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s2dc01\corp_affairs$\Livelink Exclusions\Intelligence\SOMEP 2025\02. Workforce Report\11. Final reference tables\"/>
    </mc:Choice>
  </mc:AlternateContent>
  <xr:revisionPtr revIDLastSave="0" documentId="13_ncr:1_{07E38301-1BE3-4C6B-9F67-88C4F652D58F}" xr6:coauthVersionLast="47" xr6:coauthVersionMax="47" xr10:uidLastSave="{00000000-0000-0000-0000-000000000000}"/>
  <bookViews>
    <workbookView xWindow="-108" yWindow="-108" windowWidth="23256" windowHeight="13896" xr2:uid="{00000000-000D-0000-FFFF-FFFF00000000}"/>
  </bookViews>
  <sheets>
    <sheet name="Introduction_Regional" sheetId="132" r:id="rId1"/>
    <sheet name="Table of contents" sheetId="131" r:id="rId2"/>
    <sheet name="Table 1" sheetId="1" r:id="rId3"/>
    <sheet name="Table 2" sheetId="2" r:id="rId4"/>
    <sheet name="Table 3" sheetId="3" r:id="rId5"/>
    <sheet name="Table 4" sheetId="4" r:id="rId6"/>
    <sheet name="Table 5" sheetId="5" r:id="rId7"/>
    <sheet name="Table 6" sheetId="6" r:id="rId8"/>
    <sheet name="Table 7" sheetId="7" r:id="rId9"/>
    <sheet name="Table 8" sheetId="8" r:id="rId10"/>
    <sheet name="Table 9" sheetId="9" r:id="rId11"/>
    <sheet name="Table 10" sheetId="10" r:id="rId12"/>
    <sheet name="Table 11" sheetId="11" r:id="rId13"/>
    <sheet name="Table 12" sheetId="12" r:id="rId14"/>
    <sheet name="Table 13" sheetId="13" r:id="rId15"/>
    <sheet name="Table 14" sheetId="14" r:id="rId16"/>
    <sheet name="Table 15" sheetId="15" r:id="rId17"/>
    <sheet name="Table 16" sheetId="16" r:id="rId18"/>
    <sheet name="Table 17" sheetId="17" r:id="rId19"/>
    <sheet name="Table 18" sheetId="18" r:id="rId20"/>
    <sheet name="Table 19" sheetId="19" r:id="rId21"/>
    <sheet name="Table 20" sheetId="20" r:id="rId22"/>
    <sheet name="Table 21" sheetId="21" r:id="rId23"/>
    <sheet name="Table 22" sheetId="22" r:id="rId24"/>
    <sheet name="Table 23" sheetId="23" r:id="rId25"/>
    <sheet name="Table 24" sheetId="24" r:id="rId26"/>
    <sheet name="Table 25" sheetId="25" r:id="rId27"/>
    <sheet name="Table 26" sheetId="26" r:id="rId28"/>
    <sheet name="Table 27" sheetId="27" r:id="rId29"/>
    <sheet name="Table 28" sheetId="28" r:id="rId30"/>
    <sheet name="Table 29" sheetId="29" r:id="rId31"/>
    <sheet name="Table 30" sheetId="30" r:id="rId32"/>
    <sheet name="Table 31" sheetId="31" r:id="rId33"/>
    <sheet name="Table 32" sheetId="32" r:id="rId34"/>
    <sheet name="Table 33" sheetId="33" r:id="rId35"/>
    <sheet name="Table 34" sheetId="34" r:id="rId36"/>
    <sheet name="Table 35" sheetId="35" r:id="rId37"/>
    <sheet name="Table 36" sheetId="36" r:id="rId38"/>
    <sheet name="Table 37" sheetId="37" r:id="rId39"/>
    <sheet name="Table 38" sheetId="38" r:id="rId40"/>
    <sheet name="Table 39" sheetId="39" r:id="rId41"/>
    <sheet name="Table 40" sheetId="40" r:id="rId42"/>
    <sheet name="Table 41" sheetId="41" r:id="rId43"/>
    <sheet name="Table 42" sheetId="42" r:id="rId44"/>
    <sheet name="Table 43" sheetId="43" r:id="rId45"/>
    <sheet name="Table 44" sheetId="44" r:id="rId46"/>
    <sheet name="Table 45" sheetId="45" r:id="rId47"/>
    <sheet name="Table 46" sheetId="46" r:id="rId48"/>
    <sheet name="Table 47" sheetId="47" r:id="rId49"/>
    <sheet name="Table 48" sheetId="48" r:id="rId50"/>
    <sheet name="Table 49" sheetId="49" r:id="rId51"/>
    <sheet name="Table 50" sheetId="50" r:id="rId52"/>
    <sheet name="Table 51" sheetId="51" r:id="rId53"/>
    <sheet name="Table 52" sheetId="52" r:id="rId54"/>
    <sheet name="Table 53" sheetId="53" r:id="rId55"/>
    <sheet name="Table 54" sheetId="54" r:id="rId56"/>
    <sheet name="Table 55" sheetId="55" r:id="rId57"/>
    <sheet name="Table 56" sheetId="56" r:id="rId58"/>
    <sheet name="Table 57" sheetId="57" r:id="rId59"/>
    <sheet name="Table 58" sheetId="58" r:id="rId60"/>
    <sheet name="Table 59" sheetId="59" r:id="rId61"/>
    <sheet name="Table 60" sheetId="60" r:id="rId62"/>
    <sheet name="Table 61" sheetId="61" r:id="rId63"/>
    <sheet name="Table 62" sheetId="62" r:id="rId64"/>
    <sheet name="Table 63" sheetId="63" r:id="rId65"/>
    <sheet name="Table 64" sheetId="64" r:id="rId66"/>
    <sheet name="Table 65" sheetId="65" r:id="rId67"/>
    <sheet name="Table 66" sheetId="66" r:id="rId68"/>
    <sheet name="Table 67" sheetId="67" r:id="rId69"/>
    <sheet name="Table 68" sheetId="68" r:id="rId70"/>
    <sheet name="Table 69" sheetId="69" r:id="rId71"/>
    <sheet name="Table 70" sheetId="70" r:id="rId72"/>
    <sheet name="Table 71" sheetId="71" r:id="rId73"/>
    <sheet name="Table 72" sheetId="72" r:id="rId74"/>
    <sheet name="Table 73" sheetId="73" r:id="rId75"/>
    <sheet name="Table 74" sheetId="74" r:id="rId76"/>
    <sheet name="Table 75" sheetId="75" r:id="rId77"/>
    <sheet name="Table 76" sheetId="76" r:id="rId78"/>
    <sheet name="Table 77" sheetId="77" r:id="rId79"/>
    <sheet name="Table 78" sheetId="78" r:id="rId80"/>
    <sheet name="Table 79" sheetId="79" r:id="rId81"/>
    <sheet name="Table 80" sheetId="80" r:id="rId82"/>
    <sheet name="Table 81" sheetId="81" r:id="rId83"/>
    <sheet name="Table 82" sheetId="82" r:id="rId84"/>
    <sheet name="Table 83" sheetId="83" r:id="rId85"/>
    <sheet name="Table 84" sheetId="84" r:id="rId86"/>
    <sheet name="Table 85" sheetId="85" r:id="rId87"/>
    <sheet name="Table 86" sheetId="86" r:id="rId88"/>
    <sheet name="Table 87" sheetId="87" r:id="rId89"/>
    <sheet name="Table 88" sheetId="88" r:id="rId90"/>
    <sheet name="Table 89" sheetId="89" r:id="rId91"/>
    <sheet name="Table 90" sheetId="90" r:id="rId92"/>
    <sheet name="Table 91" sheetId="91" r:id="rId93"/>
    <sheet name="Table 92" sheetId="92" r:id="rId94"/>
    <sheet name="Table 93" sheetId="93" r:id="rId95"/>
    <sheet name="Table 94" sheetId="94" r:id="rId96"/>
    <sheet name="Table 95" sheetId="95" r:id="rId97"/>
    <sheet name="Table 96" sheetId="96" r:id="rId98"/>
    <sheet name="Table 97" sheetId="97" r:id="rId99"/>
    <sheet name="Table 98" sheetId="98" r:id="rId100"/>
    <sheet name="Table 99" sheetId="99" r:id="rId101"/>
    <sheet name="Table 100" sheetId="100" r:id="rId102"/>
    <sheet name="Table 101" sheetId="101" r:id="rId103"/>
    <sheet name="Table 102" sheetId="102" r:id="rId104"/>
    <sheet name="Table 103" sheetId="103" r:id="rId105"/>
    <sheet name="Table 104" sheetId="104" r:id="rId106"/>
    <sheet name="Table 105" sheetId="105" r:id="rId107"/>
    <sheet name="Table 106" sheetId="106" r:id="rId108"/>
    <sheet name="Table 107" sheetId="107" r:id="rId109"/>
    <sheet name="Table 108" sheetId="108" r:id="rId110"/>
    <sheet name="Table 109" sheetId="109" r:id="rId111"/>
    <sheet name="Table 110" sheetId="110" r:id="rId112"/>
    <sheet name="Table 111" sheetId="111" r:id="rId113"/>
    <sheet name="Table 112" sheetId="112" r:id="rId114"/>
    <sheet name="Table 113" sheetId="113" r:id="rId115"/>
    <sheet name="Table 114" sheetId="114" r:id="rId116"/>
    <sheet name="Table 115" sheetId="115" r:id="rId117"/>
    <sheet name="Table 116" sheetId="116" r:id="rId118"/>
    <sheet name="Table 117" sheetId="117" r:id="rId119"/>
    <sheet name="Table 118" sheetId="118" r:id="rId120"/>
    <sheet name="Table 119" sheetId="119" r:id="rId121"/>
    <sheet name="Table 120" sheetId="120" r:id="rId122"/>
    <sheet name="Table 121" sheetId="121" r:id="rId123"/>
    <sheet name="Table 122" sheetId="122" r:id="rId124"/>
    <sheet name="Table 123" sheetId="123" r:id="rId125"/>
    <sheet name="Table 124" sheetId="124" r:id="rId126"/>
    <sheet name="Table 125" sheetId="125" r:id="rId127"/>
    <sheet name="Table 126" sheetId="126" r:id="rId128"/>
    <sheet name="Table 127" sheetId="127" r:id="rId129"/>
    <sheet name="Table 128" sheetId="128" r:id="rId130"/>
    <sheet name="Table 129" sheetId="129" r:id="rId131"/>
    <sheet name="Table 130" sheetId="130" r:id="rId132"/>
  </sheets>
  <definedNames>
    <definedName name="Counts" localSheetId="0">#REF!</definedName>
    <definedName name="Counts">#REF!</definedName>
    <definedName name="Note">#REF!</definedName>
    <definedName name="Note_label" localSheetId="0">#REF!</definedName>
    <definedName name="Note_label">#REF!</definedName>
    <definedName name="NotesVa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32" i="131" l="1"/>
  <c r="A131" i="131"/>
  <c r="A130" i="131"/>
  <c r="A129" i="131"/>
  <c r="A128" i="131"/>
  <c r="A127" i="131"/>
  <c r="A126" i="131"/>
  <c r="A125" i="131"/>
  <c r="A124" i="131"/>
  <c r="A123" i="131"/>
  <c r="A122" i="131"/>
  <c r="A121" i="131"/>
  <c r="A120" i="131"/>
  <c r="A119" i="131"/>
  <c r="A118" i="131"/>
  <c r="A117" i="131"/>
  <c r="A116" i="131"/>
  <c r="A115" i="131"/>
  <c r="A114" i="131"/>
  <c r="A113" i="131"/>
  <c r="A112" i="131"/>
  <c r="A111" i="131"/>
  <c r="A110" i="131"/>
  <c r="A109" i="131"/>
  <c r="A108" i="131"/>
  <c r="A107" i="131"/>
  <c r="A106" i="131"/>
  <c r="A105" i="131"/>
  <c r="A104" i="131"/>
  <c r="A103" i="131"/>
  <c r="A102" i="131"/>
  <c r="A101" i="131"/>
  <c r="A100" i="131"/>
  <c r="A99" i="131"/>
  <c r="A98" i="131"/>
  <c r="A97" i="131"/>
  <c r="A96" i="131"/>
  <c r="A95" i="131"/>
  <c r="A94" i="131"/>
  <c r="A93" i="131"/>
  <c r="A92" i="131"/>
  <c r="A91" i="131"/>
  <c r="A90" i="131"/>
  <c r="A89" i="131"/>
  <c r="A88" i="131"/>
  <c r="A87" i="131"/>
  <c r="A86" i="131"/>
  <c r="A85" i="131"/>
  <c r="A84" i="131"/>
  <c r="A83" i="131"/>
  <c r="A82" i="131"/>
  <c r="A81" i="131"/>
  <c r="A80" i="131"/>
  <c r="A79" i="131"/>
  <c r="A78" i="131"/>
  <c r="A77" i="131"/>
  <c r="A76" i="131"/>
  <c r="A75" i="131"/>
  <c r="A74" i="131"/>
  <c r="A73" i="131"/>
  <c r="A72" i="131"/>
  <c r="A71" i="131"/>
  <c r="A70" i="131"/>
  <c r="A69" i="131"/>
  <c r="A68" i="131"/>
  <c r="A67" i="131"/>
  <c r="A66" i="131"/>
  <c r="A65" i="131"/>
  <c r="A64" i="131"/>
  <c r="A63" i="131"/>
  <c r="A62" i="131"/>
  <c r="A61" i="131"/>
  <c r="A60" i="131"/>
  <c r="A59" i="131"/>
  <c r="A58" i="131"/>
  <c r="A57" i="131"/>
  <c r="A56" i="131"/>
  <c r="A55" i="131"/>
  <c r="A54" i="131"/>
  <c r="A53" i="131"/>
  <c r="A52" i="131"/>
  <c r="A51" i="131"/>
  <c r="A50" i="131"/>
  <c r="A49" i="131"/>
  <c r="A48" i="131"/>
  <c r="A47" i="131"/>
  <c r="A46" i="131"/>
  <c r="A45" i="131"/>
  <c r="A44" i="131"/>
  <c r="A43" i="131"/>
  <c r="A42" i="131"/>
  <c r="A41" i="131"/>
  <c r="A40" i="131"/>
  <c r="A39" i="131"/>
  <c r="A38" i="131"/>
  <c r="A37" i="131"/>
  <c r="A36" i="131"/>
  <c r="A35" i="131"/>
  <c r="A34" i="131"/>
  <c r="A33" i="131"/>
  <c r="A32" i="131"/>
  <c r="A31" i="131"/>
  <c r="A30" i="131"/>
  <c r="A29" i="131"/>
  <c r="A28" i="131"/>
  <c r="A27" i="131"/>
  <c r="A26" i="131"/>
  <c r="A25" i="131"/>
  <c r="A24" i="131"/>
  <c r="A23" i="131"/>
  <c r="A22" i="131"/>
  <c r="A21" i="131"/>
  <c r="A20" i="131"/>
  <c r="A19" i="131"/>
  <c r="A18" i="131"/>
  <c r="A17" i="131"/>
  <c r="A16" i="131"/>
  <c r="A15" i="131"/>
  <c r="A14" i="131"/>
  <c r="A13" i="131"/>
  <c r="A12" i="131"/>
  <c r="A11" i="131"/>
  <c r="A10" i="131"/>
  <c r="A9" i="131"/>
  <c r="A8" i="131"/>
  <c r="A7" i="131"/>
  <c r="A6" i="131"/>
  <c r="A5" i="131"/>
  <c r="A4" i="131"/>
  <c r="A3" i="131"/>
  <c r="A6" i="130"/>
  <c r="A6" i="129"/>
  <c r="A6" i="128"/>
  <c r="A6" i="127"/>
  <c r="A6" i="126"/>
  <c r="A6" i="125"/>
  <c r="A6" i="124"/>
  <c r="A6" i="123"/>
  <c r="A6" i="122"/>
  <c r="A6" i="121"/>
  <c r="A6" i="120"/>
  <c r="A6" i="119"/>
  <c r="A6" i="118"/>
  <c r="A6" i="117"/>
  <c r="A6" i="116"/>
  <c r="A6" i="115"/>
  <c r="A6" i="114"/>
  <c r="A6" i="113"/>
  <c r="A6" i="112"/>
  <c r="A6" i="111"/>
  <c r="A6" i="110"/>
  <c r="A6" i="109"/>
  <c r="A6" i="108"/>
  <c r="A6" i="107"/>
  <c r="A6" i="106"/>
  <c r="A6" i="105"/>
  <c r="A6" i="104"/>
  <c r="A6" i="103"/>
  <c r="A6" i="102"/>
  <c r="A6" i="101"/>
  <c r="A6" i="100"/>
  <c r="A6" i="99"/>
  <c r="A6" i="98"/>
  <c r="A6" i="97"/>
  <c r="A6" i="96"/>
  <c r="A6" i="95"/>
  <c r="A6" i="94"/>
  <c r="A6" i="93"/>
  <c r="A6" i="92"/>
  <c r="A6" i="91"/>
  <c r="A6" i="90"/>
  <c r="A6" i="89"/>
  <c r="A6" i="88"/>
  <c r="A6" i="87"/>
  <c r="A6" i="86"/>
  <c r="A6" i="85"/>
  <c r="A6" i="84"/>
  <c r="A6" i="83"/>
  <c r="A6" i="82"/>
  <c r="A6" i="81"/>
  <c r="A6" i="80"/>
  <c r="A6" i="79"/>
  <c r="A6" i="78"/>
  <c r="A6" i="77"/>
  <c r="A6" i="76"/>
  <c r="A6" i="75"/>
  <c r="A6" i="74"/>
  <c r="A6" i="73"/>
  <c r="A6" i="72"/>
  <c r="A6" i="71"/>
  <c r="A6" i="70"/>
  <c r="A6" i="69"/>
  <c r="A6" i="68"/>
  <c r="A6" i="67"/>
  <c r="A6" i="66"/>
  <c r="A6" i="65"/>
  <c r="A6" i="64"/>
  <c r="A6" i="63"/>
  <c r="A6" i="62"/>
  <c r="A6" i="61"/>
  <c r="A6" i="60"/>
  <c r="A6" i="59"/>
  <c r="A6" i="58"/>
  <c r="A6" i="57"/>
  <c r="A6" i="56"/>
  <c r="A6" i="55"/>
  <c r="A6" i="54"/>
  <c r="A6" i="53"/>
  <c r="A6" i="52"/>
  <c r="A6" i="51"/>
  <c r="A6" i="50"/>
  <c r="A6" i="49"/>
  <c r="A6" i="48"/>
  <c r="A6" i="47"/>
  <c r="A6" i="46"/>
  <c r="A6" i="45"/>
  <c r="A6" i="44"/>
  <c r="A6" i="43"/>
  <c r="A6" i="42"/>
  <c r="A6" i="41"/>
  <c r="A6" i="40"/>
  <c r="A6" i="39"/>
  <c r="A6" i="38"/>
  <c r="A6" i="37"/>
  <c r="A6" i="36"/>
  <c r="A6" i="35"/>
  <c r="A6" i="34"/>
  <c r="A6" i="33"/>
  <c r="A6" i="32"/>
  <c r="A6" i="31"/>
  <c r="A6" i="30"/>
  <c r="A6" i="29"/>
  <c r="A6" i="28"/>
  <c r="A6" i="27"/>
  <c r="A6" i="26"/>
  <c r="A6" i="25"/>
  <c r="A6" i="24"/>
  <c r="A6" i="23"/>
  <c r="A6" i="22"/>
  <c r="A6" i="21"/>
  <c r="A6" i="20"/>
  <c r="A6" i="19"/>
  <c r="A6" i="18"/>
  <c r="A6" i="17"/>
  <c r="A6" i="16"/>
  <c r="A6" i="15"/>
  <c r="A6" i="14"/>
  <c r="A6" i="13"/>
  <c r="A6" i="12"/>
  <c r="A6" i="11"/>
  <c r="A6" i="10"/>
  <c r="A6" i="9"/>
  <c r="A6" i="8"/>
  <c r="A6" i="7"/>
  <c r="A6" i="6"/>
  <c r="A6" i="5"/>
  <c r="A6" i="4"/>
  <c r="A6" i="3"/>
  <c r="A6" i="2"/>
  <c r="A6" i="1"/>
</calcChain>
</file>

<file path=xl/sharedStrings.xml><?xml version="1.0" encoding="utf-8"?>
<sst xmlns="http://schemas.openxmlformats.org/spreadsheetml/2006/main" count="33767" uniqueCount="485">
  <si>
    <t>2012</t>
  </si>
  <si>
    <t>2013</t>
  </si>
  <si>
    <t>2014</t>
  </si>
  <si>
    <t>2015</t>
  </si>
  <si>
    <t>2016</t>
  </si>
  <si>
    <t>2017</t>
  </si>
  <si>
    <t>2018</t>
  </si>
  <si>
    <t>2019</t>
  </si>
  <si>
    <t>2020</t>
  </si>
  <si>
    <t>2021</t>
  </si>
  <si>
    <t>2022</t>
  </si>
  <si>
    <t>2023</t>
  </si>
  <si>
    <t>2024</t>
  </si>
  <si>
    <t>England</t>
  </si>
  <si>
    <t>Northern Ireland</t>
  </si>
  <si>
    <t>Scotland</t>
  </si>
  <si>
    <t>Wales</t>
  </si>
  <si>
    <t>Other</t>
  </si>
  <si>
    <t>Total</t>
  </si>
  <si>
    <t>2012-13</t>
  </si>
  <si>
    <t>2013-14</t>
  </si>
  <si>
    <t>2014-15</t>
  </si>
  <si>
    <t>2015-16</t>
  </si>
  <si>
    <t>2016-17</t>
  </si>
  <si>
    <t>2017-18</t>
  </si>
  <si>
    <t>2018-19</t>
  </si>
  <si>
    <t>2019-20</t>
  </si>
  <si>
    <t>2020-21</t>
  </si>
  <si>
    <t>2021-22</t>
  </si>
  <si>
    <t>2022-23</t>
  </si>
  <si>
    <t>2023-24</t>
  </si>
  <si>
    <t>2020-24</t>
  </si>
  <si>
    <t>2014-24</t>
  </si>
  <si>
    <t>Table 1</t>
  </si>
  <si>
    <t>All registered doctors</t>
  </si>
  <si>
    <t>by UK country</t>
  </si>
  <si>
    <t>Number of doctors</t>
  </si>
  <si>
    <t>% of doctors</t>
  </si>
  <si>
    <t>Year-on-year % changes</t>
  </si>
  <si>
    <t>5 yr</t>
  </si>
  <si>
    <t>10 yr</t>
  </si>
  <si>
    <t/>
  </si>
  <si>
    <t>Notes</t>
  </si>
  <si>
    <t>Sources: The General Medical Council (GMC) registers and National Training Survey (NTS) census records.</t>
  </si>
  <si>
    <t>The counts are as on 31 December each year and the data was downloaded on 2 January 2025.</t>
  </si>
  <si>
    <t>Other includes doctors located overseas and those we have not been able to locate from registration data.</t>
  </si>
  <si>
    <t>Practice history data was excluded from the location algorithm for all doctors in Northern Ireland and GPs in Wales.</t>
  </si>
  <si>
    <t>Doctors granted temporary emergency registration under Section 18a of the Medical Act (1983) were not included in counts.</t>
  </si>
  <si>
    <t>20-29</t>
  </si>
  <si>
    <t>30-39</t>
  </si>
  <si>
    <t>40-49</t>
  </si>
  <si>
    <t>50-59</t>
  </si>
  <si>
    <t>60-69</t>
  </si>
  <si>
    <t>70 or more</t>
  </si>
  <si>
    <t>Table 2</t>
  </si>
  <si>
    <t>by age</t>
  </si>
  <si>
    <t>The % of doctors table shows the proportion within each age group in the country/region.</t>
  </si>
  <si>
    <t>Female</t>
  </si>
  <si>
    <t>Male</t>
  </si>
  <si>
    <t>Table 3</t>
  </si>
  <si>
    <t>by gender</t>
  </si>
  <si>
    <t>The % of doctors table shows the proportion identifying with each gender in the country/region.</t>
  </si>
  <si>
    <t>Female, 20-29</t>
  </si>
  <si>
    <t>Female, 30-39</t>
  </si>
  <si>
    <t>Female, 40-49</t>
  </si>
  <si>
    <t>Female, 50-59</t>
  </si>
  <si>
    <t>Female, 60-69</t>
  </si>
  <si>
    <t>Female, 70 or more</t>
  </si>
  <si>
    <t>Male, 20-29</t>
  </si>
  <si>
    <t>Male, 30-39</t>
  </si>
  <si>
    <t>Male, 40-49</t>
  </si>
  <si>
    <t>Male, 50-59</t>
  </si>
  <si>
    <t>Male, 60-69</t>
  </si>
  <si>
    <t>Male, 70 or more</t>
  </si>
  <si>
    <t>Table 4</t>
  </si>
  <si>
    <t>The % of doctors table shows the proportion in each age group for each gender in the country/region.</t>
  </si>
  <si>
    <t>UK</t>
  </si>
  <si>
    <t>Non-UK</t>
  </si>
  <si>
    <t>Table 5</t>
  </si>
  <si>
    <t>by PMQ</t>
  </si>
  <si>
    <t>The % of doctors table shows the proportion with each PMQ in the country/region.</t>
  </si>
  <si>
    <t>Asian or Asian British</t>
  </si>
  <si>
    <t>Black or Black British</t>
  </si>
  <si>
    <t>Mixed</t>
  </si>
  <si>
    <t>White</t>
  </si>
  <si>
    <t>Not recorded</t>
  </si>
  <si>
    <t>Table 6</t>
  </si>
  <si>
    <t>by ethnicity</t>
  </si>
  <si>
    <t>The % of doctors table shows the proportion identifying with each ethnicity in the country/region.</t>
  </si>
  <si>
    <t>Asian or Asian British, UK</t>
  </si>
  <si>
    <t>Asian or Asian British, Non-UK</t>
  </si>
  <si>
    <t>Black or Black British, UK</t>
  </si>
  <si>
    <t>Black or Black British, Non-UK</t>
  </si>
  <si>
    <t>Mixed, UK</t>
  </si>
  <si>
    <t>Mixed, Non-UK</t>
  </si>
  <si>
    <t>White, UK</t>
  </si>
  <si>
    <t>White, Non-UK</t>
  </si>
  <si>
    <t>Other, UK</t>
  </si>
  <si>
    <t>Other, Non-UK</t>
  </si>
  <si>
    <t>Not recorded, UK</t>
  </si>
  <si>
    <t>Not recorded, Non-UK</t>
  </si>
  <si>
    <t>Table 7</t>
  </si>
  <si>
    <t>The % of doctors table shows the proportion identifying with each ethnicity for each PMQ region in the country/region.</t>
  </si>
  <si>
    <t>Buddhist</t>
  </si>
  <si>
    <t>Christian</t>
  </si>
  <si>
    <t>Hindu</t>
  </si>
  <si>
    <t>Jewish</t>
  </si>
  <si>
    <t>Muslim</t>
  </si>
  <si>
    <t>Sikh</t>
  </si>
  <si>
    <t>No religion</t>
  </si>
  <si>
    <t>Prefer not to say</t>
  </si>
  <si>
    <t>Not known</t>
  </si>
  <si>
    <t>Table 8</t>
  </si>
  <si>
    <t>by religion</t>
  </si>
  <si>
    <t>The % of doctors table shows the proportion identifying with each religion in the country/region.</t>
  </si>
  <si>
    <t>Bisexual</t>
  </si>
  <si>
    <t>Heterosexual/Straight</t>
  </si>
  <si>
    <t>Lesbian/Gay</t>
  </si>
  <si>
    <t>Table 9</t>
  </si>
  <si>
    <t>by sexual orientation</t>
  </si>
  <si>
    <t>The % of doctors table shows the proportion identifying with each sexual orientation in the country/region.</t>
  </si>
  <si>
    <t>Yes</t>
  </si>
  <si>
    <t>No</t>
  </si>
  <si>
    <t>Table 10</t>
  </si>
  <si>
    <t>by disability (Y/N)</t>
  </si>
  <si>
    <t>The % of doctors table shows the proportion of doctors declaring disability in the country/region.</t>
  </si>
  <si>
    <t>Blind or sight loss</t>
  </si>
  <si>
    <t>Deaf or hearing loss</t>
  </si>
  <si>
    <t>Learning disability - e.g. dyslexia</t>
  </si>
  <si>
    <t>Manual dexterity</t>
  </si>
  <si>
    <t>Mental illness - e.g. depression</t>
  </si>
  <si>
    <t>Mobility - e.g. difficulty in walking short distances or climbing stairs</t>
  </si>
  <si>
    <t>Speech impairment</t>
  </si>
  <si>
    <t>Disabled but prefer not to give details</t>
  </si>
  <si>
    <t>No disability or long-term illness</t>
  </si>
  <si>
    <t>Cognitive disability - e.g. brain injury, autism</t>
  </si>
  <si>
    <t>Other impairment - e.g. epilepsy, asthma, cancer or facial disfigurement</t>
  </si>
  <si>
    <t>Table 11</t>
  </si>
  <si>
    <t>by disability type</t>
  </si>
  <si>
    <t>The % of doctors table shows the proportion of doctors declaring each type of disability in the country/region.</t>
  </si>
  <si>
    <t>Total number of doctors won't match previous totals as doctors can declare more than one disability.</t>
  </si>
  <si>
    <t>Table 12</t>
  </si>
  <si>
    <t>All licensed doctors</t>
  </si>
  <si>
    <t>Table 13</t>
  </si>
  <si>
    <t>Table 14</t>
  </si>
  <si>
    <t>Table 15</t>
  </si>
  <si>
    <t>Table 16</t>
  </si>
  <si>
    <t>Table 17</t>
  </si>
  <si>
    <t>Table 18</t>
  </si>
  <si>
    <t>Table 19</t>
  </si>
  <si>
    <t>Table 20</t>
  </si>
  <si>
    <t>Table 21</t>
  </si>
  <si>
    <t>Table 22</t>
  </si>
  <si>
    <t>Table 23</t>
  </si>
  <si>
    <t>Licensed doctors on GP register</t>
  </si>
  <si>
    <t>Table 24</t>
  </si>
  <si>
    <t>Table 25</t>
  </si>
  <si>
    <t>Table 26</t>
  </si>
  <si>
    <t>Table 27</t>
  </si>
  <si>
    <t>Table 28</t>
  </si>
  <si>
    <t>Table 29</t>
  </si>
  <si>
    <t>Table 30</t>
  </si>
  <si>
    <t>Table 31</t>
  </si>
  <si>
    <t>Table 32</t>
  </si>
  <si>
    <t>Table 33</t>
  </si>
  <si>
    <t>Licensed doctors on the specialist register</t>
  </si>
  <si>
    <t>Table 34</t>
  </si>
  <si>
    <t>Table 35</t>
  </si>
  <si>
    <t>Table 36</t>
  </si>
  <si>
    <t>Table 37</t>
  </si>
  <si>
    <t>Table 38</t>
  </si>
  <si>
    <t>Table 39</t>
  </si>
  <si>
    <t>Table 40</t>
  </si>
  <si>
    <t>Table 41</t>
  </si>
  <si>
    <t>Table 42</t>
  </si>
  <si>
    <t>Table 43</t>
  </si>
  <si>
    <t>Licensed doctors on neither register and not in training</t>
  </si>
  <si>
    <t>Table 44</t>
  </si>
  <si>
    <t>Table 45</t>
  </si>
  <si>
    <t>Table 46</t>
  </si>
  <si>
    <t>Table 47</t>
  </si>
  <si>
    <t>Table 48</t>
  </si>
  <si>
    <t>Table 49</t>
  </si>
  <si>
    <t>Table 50</t>
  </si>
  <si>
    <t>Table 51</t>
  </si>
  <si>
    <t>Table 52</t>
  </si>
  <si>
    <t>Table 53</t>
  </si>
  <si>
    <t>Doctors on neither register and in training</t>
  </si>
  <si>
    <t>Doctors in training were licensed on 31 December each year and were included in the NTS census of March of the following year.</t>
  </si>
  <si>
    <t>Table 54</t>
  </si>
  <si>
    <t>Table 55</t>
  </si>
  <si>
    <t>Table 56</t>
  </si>
  <si>
    <t>Table 57</t>
  </si>
  <si>
    <t>Table 58</t>
  </si>
  <si>
    <t>Table 59</t>
  </si>
  <si>
    <t>Table 60</t>
  </si>
  <si>
    <t>Table 61</t>
  </si>
  <si>
    <t>Table 62</t>
  </si>
  <si>
    <t>East of England</t>
  </si>
  <si>
    <t>London</t>
  </si>
  <si>
    <t>Midlands</t>
  </si>
  <si>
    <t>North West</t>
  </si>
  <si>
    <t>South East</t>
  </si>
  <si>
    <t>South West</t>
  </si>
  <si>
    <t>North East</t>
  </si>
  <si>
    <t>Table 63</t>
  </si>
  <si>
    <t>by England region</t>
  </si>
  <si>
    <t>Table 64</t>
  </si>
  <si>
    <t>Table 65</t>
  </si>
  <si>
    <t>Table 66</t>
  </si>
  <si>
    <t>Table 67</t>
  </si>
  <si>
    <t>Table 68</t>
  </si>
  <si>
    <t>Table 69</t>
  </si>
  <si>
    <t>Table 70</t>
  </si>
  <si>
    <t>Table 71</t>
  </si>
  <si>
    <t>Table 72</t>
  </si>
  <si>
    <t>Table 73</t>
  </si>
  <si>
    <t>Table 74</t>
  </si>
  <si>
    <t>Table 75</t>
  </si>
  <si>
    <t>Table 76</t>
  </si>
  <si>
    <t>Table 77</t>
  </si>
  <si>
    <t>Table 78</t>
  </si>
  <si>
    <t>Table 79</t>
  </si>
  <si>
    <t>Table 80</t>
  </si>
  <si>
    <t>Table 81</t>
  </si>
  <si>
    <t>Table 82</t>
  </si>
  <si>
    <t>Table 83</t>
  </si>
  <si>
    <t>Table 84</t>
  </si>
  <si>
    <t>Table 85</t>
  </si>
  <si>
    <t>Table 86</t>
  </si>
  <si>
    <t>Table 87</t>
  </si>
  <si>
    <t>Table 88</t>
  </si>
  <si>
    <t>Table 89</t>
  </si>
  <si>
    <t>Table 90</t>
  </si>
  <si>
    <t>Table 91</t>
  </si>
  <si>
    <t>Table 92</t>
  </si>
  <si>
    <t>Table 93</t>
  </si>
  <si>
    <t>Table 94</t>
  </si>
  <si>
    <t>Table 95</t>
  </si>
  <si>
    <t>Table 96</t>
  </si>
  <si>
    <t>Table 97</t>
  </si>
  <si>
    <t>Table 98</t>
  </si>
  <si>
    <t>Table 99</t>
  </si>
  <si>
    <t>Table 100</t>
  </si>
  <si>
    <t>Table 101</t>
  </si>
  <si>
    <t>Table 102</t>
  </si>
  <si>
    <t>Table 103</t>
  </si>
  <si>
    <t>Table 104</t>
  </si>
  <si>
    <t>Table 105</t>
  </si>
  <si>
    <t>Table 106</t>
  </si>
  <si>
    <t>Table 107</t>
  </si>
  <si>
    <t>Table 108</t>
  </si>
  <si>
    <t>Table 109</t>
  </si>
  <si>
    <t>Table 110</t>
  </si>
  <si>
    <t>Table 111</t>
  </si>
  <si>
    <t>Table 112</t>
  </si>
  <si>
    <t>Table 113</t>
  </si>
  <si>
    <t>Table 114</t>
  </si>
  <si>
    <t>Table 115</t>
  </si>
  <si>
    <t>Table 116</t>
  </si>
  <si>
    <t>Table 117</t>
  </si>
  <si>
    <t>Table 118</t>
  </si>
  <si>
    <t>Table 119</t>
  </si>
  <si>
    <t>Table 120</t>
  </si>
  <si>
    <t>Table 121</t>
  </si>
  <si>
    <t>Table 122</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</si>
  <si>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</si>
  <si>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</si>
  <si>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</si>
  <si>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</si>
  <si>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</si>
  <si>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</si>
  <si>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</si>
  <si>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</si>
  <si>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</si>
  <si>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</si>
  <si>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</si>
  <si>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</si>
  <si>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</si>
  <si>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</si>
  <si>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</si>
  <si>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</si>
  <si>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</si>
  <si>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</si>
  <si>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</si>
  <si>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</si>
  <si>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</si>
  <si>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</si>
  <si>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</si>
  <si>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</si>
  <si>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 xml:space="preserve">NHS Norfolk and Waveney Integrated Care Board </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</si>
  <si>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</si>
  <si>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</si>
  <si>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</si>
  <si>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</si>
  <si>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</si>
  <si>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</si>
  <si>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</si>
  <si>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</si>
  <si>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</si>
  <si>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</si>
  <si>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</si>
  <si>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</si>
  <si>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</si>
  <si>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</si>
  <si>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</si>
  <si>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</si>
  <si>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NHS Hampshire and the Isle of Wight Integrated Care Board</t>
  </si>
  <si>
    <t>Table 123</t>
  </si>
  <si>
    <t>Registered doctors in England</t>
  </si>
  <si>
    <t>by Integrated Care Boards</t>
  </si>
  <si>
    <t>Table 124</t>
  </si>
  <si>
    <t>Licensed doctors in England</t>
  </si>
  <si>
    <t>Ayrshire and Arran</t>
  </si>
  <si>
    <t>Borders</t>
  </si>
  <si>
    <t>Dumfries and Galloway</t>
  </si>
  <si>
    <t>Fife</t>
  </si>
  <si>
    <t>Forth Valley</t>
  </si>
  <si>
    <t>Grampian</t>
  </si>
  <si>
    <t>Greater Glasgow and Clyde</t>
  </si>
  <si>
    <t>Highland</t>
  </si>
  <si>
    <t>Lanarkshire</t>
  </si>
  <si>
    <t>Lothian</t>
  </si>
  <si>
    <t>Orkney</t>
  </si>
  <si>
    <t>Shetland</t>
  </si>
  <si>
    <t>Tayside</t>
  </si>
  <si>
    <t>Western Isles</t>
  </si>
  <si>
    <t>Table 125</t>
  </si>
  <si>
    <t>Registered doctors in Scotland</t>
  </si>
  <si>
    <t>by Regional healthboards</t>
  </si>
  <si>
    <t>Table 126</t>
  </si>
  <si>
    <t>Licensed doctors in Scotland</t>
  </si>
  <si>
    <t>Aneurin Bevan University Health Board</t>
  </si>
  <si>
    <t>Betsi Cadwaladr University Health Board</t>
  </si>
  <si>
    <t>Cardiff and Vale University Health Board</t>
  </si>
  <si>
    <t>Cwm Taf Morgannwg University Health Board</t>
  </si>
  <si>
    <t>Hywel Dda University Health Board</t>
  </si>
  <si>
    <t>Powys Teaching Health Board</t>
  </si>
  <si>
    <t>Swansea Bay University Health Board</t>
  </si>
  <si>
    <t>Table 127</t>
  </si>
  <si>
    <t>Registered doctors in Wales</t>
  </si>
  <si>
    <t>by Local health boards</t>
  </si>
  <si>
    <t>Table 128</t>
  </si>
  <si>
    <t>Licensed doctors in Wales</t>
  </si>
  <si>
    <t>Belfast</t>
  </si>
  <si>
    <t>Northern</t>
  </si>
  <si>
    <t>South Eastern</t>
  </si>
  <si>
    <t>Southern</t>
  </si>
  <si>
    <t>Western</t>
  </si>
  <si>
    <t>Table 129</t>
  </si>
  <si>
    <t>Registered doctors in Northern Ireland</t>
  </si>
  <si>
    <t>by Health and Social Care Boards</t>
  </si>
  <si>
    <t>Table 130</t>
  </si>
  <si>
    <t>Licensed doctors in Northern Ireland</t>
  </si>
  <si>
    <t>All registered doctors, by UK country</t>
  </si>
  <si>
    <t>Table of contents</t>
  </si>
  <si>
    <t>All registered doctors, by UK country, by age</t>
  </si>
  <si>
    <t>All registered doctors, by UK country, by gender</t>
  </si>
  <si>
    <t>All registered doctors, by UK country, by gender, by age</t>
  </si>
  <si>
    <t>All registered doctors, by UK country, by PMQ</t>
  </si>
  <si>
    <t>All registered doctors, by UK country, by ethnicity</t>
  </si>
  <si>
    <t>All registered doctors, by UK country, by ethnicity, by PMQ</t>
  </si>
  <si>
    <t>All registered doctors, by UK country, by religion</t>
  </si>
  <si>
    <t>All registered doctors, by UK country, by sexual orientation</t>
  </si>
  <si>
    <t>All registered doctors, by UK country, by disability (Y/N)</t>
  </si>
  <si>
    <t>All registered doctors, by UK country, by disability type</t>
  </si>
  <si>
    <t>All licensed doctors, by UK country</t>
  </si>
  <si>
    <t>All licensed doctors, by UK country, by age</t>
  </si>
  <si>
    <t>All licensed doctors, by UK country, by gender</t>
  </si>
  <si>
    <t>All licensed doctors, by UK country, by gender, by age</t>
  </si>
  <si>
    <t>All licensed doctors, by UK country, by PMQ</t>
  </si>
  <si>
    <t>All licensed doctors, by UK country, by ethnicity</t>
  </si>
  <si>
    <t>All licensed doctors, by UK country, by ethnicity, by PMQ</t>
  </si>
  <si>
    <t>All licensed doctors, by UK country, by religion</t>
  </si>
  <si>
    <t>All licensed doctors, by UK country, by sexual orientation</t>
  </si>
  <si>
    <t>All licensed doctors, by UK country, by disability (Y/N)</t>
  </si>
  <si>
    <t>All licensed doctors, by UK country, by disability type</t>
  </si>
  <si>
    <t>Licensed doctors on GP register, by UK country</t>
  </si>
  <si>
    <t>Licensed doctors on GP register, by UK country, by age</t>
  </si>
  <si>
    <t>Licensed doctors on GP register, by UK country, by gender</t>
  </si>
  <si>
    <t>Licensed doctors on GP register, by UK country, by gender, by age</t>
  </si>
  <si>
    <t>Licensed doctors on GP register, by UK country, by PMQ</t>
  </si>
  <si>
    <t>Licensed doctors on GP register, by UK country, by ethnicity</t>
  </si>
  <si>
    <t>Licensed doctors on GP register, by UK country, by ethnicity, by PMQ</t>
  </si>
  <si>
    <t>Licensed doctors on GP register, by UK country, by religion</t>
  </si>
  <si>
    <t>Licensed doctors on GP register, by UK country, by sexual orientation</t>
  </si>
  <si>
    <t>Licensed doctors on GP register, by UK country, by disability (Y/N)</t>
  </si>
  <si>
    <t>Licensed doctors on the specialist register, by UK country</t>
  </si>
  <si>
    <t>Licensed doctors on the specialist register, by UK country, by age</t>
  </si>
  <si>
    <t>Licensed doctors on the specialist register, by UK country, by gender</t>
  </si>
  <si>
    <t>Licensed doctors on the specialist register, by UK country, by gender, by age</t>
  </si>
  <si>
    <t>Licensed doctors on the specialist register, by UK country, by PMQ</t>
  </si>
  <si>
    <t>Licensed doctors on the specialist register, by UK country, by ethnicity</t>
  </si>
  <si>
    <t>Licensed doctors on the specialist register, by UK country, by ethnicity, by PMQ</t>
  </si>
  <si>
    <t>Licensed doctors on the specialist register, by UK country, by religion</t>
  </si>
  <si>
    <t>Licensed doctors on the specialist register, by UK country, by sexual orientation</t>
  </si>
  <si>
    <t>Licensed doctors on the specialist register, by UK country, by disability (Y/N)</t>
  </si>
  <si>
    <t>Licensed doctors on neither register and not in training, by UK country</t>
  </si>
  <si>
    <t>Licensed doctors on neither register and not in training, by UK country, by age</t>
  </si>
  <si>
    <t>Licensed doctors on neither register and not in training, by UK country, by gender</t>
  </si>
  <si>
    <t>Licensed doctors on neither register and not in training, by UK country, by gender, by age</t>
  </si>
  <si>
    <t>Licensed doctors on neither register and not in training, by UK country, by PMQ</t>
  </si>
  <si>
    <t>Licensed doctors on neither register and not in training, by UK country, by ethnicity</t>
  </si>
  <si>
    <t>Licensed doctors on neither register and not in training, by UK country, by ethnicity, by PMQ</t>
  </si>
  <si>
    <t>Licensed doctors on neither register and not in training, by UK country, by religion</t>
  </si>
  <si>
    <t>Licensed doctors on neither register and not in training, by UK country, by sexual orientation</t>
  </si>
  <si>
    <t>Licensed doctors on neither register and not in training, by UK country, by disability (Y/N)</t>
  </si>
  <si>
    <t>Doctors on neither register and in training, by UK country</t>
  </si>
  <si>
    <t>Doctors on neither register and in training, by UK country, by age</t>
  </si>
  <si>
    <t>Doctors on neither register and in training, by UK country, by gender</t>
  </si>
  <si>
    <t>Doctors on neither register and in training, by UK country, by gender, by age</t>
  </si>
  <si>
    <t>Doctors on neither register and in training, by UK country, by PMQ</t>
  </si>
  <si>
    <t>Doctors on neither register and in training, by UK country, by ethnicity</t>
  </si>
  <si>
    <t>Doctors on neither register and in training, by UK country, by ethnicity, by PMQ</t>
  </si>
  <si>
    <t>Doctors on neither register and in training, by UK country, by religion</t>
  </si>
  <si>
    <t>Doctors on neither register and in training, by UK country, by sexual orientation</t>
  </si>
  <si>
    <t>Doctors on neither register and in training, by UK country, by disability (Y/N)</t>
  </si>
  <si>
    <t>All registered doctors, by England region</t>
  </si>
  <si>
    <t>All registered doctors, by England region, by age</t>
  </si>
  <si>
    <t>All registered doctors, by England region, by gender</t>
  </si>
  <si>
    <t>All registered doctors, by England region, by gender, by age</t>
  </si>
  <si>
    <t>All registered doctors, by England region, by PMQ</t>
  </si>
  <si>
    <t>All registered doctors, by England region, by ethnicity</t>
  </si>
  <si>
    <t>All registered doctors, by England region, by ethnicity, by PMQ</t>
  </si>
  <si>
    <t>All registered doctors, by England region, by religion</t>
  </si>
  <si>
    <t>All registered doctors, by England region, by sexual orientation</t>
  </si>
  <si>
    <t>All registered doctors, by England region, by disability (Y/N)</t>
  </si>
  <si>
    <t>All licensed doctors, by England region</t>
  </si>
  <si>
    <t>All licensed doctors, by England region, by age</t>
  </si>
  <si>
    <t>All licensed doctors, by England region, by gender</t>
  </si>
  <si>
    <t>All licensed doctors, by England region, by gender, by age</t>
  </si>
  <si>
    <t>All licensed doctors, by England region, by PMQ</t>
  </si>
  <si>
    <t>All licensed doctors, by England region, by ethnicity</t>
  </si>
  <si>
    <t>All licensed doctors, by England region, by ethnicity, by PMQ</t>
  </si>
  <si>
    <t>All licensed doctors, by England region, by religion</t>
  </si>
  <si>
    <t>All licensed doctors, by England region, by sexual orientation</t>
  </si>
  <si>
    <t>All licensed doctors, by England region, by disability (Y/N)</t>
  </si>
  <si>
    <t>Licensed doctors on GP register, by England region</t>
  </si>
  <si>
    <t>Licensed doctors on GP register, by England region, by age</t>
  </si>
  <si>
    <t>Licensed doctors on GP register, by England region, by gender</t>
  </si>
  <si>
    <t>Licensed doctors on GP register, by England region, by gender, by age</t>
  </si>
  <si>
    <t>Licensed doctors on GP register, by England region, by PMQ</t>
  </si>
  <si>
    <t>Licensed doctors on GP register, by England region, by ethnicity</t>
  </si>
  <si>
    <t>Licensed doctors on GP register, by England region, by ethnicity, by PMQ</t>
  </si>
  <si>
    <t>Licensed doctors on GP register, by England region, by religion</t>
  </si>
  <si>
    <t>Licensed doctors on GP register, by England region, by sexual orientation</t>
  </si>
  <si>
    <t>Licensed doctors on GP register, by England region, by disability (Y/N)</t>
  </si>
  <si>
    <t>Licensed doctors on the specialist register, by England region</t>
  </si>
  <si>
    <t>Licensed doctors on the specialist register, by England region, by age</t>
  </si>
  <si>
    <t>Licensed doctors on the specialist register, by England region, by gender</t>
  </si>
  <si>
    <t>Licensed doctors on the specialist register, by England region, by gender, by age</t>
  </si>
  <si>
    <t>Licensed doctors on the specialist register, by England region, by PMQ</t>
  </si>
  <si>
    <t>Licensed doctors on the specialist register, by England region, by ethnicity</t>
  </si>
  <si>
    <t>Licensed doctors on the specialist register, by England region, by ethnicity, by PMQ</t>
  </si>
  <si>
    <t>Licensed doctors on the specialist register, by England region, by religion</t>
  </si>
  <si>
    <t>Licensed doctors on the specialist register, by England region, by sexual orientation</t>
  </si>
  <si>
    <t>Licensed doctors on the specialist register, by England region, by disability (Y/N)</t>
  </si>
  <si>
    <t>Licensed doctors on neither register and not in training, by England region</t>
  </si>
  <si>
    <t>Licensed doctors on neither register and not in training, by England region, by age</t>
  </si>
  <si>
    <t>Licensed doctors on neither register and not in training, by England region, by gender</t>
  </si>
  <si>
    <t>Licensed doctors on neither register and not in training, by England region, by gender, by age</t>
  </si>
  <si>
    <t>Licensed doctors on neither register and not in training, by England region, by PMQ</t>
  </si>
  <si>
    <t>Licensed doctors on neither register and not in training, by England region, by ethnicity</t>
  </si>
  <si>
    <t>Licensed doctors on neither register and not in training, by England region, by ethnicity, by PMQ</t>
  </si>
  <si>
    <t>Licensed doctors on neither register and not in training, by England region, by religion</t>
  </si>
  <si>
    <t>Licensed doctors on neither register and not in training, by England region, by sexual orientation</t>
  </si>
  <si>
    <t>Licensed doctors on neither register and not in training, by England region, by disability (Y/N)</t>
  </si>
  <si>
    <t>Doctors on neither register and in training, by England region</t>
  </si>
  <si>
    <t>Doctors on neither register and in training, by England region, by age</t>
  </si>
  <si>
    <t>Doctors on neither register and in training, by England region, by gender</t>
  </si>
  <si>
    <t>Doctors on neither register and in training, by England region, by gender, by age</t>
  </si>
  <si>
    <t>Doctors on neither register and in training, by England region, by PMQ</t>
  </si>
  <si>
    <t>Doctors on neither register and in training, by England region, by ethnicity</t>
  </si>
  <si>
    <t>Doctors on neither register and in training, by England region, by ethnicity, by PMQ</t>
  </si>
  <si>
    <t>Doctors on neither register and in training, by England region, by religion</t>
  </si>
  <si>
    <t>Doctors on neither register and in training, by England region, by sexual orientation</t>
  </si>
  <si>
    <t>Doctors on neither register and in training, by England region, by disability (Y/N)</t>
  </si>
  <si>
    <t>Registered doctors in England, by Integrated Care Boards</t>
  </si>
  <si>
    <t>Licensed doctors in England, by Integrated Care Boards</t>
  </si>
  <si>
    <t>Registered doctors in Scotland, by Regional healthboards</t>
  </si>
  <si>
    <t>Licensed doctors in Scotland, by Regional healthboards</t>
  </si>
  <si>
    <t>Registered doctors in Wales, by Local health boards</t>
  </si>
  <si>
    <t>Licensed doctors in Wales, by Local health boards</t>
  </si>
  <si>
    <t>Registered doctors in Northern Ireland, by Health and Social Care Boards</t>
  </si>
  <si>
    <t>Licensed doctors in Northern Ireland, by Health and Social Care Boards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</si>
</sst>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numFmt numFmtId="165" formatCode="0.0%"/>
    <numFmt numFmtId="166" formatCode="0.0%;\ \-0.0%;\ \-"/>
    <numFmt numFmtId="167" formatCode="#,###;\-#,###;\-"/>
  </numFmts>
  <fonts count="9" x14ac:knownFonts="1">
    <font>
      <sz val="11"/>
      <color rgb="FF000000"/>
      <name val="Calibri"/>
      <family val="2"/>
      <scheme val="minor"/>
    </font>
    <font>
      <sz val="10"/>
      <color rgb="FF000000"/>
      <name val="Calibri"/>
    </font>
    <font>
      <b/>
      <sz val="10"/>
      <color rgb="FF000000"/>
      <name val="Calibri"/>
    </font>
    <font>
      <b/>
      <sz val="12"/>
      <color rgb="FF000000"/>
      <name val="Calibri"/>
    </font>
    <font>
      <sz val="11"/>
      <color rgb="FF000000"/>
      <name val="Calibri"/>
    </font>
    <font>
      <sz val="10"/>
      <color rgb="FF0F267B"/>
      <name val="Calibri"/>
    </font>
    <font>
      <sz val="10"/>
      <color theme="1"/>
      <name val="Tahoma"/>
      <family val="2"/>
    </font>
    <font>
      <b/>
      <sz val="12"/>
      <color theme="1"/>
      <name val="Calibri"/>
      <family val="2"/>
      <scheme val="minor"/>
    </font>
    <font>
      <sz val="10"/>
      <color theme="1"/>
      <name val="Calibri"/>
      <family val="2"/>
      <scheme val="minor"/>
    </font>
  </fonts>
  <fills count="5">
    <fill>
      <patternFill patternType="none"/>
    </fill>
    <fill>
      <patternFill patternType="gray125"/>
    </fill>
    <fill>
      <patternFill patternType="solid">
        <fgColor rgb="FFDDDDDD"/>
      </patternFill>
    </fill>
    <fill>
      <patternFill patternType="solid">
        <fgColor rgb="FFBFBFBF"/>
      </patternFill>
    </fill>
    <fill>
      <patternFill patternType="solid">
        <fgColor rgb="FFFFFFFF"/>
      </patternFill>
    </fill>
  </fills>
  <borders count="3">
    <border>
      <left/>
      <right/>
      <top/>
      <bottom/>
      <diagonal/>
    </border>
    <border>
      <left/>
      <right/>
      <top style="thin">
        <color rgb="FFFFFFFF"/>
      </top>
      <bottom style="thin">
        <color rgb="FFFFFFFF"/>
      </bottom>
      <diagonal/>
    </border>
    <border>
      <left/>
      <right/>
      <top/>
      <bottom style="thin">
        <color rgb="FF000000"/>
      </bottom>
      <diagonal/>
    </border>
  </borders>
  <cellStyleXfs count="3">
    <xf numFmtId="0" fontId="0" fillId="0" borderId="0"/>
    <xf numFmtId="0" fontId="6" fillId="0" borderId="0"/>
    <xf numFmtId="0" fontId="6" fillId="0" borderId="0">
      <alignment horizontal="left"/>
    </xf>
  </cellStyleXfs>
  <cellXfs count="22">
    <xf numFmtId="0" fontId="0" fillId="0" borderId="0" xfId="0"/>
    <xf numFmtId="164" fontId="1" fillId="2" borderId="1" xfId="0" applyNumberFormat="1" applyFont="1" applyFill="1" applyBorder="1" applyAlignment="1">
      <alignment horizontal="right"/>
    </xf>
    <xf numFmtId="165" fontId="1" fillId="2" borderId="1" xfId="0" applyNumberFormat="1" applyFont="1" applyFill="1" applyBorder="1" applyAlignment="1">
      <alignment horizontal="right"/>
    </xf>
    <xf numFmtId="166" fontId="1" fillId="3" borderId="1" xfId="0" applyNumberFormat="1" applyFont="1" applyFill="1" applyBorder="1" applyAlignment="1">
      <alignment horizontal="right"/>
    </xf>
    <xf numFmtId="1" fontId="2" fillId="4" borderId="2" xfId="0" applyNumberFormat="1" applyFont="1" applyFill="1" applyBorder="1" applyAlignment="1">
      <alignment horizontal="center"/>
    </xf>
    <xf numFmtId="167" fontId="1" fillId="3" borderId="1" xfId="0" applyNumberFormat="1" applyFont="1" applyFill="1" applyBorder="1" applyAlignment="1">
      <alignment horizontal="right"/>
    </xf>
    <xf numFmtId="0" fontId="2" fillId="4" borderId="0" xfId="0" applyFont="1" applyFill="1" applyAlignment="1">
      <alignment horizontal="center"/>
    </xf>
    <xf numFmtId="164" fontId="1" fillId="2" borderId="1" xfId="0" applyNumberFormat="1" applyFont="1" applyFill="1" applyBorder="1" applyAlignment="1">
      <alignment horizontal="left"/>
    </xf>
    <xf numFmtId="165" fontId="1" fillId="2" borderId="1" xfId="0" applyNumberFormat="1" applyFont="1" applyFill="1" applyBorder="1" applyAlignment="1">
      <alignment horizontal="left"/>
    </xf>
    <xf numFmtId="1" fontId="2" fillId="4" borderId="2" xfId="0" applyNumberFormat="1" applyFont="1" applyFill="1" applyBorder="1" applyAlignment="1">
      <alignment horizontal="left"/>
    </xf>
    <xf numFmtId="167" fontId="1" fillId="3" borderId="1" xfId="0" applyNumberFormat="1" applyFont="1" applyFill="1" applyBorder="1" applyAlignment="1">
      <alignment horizontal="left"/>
    </xf>
    <xf numFmtId="166" fontId="1" fillId="3" borderId="1" xfId="0" applyNumberFormat="1" applyFont="1" applyFill="1" applyBorder="1" applyAlignment="1">
      <alignment horizontal="left"/>
    </xf>
    <xf numFmtId="0" fontId="3" fillId="4" borderId="0" xfId="0" applyFont="1" applyFill="1" applyAlignment="1">
      <alignment horizontal="left"/>
    </xf>
    <xf numFmtId="0" fontId="2" fillId="4" borderId="0" xfId="0" applyFont="1" applyFill="1" applyAlignment="1">
      <alignment horizontal="left"/>
    </xf>
    <xf numFmtId="0" fontId="1" fillId="4" borderId="0" xfId="0" applyFont="1" applyFill="1" applyAlignment="1">
      <alignment horizontal="left"/>
    </xf>
    <xf numFmtId="0" fontId="4" fillId="0" borderId="0" xfId="0" applyFont="1" applyAlignment="1">
      <alignment horizontal="left"/>
    </xf>
    <xf numFmtId="0" fontId="5" fillId="4" borderId="0" xfId="0" applyFont="1" applyFill="1" applyAlignment="1">
      <alignment horizontal="left"/>
    </xf>
    <xf numFmtId="0" fontId="7" fillId="0" borderId="0" xfId="1" applyFont="1"/>
    <xf numFmtId="0" fontId="2" fillId="4" borderId="0" xfId="0" applyFont="1" applyFill="1" applyAlignment="1">
      <alignment horizontal="center"/>
    </xf>
    <xf numFmtId="0" fontId="0" fillId="0" borderId="0" xfId="0"/>
    <xf numFmtId="0" fontId="8" fillId="0" borderId="0" xfId="1" applyFont="1"/>
    <xf numFmtId="0" fontId="8" fillId="0" borderId="0" xfId="2" applyFont="1">
      <alignment horizontal="left"/>
    </xf>
  </cellXfs>
  <cellStyles count="3">
    <cellStyle name="Normal" xfId="0" builtinId="0"/>
    <cellStyle name="Normal 3 2" xfId="2" xr:uid="{693B9E2F-A15A-4C7C-9D8B-BD7CD2DF3877}"/>
    <cellStyle name="Normal 3 2 2" xfId="1" xr:uid="{AF547E84-1612-40E9-B478-A86D1EEEAD0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13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5949764</xdr:colOff>
      <xdr:row>49</xdr:row>
      <xdr:rowOff>68580</xdr:rowOff>
    </xdr:to>
    <xdr:sp macro="" textlink="">
      <xdr:nvSpPr>
        <xdr:cNvPr id="2" name="TextBox 1">
          <a:extLst>
            <a:ext uri="{FF2B5EF4-FFF2-40B4-BE49-F238E27FC236}">
              <a16:creationId xmlns:a16="http://schemas.microsoft.com/office/drawing/2014/main" id="{2D391146-5A94-4967-A8B3-D6B18FCD9E34}"/>
            </a:ext>
          </a:extLst>
        </xdr:cNvPr>
        <xdr:cNvSpPr txBox="1"/>
      </xdr:nvSpPr>
      <xdr:spPr>
        <a:xfrm>
          <a:off x="0" y="0"/>
          <a:ext cx="6727004" cy="10523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dk1"/>
              </a:solidFill>
              <a:effectLst/>
              <a:latin typeface="+mn-lt"/>
              <a:ea typeface="Tahoma" panose="020B0604030504040204" pitchFamily="34" charset="0"/>
              <a:cs typeface="Tahoma" panose="020B0604030504040204" pitchFamily="34" charset="0"/>
            </a:rPr>
            <a:t>Introduction</a:t>
          </a:r>
          <a:endParaRPr lang="en-GB" sz="1200">
            <a:effectLst/>
            <a:latin typeface="+mn-lt"/>
            <a:ea typeface="Tahoma" panose="020B0604030504040204" pitchFamily="34" charset="0"/>
            <a:cs typeface="Tahoma" panose="020B0604030504040204" pitchFamily="34" charset="0"/>
          </a:endParaRPr>
        </a:p>
        <a:p>
          <a:endParaRPr lang="en-GB" sz="1200">
            <a:solidFill>
              <a:schemeClr val="dk1"/>
            </a:solidFill>
            <a:effectLst/>
            <a:latin typeface="+mn-lt"/>
            <a:ea typeface="Tahoma" panose="020B0604030504040204" pitchFamily="34" charset="0"/>
            <a:cs typeface="Tahoma" panose="020B0604030504040204" pitchFamily="34" charset="0"/>
          </a:endParaRPr>
        </a:p>
        <a:p>
          <a:r>
            <a:rPr lang="en-GB" sz="1200">
              <a:solidFill>
                <a:schemeClr val="dk1"/>
              </a:solidFill>
              <a:effectLst/>
              <a:latin typeface="+mn-lt"/>
              <a:ea typeface="Tahoma" panose="020B0604030504040204" pitchFamily="34" charset="0"/>
              <a:cs typeface="Tahoma" panose="020B0604030504040204" pitchFamily="34" charset="0"/>
            </a:rPr>
            <a:t>These reference tables support and supplement the General Medical Council (GMC) report The State of Medical Education and Practice in the UK: Workforce Report 2025. </a:t>
          </a:r>
        </a:p>
        <a:p>
          <a:endParaRPr lang="en-GB" sz="1200">
            <a:solidFill>
              <a:schemeClr val="dk1"/>
            </a:solidFill>
            <a:effectLst/>
            <a:latin typeface="+mn-lt"/>
            <a:ea typeface="Tahoma" panose="020B0604030504040204" pitchFamily="34" charset="0"/>
            <a:cs typeface="Tahoma" panose="020B0604030504040204" pitchFamily="34" charset="0"/>
          </a:endParaRPr>
        </a:p>
        <a:p>
          <a:r>
            <a:rPr lang="en-GB" sz="1200">
              <a:solidFill>
                <a:schemeClr val="dk1"/>
              </a:solidFill>
              <a:effectLst/>
              <a:latin typeface="+mn-lt"/>
              <a:ea typeface="Tahoma" panose="020B0604030504040204" pitchFamily="34" charset="0"/>
              <a:cs typeface="Tahoma" panose="020B0604030504040204" pitchFamily="34" charset="0"/>
            </a:rPr>
            <a:t>The tables are based on registration data from the GMC's List of Registered Medical Practitioners (LRMP) and national training survey (NTS) census records. The registration data is reported as on 31 December each year and was downloaded on 2 January 2025. The NTS data was downloade</a:t>
          </a:r>
          <a:r>
            <a:rPr lang="en-GB" sz="1200">
              <a:solidFill>
                <a:sysClr val="windowText" lastClr="000000"/>
              </a:solidFill>
              <a:effectLst/>
              <a:latin typeface="+mn-lt"/>
              <a:ea typeface="Tahoma" panose="020B0604030504040204" pitchFamily="34" charset="0"/>
              <a:cs typeface="Tahoma" panose="020B0604030504040204" pitchFamily="34" charset="0"/>
            </a:rPr>
            <a:t>d in July 2025</a:t>
          </a:r>
          <a:r>
            <a:rPr lang="en-GB" sz="1200">
              <a:solidFill>
                <a:schemeClr val="dk1"/>
              </a:solidFill>
              <a:effectLst/>
              <a:latin typeface="+mn-lt"/>
              <a:ea typeface="Tahoma" panose="020B0604030504040204" pitchFamily="34" charset="0"/>
              <a:cs typeface="Tahoma" panose="020B0604030504040204" pitchFamily="34" charset="0"/>
            </a:rPr>
            <a:t>.</a:t>
          </a:r>
          <a:endParaRPr lang="en-GB" sz="1200">
            <a:effectLst/>
            <a:latin typeface="+mn-lt"/>
            <a:ea typeface="Tahoma" panose="020B0604030504040204" pitchFamily="34" charset="0"/>
            <a:cs typeface="Tahoma" panose="020B0604030504040204" pitchFamily="34" charset="0"/>
          </a:endParaRPr>
        </a:p>
        <a:p>
          <a:endParaRPr lang="en-GB" sz="1200" b="1">
            <a:solidFill>
              <a:schemeClr val="dk1"/>
            </a:solidFill>
            <a:effectLst/>
            <a:latin typeface="+mn-lt"/>
            <a:ea typeface="Tahoma" panose="020B0604030504040204" pitchFamily="34" charset="0"/>
            <a:cs typeface="Tahoma" panose="020B0604030504040204" pitchFamily="34" charset="0"/>
          </a:endParaRPr>
        </a:p>
        <a:p>
          <a:r>
            <a:rPr lang="en-GB" sz="1200" b="1">
              <a:solidFill>
                <a:schemeClr val="dk1"/>
              </a:solidFill>
              <a:effectLst/>
              <a:latin typeface="+mn-lt"/>
              <a:ea typeface="Tahoma" panose="020B0604030504040204" pitchFamily="34" charset="0"/>
              <a:cs typeface="Tahoma" panose="020B0604030504040204" pitchFamily="34" charset="0"/>
            </a:rPr>
            <a:t>Registered and licensed doctors</a:t>
          </a:r>
          <a:endParaRPr lang="en-GB" sz="1200">
            <a:effectLst/>
            <a:latin typeface="+mn-lt"/>
            <a:ea typeface="Tahoma" panose="020B0604030504040204" pitchFamily="34" charset="0"/>
            <a:cs typeface="Tahoma" panose="020B0604030504040204" pitchFamily="34" charset="0"/>
          </a:endParaRPr>
        </a:p>
        <a:p>
          <a:endParaRPr lang="en-GB" sz="1200">
            <a:solidFill>
              <a:schemeClr val="dk1"/>
            </a:solidFill>
            <a:effectLst/>
            <a:latin typeface="+mn-lt"/>
            <a:ea typeface="Tahoma" panose="020B0604030504040204" pitchFamily="34" charset="0"/>
            <a:cs typeface="Tahoma" panose="020B0604030504040204" pitchFamily="34" charset="0"/>
          </a:endParaRPr>
        </a:p>
        <a:p>
          <a:r>
            <a:rPr lang="en-GB" sz="1200">
              <a:solidFill>
                <a:sysClr val="windowText" lastClr="000000"/>
              </a:solidFill>
              <a:effectLst/>
              <a:latin typeface="+mn-lt"/>
              <a:ea typeface="Tahoma" panose="020B0604030504040204" pitchFamily="34" charset="0"/>
              <a:cs typeface="Tahoma" panose="020B0604030504040204" pitchFamily="34" charset="0"/>
            </a:rPr>
            <a:t>Tables 1 to 11</a:t>
          </a:r>
          <a:r>
            <a:rPr lang="en-GB" sz="1200" baseline="0">
              <a:solidFill>
                <a:sysClr val="windowText" lastClr="000000"/>
              </a:solidFill>
              <a:effectLst/>
              <a:latin typeface="+mn-lt"/>
              <a:ea typeface="Tahoma" panose="020B0604030504040204" pitchFamily="34" charset="0"/>
              <a:cs typeface="Tahoma" panose="020B0604030504040204" pitchFamily="34" charset="0"/>
            </a:rPr>
            <a:t>, 63 to 72, 123, 125, 127, and 129 </a:t>
          </a:r>
          <a:r>
            <a:rPr lang="en-GB" sz="1200">
              <a:solidFill>
                <a:sysClr val="windowText" lastClr="000000"/>
              </a:solidFill>
              <a:effectLst/>
              <a:latin typeface="+mn-lt"/>
              <a:ea typeface="Tahoma" panose="020B0604030504040204" pitchFamily="34" charset="0"/>
              <a:cs typeface="Tahoma" panose="020B0604030504040204" pitchFamily="34" charset="0"/>
            </a:rPr>
            <a:t>are shown for all registered doctors; the remainder of the tables for licensed doctors only. Not all doctors on the medical register are licensed to practise medicine in the UK. By staying on the register they are demonstrating that they remain in good standing with the GMC and that they want to retain a connection to the GMC and to the profession as a whole. They cannot treat patients but may be using their skills in a variety of different settings.</a:t>
          </a:r>
        </a:p>
        <a:p>
          <a:endParaRPr lang="en-GB" sz="1200">
            <a:solidFill>
              <a:sysClr val="windowText" lastClr="000000"/>
            </a:solidFill>
            <a:effectLst/>
            <a:latin typeface="+mn-lt"/>
            <a:ea typeface="Tahoma" panose="020B0604030504040204" pitchFamily="34" charset="0"/>
            <a:cs typeface="Tahoma" panose="020B0604030504040204" pitchFamily="34" charset="0"/>
          </a:endParaRPr>
        </a:p>
        <a:p>
          <a:r>
            <a:rPr lang="en-GB" sz="1200">
              <a:solidFill>
                <a:sysClr val="windowText" lastClr="000000"/>
              </a:solidFill>
              <a:effectLst/>
              <a:latin typeface="+mn-lt"/>
              <a:ea typeface="Tahoma" panose="020B0604030504040204" pitchFamily="34" charset="0"/>
              <a:cs typeface="Tahoma" panose="020B0604030504040204" pitchFamily="34" charset="0"/>
            </a:rPr>
            <a:t>Where one table shows counts of GPs and another table shows counts of Specialists, the small number of doctors who are on both the GP Register and the Specialist Register are included in both.</a:t>
          </a:r>
        </a:p>
        <a:p>
          <a:endParaRPr lang="en-GB" sz="1200" b="1">
            <a:solidFill>
              <a:schemeClr val="dk1"/>
            </a:solidFill>
            <a:effectLst/>
            <a:latin typeface="+mn-lt"/>
            <a:ea typeface="Tahoma" panose="020B0604030504040204" pitchFamily="34" charset="0"/>
            <a:cs typeface="Tahoma" panose="020B0604030504040204" pitchFamily="34" charset="0"/>
          </a:endParaRPr>
        </a:p>
        <a:p>
          <a:r>
            <a:rPr lang="en-GB" sz="1200" b="1">
              <a:solidFill>
                <a:schemeClr val="dk1"/>
              </a:solidFill>
              <a:effectLst/>
              <a:latin typeface="+mn-lt"/>
              <a:ea typeface="Tahoma" panose="020B0604030504040204" pitchFamily="34" charset="0"/>
              <a:cs typeface="Tahoma" panose="020B0604030504040204" pitchFamily="34" charset="0"/>
            </a:rPr>
            <a:t>Doctors in training </a:t>
          </a:r>
          <a:endParaRPr lang="en-GB" sz="1200">
            <a:effectLst/>
            <a:latin typeface="+mn-lt"/>
            <a:ea typeface="Tahoma" panose="020B0604030504040204" pitchFamily="34" charset="0"/>
            <a:cs typeface="Tahoma" panose="020B0604030504040204" pitchFamily="34" charset="0"/>
          </a:endParaRPr>
        </a:p>
        <a:p>
          <a:endParaRPr lang="en-GB" sz="1200" b="0">
            <a:solidFill>
              <a:schemeClr val="dk1"/>
            </a:solidFill>
            <a:effectLst/>
            <a:latin typeface="+mn-lt"/>
            <a:ea typeface="Tahoma" panose="020B0604030504040204" pitchFamily="34" charset="0"/>
            <a:cs typeface="Tahoma" panose="020B0604030504040204" pitchFamily="34" charset="0"/>
          </a:endParaRPr>
        </a:p>
        <a:p>
          <a:r>
            <a:rPr lang="en-GB" sz="1200" b="0">
              <a:solidFill>
                <a:schemeClr val="dk1"/>
              </a:solidFill>
              <a:effectLst/>
              <a:latin typeface="+mn-lt"/>
              <a:ea typeface="Tahoma" panose="020B0604030504040204" pitchFamily="34" charset="0"/>
              <a:cs typeface="Tahoma" panose="020B0604030504040204" pitchFamily="34" charset="0"/>
            </a:rPr>
            <a:t>Doctors were reported as being in training if they were licensed on 31 December each</a:t>
          </a:r>
          <a:r>
            <a:rPr lang="en-GB" sz="1200" b="0" baseline="0">
              <a:solidFill>
                <a:schemeClr val="dk1"/>
              </a:solidFill>
              <a:effectLst/>
              <a:latin typeface="+mn-lt"/>
              <a:ea typeface="Tahoma" panose="020B0604030504040204" pitchFamily="34" charset="0"/>
              <a:cs typeface="Tahoma" panose="020B0604030504040204" pitchFamily="34" charset="0"/>
            </a:rPr>
            <a:t> year</a:t>
          </a:r>
          <a:r>
            <a:rPr lang="en-GB" sz="1200" b="0">
              <a:solidFill>
                <a:schemeClr val="dk1"/>
              </a:solidFill>
              <a:effectLst/>
              <a:latin typeface="+mn-lt"/>
              <a:ea typeface="Tahoma" panose="020B0604030504040204" pitchFamily="34" charset="0"/>
              <a:cs typeface="Tahoma" panose="020B0604030504040204" pitchFamily="34" charset="0"/>
            </a:rPr>
            <a:t>, were included in the NTS census in March of the following year and did not respond to the NTS indicating that they were not trainees. Doctors in training have to be licensed during their Foundation training.</a:t>
          </a:r>
        </a:p>
        <a:p>
          <a:endParaRPr lang="en-GB" sz="1200">
            <a:effectLst/>
            <a:latin typeface="+mn-lt"/>
            <a:ea typeface="Tahoma" panose="020B0604030504040204" pitchFamily="34" charset="0"/>
            <a:cs typeface="Tahoma" panose="020B0604030504040204" pitchFamily="34" charset="0"/>
          </a:endParaRPr>
        </a:p>
        <a:p>
          <a:r>
            <a:rPr lang="en-GB" sz="1200" b="0">
              <a:solidFill>
                <a:schemeClr val="dk1"/>
              </a:solidFill>
              <a:effectLst/>
              <a:latin typeface="+mn-lt"/>
              <a:ea typeface="Tahoma" panose="020B0604030504040204" pitchFamily="34" charset="0"/>
              <a:cs typeface="Tahoma" panose="020B0604030504040204" pitchFamily="34" charset="0"/>
            </a:rPr>
            <a:t>After two years of Foundation training, doctors may elect to train to join the GP Register, to train to join the Specialist Register, or to take up a staff post.</a:t>
          </a:r>
          <a:endParaRPr lang="en-GB" sz="1200">
            <a:effectLst/>
            <a:latin typeface="+mn-lt"/>
            <a:ea typeface="Tahoma" panose="020B0604030504040204" pitchFamily="34" charset="0"/>
            <a:cs typeface="Tahoma" panose="020B0604030504040204" pitchFamily="34" charset="0"/>
          </a:endParaRPr>
        </a:p>
        <a:p>
          <a:pPr rtl="0" fontAlgn="base"/>
          <a:endParaRPr lang="en-GB" sz="1200" b="1">
            <a:solidFill>
              <a:schemeClr val="dk1"/>
            </a:solidFill>
            <a:effectLst/>
            <a:latin typeface="+mn-lt"/>
            <a:ea typeface="Tahoma" panose="020B0604030504040204" pitchFamily="34" charset="0"/>
            <a:cs typeface="Tahoma" panose="020B0604030504040204"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en-GB" sz="1200" b="1" noProof="0">
              <a:solidFill>
                <a:schemeClr val="dk1"/>
              </a:solidFill>
              <a:effectLst/>
              <a:latin typeface="+mn-lt"/>
              <a:ea typeface="Tahoma" panose="020B0604030504040204" pitchFamily="34" charset="0"/>
              <a:cs typeface="Tahoma" panose="020B0604030504040204" pitchFamily="34" charset="0"/>
            </a:rPr>
            <a:t>Temporary (emergency) registration </a:t>
          </a:r>
          <a:endParaRPr kumimoji="0" lang="en-GB" sz="1200" b="0" i="0" u="none" strike="noStrike" kern="0" cap="none" spc="0" normalizeH="0" baseline="0" noProof="0">
            <a:ln>
              <a:noFill/>
            </a:ln>
            <a:solidFill>
              <a:prstClr val="black"/>
            </a:solidFill>
            <a:effectLst/>
            <a:uLnTx/>
            <a:uFillTx/>
            <a:latin typeface="+mn-lt"/>
            <a:ea typeface="+mn-ea"/>
            <a:cs typeface="+mn-cs"/>
          </a:endParaRPr>
        </a:p>
        <a:p>
          <a:pPr rtl="0" fontAlgn="base"/>
          <a:r>
            <a:rPr lang="en-GB" sz="1200" baseline="0">
              <a:solidFill>
                <a:schemeClr val="dk1"/>
              </a:solidFill>
              <a:effectLst/>
              <a:latin typeface="+mn-lt"/>
              <a:ea typeface="+mn-ea"/>
              <a:cs typeface="+mn-cs"/>
            </a:rPr>
            <a:t>Data are also provided for doctors added to a temporary (emergency) register (TER). </a:t>
          </a:r>
          <a:r>
            <a:rPr lang="en-GB" sz="1200">
              <a:solidFill>
                <a:schemeClr val="dk1"/>
              </a:solidFill>
              <a:effectLst/>
              <a:latin typeface="+mn-lt"/>
              <a:ea typeface="+mn-ea"/>
              <a:cs typeface="+mn-cs"/>
            </a:rPr>
            <a:t>On 13 March 2024, temporary emergency registration (TER) was removed for the remaining 8,334 doctors. Doctors were made aware they could continue to practise after applying to restore their routine registration and licence to practise. </a:t>
          </a:r>
          <a:r>
            <a:rPr lang="en-GB" sz="1200" baseline="0">
              <a:solidFill>
                <a:schemeClr val="dk1"/>
              </a:solidFill>
              <a:effectLst/>
              <a:latin typeface="+mn-lt"/>
              <a:ea typeface="+mn-ea"/>
              <a:cs typeface="+mn-cs"/>
            </a:rPr>
            <a:t> </a:t>
          </a:r>
          <a:endParaRPr lang="en-GB" sz="1200">
            <a:effectLst/>
            <a:latin typeface="+mn-lt"/>
          </a:endParaRPr>
        </a:p>
        <a:p>
          <a:pPr marL="0" marR="0" lvl="0" indent="0" defTabSz="914400" rtl="0" eaLnBrk="1" fontAlgn="base" latinLnBrk="0" hangingPunct="1">
            <a:lnSpc>
              <a:spcPct val="100000"/>
            </a:lnSpc>
            <a:spcBef>
              <a:spcPts val="0"/>
            </a:spcBef>
            <a:spcAft>
              <a:spcPts val="0"/>
            </a:spcAft>
            <a:buClrTx/>
            <a:buSzTx/>
            <a:buFontTx/>
            <a:buNone/>
            <a:tabLst/>
            <a:defRPr/>
          </a:pPr>
          <a:r>
            <a:rPr lang="en-GB" sz="1200" b="0" noProof="0">
              <a:solidFill>
                <a:schemeClr val="dk1"/>
              </a:solidFill>
              <a:effectLst/>
              <a:latin typeface="+mn-lt"/>
              <a:ea typeface="Tahoma" panose="020B0604030504040204" pitchFamily="34" charset="0"/>
              <a:cs typeface="Tahoma" panose="020B0604030504040204" pitchFamily="34" charset="0"/>
            </a:rPr>
            <a:t>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mn-lt"/>
            <a:ea typeface="Tahoma" panose="020B0604030504040204" pitchFamily="34" charset="0"/>
            <a:cs typeface="Tahoma" panose="020B0604030504040204"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en-GB" sz="1200" b="1" noProof="0">
              <a:solidFill>
                <a:schemeClr val="dk1"/>
              </a:solidFill>
              <a:effectLst/>
              <a:latin typeface="+mn-lt"/>
              <a:ea typeface="Tahoma" panose="020B0604030504040204" pitchFamily="34" charset="0"/>
              <a:cs typeface="Tahoma" panose="020B0604030504040204" pitchFamily="34" charset="0"/>
            </a:rPr>
            <a:t>New definitions of geographic areas in England</a:t>
          </a:r>
        </a:p>
        <a:p>
          <a:pPr marL="0" marR="0" lvl="0" indent="0" defTabSz="914400" rtl="0" eaLnBrk="1" fontAlgn="auto" latinLnBrk="0" hangingPunct="1">
            <a:lnSpc>
              <a:spcPct val="100000"/>
            </a:lnSpc>
            <a:spcBef>
              <a:spcPts val="0"/>
            </a:spcBef>
            <a:spcAft>
              <a:spcPts val="0"/>
            </a:spcAft>
            <a:buClrTx/>
            <a:buSzTx/>
            <a:buFontTx/>
            <a:buNone/>
            <a:tabLst/>
            <a:defRPr/>
          </a:pPr>
          <a:r>
            <a:rPr lang="en-GB" sz="1200" b="0">
              <a:solidFill>
                <a:schemeClr val="dk1"/>
              </a:solidFill>
              <a:effectLst/>
              <a:latin typeface="+mn-lt"/>
              <a:ea typeface="Tahoma" panose="020B0604030504040204" pitchFamily="34" charset="0"/>
              <a:cs typeface="Tahoma" panose="020B0604030504040204" pitchFamily="34" charset="0"/>
            </a:rPr>
            <a:t>NHS England established The Integrated Care Boards (42 ICBs) with effect from 1 July 2022, replacing Sustainability asnd transformation partnerships (STPs). Although ICBs</a:t>
          </a:r>
          <a:r>
            <a:rPr lang="en-GB" sz="1200" b="0" baseline="0">
              <a:solidFill>
                <a:schemeClr val="dk1"/>
              </a:solidFill>
              <a:effectLst/>
              <a:latin typeface="+mn-lt"/>
              <a:ea typeface="Tahoma" panose="020B0604030504040204" pitchFamily="34" charset="0"/>
              <a:cs typeface="Tahoma" panose="020B0604030504040204" pitchFamily="34" charset="0"/>
            </a:rPr>
            <a:t> weren't established for years before 2022, all doctor location postcodes for those years were reassigned to ICBs to enable more meaningful year to year comparisons</a:t>
          </a:r>
          <a:r>
            <a:rPr lang="en-GB" sz="1200" b="0">
              <a:solidFill>
                <a:schemeClr val="dk1"/>
              </a:solidFill>
              <a:effectLst/>
              <a:latin typeface="+mn-lt"/>
              <a:ea typeface="Tahoma" panose="020B0604030504040204" pitchFamily="34" charset="0"/>
              <a:cs typeface="Tahoma" panose="020B0604030504040204" pitchFamily="34" charset="0"/>
            </a:rPr>
            <a:t>.</a:t>
          </a:r>
          <a:endParaRPr lang="en-GB" sz="1200" b="0" noProof="0">
            <a:solidFill>
              <a:schemeClr val="dk1"/>
            </a:solidFill>
            <a:effectLst/>
            <a:latin typeface="+mn-lt"/>
            <a:ea typeface="Tahoma" panose="020B0604030504040204" pitchFamily="34" charset="0"/>
            <a:cs typeface="Tahoma" panose="020B0604030504040204"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mn-lt"/>
            <a:ea typeface="Tahoma" panose="020B0604030504040204" pitchFamily="34" charset="0"/>
            <a:cs typeface="Tahoma" panose="020B0604030504040204" pitchFamily="34" charset="0"/>
          </a:endParaRPr>
        </a:p>
        <a:p>
          <a:r>
            <a:rPr lang="en-GB" sz="1200" b="1">
              <a:solidFill>
                <a:schemeClr val="dk1"/>
              </a:solidFill>
              <a:effectLst/>
              <a:latin typeface="+mn-lt"/>
              <a:ea typeface="Tahoma" panose="020B0604030504040204" pitchFamily="34" charset="0"/>
              <a:cs typeface="Tahoma" panose="020B0604030504040204" pitchFamily="34" charset="0"/>
            </a:rPr>
            <a:t>Abbreviations</a:t>
          </a:r>
          <a:endParaRPr lang="en-GB" sz="1200">
            <a:effectLst/>
            <a:latin typeface="+mn-lt"/>
            <a:ea typeface="Tahoma" panose="020B0604030504040204" pitchFamily="34" charset="0"/>
            <a:cs typeface="Tahoma" panose="020B0604030504040204" pitchFamily="34" charset="0"/>
          </a:endParaRPr>
        </a:p>
        <a:p>
          <a:endParaRPr lang="en-GB" sz="1200">
            <a:solidFill>
              <a:schemeClr val="dk1"/>
            </a:solidFill>
            <a:effectLst/>
            <a:latin typeface="+mn-lt"/>
            <a:ea typeface="Tahoma" panose="020B0604030504040204" pitchFamily="34" charset="0"/>
            <a:cs typeface="Tahoma" panose="020B0604030504040204" pitchFamily="34" charset="0"/>
          </a:endParaRPr>
        </a:p>
        <a:p>
          <a:r>
            <a:rPr lang="en-GB" sz="1200">
              <a:solidFill>
                <a:schemeClr val="dk1"/>
              </a:solidFill>
              <a:effectLst/>
              <a:latin typeface="+mn-lt"/>
              <a:ea typeface="Tahoma" panose="020B0604030504040204" pitchFamily="34" charset="0"/>
              <a:cs typeface="Tahoma" panose="020B0604030504040204" pitchFamily="34" charset="0"/>
            </a:rPr>
            <a:t>The following abbreviations are used throughout the tables:</a:t>
          </a:r>
          <a:endParaRPr lang="en-GB" sz="1200">
            <a:effectLst/>
            <a:latin typeface="+mn-lt"/>
            <a:ea typeface="Tahoma" panose="020B0604030504040204" pitchFamily="34" charset="0"/>
            <a:cs typeface="Tahoma" panose="020B0604030504040204" pitchFamily="34" charset="0"/>
          </a:endParaRPr>
        </a:p>
        <a:p>
          <a:endParaRPr lang="en-GB" sz="1200">
            <a:solidFill>
              <a:schemeClr val="dk1"/>
            </a:solidFill>
            <a:effectLst/>
            <a:latin typeface="+mn-lt"/>
            <a:ea typeface="Tahoma" panose="020B0604030504040204" pitchFamily="34" charset="0"/>
            <a:cs typeface="Tahoma" panose="020B0604030504040204" pitchFamily="34" charset="0"/>
          </a:endParaRPr>
        </a:p>
        <a:p>
          <a:r>
            <a:rPr lang="en-GB" sz="1200">
              <a:solidFill>
                <a:schemeClr val="dk1"/>
              </a:solidFill>
              <a:effectLst/>
              <a:latin typeface="+mn-lt"/>
              <a:ea typeface="Tahoma" panose="020B0604030504040204" pitchFamily="34" charset="0"/>
              <a:cs typeface="Tahoma" panose="020B0604030504040204" pitchFamily="34" charset="0"/>
            </a:rPr>
            <a:t>GP - General Practitioner</a:t>
          </a:r>
          <a:endParaRPr lang="en-GB" sz="1200">
            <a:effectLst/>
            <a:latin typeface="+mn-lt"/>
            <a:ea typeface="Tahoma" panose="020B0604030504040204" pitchFamily="34" charset="0"/>
            <a:cs typeface="Tahoma" panose="020B0604030504040204" pitchFamily="34" charset="0"/>
          </a:endParaRPr>
        </a:p>
        <a:p>
          <a:r>
            <a:rPr lang="en-GB" sz="1200">
              <a:solidFill>
                <a:schemeClr val="dk1"/>
              </a:solidFill>
              <a:effectLst/>
              <a:latin typeface="+mn-lt"/>
              <a:ea typeface="Tahoma" panose="020B0604030504040204" pitchFamily="34" charset="0"/>
              <a:cs typeface="Tahoma" panose="020B0604030504040204" pitchFamily="34" charset="0"/>
            </a:rPr>
            <a:t>Non-UK - doctors with a PMQ outside of the UK</a:t>
          </a:r>
          <a:endParaRPr lang="en-GB" sz="1200">
            <a:effectLst/>
            <a:latin typeface="+mn-lt"/>
            <a:ea typeface="Tahoma" panose="020B0604030504040204" pitchFamily="34" charset="0"/>
            <a:cs typeface="Tahoma" panose="020B0604030504040204" pitchFamily="34" charset="0"/>
          </a:endParaRPr>
        </a:p>
        <a:p>
          <a:r>
            <a:rPr lang="en-GB" sz="1200">
              <a:solidFill>
                <a:schemeClr val="dk1"/>
              </a:solidFill>
              <a:effectLst/>
              <a:latin typeface="+mn-lt"/>
              <a:ea typeface="Tahoma" panose="020B0604030504040204" pitchFamily="34" charset="0"/>
              <a:cs typeface="Tahoma" panose="020B0604030504040204" pitchFamily="34" charset="0"/>
            </a:rPr>
            <a:t>PMQ - Primary Medical Qualification</a:t>
          </a:r>
        </a:p>
        <a:p>
          <a:pPr marL="0" indent="0"/>
          <a:r>
            <a:rPr lang="en-GB" sz="1200">
              <a:solidFill>
                <a:schemeClr val="dk1"/>
              </a:solidFill>
              <a:effectLst/>
              <a:latin typeface="+mn-lt"/>
              <a:ea typeface="Tahoma" panose="020B0604030504040204" pitchFamily="34" charset="0"/>
              <a:cs typeface="Tahoma" panose="020B0604030504040204" pitchFamily="34" charset="0"/>
            </a:rPr>
            <a:t>TER - Temporary (Emergency) Register doctors added to the register as part of the UK government's response to the coronavirus pandemic</a:t>
          </a:r>
        </a:p>
        <a:p>
          <a:endParaRPr lang="en-GB" sz="1200" b="1">
            <a:solidFill>
              <a:schemeClr val="dk1"/>
            </a:solidFill>
            <a:effectLst/>
            <a:latin typeface="+mn-lt"/>
            <a:ea typeface="Tahoma" panose="020B0604030504040204" pitchFamily="34" charset="0"/>
            <a:cs typeface="Tahoma" panose="020B0604030504040204" pitchFamily="34" charset="0"/>
          </a:endParaRPr>
        </a:p>
        <a:p>
          <a:r>
            <a:rPr lang="en-GB" sz="1200" b="1">
              <a:solidFill>
                <a:schemeClr val="dk1"/>
              </a:solidFill>
              <a:effectLst/>
              <a:latin typeface="+mn-lt"/>
              <a:ea typeface="Tahoma" panose="020B0604030504040204" pitchFamily="34" charset="0"/>
              <a:cs typeface="Tahoma" panose="020B0604030504040204" pitchFamily="34" charset="0"/>
            </a:rPr>
            <a:t>Further</a:t>
          </a:r>
          <a:r>
            <a:rPr lang="en-GB" sz="1200" b="1" baseline="0">
              <a:solidFill>
                <a:schemeClr val="dk1"/>
              </a:solidFill>
              <a:effectLst/>
              <a:latin typeface="+mn-lt"/>
              <a:ea typeface="Tahoma" panose="020B0604030504040204" pitchFamily="34" charset="0"/>
              <a:cs typeface="Tahoma" panose="020B0604030504040204" pitchFamily="34" charset="0"/>
            </a:rPr>
            <a:t> information</a:t>
          </a:r>
          <a:endParaRPr lang="en-GB" sz="1200">
            <a:effectLst/>
            <a:latin typeface="+mn-lt"/>
            <a:ea typeface="Tahoma" panose="020B0604030504040204" pitchFamily="34" charset="0"/>
            <a:cs typeface="Tahoma" panose="020B0604030504040204" pitchFamily="34" charset="0"/>
          </a:endParaRPr>
        </a:p>
        <a:p>
          <a:endParaRPr lang="en-GB" sz="1200">
            <a:solidFill>
              <a:schemeClr val="dk1"/>
            </a:solidFill>
            <a:effectLst/>
            <a:latin typeface="+mn-lt"/>
            <a:ea typeface="Tahoma" panose="020B0604030504040204" pitchFamily="34" charset="0"/>
            <a:cs typeface="Tahom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200">
              <a:solidFill>
                <a:schemeClr val="dk1"/>
              </a:solidFill>
              <a:effectLst/>
              <a:latin typeface="+mn-lt"/>
              <a:ea typeface="Tahoma" panose="020B0604030504040204" pitchFamily="34" charset="0"/>
              <a:cs typeface="Tahoma" panose="020B0604030504040204" pitchFamily="34" charset="0"/>
            </a:rPr>
            <a:t>For assistance in using the tables, please contact Insight &amp; Research (insightandresearch@gmc-uk.org).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2BEB2-9310-4A5A-8B6D-BD43CD713803}">
  <sheetPr>
    <pageSetUpPr fitToPage="1"/>
  </sheetPr>
  <dimension ref="A1:B1"/>
  <sheetViews>
    <sheetView showGridLines="0" tabSelected="1" zoomScaleNormal="100" workbookViewId="0"/>
  </sheetViews>
  <sheetFormatPr defaultColWidth="10" defaultRowHeight="17.100000000000001" customHeight="1" x14ac:dyDescent="0.3"/>
  <cols>
    <col min="1" max="1" width="11.33203125" style="20" customWidth="1"/>
    <col min="2" max="2" width="90.109375" style="20" customWidth="1"/>
    <col min="3" max="4" width="10.33203125" style="21" customWidth="1"/>
    <col min="5" max="256" width="10" style="21"/>
    <col min="257" max="257" width="11.33203125" style="21" customWidth="1"/>
    <col min="258" max="258" width="90.109375" style="21" customWidth="1"/>
    <col min="259" max="260" width="10.33203125" style="21" customWidth="1"/>
    <col min="261" max="512" width="10" style="21"/>
    <col min="513" max="513" width="11.33203125" style="21" customWidth="1"/>
    <col min="514" max="514" width="90.109375" style="21" customWidth="1"/>
    <col min="515" max="516" width="10.33203125" style="21" customWidth="1"/>
    <col min="517" max="768" width="10" style="21"/>
    <col min="769" max="769" width="11.33203125" style="21" customWidth="1"/>
    <col min="770" max="770" width="90.109375" style="21" customWidth="1"/>
    <col min="771" max="772" width="10.33203125" style="21" customWidth="1"/>
    <col min="773" max="1024" width="10" style="21"/>
    <col min="1025" max="1025" width="11.33203125" style="21" customWidth="1"/>
    <col min="1026" max="1026" width="90.109375" style="21" customWidth="1"/>
    <col min="1027" max="1028" width="10.33203125" style="21" customWidth="1"/>
    <col min="1029" max="1280" width="10" style="21"/>
    <col min="1281" max="1281" width="11.33203125" style="21" customWidth="1"/>
    <col min="1282" max="1282" width="90.109375" style="21" customWidth="1"/>
    <col min="1283" max="1284" width="10.33203125" style="21" customWidth="1"/>
    <col min="1285" max="1536" width="10" style="21"/>
    <col min="1537" max="1537" width="11.33203125" style="21" customWidth="1"/>
    <col min="1538" max="1538" width="90.109375" style="21" customWidth="1"/>
    <col min="1539" max="1540" width="10.33203125" style="21" customWidth="1"/>
    <col min="1541" max="1792" width="10" style="21"/>
    <col min="1793" max="1793" width="11.33203125" style="21" customWidth="1"/>
    <col min="1794" max="1794" width="90.109375" style="21" customWidth="1"/>
    <col min="1795" max="1796" width="10.33203125" style="21" customWidth="1"/>
    <col min="1797" max="2048" width="10" style="21"/>
    <col min="2049" max="2049" width="11.33203125" style="21" customWidth="1"/>
    <col min="2050" max="2050" width="90.109375" style="21" customWidth="1"/>
    <col min="2051" max="2052" width="10.33203125" style="21" customWidth="1"/>
    <col min="2053" max="2304" width="10" style="21"/>
    <col min="2305" max="2305" width="11.33203125" style="21" customWidth="1"/>
    <col min="2306" max="2306" width="90.109375" style="21" customWidth="1"/>
    <col min="2307" max="2308" width="10.33203125" style="21" customWidth="1"/>
    <col min="2309" max="2560" width="10" style="21"/>
    <col min="2561" max="2561" width="11.33203125" style="21" customWidth="1"/>
    <col min="2562" max="2562" width="90.109375" style="21" customWidth="1"/>
    <col min="2563" max="2564" width="10.33203125" style="21" customWidth="1"/>
    <col min="2565" max="2816" width="10" style="21"/>
    <col min="2817" max="2817" width="11.33203125" style="21" customWidth="1"/>
    <col min="2818" max="2818" width="90.109375" style="21" customWidth="1"/>
    <col min="2819" max="2820" width="10.33203125" style="21" customWidth="1"/>
    <col min="2821" max="3072" width="10" style="21"/>
    <col min="3073" max="3073" width="11.33203125" style="21" customWidth="1"/>
    <col min="3074" max="3074" width="90.109375" style="21" customWidth="1"/>
    <col min="3075" max="3076" width="10.33203125" style="21" customWidth="1"/>
    <col min="3077" max="3328" width="10" style="21"/>
    <col min="3329" max="3329" width="11.33203125" style="21" customWidth="1"/>
    <col min="3330" max="3330" width="90.109375" style="21" customWidth="1"/>
    <col min="3331" max="3332" width="10.33203125" style="21" customWidth="1"/>
    <col min="3333" max="3584" width="10" style="21"/>
    <col min="3585" max="3585" width="11.33203125" style="21" customWidth="1"/>
    <col min="3586" max="3586" width="90.109375" style="21" customWidth="1"/>
    <col min="3587" max="3588" width="10.33203125" style="21" customWidth="1"/>
    <col min="3589" max="3840" width="10" style="21"/>
    <col min="3841" max="3841" width="11.33203125" style="21" customWidth="1"/>
    <col min="3842" max="3842" width="90.109375" style="21" customWidth="1"/>
    <col min="3843" max="3844" width="10.33203125" style="21" customWidth="1"/>
    <col min="3845" max="4096" width="10" style="21"/>
    <col min="4097" max="4097" width="11.33203125" style="21" customWidth="1"/>
    <col min="4098" max="4098" width="90.109375" style="21" customWidth="1"/>
    <col min="4099" max="4100" width="10.33203125" style="21" customWidth="1"/>
    <col min="4101" max="4352" width="10" style="21"/>
    <col min="4353" max="4353" width="11.33203125" style="21" customWidth="1"/>
    <col min="4354" max="4354" width="90.109375" style="21" customWidth="1"/>
    <col min="4355" max="4356" width="10.33203125" style="21" customWidth="1"/>
    <col min="4357" max="4608" width="10" style="21"/>
    <col min="4609" max="4609" width="11.33203125" style="21" customWidth="1"/>
    <col min="4610" max="4610" width="90.109375" style="21" customWidth="1"/>
    <col min="4611" max="4612" width="10.33203125" style="21" customWidth="1"/>
    <col min="4613" max="4864" width="10" style="21"/>
    <col min="4865" max="4865" width="11.33203125" style="21" customWidth="1"/>
    <col min="4866" max="4866" width="90.109375" style="21" customWidth="1"/>
    <col min="4867" max="4868" width="10.33203125" style="21" customWidth="1"/>
    <col min="4869" max="5120" width="10" style="21"/>
    <col min="5121" max="5121" width="11.33203125" style="21" customWidth="1"/>
    <col min="5122" max="5122" width="90.109375" style="21" customWidth="1"/>
    <col min="5123" max="5124" width="10.33203125" style="21" customWidth="1"/>
    <col min="5125" max="5376" width="10" style="21"/>
    <col min="5377" max="5377" width="11.33203125" style="21" customWidth="1"/>
    <col min="5378" max="5378" width="90.109375" style="21" customWidth="1"/>
    <col min="5379" max="5380" width="10.33203125" style="21" customWidth="1"/>
    <col min="5381" max="5632" width="10" style="21"/>
    <col min="5633" max="5633" width="11.33203125" style="21" customWidth="1"/>
    <col min="5634" max="5634" width="90.109375" style="21" customWidth="1"/>
    <col min="5635" max="5636" width="10.33203125" style="21" customWidth="1"/>
    <col min="5637" max="5888" width="10" style="21"/>
    <col min="5889" max="5889" width="11.33203125" style="21" customWidth="1"/>
    <col min="5890" max="5890" width="90.109375" style="21" customWidth="1"/>
    <col min="5891" max="5892" width="10.33203125" style="21" customWidth="1"/>
    <col min="5893" max="6144" width="10" style="21"/>
    <col min="6145" max="6145" width="11.33203125" style="21" customWidth="1"/>
    <col min="6146" max="6146" width="90.109375" style="21" customWidth="1"/>
    <col min="6147" max="6148" width="10.33203125" style="21" customWidth="1"/>
    <col min="6149" max="6400" width="10" style="21"/>
    <col min="6401" max="6401" width="11.33203125" style="21" customWidth="1"/>
    <col min="6402" max="6402" width="90.109375" style="21" customWidth="1"/>
    <col min="6403" max="6404" width="10.33203125" style="21" customWidth="1"/>
    <col min="6405" max="6656" width="10" style="21"/>
    <col min="6657" max="6657" width="11.33203125" style="21" customWidth="1"/>
    <col min="6658" max="6658" width="90.109375" style="21" customWidth="1"/>
    <col min="6659" max="6660" width="10.33203125" style="21" customWidth="1"/>
    <col min="6661" max="6912" width="10" style="21"/>
    <col min="6913" max="6913" width="11.33203125" style="21" customWidth="1"/>
    <col min="6914" max="6914" width="90.109375" style="21" customWidth="1"/>
    <col min="6915" max="6916" width="10.33203125" style="21" customWidth="1"/>
    <col min="6917" max="7168" width="10" style="21"/>
    <col min="7169" max="7169" width="11.33203125" style="21" customWidth="1"/>
    <col min="7170" max="7170" width="90.109375" style="21" customWidth="1"/>
    <col min="7171" max="7172" width="10.33203125" style="21" customWidth="1"/>
    <col min="7173" max="7424" width="10" style="21"/>
    <col min="7425" max="7425" width="11.33203125" style="21" customWidth="1"/>
    <col min="7426" max="7426" width="90.109375" style="21" customWidth="1"/>
    <col min="7427" max="7428" width="10.33203125" style="21" customWidth="1"/>
    <col min="7429" max="7680" width="10" style="21"/>
    <col min="7681" max="7681" width="11.33203125" style="21" customWidth="1"/>
    <col min="7682" max="7682" width="90.109375" style="21" customWidth="1"/>
    <col min="7683" max="7684" width="10.33203125" style="21" customWidth="1"/>
    <col min="7685" max="7936" width="10" style="21"/>
    <col min="7937" max="7937" width="11.33203125" style="21" customWidth="1"/>
    <col min="7938" max="7938" width="90.109375" style="21" customWidth="1"/>
    <col min="7939" max="7940" width="10.33203125" style="21" customWidth="1"/>
    <col min="7941" max="8192" width="10" style="21"/>
    <col min="8193" max="8193" width="11.33203125" style="21" customWidth="1"/>
    <col min="8194" max="8194" width="90.109375" style="21" customWidth="1"/>
    <col min="8195" max="8196" width="10.33203125" style="21" customWidth="1"/>
    <col min="8197" max="8448" width="10" style="21"/>
    <col min="8449" max="8449" width="11.33203125" style="21" customWidth="1"/>
    <col min="8450" max="8450" width="90.109375" style="21" customWidth="1"/>
    <col min="8451" max="8452" width="10.33203125" style="21" customWidth="1"/>
    <col min="8453" max="8704" width="10" style="21"/>
    <col min="8705" max="8705" width="11.33203125" style="21" customWidth="1"/>
    <col min="8706" max="8706" width="90.109375" style="21" customWidth="1"/>
    <col min="8707" max="8708" width="10.33203125" style="21" customWidth="1"/>
    <col min="8709" max="8960" width="10" style="21"/>
    <col min="8961" max="8961" width="11.33203125" style="21" customWidth="1"/>
    <col min="8962" max="8962" width="90.109375" style="21" customWidth="1"/>
    <col min="8963" max="8964" width="10.33203125" style="21" customWidth="1"/>
    <col min="8965" max="9216" width="10" style="21"/>
    <col min="9217" max="9217" width="11.33203125" style="21" customWidth="1"/>
    <col min="9218" max="9218" width="90.109375" style="21" customWidth="1"/>
    <col min="9219" max="9220" width="10.33203125" style="21" customWidth="1"/>
    <col min="9221" max="9472" width="10" style="21"/>
    <col min="9473" max="9473" width="11.33203125" style="21" customWidth="1"/>
    <col min="9474" max="9474" width="90.109375" style="21" customWidth="1"/>
    <col min="9475" max="9476" width="10.33203125" style="21" customWidth="1"/>
    <col min="9477" max="9728" width="10" style="21"/>
    <col min="9729" max="9729" width="11.33203125" style="21" customWidth="1"/>
    <col min="9730" max="9730" width="90.109375" style="21" customWidth="1"/>
    <col min="9731" max="9732" width="10.33203125" style="21" customWidth="1"/>
    <col min="9733" max="9984" width="10" style="21"/>
    <col min="9985" max="9985" width="11.33203125" style="21" customWidth="1"/>
    <col min="9986" max="9986" width="90.109375" style="21" customWidth="1"/>
    <col min="9987" max="9988" width="10.33203125" style="21" customWidth="1"/>
    <col min="9989" max="10240" width="10" style="21"/>
    <col min="10241" max="10241" width="11.33203125" style="21" customWidth="1"/>
    <col min="10242" max="10242" width="90.109375" style="21" customWidth="1"/>
    <col min="10243" max="10244" width="10.33203125" style="21" customWidth="1"/>
    <col min="10245" max="10496" width="10" style="21"/>
    <col min="10497" max="10497" width="11.33203125" style="21" customWidth="1"/>
    <col min="10498" max="10498" width="90.109375" style="21" customWidth="1"/>
    <col min="10499" max="10500" width="10.33203125" style="21" customWidth="1"/>
    <col min="10501" max="10752" width="10" style="21"/>
    <col min="10753" max="10753" width="11.33203125" style="21" customWidth="1"/>
    <col min="10754" max="10754" width="90.109375" style="21" customWidth="1"/>
    <col min="10755" max="10756" width="10.33203125" style="21" customWidth="1"/>
    <col min="10757" max="11008" width="10" style="21"/>
    <col min="11009" max="11009" width="11.33203125" style="21" customWidth="1"/>
    <col min="11010" max="11010" width="90.109375" style="21" customWidth="1"/>
    <col min="11011" max="11012" width="10.33203125" style="21" customWidth="1"/>
    <col min="11013" max="11264" width="10" style="21"/>
    <col min="11265" max="11265" width="11.33203125" style="21" customWidth="1"/>
    <col min="11266" max="11266" width="90.109375" style="21" customWidth="1"/>
    <col min="11267" max="11268" width="10.33203125" style="21" customWidth="1"/>
    <col min="11269" max="11520" width="10" style="21"/>
    <col min="11521" max="11521" width="11.33203125" style="21" customWidth="1"/>
    <col min="11522" max="11522" width="90.109375" style="21" customWidth="1"/>
    <col min="11523" max="11524" width="10.33203125" style="21" customWidth="1"/>
    <col min="11525" max="11776" width="10" style="21"/>
    <col min="11777" max="11777" width="11.33203125" style="21" customWidth="1"/>
    <col min="11778" max="11778" width="90.109375" style="21" customWidth="1"/>
    <col min="11779" max="11780" width="10.33203125" style="21" customWidth="1"/>
    <col min="11781" max="12032" width="10" style="21"/>
    <col min="12033" max="12033" width="11.33203125" style="21" customWidth="1"/>
    <col min="12034" max="12034" width="90.109375" style="21" customWidth="1"/>
    <col min="12035" max="12036" width="10.33203125" style="21" customWidth="1"/>
    <col min="12037" max="12288" width="10" style="21"/>
    <col min="12289" max="12289" width="11.33203125" style="21" customWidth="1"/>
    <col min="12290" max="12290" width="90.109375" style="21" customWidth="1"/>
    <col min="12291" max="12292" width="10.33203125" style="21" customWidth="1"/>
    <col min="12293" max="12544" width="10" style="21"/>
    <col min="12545" max="12545" width="11.33203125" style="21" customWidth="1"/>
    <col min="12546" max="12546" width="90.109375" style="21" customWidth="1"/>
    <col min="12547" max="12548" width="10.33203125" style="21" customWidth="1"/>
    <col min="12549" max="12800" width="10" style="21"/>
    <col min="12801" max="12801" width="11.33203125" style="21" customWidth="1"/>
    <col min="12802" max="12802" width="90.109375" style="21" customWidth="1"/>
    <col min="12803" max="12804" width="10.33203125" style="21" customWidth="1"/>
    <col min="12805" max="13056" width="10" style="21"/>
    <col min="13057" max="13057" width="11.33203125" style="21" customWidth="1"/>
    <col min="13058" max="13058" width="90.109375" style="21" customWidth="1"/>
    <col min="13059" max="13060" width="10.33203125" style="21" customWidth="1"/>
    <col min="13061" max="13312" width="10" style="21"/>
    <col min="13313" max="13313" width="11.33203125" style="21" customWidth="1"/>
    <col min="13314" max="13314" width="90.109375" style="21" customWidth="1"/>
    <col min="13315" max="13316" width="10.33203125" style="21" customWidth="1"/>
    <col min="13317" max="13568" width="10" style="21"/>
    <col min="13569" max="13569" width="11.33203125" style="21" customWidth="1"/>
    <col min="13570" max="13570" width="90.109375" style="21" customWidth="1"/>
    <col min="13571" max="13572" width="10.33203125" style="21" customWidth="1"/>
    <col min="13573" max="13824" width="10" style="21"/>
    <col min="13825" max="13825" width="11.33203125" style="21" customWidth="1"/>
    <col min="13826" max="13826" width="90.109375" style="21" customWidth="1"/>
    <col min="13827" max="13828" width="10.33203125" style="21" customWidth="1"/>
    <col min="13829" max="14080" width="10" style="21"/>
    <col min="14081" max="14081" width="11.33203125" style="21" customWidth="1"/>
    <col min="14082" max="14082" width="90.109375" style="21" customWidth="1"/>
    <col min="14083" max="14084" width="10.33203125" style="21" customWidth="1"/>
    <col min="14085" max="14336" width="10" style="21"/>
    <col min="14337" max="14337" width="11.33203125" style="21" customWidth="1"/>
    <col min="14338" max="14338" width="90.109375" style="21" customWidth="1"/>
    <col min="14339" max="14340" width="10.33203125" style="21" customWidth="1"/>
    <col min="14341" max="14592" width="10" style="21"/>
    <col min="14593" max="14593" width="11.33203125" style="21" customWidth="1"/>
    <col min="14594" max="14594" width="90.109375" style="21" customWidth="1"/>
    <col min="14595" max="14596" width="10.33203125" style="21" customWidth="1"/>
    <col min="14597" max="14848" width="10" style="21"/>
    <col min="14849" max="14849" width="11.33203125" style="21" customWidth="1"/>
    <col min="14850" max="14850" width="90.109375" style="21" customWidth="1"/>
    <col min="14851" max="14852" width="10.33203125" style="21" customWidth="1"/>
    <col min="14853" max="15104" width="10" style="21"/>
    <col min="15105" max="15105" width="11.33203125" style="21" customWidth="1"/>
    <col min="15106" max="15106" width="90.109375" style="21" customWidth="1"/>
    <col min="15107" max="15108" width="10.33203125" style="21" customWidth="1"/>
    <col min="15109" max="15360" width="10" style="21"/>
    <col min="15361" max="15361" width="11.33203125" style="21" customWidth="1"/>
    <col min="15362" max="15362" width="90.109375" style="21" customWidth="1"/>
    <col min="15363" max="15364" width="10.33203125" style="21" customWidth="1"/>
    <col min="15365" max="15616" width="10" style="21"/>
    <col min="15617" max="15617" width="11.33203125" style="21" customWidth="1"/>
    <col min="15618" max="15618" width="90.109375" style="21" customWidth="1"/>
    <col min="15619" max="15620" width="10.33203125" style="21" customWidth="1"/>
    <col min="15621" max="15872" width="10" style="21"/>
    <col min="15873" max="15873" width="11.33203125" style="21" customWidth="1"/>
    <col min="15874" max="15874" width="90.109375" style="21" customWidth="1"/>
    <col min="15875" max="15876" width="10.33203125" style="21" customWidth="1"/>
    <col min="15877" max="16128" width="10" style="21"/>
    <col min="16129" max="16129" width="11.33203125" style="21" customWidth="1"/>
    <col min="16130" max="16130" width="90.109375" style="21" customWidth="1"/>
    <col min="16131" max="16132" width="10.33203125" style="21" customWidth="1"/>
    <col min="16133" max="16384" width="10" style="21"/>
  </cols>
  <sheetData>
    <row r="1" spans="1:1" s="20" customFormat="1" ht="17.100000000000001" customHeight="1" x14ac:dyDescent="0.3">
      <c r="A1" s="17"/>
    </row>
  </sheetData>
  <pageMargins left="0.70866141732283472" right="0.70866141732283472" top="0.74803149606299213" bottom="0.74803149606299213" header="0.31496062992125984" footer="0.31496062992125984"/>
  <pageSetup paperSize="9" scale="86" fitToHeight="0" orientation="portrait" r:id="rId1"/>
  <headerFooter>
    <oddHeader>&amp;LThe state of medical education and practice in the UK: 2025
Reference tables – based on registration data - by country and region</oddHeader>
    <oddFooter>&amp;LGeneral Medical Council&amp;R&amp;A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112</v>
      </c>
      <c r="B1" s="15"/>
    </row>
    <row r="2" spans="1:15" ht="15.6" x14ac:dyDescent="0.3">
      <c r="A2" s="12" t="s">
        <v>34</v>
      </c>
      <c r="B2" s="15"/>
    </row>
    <row r="3" spans="1:15" ht="15.6" x14ac:dyDescent="0.3">
      <c r="A3" s="12" t="s">
        <v>35</v>
      </c>
      <c r="B3" s="15"/>
    </row>
    <row r="4" spans="1:15" ht="15.6" x14ac:dyDescent="0.3">
      <c r="A4" s="12" t="s">
        <v>113</v>
      </c>
      <c r="B4" s="15"/>
    </row>
    <row r="5" spans="1:15" x14ac:dyDescent="0.3">
      <c r="A5" s="15"/>
      <c r="B5" s="15"/>
    </row>
    <row r="6" spans="1:15" x14ac:dyDescent="0.3">
      <c r="A6" s="16" t="str">
        <f>HYPERLINK("#'Table of contents'!A10",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103</v>
      </c>
      <c r="C9" s="1">
        <v>1656</v>
      </c>
      <c r="D9" s="1">
        <v>1802</v>
      </c>
      <c r="E9" s="1">
        <v>1944</v>
      </c>
      <c r="F9" s="1">
        <v>2091</v>
      </c>
      <c r="G9" s="1">
        <v>2301</v>
      </c>
      <c r="H9" s="1">
        <v>2483</v>
      </c>
      <c r="I9" s="1">
        <v>2784</v>
      </c>
      <c r="J9" s="1">
        <v>3110</v>
      </c>
      <c r="K9" s="1">
        <v>3285</v>
      </c>
      <c r="L9" s="1">
        <v>3839</v>
      </c>
      <c r="M9" s="1">
        <v>4825</v>
      </c>
      <c r="N9" s="1">
        <v>5761</v>
      </c>
      <c r="O9" s="1">
        <v>6142</v>
      </c>
    </row>
    <row r="10" spans="1:15" x14ac:dyDescent="0.3">
      <c r="A10" s="7" t="s">
        <v>13</v>
      </c>
      <c r="B10" s="7" t="s">
        <v>104</v>
      </c>
      <c r="C10" s="1">
        <v>36554</v>
      </c>
      <c r="D10" s="1">
        <v>38536</v>
      </c>
      <c r="E10" s="1">
        <v>40420</v>
      </c>
      <c r="F10" s="1">
        <v>42464</v>
      </c>
      <c r="G10" s="1">
        <v>44630</v>
      </c>
      <c r="H10" s="1">
        <v>47185</v>
      </c>
      <c r="I10" s="1">
        <v>49864</v>
      </c>
      <c r="J10" s="1">
        <v>52373</v>
      </c>
      <c r="K10" s="1">
        <v>52840</v>
      </c>
      <c r="L10" s="1">
        <v>55600</v>
      </c>
      <c r="M10" s="1">
        <v>64032</v>
      </c>
      <c r="N10" s="1">
        <v>70458</v>
      </c>
      <c r="O10" s="1">
        <v>74580</v>
      </c>
    </row>
    <row r="11" spans="1:15" x14ac:dyDescent="0.3">
      <c r="A11" s="7" t="s">
        <v>13</v>
      </c>
      <c r="B11" s="7" t="s">
        <v>105</v>
      </c>
      <c r="C11" s="1">
        <v>11687</v>
      </c>
      <c r="D11" s="1">
        <v>12040</v>
      </c>
      <c r="E11" s="1">
        <v>12390</v>
      </c>
      <c r="F11" s="1">
        <v>12909</v>
      </c>
      <c r="G11" s="1">
        <v>13535</v>
      </c>
      <c r="H11" s="1">
        <v>14310</v>
      </c>
      <c r="I11" s="1">
        <v>15436</v>
      </c>
      <c r="J11" s="1">
        <v>16679</v>
      </c>
      <c r="K11" s="1">
        <v>17597</v>
      </c>
      <c r="L11" s="1">
        <v>19041</v>
      </c>
      <c r="M11" s="1">
        <v>22538</v>
      </c>
      <c r="N11" s="1">
        <v>25854</v>
      </c>
      <c r="O11" s="1">
        <v>27786</v>
      </c>
    </row>
    <row r="12" spans="1:15" x14ac:dyDescent="0.3">
      <c r="A12" s="7" t="s">
        <v>13</v>
      </c>
      <c r="B12" s="7" t="s">
        <v>106</v>
      </c>
      <c r="C12" s="1">
        <v>1282</v>
      </c>
      <c r="D12" s="1">
        <v>1325</v>
      </c>
      <c r="E12" s="1">
        <v>1385</v>
      </c>
      <c r="F12" s="1">
        <v>1427</v>
      </c>
      <c r="G12" s="1">
        <v>1465</v>
      </c>
      <c r="H12" s="1">
        <v>1522</v>
      </c>
      <c r="I12" s="1">
        <v>1597</v>
      </c>
      <c r="J12" s="1">
        <v>1625</v>
      </c>
      <c r="K12" s="1">
        <v>1610</v>
      </c>
      <c r="L12" s="1">
        <v>1639</v>
      </c>
      <c r="M12" s="1">
        <v>1880</v>
      </c>
      <c r="N12" s="1">
        <v>2021</v>
      </c>
      <c r="O12" s="1">
        <v>2134</v>
      </c>
    </row>
    <row r="13" spans="1:15" x14ac:dyDescent="0.3">
      <c r="A13" s="7" t="s">
        <v>13</v>
      </c>
      <c r="B13" s="7" t="s">
        <v>107</v>
      </c>
      <c r="C13" s="1">
        <v>12351</v>
      </c>
      <c r="D13" s="1">
        <v>13290</v>
      </c>
      <c r="E13" s="1">
        <v>14314</v>
      </c>
      <c r="F13" s="1">
        <v>15531</v>
      </c>
      <c r="G13" s="1">
        <v>16919</v>
      </c>
      <c r="H13" s="1">
        <v>18835</v>
      </c>
      <c r="I13" s="1">
        <v>21388</v>
      </c>
      <c r="J13" s="1">
        <v>24650</v>
      </c>
      <c r="K13" s="1">
        <v>27418</v>
      </c>
      <c r="L13" s="1">
        <v>31893</v>
      </c>
      <c r="M13" s="1">
        <v>38960</v>
      </c>
      <c r="N13" s="1">
        <v>46148</v>
      </c>
      <c r="O13" s="1">
        <v>51145</v>
      </c>
    </row>
    <row r="14" spans="1:15" x14ac:dyDescent="0.3">
      <c r="A14" s="7" t="s">
        <v>13</v>
      </c>
      <c r="B14" s="7" t="s">
        <v>108</v>
      </c>
      <c r="C14" s="1">
        <v>1215</v>
      </c>
      <c r="D14" s="1">
        <v>1279</v>
      </c>
      <c r="E14" s="1">
        <v>1347</v>
      </c>
      <c r="F14" s="1">
        <v>1426</v>
      </c>
      <c r="G14" s="1">
        <v>1509</v>
      </c>
      <c r="H14" s="1">
        <v>1618</v>
      </c>
      <c r="I14" s="1">
        <v>1728</v>
      </c>
      <c r="J14" s="1">
        <v>1838</v>
      </c>
      <c r="K14" s="1">
        <v>1944</v>
      </c>
      <c r="L14" s="1">
        <v>2089</v>
      </c>
      <c r="M14" s="1">
        <v>2477</v>
      </c>
      <c r="N14" s="1">
        <v>2767</v>
      </c>
      <c r="O14" s="1">
        <v>2944</v>
      </c>
    </row>
    <row r="15" spans="1:15" x14ac:dyDescent="0.3">
      <c r="A15" s="7" t="s">
        <v>13</v>
      </c>
      <c r="B15" s="7" t="s">
        <v>17</v>
      </c>
      <c r="C15" s="1">
        <v>1274</v>
      </c>
      <c r="D15" s="1">
        <v>1371</v>
      </c>
      <c r="E15" s="1">
        <v>1441</v>
      </c>
      <c r="F15" s="1">
        <v>1523</v>
      </c>
      <c r="G15" s="1">
        <v>1620</v>
      </c>
      <c r="H15" s="1">
        <v>1712</v>
      </c>
      <c r="I15" s="1">
        <v>1809</v>
      </c>
      <c r="J15" s="1">
        <v>1907</v>
      </c>
      <c r="K15" s="1">
        <v>1942</v>
      </c>
      <c r="L15" s="1">
        <v>2061</v>
      </c>
      <c r="M15" s="1">
        <v>2431</v>
      </c>
      <c r="N15" s="1">
        <v>2692</v>
      </c>
      <c r="O15" s="1">
        <v>2837</v>
      </c>
    </row>
    <row r="16" spans="1:15" x14ac:dyDescent="0.3">
      <c r="A16" s="7" t="s">
        <v>13</v>
      </c>
      <c r="B16" s="7" t="s">
        <v>109</v>
      </c>
      <c r="C16" s="1">
        <v>27083</v>
      </c>
      <c r="D16" s="1">
        <v>29242</v>
      </c>
      <c r="E16" s="1">
        <v>31562</v>
      </c>
      <c r="F16" s="1">
        <v>34072</v>
      </c>
      <c r="G16" s="1">
        <v>36318</v>
      </c>
      <c r="H16" s="1">
        <v>38925</v>
      </c>
      <c r="I16" s="1">
        <v>41553</v>
      </c>
      <c r="J16" s="1">
        <v>44192</v>
      </c>
      <c r="K16" s="1">
        <v>45483</v>
      </c>
      <c r="L16" s="1">
        <v>48026</v>
      </c>
      <c r="M16" s="1">
        <v>55783</v>
      </c>
      <c r="N16" s="1">
        <v>61241</v>
      </c>
      <c r="O16" s="1">
        <v>64844</v>
      </c>
    </row>
    <row r="17" spans="1:15" x14ac:dyDescent="0.3">
      <c r="A17" s="7" t="s">
        <v>13</v>
      </c>
      <c r="B17" s="7" t="s">
        <v>110</v>
      </c>
      <c r="C17" s="1">
        <v>11343</v>
      </c>
      <c r="D17" s="1">
        <v>12139</v>
      </c>
      <c r="E17" s="1">
        <v>13004</v>
      </c>
      <c r="F17" s="1">
        <v>13834</v>
      </c>
      <c r="G17" s="1">
        <v>14616</v>
      </c>
      <c r="H17" s="1">
        <v>15386</v>
      </c>
      <c r="I17" s="1">
        <v>16121</v>
      </c>
      <c r="J17" s="1">
        <v>16829</v>
      </c>
      <c r="K17" s="1">
        <v>17081</v>
      </c>
      <c r="L17" s="1">
        <v>17834</v>
      </c>
      <c r="M17" s="1">
        <v>20897</v>
      </c>
      <c r="N17" s="1">
        <v>22997</v>
      </c>
      <c r="O17" s="1">
        <v>24330</v>
      </c>
    </row>
    <row r="18" spans="1:15" x14ac:dyDescent="0.3">
      <c r="A18" s="7" t="s">
        <v>13</v>
      </c>
      <c r="B18" s="7" t="s">
        <v>111</v>
      </c>
      <c r="C18" s="1">
        <v>86579</v>
      </c>
      <c r="D18" s="1">
        <v>85174</v>
      </c>
      <c r="E18" s="1">
        <v>83288</v>
      </c>
      <c r="F18" s="1">
        <v>81461</v>
      </c>
      <c r="G18" s="1">
        <v>79410</v>
      </c>
      <c r="H18" s="1">
        <v>76499</v>
      </c>
      <c r="I18" s="1">
        <v>73919</v>
      </c>
      <c r="J18" s="1">
        <v>71812</v>
      </c>
      <c r="K18" s="1">
        <v>63508</v>
      </c>
      <c r="L18" s="1">
        <v>63232</v>
      </c>
      <c r="M18" s="1">
        <v>48553</v>
      </c>
      <c r="N18" s="1">
        <v>38509</v>
      </c>
      <c r="O18" s="1">
        <v>34249</v>
      </c>
    </row>
    <row r="19" spans="1:15" x14ac:dyDescent="0.3">
      <c r="A19" s="7" t="s">
        <v>14</v>
      </c>
      <c r="B19" s="7" t="s">
        <v>103</v>
      </c>
      <c r="C19" s="1">
        <v>15</v>
      </c>
      <c r="D19" s="1">
        <v>12</v>
      </c>
      <c r="E19" s="1">
        <v>13</v>
      </c>
      <c r="F19" s="1">
        <v>16</v>
      </c>
      <c r="G19" s="1">
        <v>17</v>
      </c>
      <c r="H19" s="1">
        <v>18</v>
      </c>
      <c r="I19" s="1">
        <v>25</v>
      </c>
      <c r="J19" s="1">
        <v>33</v>
      </c>
      <c r="K19" s="1">
        <v>41</v>
      </c>
      <c r="L19" s="1">
        <v>40</v>
      </c>
      <c r="M19" s="1">
        <v>47</v>
      </c>
      <c r="N19" s="1">
        <v>51</v>
      </c>
      <c r="O19" s="1">
        <v>61</v>
      </c>
    </row>
    <row r="20" spans="1:15" x14ac:dyDescent="0.3">
      <c r="A20" s="7" t="s">
        <v>14</v>
      </c>
      <c r="B20" s="7" t="s">
        <v>104</v>
      </c>
      <c r="C20" s="1">
        <v>2586</v>
      </c>
      <c r="D20" s="1">
        <v>2721</v>
      </c>
      <c r="E20" s="1">
        <v>2883</v>
      </c>
      <c r="F20" s="1">
        <v>3040</v>
      </c>
      <c r="G20" s="1">
        <v>3225</v>
      </c>
      <c r="H20" s="1">
        <v>3404</v>
      </c>
      <c r="I20" s="1">
        <v>3600</v>
      </c>
      <c r="J20" s="1">
        <v>3806</v>
      </c>
      <c r="K20" s="1">
        <v>3806</v>
      </c>
      <c r="L20" s="1">
        <v>3992</v>
      </c>
      <c r="M20" s="1">
        <v>4572</v>
      </c>
      <c r="N20" s="1">
        <v>4899</v>
      </c>
      <c r="O20" s="1">
        <v>5247</v>
      </c>
    </row>
    <row r="21" spans="1:15" x14ac:dyDescent="0.3">
      <c r="A21" s="7" t="s">
        <v>14</v>
      </c>
      <c r="B21" s="7" t="s">
        <v>105</v>
      </c>
      <c r="C21" s="1">
        <v>94</v>
      </c>
      <c r="D21" s="1">
        <v>85</v>
      </c>
      <c r="E21" s="1">
        <v>77</v>
      </c>
      <c r="F21" s="1">
        <v>77</v>
      </c>
      <c r="G21" s="1">
        <v>80</v>
      </c>
      <c r="H21" s="1">
        <v>87</v>
      </c>
      <c r="I21" s="1">
        <v>94</v>
      </c>
      <c r="J21" s="1">
        <v>96</v>
      </c>
      <c r="K21" s="1">
        <v>109</v>
      </c>
      <c r="L21" s="1">
        <v>117</v>
      </c>
      <c r="M21" s="1">
        <v>133</v>
      </c>
      <c r="N21" s="1">
        <v>173</v>
      </c>
      <c r="O21" s="1">
        <v>179</v>
      </c>
    </row>
    <row r="22" spans="1:15" x14ac:dyDescent="0.3">
      <c r="A22" s="7" t="s">
        <v>14</v>
      </c>
      <c r="B22" s="7" t="s">
        <v>106</v>
      </c>
      <c r="C22" s="1">
        <v>2</v>
      </c>
      <c r="D22" s="1">
        <v>2</v>
      </c>
      <c r="E22" s="1">
        <v>2</v>
      </c>
      <c r="F22" s="1">
        <v>1</v>
      </c>
      <c r="G22" s="1">
        <v>1</v>
      </c>
      <c r="H22" s="1">
        <v>2</v>
      </c>
      <c r="I22" s="1">
        <v>2</v>
      </c>
      <c r="J22" s="1">
        <v>2</v>
      </c>
      <c r="K22" s="1">
        <v>2</v>
      </c>
      <c r="L22" s="1">
        <v>3</v>
      </c>
      <c r="M22" s="1">
        <v>3</v>
      </c>
      <c r="N22" s="1">
        <v>3</v>
      </c>
      <c r="O22" s="1">
        <v>4</v>
      </c>
    </row>
    <row r="23" spans="1:15" x14ac:dyDescent="0.3">
      <c r="A23" s="7" t="s">
        <v>14</v>
      </c>
      <c r="B23" s="7" t="s">
        <v>107</v>
      </c>
      <c r="C23" s="1">
        <v>118</v>
      </c>
      <c r="D23" s="1">
        <v>125</v>
      </c>
      <c r="E23" s="1">
        <v>121</v>
      </c>
      <c r="F23" s="1">
        <v>124</v>
      </c>
      <c r="G23" s="1">
        <v>137</v>
      </c>
      <c r="H23" s="1">
        <v>161</v>
      </c>
      <c r="I23" s="1">
        <v>187</v>
      </c>
      <c r="J23" s="1">
        <v>230</v>
      </c>
      <c r="K23" s="1">
        <v>281</v>
      </c>
      <c r="L23" s="1">
        <v>323</v>
      </c>
      <c r="M23" s="1">
        <v>402</v>
      </c>
      <c r="N23" s="1">
        <v>446</v>
      </c>
      <c r="O23" s="1">
        <v>548</v>
      </c>
    </row>
    <row r="24" spans="1:15" x14ac:dyDescent="0.3">
      <c r="A24" s="7" t="s">
        <v>14</v>
      </c>
      <c r="B24" s="7" t="s">
        <v>108</v>
      </c>
      <c r="C24" s="1">
        <v>5</v>
      </c>
      <c r="D24" s="1">
        <v>5</v>
      </c>
      <c r="E24" s="1">
        <v>4</v>
      </c>
      <c r="F24" s="1">
        <v>5</v>
      </c>
      <c r="G24" s="1">
        <v>5</v>
      </c>
      <c r="H24" s="1">
        <v>4</v>
      </c>
      <c r="I24" s="1">
        <v>5</v>
      </c>
      <c r="J24" s="1">
        <v>5</v>
      </c>
      <c r="K24" s="1">
        <v>9</v>
      </c>
      <c r="L24" s="1">
        <v>10</v>
      </c>
      <c r="M24" s="1">
        <v>14</v>
      </c>
      <c r="N24" s="1">
        <v>14</v>
      </c>
      <c r="O24" s="1">
        <v>13</v>
      </c>
    </row>
    <row r="25" spans="1:15" x14ac:dyDescent="0.3">
      <c r="A25" s="7" t="s">
        <v>14</v>
      </c>
      <c r="B25" s="7" t="s">
        <v>17</v>
      </c>
      <c r="C25" s="1">
        <v>20</v>
      </c>
      <c r="D25" s="1">
        <v>21</v>
      </c>
      <c r="E25" s="1">
        <v>24</v>
      </c>
      <c r="F25" s="1">
        <v>25</v>
      </c>
      <c r="G25" s="1">
        <v>26</v>
      </c>
      <c r="H25" s="1">
        <v>25</v>
      </c>
      <c r="I25" s="1">
        <v>29</v>
      </c>
      <c r="J25" s="1">
        <v>32</v>
      </c>
      <c r="K25" s="1">
        <v>35</v>
      </c>
      <c r="L25" s="1">
        <v>37</v>
      </c>
      <c r="M25" s="1">
        <v>37</v>
      </c>
      <c r="N25" s="1">
        <v>45</v>
      </c>
      <c r="O25" s="1">
        <v>59</v>
      </c>
    </row>
    <row r="26" spans="1:15" x14ac:dyDescent="0.3">
      <c r="A26" s="7" t="s">
        <v>14</v>
      </c>
      <c r="B26" s="7" t="s">
        <v>109</v>
      </c>
      <c r="C26" s="1">
        <v>671</v>
      </c>
      <c r="D26" s="1">
        <v>733</v>
      </c>
      <c r="E26" s="1">
        <v>789</v>
      </c>
      <c r="F26" s="1">
        <v>830</v>
      </c>
      <c r="G26" s="1">
        <v>892</v>
      </c>
      <c r="H26" s="1">
        <v>958</v>
      </c>
      <c r="I26" s="1">
        <v>1015</v>
      </c>
      <c r="J26" s="1">
        <v>1071</v>
      </c>
      <c r="K26" s="1">
        <v>1100</v>
      </c>
      <c r="L26" s="1">
        <v>1183</v>
      </c>
      <c r="M26" s="1">
        <v>1353</v>
      </c>
      <c r="N26" s="1">
        <v>1439</v>
      </c>
      <c r="O26" s="1">
        <v>1561</v>
      </c>
    </row>
    <row r="27" spans="1:15" x14ac:dyDescent="0.3">
      <c r="A27" s="7" t="s">
        <v>14</v>
      </c>
      <c r="B27" s="7" t="s">
        <v>110</v>
      </c>
      <c r="C27" s="1">
        <v>340</v>
      </c>
      <c r="D27" s="1">
        <v>351</v>
      </c>
      <c r="E27" s="1">
        <v>368</v>
      </c>
      <c r="F27" s="1">
        <v>392</v>
      </c>
      <c r="G27" s="1">
        <v>408</v>
      </c>
      <c r="H27" s="1">
        <v>429</v>
      </c>
      <c r="I27" s="1">
        <v>437</v>
      </c>
      <c r="J27" s="1">
        <v>450</v>
      </c>
      <c r="K27" s="1">
        <v>447</v>
      </c>
      <c r="L27" s="1">
        <v>467</v>
      </c>
      <c r="M27" s="1">
        <v>536</v>
      </c>
      <c r="N27" s="1">
        <v>570</v>
      </c>
      <c r="O27" s="1">
        <v>614</v>
      </c>
    </row>
    <row r="28" spans="1:15" x14ac:dyDescent="0.3">
      <c r="A28" s="7" t="s">
        <v>14</v>
      </c>
      <c r="B28" s="7" t="s">
        <v>111</v>
      </c>
      <c r="C28" s="1">
        <v>2521</v>
      </c>
      <c r="D28" s="1">
        <v>2468</v>
      </c>
      <c r="E28" s="1">
        <v>2378</v>
      </c>
      <c r="F28" s="1">
        <v>2305</v>
      </c>
      <c r="G28" s="1">
        <v>2266</v>
      </c>
      <c r="H28" s="1">
        <v>2185</v>
      </c>
      <c r="I28" s="1">
        <v>2129</v>
      </c>
      <c r="J28" s="1">
        <v>2042</v>
      </c>
      <c r="K28" s="1">
        <v>1759</v>
      </c>
      <c r="L28" s="1">
        <v>1770</v>
      </c>
      <c r="M28" s="1">
        <v>1345</v>
      </c>
      <c r="N28" s="1">
        <v>1023</v>
      </c>
      <c r="O28" s="1">
        <v>901</v>
      </c>
    </row>
    <row r="29" spans="1:15" x14ac:dyDescent="0.3">
      <c r="A29" s="7" t="s">
        <v>15</v>
      </c>
      <c r="B29" s="7" t="s">
        <v>103</v>
      </c>
      <c r="C29" s="1">
        <v>103</v>
      </c>
      <c r="D29" s="1">
        <v>102</v>
      </c>
      <c r="E29" s="1">
        <v>112</v>
      </c>
      <c r="F29" s="1">
        <v>129</v>
      </c>
      <c r="G29" s="1">
        <v>127</v>
      </c>
      <c r="H29" s="1">
        <v>142</v>
      </c>
      <c r="I29" s="1">
        <v>170</v>
      </c>
      <c r="J29" s="1">
        <v>190</v>
      </c>
      <c r="K29" s="1">
        <v>187</v>
      </c>
      <c r="L29" s="1">
        <v>223</v>
      </c>
      <c r="M29" s="1">
        <v>273</v>
      </c>
      <c r="N29" s="1">
        <v>318</v>
      </c>
      <c r="O29" s="1">
        <v>363</v>
      </c>
    </row>
    <row r="30" spans="1:15" x14ac:dyDescent="0.3">
      <c r="A30" s="7" t="s">
        <v>15</v>
      </c>
      <c r="B30" s="7" t="s">
        <v>104</v>
      </c>
      <c r="C30" s="1">
        <v>4186</v>
      </c>
      <c r="D30" s="1">
        <v>4445</v>
      </c>
      <c r="E30" s="1">
        <v>4657</v>
      </c>
      <c r="F30" s="1">
        <v>4880</v>
      </c>
      <c r="G30" s="1">
        <v>5140</v>
      </c>
      <c r="H30" s="1">
        <v>5365</v>
      </c>
      <c r="I30" s="1">
        <v>5541</v>
      </c>
      <c r="J30" s="1">
        <v>5798</v>
      </c>
      <c r="K30" s="1">
        <v>5810</v>
      </c>
      <c r="L30" s="1">
        <v>6037</v>
      </c>
      <c r="M30" s="1">
        <v>6925</v>
      </c>
      <c r="N30" s="1">
        <v>7384</v>
      </c>
      <c r="O30" s="1">
        <v>7854</v>
      </c>
    </row>
    <row r="31" spans="1:15" x14ac:dyDescent="0.3">
      <c r="A31" s="7" t="s">
        <v>15</v>
      </c>
      <c r="B31" s="7" t="s">
        <v>105</v>
      </c>
      <c r="C31" s="1">
        <v>510</v>
      </c>
      <c r="D31" s="1">
        <v>515</v>
      </c>
      <c r="E31" s="1">
        <v>527</v>
      </c>
      <c r="F31" s="1">
        <v>533</v>
      </c>
      <c r="G31" s="1">
        <v>558</v>
      </c>
      <c r="H31" s="1">
        <v>568</v>
      </c>
      <c r="I31" s="1">
        <v>585</v>
      </c>
      <c r="J31" s="1">
        <v>626</v>
      </c>
      <c r="K31" s="1">
        <v>643</v>
      </c>
      <c r="L31" s="1">
        <v>704</v>
      </c>
      <c r="M31" s="1">
        <v>839</v>
      </c>
      <c r="N31" s="1">
        <v>903</v>
      </c>
      <c r="O31" s="1">
        <v>962</v>
      </c>
    </row>
    <row r="32" spans="1:15" x14ac:dyDescent="0.3">
      <c r="A32" s="7" t="s">
        <v>15</v>
      </c>
      <c r="B32" s="7" t="s">
        <v>106</v>
      </c>
      <c r="C32" s="1">
        <v>42</v>
      </c>
      <c r="D32" s="1">
        <v>43</v>
      </c>
      <c r="E32" s="1">
        <v>42</v>
      </c>
      <c r="F32" s="1">
        <v>38</v>
      </c>
      <c r="G32" s="1">
        <v>45</v>
      </c>
      <c r="H32" s="1">
        <v>47</v>
      </c>
      <c r="I32" s="1">
        <v>46</v>
      </c>
      <c r="J32" s="1">
        <v>52</v>
      </c>
      <c r="K32" s="1">
        <v>50</v>
      </c>
      <c r="L32" s="1">
        <v>55</v>
      </c>
      <c r="M32" s="1">
        <v>62</v>
      </c>
      <c r="N32" s="1">
        <v>64</v>
      </c>
      <c r="O32" s="1">
        <v>63</v>
      </c>
    </row>
    <row r="33" spans="1:15" x14ac:dyDescent="0.3">
      <c r="A33" s="7" t="s">
        <v>15</v>
      </c>
      <c r="B33" s="7" t="s">
        <v>107</v>
      </c>
      <c r="C33" s="1">
        <v>647</v>
      </c>
      <c r="D33" s="1">
        <v>692</v>
      </c>
      <c r="E33" s="1">
        <v>727</v>
      </c>
      <c r="F33" s="1">
        <v>752</v>
      </c>
      <c r="G33" s="1">
        <v>812</v>
      </c>
      <c r="H33" s="1">
        <v>815</v>
      </c>
      <c r="I33" s="1">
        <v>885</v>
      </c>
      <c r="J33" s="1">
        <v>976</v>
      </c>
      <c r="K33" s="1">
        <v>1109</v>
      </c>
      <c r="L33" s="1">
        <v>1249</v>
      </c>
      <c r="M33" s="1">
        <v>1602</v>
      </c>
      <c r="N33" s="1">
        <v>1816</v>
      </c>
      <c r="O33" s="1">
        <v>2060</v>
      </c>
    </row>
    <row r="34" spans="1:15" x14ac:dyDescent="0.3">
      <c r="A34" s="7" t="s">
        <v>15</v>
      </c>
      <c r="B34" s="7" t="s">
        <v>108</v>
      </c>
      <c r="C34" s="1">
        <v>39</v>
      </c>
      <c r="D34" s="1">
        <v>41</v>
      </c>
      <c r="E34" s="1">
        <v>40</v>
      </c>
      <c r="F34" s="1">
        <v>45</v>
      </c>
      <c r="G34" s="1">
        <v>51</v>
      </c>
      <c r="H34" s="1">
        <v>50</v>
      </c>
      <c r="I34" s="1">
        <v>52</v>
      </c>
      <c r="J34" s="1">
        <v>58</v>
      </c>
      <c r="K34" s="1">
        <v>60</v>
      </c>
      <c r="L34" s="1">
        <v>66</v>
      </c>
      <c r="M34" s="1">
        <v>71</v>
      </c>
      <c r="N34" s="1">
        <v>71</v>
      </c>
      <c r="O34" s="1">
        <v>82</v>
      </c>
    </row>
    <row r="35" spans="1:15" x14ac:dyDescent="0.3">
      <c r="A35" s="7" t="s">
        <v>15</v>
      </c>
      <c r="B35" s="7" t="s">
        <v>17</v>
      </c>
      <c r="C35" s="1">
        <v>92</v>
      </c>
      <c r="D35" s="1">
        <v>93</v>
      </c>
      <c r="E35" s="1">
        <v>100</v>
      </c>
      <c r="F35" s="1">
        <v>112</v>
      </c>
      <c r="G35" s="1">
        <v>121</v>
      </c>
      <c r="H35" s="1">
        <v>133</v>
      </c>
      <c r="I35" s="1">
        <v>137</v>
      </c>
      <c r="J35" s="1">
        <v>141</v>
      </c>
      <c r="K35" s="1">
        <v>141</v>
      </c>
      <c r="L35" s="1">
        <v>148</v>
      </c>
      <c r="M35" s="1">
        <v>182</v>
      </c>
      <c r="N35" s="1">
        <v>192</v>
      </c>
      <c r="O35" s="1">
        <v>207</v>
      </c>
    </row>
    <row r="36" spans="1:15" x14ac:dyDescent="0.3">
      <c r="A36" s="7" t="s">
        <v>15</v>
      </c>
      <c r="B36" s="7" t="s">
        <v>109</v>
      </c>
      <c r="C36" s="1">
        <v>3954</v>
      </c>
      <c r="D36" s="1">
        <v>4288</v>
      </c>
      <c r="E36" s="1">
        <v>4570</v>
      </c>
      <c r="F36" s="1">
        <v>4867</v>
      </c>
      <c r="G36" s="1">
        <v>5258</v>
      </c>
      <c r="H36" s="1">
        <v>5660</v>
      </c>
      <c r="I36" s="1">
        <v>6051</v>
      </c>
      <c r="J36" s="1">
        <v>6419</v>
      </c>
      <c r="K36" s="1">
        <v>6596</v>
      </c>
      <c r="L36" s="1">
        <v>6978</v>
      </c>
      <c r="M36" s="1">
        <v>8087</v>
      </c>
      <c r="N36" s="1">
        <v>8663</v>
      </c>
      <c r="O36" s="1">
        <v>9259</v>
      </c>
    </row>
    <row r="37" spans="1:15" x14ac:dyDescent="0.3">
      <c r="A37" s="7" t="s">
        <v>15</v>
      </c>
      <c r="B37" s="7" t="s">
        <v>110</v>
      </c>
      <c r="C37" s="1">
        <v>1215</v>
      </c>
      <c r="D37" s="1">
        <v>1300</v>
      </c>
      <c r="E37" s="1">
        <v>1365</v>
      </c>
      <c r="F37" s="1">
        <v>1443</v>
      </c>
      <c r="G37" s="1">
        <v>1493</v>
      </c>
      <c r="H37" s="1">
        <v>1546</v>
      </c>
      <c r="I37" s="1">
        <v>1619</v>
      </c>
      <c r="J37" s="1">
        <v>1668</v>
      </c>
      <c r="K37" s="1">
        <v>1661</v>
      </c>
      <c r="L37" s="1">
        <v>1713</v>
      </c>
      <c r="M37" s="1">
        <v>1991</v>
      </c>
      <c r="N37" s="1">
        <v>2141</v>
      </c>
      <c r="O37" s="1">
        <v>2249</v>
      </c>
    </row>
    <row r="38" spans="1:15" x14ac:dyDescent="0.3">
      <c r="A38" s="7" t="s">
        <v>15</v>
      </c>
      <c r="B38" s="7" t="s">
        <v>111</v>
      </c>
      <c r="C38" s="1">
        <v>9862</v>
      </c>
      <c r="D38" s="1">
        <v>9632</v>
      </c>
      <c r="E38" s="1">
        <v>9349</v>
      </c>
      <c r="F38" s="1">
        <v>9016</v>
      </c>
      <c r="G38" s="1">
        <v>8756</v>
      </c>
      <c r="H38" s="1">
        <v>8420</v>
      </c>
      <c r="I38" s="1">
        <v>8042</v>
      </c>
      <c r="J38" s="1">
        <v>7792</v>
      </c>
      <c r="K38" s="1">
        <v>6858</v>
      </c>
      <c r="L38" s="1">
        <v>6875</v>
      </c>
      <c r="M38" s="1">
        <v>5523</v>
      </c>
      <c r="N38" s="1">
        <v>4431</v>
      </c>
      <c r="O38" s="1">
        <v>3962</v>
      </c>
    </row>
    <row r="39" spans="1:15" x14ac:dyDescent="0.3">
      <c r="A39" s="7" t="s">
        <v>16</v>
      </c>
      <c r="B39" s="7" t="s">
        <v>103</v>
      </c>
      <c r="C39" s="1">
        <v>90</v>
      </c>
      <c r="D39" s="1">
        <v>94</v>
      </c>
      <c r="E39" s="1">
        <v>95</v>
      </c>
      <c r="F39" s="1">
        <v>92</v>
      </c>
      <c r="G39" s="1">
        <v>101</v>
      </c>
      <c r="H39" s="1">
        <v>124</v>
      </c>
      <c r="I39" s="1">
        <v>136</v>
      </c>
      <c r="J39" s="1">
        <v>160</v>
      </c>
      <c r="K39" s="1">
        <v>171</v>
      </c>
      <c r="L39" s="1">
        <v>197</v>
      </c>
      <c r="M39" s="1">
        <v>266</v>
      </c>
      <c r="N39" s="1">
        <v>318</v>
      </c>
      <c r="O39" s="1">
        <v>319</v>
      </c>
    </row>
    <row r="40" spans="1:15" x14ac:dyDescent="0.3">
      <c r="A40" s="7" t="s">
        <v>16</v>
      </c>
      <c r="B40" s="7" t="s">
        <v>104</v>
      </c>
      <c r="C40" s="1">
        <v>1954</v>
      </c>
      <c r="D40" s="1">
        <v>2040</v>
      </c>
      <c r="E40" s="1">
        <v>2115</v>
      </c>
      <c r="F40" s="1">
        <v>2177</v>
      </c>
      <c r="G40" s="1">
        <v>2244</v>
      </c>
      <c r="H40" s="1">
        <v>2339</v>
      </c>
      <c r="I40" s="1">
        <v>2498</v>
      </c>
      <c r="J40" s="1">
        <v>2628</v>
      </c>
      <c r="K40" s="1">
        <v>2705</v>
      </c>
      <c r="L40" s="1">
        <v>2889</v>
      </c>
      <c r="M40" s="1">
        <v>3312</v>
      </c>
      <c r="N40" s="1">
        <v>3586</v>
      </c>
      <c r="O40" s="1">
        <v>3717</v>
      </c>
    </row>
    <row r="41" spans="1:15" x14ac:dyDescent="0.3">
      <c r="A41" s="7" t="s">
        <v>16</v>
      </c>
      <c r="B41" s="7" t="s">
        <v>105</v>
      </c>
      <c r="C41" s="1">
        <v>645</v>
      </c>
      <c r="D41" s="1">
        <v>662</v>
      </c>
      <c r="E41" s="1">
        <v>635</v>
      </c>
      <c r="F41" s="1">
        <v>657</v>
      </c>
      <c r="G41" s="1">
        <v>679</v>
      </c>
      <c r="H41" s="1">
        <v>724</v>
      </c>
      <c r="I41" s="1">
        <v>746</v>
      </c>
      <c r="J41" s="1">
        <v>787</v>
      </c>
      <c r="K41" s="1">
        <v>778</v>
      </c>
      <c r="L41" s="1">
        <v>845</v>
      </c>
      <c r="M41" s="1">
        <v>960</v>
      </c>
      <c r="N41" s="1">
        <v>1140</v>
      </c>
      <c r="O41" s="1">
        <v>1198</v>
      </c>
    </row>
    <row r="42" spans="1:15" x14ac:dyDescent="0.3">
      <c r="A42" s="7" t="s">
        <v>16</v>
      </c>
      <c r="B42" s="7" t="s">
        <v>106</v>
      </c>
      <c r="C42" s="1">
        <v>4</v>
      </c>
      <c r="D42" s="1">
        <v>4</v>
      </c>
      <c r="E42" s="1">
        <v>4</v>
      </c>
      <c r="F42" s="1">
        <v>6</v>
      </c>
      <c r="G42" s="1">
        <v>6</v>
      </c>
      <c r="H42" s="1">
        <v>6</v>
      </c>
      <c r="I42" s="1">
        <v>8</v>
      </c>
      <c r="J42" s="1">
        <v>8</v>
      </c>
      <c r="K42" s="1">
        <v>5</v>
      </c>
      <c r="L42" s="1">
        <v>5</v>
      </c>
      <c r="M42" s="1">
        <v>11</v>
      </c>
      <c r="N42" s="1">
        <v>14</v>
      </c>
      <c r="O42" s="1">
        <v>10</v>
      </c>
    </row>
    <row r="43" spans="1:15" x14ac:dyDescent="0.3">
      <c r="A43" s="7" t="s">
        <v>16</v>
      </c>
      <c r="B43" s="7" t="s">
        <v>107</v>
      </c>
      <c r="C43" s="1">
        <v>631</v>
      </c>
      <c r="D43" s="1">
        <v>640</v>
      </c>
      <c r="E43" s="1">
        <v>688</v>
      </c>
      <c r="F43" s="1">
        <v>711</v>
      </c>
      <c r="G43" s="1">
        <v>745</v>
      </c>
      <c r="H43" s="1">
        <v>791</v>
      </c>
      <c r="I43" s="1">
        <v>862</v>
      </c>
      <c r="J43" s="1">
        <v>981</v>
      </c>
      <c r="K43" s="1">
        <v>1101</v>
      </c>
      <c r="L43" s="1">
        <v>1339</v>
      </c>
      <c r="M43" s="1">
        <v>1633</v>
      </c>
      <c r="N43" s="1">
        <v>1934</v>
      </c>
      <c r="O43" s="1">
        <v>2093</v>
      </c>
    </row>
    <row r="44" spans="1:15" x14ac:dyDescent="0.3">
      <c r="A44" s="7" t="s">
        <v>16</v>
      </c>
      <c r="B44" s="7" t="s">
        <v>108</v>
      </c>
      <c r="C44" s="1">
        <v>24</v>
      </c>
      <c r="D44" s="1">
        <v>30</v>
      </c>
      <c r="E44" s="1">
        <v>32</v>
      </c>
      <c r="F44" s="1">
        <v>27</v>
      </c>
      <c r="G44" s="1">
        <v>36</v>
      </c>
      <c r="H44" s="1">
        <v>34</v>
      </c>
      <c r="I44" s="1">
        <v>37</v>
      </c>
      <c r="J44" s="1">
        <v>41</v>
      </c>
      <c r="K44" s="1">
        <v>42</v>
      </c>
      <c r="L44" s="1">
        <v>46</v>
      </c>
      <c r="M44" s="1">
        <v>62</v>
      </c>
      <c r="N44" s="1">
        <v>69</v>
      </c>
      <c r="O44" s="1">
        <v>74</v>
      </c>
    </row>
    <row r="45" spans="1:15" x14ac:dyDescent="0.3">
      <c r="A45" s="7" t="s">
        <v>16</v>
      </c>
      <c r="B45" s="7" t="s">
        <v>17</v>
      </c>
      <c r="C45" s="1">
        <v>62</v>
      </c>
      <c r="D45" s="1">
        <v>58</v>
      </c>
      <c r="E45" s="1">
        <v>64</v>
      </c>
      <c r="F45" s="1">
        <v>66</v>
      </c>
      <c r="G45" s="1">
        <v>68</v>
      </c>
      <c r="H45" s="1">
        <v>75</v>
      </c>
      <c r="I45" s="1">
        <v>80</v>
      </c>
      <c r="J45" s="1">
        <v>82</v>
      </c>
      <c r="K45" s="1">
        <v>87</v>
      </c>
      <c r="L45" s="1">
        <v>88</v>
      </c>
      <c r="M45" s="1">
        <v>100</v>
      </c>
      <c r="N45" s="1">
        <v>108</v>
      </c>
      <c r="O45" s="1">
        <v>111</v>
      </c>
    </row>
    <row r="46" spans="1:15" x14ac:dyDescent="0.3">
      <c r="A46" s="7" t="s">
        <v>16</v>
      </c>
      <c r="B46" s="7" t="s">
        <v>109</v>
      </c>
      <c r="C46" s="1">
        <v>1531</v>
      </c>
      <c r="D46" s="1">
        <v>1646</v>
      </c>
      <c r="E46" s="1">
        <v>1747</v>
      </c>
      <c r="F46" s="1">
        <v>1862</v>
      </c>
      <c r="G46" s="1">
        <v>2027</v>
      </c>
      <c r="H46" s="1">
        <v>2197</v>
      </c>
      <c r="I46" s="1">
        <v>2369</v>
      </c>
      <c r="J46" s="1">
        <v>2498</v>
      </c>
      <c r="K46" s="1">
        <v>2596</v>
      </c>
      <c r="L46" s="1">
        <v>2795</v>
      </c>
      <c r="M46" s="1">
        <v>3345</v>
      </c>
      <c r="N46" s="1">
        <v>3713</v>
      </c>
      <c r="O46" s="1">
        <v>3995</v>
      </c>
    </row>
    <row r="47" spans="1:15" x14ac:dyDescent="0.3">
      <c r="A47" s="7" t="s">
        <v>16</v>
      </c>
      <c r="B47" s="7" t="s">
        <v>110</v>
      </c>
      <c r="C47" s="1">
        <v>577</v>
      </c>
      <c r="D47" s="1">
        <v>599</v>
      </c>
      <c r="E47" s="1">
        <v>631</v>
      </c>
      <c r="F47" s="1">
        <v>667</v>
      </c>
      <c r="G47" s="1">
        <v>701</v>
      </c>
      <c r="H47" s="1">
        <v>736</v>
      </c>
      <c r="I47" s="1">
        <v>766</v>
      </c>
      <c r="J47" s="1">
        <v>810</v>
      </c>
      <c r="K47" s="1">
        <v>802</v>
      </c>
      <c r="L47" s="1">
        <v>850</v>
      </c>
      <c r="M47" s="1">
        <v>1031</v>
      </c>
      <c r="N47" s="1">
        <v>1129</v>
      </c>
      <c r="O47" s="1">
        <v>1169</v>
      </c>
    </row>
    <row r="48" spans="1:15" x14ac:dyDescent="0.3">
      <c r="A48" s="7" t="s">
        <v>16</v>
      </c>
      <c r="B48" s="7" t="s">
        <v>111</v>
      </c>
      <c r="C48" s="1">
        <v>4724</v>
      </c>
      <c r="D48" s="1">
        <v>4602</v>
      </c>
      <c r="E48" s="1">
        <v>4434</v>
      </c>
      <c r="F48" s="1">
        <v>4296</v>
      </c>
      <c r="G48" s="1">
        <v>4166</v>
      </c>
      <c r="H48" s="1">
        <v>4021</v>
      </c>
      <c r="I48" s="1">
        <v>3839</v>
      </c>
      <c r="J48" s="1">
        <v>3734</v>
      </c>
      <c r="K48" s="1">
        <v>3286</v>
      </c>
      <c r="L48" s="1">
        <v>3285</v>
      </c>
      <c r="M48" s="1">
        <v>2632</v>
      </c>
      <c r="N48" s="1">
        <v>2119</v>
      </c>
      <c r="O48" s="1">
        <v>1895</v>
      </c>
    </row>
    <row r="49" spans="1:15" x14ac:dyDescent="0.3">
      <c r="A49" s="7" t="s">
        <v>17</v>
      </c>
      <c r="B49" s="7" t="s">
        <v>103</v>
      </c>
      <c r="C49" s="1">
        <v>291</v>
      </c>
      <c r="D49" s="1">
        <v>330</v>
      </c>
      <c r="E49" s="1">
        <v>384</v>
      </c>
      <c r="F49" s="1">
        <v>449</v>
      </c>
      <c r="G49" s="1">
        <v>526</v>
      </c>
      <c r="H49" s="1">
        <v>645</v>
      </c>
      <c r="I49" s="1">
        <v>740</v>
      </c>
      <c r="J49" s="1">
        <v>891</v>
      </c>
      <c r="K49" s="1">
        <v>1050</v>
      </c>
      <c r="L49" s="1">
        <v>1178</v>
      </c>
      <c r="M49" s="1">
        <v>1112</v>
      </c>
      <c r="N49" s="1">
        <v>1293</v>
      </c>
      <c r="O49" s="1">
        <v>1711</v>
      </c>
    </row>
    <row r="50" spans="1:15" x14ac:dyDescent="0.3">
      <c r="A50" s="7" t="s">
        <v>17</v>
      </c>
      <c r="B50" s="7" t="s">
        <v>104</v>
      </c>
      <c r="C50" s="1">
        <v>5081</v>
      </c>
      <c r="D50" s="1">
        <v>5579</v>
      </c>
      <c r="E50" s="1">
        <v>6359</v>
      </c>
      <c r="F50" s="1">
        <v>6734</v>
      </c>
      <c r="G50" s="1">
        <v>7317</v>
      </c>
      <c r="H50" s="1">
        <v>8003</v>
      </c>
      <c r="I50" s="1">
        <v>8758</v>
      </c>
      <c r="J50" s="1">
        <v>10048</v>
      </c>
      <c r="K50" s="1">
        <v>10749</v>
      </c>
      <c r="L50" s="1">
        <v>11608</v>
      </c>
      <c r="M50" s="1">
        <v>11986</v>
      </c>
      <c r="N50" s="1">
        <v>12799</v>
      </c>
      <c r="O50" s="1">
        <v>14994</v>
      </c>
    </row>
    <row r="51" spans="1:15" x14ac:dyDescent="0.3">
      <c r="A51" s="7" t="s">
        <v>17</v>
      </c>
      <c r="B51" s="7" t="s">
        <v>105</v>
      </c>
      <c r="C51" s="1">
        <v>789</v>
      </c>
      <c r="D51" s="1">
        <v>909</v>
      </c>
      <c r="E51" s="1">
        <v>1100</v>
      </c>
      <c r="F51" s="1">
        <v>1201</v>
      </c>
      <c r="G51" s="1">
        <v>1303</v>
      </c>
      <c r="H51" s="1">
        <v>1479</v>
      </c>
      <c r="I51" s="1">
        <v>1680</v>
      </c>
      <c r="J51" s="1">
        <v>2034</v>
      </c>
      <c r="K51" s="1">
        <v>2310</v>
      </c>
      <c r="L51" s="1">
        <v>2695</v>
      </c>
      <c r="M51" s="1">
        <v>3179</v>
      </c>
      <c r="N51" s="1">
        <v>4020</v>
      </c>
      <c r="O51" s="1">
        <v>5740</v>
      </c>
    </row>
    <row r="52" spans="1:15" x14ac:dyDescent="0.3">
      <c r="A52" s="7" t="s">
        <v>17</v>
      </c>
      <c r="B52" s="7" t="s">
        <v>106</v>
      </c>
      <c r="C52" s="1">
        <v>168</v>
      </c>
      <c r="D52" s="1">
        <v>173</v>
      </c>
      <c r="E52" s="1">
        <v>184</v>
      </c>
      <c r="F52" s="1">
        <v>191</v>
      </c>
      <c r="G52" s="1">
        <v>202</v>
      </c>
      <c r="H52" s="1">
        <v>221</v>
      </c>
      <c r="I52" s="1">
        <v>229</v>
      </c>
      <c r="J52" s="1">
        <v>251</v>
      </c>
      <c r="K52" s="1">
        <v>248</v>
      </c>
      <c r="L52" s="1">
        <v>261</v>
      </c>
      <c r="M52" s="1">
        <v>292</v>
      </c>
      <c r="N52" s="1">
        <v>307</v>
      </c>
      <c r="O52" s="1">
        <v>328</v>
      </c>
    </row>
    <row r="53" spans="1:15" x14ac:dyDescent="0.3">
      <c r="A53" s="7" t="s">
        <v>17</v>
      </c>
      <c r="B53" s="7" t="s">
        <v>107</v>
      </c>
      <c r="C53" s="1">
        <v>1936</v>
      </c>
      <c r="D53" s="1">
        <v>2151</v>
      </c>
      <c r="E53" s="1">
        <v>2396</v>
      </c>
      <c r="F53" s="1">
        <v>2456</v>
      </c>
      <c r="G53" s="1">
        <v>2730</v>
      </c>
      <c r="H53" s="1">
        <v>3039</v>
      </c>
      <c r="I53" s="1">
        <v>3714</v>
      </c>
      <c r="J53" s="1">
        <v>4895</v>
      </c>
      <c r="K53" s="1">
        <v>5927</v>
      </c>
      <c r="L53" s="1">
        <v>7111</v>
      </c>
      <c r="M53" s="1">
        <v>8355</v>
      </c>
      <c r="N53" s="1">
        <v>10869</v>
      </c>
      <c r="O53" s="1">
        <v>14980</v>
      </c>
    </row>
    <row r="54" spans="1:15" x14ac:dyDescent="0.3">
      <c r="A54" s="7" t="s">
        <v>17</v>
      </c>
      <c r="B54" s="7" t="s">
        <v>108</v>
      </c>
      <c r="C54" s="1">
        <v>40</v>
      </c>
      <c r="D54" s="1">
        <v>43</v>
      </c>
      <c r="E54" s="1">
        <v>49</v>
      </c>
      <c r="F54" s="1">
        <v>60</v>
      </c>
      <c r="G54" s="1">
        <v>63</v>
      </c>
      <c r="H54" s="1">
        <v>70</v>
      </c>
      <c r="I54" s="1">
        <v>81</v>
      </c>
      <c r="J54" s="1">
        <v>92</v>
      </c>
      <c r="K54" s="1">
        <v>107</v>
      </c>
      <c r="L54" s="1">
        <v>125</v>
      </c>
      <c r="M54" s="1">
        <v>146</v>
      </c>
      <c r="N54" s="1">
        <v>167</v>
      </c>
      <c r="O54" s="1">
        <v>231</v>
      </c>
    </row>
    <row r="55" spans="1:15" x14ac:dyDescent="0.3">
      <c r="A55" s="7" t="s">
        <v>17</v>
      </c>
      <c r="B55" s="7" t="s">
        <v>17</v>
      </c>
      <c r="C55" s="1">
        <v>142</v>
      </c>
      <c r="D55" s="1">
        <v>167</v>
      </c>
      <c r="E55" s="1">
        <v>184</v>
      </c>
      <c r="F55" s="1">
        <v>208</v>
      </c>
      <c r="G55" s="1">
        <v>218</v>
      </c>
      <c r="H55" s="1">
        <v>240</v>
      </c>
      <c r="I55" s="1">
        <v>246</v>
      </c>
      <c r="J55" s="1">
        <v>269</v>
      </c>
      <c r="K55" s="1">
        <v>294</v>
      </c>
      <c r="L55" s="1">
        <v>309</v>
      </c>
      <c r="M55" s="1">
        <v>349</v>
      </c>
      <c r="N55" s="1">
        <v>364</v>
      </c>
      <c r="O55" s="1">
        <v>418</v>
      </c>
    </row>
    <row r="56" spans="1:15" x14ac:dyDescent="0.3">
      <c r="A56" s="7" t="s">
        <v>17</v>
      </c>
      <c r="B56" s="7" t="s">
        <v>109</v>
      </c>
      <c r="C56" s="1">
        <v>1874</v>
      </c>
      <c r="D56" s="1">
        <v>2115</v>
      </c>
      <c r="E56" s="1">
        <v>2399</v>
      </c>
      <c r="F56" s="1">
        <v>2592</v>
      </c>
      <c r="G56" s="1">
        <v>2884</v>
      </c>
      <c r="H56" s="1">
        <v>3184</v>
      </c>
      <c r="I56" s="1">
        <v>3544</v>
      </c>
      <c r="J56" s="1">
        <v>3928</v>
      </c>
      <c r="K56" s="1">
        <v>4240</v>
      </c>
      <c r="L56" s="1">
        <v>4644</v>
      </c>
      <c r="M56" s="1">
        <v>4989</v>
      </c>
      <c r="N56" s="1">
        <v>5485</v>
      </c>
      <c r="O56" s="1">
        <v>6232</v>
      </c>
    </row>
    <row r="57" spans="1:15" x14ac:dyDescent="0.3">
      <c r="A57" s="7" t="s">
        <v>17</v>
      </c>
      <c r="B57" s="7" t="s">
        <v>110</v>
      </c>
      <c r="C57" s="1">
        <v>1036</v>
      </c>
      <c r="D57" s="1">
        <v>1152</v>
      </c>
      <c r="E57" s="1">
        <v>1294</v>
      </c>
      <c r="F57" s="1">
        <v>1407</v>
      </c>
      <c r="G57" s="1">
        <v>1550</v>
      </c>
      <c r="H57" s="1">
        <v>1699</v>
      </c>
      <c r="I57" s="1">
        <v>1849</v>
      </c>
      <c r="J57" s="1">
        <v>2068</v>
      </c>
      <c r="K57" s="1">
        <v>2226</v>
      </c>
      <c r="L57" s="1">
        <v>2501</v>
      </c>
      <c r="M57" s="1">
        <v>2710</v>
      </c>
      <c r="N57" s="1">
        <v>2990</v>
      </c>
      <c r="O57" s="1">
        <v>3427</v>
      </c>
    </row>
    <row r="58" spans="1:15" x14ac:dyDescent="0.3">
      <c r="A58" s="7" t="s">
        <v>17</v>
      </c>
      <c r="B58" s="7" t="s">
        <v>111</v>
      </c>
      <c r="C58" s="1">
        <v>12906</v>
      </c>
      <c r="D58" s="1">
        <v>12792</v>
      </c>
      <c r="E58" s="1">
        <v>13131</v>
      </c>
      <c r="F58" s="1">
        <v>12520</v>
      </c>
      <c r="G58" s="1">
        <v>11468</v>
      </c>
      <c r="H58" s="1">
        <v>10355</v>
      </c>
      <c r="I58" s="1">
        <v>9445</v>
      </c>
      <c r="J58" s="1">
        <v>8612</v>
      </c>
      <c r="K58" s="1">
        <v>8151</v>
      </c>
      <c r="L58" s="1">
        <v>7708</v>
      </c>
      <c r="M58" s="1">
        <v>5238</v>
      </c>
      <c r="N58" s="1">
        <v>4089</v>
      </c>
      <c r="O58" s="1">
        <v>3476</v>
      </c>
    </row>
    <row r="59" spans="1:15" x14ac:dyDescent="0.3">
      <c r="A59" s="10" t="s">
        <v>18</v>
      </c>
      <c r="B59" s="10" t="s">
        <v>18</v>
      </c>
      <c r="C59" s="5">
        <v>252551</v>
      </c>
      <c r="D59" s="5">
        <v>259658</v>
      </c>
      <c r="E59" s="5">
        <v>267168</v>
      </c>
      <c r="F59" s="5">
        <v>273747</v>
      </c>
      <c r="G59" s="5">
        <v>280775</v>
      </c>
      <c r="H59" s="5">
        <v>288476</v>
      </c>
      <c r="I59" s="5">
        <v>298477</v>
      </c>
      <c r="J59" s="5">
        <v>311319</v>
      </c>
      <c r="K59" s="5">
        <v>310287</v>
      </c>
      <c r="L59" s="5">
        <v>327723</v>
      </c>
      <c r="M59" s="5">
        <v>348081</v>
      </c>
      <c r="N59" s="5">
        <v>369607</v>
      </c>
      <c r="O59" s="5">
        <v>393357</v>
      </c>
    </row>
    <row r="60" spans="1:15" x14ac:dyDescent="0.3">
      <c r="A60" s="15"/>
      <c r="B60" s="15"/>
    </row>
    <row r="61" spans="1:15" x14ac:dyDescent="0.3">
      <c r="A61" s="15"/>
      <c r="B61" s="15"/>
    </row>
    <row r="62" spans="1:15" x14ac:dyDescent="0.3">
      <c r="A62" s="15"/>
      <c r="B62" s="15"/>
      <c r="C62" s="18" t="s">
        <v>37</v>
      </c>
      <c r="D62" s="19"/>
      <c r="E62" s="19"/>
      <c r="F62" s="19"/>
      <c r="G62" s="19"/>
      <c r="H62" s="19"/>
      <c r="I62" s="19"/>
      <c r="J62" s="19"/>
      <c r="K62" s="19"/>
      <c r="L62" s="19"/>
      <c r="M62" s="19"/>
      <c r="N62" s="19"/>
      <c r="O62" s="19"/>
    </row>
    <row r="63" spans="1:15" x14ac:dyDescent="0.3">
      <c r="A63" s="9" t="s">
        <v>41</v>
      </c>
      <c r="B63" s="9" t="s">
        <v>41</v>
      </c>
      <c r="C63" s="4" t="s">
        <v>0</v>
      </c>
      <c r="D63" s="4" t="s">
        <v>1</v>
      </c>
      <c r="E63" s="4" t="s">
        <v>2</v>
      </c>
      <c r="F63" s="4" t="s">
        <v>3</v>
      </c>
      <c r="G63" s="4" t="s">
        <v>4</v>
      </c>
      <c r="H63" s="4" t="s">
        <v>5</v>
      </c>
      <c r="I63" s="4" t="s">
        <v>6</v>
      </c>
      <c r="J63" s="4" t="s">
        <v>7</v>
      </c>
      <c r="K63" s="4" t="s">
        <v>8</v>
      </c>
      <c r="L63" s="4" t="s">
        <v>9</v>
      </c>
      <c r="M63" s="4" t="s">
        <v>10</v>
      </c>
      <c r="N63" s="4" t="s">
        <v>11</v>
      </c>
      <c r="O63" s="4" t="s">
        <v>12</v>
      </c>
    </row>
    <row r="64" spans="1:15" x14ac:dyDescent="0.3">
      <c r="A64" s="8" t="s">
        <v>13</v>
      </c>
      <c r="B64" s="8" t="s">
        <v>103</v>
      </c>
      <c r="C64" s="2">
        <v>8.6690677611190193E-3</v>
      </c>
      <c r="D64" s="2">
        <v>9.1845992313886998E-3</v>
      </c>
      <c r="E64" s="2">
        <v>9.6670727765484007E-3</v>
      </c>
      <c r="F64" s="2">
        <v>1.01142508875969E-2</v>
      </c>
      <c r="G64" s="2">
        <v>1.08372620959576E-2</v>
      </c>
      <c r="H64" s="2">
        <v>1.13651447534043E-2</v>
      </c>
      <c r="I64" s="2">
        <v>1.2307746718597299E-2</v>
      </c>
      <c r="J64" s="2">
        <v>1.32331978809863E-2</v>
      </c>
      <c r="K64" s="2">
        <v>1.41164033896557E-2</v>
      </c>
      <c r="L64" s="2">
        <v>1.5653159581495098E-2</v>
      </c>
      <c r="M64" s="2">
        <v>1.8389639296277099E-2</v>
      </c>
      <c r="N64" s="2">
        <v>2.0689679940240201E-2</v>
      </c>
      <c r="O64" s="2">
        <v>2.1107182009065601E-2</v>
      </c>
    </row>
    <row r="65" spans="1:15" x14ac:dyDescent="0.3">
      <c r="A65" s="8" t="s">
        <v>13</v>
      </c>
      <c r="B65" s="8" t="s">
        <v>104</v>
      </c>
      <c r="C65" s="2">
        <v>0.19135815394924199</v>
      </c>
      <c r="D65" s="2">
        <v>0.19641382684838801</v>
      </c>
      <c r="E65" s="2">
        <v>0.200999527586464</v>
      </c>
      <c r="F65" s="2">
        <v>0.20540007158819401</v>
      </c>
      <c r="G65" s="2">
        <v>0.210198612491346</v>
      </c>
      <c r="H65" s="2">
        <v>0.21597436777663301</v>
      </c>
      <c r="I65" s="2">
        <v>0.22044306119832499</v>
      </c>
      <c r="J65" s="2">
        <v>0.22284960534434001</v>
      </c>
      <c r="K65" s="2">
        <v>0.22706567887653201</v>
      </c>
      <c r="L65" s="2">
        <v>0.22670374387369799</v>
      </c>
      <c r="M65" s="2">
        <v>0.244046711589475</v>
      </c>
      <c r="N65" s="2">
        <v>0.25303826926391998</v>
      </c>
      <c r="O65" s="2">
        <v>0.25629658649236597</v>
      </c>
    </row>
    <row r="66" spans="1:15" x14ac:dyDescent="0.3">
      <c r="A66" s="8" t="s">
        <v>13</v>
      </c>
      <c r="B66" s="8" t="s">
        <v>105</v>
      </c>
      <c r="C66" s="2">
        <v>6.1180794036351502E-2</v>
      </c>
      <c r="D66" s="2">
        <v>6.1366578660332897E-2</v>
      </c>
      <c r="E66" s="2">
        <v>6.1612670628310003E-2</v>
      </c>
      <c r="F66" s="2">
        <v>6.2441350888564298E-2</v>
      </c>
      <c r="G66" s="2">
        <v>6.3747215327590506E-2</v>
      </c>
      <c r="H66" s="2">
        <v>6.5499485066941296E-2</v>
      </c>
      <c r="I66" s="2">
        <v>6.82407968204988E-2</v>
      </c>
      <c r="J66" s="2">
        <v>7.0969938089058104E-2</v>
      </c>
      <c r="K66" s="2">
        <v>7.56183715213916E-2</v>
      </c>
      <c r="L66" s="2">
        <v>7.7637877465810995E-2</v>
      </c>
      <c r="M66" s="2">
        <v>8.5899624965698099E-2</v>
      </c>
      <c r="N66" s="2">
        <v>9.28503706257542E-2</v>
      </c>
      <c r="O66" s="2">
        <v>9.5487489303792902E-2</v>
      </c>
    </row>
    <row r="67" spans="1:15" x14ac:dyDescent="0.3">
      <c r="A67" s="8" t="s">
        <v>13</v>
      </c>
      <c r="B67" s="8" t="s">
        <v>106</v>
      </c>
      <c r="C67" s="2">
        <v>6.7111985928469701E-3</v>
      </c>
      <c r="D67" s="2">
        <v>6.7533817877858098E-3</v>
      </c>
      <c r="E67" s="2">
        <v>6.8872920758845302E-3</v>
      </c>
      <c r="F67" s="2">
        <v>6.9024562489721298E-3</v>
      </c>
      <c r="G67" s="2">
        <v>6.8998648285866302E-3</v>
      </c>
      <c r="H67" s="2">
        <v>6.9664721364000497E-3</v>
      </c>
      <c r="I67" s="2">
        <v>7.0601549962643496E-3</v>
      </c>
      <c r="J67" s="2">
        <v>6.9144522690041104E-3</v>
      </c>
      <c r="K67" s="2">
        <v>6.9185416917338502E-3</v>
      </c>
      <c r="L67" s="2">
        <v>6.68286755771567E-3</v>
      </c>
      <c r="M67" s="2">
        <v>7.1652895081867202E-3</v>
      </c>
      <c r="N67" s="2">
        <v>7.2580876860311398E-3</v>
      </c>
      <c r="O67" s="2">
        <v>7.3335601444718202E-3</v>
      </c>
    </row>
    <row r="68" spans="1:15" x14ac:dyDescent="0.3">
      <c r="A68" s="8" t="s">
        <v>13</v>
      </c>
      <c r="B68" s="8" t="s">
        <v>107</v>
      </c>
      <c r="C68" s="2">
        <v>6.4656797051679399E-2</v>
      </c>
      <c r="D68" s="2">
        <v>6.7737693554470499E-2</v>
      </c>
      <c r="E68" s="2">
        <v>7.1180287923618205E-2</v>
      </c>
      <c r="F68" s="2">
        <v>7.5124070079037195E-2</v>
      </c>
      <c r="G68" s="2">
        <v>7.9685196610824099E-2</v>
      </c>
      <c r="H68" s="2">
        <v>8.6211236983636599E-2</v>
      </c>
      <c r="I68" s="2">
        <v>9.4553910494741406E-2</v>
      </c>
      <c r="J68" s="2">
        <v>0.104886922111355</v>
      </c>
      <c r="K68" s="2">
        <v>0.117821475840968</v>
      </c>
      <c r="L68" s="2">
        <v>0.13004069250654399</v>
      </c>
      <c r="M68" s="2">
        <v>0.14848919108455</v>
      </c>
      <c r="N68" s="2">
        <v>0.165732919611561</v>
      </c>
      <c r="O68" s="2">
        <v>0.175761449666828</v>
      </c>
    </row>
    <row r="69" spans="1:15" x14ac:dyDescent="0.3">
      <c r="A69" s="8" t="s">
        <v>13</v>
      </c>
      <c r="B69" s="8" t="s">
        <v>108</v>
      </c>
      <c r="C69" s="2">
        <v>6.3604573247340703E-3</v>
      </c>
      <c r="D69" s="2">
        <v>6.51892475968155E-3</v>
      </c>
      <c r="E69" s="2">
        <v>6.6983266615281301E-3</v>
      </c>
      <c r="F69" s="2">
        <v>6.8976192088537197E-3</v>
      </c>
      <c r="G69" s="2">
        <v>7.1070962637114201E-3</v>
      </c>
      <c r="H69" s="2">
        <v>7.40588167982607E-3</v>
      </c>
      <c r="I69" s="2">
        <v>7.63929106671559E-3</v>
      </c>
      <c r="J69" s="2">
        <v>7.8207773971874107E-3</v>
      </c>
      <c r="K69" s="2">
        <v>8.3538168004537901E-3</v>
      </c>
      <c r="L69" s="2">
        <v>8.5177000171250995E-3</v>
      </c>
      <c r="M69" s="2">
        <v>9.4406500594566602E-3</v>
      </c>
      <c r="N69" s="2">
        <v>9.9372234672183007E-3</v>
      </c>
      <c r="O69" s="2">
        <v>1.01171513895619E-2</v>
      </c>
    </row>
    <row r="70" spans="1:15" x14ac:dyDescent="0.3">
      <c r="A70" s="8" t="s">
        <v>13</v>
      </c>
      <c r="B70" s="8" t="s">
        <v>17</v>
      </c>
      <c r="C70" s="2">
        <v>6.6693190384454299E-3</v>
      </c>
      <c r="D70" s="2">
        <v>6.9878388158900696E-3</v>
      </c>
      <c r="E70" s="2">
        <v>7.1657674233571202E-3</v>
      </c>
      <c r="F70" s="2">
        <v>7.3668121003395599E-3</v>
      </c>
      <c r="G70" s="2">
        <v>7.6298846568671301E-3</v>
      </c>
      <c r="H70" s="2">
        <v>7.8361368577640495E-3</v>
      </c>
      <c r="I70" s="2">
        <v>7.9973828354678797E-3</v>
      </c>
      <c r="J70" s="2">
        <v>8.1143756781482008E-3</v>
      </c>
      <c r="K70" s="2">
        <v>8.3452223387249294E-3</v>
      </c>
      <c r="L70" s="2">
        <v>8.4035326640951799E-3</v>
      </c>
      <c r="M70" s="2">
        <v>9.2653291459584702E-3</v>
      </c>
      <c r="N70" s="2">
        <v>9.6678733551686501E-3</v>
      </c>
      <c r="O70" s="2">
        <v>9.7494424226178805E-3</v>
      </c>
    </row>
    <row r="71" spans="1:15" x14ac:dyDescent="0.3">
      <c r="A71" s="8" t="s">
        <v>13</v>
      </c>
      <c r="B71" s="8" t="s">
        <v>109</v>
      </c>
      <c r="C71" s="2">
        <v>0.141777996482117</v>
      </c>
      <c r="D71" s="2">
        <v>0.14904331338749599</v>
      </c>
      <c r="E71" s="2">
        <v>0.156950694945175</v>
      </c>
      <c r="F71" s="2">
        <v>0.16480763091449099</v>
      </c>
      <c r="G71" s="2">
        <v>0.171050710474136</v>
      </c>
      <c r="H71" s="2">
        <v>0.17816683831102001</v>
      </c>
      <c r="I71" s="2">
        <v>0.183701077369926</v>
      </c>
      <c r="J71" s="2">
        <v>0.18803906133650999</v>
      </c>
      <c r="K71" s="2">
        <v>0.19545095140691299</v>
      </c>
      <c r="L71" s="2">
        <v>0.19582147487910501</v>
      </c>
      <c r="M71" s="2">
        <v>0.21260709821020199</v>
      </c>
      <c r="N71" s="2">
        <v>0.219936936160432</v>
      </c>
      <c r="O71" s="2">
        <v>0.22283850703286401</v>
      </c>
    </row>
    <row r="72" spans="1:15" x14ac:dyDescent="0.3">
      <c r="A72" s="8" t="s">
        <v>13</v>
      </c>
      <c r="B72" s="8" t="s">
        <v>110</v>
      </c>
      <c r="C72" s="2">
        <v>5.9379973197085198E-2</v>
      </c>
      <c r="D72" s="2">
        <v>6.1871170959948603E-2</v>
      </c>
      <c r="E72" s="2">
        <v>6.4665953902384402E-2</v>
      </c>
      <c r="F72" s="2">
        <v>6.6915612998094204E-2</v>
      </c>
      <c r="G72" s="2">
        <v>6.8838514904178999E-2</v>
      </c>
      <c r="H72" s="2">
        <v>7.0424533699507894E-2</v>
      </c>
      <c r="I72" s="2">
        <v>7.1269103753774293E-2</v>
      </c>
      <c r="J72" s="2">
        <v>7.16081952215816E-2</v>
      </c>
      <c r="K72" s="2">
        <v>7.3401000395345195E-2</v>
      </c>
      <c r="L72" s="2">
        <v>7.2716449069128303E-2</v>
      </c>
      <c r="M72" s="2">
        <v>7.9645241942860601E-2</v>
      </c>
      <c r="N72" s="2">
        <v>8.2589927024076304E-2</v>
      </c>
      <c r="O72" s="2">
        <v>8.3610833324742007E-2</v>
      </c>
    </row>
    <row r="73" spans="1:15" x14ac:dyDescent="0.3">
      <c r="A73" s="8" t="s">
        <v>13</v>
      </c>
      <c r="B73" s="8" t="s">
        <v>111</v>
      </c>
      <c r="C73" s="2">
        <v>0.45323624256637901</v>
      </c>
      <c r="D73" s="2">
        <v>0.43412267199461801</v>
      </c>
      <c r="E73" s="2">
        <v>0.41417240607673</v>
      </c>
      <c r="F73" s="2">
        <v>0.394030125085857</v>
      </c>
      <c r="G73" s="2">
        <v>0.374005642346802</v>
      </c>
      <c r="H73" s="2">
        <v>0.35014990273486701</v>
      </c>
      <c r="I73" s="2">
        <v>0.32678747474568898</v>
      </c>
      <c r="J73" s="2">
        <v>0.30556347467182898</v>
      </c>
      <c r="K73" s="2">
        <v>0.272908537738281</v>
      </c>
      <c r="L73" s="2">
        <v>0.25782250238528198</v>
      </c>
      <c r="M73" s="2">
        <v>0.185051224197335</v>
      </c>
      <c r="N73" s="2">
        <v>0.138298712865598</v>
      </c>
      <c r="O73" s="2">
        <v>0.11769779821369</v>
      </c>
    </row>
    <row r="74" spans="1:15" x14ac:dyDescent="0.3">
      <c r="A74" s="8" t="s">
        <v>14</v>
      </c>
      <c r="B74" s="8" t="s">
        <v>103</v>
      </c>
      <c r="C74" s="2">
        <v>2.3540489642184599E-3</v>
      </c>
      <c r="D74" s="2">
        <v>1.83964433542848E-3</v>
      </c>
      <c r="E74" s="2">
        <v>1.95224508184412E-3</v>
      </c>
      <c r="F74" s="2">
        <v>2.3477622890682301E-3</v>
      </c>
      <c r="G74" s="2">
        <v>2.4089556468754399E-3</v>
      </c>
      <c r="H74" s="2">
        <v>2.4749071909803402E-3</v>
      </c>
      <c r="I74" s="2">
        <v>3.32314236341885E-3</v>
      </c>
      <c r="J74" s="2">
        <v>4.2487446890691399E-3</v>
      </c>
      <c r="K74" s="2">
        <v>5.4025563315324796E-3</v>
      </c>
      <c r="L74" s="2">
        <v>5.0365147318055898E-3</v>
      </c>
      <c r="M74" s="2">
        <v>5.5674010897891497E-3</v>
      </c>
      <c r="N74" s="2">
        <v>5.8871060833429502E-3</v>
      </c>
      <c r="O74" s="2">
        <v>6.6398171329051896E-3</v>
      </c>
    </row>
    <row r="75" spans="1:15" x14ac:dyDescent="0.3">
      <c r="A75" s="8" t="s">
        <v>14</v>
      </c>
      <c r="B75" s="8" t="s">
        <v>104</v>
      </c>
      <c r="C75" s="2">
        <v>0.40583804143126201</v>
      </c>
      <c r="D75" s="2">
        <v>0.41713935305840899</v>
      </c>
      <c r="E75" s="2">
        <v>0.43294789007358497</v>
      </c>
      <c r="F75" s="2">
        <v>0.44607483492296401</v>
      </c>
      <c r="G75" s="2">
        <v>0.45699305653960598</v>
      </c>
      <c r="H75" s="2">
        <v>0.46803244878317102</v>
      </c>
      <c r="I75" s="2">
        <v>0.47853250033231398</v>
      </c>
      <c r="J75" s="2">
        <v>0.49002188747264103</v>
      </c>
      <c r="K75" s="2">
        <v>0.50151535116616197</v>
      </c>
      <c r="L75" s="2">
        <v>0.50264417023419805</v>
      </c>
      <c r="M75" s="2">
        <v>0.54157782515991504</v>
      </c>
      <c r="N75" s="2">
        <v>0.56550848435876699</v>
      </c>
      <c r="O75" s="2">
        <v>0.57113312289104201</v>
      </c>
    </row>
    <row r="76" spans="1:15" x14ac:dyDescent="0.3">
      <c r="A76" s="8" t="s">
        <v>14</v>
      </c>
      <c r="B76" s="8" t="s">
        <v>105</v>
      </c>
      <c r="C76" s="2">
        <v>1.4752040175768999E-2</v>
      </c>
      <c r="D76" s="2">
        <v>1.30308140426184E-2</v>
      </c>
      <c r="E76" s="2">
        <v>1.15632977924613E-2</v>
      </c>
      <c r="F76" s="2">
        <v>1.12986060161409E-2</v>
      </c>
      <c r="G76" s="2">
        <v>1.13362618676491E-2</v>
      </c>
      <c r="H76" s="2">
        <v>1.19620514230716E-2</v>
      </c>
      <c r="I76" s="2">
        <v>1.24950152864549E-2</v>
      </c>
      <c r="J76" s="2">
        <v>1.23599845500193E-2</v>
      </c>
      <c r="K76" s="2">
        <v>1.4362893661878999E-2</v>
      </c>
      <c r="L76" s="2">
        <v>1.47318055905314E-2</v>
      </c>
      <c r="M76" s="2">
        <v>1.57545605306799E-2</v>
      </c>
      <c r="N76" s="2">
        <v>1.9969987302320202E-2</v>
      </c>
      <c r="O76" s="2">
        <v>1.9484053553934899E-2</v>
      </c>
    </row>
    <row r="77" spans="1:15" x14ac:dyDescent="0.3">
      <c r="A77" s="8" t="s">
        <v>14</v>
      </c>
      <c r="B77" s="8" t="s">
        <v>106</v>
      </c>
      <c r="C77" s="2">
        <v>3.1387319522912702E-4</v>
      </c>
      <c r="D77" s="2">
        <v>3.0660738923808098E-4</v>
      </c>
      <c r="E77" s="2">
        <v>3.0034539720678801E-4</v>
      </c>
      <c r="F77" s="2">
        <v>1.46735143066764E-4</v>
      </c>
      <c r="G77" s="2">
        <v>1.4170327334561399E-4</v>
      </c>
      <c r="H77" s="2">
        <v>2.7498968788670398E-4</v>
      </c>
      <c r="I77" s="2">
        <v>2.65851389073508E-4</v>
      </c>
      <c r="J77" s="2">
        <v>2.5749967812540198E-4</v>
      </c>
      <c r="K77" s="2">
        <v>2.63539333245487E-4</v>
      </c>
      <c r="L77" s="2">
        <v>3.7773860488541901E-4</v>
      </c>
      <c r="M77" s="2">
        <v>3.5536602700781799E-4</v>
      </c>
      <c r="N77" s="2">
        <v>3.4630035784370298E-4</v>
      </c>
      <c r="O77" s="2">
        <v>4.3539784478066802E-4</v>
      </c>
    </row>
    <row r="78" spans="1:15" x14ac:dyDescent="0.3">
      <c r="A78" s="8" t="s">
        <v>14</v>
      </c>
      <c r="B78" s="8" t="s">
        <v>107</v>
      </c>
      <c r="C78" s="2">
        <v>1.85185185185185E-2</v>
      </c>
      <c r="D78" s="2">
        <v>1.9162961827380001E-2</v>
      </c>
      <c r="E78" s="2">
        <v>1.81708965310107E-2</v>
      </c>
      <c r="F78" s="2">
        <v>1.81951577402788E-2</v>
      </c>
      <c r="G78" s="2">
        <v>1.9413348448349198E-2</v>
      </c>
      <c r="H78" s="2">
        <v>2.2136669874879701E-2</v>
      </c>
      <c r="I78" s="2">
        <v>2.4857104878373001E-2</v>
      </c>
      <c r="J78" s="2">
        <v>2.9612462984421301E-2</v>
      </c>
      <c r="K78" s="2">
        <v>3.7027276320990898E-2</v>
      </c>
      <c r="L78" s="2">
        <v>4.0669856459330099E-2</v>
      </c>
      <c r="M78" s="2">
        <v>4.7619047619047603E-2</v>
      </c>
      <c r="N78" s="2">
        <v>5.1483319866097201E-2</v>
      </c>
      <c r="O78" s="2">
        <v>5.9649504734951599E-2</v>
      </c>
    </row>
    <row r="79" spans="1:15" x14ac:dyDescent="0.3">
      <c r="A79" s="8" t="s">
        <v>14</v>
      </c>
      <c r="B79" s="8" t="s">
        <v>108</v>
      </c>
      <c r="C79" s="2">
        <v>7.8468298807281896E-4</v>
      </c>
      <c r="D79" s="2">
        <v>7.6651847309520201E-4</v>
      </c>
      <c r="E79" s="2">
        <v>6.0069079441357602E-4</v>
      </c>
      <c r="F79" s="2">
        <v>7.3367571533382195E-4</v>
      </c>
      <c r="G79" s="2">
        <v>7.0851636672807105E-4</v>
      </c>
      <c r="H79" s="2">
        <v>5.4997937577340905E-4</v>
      </c>
      <c r="I79" s="2">
        <v>6.6462847268376995E-4</v>
      </c>
      <c r="J79" s="2">
        <v>6.4374919531350603E-4</v>
      </c>
      <c r="K79" s="2">
        <v>1.1859269996046899E-3</v>
      </c>
      <c r="L79" s="2">
        <v>1.2591286829514001E-3</v>
      </c>
      <c r="M79" s="2">
        <v>1.6583747927031501E-3</v>
      </c>
      <c r="N79" s="2">
        <v>1.61606833660395E-3</v>
      </c>
      <c r="O79" s="2">
        <v>1.4150429955371701E-3</v>
      </c>
    </row>
    <row r="80" spans="1:15" x14ac:dyDescent="0.3">
      <c r="A80" s="8" t="s">
        <v>14</v>
      </c>
      <c r="B80" s="8" t="s">
        <v>17</v>
      </c>
      <c r="C80" s="2">
        <v>3.1387319522912698E-3</v>
      </c>
      <c r="D80" s="2">
        <v>3.21937758699985E-3</v>
      </c>
      <c r="E80" s="2">
        <v>3.60414476648145E-3</v>
      </c>
      <c r="F80" s="2">
        <v>3.66837857666911E-3</v>
      </c>
      <c r="G80" s="2">
        <v>3.6842851069859698E-3</v>
      </c>
      <c r="H80" s="2">
        <v>3.4373710985837998E-3</v>
      </c>
      <c r="I80" s="2">
        <v>3.8548451415658601E-3</v>
      </c>
      <c r="J80" s="2">
        <v>4.1199948500064403E-3</v>
      </c>
      <c r="K80" s="2">
        <v>4.6119383317960198E-3</v>
      </c>
      <c r="L80" s="2">
        <v>4.6587761269201696E-3</v>
      </c>
      <c r="M80" s="2">
        <v>4.3828476664297599E-3</v>
      </c>
      <c r="N80" s="2">
        <v>5.1945053676555504E-3</v>
      </c>
      <c r="O80" s="2">
        <v>6.42211821051486E-3</v>
      </c>
    </row>
    <row r="81" spans="1:15" x14ac:dyDescent="0.3">
      <c r="A81" s="8" t="s">
        <v>14</v>
      </c>
      <c r="B81" s="8" t="s">
        <v>109</v>
      </c>
      <c r="C81" s="2">
        <v>0.10530445699937201</v>
      </c>
      <c r="D81" s="2">
        <v>0.112371608155757</v>
      </c>
      <c r="E81" s="2">
        <v>0.118486259198078</v>
      </c>
      <c r="F81" s="2">
        <v>0.121790168745415</v>
      </c>
      <c r="G81" s="2">
        <v>0.12639931982428801</v>
      </c>
      <c r="H81" s="2">
        <v>0.131720060497731</v>
      </c>
      <c r="I81" s="2">
        <v>0.134919579954805</v>
      </c>
      <c r="J81" s="2">
        <v>0.13789107763615299</v>
      </c>
      <c r="K81" s="2">
        <v>0.144946633285018</v>
      </c>
      <c r="L81" s="2">
        <v>0.14895492319315001</v>
      </c>
      <c r="M81" s="2">
        <v>0.16027007818052599</v>
      </c>
      <c r="N81" s="2">
        <v>0.166108738312363</v>
      </c>
      <c r="O81" s="2">
        <v>0.169914008925656</v>
      </c>
    </row>
    <row r="82" spans="1:15" x14ac:dyDescent="0.3">
      <c r="A82" s="8" t="s">
        <v>14</v>
      </c>
      <c r="B82" s="8" t="s">
        <v>110</v>
      </c>
      <c r="C82" s="2">
        <v>5.33584431889517E-2</v>
      </c>
      <c r="D82" s="2">
        <v>5.3809596811283202E-2</v>
      </c>
      <c r="E82" s="2">
        <v>5.5263553086049001E-2</v>
      </c>
      <c r="F82" s="2">
        <v>5.7520176082171699E-2</v>
      </c>
      <c r="G82" s="2">
        <v>5.7814935525010602E-2</v>
      </c>
      <c r="H82" s="2">
        <v>5.8985288051698101E-2</v>
      </c>
      <c r="I82" s="2">
        <v>5.8088528512561501E-2</v>
      </c>
      <c r="J82" s="2">
        <v>5.7937427578215503E-2</v>
      </c>
      <c r="K82" s="2">
        <v>5.8901040980366297E-2</v>
      </c>
      <c r="L82" s="2">
        <v>5.8801309493830299E-2</v>
      </c>
      <c r="M82" s="2">
        <v>6.3492063492063502E-2</v>
      </c>
      <c r="N82" s="2">
        <v>6.5797067990303604E-2</v>
      </c>
      <c r="O82" s="2">
        <v>6.6833569173832597E-2</v>
      </c>
    </row>
    <row r="83" spans="1:15" x14ac:dyDescent="0.3">
      <c r="A83" s="8" t="s">
        <v>14</v>
      </c>
      <c r="B83" s="8" t="s">
        <v>111</v>
      </c>
      <c r="C83" s="2">
        <v>0.39563716258631498</v>
      </c>
      <c r="D83" s="2">
        <v>0.37835351831979203</v>
      </c>
      <c r="E83" s="2">
        <v>0.35711067727887102</v>
      </c>
      <c r="F83" s="2">
        <v>0.33822450476889199</v>
      </c>
      <c r="G83" s="2">
        <v>0.321099617401162</v>
      </c>
      <c r="H83" s="2">
        <v>0.30042623401622398</v>
      </c>
      <c r="I83" s="2">
        <v>0.28299880366874902</v>
      </c>
      <c r="J83" s="2">
        <v>0.26290717136603597</v>
      </c>
      <c r="K83" s="2">
        <v>0.23178284358940601</v>
      </c>
      <c r="L83" s="2">
        <v>0.222865776882397</v>
      </c>
      <c r="M83" s="2">
        <v>0.159322435441838</v>
      </c>
      <c r="N83" s="2">
        <v>0.118088422024703</v>
      </c>
      <c r="O83" s="2">
        <v>9.8073364536845495E-2</v>
      </c>
    </row>
    <row r="84" spans="1:15" x14ac:dyDescent="0.3">
      <c r="A84" s="8" t="s">
        <v>15</v>
      </c>
      <c r="B84" s="8" t="s">
        <v>103</v>
      </c>
      <c r="C84" s="2">
        <v>4.9878934624697302E-3</v>
      </c>
      <c r="D84" s="2">
        <v>4.8224670228357996E-3</v>
      </c>
      <c r="E84" s="2">
        <v>5.2119689143282598E-3</v>
      </c>
      <c r="F84" s="2">
        <v>5.9133623653449497E-3</v>
      </c>
      <c r="G84" s="2">
        <v>5.6795313268637399E-3</v>
      </c>
      <c r="H84" s="2">
        <v>6.2428558867493201E-3</v>
      </c>
      <c r="I84" s="2">
        <v>7.3503977862331401E-3</v>
      </c>
      <c r="J84" s="2">
        <v>8.0101180438448601E-3</v>
      </c>
      <c r="K84" s="2">
        <v>8.0899848583171098E-3</v>
      </c>
      <c r="L84" s="2">
        <v>9.2731204258150405E-3</v>
      </c>
      <c r="M84" s="2">
        <v>1.06828409313246E-2</v>
      </c>
      <c r="N84" s="2">
        <v>1.22387715044452E-2</v>
      </c>
      <c r="O84" s="2">
        <v>1.3414138427996001E-2</v>
      </c>
    </row>
    <row r="85" spans="1:15" x14ac:dyDescent="0.3">
      <c r="A85" s="8" t="s">
        <v>15</v>
      </c>
      <c r="B85" s="8" t="s">
        <v>104</v>
      </c>
      <c r="C85" s="2">
        <v>0.20271186440677999</v>
      </c>
      <c r="D85" s="2">
        <v>0.21015554820103099</v>
      </c>
      <c r="E85" s="2">
        <v>0.21671552887523801</v>
      </c>
      <c r="F85" s="2">
        <v>0.22369928947971601</v>
      </c>
      <c r="G85" s="2">
        <v>0.229864496221099</v>
      </c>
      <c r="H85" s="2">
        <v>0.23586564670711299</v>
      </c>
      <c r="I85" s="2">
        <v>0.239579730197164</v>
      </c>
      <c r="J85" s="2">
        <v>0.24443507588532901</v>
      </c>
      <c r="K85" s="2">
        <v>0.25135193597231198</v>
      </c>
      <c r="L85" s="2">
        <v>0.25103958749168298</v>
      </c>
      <c r="M85" s="2">
        <v>0.27098415182938801</v>
      </c>
      <c r="N85" s="2">
        <v>0.28418581380133201</v>
      </c>
      <c r="O85" s="2">
        <v>0.29023317689664102</v>
      </c>
    </row>
    <row r="86" spans="1:15" x14ac:dyDescent="0.3">
      <c r="A86" s="8" t="s">
        <v>15</v>
      </c>
      <c r="B86" s="8" t="s">
        <v>105</v>
      </c>
      <c r="C86" s="2">
        <v>2.4697336561743301E-2</v>
      </c>
      <c r="D86" s="2">
        <v>2.43487305564749E-2</v>
      </c>
      <c r="E86" s="2">
        <v>2.4524175159383901E-2</v>
      </c>
      <c r="F86" s="2">
        <v>2.44327297730919E-2</v>
      </c>
      <c r="G86" s="2">
        <v>2.49541612629131E-2</v>
      </c>
      <c r="H86" s="2">
        <v>2.4971423546997301E-2</v>
      </c>
      <c r="I86" s="2">
        <v>2.5294015911449301E-2</v>
      </c>
      <c r="J86" s="2">
        <v>2.6391231028667798E-2</v>
      </c>
      <c r="K86" s="2">
        <v>2.7817434566298899E-2</v>
      </c>
      <c r="L86" s="2">
        <v>2.9274783765801698E-2</v>
      </c>
      <c r="M86" s="2">
        <v>3.2831148503228297E-2</v>
      </c>
      <c r="N86" s="2">
        <v>3.4753492668283099E-2</v>
      </c>
      <c r="O86" s="2">
        <v>3.5549314511658797E-2</v>
      </c>
    </row>
    <row r="87" spans="1:15" x14ac:dyDescent="0.3">
      <c r="A87" s="8" t="s">
        <v>15</v>
      </c>
      <c r="B87" s="8" t="s">
        <v>106</v>
      </c>
      <c r="C87" s="2">
        <v>2.0338983050847501E-3</v>
      </c>
      <c r="D87" s="2">
        <v>2.0330008037444999E-3</v>
      </c>
      <c r="E87" s="2">
        <v>1.9544883428731E-3</v>
      </c>
      <c r="F87" s="2">
        <v>1.7419206967682799E-3</v>
      </c>
      <c r="G87" s="2">
        <v>2.0124323599123501E-3</v>
      </c>
      <c r="H87" s="2">
        <v>2.0662973709663201E-3</v>
      </c>
      <c r="I87" s="2">
        <v>1.98893116568661E-3</v>
      </c>
      <c r="J87" s="2">
        <v>2.19224283305228E-3</v>
      </c>
      <c r="K87" s="2">
        <v>2.1630975556997602E-3</v>
      </c>
      <c r="L87" s="2">
        <v>2.2870924817032599E-3</v>
      </c>
      <c r="M87" s="2">
        <v>2.4261396986891E-3</v>
      </c>
      <c r="N87" s="2">
        <v>2.46314898202671E-3</v>
      </c>
      <c r="O87" s="2">
        <v>2.3280736114703799E-3</v>
      </c>
    </row>
    <row r="88" spans="1:15" x14ac:dyDescent="0.3">
      <c r="A88" s="8" t="s">
        <v>15</v>
      </c>
      <c r="B88" s="8" t="s">
        <v>107</v>
      </c>
      <c r="C88" s="2">
        <v>3.13317191283293E-2</v>
      </c>
      <c r="D88" s="2">
        <v>3.2717129213748801E-2</v>
      </c>
      <c r="E88" s="2">
        <v>3.3831262506398598E-2</v>
      </c>
      <c r="F88" s="2">
        <v>3.4471693788677503E-2</v>
      </c>
      <c r="G88" s="2">
        <v>3.6313223916640602E-2</v>
      </c>
      <c r="H88" s="2">
        <v>3.5830475688033103E-2</v>
      </c>
      <c r="I88" s="2">
        <v>3.8265306122449001E-2</v>
      </c>
      <c r="J88" s="2">
        <v>4.1146711635750399E-2</v>
      </c>
      <c r="K88" s="2">
        <v>4.7977503785420698E-2</v>
      </c>
      <c r="L88" s="2">
        <v>5.1937791084497698E-2</v>
      </c>
      <c r="M88" s="2">
        <v>6.2688319311289403E-2</v>
      </c>
      <c r="N88" s="2">
        <v>6.9891852365007903E-2</v>
      </c>
      <c r="O88" s="2">
        <v>7.61243117401426E-2</v>
      </c>
    </row>
    <row r="89" spans="1:15" x14ac:dyDescent="0.3">
      <c r="A89" s="8" t="s">
        <v>15</v>
      </c>
      <c r="B89" s="8" t="s">
        <v>108</v>
      </c>
      <c r="C89" s="2">
        <v>1.8886198547215501E-3</v>
      </c>
      <c r="D89" s="2">
        <v>1.9384426268261501E-3</v>
      </c>
      <c r="E89" s="2">
        <v>1.8614174694029501E-3</v>
      </c>
      <c r="F89" s="2">
        <v>2.0628008251203302E-3</v>
      </c>
      <c r="G89" s="2">
        <v>2.28075667456733E-3</v>
      </c>
      <c r="H89" s="2">
        <v>2.1981886925173701E-3</v>
      </c>
      <c r="I89" s="2">
        <v>2.2483569699066099E-3</v>
      </c>
      <c r="J89" s="2">
        <v>2.4451939291736898E-3</v>
      </c>
      <c r="K89" s="2">
        <v>2.59571706683971E-3</v>
      </c>
      <c r="L89" s="2">
        <v>2.7445109780439101E-3</v>
      </c>
      <c r="M89" s="2">
        <v>2.7783212678536501E-3</v>
      </c>
      <c r="N89" s="2">
        <v>2.7325559019358799E-3</v>
      </c>
      <c r="O89" s="2">
        <v>3.0301910498503398E-3</v>
      </c>
    </row>
    <row r="90" spans="1:15" x14ac:dyDescent="0.3">
      <c r="A90" s="8" t="s">
        <v>15</v>
      </c>
      <c r="B90" s="8" t="s">
        <v>17</v>
      </c>
      <c r="C90" s="2">
        <v>4.4552058111380103E-3</v>
      </c>
      <c r="D90" s="2">
        <v>4.3969552267032301E-3</v>
      </c>
      <c r="E90" s="2">
        <v>4.6535436735073796E-3</v>
      </c>
      <c r="F90" s="2">
        <v>5.1340820536328203E-3</v>
      </c>
      <c r="G90" s="2">
        <v>5.4112070122087604E-3</v>
      </c>
      <c r="H90" s="2">
        <v>5.8471819220961901E-3</v>
      </c>
      <c r="I90" s="2">
        <v>5.9235558630231803E-3</v>
      </c>
      <c r="J90" s="2">
        <v>5.9443507588532903E-3</v>
      </c>
      <c r="K90" s="2">
        <v>6.0999351070733301E-3</v>
      </c>
      <c r="L90" s="2">
        <v>6.1543579507651403E-3</v>
      </c>
      <c r="M90" s="2">
        <v>7.1218939542164001E-3</v>
      </c>
      <c r="N90" s="2">
        <v>7.3894469460801301E-3</v>
      </c>
      <c r="O90" s="2">
        <v>7.6493847234026802E-3</v>
      </c>
    </row>
    <row r="91" spans="1:15" x14ac:dyDescent="0.3">
      <c r="A91" s="8" t="s">
        <v>15</v>
      </c>
      <c r="B91" s="8" t="s">
        <v>109</v>
      </c>
      <c r="C91" s="2">
        <v>0.19147699757869199</v>
      </c>
      <c r="D91" s="2">
        <v>0.20273273131294001</v>
      </c>
      <c r="E91" s="2">
        <v>0.212666945879287</v>
      </c>
      <c r="F91" s="2">
        <v>0.22310336924134799</v>
      </c>
      <c r="G91" s="2">
        <v>0.23514154107598101</v>
      </c>
      <c r="H91" s="2">
        <v>0.24883495999296601</v>
      </c>
      <c r="I91" s="2">
        <v>0.26163092355586298</v>
      </c>
      <c r="J91" s="2">
        <v>0.27061551433389502</v>
      </c>
      <c r="K91" s="2">
        <v>0.285355829547913</v>
      </c>
      <c r="L91" s="2">
        <v>0.29016966067864303</v>
      </c>
      <c r="M91" s="2">
        <v>0.316454705537077</v>
      </c>
      <c r="N91" s="2">
        <v>0.333410306739022</v>
      </c>
      <c r="O91" s="2">
        <v>0.34215291378736901</v>
      </c>
    </row>
    <row r="92" spans="1:15" x14ac:dyDescent="0.3">
      <c r="A92" s="8" t="s">
        <v>15</v>
      </c>
      <c r="B92" s="8" t="s">
        <v>110</v>
      </c>
      <c r="C92" s="2">
        <v>5.8837772397094402E-2</v>
      </c>
      <c r="D92" s="2">
        <v>6.14628149969269E-2</v>
      </c>
      <c r="E92" s="2">
        <v>6.3520871143375707E-2</v>
      </c>
      <c r="F92" s="2">
        <v>6.6147146458858594E-2</v>
      </c>
      <c r="G92" s="2">
        <v>6.6768033629980794E-2</v>
      </c>
      <c r="H92" s="2">
        <v>6.7967994372636995E-2</v>
      </c>
      <c r="I92" s="2">
        <v>7.0001729505361501E-2</v>
      </c>
      <c r="J92" s="2">
        <v>7.0320404721753799E-2</v>
      </c>
      <c r="K92" s="2">
        <v>7.1858100800346103E-2</v>
      </c>
      <c r="L92" s="2">
        <v>7.1232534930139702E-2</v>
      </c>
      <c r="M92" s="2">
        <v>7.7910389356290397E-2</v>
      </c>
      <c r="N92" s="2">
        <v>8.2400030789362297E-2</v>
      </c>
      <c r="O92" s="2">
        <v>8.3108532574553806E-2</v>
      </c>
    </row>
    <row r="93" spans="1:15" x14ac:dyDescent="0.3">
      <c r="A93" s="8" t="s">
        <v>15</v>
      </c>
      <c r="B93" s="8" t="s">
        <v>111</v>
      </c>
      <c r="C93" s="2">
        <v>0.47757869249394702</v>
      </c>
      <c r="D93" s="2">
        <v>0.45539218003876902</v>
      </c>
      <c r="E93" s="2">
        <v>0.43505979803620498</v>
      </c>
      <c r="F93" s="2">
        <v>0.41329360531744203</v>
      </c>
      <c r="G93" s="2">
        <v>0.391574616519834</v>
      </c>
      <c r="H93" s="2">
        <v>0.37017497581992398</v>
      </c>
      <c r="I93" s="2">
        <v>0.34771705292286398</v>
      </c>
      <c r="J93" s="2">
        <v>0.32849915682968001</v>
      </c>
      <c r="K93" s="2">
        <v>0.29669046073977901</v>
      </c>
      <c r="L93" s="2">
        <v>0.28588656021290798</v>
      </c>
      <c r="M93" s="2">
        <v>0.216122089610644</v>
      </c>
      <c r="N93" s="2">
        <v>0.17053458030250501</v>
      </c>
      <c r="O93" s="2">
        <v>0.146409962676915</v>
      </c>
    </row>
    <row r="94" spans="1:15" x14ac:dyDescent="0.3">
      <c r="A94" s="8" t="s">
        <v>16</v>
      </c>
      <c r="B94" s="8" t="s">
        <v>103</v>
      </c>
      <c r="C94" s="2">
        <v>8.7873462214411308E-3</v>
      </c>
      <c r="D94" s="2">
        <v>9.0602409638554197E-3</v>
      </c>
      <c r="E94" s="2">
        <v>9.0952608903781696E-3</v>
      </c>
      <c r="F94" s="2">
        <v>8.7112962787614795E-3</v>
      </c>
      <c r="G94" s="2">
        <v>9.3752900770444608E-3</v>
      </c>
      <c r="H94" s="2">
        <v>1.1224766905042099E-2</v>
      </c>
      <c r="I94" s="2">
        <v>1.19918878405784E-2</v>
      </c>
      <c r="J94" s="2">
        <v>1.3641401654020001E-2</v>
      </c>
      <c r="K94" s="2">
        <v>1.4775771191566599E-2</v>
      </c>
      <c r="L94" s="2">
        <v>1.5965637409838699E-2</v>
      </c>
      <c r="M94" s="2">
        <v>1.99221090473337E-2</v>
      </c>
      <c r="N94" s="2">
        <v>2.2505307855626301E-2</v>
      </c>
      <c r="O94" s="2">
        <v>2.18777861600713E-2</v>
      </c>
    </row>
    <row r="95" spans="1:15" x14ac:dyDescent="0.3">
      <c r="A95" s="8" t="s">
        <v>16</v>
      </c>
      <c r="B95" s="8" t="s">
        <v>104</v>
      </c>
      <c r="C95" s="2">
        <v>0.19078305018551101</v>
      </c>
      <c r="D95" s="2">
        <v>0.19662650602409601</v>
      </c>
      <c r="E95" s="2">
        <v>0.20248922929631399</v>
      </c>
      <c r="F95" s="2">
        <v>0.20613578259634499</v>
      </c>
      <c r="G95" s="2">
        <v>0.20829852408799801</v>
      </c>
      <c r="H95" s="2">
        <v>0.21173169186204399</v>
      </c>
      <c r="I95" s="2">
        <v>0.22026276342474199</v>
      </c>
      <c r="J95" s="2">
        <v>0.22406002216727799</v>
      </c>
      <c r="K95" s="2">
        <v>0.23373369048647699</v>
      </c>
      <c r="L95" s="2">
        <v>0.23413566739606101</v>
      </c>
      <c r="M95" s="2">
        <v>0.24805272618334301</v>
      </c>
      <c r="N95" s="2">
        <v>0.25378627034677997</v>
      </c>
      <c r="O95" s="2">
        <v>0.25492078732597201</v>
      </c>
    </row>
    <row r="96" spans="1:15" x14ac:dyDescent="0.3">
      <c r="A96" s="8" t="s">
        <v>16</v>
      </c>
      <c r="B96" s="8" t="s">
        <v>105</v>
      </c>
      <c r="C96" s="2">
        <v>6.2975981253661398E-2</v>
      </c>
      <c r="D96" s="2">
        <v>6.3807228915662706E-2</v>
      </c>
      <c r="E96" s="2">
        <v>6.0794638583054103E-2</v>
      </c>
      <c r="F96" s="2">
        <v>6.2210017990720602E-2</v>
      </c>
      <c r="G96" s="2">
        <v>6.3027940220922701E-2</v>
      </c>
      <c r="H96" s="2">
        <v>6.5538155155245803E-2</v>
      </c>
      <c r="I96" s="2">
        <v>6.5779031831408194E-2</v>
      </c>
      <c r="J96" s="2">
        <v>6.7098644385710601E-2</v>
      </c>
      <c r="K96" s="2">
        <v>6.7225438520694694E-2</v>
      </c>
      <c r="L96" s="2">
        <v>6.8482048788394506E-2</v>
      </c>
      <c r="M96" s="2">
        <v>7.1899340922708194E-2</v>
      </c>
      <c r="N96" s="2">
        <v>8.0679405520169806E-2</v>
      </c>
      <c r="O96" s="2">
        <v>8.2161717303340001E-2</v>
      </c>
    </row>
    <row r="97" spans="1:15" x14ac:dyDescent="0.3">
      <c r="A97" s="8" t="s">
        <v>16</v>
      </c>
      <c r="B97" s="8" t="s">
        <v>106</v>
      </c>
      <c r="C97" s="2">
        <v>3.9054872095293901E-4</v>
      </c>
      <c r="D97" s="2">
        <v>3.8554216867469899E-4</v>
      </c>
      <c r="E97" s="2">
        <v>3.8295835327908099E-4</v>
      </c>
      <c r="F97" s="2">
        <v>5.6812801818009696E-4</v>
      </c>
      <c r="G97" s="2">
        <v>5.5694792536897797E-4</v>
      </c>
      <c r="H97" s="2">
        <v>5.4313388250203695E-4</v>
      </c>
      <c r="I97" s="2">
        <v>7.0540516709284898E-4</v>
      </c>
      <c r="J97" s="2">
        <v>6.8207008270099797E-4</v>
      </c>
      <c r="K97" s="2">
        <v>4.3204009332065997E-4</v>
      </c>
      <c r="L97" s="2">
        <v>4.0521922359996798E-4</v>
      </c>
      <c r="M97" s="2">
        <v>8.2384661473936503E-4</v>
      </c>
      <c r="N97" s="2">
        <v>9.9079971691436695E-4</v>
      </c>
      <c r="O97" s="2">
        <v>6.8582401755709502E-4</v>
      </c>
    </row>
    <row r="98" spans="1:15" x14ac:dyDescent="0.3">
      <c r="A98" s="8" t="s">
        <v>16</v>
      </c>
      <c r="B98" s="8" t="s">
        <v>107</v>
      </c>
      <c r="C98" s="2">
        <v>6.1609060730326098E-2</v>
      </c>
      <c r="D98" s="2">
        <v>6.1686746987951797E-2</v>
      </c>
      <c r="E98" s="2">
        <v>6.5868836764001903E-2</v>
      </c>
      <c r="F98" s="2">
        <v>6.7323170154341402E-2</v>
      </c>
      <c r="G98" s="2">
        <v>6.9154367399981403E-2</v>
      </c>
      <c r="H98" s="2">
        <v>7.1603150176518499E-2</v>
      </c>
      <c r="I98" s="2">
        <v>7.6007406754254506E-2</v>
      </c>
      <c r="J98" s="2">
        <v>8.3638843891209805E-2</v>
      </c>
      <c r="K98" s="2">
        <v>9.5135228549209402E-2</v>
      </c>
      <c r="L98" s="2">
        <v>0.108517708080071</v>
      </c>
      <c r="M98" s="2">
        <v>0.12230377471539799</v>
      </c>
      <c r="N98" s="2">
        <v>0.13687190375088501</v>
      </c>
      <c r="O98" s="2">
        <v>0.1435429668747</v>
      </c>
    </row>
    <row r="99" spans="1:15" x14ac:dyDescent="0.3">
      <c r="A99" s="8" t="s">
        <v>16</v>
      </c>
      <c r="B99" s="8" t="s">
        <v>108</v>
      </c>
      <c r="C99" s="2">
        <v>2.3432923257176298E-3</v>
      </c>
      <c r="D99" s="2">
        <v>2.8915662650602402E-3</v>
      </c>
      <c r="E99" s="2">
        <v>3.0636668262326501E-3</v>
      </c>
      <c r="F99" s="2">
        <v>2.55657608181043E-3</v>
      </c>
      <c r="G99" s="2">
        <v>3.34168755221387E-3</v>
      </c>
      <c r="H99" s="2">
        <v>3.0777586675115398E-3</v>
      </c>
      <c r="I99" s="2">
        <v>3.2624988978044302E-3</v>
      </c>
      <c r="J99" s="2">
        <v>3.4956091738426098E-3</v>
      </c>
      <c r="K99" s="2">
        <v>3.6291367838935502E-3</v>
      </c>
      <c r="L99" s="2">
        <v>3.7280168571197001E-3</v>
      </c>
      <c r="M99" s="2">
        <v>4.6434991012582402E-3</v>
      </c>
      <c r="N99" s="2">
        <v>4.88322717622081E-3</v>
      </c>
      <c r="O99" s="2">
        <v>5.0750977299224998E-3</v>
      </c>
    </row>
    <row r="100" spans="1:15" x14ac:dyDescent="0.3">
      <c r="A100" s="8" t="s">
        <v>16</v>
      </c>
      <c r="B100" s="8" t="s">
        <v>17</v>
      </c>
      <c r="C100" s="2">
        <v>6.0535051747705503E-3</v>
      </c>
      <c r="D100" s="2">
        <v>5.5903614457831303E-3</v>
      </c>
      <c r="E100" s="2">
        <v>6.1273336524652897E-3</v>
      </c>
      <c r="F100" s="2">
        <v>6.2494081999810601E-3</v>
      </c>
      <c r="G100" s="2">
        <v>6.3120764875150802E-3</v>
      </c>
      <c r="H100" s="2">
        <v>6.7891735312754602E-3</v>
      </c>
      <c r="I100" s="2">
        <v>7.0540516709284903E-3</v>
      </c>
      <c r="J100" s="2">
        <v>6.9912183476852196E-3</v>
      </c>
      <c r="K100" s="2">
        <v>7.5174976237794896E-3</v>
      </c>
      <c r="L100" s="2">
        <v>7.1318583353594299E-3</v>
      </c>
      <c r="M100" s="2">
        <v>7.4895146794487699E-3</v>
      </c>
      <c r="N100" s="2">
        <v>7.6433121019108298E-3</v>
      </c>
      <c r="O100" s="2">
        <v>7.6126465948837497E-3</v>
      </c>
    </row>
    <row r="101" spans="1:15" x14ac:dyDescent="0.3">
      <c r="A101" s="8" t="s">
        <v>16</v>
      </c>
      <c r="B101" s="8" t="s">
        <v>109</v>
      </c>
      <c r="C101" s="2">
        <v>0.14948252294473699</v>
      </c>
      <c r="D101" s="2">
        <v>0.15865060240963899</v>
      </c>
      <c r="E101" s="2">
        <v>0.16725706079463901</v>
      </c>
      <c r="F101" s="2">
        <v>0.17630906164189</v>
      </c>
      <c r="G101" s="2">
        <v>0.188155574120486</v>
      </c>
      <c r="H101" s="2">
        <v>0.19887752330949601</v>
      </c>
      <c r="I101" s="2">
        <v>0.20888810510537001</v>
      </c>
      <c r="J101" s="2">
        <v>0.212976383323386</v>
      </c>
      <c r="K101" s="2">
        <v>0.22431521645208699</v>
      </c>
      <c r="L101" s="2">
        <v>0.226517545992382</v>
      </c>
      <c r="M101" s="2">
        <v>0.250524266027561</v>
      </c>
      <c r="N101" s="2">
        <v>0.26277423920735998</v>
      </c>
      <c r="O101" s="2">
        <v>0.27398669501405898</v>
      </c>
    </row>
    <row r="102" spans="1:15" x14ac:dyDescent="0.3">
      <c r="A102" s="8" t="s">
        <v>16</v>
      </c>
      <c r="B102" s="8" t="s">
        <v>110</v>
      </c>
      <c r="C102" s="2">
        <v>5.6336652997461399E-2</v>
      </c>
      <c r="D102" s="2">
        <v>5.7734939759036097E-2</v>
      </c>
      <c r="E102" s="2">
        <v>6.0411680229775E-2</v>
      </c>
      <c r="F102" s="2">
        <v>6.3156898021020702E-2</v>
      </c>
      <c r="G102" s="2">
        <v>6.5070082613942301E-2</v>
      </c>
      <c r="H102" s="2">
        <v>6.6624422920249796E-2</v>
      </c>
      <c r="I102" s="2">
        <v>6.7542544749140301E-2</v>
      </c>
      <c r="J102" s="2">
        <v>6.9059595873476001E-2</v>
      </c>
      <c r="K102" s="2">
        <v>6.9299230968633899E-2</v>
      </c>
      <c r="L102" s="2">
        <v>6.8887268011994504E-2</v>
      </c>
      <c r="M102" s="2">
        <v>7.7216896345116803E-2</v>
      </c>
      <c r="N102" s="2">
        <v>7.9900920028308606E-2</v>
      </c>
      <c r="O102" s="2">
        <v>8.0172827652424394E-2</v>
      </c>
    </row>
    <row r="103" spans="1:15" x14ac:dyDescent="0.3">
      <c r="A103" s="8" t="s">
        <v>16</v>
      </c>
      <c r="B103" s="8" t="s">
        <v>111</v>
      </c>
      <c r="C103" s="2">
        <v>0.46123803944542102</v>
      </c>
      <c r="D103" s="2">
        <v>0.44356626506024099</v>
      </c>
      <c r="E103" s="2">
        <v>0.42450933460986101</v>
      </c>
      <c r="F103" s="2">
        <v>0.40677966101694901</v>
      </c>
      <c r="G103" s="2">
        <v>0.38670750951452698</v>
      </c>
      <c r="H103" s="2">
        <v>0.36399022359011501</v>
      </c>
      <c r="I103" s="2">
        <v>0.33850630455868103</v>
      </c>
      <c r="J103" s="2">
        <v>0.31835621110069101</v>
      </c>
      <c r="K103" s="2">
        <v>0.28393674933033802</v>
      </c>
      <c r="L103" s="2">
        <v>0.26622902990517899</v>
      </c>
      <c r="M103" s="2">
        <v>0.19712402636309201</v>
      </c>
      <c r="N103" s="2">
        <v>0.149964614295824</v>
      </c>
      <c r="O103" s="2">
        <v>0.129963651327069</v>
      </c>
    </row>
    <row r="104" spans="1:15" x14ac:dyDescent="0.3">
      <c r="A104" s="8" t="s">
        <v>17</v>
      </c>
      <c r="B104" s="8" t="s">
        <v>103</v>
      </c>
      <c r="C104" s="2">
        <v>1.1993570457074601E-2</v>
      </c>
      <c r="D104" s="2">
        <v>1.2986501908622199E-2</v>
      </c>
      <c r="E104" s="2">
        <v>1.39737991266376E-2</v>
      </c>
      <c r="F104" s="2">
        <v>1.6140628370120098E-2</v>
      </c>
      <c r="G104" s="2">
        <v>1.86122217897456E-2</v>
      </c>
      <c r="H104" s="2">
        <v>2.2291342664593101E-2</v>
      </c>
      <c r="I104" s="2">
        <v>2.4433731757247602E-2</v>
      </c>
      <c r="J104" s="2">
        <v>2.6928191489361701E-2</v>
      </c>
      <c r="K104" s="2">
        <v>2.97433573168659E-2</v>
      </c>
      <c r="L104" s="2">
        <v>3.0886208704771899E-2</v>
      </c>
      <c r="M104" s="2">
        <v>2.8991552820940701E-2</v>
      </c>
      <c r="N104" s="2">
        <v>3.05075148054645E-2</v>
      </c>
      <c r="O104" s="2">
        <v>3.3199448939596803E-2</v>
      </c>
    </row>
    <row r="105" spans="1:15" x14ac:dyDescent="0.3">
      <c r="A105" s="8" t="s">
        <v>17</v>
      </c>
      <c r="B105" s="8" t="s">
        <v>104</v>
      </c>
      <c r="C105" s="2">
        <v>0.209413510283147</v>
      </c>
      <c r="D105" s="2">
        <v>0.21955058832788901</v>
      </c>
      <c r="E105" s="2">
        <v>0.23140465793304199</v>
      </c>
      <c r="F105" s="2">
        <v>0.24207347760442899</v>
      </c>
      <c r="G105" s="2">
        <v>0.25890803580906602</v>
      </c>
      <c r="H105" s="2">
        <v>0.27658545014688102</v>
      </c>
      <c r="I105" s="2">
        <v>0.28917651720266802</v>
      </c>
      <c r="J105" s="2">
        <v>0.30367504835589898</v>
      </c>
      <c r="K105" s="2">
        <v>0.30448699790380102</v>
      </c>
      <c r="L105" s="2">
        <v>0.30435238594651298</v>
      </c>
      <c r="M105" s="2">
        <v>0.312493482114923</v>
      </c>
      <c r="N105" s="2">
        <v>0.30198428615246697</v>
      </c>
      <c r="O105" s="2">
        <v>0.29093660865009602</v>
      </c>
    </row>
    <row r="106" spans="1:15" x14ac:dyDescent="0.3">
      <c r="A106" s="8" t="s">
        <v>17</v>
      </c>
      <c r="B106" s="8" t="s">
        <v>105</v>
      </c>
      <c r="C106" s="2">
        <v>3.2518649795985698E-2</v>
      </c>
      <c r="D106" s="2">
        <v>3.5771909802841298E-2</v>
      </c>
      <c r="E106" s="2">
        <v>4.0029112081513801E-2</v>
      </c>
      <c r="F106" s="2">
        <v>4.3173484794018301E-2</v>
      </c>
      <c r="G106" s="2">
        <v>4.6105941049502899E-2</v>
      </c>
      <c r="H106" s="2">
        <v>5.1114567133229698E-2</v>
      </c>
      <c r="I106" s="2">
        <v>5.5471174800237701E-2</v>
      </c>
      <c r="J106" s="2">
        <v>6.1472437137330797E-2</v>
      </c>
      <c r="K106" s="2">
        <v>6.5435386097105003E-2</v>
      </c>
      <c r="L106" s="2">
        <v>7.0660723649711599E-2</v>
      </c>
      <c r="M106" s="2">
        <v>8.2881426634685604E-2</v>
      </c>
      <c r="N106" s="2">
        <v>9.48493499752259E-2</v>
      </c>
      <c r="O106" s="2">
        <v>0.11137629276054101</v>
      </c>
    </row>
    <row r="107" spans="1:15" x14ac:dyDescent="0.3">
      <c r="A107" s="8" t="s">
        <v>17</v>
      </c>
      <c r="B107" s="8" t="s">
        <v>106</v>
      </c>
      <c r="C107" s="2">
        <v>6.92412315047603E-3</v>
      </c>
      <c r="D107" s="2">
        <v>6.808075243005E-3</v>
      </c>
      <c r="E107" s="2">
        <v>6.6957787481804996E-3</v>
      </c>
      <c r="F107" s="2">
        <v>6.8660579480911603E-3</v>
      </c>
      <c r="G107" s="2">
        <v>7.1476593184954503E-3</v>
      </c>
      <c r="H107" s="2">
        <v>7.6378088819768399E-3</v>
      </c>
      <c r="I107" s="2">
        <v>7.56124942217526E-3</v>
      </c>
      <c r="J107" s="2">
        <v>7.5858317214700204E-3</v>
      </c>
      <c r="K107" s="2">
        <v>7.0250977281740403E-3</v>
      </c>
      <c r="L107" s="2">
        <v>6.8432092291557398E-3</v>
      </c>
      <c r="M107" s="2">
        <v>7.61288976952758E-3</v>
      </c>
      <c r="N107" s="2">
        <v>7.2434702593020799E-3</v>
      </c>
      <c r="O107" s="2">
        <v>6.3643595863166298E-3</v>
      </c>
    </row>
    <row r="108" spans="1:15" x14ac:dyDescent="0.3">
      <c r="A108" s="8" t="s">
        <v>17</v>
      </c>
      <c r="B108" s="8" t="s">
        <v>107</v>
      </c>
      <c r="C108" s="2">
        <v>7.9792276305485701E-2</v>
      </c>
      <c r="D108" s="2">
        <v>8.4648380622564995E-2</v>
      </c>
      <c r="E108" s="2">
        <v>8.7190684133915605E-2</v>
      </c>
      <c r="F108" s="2">
        <v>8.8288158746135603E-2</v>
      </c>
      <c r="G108" s="2">
        <v>9.6599554155903905E-2</v>
      </c>
      <c r="H108" s="2">
        <v>0.105028512182478</v>
      </c>
      <c r="I108" s="2">
        <v>0.12263091857624001</v>
      </c>
      <c r="J108" s="2">
        <v>0.14793882978723399</v>
      </c>
      <c r="K108" s="2">
        <v>0.16789417030196599</v>
      </c>
      <c r="L108" s="2">
        <v>0.18644467750393301</v>
      </c>
      <c r="M108" s="2">
        <v>0.21782771926165401</v>
      </c>
      <c r="N108" s="2">
        <v>0.25644716041809201</v>
      </c>
      <c r="O108" s="2">
        <v>0.29066495915555801</v>
      </c>
    </row>
    <row r="109" spans="1:15" x14ac:dyDescent="0.3">
      <c r="A109" s="8" t="s">
        <v>17</v>
      </c>
      <c r="B109" s="8" t="s">
        <v>108</v>
      </c>
      <c r="C109" s="2">
        <v>1.64860075011334E-3</v>
      </c>
      <c r="D109" s="2">
        <v>1.69218055172957E-3</v>
      </c>
      <c r="E109" s="2">
        <v>1.7831149927219801E-3</v>
      </c>
      <c r="F109" s="2">
        <v>2.1568768423323001E-3</v>
      </c>
      <c r="G109" s="2">
        <v>2.2292204805208602E-3</v>
      </c>
      <c r="H109" s="2">
        <v>2.41921548297909E-3</v>
      </c>
      <c r="I109" s="2">
        <v>2.6745030707257499E-3</v>
      </c>
      <c r="J109" s="2">
        <v>2.7804642166344299E-3</v>
      </c>
      <c r="K109" s="2">
        <v>3.0309897456234801E-3</v>
      </c>
      <c r="L109" s="2">
        <v>3.2773990561090699E-3</v>
      </c>
      <c r="M109" s="2">
        <v>3.80644488476379E-3</v>
      </c>
      <c r="N109" s="2">
        <v>3.9402590661350096E-3</v>
      </c>
      <c r="O109" s="2">
        <v>4.4822166598754301E-3</v>
      </c>
    </row>
    <row r="110" spans="1:15" x14ac:dyDescent="0.3">
      <c r="A110" s="8" t="s">
        <v>17</v>
      </c>
      <c r="B110" s="8" t="s">
        <v>17</v>
      </c>
      <c r="C110" s="2">
        <v>5.8525326629023603E-3</v>
      </c>
      <c r="D110" s="2">
        <v>6.5719570264845904E-3</v>
      </c>
      <c r="E110" s="2">
        <v>6.6957787481804996E-3</v>
      </c>
      <c r="F110" s="2">
        <v>7.4771730534186499E-3</v>
      </c>
      <c r="G110" s="2">
        <v>7.7138105516436099E-3</v>
      </c>
      <c r="H110" s="2">
        <v>8.2944530844997408E-3</v>
      </c>
      <c r="I110" s="2">
        <v>8.1225648814633802E-3</v>
      </c>
      <c r="J110" s="2">
        <v>8.1298355899419705E-3</v>
      </c>
      <c r="K110" s="2">
        <v>8.3281400487224492E-3</v>
      </c>
      <c r="L110" s="2">
        <v>8.1017304667016198E-3</v>
      </c>
      <c r="M110" s="2">
        <v>9.09896756700386E-3</v>
      </c>
      <c r="N110" s="2">
        <v>8.5883491022343897E-3</v>
      </c>
      <c r="O110" s="2">
        <v>8.1106777654888704E-3</v>
      </c>
    </row>
    <row r="111" spans="1:15" x14ac:dyDescent="0.3">
      <c r="A111" s="8" t="s">
        <v>17</v>
      </c>
      <c r="B111" s="8" t="s">
        <v>109</v>
      </c>
      <c r="C111" s="2">
        <v>7.7236945142810001E-2</v>
      </c>
      <c r="D111" s="2">
        <v>8.3231671323442599E-2</v>
      </c>
      <c r="E111" s="2">
        <v>8.72998544395924E-2</v>
      </c>
      <c r="F111" s="2">
        <v>9.3177079588755499E-2</v>
      </c>
      <c r="G111" s="2">
        <v>0.10204875977495501</v>
      </c>
      <c r="H111" s="2">
        <v>0.110039744254363</v>
      </c>
      <c r="I111" s="2">
        <v>0.117017763983359</v>
      </c>
      <c r="J111" s="2">
        <v>0.11871373307543499</v>
      </c>
      <c r="K111" s="2">
        <v>0.120106509546201</v>
      </c>
      <c r="L111" s="2">
        <v>0.121761929732564</v>
      </c>
      <c r="M111" s="2">
        <v>0.13007091458963399</v>
      </c>
      <c r="N111" s="2">
        <v>0.129415095675153</v>
      </c>
      <c r="O111" s="2">
        <v>0.12092283214001601</v>
      </c>
    </row>
    <row r="112" spans="1:15" x14ac:dyDescent="0.3">
      <c r="A112" s="8" t="s">
        <v>17</v>
      </c>
      <c r="B112" s="8" t="s">
        <v>110</v>
      </c>
      <c r="C112" s="2">
        <v>4.2698759427935502E-2</v>
      </c>
      <c r="D112" s="2">
        <v>4.5334697571917701E-2</v>
      </c>
      <c r="E112" s="2">
        <v>4.7088791848617202E-2</v>
      </c>
      <c r="F112" s="2">
        <v>5.0578761952692501E-2</v>
      </c>
      <c r="G112" s="2">
        <v>5.4845900711227497E-2</v>
      </c>
      <c r="H112" s="2">
        <v>5.8717815794021098E-2</v>
      </c>
      <c r="I112" s="2">
        <v>6.1051310836690201E-2</v>
      </c>
      <c r="J112" s="2">
        <v>6.25E-2</v>
      </c>
      <c r="K112" s="2">
        <v>6.3055917511755696E-2</v>
      </c>
      <c r="L112" s="2">
        <v>6.5574200314630293E-2</v>
      </c>
      <c r="M112" s="2">
        <v>7.0653874230889605E-2</v>
      </c>
      <c r="N112" s="2">
        <v>7.0547153339782495E-2</v>
      </c>
      <c r="O112" s="2">
        <v>6.64959155558143E-2</v>
      </c>
    </row>
    <row r="113" spans="1:16" x14ac:dyDescent="0.3">
      <c r="A113" s="8" t="s">
        <v>17</v>
      </c>
      <c r="B113" s="8" t="s">
        <v>111</v>
      </c>
      <c r="C113" s="2">
        <v>0.53192103202407004</v>
      </c>
      <c r="D113" s="2">
        <v>0.50340403762150299</v>
      </c>
      <c r="E113" s="2">
        <v>0.47783842794759801</v>
      </c>
      <c r="F113" s="2">
        <v>0.45006830110000701</v>
      </c>
      <c r="G113" s="2">
        <v>0.40578889635894</v>
      </c>
      <c r="H113" s="2">
        <v>0.357871090374978</v>
      </c>
      <c r="I113" s="2">
        <v>0.31186026546919399</v>
      </c>
      <c r="J113" s="2">
        <v>0.26027562862669201</v>
      </c>
      <c r="K113" s="2">
        <v>0.230893433799785</v>
      </c>
      <c r="L113" s="2">
        <v>0.20209753539590999</v>
      </c>
      <c r="M113" s="2">
        <v>0.136562728125978</v>
      </c>
      <c r="N113" s="2">
        <v>9.6477361206144002E-2</v>
      </c>
      <c r="O113" s="2">
        <v>6.7446688786696907E-2</v>
      </c>
    </row>
    <row r="114" spans="1:16" x14ac:dyDescent="0.3">
      <c r="A114" s="15"/>
      <c r="B114" s="15"/>
    </row>
    <row r="115" spans="1:16" x14ac:dyDescent="0.3">
      <c r="A115" s="15"/>
      <c r="B115" s="15"/>
    </row>
    <row r="116" spans="1:16" x14ac:dyDescent="0.3">
      <c r="A116" s="15"/>
      <c r="B116" s="13"/>
      <c r="C116" s="18" t="s">
        <v>38</v>
      </c>
      <c r="D116" s="18"/>
      <c r="E116" s="18"/>
      <c r="F116" s="18"/>
      <c r="G116" s="18"/>
      <c r="H116" s="18"/>
      <c r="I116" s="18"/>
      <c r="J116" s="18"/>
      <c r="K116" s="18"/>
      <c r="L116" s="18"/>
      <c r="M116" s="18"/>
      <c r="N116" s="18"/>
      <c r="O116" s="6" t="s">
        <v>39</v>
      </c>
      <c r="P116" s="6" t="s">
        <v>40</v>
      </c>
    </row>
    <row r="117" spans="1:16" x14ac:dyDescent="0.3">
      <c r="A117" s="9" t="s">
        <v>41</v>
      </c>
      <c r="B117" s="9" t="s">
        <v>41</v>
      </c>
      <c r="C117" s="4" t="s">
        <v>19</v>
      </c>
      <c r="D117" s="4" t="s">
        <v>20</v>
      </c>
      <c r="E117" s="4" t="s">
        <v>21</v>
      </c>
      <c r="F117" s="4" t="s">
        <v>22</v>
      </c>
      <c r="G117" s="4" t="s">
        <v>23</v>
      </c>
      <c r="H117" s="4" t="s">
        <v>24</v>
      </c>
      <c r="I117" s="4" t="s">
        <v>25</v>
      </c>
      <c r="J117" s="4" t="s">
        <v>26</v>
      </c>
      <c r="K117" s="4" t="s">
        <v>27</v>
      </c>
      <c r="L117" s="4" t="s">
        <v>28</v>
      </c>
      <c r="M117" s="4" t="s">
        <v>29</v>
      </c>
      <c r="N117" s="4" t="s">
        <v>30</v>
      </c>
      <c r="O117" s="4" t="s">
        <v>31</v>
      </c>
      <c r="P117" s="4" t="s">
        <v>32</v>
      </c>
    </row>
    <row r="118" spans="1:16" x14ac:dyDescent="0.3">
      <c r="A118" s="8" t="s">
        <v>13</v>
      </c>
      <c r="B118" s="8" t="s">
        <v>103</v>
      </c>
      <c r="C118" s="2">
        <v>8.8164251207729499E-2</v>
      </c>
      <c r="D118" s="2">
        <v>7.8801331853496095E-2</v>
      </c>
      <c r="E118" s="2">
        <v>7.5617283950617301E-2</v>
      </c>
      <c r="F118" s="2">
        <v>0.100430416068867</v>
      </c>
      <c r="G118" s="2">
        <v>7.9096045197740106E-2</v>
      </c>
      <c r="H118" s="2">
        <v>0.121224325412807</v>
      </c>
      <c r="I118" s="2">
        <v>0.117097701149425</v>
      </c>
      <c r="J118" s="2">
        <v>5.6270096463022501E-2</v>
      </c>
      <c r="K118" s="2">
        <v>0.168645357686454</v>
      </c>
      <c r="L118" s="2">
        <v>0.25683771815577</v>
      </c>
      <c r="M118" s="2">
        <v>0.19398963730569899</v>
      </c>
      <c r="N118" s="2">
        <v>6.6134351675056394E-2</v>
      </c>
      <c r="O118" s="3">
        <v>0.86971080669710799</v>
      </c>
      <c r="P118" s="3">
        <v>2.1594650205761301</v>
      </c>
    </row>
    <row r="119" spans="1:16" x14ac:dyDescent="0.3">
      <c r="A119" s="8" t="s">
        <v>13</v>
      </c>
      <c r="B119" s="8" t="s">
        <v>104</v>
      </c>
      <c r="C119" s="2">
        <v>5.4221152267877701E-2</v>
      </c>
      <c r="D119" s="2">
        <v>4.8889350217978002E-2</v>
      </c>
      <c r="E119" s="2">
        <v>5.0569025235032199E-2</v>
      </c>
      <c r="F119" s="2">
        <v>5.1007912584777701E-2</v>
      </c>
      <c r="G119" s="2">
        <v>5.7248487564418603E-2</v>
      </c>
      <c r="H119" s="2">
        <v>5.6776517961216501E-2</v>
      </c>
      <c r="I119" s="2">
        <v>5.0316861864270798E-2</v>
      </c>
      <c r="J119" s="2">
        <v>8.9168082790750999E-3</v>
      </c>
      <c r="K119" s="2">
        <v>5.2233156699470103E-2</v>
      </c>
      <c r="L119" s="2">
        <v>0.15165467625899301</v>
      </c>
      <c r="M119" s="2">
        <v>0.100356071964018</v>
      </c>
      <c r="N119" s="2">
        <v>5.8502937920463301E-2</v>
      </c>
      <c r="O119" s="3">
        <v>0.411430734292203</v>
      </c>
      <c r="P119" s="3">
        <v>0.84512617516081101</v>
      </c>
    </row>
    <row r="120" spans="1:16" x14ac:dyDescent="0.3">
      <c r="A120" s="8" t="s">
        <v>13</v>
      </c>
      <c r="B120" s="8" t="s">
        <v>105</v>
      </c>
      <c r="C120" s="2">
        <v>3.0204500727303799E-2</v>
      </c>
      <c r="D120" s="2">
        <v>2.9069767441860499E-2</v>
      </c>
      <c r="E120" s="2">
        <v>4.1888619854721601E-2</v>
      </c>
      <c r="F120" s="2">
        <v>4.8493299248586301E-2</v>
      </c>
      <c r="G120" s="2">
        <v>5.7258958256372401E-2</v>
      </c>
      <c r="H120" s="2">
        <v>7.8686233403214498E-2</v>
      </c>
      <c r="I120" s="2">
        <v>8.0526043016325502E-2</v>
      </c>
      <c r="J120" s="2">
        <v>5.5039270939504802E-2</v>
      </c>
      <c r="K120" s="2">
        <v>8.2059441950332407E-2</v>
      </c>
      <c r="L120" s="2">
        <v>0.183656320571399</v>
      </c>
      <c r="M120" s="2">
        <v>0.14712929275002201</v>
      </c>
      <c r="N120" s="2">
        <v>7.4727314922255705E-2</v>
      </c>
      <c r="O120" s="3">
        <v>0.57901915099164603</v>
      </c>
      <c r="P120" s="3">
        <v>1.24261501210654</v>
      </c>
    </row>
    <row r="121" spans="1:16" x14ac:dyDescent="0.3">
      <c r="A121" s="8" t="s">
        <v>13</v>
      </c>
      <c r="B121" s="8" t="s">
        <v>106</v>
      </c>
      <c r="C121" s="2">
        <v>3.3541341653666103E-2</v>
      </c>
      <c r="D121" s="2">
        <v>4.5283018867924497E-2</v>
      </c>
      <c r="E121" s="2">
        <v>3.0324909747292399E-2</v>
      </c>
      <c r="F121" s="2">
        <v>2.6629292221443598E-2</v>
      </c>
      <c r="G121" s="2">
        <v>3.8907849829351498E-2</v>
      </c>
      <c r="H121" s="2">
        <v>4.9277266754270702E-2</v>
      </c>
      <c r="I121" s="2">
        <v>1.7532874139010599E-2</v>
      </c>
      <c r="J121" s="2">
        <v>-9.2307692307692299E-3</v>
      </c>
      <c r="K121" s="2">
        <v>1.8012422360248401E-2</v>
      </c>
      <c r="L121" s="2">
        <v>0.14704087858450299</v>
      </c>
      <c r="M121" s="2">
        <v>7.4999999999999997E-2</v>
      </c>
      <c r="N121" s="2">
        <v>5.5912914398812498E-2</v>
      </c>
      <c r="O121" s="3">
        <v>0.32546583850931698</v>
      </c>
      <c r="P121" s="3">
        <v>0.54079422382671505</v>
      </c>
    </row>
    <row r="122" spans="1:16" x14ac:dyDescent="0.3">
      <c r="A122" s="8" t="s">
        <v>13</v>
      </c>
      <c r="B122" s="8" t="s">
        <v>107</v>
      </c>
      <c r="C122" s="2">
        <v>7.6026232693709006E-2</v>
      </c>
      <c r="D122" s="2">
        <v>7.7050413844996196E-2</v>
      </c>
      <c r="E122" s="2">
        <v>8.5021657118904595E-2</v>
      </c>
      <c r="F122" s="2">
        <v>8.9369647801171806E-2</v>
      </c>
      <c r="G122" s="2">
        <v>0.113245463679887</v>
      </c>
      <c r="H122" s="2">
        <v>0.13554552694451799</v>
      </c>
      <c r="I122" s="2">
        <v>0.15251542921264299</v>
      </c>
      <c r="J122" s="2">
        <v>0.11229208924949299</v>
      </c>
      <c r="K122" s="2">
        <v>0.163213947042089</v>
      </c>
      <c r="L122" s="2">
        <v>0.22158467375286101</v>
      </c>
      <c r="M122" s="2">
        <v>0.18449691991786399</v>
      </c>
      <c r="N122" s="2">
        <v>0.108282049059548</v>
      </c>
      <c r="O122" s="3">
        <v>0.86538040703187702</v>
      </c>
      <c r="P122" s="3">
        <v>2.57307531088445</v>
      </c>
    </row>
    <row r="123" spans="1:16" x14ac:dyDescent="0.3">
      <c r="A123" s="8" t="s">
        <v>13</v>
      </c>
      <c r="B123" s="8" t="s">
        <v>108</v>
      </c>
      <c r="C123" s="2">
        <v>5.2674897119341597E-2</v>
      </c>
      <c r="D123" s="2">
        <v>5.3166536356528502E-2</v>
      </c>
      <c r="E123" s="2">
        <v>5.8648849294729001E-2</v>
      </c>
      <c r="F123" s="2">
        <v>5.8204768583450202E-2</v>
      </c>
      <c r="G123" s="2">
        <v>7.2233267064281001E-2</v>
      </c>
      <c r="H123" s="2">
        <v>6.7985166872682301E-2</v>
      </c>
      <c r="I123" s="2">
        <v>6.3657407407407399E-2</v>
      </c>
      <c r="J123" s="2">
        <v>5.7671381936887901E-2</v>
      </c>
      <c r="K123" s="2">
        <v>7.4588477366255096E-2</v>
      </c>
      <c r="L123" s="2">
        <v>0.185734801340354</v>
      </c>
      <c r="M123" s="2">
        <v>0.11707710940653999</v>
      </c>
      <c r="N123" s="2">
        <v>6.3968196602818897E-2</v>
      </c>
      <c r="O123" s="3">
        <v>0.51440329218106995</v>
      </c>
      <c r="P123" s="3">
        <v>1.1855976243504101</v>
      </c>
    </row>
    <row r="124" spans="1:16" x14ac:dyDescent="0.3">
      <c r="A124" s="8" t="s">
        <v>13</v>
      </c>
      <c r="B124" s="8" t="s">
        <v>17</v>
      </c>
      <c r="C124" s="2">
        <v>7.6138147566718994E-2</v>
      </c>
      <c r="D124" s="2">
        <v>5.1057622173595898E-2</v>
      </c>
      <c r="E124" s="2">
        <v>5.6904927133934802E-2</v>
      </c>
      <c r="F124" s="2">
        <v>6.3690085357846399E-2</v>
      </c>
      <c r="G124" s="2">
        <v>5.6790123456790097E-2</v>
      </c>
      <c r="H124" s="2">
        <v>5.6658878504672897E-2</v>
      </c>
      <c r="I124" s="2">
        <v>5.4173576561636301E-2</v>
      </c>
      <c r="J124" s="2">
        <v>1.83534347142108E-2</v>
      </c>
      <c r="K124" s="2">
        <v>6.1277033985581902E-2</v>
      </c>
      <c r="L124" s="2">
        <v>0.17952450266860701</v>
      </c>
      <c r="M124" s="2">
        <v>0.107363225010284</v>
      </c>
      <c r="N124" s="2">
        <v>5.3863298662704298E-2</v>
      </c>
      <c r="O124" s="3">
        <v>0.46086508753861999</v>
      </c>
      <c r="P124" s="3">
        <v>0.96877168632893795</v>
      </c>
    </row>
    <row r="125" spans="1:16" x14ac:dyDescent="0.3">
      <c r="A125" s="8" t="s">
        <v>13</v>
      </c>
      <c r="B125" s="8" t="s">
        <v>109</v>
      </c>
      <c r="C125" s="2">
        <v>7.9717904220359598E-2</v>
      </c>
      <c r="D125" s="2">
        <v>7.9337938581492407E-2</v>
      </c>
      <c r="E125" s="2">
        <v>7.9526012293264003E-2</v>
      </c>
      <c r="F125" s="2">
        <v>6.5919229866165802E-2</v>
      </c>
      <c r="G125" s="2">
        <v>7.1782587146869303E-2</v>
      </c>
      <c r="H125" s="2">
        <v>6.7514450867052003E-2</v>
      </c>
      <c r="I125" s="2">
        <v>6.3509253242846495E-2</v>
      </c>
      <c r="J125" s="2">
        <v>2.9213432295438099E-2</v>
      </c>
      <c r="K125" s="2">
        <v>5.5910999714178899E-2</v>
      </c>
      <c r="L125" s="2">
        <v>0.16151667846583101</v>
      </c>
      <c r="M125" s="2">
        <v>9.7843429001667204E-2</v>
      </c>
      <c r="N125" s="2">
        <v>5.8833134664685399E-2</v>
      </c>
      <c r="O125" s="3">
        <v>0.42567552712002299</v>
      </c>
      <c r="P125" s="3">
        <v>1.0544959128065401</v>
      </c>
    </row>
    <row r="126" spans="1:16" x14ac:dyDescent="0.3">
      <c r="A126" s="8" t="s">
        <v>13</v>
      </c>
      <c r="B126" s="8" t="s">
        <v>110</v>
      </c>
      <c r="C126" s="2">
        <v>7.0175438596491196E-2</v>
      </c>
      <c r="D126" s="2">
        <v>7.1257928989208297E-2</v>
      </c>
      <c r="E126" s="2">
        <v>6.3826514918486593E-2</v>
      </c>
      <c r="F126" s="2">
        <v>5.6527396270059302E-2</v>
      </c>
      <c r="G126" s="2">
        <v>5.26819923371648E-2</v>
      </c>
      <c r="H126" s="2">
        <v>4.7770700636942699E-2</v>
      </c>
      <c r="I126" s="2">
        <v>4.3917871099807701E-2</v>
      </c>
      <c r="J126" s="2">
        <v>1.49741517618397E-2</v>
      </c>
      <c r="K126" s="2">
        <v>4.4084070019319702E-2</v>
      </c>
      <c r="L126" s="2">
        <v>0.171750588763037</v>
      </c>
      <c r="M126" s="2">
        <v>0.10049289371680099</v>
      </c>
      <c r="N126" s="2">
        <v>5.7964082271600603E-2</v>
      </c>
      <c r="O126" s="3">
        <v>0.42438967273578798</v>
      </c>
      <c r="P126" s="3">
        <v>0.87096278068286703</v>
      </c>
    </row>
    <row r="127" spans="1:16" x14ac:dyDescent="0.3">
      <c r="A127" s="8" t="s">
        <v>13</v>
      </c>
      <c r="B127" s="8" t="s">
        <v>111</v>
      </c>
      <c r="C127" s="2">
        <v>-1.62279536608184E-2</v>
      </c>
      <c r="D127" s="2">
        <v>-2.2142907460022999E-2</v>
      </c>
      <c r="E127" s="2">
        <v>-2.19359331476323E-2</v>
      </c>
      <c r="F127" s="2">
        <v>-2.51776923926787E-2</v>
      </c>
      <c r="G127" s="2">
        <v>-3.6657851655962699E-2</v>
      </c>
      <c r="H127" s="2">
        <v>-3.37259310579223E-2</v>
      </c>
      <c r="I127" s="2">
        <v>-2.8504173487195399E-2</v>
      </c>
      <c r="J127" s="2">
        <v>-0.11563526987133101</v>
      </c>
      <c r="K127" s="2">
        <v>-4.3459091767966201E-3</v>
      </c>
      <c r="L127" s="2">
        <v>-0.232145116396761</v>
      </c>
      <c r="M127" s="2">
        <v>-0.206866722962536</v>
      </c>
      <c r="N127" s="2">
        <v>-0.110623490612584</v>
      </c>
      <c r="O127" s="3">
        <v>-0.46071361088366802</v>
      </c>
      <c r="P127" s="3">
        <v>-0.58878830083565503</v>
      </c>
    </row>
    <row r="128" spans="1:16" x14ac:dyDescent="0.3">
      <c r="A128" s="8" t="s">
        <v>14</v>
      </c>
      <c r="B128" s="8" t="s">
        <v>103</v>
      </c>
      <c r="C128" s="2">
        <v>-0.2</v>
      </c>
      <c r="D128" s="2">
        <v>8.3333333333333301E-2</v>
      </c>
      <c r="E128" s="2">
        <v>0.230769230769231</v>
      </c>
      <c r="F128" s="2">
        <v>6.25E-2</v>
      </c>
      <c r="G128" s="2">
        <v>5.8823529411764698E-2</v>
      </c>
      <c r="H128" s="2">
        <v>0.38888888888888901</v>
      </c>
      <c r="I128" s="2">
        <v>0.32</v>
      </c>
      <c r="J128" s="2">
        <v>0.24242424242424199</v>
      </c>
      <c r="K128" s="2">
        <v>-2.4390243902439001E-2</v>
      </c>
      <c r="L128" s="2">
        <v>0.17499999999999999</v>
      </c>
      <c r="M128" s="2">
        <v>8.5106382978723402E-2</v>
      </c>
      <c r="N128" s="2">
        <v>0.19607843137254899</v>
      </c>
      <c r="O128" s="3">
        <v>0.48780487804877998</v>
      </c>
      <c r="P128" s="3">
        <v>3.6923076923076898</v>
      </c>
    </row>
    <row r="129" spans="1:16" x14ac:dyDescent="0.3">
      <c r="A129" s="8" t="s">
        <v>14</v>
      </c>
      <c r="B129" s="8" t="s">
        <v>104</v>
      </c>
      <c r="C129" s="2">
        <v>5.2204176334106699E-2</v>
      </c>
      <c r="D129" s="2">
        <v>5.9536934950385902E-2</v>
      </c>
      <c r="E129" s="2">
        <v>5.4457162677766201E-2</v>
      </c>
      <c r="F129" s="2">
        <v>6.0855263157894697E-2</v>
      </c>
      <c r="G129" s="2">
        <v>5.55038759689922E-2</v>
      </c>
      <c r="H129" s="2">
        <v>5.7579318448883698E-2</v>
      </c>
      <c r="I129" s="2">
        <v>5.7222222222222202E-2</v>
      </c>
      <c r="J129" s="2">
        <v>0</v>
      </c>
      <c r="K129" s="2">
        <v>4.8870204939569097E-2</v>
      </c>
      <c r="L129" s="2">
        <v>0.14529058116232499</v>
      </c>
      <c r="M129" s="2">
        <v>7.1522309711286106E-2</v>
      </c>
      <c r="N129" s="2">
        <v>7.1034905082669894E-2</v>
      </c>
      <c r="O129" s="3">
        <v>0.37861271676300601</v>
      </c>
      <c r="P129" s="3">
        <v>0.81997918834547301</v>
      </c>
    </row>
    <row r="130" spans="1:16" x14ac:dyDescent="0.3">
      <c r="A130" s="8" t="s">
        <v>14</v>
      </c>
      <c r="B130" s="8" t="s">
        <v>105</v>
      </c>
      <c r="C130" s="2">
        <v>-9.5744680851063801E-2</v>
      </c>
      <c r="D130" s="2">
        <v>-9.41176470588235E-2</v>
      </c>
      <c r="E130" s="2">
        <v>0</v>
      </c>
      <c r="F130" s="2">
        <v>3.8961038961039002E-2</v>
      </c>
      <c r="G130" s="2">
        <v>8.7499999999999994E-2</v>
      </c>
      <c r="H130" s="2">
        <v>8.04597701149425E-2</v>
      </c>
      <c r="I130" s="2">
        <v>2.1276595744680899E-2</v>
      </c>
      <c r="J130" s="2">
        <v>0.13541666666666699</v>
      </c>
      <c r="K130" s="2">
        <v>7.3394495412843999E-2</v>
      </c>
      <c r="L130" s="2">
        <v>0.13675213675213699</v>
      </c>
      <c r="M130" s="2">
        <v>0.30075187969924799</v>
      </c>
      <c r="N130" s="2">
        <v>3.4682080924855502E-2</v>
      </c>
      <c r="O130" s="3">
        <v>0.64220183486238502</v>
      </c>
      <c r="P130" s="3">
        <v>1.32467532467532</v>
      </c>
    </row>
    <row r="131" spans="1:16" x14ac:dyDescent="0.3">
      <c r="A131" s="8" t="s">
        <v>14</v>
      </c>
      <c r="B131" s="8" t="s">
        <v>106</v>
      </c>
      <c r="C131" s="2">
        <v>0</v>
      </c>
      <c r="D131" s="2">
        <v>0</v>
      </c>
      <c r="E131" s="2">
        <v>-0.5</v>
      </c>
      <c r="F131" s="2">
        <v>0</v>
      </c>
      <c r="G131" s="2">
        <v>1</v>
      </c>
      <c r="H131" s="2">
        <v>0</v>
      </c>
      <c r="I131" s="2">
        <v>0</v>
      </c>
      <c r="J131" s="2">
        <v>0</v>
      </c>
      <c r="K131" s="2">
        <v>0.5</v>
      </c>
      <c r="L131" s="2">
        <v>0</v>
      </c>
      <c r="M131" s="2">
        <v>0</v>
      </c>
      <c r="N131" s="2">
        <v>0.33333333333333298</v>
      </c>
      <c r="O131" s="3">
        <v>1</v>
      </c>
      <c r="P131" s="3">
        <v>1</v>
      </c>
    </row>
    <row r="132" spans="1:16" x14ac:dyDescent="0.3">
      <c r="A132" s="8" t="s">
        <v>14</v>
      </c>
      <c r="B132" s="8" t="s">
        <v>107</v>
      </c>
      <c r="C132" s="2">
        <v>5.93220338983051E-2</v>
      </c>
      <c r="D132" s="2">
        <v>-3.2000000000000001E-2</v>
      </c>
      <c r="E132" s="2">
        <v>2.4793388429752101E-2</v>
      </c>
      <c r="F132" s="2">
        <v>0.104838709677419</v>
      </c>
      <c r="G132" s="2">
        <v>0.17518248175182499</v>
      </c>
      <c r="H132" s="2">
        <v>0.161490683229814</v>
      </c>
      <c r="I132" s="2">
        <v>0.22994652406417099</v>
      </c>
      <c r="J132" s="2">
        <v>0.22173913043478299</v>
      </c>
      <c r="K132" s="2">
        <v>0.149466192170818</v>
      </c>
      <c r="L132" s="2">
        <v>0.24458204334365299</v>
      </c>
      <c r="M132" s="2">
        <v>0.109452736318408</v>
      </c>
      <c r="N132" s="2">
        <v>0.228699551569507</v>
      </c>
      <c r="O132" s="3">
        <v>0.95017793594306099</v>
      </c>
      <c r="P132" s="3">
        <v>3.5289256198347099</v>
      </c>
    </row>
    <row r="133" spans="1:16" x14ac:dyDescent="0.3">
      <c r="A133" s="8" t="s">
        <v>14</v>
      </c>
      <c r="B133" s="8" t="s">
        <v>108</v>
      </c>
      <c r="C133" s="2">
        <v>0</v>
      </c>
      <c r="D133" s="2">
        <v>-0.2</v>
      </c>
      <c r="E133" s="2">
        <v>0.25</v>
      </c>
      <c r="F133" s="2">
        <v>0</v>
      </c>
      <c r="G133" s="2">
        <v>-0.2</v>
      </c>
      <c r="H133" s="2">
        <v>0.25</v>
      </c>
      <c r="I133" s="2">
        <v>0</v>
      </c>
      <c r="J133" s="2">
        <v>0.8</v>
      </c>
      <c r="K133" s="2">
        <v>0.11111111111111099</v>
      </c>
      <c r="L133" s="2">
        <v>0.4</v>
      </c>
      <c r="M133" s="2">
        <v>0</v>
      </c>
      <c r="N133" s="2">
        <v>-7.1428571428571397E-2</v>
      </c>
      <c r="O133" s="3">
        <v>0.44444444444444398</v>
      </c>
      <c r="P133" s="3">
        <v>2.25</v>
      </c>
    </row>
    <row r="134" spans="1:16" x14ac:dyDescent="0.3">
      <c r="A134" s="8" t="s">
        <v>14</v>
      </c>
      <c r="B134" s="8" t="s">
        <v>17</v>
      </c>
      <c r="C134" s="2">
        <v>0.05</v>
      </c>
      <c r="D134" s="2">
        <v>0.14285714285714299</v>
      </c>
      <c r="E134" s="2">
        <v>4.1666666666666699E-2</v>
      </c>
      <c r="F134" s="2">
        <v>0.04</v>
      </c>
      <c r="G134" s="2">
        <v>-3.8461538461538498E-2</v>
      </c>
      <c r="H134" s="2">
        <v>0.16</v>
      </c>
      <c r="I134" s="2">
        <v>0.10344827586206901</v>
      </c>
      <c r="J134" s="2">
        <v>9.375E-2</v>
      </c>
      <c r="K134" s="2">
        <v>5.7142857142857099E-2</v>
      </c>
      <c r="L134" s="2">
        <v>0</v>
      </c>
      <c r="M134" s="2">
        <v>0.21621621621621601</v>
      </c>
      <c r="N134" s="2">
        <v>0.31111111111111101</v>
      </c>
      <c r="O134" s="3">
        <v>0.68571428571428605</v>
      </c>
      <c r="P134" s="3">
        <v>1.4583333333333299</v>
      </c>
    </row>
    <row r="135" spans="1:16" x14ac:dyDescent="0.3">
      <c r="A135" s="8" t="s">
        <v>14</v>
      </c>
      <c r="B135" s="8" t="s">
        <v>109</v>
      </c>
      <c r="C135" s="2">
        <v>9.2399403874813699E-2</v>
      </c>
      <c r="D135" s="2">
        <v>7.6398362892223695E-2</v>
      </c>
      <c r="E135" s="2">
        <v>5.19645120405577E-2</v>
      </c>
      <c r="F135" s="2">
        <v>7.4698795180722893E-2</v>
      </c>
      <c r="G135" s="2">
        <v>7.3991031390134507E-2</v>
      </c>
      <c r="H135" s="2">
        <v>5.94989561586639E-2</v>
      </c>
      <c r="I135" s="2">
        <v>5.5172413793103399E-2</v>
      </c>
      <c r="J135" s="2">
        <v>2.7077497665732999E-2</v>
      </c>
      <c r="K135" s="2">
        <v>7.5454545454545496E-2</v>
      </c>
      <c r="L135" s="2">
        <v>0.14370245139475901</v>
      </c>
      <c r="M135" s="2">
        <v>6.3562453806356306E-2</v>
      </c>
      <c r="N135" s="2">
        <v>8.4781097984711604E-2</v>
      </c>
      <c r="O135" s="3">
        <v>0.41909090909090901</v>
      </c>
      <c r="P135" s="3">
        <v>0.97845373891001297</v>
      </c>
    </row>
    <row r="136" spans="1:16" x14ac:dyDescent="0.3">
      <c r="A136" s="8" t="s">
        <v>14</v>
      </c>
      <c r="B136" s="8" t="s">
        <v>110</v>
      </c>
      <c r="C136" s="2">
        <v>3.2352941176470598E-2</v>
      </c>
      <c r="D136" s="2">
        <v>4.8433048433048402E-2</v>
      </c>
      <c r="E136" s="2">
        <v>6.5217391304347797E-2</v>
      </c>
      <c r="F136" s="2">
        <v>4.08163265306122E-2</v>
      </c>
      <c r="G136" s="2">
        <v>5.1470588235294101E-2</v>
      </c>
      <c r="H136" s="2">
        <v>1.8648018648018599E-2</v>
      </c>
      <c r="I136" s="2">
        <v>2.9748283752860399E-2</v>
      </c>
      <c r="J136" s="2">
        <v>-6.6666666666666697E-3</v>
      </c>
      <c r="K136" s="2">
        <v>4.4742729306487698E-2</v>
      </c>
      <c r="L136" s="2">
        <v>0.14775160599571699</v>
      </c>
      <c r="M136" s="2">
        <v>6.3432835820895497E-2</v>
      </c>
      <c r="N136" s="2">
        <v>7.7192982456140397E-2</v>
      </c>
      <c r="O136" s="3">
        <v>0.37360178970917202</v>
      </c>
      <c r="P136" s="3">
        <v>0.66847826086956497</v>
      </c>
    </row>
    <row r="137" spans="1:16" x14ac:dyDescent="0.3">
      <c r="A137" s="8" t="s">
        <v>14</v>
      </c>
      <c r="B137" s="8" t="s">
        <v>111</v>
      </c>
      <c r="C137" s="2">
        <v>-2.1023403411344701E-2</v>
      </c>
      <c r="D137" s="2">
        <v>-3.6466774716369499E-2</v>
      </c>
      <c r="E137" s="2">
        <v>-3.0698065601345699E-2</v>
      </c>
      <c r="F137" s="2">
        <v>-1.69197396963124E-2</v>
      </c>
      <c r="G137" s="2">
        <v>-3.5745807590467797E-2</v>
      </c>
      <c r="H137" s="2">
        <v>-2.5629290617849E-2</v>
      </c>
      <c r="I137" s="2">
        <v>-4.0864255519023E-2</v>
      </c>
      <c r="J137" s="2">
        <v>-0.13858961802154801</v>
      </c>
      <c r="K137" s="2">
        <v>6.2535531552018204E-3</v>
      </c>
      <c r="L137" s="2">
        <v>-0.24011299435028199</v>
      </c>
      <c r="M137" s="2">
        <v>-0.239405204460967</v>
      </c>
      <c r="N137" s="2">
        <v>-0.119257086999022</v>
      </c>
      <c r="O137" s="3">
        <v>-0.48777714610574202</v>
      </c>
      <c r="P137" s="3">
        <v>-0.62111017661900803</v>
      </c>
    </row>
    <row r="138" spans="1:16" x14ac:dyDescent="0.3">
      <c r="A138" s="8" t="s">
        <v>15</v>
      </c>
      <c r="B138" s="8" t="s">
        <v>103</v>
      </c>
      <c r="C138" s="2">
        <v>-9.7087378640776708E-3</v>
      </c>
      <c r="D138" s="2">
        <v>9.8039215686274495E-2</v>
      </c>
      <c r="E138" s="2">
        <v>0.151785714285714</v>
      </c>
      <c r="F138" s="2">
        <v>-1.5503875968992199E-2</v>
      </c>
      <c r="G138" s="2">
        <v>0.118110236220472</v>
      </c>
      <c r="H138" s="2">
        <v>0.19718309859154901</v>
      </c>
      <c r="I138" s="2">
        <v>0.11764705882352899</v>
      </c>
      <c r="J138" s="2">
        <v>-1.5789473684210499E-2</v>
      </c>
      <c r="K138" s="2">
        <v>0.19251336898395699</v>
      </c>
      <c r="L138" s="2">
        <v>0.224215246636771</v>
      </c>
      <c r="M138" s="2">
        <v>0.164835164835165</v>
      </c>
      <c r="N138" s="2">
        <v>0.14150943396226401</v>
      </c>
      <c r="O138" s="3">
        <v>0.94117647058823495</v>
      </c>
      <c r="P138" s="3">
        <v>2.2410714285714302</v>
      </c>
    </row>
    <row r="139" spans="1:16" x14ac:dyDescent="0.3">
      <c r="A139" s="8" t="s">
        <v>15</v>
      </c>
      <c r="B139" s="8" t="s">
        <v>104</v>
      </c>
      <c r="C139" s="2">
        <v>6.1872909698996698E-2</v>
      </c>
      <c r="D139" s="2">
        <v>4.7694038245219297E-2</v>
      </c>
      <c r="E139" s="2">
        <v>4.7884904444921599E-2</v>
      </c>
      <c r="F139" s="2">
        <v>5.3278688524590202E-2</v>
      </c>
      <c r="G139" s="2">
        <v>4.3774319066147899E-2</v>
      </c>
      <c r="H139" s="2">
        <v>3.2805219012115597E-2</v>
      </c>
      <c r="I139" s="2">
        <v>4.6381519581303002E-2</v>
      </c>
      <c r="J139" s="2">
        <v>2.0696791997240399E-3</v>
      </c>
      <c r="K139" s="2">
        <v>3.9070567986230598E-2</v>
      </c>
      <c r="L139" s="2">
        <v>0.14709292695047199</v>
      </c>
      <c r="M139" s="2">
        <v>6.6281588447653403E-2</v>
      </c>
      <c r="N139" s="2">
        <v>6.3651137594799595E-2</v>
      </c>
      <c r="O139" s="3">
        <v>0.35180722891566302</v>
      </c>
      <c r="P139" s="3">
        <v>0.68649345071934698</v>
      </c>
    </row>
    <row r="140" spans="1:16" x14ac:dyDescent="0.3">
      <c r="A140" s="8" t="s">
        <v>15</v>
      </c>
      <c r="B140" s="8" t="s">
        <v>105</v>
      </c>
      <c r="C140" s="2">
        <v>9.8039215686274508E-3</v>
      </c>
      <c r="D140" s="2">
        <v>2.3300970873786402E-2</v>
      </c>
      <c r="E140" s="2">
        <v>1.13851992409867E-2</v>
      </c>
      <c r="F140" s="2">
        <v>4.69043151969981E-2</v>
      </c>
      <c r="G140" s="2">
        <v>1.7921146953405E-2</v>
      </c>
      <c r="H140" s="2">
        <v>2.9929577464788699E-2</v>
      </c>
      <c r="I140" s="2">
        <v>7.00854700854701E-2</v>
      </c>
      <c r="J140" s="2">
        <v>2.71565495207668E-2</v>
      </c>
      <c r="K140" s="2">
        <v>9.4867807153965797E-2</v>
      </c>
      <c r="L140" s="2">
        <v>0.19176136363636401</v>
      </c>
      <c r="M140" s="2">
        <v>7.6281287246722299E-2</v>
      </c>
      <c r="N140" s="2">
        <v>6.5337763012181596E-2</v>
      </c>
      <c r="O140" s="3">
        <v>0.49611197511664101</v>
      </c>
      <c r="P140" s="3">
        <v>0.82542694497153701</v>
      </c>
    </row>
    <row r="141" spans="1:16" x14ac:dyDescent="0.3">
      <c r="A141" s="8" t="s">
        <v>15</v>
      </c>
      <c r="B141" s="8" t="s">
        <v>106</v>
      </c>
      <c r="C141" s="2">
        <v>2.3809523809523801E-2</v>
      </c>
      <c r="D141" s="2">
        <v>-2.32558139534884E-2</v>
      </c>
      <c r="E141" s="2">
        <v>-9.5238095238095205E-2</v>
      </c>
      <c r="F141" s="2">
        <v>0.18421052631578899</v>
      </c>
      <c r="G141" s="2">
        <v>4.4444444444444398E-2</v>
      </c>
      <c r="H141" s="2">
        <v>-2.1276595744680899E-2</v>
      </c>
      <c r="I141" s="2">
        <v>0.13043478260869601</v>
      </c>
      <c r="J141" s="2">
        <v>-3.8461538461538498E-2</v>
      </c>
      <c r="K141" s="2">
        <v>0.1</v>
      </c>
      <c r="L141" s="2">
        <v>0.12727272727272701</v>
      </c>
      <c r="M141" s="2">
        <v>3.2258064516128997E-2</v>
      </c>
      <c r="N141" s="2">
        <v>-1.5625E-2</v>
      </c>
      <c r="O141" s="3">
        <v>0.26</v>
      </c>
      <c r="P141" s="3">
        <v>0.5</v>
      </c>
    </row>
    <row r="142" spans="1:16" x14ac:dyDescent="0.3">
      <c r="A142" s="8" t="s">
        <v>15</v>
      </c>
      <c r="B142" s="8" t="s">
        <v>107</v>
      </c>
      <c r="C142" s="2">
        <v>6.9551777434312206E-2</v>
      </c>
      <c r="D142" s="2">
        <v>5.05780346820809E-2</v>
      </c>
      <c r="E142" s="2">
        <v>3.4387895460797797E-2</v>
      </c>
      <c r="F142" s="2">
        <v>7.9787234042553196E-2</v>
      </c>
      <c r="G142" s="2">
        <v>3.6945812807881802E-3</v>
      </c>
      <c r="H142" s="2">
        <v>8.5889570552147201E-2</v>
      </c>
      <c r="I142" s="2">
        <v>0.102824858757062</v>
      </c>
      <c r="J142" s="2">
        <v>0.13627049180327899</v>
      </c>
      <c r="K142" s="2">
        <v>0.12623985572587901</v>
      </c>
      <c r="L142" s="2">
        <v>0.282626100880705</v>
      </c>
      <c r="M142" s="2">
        <v>0.13358302122347099</v>
      </c>
      <c r="N142" s="2">
        <v>0.13436123348017601</v>
      </c>
      <c r="O142" s="3">
        <v>0.857529305680794</v>
      </c>
      <c r="P142" s="3">
        <v>1.83356258596974</v>
      </c>
    </row>
    <row r="143" spans="1:16" x14ac:dyDescent="0.3">
      <c r="A143" s="8" t="s">
        <v>15</v>
      </c>
      <c r="B143" s="8" t="s">
        <v>108</v>
      </c>
      <c r="C143" s="2">
        <v>5.1282051282051301E-2</v>
      </c>
      <c r="D143" s="2">
        <v>-2.4390243902439001E-2</v>
      </c>
      <c r="E143" s="2">
        <v>0.125</v>
      </c>
      <c r="F143" s="2">
        <v>0.133333333333333</v>
      </c>
      <c r="G143" s="2">
        <v>-1.9607843137254902E-2</v>
      </c>
      <c r="H143" s="2">
        <v>0.04</v>
      </c>
      <c r="I143" s="2">
        <v>0.115384615384615</v>
      </c>
      <c r="J143" s="2">
        <v>3.4482758620689703E-2</v>
      </c>
      <c r="K143" s="2">
        <v>0.1</v>
      </c>
      <c r="L143" s="2">
        <v>7.5757575757575801E-2</v>
      </c>
      <c r="M143" s="2">
        <v>0</v>
      </c>
      <c r="N143" s="2">
        <v>0.154929577464789</v>
      </c>
      <c r="O143" s="3">
        <v>0.36666666666666697</v>
      </c>
      <c r="P143" s="3">
        <v>1.05</v>
      </c>
    </row>
    <row r="144" spans="1:16" x14ac:dyDescent="0.3">
      <c r="A144" s="8" t="s">
        <v>15</v>
      </c>
      <c r="B144" s="8" t="s">
        <v>17</v>
      </c>
      <c r="C144" s="2">
        <v>1.0869565217391301E-2</v>
      </c>
      <c r="D144" s="2">
        <v>7.5268817204301106E-2</v>
      </c>
      <c r="E144" s="2">
        <v>0.12</v>
      </c>
      <c r="F144" s="2">
        <v>8.0357142857142905E-2</v>
      </c>
      <c r="G144" s="2">
        <v>9.9173553719008295E-2</v>
      </c>
      <c r="H144" s="2">
        <v>3.00751879699248E-2</v>
      </c>
      <c r="I144" s="2">
        <v>2.9197080291970798E-2</v>
      </c>
      <c r="J144" s="2">
        <v>0</v>
      </c>
      <c r="K144" s="2">
        <v>4.9645390070922002E-2</v>
      </c>
      <c r="L144" s="2">
        <v>0.22972972972972999</v>
      </c>
      <c r="M144" s="2">
        <v>5.4945054945054903E-2</v>
      </c>
      <c r="N144" s="2">
        <v>7.8125E-2</v>
      </c>
      <c r="O144" s="3">
        <v>0.46808510638297901</v>
      </c>
      <c r="P144" s="3">
        <v>1.07</v>
      </c>
    </row>
    <row r="145" spans="1:16" x14ac:dyDescent="0.3">
      <c r="A145" s="8" t="s">
        <v>15</v>
      </c>
      <c r="B145" s="8" t="s">
        <v>109</v>
      </c>
      <c r="C145" s="2">
        <v>8.4471421345472905E-2</v>
      </c>
      <c r="D145" s="2">
        <v>6.5764925373134303E-2</v>
      </c>
      <c r="E145" s="2">
        <v>6.4989059080962794E-2</v>
      </c>
      <c r="F145" s="2">
        <v>8.0336963221697102E-2</v>
      </c>
      <c r="G145" s="2">
        <v>7.6454925827310796E-2</v>
      </c>
      <c r="H145" s="2">
        <v>6.9081272084805606E-2</v>
      </c>
      <c r="I145" s="2">
        <v>6.0816393984465401E-2</v>
      </c>
      <c r="J145" s="2">
        <v>2.7574388534039599E-2</v>
      </c>
      <c r="K145" s="2">
        <v>5.7913887204366299E-2</v>
      </c>
      <c r="L145" s="2">
        <v>0.15892805961593601</v>
      </c>
      <c r="M145" s="2">
        <v>7.1225423519228406E-2</v>
      </c>
      <c r="N145" s="2">
        <v>6.8798337758282396E-2</v>
      </c>
      <c r="O145" s="3">
        <v>0.40372953305033399</v>
      </c>
      <c r="P145" s="3">
        <v>1.0260393873085301</v>
      </c>
    </row>
    <row r="146" spans="1:16" x14ac:dyDescent="0.3">
      <c r="A146" s="8" t="s">
        <v>15</v>
      </c>
      <c r="B146" s="8" t="s">
        <v>110</v>
      </c>
      <c r="C146" s="2">
        <v>6.9958847736625501E-2</v>
      </c>
      <c r="D146" s="2">
        <v>0.05</v>
      </c>
      <c r="E146" s="2">
        <v>5.7142857142857099E-2</v>
      </c>
      <c r="F146" s="2">
        <v>3.4650034650034599E-2</v>
      </c>
      <c r="G146" s="2">
        <v>3.54989953114535E-2</v>
      </c>
      <c r="H146" s="2">
        <v>4.7218628719275499E-2</v>
      </c>
      <c r="I146" s="2">
        <v>3.0265596046942601E-2</v>
      </c>
      <c r="J146" s="2">
        <v>-4.1966426858513197E-3</v>
      </c>
      <c r="K146" s="2">
        <v>3.1306441902468403E-2</v>
      </c>
      <c r="L146" s="2">
        <v>0.16228838295388201</v>
      </c>
      <c r="M146" s="2">
        <v>7.5339025615268701E-2</v>
      </c>
      <c r="N146" s="2">
        <v>5.0443717888837003E-2</v>
      </c>
      <c r="O146" s="3">
        <v>0.35400361228175797</v>
      </c>
      <c r="P146" s="3">
        <v>0.64761904761904798</v>
      </c>
    </row>
    <row r="147" spans="1:16" x14ac:dyDescent="0.3">
      <c r="A147" s="8" t="s">
        <v>15</v>
      </c>
      <c r="B147" s="8" t="s">
        <v>111</v>
      </c>
      <c r="C147" s="2">
        <v>-2.3321841411478399E-2</v>
      </c>
      <c r="D147" s="2">
        <v>-2.93812292358804E-2</v>
      </c>
      <c r="E147" s="2">
        <v>-3.5618782757514199E-2</v>
      </c>
      <c r="F147" s="2">
        <v>-2.8837622005323901E-2</v>
      </c>
      <c r="G147" s="2">
        <v>-3.8373686614892599E-2</v>
      </c>
      <c r="H147" s="2">
        <v>-4.4893111638954902E-2</v>
      </c>
      <c r="I147" s="2">
        <v>-3.1086794329768699E-2</v>
      </c>
      <c r="J147" s="2">
        <v>-0.119866529774127</v>
      </c>
      <c r="K147" s="2">
        <v>2.47885680956547E-3</v>
      </c>
      <c r="L147" s="2">
        <v>-0.196654545454545</v>
      </c>
      <c r="M147" s="2">
        <v>-0.197718631178707</v>
      </c>
      <c r="N147" s="2">
        <v>-0.105845181674566</v>
      </c>
      <c r="O147" s="3">
        <v>-0.42228054826479999</v>
      </c>
      <c r="P147" s="3">
        <v>-0.57621135950368996</v>
      </c>
    </row>
    <row r="148" spans="1:16" x14ac:dyDescent="0.3">
      <c r="A148" s="8" t="s">
        <v>16</v>
      </c>
      <c r="B148" s="8" t="s">
        <v>103</v>
      </c>
      <c r="C148" s="2">
        <v>4.4444444444444398E-2</v>
      </c>
      <c r="D148" s="2">
        <v>1.0638297872340399E-2</v>
      </c>
      <c r="E148" s="2">
        <v>-3.1578947368421102E-2</v>
      </c>
      <c r="F148" s="2">
        <v>9.7826086956521702E-2</v>
      </c>
      <c r="G148" s="2">
        <v>0.22772277227722801</v>
      </c>
      <c r="H148" s="2">
        <v>9.6774193548387094E-2</v>
      </c>
      <c r="I148" s="2">
        <v>0.17647058823529399</v>
      </c>
      <c r="J148" s="2">
        <v>6.8750000000000006E-2</v>
      </c>
      <c r="K148" s="2">
        <v>0.15204678362573101</v>
      </c>
      <c r="L148" s="2">
        <v>0.35025380710659898</v>
      </c>
      <c r="M148" s="2">
        <v>0.19548872180451099</v>
      </c>
      <c r="N148" s="2">
        <v>3.1446540880503099E-3</v>
      </c>
      <c r="O148" s="3">
        <v>0.86549707602339199</v>
      </c>
      <c r="P148" s="3">
        <v>2.3578947368421099</v>
      </c>
    </row>
    <row r="149" spans="1:16" x14ac:dyDescent="0.3">
      <c r="A149" s="8" t="s">
        <v>16</v>
      </c>
      <c r="B149" s="8" t="s">
        <v>104</v>
      </c>
      <c r="C149" s="2">
        <v>4.4012282497441102E-2</v>
      </c>
      <c r="D149" s="2">
        <v>3.6764705882352901E-2</v>
      </c>
      <c r="E149" s="2">
        <v>2.93144208037825E-2</v>
      </c>
      <c r="F149" s="2">
        <v>3.07762976573266E-2</v>
      </c>
      <c r="G149" s="2">
        <v>4.2335115864527602E-2</v>
      </c>
      <c r="H149" s="2">
        <v>6.7977768277041495E-2</v>
      </c>
      <c r="I149" s="2">
        <v>5.2041633306645303E-2</v>
      </c>
      <c r="J149" s="2">
        <v>2.9299847792998501E-2</v>
      </c>
      <c r="K149" s="2">
        <v>6.8022181146025901E-2</v>
      </c>
      <c r="L149" s="2">
        <v>0.146417445482866</v>
      </c>
      <c r="M149" s="2">
        <v>8.2729468599033795E-2</v>
      </c>
      <c r="N149" s="2">
        <v>3.6530953708867803E-2</v>
      </c>
      <c r="O149" s="3">
        <v>0.37412199630314202</v>
      </c>
      <c r="P149" s="3">
        <v>0.75744680851063795</v>
      </c>
    </row>
    <row r="150" spans="1:16" x14ac:dyDescent="0.3">
      <c r="A150" s="8" t="s">
        <v>16</v>
      </c>
      <c r="B150" s="8" t="s">
        <v>105</v>
      </c>
      <c r="C150" s="2">
        <v>2.6356589147286801E-2</v>
      </c>
      <c r="D150" s="2">
        <v>-4.0785498489426003E-2</v>
      </c>
      <c r="E150" s="2">
        <v>3.4645669291338603E-2</v>
      </c>
      <c r="F150" s="2">
        <v>3.3485540334855401E-2</v>
      </c>
      <c r="G150" s="2">
        <v>6.6273932253313697E-2</v>
      </c>
      <c r="H150" s="2">
        <v>3.0386740331491701E-2</v>
      </c>
      <c r="I150" s="2">
        <v>5.4959785522788199E-2</v>
      </c>
      <c r="J150" s="2">
        <v>-1.143583227446E-2</v>
      </c>
      <c r="K150" s="2">
        <v>8.6118251928020598E-2</v>
      </c>
      <c r="L150" s="2">
        <v>0.13609467455621299</v>
      </c>
      <c r="M150" s="2">
        <v>0.1875</v>
      </c>
      <c r="N150" s="2">
        <v>5.0877192982456097E-2</v>
      </c>
      <c r="O150" s="3">
        <v>0.53984575835475601</v>
      </c>
      <c r="P150" s="3">
        <v>0.88661417322834601</v>
      </c>
    </row>
    <row r="151" spans="1:16" x14ac:dyDescent="0.3">
      <c r="A151" s="8" t="s">
        <v>16</v>
      </c>
      <c r="B151" s="8" t="s">
        <v>106</v>
      </c>
      <c r="C151" s="2">
        <v>0</v>
      </c>
      <c r="D151" s="2">
        <v>0</v>
      </c>
      <c r="E151" s="2">
        <v>0.5</v>
      </c>
      <c r="F151" s="2">
        <v>0</v>
      </c>
      <c r="G151" s="2">
        <v>0</v>
      </c>
      <c r="H151" s="2">
        <v>0.33333333333333298</v>
      </c>
      <c r="I151" s="2">
        <v>0</v>
      </c>
      <c r="J151" s="2">
        <v>-0.375</v>
      </c>
      <c r="K151" s="2">
        <v>0</v>
      </c>
      <c r="L151" s="2">
        <v>1.2</v>
      </c>
      <c r="M151" s="2">
        <v>0.27272727272727298</v>
      </c>
      <c r="N151" s="2">
        <v>-0.28571428571428598</v>
      </c>
      <c r="O151" s="3">
        <v>1</v>
      </c>
      <c r="P151" s="3">
        <v>1.5</v>
      </c>
    </row>
    <row r="152" spans="1:16" x14ac:dyDescent="0.3">
      <c r="A152" s="8" t="s">
        <v>16</v>
      </c>
      <c r="B152" s="8" t="s">
        <v>107</v>
      </c>
      <c r="C152" s="2">
        <v>1.42630744849445E-2</v>
      </c>
      <c r="D152" s="2">
        <v>7.4999999999999997E-2</v>
      </c>
      <c r="E152" s="2">
        <v>3.3430232558139497E-2</v>
      </c>
      <c r="F152" s="2">
        <v>4.7819971870604799E-2</v>
      </c>
      <c r="G152" s="2">
        <v>6.1744966442952999E-2</v>
      </c>
      <c r="H152" s="2">
        <v>8.9759797724399501E-2</v>
      </c>
      <c r="I152" s="2">
        <v>0.138051044083527</v>
      </c>
      <c r="J152" s="2">
        <v>0.122324159021407</v>
      </c>
      <c r="K152" s="2">
        <v>0.216167120799273</v>
      </c>
      <c r="L152" s="2">
        <v>0.21956684092606399</v>
      </c>
      <c r="M152" s="2">
        <v>0.18432333129209999</v>
      </c>
      <c r="N152" s="2">
        <v>8.2213029989658695E-2</v>
      </c>
      <c r="O152" s="3">
        <v>0.90099909173478698</v>
      </c>
      <c r="P152" s="3">
        <v>2.0421511627907001</v>
      </c>
    </row>
    <row r="153" spans="1:16" x14ac:dyDescent="0.3">
      <c r="A153" s="8" t="s">
        <v>16</v>
      </c>
      <c r="B153" s="8" t="s">
        <v>108</v>
      </c>
      <c r="C153" s="2">
        <v>0.25</v>
      </c>
      <c r="D153" s="2">
        <v>6.6666666666666693E-2</v>
      </c>
      <c r="E153" s="2">
        <v>-0.15625</v>
      </c>
      <c r="F153" s="2">
        <v>0.33333333333333298</v>
      </c>
      <c r="G153" s="2">
        <v>-5.5555555555555601E-2</v>
      </c>
      <c r="H153" s="2">
        <v>8.8235294117647106E-2</v>
      </c>
      <c r="I153" s="2">
        <v>0.108108108108108</v>
      </c>
      <c r="J153" s="2">
        <v>2.4390243902439001E-2</v>
      </c>
      <c r="K153" s="2">
        <v>9.5238095238095205E-2</v>
      </c>
      <c r="L153" s="2">
        <v>0.34782608695652201</v>
      </c>
      <c r="M153" s="2">
        <v>0.112903225806452</v>
      </c>
      <c r="N153" s="2">
        <v>7.2463768115942004E-2</v>
      </c>
      <c r="O153" s="3">
        <v>0.76190476190476197</v>
      </c>
      <c r="P153" s="3">
        <v>1.3125</v>
      </c>
    </row>
    <row r="154" spans="1:16" x14ac:dyDescent="0.3">
      <c r="A154" s="8" t="s">
        <v>16</v>
      </c>
      <c r="B154" s="8" t="s">
        <v>17</v>
      </c>
      <c r="C154" s="2">
        <v>-6.4516129032258104E-2</v>
      </c>
      <c r="D154" s="2">
        <v>0.10344827586206901</v>
      </c>
      <c r="E154" s="2">
        <v>3.125E-2</v>
      </c>
      <c r="F154" s="2">
        <v>3.03030303030303E-2</v>
      </c>
      <c r="G154" s="2">
        <v>0.10294117647058799</v>
      </c>
      <c r="H154" s="2">
        <v>6.6666666666666693E-2</v>
      </c>
      <c r="I154" s="2">
        <v>2.5000000000000001E-2</v>
      </c>
      <c r="J154" s="2">
        <v>6.0975609756097601E-2</v>
      </c>
      <c r="K154" s="2">
        <v>1.1494252873563199E-2</v>
      </c>
      <c r="L154" s="2">
        <v>0.13636363636363599</v>
      </c>
      <c r="M154" s="2">
        <v>0.08</v>
      </c>
      <c r="N154" s="2">
        <v>2.7777777777777801E-2</v>
      </c>
      <c r="O154" s="3">
        <v>0.27586206896551702</v>
      </c>
      <c r="P154" s="3">
        <v>0.734375</v>
      </c>
    </row>
    <row r="155" spans="1:16" x14ac:dyDescent="0.3">
      <c r="A155" s="8" t="s">
        <v>16</v>
      </c>
      <c r="B155" s="8" t="s">
        <v>109</v>
      </c>
      <c r="C155" s="2">
        <v>7.5114304376224697E-2</v>
      </c>
      <c r="D155" s="2">
        <v>6.1360874848116601E-2</v>
      </c>
      <c r="E155" s="2">
        <v>6.5827132226674301E-2</v>
      </c>
      <c r="F155" s="2">
        <v>8.8614393125671306E-2</v>
      </c>
      <c r="G155" s="2">
        <v>8.3867784903798703E-2</v>
      </c>
      <c r="H155" s="2">
        <v>7.8288575329995405E-2</v>
      </c>
      <c r="I155" s="2">
        <v>5.4453355846348701E-2</v>
      </c>
      <c r="J155" s="2">
        <v>3.9231385108086499E-2</v>
      </c>
      <c r="K155" s="2">
        <v>7.6656394453004595E-2</v>
      </c>
      <c r="L155" s="2">
        <v>0.196779964221825</v>
      </c>
      <c r="M155" s="2">
        <v>0.110014947683109</v>
      </c>
      <c r="N155" s="2">
        <v>7.5949367088607597E-2</v>
      </c>
      <c r="O155" s="3">
        <v>0.53890600924499199</v>
      </c>
      <c r="P155" s="3">
        <v>1.2867773325701199</v>
      </c>
    </row>
    <row r="156" spans="1:16" x14ac:dyDescent="0.3">
      <c r="A156" s="8" t="s">
        <v>16</v>
      </c>
      <c r="B156" s="8" t="s">
        <v>110</v>
      </c>
      <c r="C156" s="2">
        <v>3.81282495667244E-2</v>
      </c>
      <c r="D156" s="2">
        <v>5.3422370617696197E-2</v>
      </c>
      <c r="E156" s="2">
        <v>5.7052297939778097E-2</v>
      </c>
      <c r="F156" s="2">
        <v>5.09745127436282E-2</v>
      </c>
      <c r="G156" s="2">
        <v>4.99286733238231E-2</v>
      </c>
      <c r="H156" s="2">
        <v>4.0760869565217399E-2</v>
      </c>
      <c r="I156" s="2">
        <v>5.7441253263707602E-2</v>
      </c>
      <c r="J156" s="2">
        <v>-9.8765432098765395E-3</v>
      </c>
      <c r="K156" s="2">
        <v>5.9850374064837897E-2</v>
      </c>
      <c r="L156" s="2">
        <v>0.212941176470588</v>
      </c>
      <c r="M156" s="2">
        <v>9.5053346265761396E-2</v>
      </c>
      <c r="N156" s="2">
        <v>3.54295837023915E-2</v>
      </c>
      <c r="O156" s="3">
        <v>0.45760598503740602</v>
      </c>
      <c r="P156" s="3">
        <v>0.85261489698890602</v>
      </c>
    </row>
    <row r="157" spans="1:16" x14ac:dyDescent="0.3">
      <c r="A157" s="8" t="s">
        <v>16</v>
      </c>
      <c r="B157" s="8" t="s">
        <v>111</v>
      </c>
      <c r="C157" s="2">
        <v>-2.5825571549534299E-2</v>
      </c>
      <c r="D157" s="2">
        <v>-3.6505867014341602E-2</v>
      </c>
      <c r="E157" s="2">
        <v>-3.11231393775372E-2</v>
      </c>
      <c r="F157" s="2">
        <v>-3.02607076350093E-2</v>
      </c>
      <c r="G157" s="2">
        <v>-3.4805568891022598E-2</v>
      </c>
      <c r="H157" s="2">
        <v>-4.5262372544143198E-2</v>
      </c>
      <c r="I157" s="2">
        <v>-2.7350872623078899E-2</v>
      </c>
      <c r="J157" s="2">
        <v>-0.119978575254419</v>
      </c>
      <c r="K157" s="2">
        <v>-3.0432136335970802E-4</v>
      </c>
      <c r="L157" s="2">
        <v>-0.19878234398782299</v>
      </c>
      <c r="M157" s="2">
        <v>-0.194908814589666</v>
      </c>
      <c r="N157" s="2">
        <v>-0.105710240679566</v>
      </c>
      <c r="O157" s="3">
        <v>-0.423311016433354</v>
      </c>
      <c r="P157" s="3">
        <v>-0.57262065854758704</v>
      </c>
    </row>
    <row r="158" spans="1:16" x14ac:dyDescent="0.3">
      <c r="A158" s="8" t="s">
        <v>17</v>
      </c>
      <c r="B158" s="8" t="s">
        <v>103</v>
      </c>
      <c r="C158" s="2">
        <v>0.134020618556701</v>
      </c>
      <c r="D158" s="2">
        <v>0.163636363636364</v>
      </c>
      <c r="E158" s="2">
        <v>0.16927083333333301</v>
      </c>
      <c r="F158" s="2">
        <v>0.17149220489977701</v>
      </c>
      <c r="G158" s="2">
        <v>0.22623574144486699</v>
      </c>
      <c r="H158" s="2">
        <v>0.14728682170542601</v>
      </c>
      <c r="I158" s="2">
        <v>0.204054054054054</v>
      </c>
      <c r="J158" s="2">
        <v>0.178451178451178</v>
      </c>
      <c r="K158" s="2">
        <v>0.121904761904762</v>
      </c>
      <c r="L158" s="2">
        <v>-5.60271646859083E-2</v>
      </c>
      <c r="M158" s="2">
        <v>0.162769784172662</v>
      </c>
      <c r="N158" s="2">
        <v>0.323279195668987</v>
      </c>
      <c r="O158" s="3">
        <v>0.62952380952380904</v>
      </c>
      <c r="P158" s="3">
        <v>3.4557291666666701</v>
      </c>
    </row>
    <row r="159" spans="1:16" x14ac:dyDescent="0.3">
      <c r="A159" s="8" t="s">
        <v>17</v>
      </c>
      <c r="B159" s="8" t="s">
        <v>104</v>
      </c>
      <c r="C159" s="2">
        <v>9.8012202322377506E-2</v>
      </c>
      <c r="D159" s="2">
        <v>0.139810001792436</v>
      </c>
      <c r="E159" s="2">
        <v>5.8971536405095101E-2</v>
      </c>
      <c r="F159" s="2">
        <v>8.6575586575586602E-2</v>
      </c>
      <c r="G159" s="2">
        <v>9.3754270876042101E-2</v>
      </c>
      <c r="H159" s="2">
        <v>9.4339622641509399E-2</v>
      </c>
      <c r="I159" s="2">
        <v>0.147293902717515</v>
      </c>
      <c r="J159" s="2">
        <v>6.9765127388535006E-2</v>
      </c>
      <c r="K159" s="2">
        <v>7.99144106428505E-2</v>
      </c>
      <c r="L159" s="2">
        <v>3.2563749138525201E-2</v>
      </c>
      <c r="M159" s="2">
        <v>6.7829133989654594E-2</v>
      </c>
      <c r="N159" s="2">
        <v>0.17149777326353599</v>
      </c>
      <c r="O159" s="3">
        <v>0.39492045771699702</v>
      </c>
      <c r="P159" s="3">
        <v>1.35791791162132</v>
      </c>
    </row>
    <row r="160" spans="1:16" x14ac:dyDescent="0.3">
      <c r="A160" s="8" t="s">
        <v>17</v>
      </c>
      <c r="B160" s="8" t="s">
        <v>105</v>
      </c>
      <c r="C160" s="2">
        <v>0.15209125475285201</v>
      </c>
      <c r="D160" s="2">
        <v>0.21012101210121001</v>
      </c>
      <c r="E160" s="2">
        <v>9.1818181818181799E-2</v>
      </c>
      <c r="F160" s="2">
        <v>8.4929225645295606E-2</v>
      </c>
      <c r="G160" s="2">
        <v>0.13507290867229499</v>
      </c>
      <c r="H160" s="2">
        <v>0.13590263691683599</v>
      </c>
      <c r="I160" s="2">
        <v>0.21071428571428599</v>
      </c>
      <c r="J160" s="2">
        <v>0.13569321533923301</v>
      </c>
      <c r="K160" s="2">
        <v>0.16666666666666699</v>
      </c>
      <c r="L160" s="2">
        <v>0.179591836734694</v>
      </c>
      <c r="M160" s="2">
        <v>0.26454860018873899</v>
      </c>
      <c r="N160" s="2">
        <v>0.42786069651741299</v>
      </c>
      <c r="O160" s="3">
        <v>1.48484848484848</v>
      </c>
      <c r="P160" s="3">
        <v>4.2181818181818196</v>
      </c>
    </row>
    <row r="161" spans="1:16" x14ac:dyDescent="0.3">
      <c r="A161" s="8" t="s">
        <v>17</v>
      </c>
      <c r="B161" s="8" t="s">
        <v>106</v>
      </c>
      <c r="C161" s="2">
        <v>2.9761904761904798E-2</v>
      </c>
      <c r="D161" s="2">
        <v>6.3583815028901702E-2</v>
      </c>
      <c r="E161" s="2">
        <v>3.8043478260869602E-2</v>
      </c>
      <c r="F161" s="2">
        <v>5.7591623036649199E-2</v>
      </c>
      <c r="G161" s="2">
        <v>9.4059405940594101E-2</v>
      </c>
      <c r="H161" s="2">
        <v>3.6199095022624403E-2</v>
      </c>
      <c r="I161" s="2">
        <v>9.6069868995633204E-2</v>
      </c>
      <c r="J161" s="2">
        <v>-1.1952191235059801E-2</v>
      </c>
      <c r="K161" s="2">
        <v>5.24193548387097E-2</v>
      </c>
      <c r="L161" s="2">
        <v>0.118773946360153</v>
      </c>
      <c r="M161" s="2">
        <v>5.13698630136986E-2</v>
      </c>
      <c r="N161" s="2">
        <v>6.8403908794788304E-2</v>
      </c>
      <c r="O161" s="3">
        <v>0.32258064516128998</v>
      </c>
      <c r="P161" s="3">
        <v>0.78260869565217395</v>
      </c>
    </row>
    <row r="162" spans="1:16" x14ac:dyDescent="0.3">
      <c r="A162" s="8" t="s">
        <v>17</v>
      </c>
      <c r="B162" s="8" t="s">
        <v>107</v>
      </c>
      <c r="C162" s="2">
        <v>0.111053719008264</v>
      </c>
      <c r="D162" s="2">
        <v>0.113900511390051</v>
      </c>
      <c r="E162" s="2">
        <v>2.50417362270451E-2</v>
      </c>
      <c r="F162" s="2">
        <v>0.111563517915309</v>
      </c>
      <c r="G162" s="2">
        <v>0.11318681318681301</v>
      </c>
      <c r="H162" s="2">
        <v>0.222112537018756</v>
      </c>
      <c r="I162" s="2">
        <v>0.31798599892299401</v>
      </c>
      <c r="J162" s="2">
        <v>0.21082737487231901</v>
      </c>
      <c r="K162" s="2">
        <v>0.19976379281255299</v>
      </c>
      <c r="L162" s="2">
        <v>0.17494023344114801</v>
      </c>
      <c r="M162" s="2">
        <v>0.30089766606822299</v>
      </c>
      <c r="N162" s="2">
        <v>0.37823166804673802</v>
      </c>
      <c r="O162" s="3">
        <v>1.52741690568584</v>
      </c>
      <c r="P162" s="3">
        <v>5.2520868113522496</v>
      </c>
    </row>
    <row r="163" spans="1:16" x14ac:dyDescent="0.3">
      <c r="A163" s="8" t="s">
        <v>17</v>
      </c>
      <c r="B163" s="8" t="s">
        <v>108</v>
      </c>
      <c r="C163" s="2">
        <v>7.4999999999999997E-2</v>
      </c>
      <c r="D163" s="2">
        <v>0.13953488372093001</v>
      </c>
      <c r="E163" s="2">
        <v>0.22448979591836701</v>
      </c>
      <c r="F163" s="2">
        <v>0.05</v>
      </c>
      <c r="G163" s="2">
        <v>0.11111111111111099</v>
      </c>
      <c r="H163" s="2">
        <v>0.157142857142857</v>
      </c>
      <c r="I163" s="2">
        <v>0.13580246913580199</v>
      </c>
      <c r="J163" s="2">
        <v>0.16304347826087001</v>
      </c>
      <c r="K163" s="2">
        <v>0.168224299065421</v>
      </c>
      <c r="L163" s="2">
        <v>0.16800000000000001</v>
      </c>
      <c r="M163" s="2">
        <v>0.14383561643835599</v>
      </c>
      <c r="N163" s="2">
        <v>0.38323353293413198</v>
      </c>
      <c r="O163" s="3">
        <v>1.1588785046729</v>
      </c>
      <c r="P163" s="3">
        <v>3.71428571428571</v>
      </c>
    </row>
    <row r="164" spans="1:16" x14ac:dyDescent="0.3">
      <c r="A164" s="8" t="s">
        <v>17</v>
      </c>
      <c r="B164" s="8" t="s">
        <v>17</v>
      </c>
      <c r="C164" s="2">
        <v>0.176056338028169</v>
      </c>
      <c r="D164" s="2">
        <v>0.101796407185629</v>
      </c>
      <c r="E164" s="2">
        <v>0.13043478260869601</v>
      </c>
      <c r="F164" s="2">
        <v>4.80769230769231E-2</v>
      </c>
      <c r="G164" s="2">
        <v>0.100917431192661</v>
      </c>
      <c r="H164" s="2">
        <v>2.5000000000000001E-2</v>
      </c>
      <c r="I164" s="2">
        <v>9.3495934959349603E-2</v>
      </c>
      <c r="J164" s="2">
        <v>9.2936802973977703E-2</v>
      </c>
      <c r="K164" s="2">
        <v>5.10204081632653E-2</v>
      </c>
      <c r="L164" s="2">
        <v>0.129449838187702</v>
      </c>
      <c r="M164" s="2">
        <v>4.2979942693409698E-2</v>
      </c>
      <c r="N164" s="2">
        <v>0.14835164835164799</v>
      </c>
      <c r="O164" s="3">
        <v>0.421768707482993</v>
      </c>
      <c r="P164" s="3">
        <v>1.27173913043478</v>
      </c>
    </row>
    <row r="165" spans="1:16" x14ac:dyDescent="0.3">
      <c r="A165" s="8" t="s">
        <v>17</v>
      </c>
      <c r="B165" s="8" t="s">
        <v>109</v>
      </c>
      <c r="C165" s="2">
        <v>0.12860192102454601</v>
      </c>
      <c r="D165" s="2">
        <v>0.13427895981087501</v>
      </c>
      <c r="E165" s="2">
        <v>8.0450187578157598E-2</v>
      </c>
      <c r="F165" s="2">
        <v>0.112654320987654</v>
      </c>
      <c r="G165" s="2">
        <v>0.10402219140083201</v>
      </c>
      <c r="H165" s="2">
        <v>0.113065326633166</v>
      </c>
      <c r="I165" s="2">
        <v>0.108352144469526</v>
      </c>
      <c r="J165" s="2">
        <v>7.9429735234215898E-2</v>
      </c>
      <c r="K165" s="2">
        <v>9.5283018867924493E-2</v>
      </c>
      <c r="L165" s="2">
        <v>7.4289405684754506E-2</v>
      </c>
      <c r="M165" s="2">
        <v>9.9418721186610506E-2</v>
      </c>
      <c r="N165" s="2">
        <v>0.13618960802187799</v>
      </c>
      <c r="O165" s="3">
        <v>0.46981132075471699</v>
      </c>
      <c r="P165" s="3">
        <v>1.5977490621092101</v>
      </c>
    </row>
    <row r="166" spans="1:16" x14ac:dyDescent="0.3">
      <c r="A166" s="8" t="s">
        <v>17</v>
      </c>
      <c r="B166" s="8" t="s">
        <v>110</v>
      </c>
      <c r="C166" s="2">
        <v>0.111969111969112</v>
      </c>
      <c r="D166" s="2">
        <v>0.12326388888888901</v>
      </c>
      <c r="E166" s="2">
        <v>8.73261205564142E-2</v>
      </c>
      <c r="F166" s="2">
        <v>0.10163468372423599</v>
      </c>
      <c r="G166" s="2">
        <v>9.6129032258064503E-2</v>
      </c>
      <c r="H166" s="2">
        <v>8.8287227781047695E-2</v>
      </c>
      <c r="I166" s="2">
        <v>0.118442401297999</v>
      </c>
      <c r="J166" s="2">
        <v>7.6402321083172103E-2</v>
      </c>
      <c r="K166" s="2">
        <v>0.123539982030548</v>
      </c>
      <c r="L166" s="2">
        <v>8.3566573370651695E-2</v>
      </c>
      <c r="M166" s="2">
        <v>0.10332103321033199</v>
      </c>
      <c r="N166" s="2">
        <v>0.146153846153846</v>
      </c>
      <c r="O166" s="3">
        <v>0.53953279424977496</v>
      </c>
      <c r="P166" s="3">
        <v>1.6483771251932</v>
      </c>
    </row>
    <row r="167" spans="1:16" x14ac:dyDescent="0.3">
      <c r="A167" s="8" t="s">
        <v>17</v>
      </c>
      <c r="B167" s="8" t="s">
        <v>111</v>
      </c>
      <c r="C167" s="2">
        <v>-8.83310088331009E-3</v>
      </c>
      <c r="D167" s="2">
        <v>2.65009380863039E-2</v>
      </c>
      <c r="E167" s="2">
        <v>-4.6531109587997901E-2</v>
      </c>
      <c r="F167" s="2">
        <v>-8.4025559105431302E-2</v>
      </c>
      <c r="G167" s="2">
        <v>-9.70526682943844E-2</v>
      </c>
      <c r="H167" s="2">
        <v>-8.7880251086431702E-2</v>
      </c>
      <c r="I167" s="2">
        <v>-8.8194812069878198E-2</v>
      </c>
      <c r="J167" s="2">
        <v>-5.3529958197863402E-2</v>
      </c>
      <c r="K167" s="2">
        <v>-5.4349159612317503E-2</v>
      </c>
      <c r="L167" s="2">
        <v>-0.32044628956927901</v>
      </c>
      <c r="M167" s="2">
        <v>-0.21935853379152301</v>
      </c>
      <c r="N167" s="2">
        <v>-0.149914404499878</v>
      </c>
      <c r="O167" s="3">
        <v>-0.57354925775978405</v>
      </c>
      <c r="P167" s="3">
        <v>-0.73528291828497405</v>
      </c>
    </row>
    <row r="168" spans="1:16" x14ac:dyDescent="0.3">
      <c r="A168" s="11" t="s">
        <v>18</v>
      </c>
      <c r="B168" s="11" t="s">
        <v>18</v>
      </c>
      <c r="C168" s="3">
        <v>2.8140850758856601E-2</v>
      </c>
      <c r="D168" s="3">
        <v>2.89226598063607E-2</v>
      </c>
      <c r="E168" s="3">
        <v>2.4624955084441201E-2</v>
      </c>
      <c r="F168" s="3">
        <v>2.5673340712409599E-2</v>
      </c>
      <c r="G168" s="3">
        <v>2.74276555961179E-2</v>
      </c>
      <c r="H168" s="3">
        <v>3.4668395291116101E-2</v>
      </c>
      <c r="I168" s="3">
        <v>4.3025090710507002E-2</v>
      </c>
      <c r="J168" s="3">
        <v>-3.3149277750474599E-3</v>
      </c>
      <c r="K168" s="3">
        <v>5.6193137321254201E-2</v>
      </c>
      <c r="L168" s="3">
        <v>6.2119533874644098E-2</v>
      </c>
      <c r="M168" s="3">
        <v>6.18419275973121E-2</v>
      </c>
      <c r="N168" s="3">
        <v>6.4257441011669206E-2</v>
      </c>
      <c r="O168" s="3">
        <v>0.26771988513859801</v>
      </c>
      <c r="P168" s="3">
        <v>0.47232078692058899</v>
      </c>
    </row>
    <row r="169" spans="1:16" x14ac:dyDescent="0.3">
      <c r="A169" s="15"/>
      <c r="B169" s="15"/>
    </row>
    <row r="170" spans="1:16" x14ac:dyDescent="0.3">
      <c r="A170" s="13" t="s">
        <v>42</v>
      </c>
      <c r="B170" s="15"/>
    </row>
    <row r="171" spans="1:16" x14ac:dyDescent="0.3">
      <c r="A171" s="14" t="s">
        <v>43</v>
      </c>
      <c r="B171" s="15"/>
    </row>
    <row r="172" spans="1:16" x14ac:dyDescent="0.3">
      <c r="A172" s="14" t="s">
        <v>44</v>
      </c>
      <c r="B172" s="15"/>
    </row>
    <row r="173" spans="1:16" x14ac:dyDescent="0.3">
      <c r="A173" s="14" t="s">
        <v>114</v>
      </c>
      <c r="B173" s="15"/>
    </row>
    <row r="174" spans="1:16" x14ac:dyDescent="0.3">
      <c r="A174" s="14" t="s">
        <v>45</v>
      </c>
      <c r="B174" s="15"/>
    </row>
    <row r="175" spans="1:16" x14ac:dyDescent="0.3">
      <c r="A175" s="14" t="s">
        <v>46</v>
      </c>
      <c r="B175" s="15"/>
    </row>
    <row r="176" spans="1:16" x14ac:dyDescent="0.3">
      <c r="A176" s="14" t="s">
        <v>47</v>
      </c>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62:O62"/>
    <mergeCell ref="C116:N11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241</v>
      </c>
      <c r="B1" s="15"/>
    </row>
    <row r="2" spans="1:15" ht="15.6" x14ac:dyDescent="0.3">
      <c r="A2" s="12" t="s">
        <v>165</v>
      </c>
      <c r="B2" s="15"/>
    </row>
    <row r="3" spans="1:15" ht="15.6" x14ac:dyDescent="0.3">
      <c r="A3" s="12" t="s">
        <v>206</v>
      </c>
      <c r="B3" s="15"/>
    </row>
    <row r="4" spans="1:15" ht="15.6" x14ac:dyDescent="0.3">
      <c r="A4" s="12" t="s">
        <v>87</v>
      </c>
      <c r="B4" s="15"/>
    </row>
    <row r="5" spans="1:15" x14ac:dyDescent="0.3">
      <c r="A5" s="15"/>
      <c r="B5" s="15"/>
    </row>
    <row r="6" spans="1:15" x14ac:dyDescent="0.3">
      <c r="A6" s="16" t="str">
        <f>HYPERLINK("#'Table of contents'!A100",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81</v>
      </c>
      <c r="C9" s="1">
        <v>1451</v>
      </c>
      <c r="D9" s="1">
        <v>1559</v>
      </c>
      <c r="E9" s="1">
        <v>1610</v>
      </c>
      <c r="F9" s="1">
        <v>1718</v>
      </c>
      <c r="G9" s="1">
        <v>1821</v>
      </c>
      <c r="H9" s="1">
        <v>1951</v>
      </c>
      <c r="I9" s="1">
        <v>2030</v>
      </c>
      <c r="J9" s="1">
        <v>2105</v>
      </c>
      <c r="K9" s="1">
        <v>2187</v>
      </c>
      <c r="L9" s="1">
        <v>2286</v>
      </c>
      <c r="M9" s="1">
        <v>2399</v>
      </c>
      <c r="N9" s="1">
        <v>2520</v>
      </c>
      <c r="O9" s="1">
        <v>2663</v>
      </c>
    </row>
    <row r="10" spans="1:15" x14ac:dyDescent="0.3">
      <c r="A10" s="7" t="s">
        <v>198</v>
      </c>
      <c r="B10" s="7" t="s">
        <v>82</v>
      </c>
      <c r="C10" s="1">
        <v>188</v>
      </c>
      <c r="D10" s="1">
        <v>180</v>
      </c>
      <c r="E10" s="1">
        <v>180</v>
      </c>
      <c r="F10" s="1">
        <v>181</v>
      </c>
      <c r="G10" s="1">
        <v>200</v>
      </c>
      <c r="H10" s="1">
        <v>213</v>
      </c>
      <c r="I10" s="1">
        <v>223</v>
      </c>
      <c r="J10" s="1">
        <v>237</v>
      </c>
      <c r="K10" s="1">
        <v>245</v>
      </c>
      <c r="L10" s="1">
        <v>263</v>
      </c>
      <c r="M10" s="1">
        <v>278</v>
      </c>
      <c r="N10" s="1">
        <v>291</v>
      </c>
      <c r="O10" s="1">
        <v>309</v>
      </c>
    </row>
    <row r="11" spans="1:15" x14ac:dyDescent="0.3">
      <c r="A11" s="7" t="s">
        <v>198</v>
      </c>
      <c r="B11" s="7" t="s">
        <v>83</v>
      </c>
      <c r="C11" s="1">
        <v>93</v>
      </c>
      <c r="D11" s="1">
        <v>95</v>
      </c>
      <c r="E11" s="1">
        <v>102</v>
      </c>
      <c r="F11" s="1">
        <v>104</v>
      </c>
      <c r="G11" s="1">
        <v>104</v>
      </c>
      <c r="H11" s="1">
        <v>116</v>
      </c>
      <c r="I11" s="1">
        <v>122</v>
      </c>
      <c r="J11" s="1">
        <v>127</v>
      </c>
      <c r="K11" s="1">
        <v>133</v>
      </c>
      <c r="L11" s="1">
        <v>141</v>
      </c>
      <c r="M11" s="1">
        <v>159</v>
      </c>
      <c r="N11" s="1">
        <v>177</v>
      </c>
      <c r="O11" s="1">
        <v>201</v>
      </c>
    </row>
    <row r="12" spans="1:15" x14ac:dyDescent="0.3">
      <c r="A12" s="7" t="s">
        <v>198</v>
      </c>
      <c r="B12" s="7" t="s">
        <v>84</v>
      </c>
      <c r="C12" s="1">
        <v>3080</v>
      </c>
      <c r="D12" s="1">
        <v>3142</v>
      </c>
      <c r="E12" s="1">
        <v>3158</v>
      </c>
      <c r="F12" s="1">
        <v>3186</v>
      </c>
      <c r="G12" s="1">
        <v>3205</v>
      </c>
      <c r="H12" s="1">
        <v>3238</v>
      </c>
      <c r="I12" s="1">
        <v>3305</v>
      </c>
      <c r="J12" s="1">
        <v>3342</v>
      </c>
      <c r="K12" s="1">
        <v>3404</v>
      </c>
      <c r="L12" s="1">
        <v>3478</v>
      </c>
      <c r="M12" s="1">
        <v>3510</v>
      </c>
      <c r="N12" s="1">
        <v>3607</v>
      </c>
      <c r="O12" s="1">
        <v>3740</v>
      </c>
    </row>
    <row r="13" spans="1:15" x14ac:dyDescent="0.3">
      <c r="A13" s="7" t="s">
        <v>198</v>
      </c>
      <c r="B13" s="7" t="s">
        <v>17</v>
      </c>
      <c r="C13" s="1">
        <v>162</v>
      </c>
      <c r="D13" s="1">
        <v>171</v>
      </c>
      <c r="E13" s="1">
        <v>162</v>
      </c>
      <c r="F13" s="1">
        <v>171</v>
      </c>
      <c r="G13" s="1">
        <v>191</v>
      </c>
      <c r="H13" s="1">
        <v>206</v>
      </c>
      <c r="I13" s="1">
        <v>217</v>
      </c>
      <c r="J13" s="1">
        <v>236</v>
      </c>
      <c r="K13" s="1">
        <v>243</v>
      </c>
      <c r="L13" s="1">
        <v>262</v>
      </c>
      <c r="M13" s="1">
        <v>286</v>
      </c>
      <c r="N13" s="1">
        <v>316</v>
      </c>
      <c r="O13" s="1">
        <v>352</v>
      </c>
    </row>
    <row r="14" spans="1:15" x14ac:dyDescent="0.3">
      <c r="A14" s="7" t="s">
        <v>198</v>
      </c>
      <c r="B14" s="7" t="s">
        <v>85</v>
      </c>
      <c r="C14" s="1">
        <v>337</v>
      </c>
      <c r="D14" s="1">
        <v>344</v>
      </c>
      <c r="E14" s="1">
        <v>327</v>
      </c>
      <c r="F14" s="1">
        <v>314</v>
      </c>
      <c r="G14" s="1">
        <v>335</v>
      </c>
      <c r="H14" s="1">
        <v>344</v>
      </c>
      <c r="I14" s="1">
        <v>347</v>
      </c>
      <c r="J14" s="1">
        <v>353</v>
      </c>
      <c r="K14" s="1">
        <v>353</v>
      </c>
      <c r="L14" s="1">
        <v>359</v>
      </c>
      <c r="M14" s="1">
        <v>337</v>
      </c>
      <c r="N14" s="1">
        <v>315</v>
      </c>
      <c r="O14" s="1">
        <v>325</v>
      </c>
    </row>
    <row r="15" spans="1:15" x14ac:dyDescent="0.3">
      <c r="A15" s="7" t="s">
        <v>199</v>
      </c>
      <c r="B15" s="7" t="s">
        <v>81</v>
      </c>
      <c r="C15" s="1">
        <v>2662</v>
      </c>
      <c r="D15" s="1">
        <v>2961</v>
      </c>
      <c r="E15" s="1">
        <v>3131</v>
      </c>
      <c r="F15" s="1">
        <v>3264</v>
      </c>
      <c r="G15" s="1">
        <v>3459</v>
      </c>
      <c r="H15" s="1">
        <v>3665</v>
      </c>
      <c r="I15" s="1">
        <v>3931</v>
      </c>
      <c r="J15" s="1">
        <v>4086</v>
      </c>
      <c r="K15" s="1">
        <v>4338</v>
      </c>
      <c r="L15" s="1">
        <v>4466</v>
      </c>
      <c r="M15" s="1">
        <v>4758</v>
      </c>
      <c r="N15" s="1">
        <v>5082</v>
      </c>
      <c r="O15" s="1">
        <v>5223</v>
      </c>
    </row>
    <row r="16" spans="1:15" x14ac:dyDescent="0.3">
      <c r="A16" s="7" t="s">
        <v>199</v>
      </c>
      <c r="B16" s="7" t="s">
        <v>82</v>
      </c>
      <c r="C16" s="1">
        <v>382</v>
      </c>
      <c r="D16" s="1">
        <v>422</v>
      </c>
      <c r="E16" s="1">
        <v>454</v>
      </c>
      <c r="F16" s="1">
        <v>467</v>
      </c>
      <c r="G16" s="1">
        <v>476</v>
      </c>
      <c r="H16" s="1">
        <v>506</v>
      </c>
      <c r="I16" s="1">
        <v>528</v>
      </c>
      <c r="J16" s="1">
        <v>547</v>
      </c>
      <c r="K16" s="1">
        <v>573</v>
      </c>
      <c r="L16" s="1">
        <v>579</v>
      </c>
      <c r="M16" s="1">
        <v>612</v>
      </c>
      <c r="N16" s="1">
        <v>646</v>
      </c>
      <c r="O16" s="1">
        <v>661</v>
      </c>
    </row>
    <row r="17" spans="1:15" x14ac:dyDescent="0.3">
      <c r="A17" s="7" t="s">
        <v>199</v>
      </c>
      <c r="B17" s="7" t="s">
        <v>83</v>
      </c>
      <c r="C17" s="1">
        <v>238</v>
      </c>
      <c r="D17" s="1">
        <v>261</v>
      </c>
      <c r="E17" s="1">
        <v>282</v>
      </c>
      <c r="F17" s="1">
        <v>308</v>
      </c>
      <c r="G17" s="1">
        <v>333</v>
      </c>
      <c r="H17" s="1">
        <v>352</v>
      </c>
      <c r="I17" s="1">
        <v>384</v>
      </c>
      <c r="J17" s="1">
        <v>418</v>
      </c>
      <c r="K17" s="1">
        <v>452</v>
      </c>
      <c r="L17" s="1">
        <v>482</v>
      </c>
      <c r="M17" s="1">
        <v>528</v>
      </c>
      <c r="N17" s="1">
        <v>556</v>
      </c>
      <c r="O17" s="1">
        <v>579</v>
      </c>
    </row>
    <row r="18" spans="1:15" x14ac:dyDescent="0.3">
      <c r="A18" s="7" t="s">
        <v>199</v>
      </c>
      <c r="B18" s="7" t="s">
        <v>84</v>
      </c>
      <c r="C18" s="1">
        <v>7780</v>
      </c>
      <c r="D18" s="1">
        <v>8229</v>
      </c>
      <c r="E18" s="1">
        <v>8448</v>
      </c>
      <c r="F18" s="1">
        <v>8609</v>
      </c>
      <c r="G18" s="1">
        <v>8902</v>
      </c>
      <c r="H18" s="1">
        <v>9090</v>
      </c>
      <c r="I18" s="1">
        <v>9258</v>
      </c>
      <c r="J18" s="1">
        <v>9370</v>
      </c>
      <c r="K18" s="1">
        <v>9600</v>
      </c>
      <c r="L18" s="1">
        <v>9584</v>
      </c>
      <c r="M18" s="1">
        <v>9763</v>
      </c>
      <c r="N18" s="1">
        <v>10005</v>
      </c>
      <c r="O18" s="1">
        <v>9818</v>
      </c>
    </row>
    <row r="19" spans="1:15" x14ac:dyDescent="0.3">
      <c r="A19" s="7" t="s">
        <v>199</v>
      </c>
      <c r="B19" s="7" t="s">
        <v>17</v>
      </c>
      <c r="C19" s="1">
        <v>355</v>
      </c>
      <c r="D19" s="1">
        <v>385</v>
      </c>
      <c r="E19" s="1">
        <v>422</v>
      </c>
      <c r="F19" s="1">
        <v>416</v>
      </c>
      <c r="G19" s="1">
        <v>447</v>
      </c>
      <c r="H19" s="1">
        <v>501</v>
      </c>
      <c r="I19" s="1">
        <v>536</v>
      </c>
      <c r="J19" s="1">
        <v>561</v>
      </c>
      <c r="K19" s="1">
        <v>609</v>
      </c>
      <c r="L19" s="1">
        <v>633</v>
      </c>
      <c r="M19" s="1">
        <v>687</v>
      </c>
      <c r="N19" s="1">
        <v>758</v>
      </c>
      <c r="O19" s="1">
        <v>782</v>
      </c>
    </row>
    <row r="20" spans="1:15" x14ac:dyDescent="0.3">
      <c r="A20" s="7" t="s">
        <v>199</v>
      </c>
      <c r="B20" s="7" t="s">
        <v>85</v>
      </c>
      <c r="C20" s="1">
        <v>911</v>
      </c>
      <c r="D20" s="1">
        <v>912</v>
      </c>
      <c r="E20" s="1">
        <v>878</v>
      </c>
      <c r="F20" s="1">
        <v>846</v>
      </c>
      <c r="G20" s="1">
        <v>865</v>
      </c>
      <c r="H20" s="1">
        <v>896</v>
      </c>
      <c r="I20" s="1">
        <v>900</v>
      </c>
      <c r="J20" s="1">
        <v>910</v>
      </c>
      <c r="K20" s="1">
        <v>921</v>
      </c>
      <c r="L20" s="1">
        <v>915</v>
      </c>
      <c r="M20" s="1">
        <v>859</v>
      </c>
      <c r="N20" s="1">
        <v>766</v>
      </c>
      <c r="O20" s="1">
        <v>755</v>
      </c>
    </row>
    <row r="21" spans="1:15" x14ac:dyDescent="0.3">
      <c r="A21" s="7" t="s">
        <v>200</v>
      </c>
      <c r="B21" s="7" t="s">
        <v>81</v>
      </c>
      <c r="C21" s="1">
        <v>2697</v>
      </c>
      <c r="D21" s="1">
        <v>2908</v>
      </c>
      <c r="E21" s="1">
        <v>3068</v>
      </c>
      <c r="F21" s="1">
        <v>3240</v>
      </c>
      <c r="G21" s="1">
        <v>3461</v>
      </c>
      <c r="H21" s="1">
        <v>3614</v>
      </c>
      <c r="I21" s="1">
        <v>3775</v>
      </c>
      <c r="J21" s="1">
        <v>3935</v>
      </c>
      <c r="K21" s="1">
        <v>4092</v>
      </c>
      <c r="L21" s="1">
        <v>4222</v>
      </c>
      <c r="M21" s="1">
        <v>4462</v>
      </c>
      <c r="N21" s="1">
        <v>4771</v>
      </c>
      <c r="O21" s="1">
        <v>5058</v>
      </c>
    </row>
    <row r="22" spans="1:15" x14ac:dyDescent="0.3">
      <c r="A22" s="7" t="s">
        <v>200</v>
      </c>
      <c r="B22" s="7" t="s">
        <v>82</v>
      </c>
      <c r="C22" s="1">
        <v>297</v>
      </c>
      <c r="D22" s="1">
        <v>309</v>
      </c>
      <c r="E22" s="1">
        <v>305</v>
      </c>
      <c r="F22" s="1">
        <v>307</v>
      </c>
      <c r="G22" s="1">
        <v>318</v>
      </c>
      <c r="H22" s="1">
        <v>321</v>
      </c>
      <c r="I22" s="1">
        <v>342</v>
      </c>
      <c r="J22" s="1">
        <v>373</v>
      </c>
      <c r="K22" s="1">
        <v>388</v>
      </c>
      <c r="L22" s="1">
        <v>395</v>
      </c>
      <c r="M22" s="1">
        <v>420</v>
      </c>
      <c r="N22" s="1">
        <v>430</v>
      </c>
      <c r="O22" s="1">
        <v>464</v>
      </c>
    </row>
    <row r="23" spans="1:15" x14ac:dyDescent="0.3">
      <c r="A23" s="7" t="s">
        <v>200</v>
      </c>
      <c r="B23" s="7" t="s">
        <v>83</v>
      </c>
      <c r="C23" s="1">
        <v>137</v>
      </c>
      <c r="D23" s="1">
        <v>138</v>
      </c>
      <c r="E23" s="1">
        <v>142</v>
      </c>
      <c r="F23" s="1">
        <v>151</v>
      </c>
      <c r="G23" s="1">
        <v>169</v>
      </c>
      <c r="H23" s="1">
        <v>174</v>
      </c>
      <c r="I23" s="1">
        <v>190</v>
      </c>
      <c r="J23" s="1">
        <v>205</v>
      </c>
      <c r="K23" s="1">
        <v>225</v>
      </c>
      <c r="L23" s="1">
        <v>234</v>
      </c>
      <c r="M23" s="1">
        <v>242</v>
      </c>
      <c r="N23" s="1">
        <v>258</v>
      </c>
      <c r="O23" s="1">
        <v>282</v>
      </c>
    </row>
    <row r="24" spans="1:15" x14ac:dyDescent="0.3">
      <c r="A24" s="7" t="s">
        <v>200</v>
      </c>
      <c r="B24" s="7" t="s">
        <v>84</v>
      </c>
      <c r="C24" s="1">
        <v>5004</v>
      </c>
      <c r="D24" s="1">
        <v>5097</v>
      </c>
      <c r="E24" s="1">
        <v>5088</v>
      </c>
      <c r="F24" s="1">
        <v>5109</v>
      </c>
      <c r="G24" s="1">
        <v>5148</v>
      </c>
      <c r="H24" s="1">
        <v>5231</v>
      </c>
      <c r="I24" s="1">
        <v>5246</v>
      </c>
      <c r="J24" s="1">
        <v>5284</v>
      </c>
      <c r="K24" s="1">
        <v>5381</v>
      </c>
      <c r="L24" s="1">
        <v>5391</v>
      </c>
      <c r="M24" s="1">
        <v>5410</v>
      </c>
      <c r="N24" s="1">
        <v>5487</v>
      </c>
      <c r="O24" s="1">
        <v>5555</v>
      </c>
    </row>
    <row r="25" spans="1:15" x14ac:dyDescent="0.3">
      <c r="A25" s="7" t="s">
        <v>200</v>
      </c>
      <c r="B25" s="7" t="s">
        <v>17</v>
      </c>
      <c r="C25" s="1">
        <v>265</v>
      </c>
      <c r="D25" s="1">
        <v>264</v>
      </c>
      <c r="E25" s="1">
        <v>281</v>
      </c>
      <c r="F25" s="1">
        <v>285</v>
      </c>
      <c r="G25" s="1">
        <v>302</v>
      </c>
      <c r="H25" s="1">
        <v>308</v>
      </c>
      <c r="I25" s="1">
        <v>328</v>
      </c>
      <c r="J25" s="1">
        <v>338</v>
      </c>
      <c r="K25" s="1">
        <v>380</v>
      </c>
      <c r="L25" s="1">
        <v>415</v>
      </c>
      <c r="M25" s="1">
        <v>472</v>
      </c>
      <c r="N25" s="1">
        <v>519</v>
      </c>
      <c r="O25" s="1">
        <v>582</v>
      </c>
    </row>
    <row r="26" spans="1:15" x14ac:dyDescent="0.3">
      <c r="A26" s="7" t="s">
        <v>200</v>
      </c>
      <c r="B26" s="7" t="s">
        <v>85</v>
      </c>
      <c r="C26" s="1">
        <v>435</v>
      </c>
      <c r="D26" s="1">
        <v>414</v>
      </c>
      <c r="E26" s="1">
        <v>404</v>
      </c>
      <c r="F26" s="1">
        <v>417</v>
      </c>
      <c r="G26" s="1">
        <v>439</v>
      </c>
      <c r="H26" s="1">
        <v>452</v>
      </c>
      <c r="I26" s="1">
        <v>459</v>
      </c>
      <c r="J26" s="1">
        <v>475</v>
      </c>
      <c r="K26" s="1">
        <v>491</v>
      </c>
      <c r="L26" s="1">
        <v>512</v>
      </c>
      <c r="M26" s="1">
        <v>470</v>
      </c>
      <c r="N26" s="1">
        <v>440</v>
      </c>
      <c r="O26" s="1">
        <v>426</v>
      </c>
    </row>
    <row r="27" spans="1:15" x14ac:dyDescent="0.3">
      <c r="A27" s="7" t="s">
        <v>201</v>
      </c>
      <c r="B27" s="7" t="s">
        <v>81</v>
      </c>
      <c r="C27" s="1">
        <v>1928</v>
      </c>
      <c r="D27" s="1">
        <v>2051</v>
      </c>
      <c r="E27" s="1">
        <v>2173</v>
      </c>
      <c r="F27" s="1">
        <v>2283</v>
      </c>
      <c r="G27" s="1">
        <v>2396</v>
      </c>
      <c r="H27" s="1">
        <v>2483</v>
      </c>
      <c r="I27" s="1">
        <v>2558</v>
      </c>
      <c r="J27" s="1">
        <v>2667</v>
      </c>
      <c r="K27" s="1">
        <v>2785</v>
      </c>
      <c r="L27" s="1">
        <v>2838</v>
      </c>
      <c r="M27" s="1">
        <v>2988</v>
      </c>
      <c r="N27" s="1">
        <v>3141</v>
      </c>
      <c r="O27" s="1">
        <v>3275</v>
      </c>
    </row>
    <row r="28" spans="1:15" x14ac:dyDescent="0.3">
      <c r="A28" s="7" t="s">
        <v>201</v>
      </c>
      <c r="B28" s="7" t="s">
        <v>82</v>
      </c>
      <c r="C28" s="1">
        <v>226</v>
      </c>
      <c r="D28" s="1">
        <v>225</v>
      </c>
      <c r="E28" s="1">
        <v>233</v>
      </c>
      <c r="F28" s="1">
        <v>244</v>
      </c>
      <c r="G28" s="1">
        <v>241</v>
      </c>
      <c r="H28" s="1">
        <v>240</v>
      </c>
      <c r="I28" s="1">
        <v>241</v>
      </c>
      <c r="J28" s="1">
        <v>245</v>
      </c>
      <c r="K28" s="1">
        <v>261</v>
      </c>
      <c r="L28" s="1">
        <v>270</v>
      </c>
      <c r="M28" s="1">
        <v>288</v>
      </c>
      <c r="N28" s="1">
        <v>322</v>
      </c>
      <c r="O28" s="1">
        <v>352</v>
      </c>
    </row>
    <row r="29" spans="1:15" x14ac:dyDescent="0.3">
      <c r="A29" s="7" t="s">
        <v>201</v>
      </c>
      <c r="B29" s="7" t="s">
        <v>83</v>
      </c>
      <c r="C29" s="1">
        <v>142</v>
      </c>
      <c r="D29" s="1">
        <v>149</v>
      </c>
      <c r="E29" s="1">
        <v>157</v>
      </c>
      <c r="F29" s="1">
        <v>163</v>
      </c>
      <c r="G29" s="1">
        <v>172</v>
      </c>
      <c r="H29" s="1">
        <v>183</v>
      </c>
      <c r="I29" s="1">
        <v>195</v>
      </c>
      <c r="J29" s="1">
        <v>202</v>
      </c>
      <c r="K29" s="1">
        <v>220</v>
      </c>
      <c r="L29" s="1">
        <v>233</v>
      </c>
      <c r="M29" s="1">
        <v>248</v>
      </c>
      <c r="N29" s="1">
        <v>253</v>
      </c>
      <c r="O29" s="1">
        <v>269</v>
      </c>
    </row>
    <row r="30" spans="1:15" x14ac:dyDescent="0.3">
      <c r="A30" s="7" t="s">
        <v>201</v>
      </c>
      <c r="B30" s="7" t="s">
        <v>84</v>
      </c>
      <c r="C30" s="1">
        <v>4058</v>
      </c>
      <c r="D30" s="1">
        <v>4148</v>
      </c>
      <c r="E30" s="1">
        <v>4242</v>
      </c>
      <c r="F30" s="1">
        <v>4270</v>
      </c>
      <c r="G30" s="1">
        <v>4329</v>
      </c>
      <c r="H30" s="1">
        <v>4444</v>
      </c>
      <c r="I30" s="1">
        <v>4523</v>
      </c>
      <c r="J30" s="1">
        <v>4645</v>
      </c>
      <c r="K30" s="1">
        <v>4741</v>
      </c>
      <c r="L30" s="1">
        <v>4833</v>
      </c>
      <c r="M30" s="1">
        <v>4904</v>
      </c>
      <c r="N30" s="1">
        <v>5048</v>
      </c>
      <c r="O30" s="1">
        <v>5148</v>
      </c>
    </row>
    <row r="31" spans="1:15" x14ac:dyDescent="0.3">
      <c r="A31" s="7" t="s">
        <v>201</v>
      </c>
      <c r="B31" s="7" t="s">
        <v>17</v>
      </c>
      <c r="C31" s="1">
        <v>213</v>
      </c>
      <c r="D31" s="1">
        <v>224</v>
      </c>
      <c r="E31" s="1">
        <v>241</v>
      </c>
      <c r="F31" s="1">
        <v>256</v>
      </c>
      <c r="G31" s="1">
        <v>267</v>
      </c>
      <c r="H31" s="1">
        <v>269</v>
      </c>
      <c r="I31" s="1">
        <v>281</v>
      </c>
      <c r="J31" s="1">
        <v>306</v>
      </c>
      <c r="K31" s="1">
        <v>330</v>
      </c>
      <c r="L31" s="1">
        <v>361</v>
      </c>
      <c r="M31" s="1">
        <v>403</v>
      </c>
      <c r="N31" s="1">
        <v>441</v>
      </c>
      <c r="O31" s="1">
        <v>500</v>
      </c>
    </row>
    <row r="32" spans="1:15" x14ac:dyDescent="0.3">
      <c r="A32" s="7" t="s">
        <v>201</v>
      </c>
      <c r="B32" s="7" t="s">
        <v>85</v>
      </c>
      <c r="C32" s="1">
        <v>342</v>
      </c>
      <c r="D32" s="1">
        <v>341</v>
      </c>
      <c r="E32" s="1">
        <v>343</v>
      </c>
      <c r="F32" s="1">
        <v>350</v>
      </c>
      <c r="G32" s="1">
        <v>356</v>
      </c>
      <c r="H32" s="1">
        <v>362</v>
      </c>
      <c r="I32" s="1">
        <v>371</v>
      </c>
      <c r="J32" s="1">
        <v>372</v>
      </c>
      <c r="K32" s="1">
        <v>376</v>
      </c>
      <c r="L32" s="1">
        <v>386</v>
      </c>
      <c r="M32" s="1">
        <v>353</v>
      </c>
      <c r="N32" s="1">
        <v>330</v>
      </c>
      <c r="O32" s="1">
        <v>328</v>
      </c>
    </row>
    <row r="33" spans="1:15" x14ac:dyDescent="0.3">
      <c r="A33" s="7" t="s">
        <v>202</v>
      </c>
      <c r="B33" s="7" t="s">
        <v>81</v>
      </c>
      <c r="C33" s="1">
        <v>1484</v>
      </c>
      <c r="D33" s="1">
        <v>1542</v>
      </c>
      <c r="E33" s="1">
        <v>1680</v>
      </c>
      <c r="F33" s="1">
        <v>1764</v>
      </c>
      <c r="G33" s="1">
        <v>1866</v>
      </c>
      <c r="H33" s="1">
        <v>1965</v>
      </c>
      <c r="I33" s="1">
        <v>2053</v>
      </c>
      <c r="J33" s="1">
        <v>2150</v>
      </c>
      <c r="K33" s="1">
        <v>2273</v>
      </c>
      <c r="L33" s="1">
        <v>2379</v>
      </c>
      <c r="M33" s="1">
        <v>2477</v>
      </c>
      <c r="N33" s="1">
        <v>2617</v>
      </c>
      <c r="O33" s="1">
        <v>2829</v>
      </c>
    </row>
    <row r="34" spans="1:15" x14ac:dyDescent="0.3">
      <c r="A34" s="7" t="s">
        <v>202</v>
      </c>
      <c r="B34" s="7" t="s">
        <v>82</v>
      </c>
      <c r="C34" s="1">
        <v>208</v>
      </c>
      <c r="D34" s="1">
        <v>219</v>
      </c>
      <c r="E34" s="1">
        <v>218</v>
      </c>
      <c r="F34" s="1">
        <v>233</v>
      </c>
      <c r="G34" s="1">
        <v>240</v>
      </c>
      <c r="H34" s="1">
        <v>237</v>
      </c>
      <c r="I34" s="1">
        <v>246</v>
      </c>
      <c r="J34" s="1">
        <v>257</v>
      </c>
      <c r="K34" s="1">
        <v>279</v>
      </c>
      <c r="L34" s="1">
        <v>289</v>
      </c>
      <c r="M34" s="1">
        <v>308</v>
      </c>
      <c r="N34" s="1">
        <v>340</v>
      </c>
      <c r="O34" s="1">
        <v>372</v>
      </c>
    </row>
    <row r="35" spans="1:15" x14ac:dyDescent="0.3">
      <c r="A35" s="7" t="s">
        <v>202</v>
      </c>
      <c r="B35" s="7" t="s">
        <v>83</v>
      </c>
      <c r="C35" s="1">
        <v>113</v>
      </c>
      <c r="D35" s="1">
        <v>107</v>
      </c>
      <c r="E35" s="1">
        <v>117</v>
      </c>
      <c r="F35" s="1">
        <v>118</v>
      </c>
      <c r="G35" s="1">
        <v>131</v>
      </c>
      <c r="H35" s="1">
        <v>142</v>
      </c>
      <c r="I35" s="1">
        <v>146</v>
      </c>
      <c r="J35" s="1">
        <v>159</v>
      </c>
      <c r="K35" s="1">
        <v>172</v>
      </c>
      <c r="L35" s="1">
        <v>182</v>
      </c>
      <c r="M35" s="1">
        <v>201</v>
      </c>
      <c r="N35" s="1">
        <v>234</v>
      </c>
      <c r="O35" s="1">
        <v>241</v>
      </c>
    </row>
    <row r="36" spans="1:15" x14ac:dyDescent="0.3">
      <c r="A36" s="7" t="s">
        <v>202</v>
      </c>
      <c r="B36" s="7" t="s">
        <v>84</v>
      </c>
      <c r="C36" s="1">
        <v>5319</v>
      </c>
      <c r="D36" s="1">
        <v>5419</v>
      </c>
      <c r="E36" s="1">
        <v>5512</v>
      </c>
      <c r="F36" s="1">
        <v>5589</v>
      </c>
      <c r="G36" s="1">
        <v>5680</v>
      </c>
      <c r="H36" s="1">
        <v>5796</v>
      </c>
      <c r="I36" s="1">
        <v>5964</v>
      </c>
      <c r="J36" s="1">
        <v>6007</v>
      </c>
      <c r="K36" s="1">
        <v>6134</v>
      </c>
      <c r="L36" s="1">
        <v>6219</v>
      </c>
      <c r="M36" s="1">
        <v>6380</v>
      </c>
      <c r="N36" s="1">
        <v>6560</v>
      </c>
      <c r="O36" s="1">
        <v>6806</v>
      </c>
    </row>
    <row r="37" spans="1:15" x14ac:dyDescent="0.3">
      <c r="A37" s="7" t="s">
        <v>202</v>
      </c>
      <c r="B37" s="7" t="s">
        <v>17</v>
      </c>
      <c r="C37" s="1">
        <v>207</v>
      </c>
      <c r="D37" s="1">
        <v>214</v>
      </c>
      <c r="E37" s="1">
        <v>215</v>
      </c>
      <c r="F37" s="1">
        <v>238</v>
      </c>
      <c r="G37" s="1">
        <v>247</v>
      </c>
      <c r="H37" s="1">
        <v>253</v>
      </c>
      <c r="I37" s="1">
        <v>277</v>
      </c>
      <c r="J37" s="1">
        <v>295</v>
      </c>
      <c r="K37" s="1">
        <v>318</v>
      </c>
      <c r="L37" s="1">
        <v>344</v>
      </c>
      <c r="M37" s="1">
        <v>389</v>
      </c>
      <c r="N37" s="1">
        <v>435</v>
      </c>
      <c r="O37" s="1">
        <v>466</v>
      </c>
    </row>
    <row r="38" spans="1:15" x14ac:dyDescent="0.3">
      <c r="A38" s="7" t="s">
        <v>202</v>
      </c>
      <c r="B38" s="7" t="s">
        <v>85</v>
      </c>
      <c r="C38" s="1">
        <v>693</v>
      </c>
      <c r="D38" s="1">
        <v>686</v>
      </c>
      <c r="E38" s="1">
        <v>658</v>
      </c>
      <c r="F38" s="1">
        <v>647</v>
      </c>
      <c r="G38" s="1">
        <v>645</v>
      </c>
      <c r="H38" s="1">
        <v>652</v>
      </c>
      <c r="I38" s="1">
        <v>655</v>
      </c>
      <c r="J38" s="1">
        <v>658</v>
      </c>
      <c r="K38" s="1">
        <v>663</v>
      </c>
      <c r="L38" s="1">
        <v>669</v>
      </c>
      <c r="M38" s="1">
        <v>587</v>
      </c>
      <c r="N38" s="1">
        <v>536</v>
      </c>
      <c r="O38" s="1">
        <v>512</v>
      </c>
    </row>
    <row r="39" spans="1:15" x14ac:dyDescent="0.3">
      <c r="A39" s="7" t="s">
        <v>203</v>
      </c>
      <c r="B39" s="7" t="s">
        <v>81</v>
      </c>
      <c r="C39" s="1">
        <v>493</v>
      </c>
      <c r="D39" s="1">
        <v>528</v>
      </c>
      <c r="E39" s="1">
        <v>590</v>
      </c>
      <c r="F39" s="1">
        <v>625</v>
      </c>
      <c r="G39" s="1">
        <v>651</v>
      </c>
      <c r="H39" s="1">
        <v>686</v>
      </c>
      <c r="I39" s="1">
        <v>716</v>
      </c>
      <c r="J39" s="1">
        <v>760</v>
      </c>
      <c r="K39" s="1">
        <v>775</v>
      </c>
      <c r="L39" s="1">
        <v>823</v>
      </c>
      <c r="M39" s="1">
        <v>850</v>
      </c>
      <c r="N39" s="1">
        <v>910</v>
      </c>
      <c r="O39" s="1">
        <v>943</v>
      </c>
    </row>
    <row r="40" spans="1:15" x14ac:dyDescent="0.3">
      <c r="A40" s="7" t="s">
        <v>203</v>
      </c>
      <c r="B40" s="7" t="s">
        <v>82</v>
      </c>
      <c r="C40" s="1">
        <v>58</v>
      </c>
      <c r="D40" s="1">
        <v>73</v>
      </c>
      <c r="E40" s="1">
        <v>70</v>
      </c>
      <c r="F40" s="1">
        <v>79</v>
      </c>
      <c r="G40" s="1">
        <v>92</v>
      </c>
      <c r="H40" s="1">
        <v>87</v>
      </c>
      <c r="I40" s="1">
        <v>89</v>
      </c>
      <c r="J40" s="1">
        <v>100</v>
      </c>
      <c r="K40" s="1">
        <v>99</v>
      </c>
      <c r="L40" s="1">
        <v>99</v>
      </c>
      <c r="M40" s="1">
        <v>107</v>
      </c>
      <c r="N40" s="1">
        <v>110</v>
      </c>
      <c r="O40" s="1">
        <v>120</v>
      </c>
    </row>
    <row r="41" spans="1:15" x14ac:dyDescent="0.3">
      <c r="A41" s="7" t="s">
        <v>203</v>
      </c>
      <c r="B41" s="7" t="s">
        <v>83</v>
      </c>
      <c r="C41" s="1">
        <v>64</v>
      </c>
      <c r="D41" s="1">
        <v>73</v>
      </c>
      <c r="E41" s="1">
        <v>71</v>
      </c>
      <c r="F41" s="1">
        <v>75</v>
      </c>
      <c r="G41" s="1">
        <v>84</v>
      </c>
      <c r="H41" s="1">
        <v>92</v>
      </c>
      <c r="I41" s="1">
        <v>107</v>
      </c>
      <c r="J41" s="1">
        <v>113</v>
      </c>
      <c r="K41" s="1">
        <v>121</v>
      </c>
      <c r="L41" s="1">
        <v>129</v>
      </c>
      <c r="M41" s="1">
        <v>138</v>
      </c>
      <c r="N41" s="1">
        <v>146</v>
      </c>
      <c r="O41" s="1">
        <v>160</v>
      </c>
    </row>
    <row r="42" spans="1:15" x14ac:dyDescent="0.3">
      <c r="A42" s="7" t="s">
        <v>203</v>
      </c>
      <c r="B42" s="7" t="s">
        <v>84</v>
      </c>
      <c r="C42" s="1">
        <v>3888</v>
      </c>
      <c r="D42" s="1">
        <v>3981</v>
      </c>
      <c r="E42" s="1">
        <v>4030</v>
      </c>
      <c r="F42" s="1">
        <v>4140</v>
      </c>
      <c r="G42" s="1">
        <v>4243</v>
      </c>
      <c r="H42" s="1">
        <v>4394</v>
      </c>
      <c r="I42" s="1">
        <v>4515</v>
      </c>
      <c r="J42" s="1">
        <v>4629</v>
      </c>
      <c r="K42" s="1">
        <v>4800</v>
      </c>
      <c r="L42" s="1">
        <v>4905</v>
      </c>
      <c r="M42" s="1">
        <v>5078</v>
      </c>
      <c r="N42" s="1">
        <v>5230</v>
      </c>
      <c r="O42" s="1">
        <v>5377</v>
      </c>
    </row>
    <row r="43" spans="1:15" x14ac:dyDescent="0.3">
      <c r="A43" s="7" t="s">
        <v>203</v>
      </c>
      <c r="B43" s="7" t="s">
        <v>17</v>
      </c>
      <c r="C43" s="1">
        <v>75</v>
      </c>
      <c r="D43" s="1">
        <v>78</v>
      </c>
      <c r="E43" s="1">
        <v>88</v>
      </c>
      <c r="F43" s="1">
        <v>95</v>
      </c>
      <c r="G43" s="1">
        <v>95</v>
      </c>
      <c r="H43" s="1">
        <v>103</v>
      </c>
      <c r="I43" s="1">
        <v>100</v>
      </c>
      <c r="J43" s="1">
        <v>107</v>
      </c>
      <c r="K43" s="1">
        <v>114</v>
      </c>
      <c r="L43" s="1">
        <v>131</v>
      </c>
      <c r="M43" s="1">
        <v>133</v>
      </c>
      <c r="N43" s="1">
        <v>151</v>
      </c>
      <c r="O43" s="1">
        <v>168</v>
      </c>
    </row>
    <row r="44" spans="1:15" x14ac:dyDescent="0.3">
      <c r="A44" s="7" t="s">
        <v>203</v>
      </c>
      <c r="B44" s="7" t="s">
        <v>85</v>
      </c>
      <c r="C44" s="1">
        <v>292</v>
      </c>
      <c r="D44" s="1">
        <v>301</v>
      </c>
      <c r="E44" s="1">
        <v>307</v>
      </c>
      <c r="F44" s="1">
        <v>314</v>
      </c>
      <c r="G44" s="1">
        <v>323</v>
      </c>
      <c r="H44" s="1">
        <v>323</v>
      </c>
      <c r="I44" s="1">
        <v>325</v>
      </c>
      <c r="J44" s="1">
        <v>329</v>
      </c>
      <c r="K44" s="1">
        <v>348</v>
      </c>
      <c r="L44" s="1">
        <v>347</v>
      </c>
      <c r="M44" s="1">
        <v>329</v>
      </c>
      <c r="N44" s="1">
        <v>306</v>
      </c>
      <c r="O44" s="1">
        <v>301</v>
      </c>
    </row>
    <row r="45" spans="1:15" x14ac:dyDescent="0.3">
      <c r="A45" s="7" t="s">
        <v>204</v>
      </c>
      <c r="B45" s="7" t="s">
        <v>81</v>
      </c>
      <c r="C45" s="1">
        <v>1824</v>
      </c>
      <c r="D45" s="1">
        <v>1939</v>
      </c>
      <c r="E45" s="1">
        <v>2041</v>
      </c>
      <c r="F45" s="1">
        <v>2105</v>
      </c>
      <c r="G45" s="1">
        <v>2196</v>
      </c>
      <c r="H45" s="1">
        <v>2295</v>
      </c>
      <c r="I45" s="1">
        <v>2380</v>
      </c>
      <c r="J45" s="1">
        <v>2445</v>
      </c>
      <c r="K45" s="1">
        <v>2559</v>
      </c>
      <c r="L45" s="1">
        <v>2641</v>
      </c>
      <c r="M45" s="1">
        <v>2780</v>
      </c>
      <c r="N45" s="1">
        <v>2906</v>
      </c>
      <c r="O45" s="1">
        <v>3010</v>
      </c>
    </row>
    <row r="46" spans="1:15" x14ac:dyDescent="0.3">
      <c r="A46" s="7" t="s">
        <v>204</v>
      </c>
      <c r="B46" s="7" t="s">
        <v>82</v>
      </c>
      <c r="C46" s="1">
        <v>212</v>
      </c>
      <c r="D46" s="1">
        <v>220</v>
      </c>
      <c r="E46" s="1">
        <v>219</v>
      </c>
      <c r="F46" s="1">
        <v>225</v>
      </c>
      <c r="G46" s="1">
        <v>241</v>
      </c>
      <c r="H46" s="1">
        <v>249</v>
      </c>
      <c r="I46" s="1">
        <v>258</v>
      </c>
      <c r="J46" s="1">
        <v>264</v>
      </c>
      <c r="K46" s="1">
        <v>276</v>
      </c>
      <c r="L46" s="1">
        <v>301</v>
      </c>
      <c r="M46" s="1">
        <v>322</v>
      </c>
      <c r="N46" s="1">
        <v>340</v>
      </c>
      <c r="O46" s="1">
        <v>358</v>
      </c>
    </row>
    <row r="47" spans="1:15" x14ac:dyDescent="0.3">
      <c r="A47" s="7" t="s">
        <v>204</v>
      </c>
      <c r="B47" s="7" t="s">
        <v>83</v>
      </c>
      <c r="C47" s="1">
        <v>133</v>
      </c>
      <c r="D47" s="1">
        <v>144</v>
      </c>
      <c r="E47" s="1">
        <v>145</v>
      </c>
      <c r="F47" s="1">
        <v>150</v>
      </c>
      <c r="G47" s="1">
        <v>163</v>
      </c>
      <c r="H47" s="1">
        <v>170</v>
      </c>
      <c r="I47" s="1">
        <v>173</v>
      </c>
      <c r="J47" s="1">
        <v>173</v>
      </c>
      <c r="K47" s="1">
        <v>182</v>
      </c>
      <c r="L47" s="1">
        <v>183</v>
      </c>
      <c r="M47" s="1">
        <v>207</v>
      </c>
      <c r="N47" s="1">
        <v>228</v>
      </c>
      <c r="O47" s="1">
        <v>230</v>
      </c>
    </row>
    <row r="48" spans="1:15" x14ac:dyDescent="0.3">
      <c r="A48" s="7" t="s">
        <v>204</v>
      </c>
      <c r="B48" s="7" t="s">
        <v>85</v>
      </c>
      <c r="C48" s="1">
        <v>429</v>
      </c>
      <c r="D48" s="1">
        <v>447</v>
      </c>
      <c r="E48" s="1">
        <v>441</v>
      </c>
      <c r="F48" s="1">
        <v>437</v>
      </c>
      <c r="G48" s="1">
        <v>455</v>
      </c>
      <c r="H48" s="1">
        <v>448</v>
      </c>
      <c r="I48" s="1">
        <v>450</v>
      </c>
      <c r="J48" s="1">
        <v>449</v>
      </c>
      <c r="K48" s="1">
        <v>459</v>
      </c>
      <c r="L48" s="1">
        <v>461</v>
      </c>
      <c r="M48" s="1">
        <v>411</v>
      </c>
      <c r="N48" s="1">
        <v>392</v>
      </c>
      <c r="O48" s="1">
        <v>388</v>
      </c>
    </row>
    <row r="49" spans="1:15" x14ac:dyDescent="0.3">
      <c r="A49" s="7" t="s">
        <v>204</v>
      </c>
      <c r="B49" s="7" t="s">
        <v>17</v>
      </c>
      <c r="C49" s="1">
        <v>232</v>
      </c>
      <c r="D49" s="1">
        <v>246</v>
      </c>
      <c r="E49" s="1">
        <v>243</v>
      </c>
      <c r="F49" s="1">
        <v>244</v>
      </c>
      <c r="G49" s="1">
        <v>245</v>
      </c>
      <c r="H49" s="1">
        <v>256</v>
      </c>
      <c r="I49" s="1">
        <v>257</v>
      </c>
      <c r="J49" s="1">
        <v>284</v>
      </c>
      <c r="K49" s="1">
        <v>291</v>
      </c>
      <c r="L49" s="1">
        <v>324</v>
      </c>
      <c r="M49" s="1">
        <v>360</v>
      </c>
      <c r="N49" s="1">
        <v>400</v>
      </c>
      <c r="O49" s="1">
        <v>417</v>
      </c>
    </row>
    <row r="50" spans="1:15" x14ac:dyDescent="0.3">
      <c r="A50" s="7" t="s">
        <v>204</v>
      </c>
      <c r="B50" s="7" t="s">
        <v>84</v>
      </c>
      <c r="C50" s="1">
        <v>5232</v>
      </c>
      <c r="D50" s="1">
        <v>5332</v>
      </c>
      <c r="E50" s="1">
        <v>5375</v>
      </c>
      <c r="F50" s="1">
        <v>5434</v>
      </c>
      <c r="G50" s="1">
        <v>5521</v>
      </c>
      <c r="H50" s="1">
        <v>5673</v>
      </c>
      <c r="I50" s="1">
        <v>5746</v>
      </c>
      <c r="J50" s="1">
        <v>5808</v>
      </c>
      <c r="K50" s="1">
        <v>5942</v>
      </c>
      <c r="L50" s="1">
        <v>6031</v>
      </c>
      <c r="M50" s="1">
        <v>6148</v>
      </c>
      <c r="N50" s="1">
        <v>6283</v>
      </c>
      <c r="O50" s="1">
        <v>6335</v>
      </c>
    </row>
    <row r="51" spans="1:15" x14ac:dyDescent="0.3">
      <c r="A51" s="10" t="s">
        <v>18</v>
      </c>
      <c r="B51" s="10" t="s">
        <v>18</v>
      </c>
      <c r="C51" s="5">
        <v>54339</v>
      </c>
      <c r="D51" s="5">
        <v>56478</v>
      </c>
      <c r="E51" s="5">
        <v>57851</v>
      </c>
      <c r="F51" s="5">
        <v>59171</v>
      </c>
      <c r="G51" s="5">
        <v>61054</v>
      </c>
      <c r="H51" s="5">
        <v>62980</v>
      </c>
      <c r="I51" s="5">
        <v>64747</v>
      </c>
      <c r="J51" s="5">
        <v>66326</v>
      </c>
      <c r="K51" s="5">
        <v>68533</v>
      </c>
      <c r="L51" s="5">
        <v>69995</v>
      </c>
      <c r="M51" s="5">
        <v>72041</v>
      </c>
      <c r="N51" s="5">
        <v>74603</v>
      </c>
      <c r="O51" s="5">
        <v>76680</v>
      </c>
    </row>
    <row r="52" spans="1:15" x14ac:dyDescent="0.3">
      <c r="A52" s="15"/>
      <c r="B52" s="15"/>
    </row>
    <row r="53" spans="1:15" x14ac:dyDescent="0.3">
      <c r="A53" s="15"/>
      <c r="B53" s="15"/>
    </row>
    <row r="54" spans="1:15" x14ac:dyDescent="0.3">
      <c r="A54" s="15"/>
      <c r="B54" s="15"/>
      <c r="C54" s="18" t="s">
        <v>37</v>
      </c>
      <c r="D54" s="19"/>
      <c r="E54" s="19"/>
      <c r="F54" s="19"/>
      <c r="G54" s="19"/>
      <c r="H54" s="19"/>
      <c r="I54" s="19"/>
      <c r="J54" s="19"/>
      <c r="K54" s="19"/>
      <c r="L54" s="19"/>
      <c r="M54" s="19"/>
      <c r="N54" s="19"/>
      <c r="O54" s="19"/>
    </row>
    <row r="55" spans="1:15" x14ac:dyDescent="0.3">
      <c r="A55" s="9" t="s">
        <v>41</v>
      </c>
      <c r="B55" s="9" t="s">
        <v>41</v>
      </c>
      <c r="C55" s="4" t="s">
        <v>0</v>
      </c>
      <c r="D55" s="4" t="s">
        <v>1</v>
      </c>
      <c r="E55" s="4" t="s">
        <v>2</v>
      </c>
      <c r="F55" s="4" t="s">
        <v>3</v>
      </c>
      <c r="G55" s="4" t="s">
        <v>4</v>
      </c>
      <c r="H55" s="4" t="s">
        <v>5</v>
      </c>
      <c r="I55" s="4" t="s">
        <v>6</v>
      </c>
      <c r="J55" s="4" t="s">
        <v>7</v>
      </c>
      <c r="K55" s="4" t="s">
        <v>8</v>
      </c>
      <c r="L55" s="4" t="s">
        <v>9</v>
      </c>
      <c r="M55" s="4" t="s">
        <v>10</v>
      </c>
      <c r="N55" s="4" t="s">
        <v>11</v>
      </c>
      <c r="O55" s="4" t="s">
        <v>12</v>
      </c>
    </row>
    <row r="56" spans="1:15" x14ac:dyDescent="0.3">
      <c r="A56" s="8" t="s">
        <v>198</v>
      </c>
      <c r="B56" s="8" t="s">
        <v>81</v>
      </c>
      <c r="C56" s="2">
        <v>0.27320655243833603</v>
      </c>
      <c r="D56" s="2">
        <v>0.283919140411583</v>
      </c>
      <c r="E56" s="2">
        <v>0.290666185231991</v>
      </c>
      <c r="F56" s="2">
        <v>0.302784631653155</v>
      </c>
      <c r="G56" s="2">
        <v>0.31096311475409799</v>
      </c>
      <c r="H56" s="2">
        <v>0.32152274225444999</v>
      </c>
      <c r="I56" s="2">
        <v>0.32511210762331799</v>
      </c>
      <c r="J56" s="2">
        <v>0.32890625000000001</v>
      </c>
      <c r="K56" s="2">
        <v>0.33313023610053299</v>
      </c>
      <c r="L56" s="2">
        <v>0.33672116659301798</v>
      </c>
      <c r="M56" s="2">
        <v>0.34423877170325701</v>
      </c>
      <c r="N56" s="2">
        <v>0.34874065873235499</v>
      </c>
      <c r="O56" s="2">
        <v>0.350856389986825</v>
      </c>
    </row>
    <row r="57" spans="1:15" x14ac:dyDescent="0.3">
      <c r="A57" s="8" t="s">
        <v>198</v>
      </c>
      <c r="B57" s="8" t="s">
        <v>82</v>
      </c>
      <c r="C57" s="2">
        <v>3.5398230088495602E-2</v>
      </c>
      <c r="D57" s="2">
        <v>3.27809142232744E-2</v>
      </c>
      <c r="E57" s="2">
        <v>3.24968405849431E-2</v>
      </c>
      <c r="F57" s="2">
        <v>3.1899894254494202E-2</v>
      </c>
      <c r="G57" s="2">
        <v>3.4153005464480898E-2</v>
      </c>
      <c r="H57" s="2">
        <v>3.5102175346077798E-2</v>
      </c>
      <c r="I57" s="2">
        <v>3.5714285714285698E-2</v>
      </c>
      <c r="J57" s="2">
        <v>3.7031250000000002E-2</v>
      </c>
      <c r="K57" s="2">
        <v>3.7319116527037302E-2</v>
      </c>
      <c r="L57" s="2">
        <v>3.8739136839004297E-2</v>
      </c>
      <c r="M57" s="2">
        <v>3.9890945616300799E-2</v>
      </c>
      <c r="N57" s="2">
        <v>4.0271242734569598E-2</v>
      </c>
      <c r="O57" s="2">
        <v>4.07114624505929E-2</v>
      </c>
    </row>
    <row r="58" spans="1:15" x14ac:dyDescent="0.3">
      <c r="A58" s="8" t="s">
        <v>198</v>
      </c>
      <c r="B58" s="8" t="s">
        <v>83</v>
      </c>
      <c r="C58" s="2">
        <v>1.75108265863303E-2</v>
      </c>
      <c r="D58" s="2">
        <v>1.73010380622837E-2</v>
      </c>
      <c r="E58" s="2">
        <v>1.8414876331467801E-2</v>
      </c>
      <c r="F58" s="2">
        <v>1.8329221008107199E-2</v>
      </c>
      <c r="G58" s="2">
        <v>1.7759562841530099E-2</v>
      </c>
      <c r="H58" s="2">
        <v>1.9116677653263001E-2</v>
      </c>
      <c r="I58" s="2">
        <v>1.9538757206918601E-2</v>
      </c>
      <c r="J58" s="2">
        <v>1.984375E-2</v>
      </c>
      <c r="K58" s="2">
        <v>2.02589489718203E-2</v>
      </c>
      <c r="L58" s="2">
        <v>2.0768890852850198E-2</v>
      </c>
      <c r="M58" s="2">
        <v>2.2815325010761899E-2</v>
      </c>
      <c r="N58" s="2">
        <v>2.4494879601439201E-2</v>
      </c>
      <c r="O58" s="2">
        <v>2.6482213438735198E-2</v>
      </c>
    </row>
    <row r="59" spans="1:15" x14ac:dyDescent="0.3">
      <c r="A59" s="8" t="s">
        <v>198</v>
      </c>
      <c r="B59" s="8" t="s">
        <v>84</v>
      </c>
      <c r="C59" s="2">
        <v>0.57992845038599095</v>
      </c>
      <c r="D59" s="2">
        <v>0.57220906938626803</v>
      </c>
      <c r="E59" s="2">
        <v>0.57013901426250202</v>
      </c>
      <c r="F59" s="2">
        <v>0.56150863588297495</v>
      </c>
      <c r="G59" s="2">
        <v>0.54730191256830596</v>
      </c>
      <c r="H59" s="2">
        <v>0.53361898483849701</v>
      </c>
      <c r="I59" s="2">
        <v>0.52930813581037806</v>
      </c>
      <c r="J59" s="2">
        <v>0.52218750000000003</v>
      </c>
      <c r="K59" s="2">
        <v>0.51850723533891896</v>
      </c>
      <c r="L59" s="2">
        <v>0.51229930770363796</v>
      </c>
      <c r="M59" s="2">
        <v>0.50365906155832996</v>
      </c>
      <c r="N59" s="2">
        <v>0.499169665098256</v>
      </c>
      <c r="O59" s="2">
        <v>0.49275362318840599</v>
      </c>
    </row>
    <row r="60" spans="1:15" x14ac:dyDescent="0.3">
      <c r="A60" s="8" t="s">
        <v>198</v>
      </c>
      <c r="B60" s="8" t="s">
        <v>17</v>
      </c>
      <c r="C60" s="2">
        <v>3.0502730182639801E-2</v>
      </c>
      <c r="D60" s="2">
        <v>3.1141868512110701E-2</v>
      </c>
      <c r="E60" s="2">
        <v>2.9247156526448801E-2</v>
      </c>
      <c r="F60" s="2">
        <v>3.0137469157560801E-2</v>
      </c>
      <c r="G60" s="2">
        <v>3.2616120218579202E-2</v>
      </c>
      <c r="H60" s="2">
        <v>3.3948582729070503E-2</v>
      </c>
      <c r="I60" s="2">
        <v>3.4753363228699603E-2</v>
      </c>
      <c r="J60" s="2">
        <v>3.6874999999999998E-2</v>
      </c>
      <c r="K60" s="2">
        <v>3.7014470677837003E-2</v>
      </c>
      <c r="L60" s="2">
        <v>3.8591839740757097E-2</v>
      </c>
      <c r="M60" s="2">
        <v>4.1038886497345398E-2</v>
      </c>
      <c r="N60" s="2">
        <v>4.3730971491834997E-2</v>
      </c>
      <c r="O60" s="2">
        <v>4.6376811594202899E-2</v>
      </c>
    </row>
    <row r="61" spans="1:15" x14ac:dyDescent="0.3">
      <c r="A61" s="8" t="s">
        <v>198</v>
      </c>
      <c r="B61" s="8" t="s">
        <v>85</v>
      </c>
      <c r="C61" s="2">
        <v>6.3453210318207498E-2</v>
      </c>
      <c r="D61" s="2">
        <v>6.26479694044801E-2</v>
      </c>
      <c r="E61" s="2">
        <v>5.9035927062646702E-2</v>
      </c>
      <c r="F61" s="2">
        <v>5.5340148043708098E-2</v>
      </c>
      <c r="G61" s="2">
        <v>5.72062841530055E-2</v>
      </c>
      <c r="H61" s="2">
        <v>5.6690837178642102E-2</v>
      </c>
      <c r="I61" s="2">
        <v>5.55733504163997E-2</v>
      </c>
      <c r="J61" s="2">
        <v>5.5156249999999997E-2</v>
      </c>
      <c r="K61" s="2">
        <v>5.3769992383853799E-2</v>
      </c>
      <c r="L61" s="2">
        <v>5.2879658270732099E-2</v>
      </c>
      <c r="M61" s="2">
        <v>4.8357009614004902E-2</v>
      </c>
      <c r="N61" s="2">
        <v>4.3592582341544402E-2</v>
      </c>
      <c r="O61" s="2">
        <v>4.28194993412385E-2</v>
      </c>
    </row>
    <row r="62" spans="1:15" x14ac:dyDescent="0.3">
      <c r="A62" s="8" t="s">
        <v>199</v>
      </c>
      <c r="B62" s="8" t="s">
        <v>81</v>
      </c>
      <c r="C62" s="2">
        <v>0.21593121349772901</v>
      </c>
      <c r="D62" s="2">
        <v>0.224829157175399</v>
      </c>
      <c r="E62" s="2">
        <v>0.22996694821887601</v>
      </c>
      <c r="F62" s="2">
        <v>0.23465132997843299</v>
      </c>
      <c r="G62" s="2">
        <v>0.238848225383234</v>
      </c>
      <c r="H62" s="2">
        <v>0.24417055296469001</v>
      </c>
      <c r="I62" s="2">
        <v>0.25300894638604599</v>
      </c>
      <c r="J62" s="2">
        <v>0.25711049584696699</v>
      </c>
      <c r="K62" s="2">
        <v>0.26302067543806501</v>
      </c>
      <c r="L62" s="2">
        <v>0.26808331832643001</v>
      </c>
      <c r="M62" s="2">
        <v>0.27651537165107198</v>
      </c>
      <c r="N62" s="2">
        <v>0.2852972548139</v>
      </c>
      <c r="O62" s="2">
        <v>0.29313054214838902</v>
      </c>
    </row>
    <row r="63" spans="1:15" x14ac:dyDescent="0.3">
      <c r="A63" s="8" t="s">
        <v>199</v>
      </c>
      <c r="B63" s="8" t="s">
        <v>82</v>
      </c>
      <c r="C63" s="2">
        <v>3.0986372485399101E-2</v>
      </c>
      <c r="D63" s="2">
        <v>3.2042520880789703E-2</v>
      </c>
      <c r="E63" s="2">
        <v>3.3345574733749501E-2</v>
      </c>
      <c r="F63" s="2">
        <v>3.35729690869878E-2</v>
      </c>
      <c r="G63" s="2">
        <v>3.28683883441514E-2</v>
      </c>
      <c r="H63" s="2">
        <v>3.3710859427048601E-2</v>
      </c>
      <c r="I63" s="2">
        <v>3.3983394477698402E-2</v>
      </c>
      <c r="J63" s="2">
        <v>3.4419833878681097E-2</v>
      </c>
      <c r="K63" s="2">
        <v>3.4742011762565903E-2</v>
      </c>
      <c r="L63" s="2">
        <v>3.4755987754367001E-2</v>
      </c>
      <c r="M63" s="2">
        <v>3.5566920439356102E-2</v>
      </c>
      <c r="N63" s="2">
        <v>3.6265648683545697E-2</v>
      </c>
      <c r="O63" s="2">
        <v>3.7097317319564498E-2</v>
      </c>
    </row>
    <row r="64" spans="1:15" x14ac:dyDescent="0.3">
      <c r="A64" s="8" t="s">
        <v>199</v>
      </c>
      <c r="B64" s="8" t="s">
        <v>83</v>
      </c>
      <c r="C64" s="2">
        <v>1.9305645684620398E-2</v>
      </c>
      <c r="D64" s="2">
        <v>1.9817767653758499E-2</v>
      </c>
      <c r="E64" s="2">
        <v>2.0712449504223299E-2</v>
      </c>
      <c r="F64" s="2">
        <v>2.2142343637670699E-2</v>
      </c>
      <c r="G64" s="2">
        <v>2.29940615937025E-2</v>
      </c>
      <c r="H64" s="2">
        <v>2.3451032644903402E-2</v>
      </c>
      <c r="I64" s="2">
        <v>2.4715195983780702E-2</v>
      </c>
      <c r="J64" s="2">
        <v>2.63025421595771E-2</v>
      </c>
      <c r="K64" s="2">
        <v>2.7405565997695999E-2</v>
      </c>
      <c r="L64" s="2">
        <v>2.8933309322288301E-2</v>
      </c>
      <c r="M64" s="2">
        <v>3.0685186261405199E-2</v>
      </c>
      <c r="N64" s="2">
        <v>3.1213158928872199E-2</v>
      </c>
      <c r="O64" s="2">
        <v>3.2495229543158602E-2</v>
      </c>
    </row>
    <row r="65" spans="1:15" x14ac:dyDescent="0.3">
      <c r="A65" s="8" t="s">
        <v>199</v>
      </c>
      <c r="B65" s="8" t="s">
        <v>84</v>
      </c>
      <c r="C65" s="2">
        <v>0.63108371187540602</v>
      </c>
      <c r="D65" s="2">
        <v>0.624829157175399</v>
      </c>
      <c r="E65" s="2">
        <v>0.62049210429673196</v>
      </c>
      <c r="F65" s="2">
        <v>0.61890726096333604</v>
      </c>
      <c r="G65" s="2">
        <v>0.61469410302444405</v>
      </c>
      <c r="H65" s="2">
        <v>0.60559626915389697</v>
      </c>
      <c r="I65" s="2">
        <v>0.59586792817146195</v>
      </c>
      <c r="J65" s="2">
        <v>0.58960483262018604</v>
      </c>
      <c r="K65" s="2">
        <v>0.58206511853513598</v>
      </c>
      <c r="L65" s="2">
        <v>0.57530464013446203</v>
      </c>
      <c r="M65" s="2">
        <v>0.56738536642064297</v>
      </c>
      <c r="N65" s="2">
        <v>0.561668444394543</v>
      </c>
      <c r="O65" s="2">
        <v>0.55101582669210902</v>
      </c>
    </row>
    <row r="66" spans="1:15" x14ac:dyDescent="0.3">
      <c r="A66" s="8" t="s">
        <v>199</v>
      </c>
      <c r="B66" s="8" t="s">
        <v>17</v>
      </c>
      <c r="C66" s="2">
        <v>2.8796236210253099E-2</v>
      </c>
      <c r="D66" s="2">
        <v>2.9233105542900501E-2</v>
      </c>
      <c r="E66" s="2">
        <v>3.09952258538377E-2</v>
      </c>
      <c r="F66" s="2">
        <v>2.9906542056074799E-2</v>
      </c>
      <c r="G66" s="2">
        <v>3.08659024996547E-2</v>
      </c>
      <c r="H66" s="2">
        <v>3.3377748167888098E-2</v>
      </c>
      <c r="I66" s="2">
        <v>3.4498294394027199E-2</v>
      </c>
      <c r="J66" s="2">
        <v>3.5300780266800898E-2</v>
      </c>
      <c r="K66" s="2">
        <v>3.6924755957072702E-2</v>
      </c>
      <c r="L66" s="2">
        <v>3.7997478840266503E-2</v>
      </c>
      <c r="M66" s="2">
        <v>3.9925611669669299E-2</v>
      </c>
      <c r="N66" s="2">
        <v>4.2553191489361701E-2</v>
      </c>
      <c r="O66" s="2">
        <v>4.3888202940846298E-2</v>
      </c>
    </row>
    <row r="67" spans="1:15" x14ac:dyDescent="0.3">
      <c r="A67" s="8" t="s">
        <v>199</v>
      </c>
      <c r="B67" s="8" t="s">
        <v>85</v>
      </c>
      <c r="C67" s="2">
        <v>7.3896820246593095E-2</v>
      </c>
      <c r="D67" s="2">
        <v>6.9248291571753995E-2</v>
      </c>
      <c r="E67" s="2">
        <v>6.44876973925817E-2</v>
      </c>
      <c r="F67" s="2">
        <v>6.0819554277498203E-2</v>
      </c>
      <c r="G67" s="2">
        <v>5.9729319154812902E-2</v>
      </c>
      <c r="H67" s="2">
        <v>5.96935376415723E-2</v>
      </c>
      <c r="I67" s="2">
        <v>5.7926240586985901E-2</v>
      </c>
      <c r="J67" s="2">
        <v>5.72615152277876E-2</v>
      </c>
      <c r="K67" s="2">
        <v>5.5841872309464601E-2</v>
      </c>
      <c r="L67" s="2">
        <v>5.4925265622186199E-2</v>
      </c>
      <c r="M67" s="2">
        <v>4.99215435578544E-2</v>
      </c>
      <c r="N67" s="2">
        <v>4.3002301689777103E-2</v>
      </c>
      <c r="O67" s="2">
        <v>4.2372881355932202E-2</v>
      </c>
    </row>
    <row r="68" spans="1:15" x14ac:dyDescent="0.3">
      <c r="A68" s="8" t="s">
        <v>200</v>
      </c>
      <c r="B68" s="8" t="s">
        <v>81</v>
      </c>
      <c r="C68" s="2">
        <v>0.30526315789473701</v>
      </c>
      <c r="D68" s="2">
        <v>0.31851040525739299</v>
      </c>
      <c r="E68" s="2">
        <v>0.33031869078380699</v>
      </c>
      <c r="F68" s="2">
        <v>0.34072983489325898</v>
      </c>
      <c r="G68" s="2">
        <v>0.351834909016977</v>
      </c>
      <c r="H68" s="2">
        <v>0.35782178217821797</v>
      </c>
      <c r="I68" s="2">
        <v>0.36508704061895603</v>
      </c>
      <c r="J68" s="2">
        <v>0.37087653157398698</v>
      </c>
      <c r="K68" s="2">
        <v>0.37345988865565399</v>
      </c>
      <c r="L68" s="2">
        <v>0.37801056495657598</v>
      </c>
      <c r="M68" s="2">
        <v>0.38881143255489697</v>
      </c>
      <c r="N68" s="2">
        <v>0.40075598488030201</v>
      </c>
      <c r="O68" s="2">
        <v>0.40899167138352099</v>
      </c>
    </row>
    <row r="69" spans="1:15" x14ac:dyDescent="0.3">
      <c r="A69" s="8" t="s">
        <v>200</v>
      </c>
      <c r="B69" s="8" t="s">
        <v>82</v>
      </c>
      <c r="C69" s="2">
        <v>3.3616298811545001E-2</v>
      </c>
      <c r="D69" s="2">
        <v>3.3844468784227803E-2</v>
      </c>
      <c r="E69" s="2">
        <v>3.2838070628768298E-2</v>
      </c>
      <c r="F69" s="2">
        <v>3.2285203491429201E-2</v>
      </c>
      <c r="G69" s="2">
        <v>3.2326928941750502E-2</v>
      </c>
      <c r="H69" s="2">
        <v>3.1782178217821803E-2</v>
      </c>
      <c r="I69" s="2">
        <v>3.3075435203094798E-2</v>
      </c>
      <c r="J69" s="2">
        <v>3.51555136663525E-2</v>
      </c>
      <c r="K69" s="2">
        <v>3.5411152687779501E-2</v>
      </c>
      <c r="L69" s="2">
        <v>3.53657444713045E-2</v>
      </c>
      <c r="M69" s="2">
        <v>3.6598117811083998E-2</v>
      </c>
      <c r="N69" s="2">
        <v>3.6119277614447699E-2</v>
      </c>
      <c r="O69" s="2">
        <v>3.7519204334115E-2</v>
      </c>
    </row>
    <row r="70" spans="1:15" x14ac:dyDescent="0.3">
      <c r="A70" s="8" t="s">
        <v>200</v>
      </c>
      <c r="B70" s="8" t="s">
        <v>83</v>
      </c>
      <c r="C70" s="2">
        <v>1.5506508205998901E-2</v>
      </c>
      <c r="D70" s="2">
        <v>1.5115005476451299E-2</v>
      </c>
      <c r="E70" s="2">
        <v>1.52885443583118E-2</v>
      </c>
      <c r="F70" s="2">
        <v>1.5879692922494502E-2</v>
      </c>
      <c r="G70" s="2">
        <v>1.7180034563383101E-2</v>
      </c>
      <c r="H70" s="2">
        <v>1.7227722772277201E-2</v>
      </c>
      <c r="I70" s="2">
        <v>1.8375241779497099E-2</v>
      </c>
      <c r="J70" s="2">
        <v>1.9321394910461798E-2</v>
      </c>
      <c r="K70" s="2">
        <v>2.0534817924614399E-2</v>
      </c>
      <c r="L70" s="2">
        <v>2.0950846091861399E-2</v>
      </c>
      <c r="M70" s="2">
        <v>2.1087486929243601E-2</v>
      </c>
      <c r="N70" s="2">
        <v>2.1671566568668602E-2</v>
      </c>
      <c r="O70" s="2">
        <v>2.2802619875475098E-2</v>
      </c>
    </row>
    <row r="71" spans="1:15" x14ac:dyDescent="0.3">
      <c r="A71" s="8" t="s">
        <v>200</v>
      </c>
      <c r="B71" s="8" t="s">
        <v>84</v>
      </c>
      <c r="C71" s="2">
        <v>0.56638370118845505</v>
      </c>
      <c r="D71" s="2">
        <v>0.55826944140197199</v>
      </c>
      <c r="E71" s="2">
        <v>0.547803617571059</v>
      </c>
      <c r="F71" s="2">
        <v>0.53728047113261101</v>
      </c>
      <c r="G71" s="2">
        <v>0.523330283623056</v>
      </c>
      <c r="H71" s="2">
        <v>0.51792079207920805</v>
      </c>
      <c r="I71" s="2">
        <v>0.50735009671179898</v>
      </c>
      <c r="J71" s="2">
        <v>0.49802073515551398</v>
      </c>
      <c r="K71" s="2">
        <v>0.49110157889933398</v>
      </c>
      <c r="L71" s="2">
        <v>0.48267526188557602</v>
      </c>
      <c r="M71" s="2">
        <v>0.47141861275705799</v>
      </c>
      <c r="N71" s="2">
        <v>0.46089878202436002</v>
      </c>
      <c r="O71" s="2">
        <v>0.44917926740519099</v>
      </c>
    </row>
    <row r="72" spans="1:15" x14ac:dyDescent="0.3">
      <c r="A72" s="8" t="s">
        <v>200</v>
      </c>
      <c r="B72" s="8" t="s">
        <v>17</v>
      </c>
      <c r="C72" s="2">
        <v>2.99943406904358E-2</v>
      </c>
      <c r="D72" s="2">
        <v>2.89156626506024E-2</v>
      </c>
      <c r="E72" s="2">
        <v>3.0254091300602901E-2</v>
      </c>
      <c r="F72" s="2">
        <v>2.99716058470922E-2</v>
      </c>
      <c r="G72" s="2">
        <v>3.07004167937379E-2</v>
      </c>
      <c r="H72" s="2">
        <v>3.0495049504950501E-2</v>
      </c>
      <c r="I72" s="2">
        <v>3.1721470019342397E-2</v>
      </c>
      <c r="J72" s="2">
        <v>3.1856738925541903E-2</v>
      </c>
      <c r="K72" s="2">
        <v>3.4681025828237698E-2</v>
      </c>
      <c r="L72" s="2">
        <v>3.7156415077446499E-2</v>
      </c>
      <c r="M72" s="2">
        <v>4.1129313349599197E-2</v>
      </c>
      <c r="N72" s="2">
        <v>4.3595128097438103E-2</v>
      </c>
      <c r="O72" s="2">
        <v>4.7060726125980397E-2</v>
      </c>
    </row>
    <row r="73" spans="1:15" x14ac:dyDescent="0.3">
      <c r="A73" s="8" t="s">
        <v>200</v>
      </c>
      <c r="B73" s="8" t="s">
        <v>85</v>
      </c>
      <c r="C73" s="2">
        <v>4.9235993208828502E-2</v>
      </c>
      <c r="D73" s="2">
        <v>4.5345016429353797E-2</v>
      </c>
      <c r="E73" s="2">
        <v>4.3496985357450502E-2</v>
      </c>
      <c r="F73" s="2">
        <v>4.3853191713113901E-2</v>
      </c>
      <c r="G73" s="2">
        <v>4.4627427061095903E-2</v>
      </c>
      <c r="H73" s="2">
        <v>4.4752475247524799E-2</v>
      </c>
      <c r="I73" s="2">
        <v>4.4390715667311398E-2</v>
      </c>
      <c r="J73" s="2">
        <v>4.4769085768143299E-2</v>
      </c>
      <c r="K73" s="2">
        <v>4.48115360043808E-2</v>
      </c>
      <c r="L73" s="2">
        <v>4.5841167517235201E-2</v>
      </c>
      <c r="M73" s="2">
        <v>4.0955036598117799E-2</v>
      </c>
      <c r="N73" s="2">
        <v>3.69592608147837E-2</v>
      </c>
      <c r="O73" s="2">
        <v>3.4446510875717602E-2</v>
      </c>
    </row>
    <row r="74" spans="1:15" x14ac:dyDescent="0.3">
      <c r="A74" s="8" t="s">
        <v>201</v>
      </c>
      <c r="B74" s="8" t="s">
        <v>81</v>
      </c>
      <c r="C74" s="2">
        <v>0.27905630337241299</v>
      </c>
      <c r="D74" s="2">
        <v>0.28733538806388298</v>
      </c>
      <c r="E74" s="2">
        <v>0.29408580322100403</v>
      </c>
      <c r="F74" s="2">
        <v>0.301744647105472</v>
      </c>
      <c r="G74" s="2">
        <v>0.308723102692952</v>
      </c>
      <c r="H74" s="2">
        <v>0.31111389550181701</v>
      </c>
      <c r="I74" s="2">
        <v>0.31313502264659099</v>
      </c>
      <c r="J74" s="2">
        <v>0.31610762119236702</v>
      </c>
      <c r="K74" s="2">
        <v>0.319637323539539</v>
      </c>
      <c r="L74" s="2">
        <v>0.318125770653514</v>
      </c>
      <c r="M74" s="2">
        <v>0.32534843205574898</v>
      </c>
      <c r="N74" s="2">
        <v>0.32941793392763502</v>
      </c>
      <c r="O74" s="2">
        <v>0.331746353322528</v>
      </c>
    </row>
    <row r="75" spans="1:15" x14ac:dyDescent="0.3">
      <c r="A75" s="8" t="s">
        <v>201</v>
      </c>
      <c r="B75" s="8" t="s">
        <v>82</v>
      </c>
      <c r="C75" s="2">
        <v>3.2710956723114797E-2</v>
      </c>
      <c r="D75" s="2">
        <v>3.1521434575511299E-2</v>
      </c>
      <c r="E75" s="2">
        <v>3.1533360400595498E-2</v>
      </c>
      <c r="F75" s="2">
        <v>3.2249537404176597E-2</v>
      </c>
      <c r="G75" s="2">
        <v>3.1052699394407898E-2</v>
      </c>
      <c r="H75" s="2">
        <v>3.00714196216013E-2</v>
      </c>
      <c r="I75" s="2">
        <v>2.95017750030604E-2</v>
      </c>
      <c r="J75" s="2">
        <v>2.9038757852317201E-2</v>
      </c>
      <c r="K75" s="2">
        <v>2.9955239297601299E-2</v>
      </c>
      <c r="L75" s="2">
        <v>3.0265665284161001E-2</v>
      </c>
      <c r="M75" s="2">
        <v>3.1358885017421602E-2</v>
      </c>
      <c r="N75" s="2">
        <v>3.37703198741479E-2</v>
      </c>
      <c r="O75" s="2">
        <v>3.5656401944894701E-2</v>
      </c>
    </row>
    <row r="76" spans="1:15" x14ac:dyDescent="0.3">
      <c r="A76" s="8" t="s">
        <v>201</v>
      </c>
      <c r="B76" s="8" t="s">
        <v>83</v>
      </c>
      <c r="C76" s="2">
        <v>2.0552902011868601E-2</v>
      </c>
      <c r="D76" s="2">
        <v>2.0874194452227501E-2</v>
      </c>
      <c r="E76" s="2">
        <v>2.1247800784950598E-2</v>
      </c>
      <c r="F76" s="2">
        <v>2.1543748347872101E-2</v>
      </c>
      <c r="G76" s="2">
        <v>2.21620925138513E-2</v>
      </c>
      <c r="H76" s="2">
        <v>2.2929457461471001E-2</v>
      </c>
      <c r="I76" s="2">
        <v>2.38707308116048E-2</v>
      </c>
      <c r="J76" s="2">
        <v>2.3942159535379901E-2</v>
      </c>
      <c r="K76" s="2">
        <v>2.52496269941467E-2</v>
      </c>
      <c r="L76" s="2">
        <v>2.6118148189664799E-2</v>
      </c>
      <c r="M76" s="2">
        <v>2.7003484320557498E-2</v>
      </c>
      <c r="N76" s="2">
        <v>2.6533822758258999E-2</v>
      </c>
      <c r="O76" s="2">
        <v>2.7248784440842801E-2</v>
      </c>
    </row>
    <row r="77" spans="1:15" x14ac:dyDescent="0.3">
      <c r="A77" s="8" t="s">
        <v>201</v>
      </c>
      <c r="B77" s="8" t="s">
        <v>84</v>
      </c>
      <c r="C77" s="2">
        <v>0.58734983355044101</v>
      </c>
      <c r="D77" s="2">
        <v>0.58111515830764904</v>
      </c>
      <c r="E77" s="2">
        <v>0.57409663012586298</v>
      </c>
      <c r="F77" s="2">
        <v>0.56436690457309002</v>
      </c>
      <c r="G77" s="2">
        <v>0.55778894472361795</v>
      </c>
      <c r="H77" s="2">
        <v>0.55682245332665103</v>
      </c>
      <c r="I77" s="2">
        <v>0.55367854082506995</v>
      </c>
      <c r="J77" s="2">
        <v>0.55055114377148295</v>
      </c>
      <c r="K77" s="2">
        <v>0.54412946172386101</v>
      </c>
      <c r="L77" s="2">
        <v>0.54175540858648097</v>
      </c>
      <c r="M77" s="2">
        <v>0.53397212543553996</v>
      </c>
      <c r="N77" s="2">
        <v>0.52941793392763503</v>
      </c>
      <c r="O77" s="2">
        <v>0.52147487844408402</v>
      </c>
    </row>
    <row r="78" spans="1:15" x14ac:dyDescent="0.3">
      <c r="A78" s="8" t="s">
        <v>201</v>
      </c>
      <c r="B78" s="8" t="s">
        <v>17</v>
      </c>
      <c r="C78" s="2">
        <v>3.0829353017802898E-2</v>
      </c>
      <c r="D78" s="2">
        <v>3.1381339310731303E-2</v>
      </c>
      <c r="E78" s="2">
        <v>3.2616050886452801E-2</v>
      </c>
      <c r="F78" s="2">
        <v>3.3835580227332802E-2</v>
      </c>
      <c r="G78" s="2">
        <v>3.4402783146501699E-2</v>
      </c>
      <c r="H78" s="2">
        <v>3.3705049492544797E-2</v>
      </c>
      <c r="I78" s="2">
        <v>3.4398335169543402E-2</v>
      </c>
      <c r="J78" s="2">
        <v>3.6268815929832901E-2</v>
      </c>
      <c r="K78" s="2">
        <v>3.7874440491219998E-2</v>
      </c>
      <c r="L78" s="2">
        <v>4.04663154354893E-2</v>
      </c>
      <c r="M78" s="2">
        <v>4.3880662020905903E-2</v>
      </c>
      <c r="N78" s="2">
        <v>4.6250655479811199E-2</v>
      </c>
      <c r="O78" s="2">
        <v>5.06482982171799E-2</v>
      </c>
    </row>
    <row r="79" spans="1:15" x14ac:dyDescent="0.3">
      <c r="A79" s="8" t="s">
        <v>201</v>
      </c>
      <c r="B79" s="8" t="s">
        <v>85</v>
      </c>
      <c r="C79" s="2">
        <v>4.9500651324359497E-2</v>
      </c>
      <c r="D79" s="2">
        <v>4.7772485289997203E-2</v>
      </c>
      <c r="E79" s="2">
        <v>4.6420354581134103E-2</v>
      </c>
      <c r="F79" s="2">
        <v>4.6259582342056599E-2</v>
      </c>
      <c r="G79" s="2">
        <v>4.5870377528669001E-2</v>
      </c>
      <c r="H79" s="2">
        <v>4.5357724595915298E-2</v>
      </c>
      <c r="I79" s="2">
        <v>4.5415595544130299E-2</v>
      </c>
      <c r="J79" s="2">
        <v>4.4091501718620398E-2</v>
      </c>
      <c r="K79" s="2">
        <v>4.3153907953632498E-2</v>
      </c>
      <c r="L79" s="2">
        <v>4.3268691850689399E-2</v>
      </c>
      <c r="M79" s="2">
        <v>3.8436411149825801E-2</v>
      </c>
      <c r="N79" s="2">
        <v>3.4609334032511797E-2</v>
      </c>
      <c r="O79" s="2">
        <v>3.3225283630469997E-2</v>
      </c>
    </row>
    <row r="80" spans="1:15" x14ac:dyDescent="0.3">
      <c r="A80" s="8" t="s">
        <v>202</v>
      </c>
      <c r="B80" s="8" t="s">
        <v>81</v>
      </c>
      <c r="C80" s="2">
        <v>0.18494516450648099</v>
      </c>
      <c r="D80" s="2">
        <v>0.18834737999267101</v>
      </c>
      <c r="E80" s="2">
        <v>0.2</v>
      </c>
      <c r="F80" s="2">
        <v>0.20537897310513401</v>
      </c>
      <c r="G80" s="2">
        <v>0.21182881144284299</v>
      </c>
      <c r="H80" s="2">
        <v>0.217247097844113</v>
      </c>
      <c r="I80" s="2">
        <v>0.219783749063269</v>
      </c>
      <c r="J80" s="2">
        <v>0.22569808943942901</v>
      </c>
      <c r="K80" s="2">
        <v>0.23101941254192501</v>
      </c>
      <c r="L80" s="2">
        <v>0.23596508629240201</v>
      </c>
      <c r="M80" s="2">
        <v>0.23950879907174599</v>
      </c>
      <c r="N80" s="2">
        <v>0.24407759746315999</v>
      </c>
      <c r="O80" s="2">
        <v>0.252004275788348</v>
      </c>
    </row>
    <row r="81" spans="1:15" x14ac:dyDescent="0.3">
      <c r="A81" s="8" t="s">
        <v>202</v>
      </c>
      <c r="B81" s="8" t="s">
        <v>82</v>
      </c>
      <c r="C81" s="2">
        <v>2.5922233300099701E-2</v>
      </c>
      <c r="D81" s="2">
        <v>2.67497251740564E-2</v>
      </c>
      <c r="E81" s="2">
        <v>2.5952380952381001E-2</v>
      </c>
      <c r="F81" s="2">
        <v>2.7127721504249601E-2</v>
      </c>
      <c r="G81" s="2">
        <v>2.7244863208082601E-2</v>
      </c>
      <c r="H81" s="2">
        <v>2.62023217247098E-2</v>
      </c>
      <c r="I81" s="2">
        <v>2.63355101166899E-2</v>
      </c>
      <c r="J81" s="2">
        <v>2.6978794877178299E-2</v>
      </c>
      <c r="K81" s="2">
        <v>2.8356540298810899E-2</v>
      </c>
      <c r="L81" s="2">
        <v>2.8664947431065301E-2</v>
      </c>
      <c r="M81" s="2">
        <v>2.9781473602784801E-2</v>
      </c>
      <c r="N81" s="2">
        <v>3.1710501772057503E-2</v>
      </c>
      <c r="O81" s="2">
        <v>3.3137359700694799E-2</v>
      </c>
    </row>
    <row r="82" spans="1:15" x14ac:dyDescent="0.3">
      <c r="A82" s="8" t="s">
        <v>202</v>
      </c>
      <c r="B82" s="8" t="s">
        <v>83</v>
      </c>
      <c r="C82" s="2">
        <v>1.40827517447657E-2</v>
      </c>
      <c r="D82" s="2">
        <v>1.3069500427507E-2</v>
      </c>
      <c r="E82" s="2">
        <v>1.39285714285714E-2</v>
      </c>
      <c r="F82" s="2">
        <v>1.3738502736057701E-2</v>
      </c>
      <c r="G82" s="2">
        <v>1.48711545010784E-2</v>
      </c>
      <c r="H82" s="2">
        <v>1.5699281370923201E-2</v>
      </c>
      <c r="I82" s="2">
        <v>1.56300181993363E-2</v>
      </c>
      <c r="J82" s="2">
        <v>1.66911610329624E-2</v>
      </c>
      <c r="K82" s="2">
        <v>1.74814513670088E-2</v>
      </c>
      <c r="L82" s="2">
        <v>1.8051973814719301E-2</v>
      </c>
      <c r="M82" s="2">
        <v>1.9435312318700399E-2</v>
      </c>
      <c r="N82" s="2">
        <v>2.1824286513710101E-2</v>
      </c>
      <c r="O82" s="2">
        <v>2.14680206663104E-2</v>
      </c>
    </row>
    <row r="83" spans="1:15" x14ac:dyDescent="0.3">
      <c r="A83" s="8" t="s">
        <v>202</v>
      </c>
      <c r="B83" s="8" t="s">
        <v>84</v>
      </c>
      <c r="C83" s="2">
        <v>0.662886340977069</v>
      </c>
      <c r="D83" s="2">
        <v>0.66190301697813603</v>
      </c>
      <c r="E83" s="2">
        <v>0.65619047619047599</v>
      </c>
      <c r="F83" s="2">
        <v>0.65071603213412499</v>
      </c>
      <c r="G83" s="2">
        <v>0.64479509592462303</v>
      </c>
      <c r="H83" s="2">
        <v>0.64079601990049795</v>
      </c>
      <c r="I83" s="2">
        <v>0.63847553795096901</v>
      </c>
      <c r="J83" s="2">
        <v>0.63058996430820902</v>
      </c>
      <c r="K83" s="2">
        <v>0.62343734119321104</v>
      </c>
      <c r="L83" s="2">
        <v>0.61684189644911702</v>
      </c>
      <c r="M83" s="2">
        <v>0.61690195320054197</v>
      </c>
      <c r="N83" s="2">
        <v>0.61182615183734401</v>
      </c>
      <c r="O83" s="2">
        <v>0.60627115624443295</v>
      </c>
    </row>
    <row r="84" spans="1:15" x14ac:dyDescent="0.3">
      <c r="A84" s="8" t="s">
        <v>202</v>
      </c>
      <c r="B84" s="8" t="s">
        <v>17</v>
      </c>
      <c r="C84" s="2">
        <v>2.5797607178464601E-2</v>
      </c>
      <c r="D84" s="2">
        <v>2.6139000855014E-2</v>
      </c>
      <c r="E84" s="2">
        <v>2.5595238095238101E-2</v>
      </c>
      <c r="F84" s="2">
        <v>2.7709861450692701E-2</v>
      </c>
      <c r="G84" s="2">
        <v>2.80395050516517E-2</v>
      </c>
      <c r="H84" s="2">
        <v>2.7971254836926501E-2</v>
      </c>
      <c r="I84" s="2">
        <v>2.96542126110695E-2</v>
      </c>
      <c r="J84" s="2">
        <v>3.0967877388200699E-2</v>
      </c>
      <c r="K84" s="2">
        <v>3.2320357759934998E-2</v>
      </c>
      <c r="L84" s="2">
        <v>3.4120214243205702E-2</v>
      </c>
      <c r="M84" s="2">
        <v>3.7613614387932703E-2</v>
      </c>
      <c r="N84" s="2">
        <v>4.0570789031897002E-2</v>
      </c>
      <c r="O84" s="2">
        <v>4.1510778549795103E-2</v>
      </c>
    </row>
    <row r="85" spans="1:15" x14ac:dyDescent="0.3">
      <c r="A85" s="8" t="s">
        <v>202</v>
      </c>
      <c r="B85" s="8" t="s">
        <v>85</v>
      </c>
      <c r="C85" s="2">
        <v>8.6365902293120606E-2</v>
      </c>
      <c r="D85" s="2">
        <v>8.3791376572615095E-2</v>
      </c>
      <c r="E85" s="2">
        <v>7.8333333333333297E-2</v>
      </c>
      <c r="F85" s="2">
        <v>7.5328909069740393E-2</v>
      </c>
      <c r="G85" s="2">
        <v>7.3220569871722097E-2</v>
      </c>
      <c r="H85" s="2">
        <v>7.2084024322830301E-2</v>
      </c>
      <c r="I85" s="2">
        <v>7.0120972058666103E-2</v>
      </c>
      <c r="J85" s="2">
        <v>6.9074112954020606E-2</v>
      </c>
      <c r="K85" s="2">
        <v>6.7384896839109698E-2</v>
      </c>
      <c r="L85" s="2">
        <v>6.6355881769490199E-2</v>
      </c>
      <c r="M85" s="2">
        <v>5.6758847418294303E-2</v>
      </c>
      <c r="N85" s="2">
        <v>4.9990673381831698E-2</v>
      </c>
      <c r="O85" s="2">
        <v>4.56084090504187E-2</v>
      </c>
    </row>
    <row r="86" spans="1:15" x14ac:dyDescent="0.3">
      <c r="A86" s="8" t="s">
        <v>203</v>
      </c>
      <c r="B86" s="8" t="s">
        <v>81</v>
      </c>
      <c r="C86" s="2">
        <v>0.10123203285420899</v>
      </c>
      <c r="D86" s="2">
        <v>0.104886769964243</v>
      </c>
      <c r="E86" s="2">
        <v>0.114429790535299</v>
      </c>
      <c r="F86" s="2">
        <v>0.117304804804805</v>
      </c>
      <c r="G86" s="2">
        <v>0.118622448979592</v>
      </c>
      <c r="H86" s="2">
        <v>0.12066842568161799</v>
      </c>
      <c r="I86" s="2">
        <v>0.122351332877649</v>
      </c>
      <c r="J86" s="2">
        <v>0.125869493209672</v>
      </c>
      <c r="K86" s="2">
        <v>0.12386127537158401</v>
      </c>
      <c r="L86" s="2">
        <v>0.127914205781784</v>
      </c>
      <c r="M86" s="2">
        <v>0.12810851544838001</v>
      </c>
      <c r="N86" s="2">
        <v>0.13278855975485199</v>
      </c>
      <c r="O86" s="2">
        <v>0.13339934927146699</v>
      </c>
    </row>
    <row r="87" spans="1:15" x14ac:dyDescent="0.3">
      <c r="A87" s="8" t="s">
        <v>203</v>
      </c>
      <c r="B87" s="8" t="s">
        <v>82</v>
      </c>
      <c r="C87" s="2">
        <v>1.1909650924024601E-2</v>
      </c>
      <c r="D87" s="2">
        <v>1.45013905442988E-2</v>
      </c>
      <c r="E87" s="2">
        <v>1.35764158262219E-2</v>
      </c>
      <c r="F87" s="2">
        <v>1.48273273273273E-2</v>
      </c>
      <c r="G87" s="2">
        <v>1.67638483965015E-2</v>
      </c>
      <c r="H87" s="2">
        <v>1.5303430079155699E-2</v>
      </c>
      <c r="I87" s="2">
        <v>1.5208475734791499E-2</v>
      </c>
      <c r="J87" s="2">
        <v>1.6561775422325301E-2</v>
      </c>
      <c r="K87" s="2">
        <v>1.5822279047466799E-2</v>
      </c>
      <c r="L87" s="2">
        <v>1.5387006527821E-2</v>
      </c>
      <c r="M87" s="2">
        <v>1.6126601356443102E-2</v>
      </c>
      <c r="N87" s="2">
        <v>1.6051364365971099E-2</v>
      </c>
      <c r="O87" s="2">
        <v>1.6975526948649001E-2</v>
      </c>
    </row>
    <row r="88" spans="1:15" x14ac:dyDescent="0.3">
      <c r="A88" s="8" t="s">
        <v>203</v>
      </c>
      <c r="B88" s="8" t="s">
        <v>83</v>
      </c>
      <c r="C88" s="2">
        <v>1.31416837782341E-2</v>
      </c>
      <c r="D88" s="2">
        <v>1.45013905442988E-2</v>
      </c>
      <c r="E88" s="2">
        <v>1.37703646237393E-2</v>
      </c>
      <c r="F88" s="2">
        <v>1.4076576576576599E-2</v>
      </c>
      <c r="G88" s="2">
        <v>1.53061224489796E-2</v>
      </c>
      <c r="H88" s="2">
        <v>1.61829375549692E-2</v>
      </c>
      <c r="I88" s="2">
        <v>1.8284347231715702E-2</v>
      </c>
      <c r="J88" s="2">
        <v>1.8714806227227598E-2</v>
      </c>
      <c r="K88" s="2">
        <v>1.9338341058015001E-2</v>
      </c>
      <c r="L88" s="2">
        <v>2.00497357786758E-2</v>
      </c>
      <c r="M88" s="2">
        <v>2.0798794272795799E-2</v>
      </c>
      <c r="N88" s="2">
        <v>2.13045381584707E-2</v>
      </c>
      <c r="O88" s="2">
        <v>2.2634035931532001E-2</v>
      </c>
    </row>
    <row r="89" spans="1:15" x14ac:dyDescent="0.3">
      <c r="A89" s="8" t="s">
        <v>203</v>
      </c>
      <c r="B89" s="8" t="s">
        <v>84</v>
      </c>
      <c r="C89" s="2">
        <v>0.798357289527721</v>
      </c>
      <c r="D89" s="2">
        <v>0.79082240762812905</v>
      </c>
      <c r="E89" s="2">
        <v>0.78161365399534499</v>
      </c>
      <c r="F89" s="2">
        <v>0.77702702702702697</v>
      </c>
      <c r="G89" s="2">
        <v>0.77314139941690996</v>
      </c>
      <c r="H89" s="2">
        <v>0.77291116974494301</v>
      </c>
      <c r="I89" s="2">
        <v>0.77153110047846896</v>
      </c>
      <c r="J89" s="2">
        <v>0.76664458429943705</v>
      </c>
      <c r="K89" s="2">
        <v>0.76714080230142201</v>
      </c>
      <c r="L89" s="2">
        <v>0.76235623251476503</v>
      </c>
      <c r="M89" s="2">
        <v>0.765335342878674</v>
      </c>
      <c r="N89" s="2">
        <v>0.76316941485480805</v>
      </c>
      <c r="O89" s="2">
        <v>0.76064507002404902</v>
      </c>
    </row>
    <row r="90" spans="1:15" x14ac:dyDescent="0.3">
      <c r="A90" s="8" t="s">
        <v>203</v>
      </c>
      <c r="B90" s="8" t="s">
        <v>17</v>
      </c>
      <c r="C90" s="2">
        <v>1.54004106776181E-2</v>
      </c>
      <c r="D90" s="2">
        <v>1.54946364719905E-2</v>
      </c>
      <c r="E90" s="2">
        <v>1.7067494181536101E-2</v>
      </c>
      <c r="F90" s="2">
        <v>1.78303303303303E-2</v>
      </c>
      <c r="G90" s="2">
        <v>1.73104956268222E-2</v>
      </c>
      <c r="H90" s="2">
        <v>1.8117854001758998E-2</v>
      </c>
      <c r="I90" s="2">
        <v>1.7088174982911802E-2</v>
      </c>
      <c r="J90" s="2">
        <v>1.7721099701888E-2</v>
      </c>
      <c r="K90" s="2">
        <v>1.82195940546588E-2</v>
      </c>
      <c r="L90" s="2">
        <v>2.0360584395399398E-2</v>
      </c>
      <c r="M90" s="2">
        <v>2.00452147701583E-2</v>
      </c>
      <c r="N90" s="2">
        <v>2.2034145629651201E-2</v>
      </c>
      <c r="O90" s="2">
        <v>2.37657377281086E-2</v>
      </c>
    </row>
    <row r="91" spans="1:15" x14ac:dyDescent="0.3">
      <c r="A91" s="8" t="s">
        <v>203</v>
      </c>
      <c r="B91" s="8" t="s">
        <v>85</v>
      </c>
      <c r="C91" s="2">
        <v>5.9958932238193E-2</v>
      </c>
      <c r="D91" s="2">
        <v>5.9793404847040099E-2</v>
      </c>
      <c r="E91" s="2">
        <v>5.9542280837858799E-2</v>
      </c>
      <c r="F91" s="2">
        <v>5.8933933933933903E-2</v>
      </c>
      <c r="G91" s="2">
        <v>5.8855685131195302E-2</v>
      </c>
      <c r="H91" s="2">
        <v>5.6816182937554999E-2</v>
      </c>
      <c r="I91" s="2">
        <v>5.5536568694463398E-2</v>
      </c>
      <c r="J91" s="2">
        <v>5.4488241139450097E-2</v>
      </c>
      <c r="K91" s="2">
        <v>5.5617708166853103E-2</v>
      </c>
      <c r="L91" s="2">
        <v>5.3932235001554203E-2</v>
      </c>
      <c r="M91" s="2">
        <v>4.9585531273549401E-2</v>
      </c>
      <c r="N91" s="2">
        <v>4.4651977236246899E-2</v>
      </c>
      <c r="O91" s="2">
        <v>4.2580280096194703E-2</v>
      </c>
    </row>
    <row r="92" spans="1:15" x14ac:dyDescent="0.3">
      <c r="A92" s="8" t="s">
        <v>204</v>
      </c>
      <c r="B92" s="8" t="s">
        <v>81</v>
      </c>
      <c r="C92" s="2">
        <v>0.22624658893574801</v>
      </c>
      <c r="D92" s="2">
        <v>0.232829010566763</v>
      </c>
      <c r="E92" s="2">
        <v>0.24113894139886599</v>
      </c>
      <c r="F92" s="2">
        <v>0.24490983129726601</v>
      </c>
      <c r="G92" s="2">
        <v>0.24895136605827001</v>
      </c>
      <c r="H92" s="2">
        <v>0.25244747552524499</v>
      </c>
      <c r="I92" s="2">
        <v>0.25690846286701202</v>
      </c>
      <c r="J92" s="2">
        <v>0.25947150588984402</v>
      </c>
      <c r="K92" s="2">
        <v>0.26356988361314199</v>
      </c>
      <c r="L92" s="2">
        <v>0.26566743788351299</v>
      </c>
      <c r="M92" s="2">
        <v>0.27180289401642499</v>
      </c>
      <c r="N92" s="2">
        <v>0.275476348469049</v>
      </c>
      <c r="O92" s="2">
        <v>0.28031290743155202</v>
      </c>
    </row>
    <row r="93" spans="1:15" x14ac:dyDescent="0.3">
      <c r="A93" s="8" t="s">
        <v>204</v>
      </c>
      <c r="B93" s="8" t="s">
        <v>82</v>
      </c>
      <c r="C93" s="2">
        <v>2.6296204415777701E-2</v>
      </c>
      <c r="D93" s="2">
        <v>2.6416906820364999E-2</v>
      </c>
      <c r="E93" s="2">
        <v>2.58742911153119E-2</v>
      </c>
      <c r="F93" s="2">
        <v>2.6178010471204199E-2</v>
      </c>
      <c r="G93" s="2">
        <v>2.73211654007482E-2</v>
      </c>
      <c r="H93" s="2">
        <v>2.7389726102739001E-2</v>
      </c>
      <c r="I93" s="2">
        <v>2.7849740932642499E-2</v>
      </c>
      <c r="J93" s="2">
        <v>2.80165552371856E-2</v>
      </c>
      <c r="K93" s="2">
        <v>2.8427232464723499E-2</v>
      </c>
      <c r="L93" s="2">
        <v>3.02786439995976E-2</v>
      </c>
      <c r="M93" s="2">
        <v>3.1482205709816198E-2</v>
      </c>
      <c r="N93" s="2">
        <v>3.2230543179448297E-2</v>
      </c>
      <c r="O93" s="2">
        <v>3.33395418141181E-2</v>
      </c>
    </row>
    <row r="94" spans="1:15" x14ac:dyDescent="0.3">
      <c r="A94" s="8" t="s">
        <v>204</v>
      </c>
      <c r="B94" s="8" t="s">
        <v>83</v>
      </c>
      <c r="C94" s="2">
        <v>1.6497147109898299E-2</v>
      </c>
      <c r="D94" s="2">
        <v>1.7291066282420799E-2</v>
      </c>
      <c r="E94" s="2">
        <v>1.71313799621928E-2</v>
      </c>
      <c r="F94" s="2">
        <v>1.7452006980802799E-2</v>
      </c>
      <c r="G94" s="2">
        <v>1.8478630540754999E-2</v>
      </c>
      <c r="H94" s="2">
        <v>1.869981300187E-2</v>
      </c>
      <c r="I94" s="2">
        <v>1.86744386873921E-2</v>
      </c>
      <c r="J94" s="2">
        <v>1.835933354558E-2</v>
      </c>
      <c r="K94" s="2">
        <v>1.8745493871665499E-2</v>
      </c>
      <c r="L94" s="2">
        <v>1.84086108037421E-2</v>
      </c>
      <c r="M94" s="2">
        <v>2.02385608134533E-2</v>
      </c>
      <c r="N94" s="2">
        <v>2.1613423073277099E-2</v>
      </c>
      <c r="O94" s="2">
        <v>2.1419258707394299E-2</v>
      </c>
    </row>
    <row r="95" spans="1:15" x14ac:dyDescent="0.3">
      <c r="A95" s="8" t="s">
        <v>204</v>
      </c>
      <c r="B95" s="8" t="s">
        <v>85</v>
      </c>
      <c r="C95" s="2">
        <v>5.3212602331927601E-2</v>
      </c>
      <c r="D95" s="2">
        <v>5.36743515850144E-2</v>
      </c>
      <c r="E95" s="2">
        <v>5.2103024574669199E-2</v>
      </c>
      <c r="F95" s="2">
        <v>5.0843513670738798E-2</v>
      </c>
      <c r="G95" s="2">
        <v>5.1581453349960303E-2</v>
      </c>
      <c r="H95" s="2">
        <v>4.9279507204927901E-2</v>
      </c>
      <c r="I95" s="2">
        <v>4.8575129533678797E-2</v>
      </c>
      <c r="J95" s="2">
        <v>4.7649368566273997E-2</v>
      </c>
      <c r="K95" s="2">
        <v>4.7275723555464E-2</v>
      </c>
      <c r="L95" s="2">
        <v>4.63736042651645E-2</v>
      </c>
      <c r="M95" s="2">
        <v>4.0183809151349198E-2</v>
      </c>
      <c r="N95" s="2">
        <v>3.7159920371599202E-2</v>
      </c>
      <c r="O95" s="2">
        <v>3.6133358167256498E-2</v>
      </c>
    </row>
    <row r="96" spans="1:15" x14ac:dyDescent="0.3">
      <c r="A96" s="8" t="s">
        <v>204</v>
      </c>
      <c r="B96" s="8" t="s">
        <v>17</v>
      </c>
      <c r="C96" s="2">
        <v>2.8776978417266199E-2</v>
      </c>
      <c r="D96" s="2">
        <v>2.9538904899135399E-2</v>
      </c>
      <c r="E96" s="2">
        <v>2.87098298676749E-2</v>
      </c>
      <c r="F96" s="2">
        <v>2.8388598022105901E-2</v>
      </c>
      <c r="G96" s="2">
        <v>2.7774628726901701E-2</v>
      </c>
      <c r="H96" s="2">
        <v>2.8159718402816E-2</v>
      </c>
      <c r="I96" s="2">
        <v>2.7741796200345399E-2</v>
      </c>
      <c r="J96" s="2">
        <v>3.0139021543032999E-2</v>
      </c>
      <c r="K96" s="2">
        <v>2.9972190750849701E-2</v>
      </c>
      <c r="L96" s="2">
        <v>3.2592294537772903E-2</v>
      </c>
      <c r="M96" s="2">
        <v>3.5197497066875201E-2</v>
      </c>
      <c r="N96" s="2">
        <v>3.7918286093468603E-2</v>
      </c>
      <c r="O96" s="2">
        <v>3.8834047308623602E-2</v>
      </c>
    </row>
    <row r="97" spans="1:16" x14ac:dyDescent="0.3">
      <c r="A97" s="8" t="s">
        <v>204</v>
      </c>
      <c r="B97" s="8" t="s">
        <v>84</v>
      </c>
      <c r="C97" s="2">
        <v>0.64897047878938197</v>
      </c>
      <c r="D97" s="2">
        <v>0.64024975984630195</v>
      </c>
      <c r="E97" s="2">
        <v>0.635042533081285</v>
      </c>
      <c r="F97" s="2">
        <v>0.63222803955788298</v>
      </c>
      <c r="G97" s="2">
        <v>0.62589275592336502</v>
      </c>
      <c r="H97" s="2">
        <v>0.62402375976240199</v>
      </c>
      <c r="I97" s="2">
        <v>0.62025043177892902</v>
      </c>
      <c r="J97" s="2">
        <v>0.61636421521808304</v>
      </c>
      <c r="K97" s="2">
        <v>0.61200947574415498</v>
      </c>
      <c r="L97" s="2">
        <v>0.60667940851020996</v>
      </c>
      <c r="M97" s="2">
        <v>0.60109503324208102</v>
      </c>
      <c r="N97" s="2">
        <v>0.59560147881315795</v>
      </c>
      <c r="O97" s="2">
        <v>0.58996088657105605</v>
      </c>
    </row>
    <row r="98" spans="1:16" x14ac:dyDescent="0.3">
      <c r="A98" s="15"/>
      <c r="B98" s="15"/>
    </row>
    <row r="99" spans="1:16" x14ac:dyDescent="0.3">
      <c r="A99" s="15"/>
      <c r="B99" s="15"/>
    </row>
    <row r="100" spans="1:16" x14ac:dyDescent="0.3">
      <c r="A100" s="15"/>
      <c r="B100" s="13"/>
      <c r="C100" s="18" t="s">
        <v>38</v>
      </c>
      <c r="D100" s="18"/>
      <c r="E100" s="18"/>
      <c r="F100" s="18"/>
      <c r="G100" s="18"/>
      <c r="H100" s="18"/>
      <c r="I100" s="18"/>
      <c r="J100" s="18"/>
      <c r="K100" s="18"/>
      <c r="L100" s="18"/>
      <c r="M100" s="18"/>
      <c r="N100" s="18"/>
      <c r="O100" s="6" t="s">
        <v>39</v>
      </c>
      <c r="P100" s="6" t="s">
        <v>40</v>
      </c>
    </row>
    <row r="101" spans="1:16" x14ac:dyDescent="0.3">
      <c r="A101" s="9" t="s">
        <v>41</v>
      </c>
      <c r="B101" s="9" t="s">
        <v>41</v>
      </c>
      <c r="C101" s="4" t="s">
        <v>19</v>
      </c>
      <c r="D101" s="4" t="s">
        <v>20</v>
      </c>
      <c r="E101" s="4" t="s">
        <v>21</v>
      </c>
      <c r="F101" s="4" t="s">
        <v>22</v>
      </c>
      <c r="G101" s="4" t="s">
        <v>23</v>
      </c>
      <c r="H101" s="4" t="s">
        <v>24</v>
      </c>
      <c r="I101" s="4" t="s">
        <v>25</v>
      </c>
      <c r="J101" s="4" t="s">
        <v>26</v>
      </c>
      <c r="K101" s="4" t="s">
        <v>27</v>
      </c>
      <c r="L101" s="4" t="s">
        <v>28</v>
      </c>
      <c r="M101" s="4" t="s">
        <v>29</v>
      </c>
      <c r="N101" s="4" t="s">
        <v>30</v>
      </c>
      <c r="O101" s="4" t="s">
        <v>31</v>
      </c>
      <c r="P101" s="4" t="s">
        <v>32</v>
      </c>
    </row>
    <row r="102" spans="1:16" x14ac:dyDescent="0.3">
      <c r="A102" s="8" t="s">
        <v>198</v>
      </c>
      <c r="B102" s="8" t="s">
        <v>81</v>
      </c>
      <c r="C102" s="2">
        <v>7.4431426602343198E-2</v>
      </c>
      <c r="D102" s="2">
        <v>3.2713277742142402E-2</v>
      </c>
      <c r="E102" s="2">
        <v>6.70807453416149E-2</v>
      </c>
      <c r="F102" s="2">
        <v>5.9953434225844003E-2</v>
      </c>
      <c r="G102" s="2">
        <v>7.1389346512905003E-2</v>
      </c>
      <c r="H102" s="2">
        <v>4.0492055356227602E-2</v>
      </c>
      <c r="I102" s="2">
        <v>3.6945812807881798E-2</v>
      </c>
      <c r="J102" s="2">
        <v>3.8954869358669798E-2</v>
      </c>
      <c r="K102" s="2">
        <v>4.52674897119342E-2</v>
      </c>
      <c r="L102" s="2">
        <v>4.9431321084864401E-2</v>
      </c>
      <c r="M102" s="2">
        <v>5.0437682367653197E-2</v>
      </c>
      <c r="N102" s="2">
        <v>5.6746031746031697E-2</v>
      </c>
      <c r="O102" s="3">
        <v>0.217649748513946</v>
      </c>
      <c r="P102" s="3">
        <v>0.65403726708074506</v>
      </c>
    </row>
    <row r="103" spans="1:16" x14ac:dyDescent="0.3">
      <c r="A103" s="8" t="s">
        <v>198</v>
      </c>
      <c r="B103" s="8" t="s">
        <v>82</v>
      </c>
      <c r="C103" s="2">
        <v>-4.2553191489361701E-2</v>
      </c>
      <c r="D103" s="2">
        <v>0</v>
      </c>
      <c r="E103" s="2">
        <v>5.5555555555555601E-3</v>
      </c>
      <c r="F103" s="2">
        <v>0.10497237569060799</v>
      </c>
      <c r="G103" s="2">
        <v>6.5000000000000002E-2</v>
      </c>
      <c r="H103" s="2">
        <v>4.69483568075117E-2</v>
      </c>
      <c r="I103" s="2">
        <v>6.2780269058296007E-2</v>
      </c>
      <c r="J103" s="2">
        <v>3.37552742616034E-2</v>
      </c>
      <c r="K103" s="2">
        <v>7.3469387755102006E-2</v>
      </c>
      <c r="L103" s="2">
        <v>5.70342205323194E-2</v>
      </c>
      <c r="M103" s="2">
        <v>4.6762589928057603E-2</v>
      </c>
      <c r="N103" s="2">
        <v>6.18556701030928E-2</v>
      </c>
      <c r="O103" s="3">
        <v>0.261224489795918</v>
      </c>
      <c r="P103" s="3">
        <v>0.71666666666666701</v>
      </c>
    </row>
    <row r="104" spans="1:16" x14ac:dyDescent="0.3">
      <c r="A104" s="8" t="s">
        <v>198</v>
      </c>
      <c r="B104" s="8" t="s">
        <v>83</v>
      </c>
      <c r="C104" s="2">
        <v>2.1505376344085999E-2</v>
      </c>
      <c r="D104" s="2">
        <v>7.3684210526315796E-2</v>
      </c>
      <c r="E104" s="2">
        <v>1.9607843137254902E-2</v>
      </c>
      <c r="F104" s="2">
        <v>0</v>
      </c>
      <c r="G104" s="2">
        <v>0.115384615384615</v>
      </c>
      <c r="H104" s="2">
        <v>5.1724137931034503E-2</v>
      </c>
      <c r="I104" s="2">
        <v>4.0983606557376998E-2</v>
      </c>
      <c r="J104" s="2">
        <v>4.7244094488188997E-2</v>
      </c>
      <c r="K104" s="2">
        <v>6.01503759398496E-2</v>
      </c>
      <c r="L104" s="2">
        <v>0.12765957446808501</v>
      </c>
      <c r="M104" s="2">
        <v>0.113207547169811</v>
      </c>
      <c r="N104" s="2">
        <v>0.13559322033898299</v>
      </c>
      <c r="O104" s="3">
        <v>0.511278195488722</v>
      </c>
      <c r="P104" s="3">
        <v>0.97058823529411797</v>
      </c>
    </row>
    <row r="105" spans="1:16" x14ac:dyDescent="0.3">
      <c r="A105" s="8" t="s">
        <v>198</v>
      </c>
      <c r="B105" s="8" t="s">
        <v>84</v>
      </c>
      <c r="C105" s="2">
        <v>2.0129870129870098E-2</v>
      </c>
      <c r="D105" s="2">
        <v>5.0922978994271204E-3</v>
      </c>
      <c r="E105" s="2">
        <v>8.8663711209626406E-3</v>
      </c>
      <c r="F105" s="2">
        <v>5.9635907093534201E-3</v>
      </c>
      <c r="G105" s="2">
        <v>1.02964118564743E-2</v>
      </c>
      <c r="H105" s="2">
        <v>2.06917850525015E-2</v>
      </c>
      <c r="I105" s="2">
        <v>1.1195158850226899E-2</v>
      </c>
      <c r="J105" s="2">
        <v>1.8551765409934199E-2</v>
      </c>
      <c r="K105" s="2">
        <v>2.1739130434782601E-2</v>
      </c>
      <c r="L105" s="2">
        <v>9.2006900517538799E-3</v>
      </c>
      <c r="M105" s="2">
        <v>2.7635327635327601E-2</v>
      </c>
      <c r="N105" s="2">
        <v>3.6872747435542003E-2</v>
      </c>
      <c r="O105" s="3">
        <v>9.8707403055229098E-2</v>
      </c>
      <c r="P105" s="3">
        <v>0.18429385687143801</v>
      </c>
    </row>
    <row r="106" spans="1:16" x14ac:dyDescent="0.3">
      <c r="A106" s="8" t="s">
        <v>198</v>
      </c>
      <c r="B106" s="8" t="s">
        <v>17</v>
      </c>
      <c r="C106" s="2">
        <v>5.5555555555555601E-2</v>
      </c>
      <c r="D106" s="2">
        <v>-5.2631578947368397E-2</v>
      </c>
      <c r="E106" s="2">
        <v>5.5555555555555601E-2</v>
      </c>
      <c r="F106" s="2">
        <v>0.116959064327485</v>
      </c>
      <c r="G106" s="2">
        <v>7.8534031413612607E-2</v>
      </c>
      <c r="H106" s="2">
        <v>5.3398058252427202E-2</v>
      </c>
      <c r="I106" s="2">
        <v>8.7557603686635899E-2</v>
      </c>
      <c r="J106" s="2">
        <v>2.9661016949152502E-2</v>
      </c>
      <c r="K106" s="2">
        <v>7.8189300411522597E-2</v>
      </c>
      <c r="L106" s="2">
        <v>9.1603053435114504E-2</v>
      </c>
      <c r="M106" s="2">
        <v>0.10489510489510501</v>
      </c>
      <c r="N106" s="2">
        <v>0.113924050632911</v>
      </c>
      <c r="O106" s="3">
        <v>0.44855967078189302</v>
      </c>
      <c r="P106" s="3">
        <v>1.1728395061728401</v>
      </c>
    </row>
    <row r="107" spans="1:16" x14ac:dyDescent="0.3">
      <c r="A107" s="8" t="s">
        <v>198</v>
      </c>
      <c r="B107" s="8" t="s">
        <v>85</v>
      </c>
      <c r="C107" s="2">
        <v>2.0771513353115698E-2</v>
      </c>
      <c r="D107" s="2">
        <v>-4.9418604651162802E-2</v>
      </c>
      <c r="E107" s="2">
        <v>-3.97553516819572E-2</v>
      </c>
      <c r="F107" s="2">
        <v>6.6878980891719703E-2</v>
      </c>
      <c r="G107" s="2">
        <v>2.6865671641791E-2</v>
      </c>
      <c r="H107" s="2">
        <v>8.7209302325581394E-3</v>
      </c>
      <c r="I107" s="2">
        <v>1.7291066282420799E-2</v>
      </c>
      <c r="J107" s="2">
        <v>0</v>
      </c>
      <c r="K107" s="2">
        <v>1.69971671388102E-2</v>
      </c>
      <c r="L107" s="2">
        <v>-6.12813370473538E-2</v>
      </c>
      <c r="M107" s="2">
        <v>-6.5281899109792305E-2</v>
      </c>
      <c r="N107" s="2">
        <v>3.1746031746031703E-2</v>
      </c>
      <c r="O107" s="3">
        <v>-7.9320113314447604E-2</v>
      </c>
      <c r="P107" s="3">
        <v>-6.1162079510703399E-3</v>
      </c>
    </row>
    <row r="108" spans="1:16" x14ac:dyDescent="0.3">
      <c r="A108" s="8" t="s">
        <v>199</v>
      </c>
      <c r="B108" s="8" t="s">
        <v>81</v>
      </c>
      <c r="C108" s="2">
        <v>0.112321562734786</v>
      </c>
      <c r="D108" s="2">
        <v>5.7413036136440401E-2</v>
      </c>
      <c r="E108" s="2">
        <v>4.2478441392526399E-2</v>
      </c>
      <c r="F108" s="2">
        <v>5.9742647058823498E-2</v>
      </c>
      <c r="G108" s="2">
        <v>5.9554784619832303E-2</v>
      </c>
      <c r="H108" s="2">
        <v>7.2578444747612506E-2</v>
      </c>
      <c r="I108" s="2">
        <v>3.9430170440091603E-2</v>
      </c>
      <c r="J108" s="2">
        <v>6.1674008810572702E-2</v>
      </c>
      <c r="K108" s="2">
        <v>2.95066851083449E-2</v>
      </c>
      <c r="L108" s="2">
        <v>6.5382892969099896E-2</v>
      </c>
      <c r="M108" s="2">
        <v>6.8095838587641899E-2</v>
      </c>
      <c r="N108" s="2">
        <v>2.7744982290436801E-2</v>
      </c>
      <c r="O108" s="3">
        <v>0.20401106500691599</v>
      </c>
      <c r="P108" s="3">
        <v>0.66815713829447498</v>
      </c>
    </row>
    <row r="109" spans="1:16" x14ac:dyDescent="0.3">
      <c r="A109" s="8" t="s">
        <v>199</v>
      </c>
      <c r="B109" s="8" t="s">
        <v>82</v>
      </c>
      <c r="C109" s="2">
        <v>0.104712041884817</v>
      </c>
      <c r="D109" s="2">
        <v>7.5829383886255902E-2</v>
      </c>
      <c r="E109" s="2">
        <v>2.8634361233480201E-2</v>
      </c>
      <c r="F109" s="2">
        <v>1.9271948608137E-2</v>
      </c>
      <c r="G109" s="2">
        <v>6.3025210084033598E-2</v>
      </c>
      <c r="H109" s="2">
        <v>4.3478260869565202E-2</v>
      </c>
      <c r="I109" s="2">
        <v>3.5984848484848501E-2</v>
      </c>
      <c r="J109" s="2">
        <v>4.7531992687385699E-2</v>
      </c>
      <c r="K109" s="2">
        <v>1.04712041884817E-2</v>
      </c>
      <c r="L109" s="2">
        <v>5.6994818652849701E-2</v>
      </c>
      <c r="M109" s="2">
        <v>5.5555555555555601E-2</v>
      </c>
      <c r="N109" s="2">
        <v>2.32198142414861E-2</v>
      </c>
      <c r="O109" s="3">
        <v>0.15357766143106499</v>
      </c>
      <c r="P109" s="3">
        <v>0.45594713656387698</v>
      </c>
    </row>
    <row r="110" spans="1:16" x14ac:dyDescent="0.3">
      <c r="A110" s="8" t="s">
        <v>199</v>
      </c>
      <c r="B110" s="8" t="s">
        <v>83</v>
      </c>
      <c r="C110" s="2">
        <v>9.6638655462184905E-2</v>
      </c>
      <c r="D110" s="2">
        <v>8.04597701149425E-2</v>
      </c>
      <c r="E110" s="2">
        <v>9.2198581560283696E-2</v>
      </c>
      <c r="F110" s="2">
        <v>8.1168831168831196E-2</v>
      </c>
      <c r="G110" s="2">
        <v>5.7057057057057103E-2</v>
      </c>
      <c r="H110" s="2">
        <v>9.0909090909090898E-2</v>
      </c>
      <c r="I110" s="2">
        <v>8.8541666666666699E-2</v>
      </c>
      <c r="J110" s="2">
        <v>8.1339712918660295E-2</v>
      </c>
      <c r="K110" s="2">
        <v>6.6371681415929196E-2</v>
      </c>
      <c r="L110" s="2">
        <v>9.5435684647302899E-2</v>
      </c>
      <c r="M110" s="2">
        <v>5.3030303030302997E-2</v>
      </c>
      <c r="N110" s="2">
        <v>4.1366906474820102E-2</v>
      </c>
      <c r="O110" s="3">
        <v>0.28097345132743401</v>
      </c>
      <c r="P110" s="3">
        <v>1.0531914893617</v>
      </c>
    </row>
    <row r="111" spans="1:16" x14ac:dyDescent="0.3">
      <c r="A111" s="8" t="s">
        <v>199</v>
      </c>
      <c r="B111" s="8" t="s">
        <v>84</v>
      </c>
      <c r="C111" s="2">
        <v>5.77120822622108E-2</v>
      </c>
      <c r="D111" s="2">
        <v>2.6613197229310999E-2</v>
      </c>
      <c r="E111" s="2">
        <v>1.9057765151515201E-2</v>
      </c>
      <c r="F111" s="2">
        <v>3.4034150307817403E-2</v>
      </c>
      <c r="G111" s="2">
        <v>2.11188496966974E-2</v>
      </c>
      <c r="H111" s="2">
        <v>1.8481848184818499E-2</v>
      </c>
      <c r="I111" s="2">
        <v>1.2097645279758E-2</v>
      </c>
      <c r="J111" s="2">
        <v>2.4546424759871899E-2</v>
      </c>
      <c r="K111" s="2">
        <v>-1.66666666666667E-3</v>
      </c>
      <c r="L111" s="2">
        <v>1.8676961602671099E-2</v>
      </c>
      <c r="M111" s="2">
        <v>2.4787462870019501E-2</v>
      </c>
      <c r="N111" s="2">
        <v>-1.86906546726637E-2</v>
      </c>
      <c r="O111" s="3">
        <v>2.2708333333333299E-2</v>
      </c>
      <c r="P111" s="3">
        <v>0.162168560606061</v>
      </c>
    </row>
    <row r="112" spans="1:16" x14ac:dyDescent="0.3">
      <c r="A112" s="8" t="s">
        <v>199</v>
      </c>
      <c r="B112" s="8" t="s">
        <v>17</v>
      </c>
      <c r="C112" s="2">
        <v>8.4507042253521097E-2</v>
      </c>
      <c r="D112" s="2">
        <v>9.6103896103896094E-2</v>
      </c>
      <c r="E112" s="2">
        <v>-1.4218009478673001E-2</v>
      </c>
      <c r="F112" s="2">
        <v>7.4519230769230796E-2</v>
      </c>
      <c r="G112" s="2">
        <v>0.12080536912751701</v>
      </c>
      <c r="H112" s="2">
        <v>6.9860279441117806E-2</v>
      </c>
      <c r="I112" s="2">
        <v>4.6641791044776101E-2</v>
      </c>
      <c r="J112" s="2">
        <v>8.5561497326203204E-2</v>
      </c>
      <c r="K112" s="2">
        <v>3.9408866995073899E-2</v>
      </c>
      <c r="L112" s="2">
        <v>8.5308056872037893E-2</v>
      </c>
      <c r="M112" s="2">
        <v>0.10334788937408999</v>
      </c>
      <c r="N112" s="2">
        <v>3.1662269129287601E-2</v>
      </c>
      <c r="O112" s="3">
        <v>0.28407224958949101</v>
      </c>
      <c r="P112" s="3">
        <v>0.85308056872037896</v>
      </c>
    </row>
    <row r="113" spans="1:16" x14ac:dyDescent="0.3">
      <c r="A113" s="8" t="s">
        <v>199</v>
      </c>
      <c r="B113" s="8" t="s">
        <v>85</v>
      </c>
      <c r="C113" s="2">
        <v>1.0976948408342501E-3</v>
      </c>
      <c r="D113" s="2">
        <v>-3.7280701754385998E-2</v>
      </c>
      <c r="E113" s="2">
        <v>-3.6446469248291598E-2</v>
      </c>
      <c r="F113" s="2">
        <v>2.2458628841607601E-2</v>
      </c>
      <c r="G113" s="2">
        <v>3.5838150289017302E-2</v>
      </c>
      <c r="H113" s="2">
        <v>4.4642857142857097E-3</v>
      </c>
      <c r="I113" s="2">
        <v>1.1111111111111099E-2</v>
      </c>
      <c r="J113" s="2">
        <v>1.20879120879121E-2</v>
      </c>
      <c r="K113" s="2">
        <v>-6.5146579804560298E-3</v>
      </c>
      <c r="L113" s="2">
        <v>-6.1202185792349699E-2</v>
      </c>
      <c r="M113" s="2">
        <v>-0.10826542491268901</v>
      </c>
      <c r="N113" s="2">
        <v>-1.4360313315926901E-2</v>
      </c>
      <c r="O113" s="3">
        <v>-0.180238870792617</v>
      </c>
      <c r="P113" s="3">
        <v>-0.14009111617312101</v>
      </c>
    </row>
    <row r="114" spans="1:16" x14ac:dyDescent="0.3">
      <c r="A114" s="8" t="s">
        <v>200</v>
      </c>
      <c r="B114" s="8" t="s">
        <v>81</v>
      </c>
      <c r="C114" s="2">
        <v>7.8235076010381904E-2</v>
      </c>
      <c r="D114" s="2">
        <v>5.5020632737276497E-2</v>
      </c>
      <c r="E114" s="2">
        <v>5.6062581486310298E-2</v>
      </c>
      <c r="F114" s="2">
        <v>6.8209876543209896E-2</v>
      </c>
      <c r="G114" s="2">
        <v>4.42068766252528E-2</v>
      </c>
      <c r="H114" s="2">
        <v>4.4548976203652502E-2</v>
      </c>
      <c r="I114" s="2">
        <v>4.2384105960264901E-2</v>
      </c>
      <c r="J114" s="2">
        <v>3.9898348157560402E-2</v>
      </c>
      <c r="K114" s="2">
        <v>3.1769305962854301E-2</v>
      </c>
      <c r="L114" s="2">
        <v>5.68450971103742E-2</v>
      </c>
      <c r="M114" s="2">
        <v>6.9251456745853895E-2</v>
      </c>
      <c r="N114" s="2">
        <v>6.0155103751833999E-2</v>
      </c>
      <c r="O114" s="3">
        <v>0.23607038123167201</v>
      </c>
      <c r="P114" s="3">
        <v>0.64863102998696198</v>
      </c>
    </row>
    <row r="115" spans="1:16" x14ac:dyDescent="0.3">
      <c r="A115" s="8" t="s">
        <v>200</v>
      </c>
      <c r="B115" s="8" t="s">
        <v>82</v>
      </c>
      <c r="C115" s="2">
        <v>4.0404040404040401E-2</v>
      </c>
      <c r="D115" s="2">
        <v>-1.2944983818770199E-2</v>
      </c>
      <c r="E115" s="2">
        <v>6.5573770491803296E-3</v>
      </c>
      <c r="F115" s="2">
        <v>3.5830618892508097E-2</v>
      </c>
      <c r="G115" s="2">
        <v>9.4339622641509396E-3</v>
      </c>
      <c r="H115" s="2">
        <v>6.5420560747663503E-2</v>
      </c>
      <c r="I115" s="2">
        <v>9.0643274853801206E-2</v>
      </c>
      <c r="J115" s="2">
        <v>4.0214477211796197E-2</v>
      </c>
      <c r="K115" s="2">
        <v>1.8041237113402098E-2</v>
      </c>
      <c r="L115" s="2">
        <v>6.3291139240506306E-2</v>
      </c>
      <c r="M115" s="2">
        <v>2.3809523809523801E-2</v>
      </c>
      <c r="N115" s="2">
        <v>7.9069767441860506E-2</v>
      </c>
      <c r="O115" s="3">
        <v>0.19587628865979401</v>
      </c>
      <c r="P115" s="3">
        <v>0.52131147540983602</v>
      </c>
    </row>
    <row r="116" spans="1:16" x14ac:dyDescent="0.3">
      <c r="A116" s="8" t="s">
        <v>200</v>
      </c>
      <c r="B116" s="8" t="s">
        <v>83</v>
      </c>
      <c r="C116" s="2">
        <v>7.2992700729926996E-3</v>
      </c>
      <c r="D116" s="2">
        <v>2.8985507246376802E-2</v>
      </c>
      <c r="E116" s="2">
        <v>6.3380281690140802E-2</v>
      </c>
      <c r="F116" s="2">
        <v>0.119205298013245</v>
      </c>
      <c r="G116" s="2">
        <v>2.9585798816568001E-2</v>
      </c>
      <c r="H116" s="2">
        <v>9.1954022988505704E-2</v>
      </c>
      <c r="I116" s="2">
        <v>7.8947368421052599E-2</v>
      </c>
      <c r="J116" s="2">
        <v>9.7560975609756101E-2</v>
      </c>
      <c r="K116" s="2">
        <v>0.04</v>
      </c>
      <c r="L116" s="2">
        <v>3.4188034188034198E-2</v>
      </c>
      <c r="M116" s="2">
        <v>6.6115702479338803E-2</v>
      </c>
      <c r="N116" s="2">
        <v>9.3023255813953501E-2</v>
      </c>
      <c r="O116" s="3">
        <v>0.25333333333333302</v>
      </c>
      <c r="P116" s="3">
        <v>0.98591549295774605</v>
      </c>
    </row>
    <row r="117" spans="1:16" x14ac:dyDescent="0.3">
      <c r="A117" s="8" t="s">
        <v>200</v>
      </c>
      <c r="B117" s="8" t="s">
        <v>84</v>
      </c>
      <c r="C117" s="2">
        <v>1.8585131894484401E-2</v>
      </c>
      <c r="D117" s="2">
        <v>-1.7657445556209499E-3</v>
      </c>
      <c r="E117" s="2">
        <v>4.1273584905660403E-3</v>
      </c>
      <c r="F117" s="2">
        <v>7.63358778625954E-3</v>
      </c>
      <c r="G117" s="2">
        <v>1.61227661227661E-2</v>
      </c>
      <c r="H117" s="2">
        <v>2.86752055056395E-3</v>
      </c>
      <c r="I117" s="2">
        <v>7.24361418223408E-3</v>
      </c>
      <c r="J117" s="2">
        <v>1.83573050719152E-2</v>
      </c>
      <c r="K117" s="2">
        <v>1.8583906337112099E-3</v>
      </c>
      <c r="L117" s="2">
        <v>3.5243925060285701E-3</v>
      </c>
      <c r="M117" s="2">
        <v>1.42329020332717E-2</v>
      </c>
      <c r="N117" s="2">
        <v>1.2392928740659699E-2</v>
      </c>
      <c r="O117" s="3">
        <v>3.2335997026574997E-2</v>
      </c>
      <c r="P117" s="3">
        <v>9.1784591194968596E-2</v>
      </c>
    </row>
    <row r="118" spans="1:16" x14ac:dyDescent="0.3">
      <c r="A118" s="8" t="s">
        <v>200</v>
      </c>
      <c r="B118" s="8" t="s">
        <v>17</v>
      </c>
      <c r="C118" s="2">
        <v>-3.77358490566038E-3</v>
      </c>
      <c r="D118" s="2">
        <v>6.4393939393939406E-2</v>
      </c>
      <c r="E118" s="2">
        <v>1.42348754448399E-2</v>
      </c>
      <c r="F118" s="2">
        <v>5.96491228070175E-2</v>
      </c>
      <c r="G118" s="2">
        <v>1.9867549668874201E-2</v>
      </c>
      <c r="H118" s="2">
        <v>6.4935064935064901E-2</v>
      </c>
      <c r="I118" s="2">
        <v>3.0487804878048801E-2</v>
      </c>
      <c r="J118" s="2">
        <v>0.124260355029586</v>
      </c>
      <c r="K118" s="2">
        <v>9.2105263157894704E-2</v>
      </c>
      <c r="L118" s="2">
        <v>0.13734939759036099</v>
      </c>
      <c r="M118" s="2">
        <v>9.9576271186440704E-2</v>
      </c>
      <c r="N118" s="2">
        <v>0.12138728323699401</v>
      </c>
      <c r="O118" s="3">
        <v>0.53157894736842104</v>
      </c>
      <c r="P118" s="3">
        <v>1.0711743772241999</v>
      </c>
    </row>
    <row r="119" spans="1:16" x14ac:dyDescent="0.3">
      <c r="A119" s="8" t="s">
        <v>200</v>
      </c>
      <c r="B119" s="8" t="s">
        <v>85</v>
      </c>
      <c r="C119" s="2">
        <v>-4.8275862068965503E-2</v>
      </c>
      <c r="D119" s="2">
        <v>-2.41545893719807E-2</v>
      </c>
      <c r="E119" s="2">
        <v>3.21782178217822E-2</v>
      </c>
      <c r="F119" s="2">
        <v>5.2757793764988001E-2</v>
      </c>
      <c r="G119" s="2">
        <v>2.96127562642369E-2</v>
      </c>
      <c r="H119" s="2">
        <v>1.54867256637168E-2</v>
      </c>
      <c r="I119" s="2">
        <v>3.4858387799564301E-2</v>
      </c>
      <c r="J119" s="2">
        <v>3.3684210526315803E-2</v>
      </c>
      <c r="K119" s="2">
        <v>4.2769857433808602E-2</v>
      </c>
      <c r="L119" s="2">
        <v>-8.203125E-2</v>
      </c>
      <c r="M119" s="2">
        <v>-6.3829787234042507E-2</v>
      </c>
      <c r="N119" s="2">
        <v>-3.1818181818181801E-2</v>
      </c>
      <c r="O119" s="3">
        <v>-0.132382892057026</v>
      </c>
      <c r="P119" s="3">
        <v>5.4455445544554497E-2</v>
      </c>
    </row>
    <row r="120" spans="1:16" x14ac:dyDescent="0.3">
      <c r="A120" s="8" t="s">
        <v>201</v>
      </c>
      <c r="B120" s="8" t="s">
        <v>81</v>
      </c>
      <c r="C120" s="2">
        <v>6.3796680497925307E-2</v>
      </c>
      <c r="D120" s="2">
        <v>5.9483178937103899E-2</v>
      </c>
      <c r="E120" s="2">
        <v>5.0621260929590399E-2</v>
      </c>
      <c r="F120" s="2">
        <v>4.9496276828734101E-2</v>
      </c>
      <c r="G120" s="2">
        <v>3.6310517529215401E-2</v>
      </c>
      <c r="H120" s="2">
        <v>3.02053966975433E-2</v>
      </c>
      <c r="I120" s="2">
        <v>4.2611415168100103E-2</v>
      </c>
      <c r="J120" s="2">
        <v>4.4244469441319802E-2</v>
      </c>
      <c r="K120" s="2">
        <v>1.9030520646319601E-2</v>
      </c>
      <c r="L120" s="2">
        <v>5.2854122621564498E-2</v>
      </c>
      <c r="M120" s="2">
        <v>5.1204819277108397E-2</v>
      </c>
      <c r="N120" s="2">
        <v>4.26615727475326E-2</v>
      </c>
      <c r="O120" s="3">
        <v>0.175942549371634</v>
      </c>
      <c r="P120" s="3">
        <v>0.50713299585825999</v>
      </c>
    </row>
    <row r="121" spans="1:16" x14ac:dyDescent="0.3">
      <c r="A121" s="8" t="s">
        <v>201</v>
      </c>
      <c r="B121" s="8" t="s">
        <v>82</v>
      </c>
      <c r="C121" s="2">
        <v>-4.4247787610619503E-3</v>
      </c>
      <c r="D121" s="2">
        <v>3.5555555555555597E-2</v>
      </c>
      <c r="E121" s="2">
        <v>4.7210300429184601E-2</v>
      </c>
      <c r="F121" s="2">
        <v>-1.2295081967213101E-2</v>
      </c>
      <c r="G121" s="2">
        <v>-4.1493775933610002E-3</v>
      </c>
      <c r="H121" s="2">
        <v>4.1666666666666701E-3</v>
      </c>
      <c r="I121" s="2">
        <v>1.6597510373444001E-2</v>
      </c>
      <c r="J121" s="2">
        <v>6.5306122448979598E-2</v>
      </c>
      <c r="K121" s="2">
        <v>3.4482758620689703E-2</v>
      </c>
      <c r="L121" s="2">
        <v>6.6666666666666693E-2</v>
      </c>
      <c r="M121" s="2">
        <v>0.118055555555556</v>
      </c>
      <c r="N121" s="2">
        <v>9.3167701863354005E-2</v>
      </c>
      <c r="O121" s="3">
        <v>0.34865900383141801</v>
      </c>
      <c r="P121" s="3">
        <v>0.51072961373390602</v>
      </c>
    </row>
    <row r="122" spans="1:16" x14ac:dyDescent="0.3">
      <c r="A122" s="8" t="s">
        <v>201</v>
      </c>
      <c r="B122" s="8" t="s">
        <v>83</v>
      </c>
      <c r="C122" s="2">
        <v>4.92957746478873E-2</v>
      </c>
      <c r="D122" s="2">
        <v>5.3691275167785199E-2</v>
      </c>
      <c r="E122" s="2">
        <v>3.8216560509554097E-2</v>
      </c>
      <c r="F122" s="2">
        <v>5.5214723926380403E-2</v>
      </c>
      <c r="G122" s="2">
        <v>6.3953488372092998E-2</v>
      </c>
      <c r="H122" s="2">
        <v>6.5573770491803296E-2</v>
      </c>
      <c r="I122" s="2">
        <v>3.5897435897435902E-2</v>
      </c>
      <c r="J122" s="2">
        <v>8.9108910891089105E-2</v>
      </c>
      <c r="K122" s="2">
        <v>5.9090909090909097E-2</v>
      </c>
      <c r="L122" s="2">
        <v>6.43776824034335E-2</v>
      </c>
      <c r="M122" s="2">
        <v>2.0161290322580599E-2</v>
      </c>
      <c r="N122" s="2">
        <v>6.3241106719367599E-2</v>
      </c>
      <c r="O122" s="3">
        <v>0.222727272727273</v>
      </c>
      <c r="P122" s="3">
        <v>0.71337579617834401</v>
      </c>
    </row>
    <row r="123" spans="1:16" x14ac:dyDescent="0.3">
      <c r="A123" s="8" t="s">
        <v>201</v>
      </c>
      <c r="B123" s="8" t="s">
        <v>84</v>
      </c>
      <c r="C123" s="2">
        <v>2.21784130113356E-2</v>
      </c>
      <c r="D123" s="2">
        <v>2.26615236258438E-2</v>
      </c>
      <c r="E123" s="2">
        <v>6.6006600660065999E-3</v>
      </c>
      <c r="F123" s="2">
        <v>1.3817330210772799E-2</v>
      </c>
      <c r="G123" s="2">
        <v>2.65650265650266E-2</v>
      </c>
      <c r="H123" s="2">
        <v>1.7776777677767801E-2</v>
      </c>
      <c r="I123" s="2">
        <v>2.6973247844351102E-2</v>
      </c>
      <c r="J123" s="2">
        <v>2.0667384284176499E-2</v>
      </c>
      <c r="K123" s="2">
        <v>1.9405188778738699E-2</v>
      </c>
      <c r="L123" s="2">
        <v>1.4690668321953201E-2</v>
      </c>
      <c r="M123" s="2">
        <v>2.9363784665579099E-2</v>
      </c>
      <c r="N123" s="2">
        <v>1.98098256735341E-2</v>
      </c>
      <c r="O123" s="3">
        <v>8.5846867749420006E-2</v>
      </c>
      <c r="P123" s="3">
        <v>0.21357850070721399</v>
      </c>
    </row>
    <row r="124" spans="1:16" x14ac:dyDescent="0.3">
      <c r="A124" s="8" t="s">
        <v>201</v>
      </c>
      <c r="B124" s="8" t="s">
        <v>17</v>
      </c>
      <c r="C124" s="2">
        <v>5.16431924882629E-2</v>
      </c>
      <c r="D124" s="2">
        <v>7.5892857142857095E-2</v>
      </c>
      <c r="E124" s="2">
        <v>6.2240663900414897E-2</v>
      </c>
      <c r="F124" s="2">
        <v>4.296875E-2</v>
      </c>
      <c r="G124" s="2">
        <v>7.4906367041198503E-3</v>
      </c>
      <c r="H124" s="2">
        <v>4.4609665427509299E-2</v>
      </c>
      <c r="I124" s="2">
        <v>8.8967971530249101E-2</v>
      </c>
      <c r="J124" s="2">
        <v>7.8431372549019607E-2</v>
      </c>
      <c r="K124" s="2">
        <v>9.3939393939393906E-2</v>
      </c>
      <c r="L124" s="2">
        <v>0.116343490304709</v>
      </c>
      <c r="M124" s="2">
        <v>9.4292803970223299E-2</v>
      </c>
      <c r="N124" s="2">
        <v>0.133786848072562</v>
      </c>
      <c r="O124" s="3">
        <v>0.51515151515151503</v>
      </c>
      <c r="P124" s="3">
        <v>1.0746887966805001</v>
      </c>
    </row>
    <row r="125" spans="1:16" x14ac:dyDescent="0.3">
      <c r="A125" s="8" t="s">
        <v>201</v>
      </c>
      <c r="B125" s="8" t="s">
        <v>85</v>
      </c>
      <c r="C125" s="2">
        <v>-2.92397660818713E-3</v>
      </c>
      <c r="D125" s="2">
        <v>5.8651026392961903E-3</v>
      </c>
      <c r="E125" s="2">
        <v>2.04081632653061E-2</v>
      </c>
      <c r="F125" s="2">
        <v>1.7142857142857099E-2</v>
      </c>
      <c r="G125" s="2">
        <v>1.6853932584269701E-2</v>
      </c>
      <c r="H125" s="2">
        <v>2.4861878453038701E-2</v>
      </c>
      <c r="I125" s="2">
        <v>2.6954177897574099E-3</v>
      </c>
      <c r="J125" s="2">
        <v>1.0752688172042999E-2</v>
      </c>
      <c r="K125" s="2">
        <v>2.6595744680851099E-2</v>
      </c>
      <c r="L125" s="2">
        <v>-8.5492227979274596E-2</v>
      </c>
      <c r="M125" s="2">
        <v>-6.5155807365439106E-2</v>
      </c>
      <c r="N125" s="2">
        <v>-6.0606060606060597E-3</v>
      </c>
      <c r="O125" s="3">
        <v>-0.12765957446808501</v>
      </c>
      <c r="P125" s="3">
        <v>-4.3731778425656002E-2</v>
      </c>
    </row>
    <row r="126" spans="1:16" x14ac:dyDescent="0.3">
      <c r="A126" s="8" t="s">
        <v>202</v>
      </c>
      <c r="B126" s="8" t="s">
        <v>81</v>
      </c>
      <c r="C126" s="2">
        <v>3.9083557951482502E-2</v>
      </c>
      <c r="D126" s="2">
        <v>8.9494163424124501E-2</v>
      </c>
      <c r="E126" s="2">
        <v>0.05</v>
      </c>
      <c r="F126" s="2">
        <v>5.7823129251700703E-2</v>
      </c>
      <c r="G126" s="2">
        <v>5.3054662379421198E-2</v>
      </c>
      <c r="H126" s="2">
        <v>4.4783715012722602E-2</v>
      </c>
      <c r="I126" s="2">
        <v>4.72479298587433E-2</v>
      </c>
      <c r="J126" s="2">
        <v>5.7209302325581399E-2</v>
      </c>
      <c r="K126" s="2">
        <v>4.6634403871535397E-2</v>
      </c>
      <c r="L126" s="2">
        <v>4.1193778898696902E-2</v>
      </c>
      <c r="M126" s="2">
        <v>5.6519983851433198E-2</v>
      </c>
      <c r="N126" s="2">
        <v>8.1008788689338904E-2</v>
      </c>
      <c r="O126" s="3">
        <v>0.24461064672239299</v>
      </c>
      <c r="P126" s="3">
        <v>0.683928571428571</v>
      </c>
    </row>
    <row r="127" spans="1:16" x14ac:dyDescent="0.3">
      <c r="A127" s="8" t="s">
        <v>202</v>
      </c>
      <c r="B127" s="8" t="s">
        <v>82</v>
      </c>
      <c r="C127" s="2">
        <v>5.2884615384615398E-2</v>
      </c>
      <c r="D127" s="2">
        <v>-4.5662100456621002E-3</v>
      </c>
      <c r="E127" s="2">
        <v>6.8807339449541302E-2</v>
      </c>
      <c r="F127" s="2">
        <v>3.0042918454935601E-2</v>
      </c>
      <c r="G127" s="2">
        <v>-1.2500000000000001E-2</v>
      </c>
      <c r="H127" s="2">
        <v>3.7974683544303799E-2</v>
      </c>
      <c r="I127" s="2">
        <v>4.4715447154471497E-2</v>
      </c>
      <c r="J127" s="2">
        <v>8.56031128404669E-2</v>
      </c>
      <c r="K127" s="2">
        <v>3.5842293906809999E-2</v>
      </c>
      <c r="L127" s="2">
        <v>6.5743944636678195E-2</v>
      </c>
      <c r="M127" s="2">
        <v>0.103896103896104</v>
      </c>
      <c r="N127" s="2">
        <v>9.41176470588235E-2</v>
      </c>
      <c r="O127" s="3">
        <v>0.33333333333333298</v>
      </c>
      <c r="P127" s="3">
        <v>0.70642201834862395</v>
      </c>
    </row>
    <row r="128" spans="1:16" x14ac:dyDescent="0.3">
      <c r="A128" s="8" t="s">
        <v>202</v>
      </c>
      <c r="B128" s="8" t="s">
        <v>83</v>
      </c>
      <c r="C128" s="2">
        <v>-5.3097345132743397E-2</v>
      </c>
      <c r="D128" s="2">
        <v>9.34579439252336E-2</v>
      </c>
      <c r="E128" s="2">
        <v>8.5470085470085496E-3</v>
      </c>
      <c r="F128" s="2">
        <v>0.110169491525424</v>
      </c>
      <c r="G128" s="2">
        <v>8.3969465648855005E-2</v>
      </c>
      <c r="H128" s="2">
        <v>2.8169014084507001E-2</v>
      </c>
      <c r="I128" s="2">
        <v>8.9041095890410996E-2</v>
      </c>
      <c r="J128" s="2">
        <v>8.17610062893082E-2</v>
      </c>
      <c r="K128" s="2">
        <v>5.8139534883720902E-2</v>
      </c>
      <c r="L128" s="2">
        <v>0.104395604395604</v>
      </c>
      <c r="M128" s="2">
        <v>0.164179104477612</v>
      </c>
      <c r="N128" s="2">
        <v>2.9914529914529898E-2</v>
      </c>
      <c r="O128" s="3">
        <v>0.40116279069767402</v>
      </c>
      <c r="P128" s="3">
        <v>1.0598290598290601</v>
      </c>
    </row>
    <row r="129" spans="1:16" x14ac:dyDescent="0.3">
      <c r="A129" s="8" t="s">
        <v>202</v>
      </c>
      <c r="B129" s="8" t="s">
        <v>84</v>
      </c>
      <c r="C129" s="2">
        <v>1.8800526414739602E-2</v>
      </c>
      <c r="D129" s="2">
        <v>1.7161837977486601E-2</v>
      </c>
      <c r="E129" s="2">
        <v>1.3969521044992699E-2</v>
      </c>
      <c r="F129" s="2">
        <v>1.6281982465557301E-2</v>
      </c>
      <c r="G129" s="2">
        <v>2.0422535211267599E-2</v>
      </c>
      <c r="H129" s="2">
        <v>2.8985507246376802E-2</v>
      </c>
      <c r="I129" s="2">
        <v>7.2099262240107303E-3</v>
      </c>
      <c r="J129" s="2">
        <v>2.11420009988347E-2</v>
      </c>
      <c r="K129" s="2">
        <v>1.38571894359309E-2</v>
      </c>
      <c r="L129" s="2">
        <v>2.5888406496221299E-2</v>
      </c>
      <c r="M129" s="2">
        <v>2.8213166144200601E-2</v>
      </c>
      <c r="N129" s="2">
        <v>3.7499999999999999E-2</v>
      </c>
      <c r="O129" s="3">
        <v>0.109553309422889</v>
      </c>
      <c r="P129" s="3">
        <v>0.234760522496372</v>
      </c>
    </row>
    <row r="130" spans="1:16" x14ac:dyDescent="0.3">
      <c r="A130" s="8" t="s">
        <v>202</v>
      </c>
      <c r="B130" s="8" t="s">
        <v>17</v>
      </c>
      <c r="C130" s="2">
        <v>3.3816425120772903E-2</v>
      </c>
      <c r="D130" s="2">
        <v>4.6728971962616802E-3</v>
      </c>
      <c r="E130" s="2">
        <v>0.106976744186047</v>
      </c>
      <c r="F130" s="2">
        <v>3.78151260504202E-2</v>
      </c>
      <c r="G130" s="2">
        <v>2.4291497975708499E-2</v>
      </c>
      <c r="H130" s="2">
        <v>9.4861660079051405E-2</v>
      </c>
      <c r="I130" s="2">
        <v>6.4981949458483707E-2</v>
      </c>
      <c r="J130" s="2">
        <v>7.7966101694915302E-2</v>
      </c>
      <c r="K130" s="2">
        <v>8.17610062893082E-2</v>
      </c>
      <c r="L130" s="2">
        <v>0.13081395348837199</v>
      </c>
      <c r="M130" s="2">
        <v>0.118251928020566</v>
      </c>
      <c r="N130" s="2">
        <v>7.1264367816091995E-2</v>
      </c>
      <c r="O130" s="3">
        <v>0.46540880503144699</v>
      </c>
      <c r="P130" s="3">
        <v>1.16744186046512</v>
      </c>
    </row>
    <row r="131" spans="1:16" x14ac:dyDescent="0.3">
      <c r="A131" s="8" t="s">
        <v>202</v>
      </c>
      <c r="B131" s="8" t="s">
        <v>85</v>
      </c>
      <c r="C131" s="2">
        <v>-1.01010101010101E-2</v>
      </c>
      <c r="D131" s="2">
        <v>-4.08163265306122E-2</v>
      </c>
      <c r="E131" s="2">
        <v>-1.67173252279635E-2</v>
      </c>
      <c r="F131" s="2">
        <v>-3.0911901081916498E-3</v>
      </c>
      <c r="G131" s="2">
        <v>1.08527131782946E-2</v>
      </c>
      <c r="H131" s="2">
        <v>4.6012269938650301E-3</v>
      </c>
      <c r="I131" s="2">
        <v>4.5801526717557297E-3</v>
      </c>
      <c r="J131" s="2">
        <v>7.5987841945288799E-3</v>
      </c>
      <c r="K131" s="2">
        <v>9.0497737556561094E-3</v>
      </c>
      <c r="L131" s="2">
        <v>-0.122571001494768</v>
      </c>
      <c r="M131" s="2">
        <v>-8.6882453151618397E-2</v>
      </c>
      <c r="N131" s="2">
        <v>-4.47761194029851E-2</v>
      </c>
      <c r="O131" s="3">
        <v>-0.22775263951734501</v>
      </c>
      <c r="P131" s="3">
        <v>-0.221884498480243</v>
      </c>
    </row>
    <row r="132" spans="1:16" x14ac:dyDescent="0.3">
      <c r="A132" s="8" t="s">
        <v>203</v>
      </c>
      <c r="B132" s="8" t="s">
        <v>81</v>
      </c>
      <c r="C132" s="2">
        <v>7.0993914807302202E-2</v>
      </c>
      <c r="D132" s="2">
        <v>0.117424242424242</v>
      </c>
      <c r="E132" s="2">
        <v>5.93220338983051E-2</v>
      </c>
      <c r="F132" s="2">
        <v>4.1599999999999998E-2</v>
      </c>
      <c r="G132" s="2">
        <v>5.3763440860215103E-2</v>
      </c>
      <c r="H132" s="2">
        <v>4.3731778425656002E-2</v>
      </c>
      <c r="I132" s="2">
        <v>6.1452513966480403E-2</v>
      </c>
      <c r="J132" s="2">
        <v>1.9736842105263198E-2</v>
      </c>
      <c r="K132" s="2">
        <v>6.19354838709677E-2</v>
      </c>
      <c r="L132" s="2">
        <v>3.2806804374240599E-2</v>
      </c>
      <c r="M132" s="2">
        <v>7.0588235294117604E-2</v>
      </c>
      <c r="N132" s="2">
        <v>3.6263736263736301E-2</v>
      </c>
      <c r="O132" s="3">
        <v>0.21677419354838701</v>
      </c>
      <c r="P132" s="3">
        <v>0.59830508474576305</v>
      </c>
    </row>
    <row r="133" spans="1:16" x14ac:dyDescent="0.3">
      <c r="A133" s="8" t="s">
        <v>203</v>
      </c>
      <c r="B133" s="8" t="s">
        <v>82</v>
      </c>
      <c r="C133" s="2">
        <v>0.25862068965517199</v>
      </c>
      <c r="D133" s="2">
        <v>-4.1095890410958902E-2</v>
      </c>
      <c r="E133" s="2">
        <v>0.128571428571429</v>
      </c>
      <c r="F133" s="2">
        <v>0.164556962025316</v>
      </c>
      <c r="G133" s="2">
        <v>-5.4347826086956499E-2</v>
      </c>
      <c r="H133" s="2">
        <v>2.2988505747126398E-2</v>
      </c>
      <c r="I133" s="2">
        <v>0.123595505617978</v>
      </c>
      <c r="J133" s="2">
        <v>-0.01</v>
      </c>
      <c r="K133" s="2">
        <v>0</v>
      </c>
      <c r="L133" s="2">
        <v>8.0808080808080801E-2</v>
      </c>
      <c r="M133" s="2">
        <v>2.80373831775701E-2</v>
      </c>
      <c r="N133" s="2">
        <v>9.0909090909090898E-2</v>
      </c>
      <c r="O133" s="3">
        <v>0.21212121212121199</v>
      </c>
      <c r="P133" s="3">
        <v>0.71428571428571397</v>
      </c>
    </row>
    <row r="134" spans="1:16" x14ac:dyDescent="0.3">
      <c r="A134" s="8" t="s">
        <v>203</v>
      </c>
      <c r="B134" s="8" t="s">
        <v>83</v>
      </c>
      <c r="C134" s="2">
        <v>0.140625</v>
      </c>
      <c r="D134" s="2">
        <v>-2.7397260273972601E-2</v>
      </c>
      <c r="E134" s="2">
        <v>5.63380281690141E-2</v>
      </c>
      <c r="F134" s="2">
        <v>0.12</v>
      </c>
      <c r="G134" s="2">
        <v>9.5238095238095205E-2</v>
      </c>
      <c r="H134" s="2">
        <v>0.16304347826087001</v>
      </c>
      <c r="I134" s="2">
        <v>5.60747663551402E-2</v>
      </c>
      <c r="J134" s="2">
        <v>7.0796460176991094E-2</v>
      </c>
      <c r="K134" s="2">
        <v>6.6115702479338803E-2</v>
      </c>
      <c r="L134" s="2">
        <v>6.9767441860465101E-2</v>
      </c>
      <c r="M134" s="2">
        <v>5.7971014492753603E-2</v>
      </c>
      <c r="N134" s="2">
        <v>9.5890410958904104E-2</v>
      </c>
      <c r="O134" s="3">
        <v>0.32231404958677701</v>
      </c>
      <c r="P134" s="3">
        <v>1.2535211267605599</v>
      </c>
    </row>
    <row r="135" spans="1:16" x14ac:dyDescent="0.3">
      <c r="A135" s="8" t="s">
        <v>203</v>
      </c>
      <c r="B135" s="8" t="s">
        <v>84</v>
      </c>
      <c r="C135" s="2">
        <v>2.39197530864198E-2</v>
      </c>
      <c r="D135" s="2">
        <v>1.23084652097463E-2</v>
      </c>
      <c r="E135" s="2">
        <v>2.72952853598015E-2</v>
      </c>
      <c r="F135" s="2">
        <v>2.48792270531401E-2</v>
      </c>
      <c r="G135" s="2">
        <v>3.5588027339146802E-2</v>
      </c>
      <c r="H135" s="2">
        <v>2.7537551206190301E-2</v>
      </c>
      <c r="I135" s="2">
        <v>2.52491694352159E-2</v>
      </c>
      <c r="J135" s="2">
        <v>3.6941023979261203E-2</v>
      </c>
      <c r="K135" s="2">
        <v>2.1874999999999999E-2</v>
      </c>
      <c r="L135" s="2">
        <v>3.5270132517838899E-2</v>
      </c>
      <c r="M135" s="2">
        <v>2.9933044505710899E-2</v>
      </c>
      <c r="N135" s="2">
        <v>2.8107074569789701E-2</v>
      </c>
      <c r="O135" s="3">
        <v>0.120208333333333</v>
      </c>
      <c r="P135" s="3">
        <v>0.33424317617866001</v>
      </c>
    </row>
    <row r="136" spans="1:16" x14ac:dyDescent="0.3">
      <c r="A136" s="8" t="s">
        <v>203</v>
      </c>
      <c r="B136" s="8" t="s">
        <v>17</v>
      </c>
      <c r="C136" s="2">
        <v>0.04</v>
      </c>
      <c r="D136" s="2">
        <v>0.128205128205128</v>
      </c>
      <c r="E136" s="2">
        <v>7.9545454545454503E-2</v>
      </c>
      <c r="F136" s="2">
        <v>0</v>
      </c>
      <c r="G136" s="2">
        <v>8.42105263157895E-2</v>
      </c>
      <c r="H136" s="2">
        <v>-2.9126213592233E-2</v>
      </c>
      <c r="I136" s="2">
        <v>7.0000000000000007E-2</v>
      </c>
      <c r="J136" s="2">
        <v>6.5420560747663503E-2</v>
      </c>
      <c r="K136" s="2">
        <v>0.14912280701754399</v>
      </c>
      <c r="L136" s="2">
        <v>1.5267175572519101E-2</v>
      </c>
      <c r="M136" s="2">
        <v>0.13533834586466201</v>
      </c>
      <c r="N136" s="2">
        <v>0.112582781456954</v>
      </c>
      <c r="O136" s="3">
        <v>0.47368421052631599</v>
      </c>
      <c r="P136" s="3">
        <v>0.90909090909090895</v>
      </c>
    </row>
    <row r="137" spans="1:16" x14ac:dyDescent="0.3">
      <c r="A137" s="8" t="s">
        <v>203</v>
      </c>
      <c r="B137" s="8" t="s">
        <v>85</v>
      </c>
      <c r="C137" s="2">
        <v>3.0821917808219201E-2</v>
      </c>
      <c r="D137" s="2">
        <v>1.9933554817275701E-2</v>
      </c>
      <c r="E137" s="2">
        <v>2.2801302931596101E-2</v>
      </c>
      <c r="F137" s="2">
        <v>2.8662420382165599E-2</v>
      </c>
      <c r="G137" s="2">
        <v>0</v>
      </c>
      <c r="H137" s="2">
        <v>6.1919504643962904E-3</v>
      </c>
      <c r="I137" s="2">
        <v>1.2307692307692301E-2</v>
      </c>
      <c r="J137" s="2">
        <v>5.7750759878419503E-2</v>
      </c>
      <c r="K137" s="2">
        <v>-2.8735632183907998E-3</v>
      </c>
      <c r="L137" s="2">
        <v>-5.18731988472622E-2</v>
      </c>
      <c r="M137" s="2">
        <v>-6.9908814589665594E-2</v>
      </c>
      <c r="N137" s="2">
        <v>-1.6339869281045801E-2</v>
      </c>
      <c r="O137" s="3">
        <v>-0.13505747126436801</v>
      </c>
      <c r="P137" s="3">
        <v>-1.9543973941368101E-2</v>
      </c>
    </row>
    <row r="138" spans="1:16" x14ac:dyDescent="0.3">
      <c r="A138" s="8" t="s">
        <v>204</v>
      </c>
      <c r="B138" s="8" t="s">
        <v>81</v>
      </c>
      <c r="C138" s="2">
        <v>6.3048245614035103E-2</v>
      </c>
      <c r="D138" s="2">
        <v>5.26044352759154E-2</v>
      </c>
      <c r="E138" s="2">
        <v>3.1357177853993098E-2</v>
      </c>
      <c r="F138" s="2">
        <v>4.3230403800475103E-2</v>
      </c>
      <c r="G138" s="2">
        <v>4.5081967213114797E-2</v>
      </c>
      <c r="H138" s="2">
        <v>3.7037037037037E-2</v>
      </c>
      <c r="I138" s="2">
        <v>2.7310924369747899E-2</v>
      </c>
      <c r="J138" s="2">
        <v>4.6625766871165597E-2</v>
      </c>
      <c r="K138" s="2">
        <v>3.2043767096522097E-2</v>
      </c>
      <c r="L138" s="2">
        <v>5.2631578947368397E-2</v>
      </c>
      <c r="M138" s="2">
        <v>4.5323741007194197E-2</v>
      </c>
      <c r="N138" s="2">
        <v>3.5788024776324798E-2</v>
      </c>
      <c r="O138" s="3">
        <v>0.17624071903087099</v>
      </c>
      <c r="P138" s="3">
        <v>0.47476727094561499</v>
      </c>
    </row>
    <row r="139" spans="1:16" x14ac:dyDescent="0.3">
      <c r="A139" s="8" t="s">
        <v>204</v>
      </c>
      <c r="B139" s="8" t="s">
        <v>82</v>
      </c>
      <c r="C139" s="2">
        <v>3.77358490566038E-2</v>
      </c>
      <c r="D139" s="2">
        <v>-4.5454545454545496E-3</v>
      </c>
      <c r="E139" s="2">
        <v>2.7397260273972601E-2</v>
      </c>
      <c r="F139" s="2">
        <v>7.1111111111111097E-2</v>
      </c>
      <c r="G139" s="2">
        <v>3.3195020746888002E-2</v>
      </c>
      <c r="H139" s="2">
        <v>3.6144578313252997E-2</v>
      </c>
      <c r="I139" s="2">
        <v>2.32558139534884E-2</v>
      </c>
      <c r="J139" s="2">
        <v>4.5454545454545497E-2</v>
      </c>
      <c r="K139" s="2">
        <v>9.0579710144927494E-2</v>
      </c>
      <c r="L139" s="2">
        <v>6.9767441860465101E-2</v>
      </c>
      <c r="M139" s="2">
        <v>5.5900621118012403E-2</v>
      </c>
      <c r="N139" s="2">
        <v>5.29411764705882E-2</v>
      </c>
      <c r="O139" s="3">
        <v>0.29710144927536197</v>
      </c>
      <c r="P139" s="3">
        <v>0.63470319634703198</v>
      </c>
    </row>
    <row r="140" spans="1:16" x14ac:dyDescent="0.3">
      <c r="A140" s="8" t="s">
        <v>204</v>
      </c>
      <c r="B140" s="8" t="s">
        <v>83</v>
      </c>
      <c r="C140" s="2">
        <v>8.2706766917293201E-2</v>
      </c>
      <c r="D140" s="2">
        <v>6.9444444444444397E-3</v>
      </c>
      <c r="E140" s="2">
        <v>3.4482758620689703E-2</v>
      </c>
      <c r="F140" s="2">
        <v>8.6666666666666697E-2</v>
      </c>
      <c r="G140" s="2">
        <v>4.2944785276073601E-2</v>
      </c>
      <c r="H140" s="2">
        <v>1.7647058823529401E-2</v>
      </c>
      <c r="I140" s="2">
        <v>0</v>
      </c>
      <c r="J140" s="2">
        <v>5.2023121387283197E-2</v>
      </c>
      <c r="K140" s="2">
        <v>5.4945054945054897E-3</v>
      </c>
      <c r="L140" s="2">
        <v>0.13114754098360701</v>
      </c>
      <c r="M140" s="2">
        <v>0.101449275362319</v>
      </c>
      <c r="N140" s="2">
        <v>8.7719298245613996E-3</v>
      </c>
      <c r="O140" s="3">
        <v>0.26373626373626402</v>
      </c>
      <c r="P140" s="3">
        <v>0.58620689655172398</v>
      </c>
    </row>
    <row r="141" spans="1:16" x14ac:dyDescent="0.3">
      <c r="A141" s="8" t="s">
        <v>204</v>
      </c>
      <c r="B141" s="8" t="s">
        <v>85</v>
      </c>
      <c r="C141" s="2">
        <v>4.1958041958042001E-2</v>
      </c>
      <c r="D141" s="2">
        <v>-1.34228187919463E-2</v>
      </c>
      <c r="E141" s="2">
        <v>-9.0702947845805008E-3</v>
      </c>
      <c r="F141" s="2">
        <v>4.1189931350114402E-2</v>
      </c>
      <c r="G141" s="2">
        <v>-1.5384615384615399E-2</v>
      </c>
      <c r="H141" s="2">
        <v>4.4642857142857097E-3</v>
      </c>
      <c r="I141" s="2">
        <v>-2.2222222222222201E-3</v>
      </c>
      <c r="J141" s="2">
        <v>2.2271714922049001E-2</v>
      </c>
      <c r="K141" s="2">
        <v>4.3572984749455299E-3</v>
      </c>
      <c r="L141" s="2">
        <v>-0.108459869848156</v>
      </c>
      <c r="M141" s="2">
        <v>-4.6228710462287097E-2</v>
      </c>
      <c r="N141" s="2">
        <v>-1.02040816326531E-2</v>
      </c>
      <c r="O141" s="3">
        <v>-0.154684095860566</v>
      </c>
      <c r="P141" s="3">
        <v>-0.120181405895692</v>
      </c>
    </row>
    <row r="142" spans="1:16" x14ac:dyDescent="0.3">
      <c r="A142" s="8" t="s">
        <v>204</v>
      </c>
      <c r="B142" s="8" t="s">
        <v>17</v>
      </c>
      <c r="C142" s="2">
        <v>6.0344827586206899E-2</v>
      </c>
      <c r="D142" s="2">
        <v>-1.21951219512195E-2</v>
      </c>
      <c r="E142" s="2">
        <v>4.11522633744856E-3</v>
      </c>
      <c r="F142" s="2">
        <v>4.0983606557377103E-3</v>
      </c>
      <c r="G142" s="2">
        <v>4.4897959183673501E-2</v>
      </c>
      <c r="H142" s="2">
        <v>3.90625E-3</v>
      </c>
      <c r="I142" s="2">
        <v>0.105058365758755</v>
      </c>
      <c r="J142" s="2">
        <v>2.4647887323943699E-2</v>
      </c>
      <c r="K142" s="2">
        <v>0.11340206185567001</v>
      </c>
      <c r="L142" s="2">
        <v>0.11111111111111099</v>
      </c>
      <c r="M142" s="2">
        <v>0.11111111111111099</v>
      </c>
      <c r="N142" s="2">
        <v>4.2500000000000003E-2</v>
      </c>
      <c r="O142" s="3">
        <v>0.43298969072165</v>
      </c>
      <c r="P142" s="3">
        <v>0.71604938271604901</v>
      </c>
    </row>
    <row r="143" spans="1:16" x14ac:dyDescent="0.3">
      <c r="A143" s="8" t="s">
        <v>204</v>
      </c>
      <c r="B143" s="8" t="s">
        <v>84</v>
      </c>
      <c r="C143" s="2">
        <v>1.91131498470948E-2</v>
      </c>
      <c r="D143" s="2">
        <v>8.0645161290322596E-3</v>
      </c>
      <c r="E143" s="2">
        <v>1.0976744186046499E-2</v>
      </c>
      <c r="F143" s="2">
        <v>1.6010305483989701E-2</v>
      </c>
      <c r="G143" s="2">
        <v>2.7531244339793499E-2</v>
      </c>
      <c r="H143" s="2">
        <v>1.28679710911334E-2</v>
      </c>
      <c r="I143" s="2">
        <v>1.0790114862513101E-2</v>
      </c>
      <c r="J143" s="2">
        <v>2.30716253443526E-2</v>
      </c>
      <c r="K143" s="2">
        <v>1.4978121844496799E-2</v>
      </c>
      <c r="L143" s="2">
        <v>1.93997678660255E-2</v>
      </c>
      <c r="M143" s="2">
        <v>2.1958360442420301E-2</v>
      </c>
      <c r="N143" s="2">
        <v>8.2763011300334196E-3</v>
      </c>
      <c r="O143" s="3">
        <v>6.6139347021204997E-2</v>
      </c>
      <c r="P143" s="3">
        <v>0.17860465116279101</v>
      </c>
    </row>
    <row r="144" spans="1:16" x14ac:dyDescent="0.3">
      <c r="A144" s="11" t="s">
        <v>18</v>
      </c>
      <c r="B144" s="11" t="s">
        <v>18</v>
      </c>
      <c r="C144" s="3">
        <v>3.9363992712416501E-2</v>
      </c>
      <c r="D144" s="3">
        <v>2.4310350933106701E-2</v>
      </c>
      <c r="E144" s="3">
        <v>2.28172373856977E-2</v>
      </c>
      <c r="F144" s="3">
        <v>3.1823021412516299E-2</v>
      </c>
      <c r="G144" s="3">
        <v>3.1545844662102397E-2</v>
      </c>
      <c r="H144" s="3">
        <v>2.80565258812321E-2</v>
      </c>
      <c r="I144" s="3">
        <v>2.4387230296384399E-2</v>
      </c>
      <c r="J144" s="3">
        <v>3.3275035431052702E-2</v>
      </c>
      <c r="K144" s="3">
        <v>2.1332788583602099E-2</v>
      </c>
      <c r="L144" s="3">
        <v>2.9230659332809501E-2</v>
      </c>
      <c r="M144" s="3">
        <v>3.5563082133784903E-2</v>
      </c>
      <c r="N144" s="3">
        <v>2.7840703456965502E-2</v>
      </c>
      <c r="O144" s="3">
        <v>0.118877037339676</v>
      </c>
      <c r="P144" s="3">
        <v>0.32547406267826001</v>
      </c>
    </row>
    <row r="145" spans="1:2" x14ac:dyDescent="0.3">
      <c r="A145" s="15"/>
      <c r="B145" s="15"/>
    </row>
    <row r="146" spans="1:2" x14ac:dyDescent="0.3">
      <c r="A146" s="13" t="s">
        <v>42</v>
      </c>
      <c r="B146" s="15"/>
    </row>
    <row r="147" spans="1:2" x14ac:dyDescent="0.3">
      <c r="A147" s="14" t="s">
        <v>43</v>
      </c>
      <c r="B147" s="15"/>
    </row>
    <row r="148" spans="1:2" x14ac:dyDescent="0.3">
      <c r="A148" s="14" t="s">
        <v>44</v>
      </c>
      <c r="B148" s="15"/>
    </row>
    <row r="149" spans="1:2" x14ac:dyDescent="0.3">
      <c r="A149" s="14" t="s">
        <v>47</v>
      </c>
      <c r="B149" s="15"/>
    </row>
    <row r="150" spans="1:2" x14ac:dyDescent="0.3">
      <c r="A150" s="14" t="s">
        <v>88</v>
      </c>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54:O54"/>
    <mergeCell ref="C100:N100"/>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242</v>
      </c>
      <c r="B1" s="15"/>
    </row>
    <row r="2" spans="1:15" ht="15.6" x14ac:dyDescent="0.3">
      <c r="A2" s="12" t="s">
        <v>165</v>
      </c>
      <c r="B2" s="15"/>
    </row>
    <row r="3" spans="1:15" ht="15.6" x14ac:dyDescent="0.3">
      <c r="A3" s="12" t="s">
        <v>206</v>
      </c>
      <c r="B3" s="15"/>
    </row>
    <row r="4" spans="1:15" ht="15.6" x14ac:dyDescent="0.3">
      <c r="A4" s="12" t="s">
        <v>87</v>
      </c>
      <c r="B4" s="15"/>
    </row>
    <row r="5" spans="1:15" ht="15.6" x14ac:dyDescent="0.3">
      <c r="A5" s="12" t="s">
        <v>79</v>
      </c>
      <c r="B5" s="15"/>
    </row>
    <row r="6" spans="1:15" x14ac:dyDescent="0.3">
      <c r="A6" s="16" t="str">
        <f>HYPERLINK("#'Table of contents'!A101",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89</v>
      </c>
      <c r="C9" s="1">
        <v>360</v>
      </c>
      <c r="D9" s="1">
        <v>385</v>
      </c>
      <c r="E9" s="1">
        <v>418</v>
      </c>
      <c r="F9" s="1">
        <v>451</v>
      </c>
      <c r="G9" s="1">
        <v>483</v>
      </c>
      <c r="H9" s="1">
        <v>535</v>
      </c>
      <c r="I9" s="1">
        <v>562</v>
      </c>
      <c r="J9" s="1">
        <v>608</v>
      </c>
      <c r="K9" s="1">
        <v>647</v>
      </c>
      <c r="L9" s="1">
        <v>689</v>
      </c>
      <c r="M9" s="1">
        <v>732</v>
      </c>
      <c r="N9" s="1">
        <v>777</v>
      </c>
      <c r="O9" s="1">
        <v>848</v>
      </c>
    </row>
    <row r="10" spans="1:15" x14ac:dyDescent="0.3">
      <c r="A10" s="7" t="s">
        <v>198</v>
      </c>
      <c r="B10" s="7" t="s">
        <v>90</v>
      </c>
      <c r="C10" s="1">
        <v>1091</v>
      </c>
      <c r="D10" s="1">
        <v>1174</v>
      </c>
      <c r="E10" s="1">
        <v>1192</v>
      </c>
      <c r="F10" s="1">
        <v>1267</v>
      </c>
      <c r="G10" s="1">
        <v>1338</v>
      </c>
      <c r="H10" s="1">
        <v>1416</v>
      </c>
      <c r="I10" s="1">
        <v>1468</v>
      </c>
      <c r="J10" s="1">
        <v>1497</v>
      </c>
      <c r="K10" s="1">
        <v>1540</v>
      </c>
      <c r="L10" s="1">
        <v>1597</v>
      </c>
      <c r="M10" s="1">
        <v>1667</v>
      </c>
      <c r="N10" s="1">
        <v>1743</v>
      </c>
      <c r="O10" s="1">
        <v>1815</v>
      </c>
    </row>
    <row r="11" spans="1:15" x14ac:dyDescent="0.3">
      <c r="A11" s="7" t="s">
        <v>198</v>
      </c>
      <c r="B11" s="7" t="s">
        <v>91</v>
      </c>
      <c r="C11" s="1">
        <v>23</v>
      </c>
      <c r="D11" s="1">
        <v>23</v>
      </c>
      <c r="E11" s="1">
        <v>20</v>
      </c>
      <c r="F11" s="1">
        <v>26</v>
      </c>
      <c r="G11" s="1">
        <v>29</v>
      </c>
      <c r="H11" s="1">
        <v>34</v>
      </c>
      <c r="I11" s="1">
        <v>40</v>
      </c>
      <c r="J11" s="1">
        <v>43</v>
      </c>
      <c r="K11" s="1">
        <v>42</v>
      </c>
      <c r="L11" s="1">
        <v>50</v>
      </c>
      <c r="M11" s="1">
        <v>50</v>
      </c>
      <c r="N11" s="1">
        <v>60</v>
      </c>
      <c r="O11" s="1">
        <v>71</v>
      </c>
    </row>
    <row r="12" spans="1:15" x14ac:dyDescent="0.3">
      <c r="A12" s="7" t="s">
        <v>198</v>
      </c>
      <c r="B12" s="7" t="s">
        <v>92</v>
      </c>
      <c r="C12" s="1">
        <v>165</v>
      </c>
      <c r="D12" s="1">
        <v>157</v>
      </c>
      <c r="E12" s="1">
        <v>160</v>
      </c>
      <c r="F12" s="1">
        <v>155</v>
      </c>
      <c r="G12" s="1">
        <v>171</v>
      </c>
      <c r="H12" s="1">
        <v>179</v>
      </c>
      <c r="I12" s="1">
        <v>183</v>
      </c>
      <c r="J12" s="1">
        <v>194</v>
      </c>
      <c r="K12" s="1">
        <v>203</v>
      </c>
      <c r="L12" s="1">
        <v>213</v>
      </c>
      <c r="M12" s="1">
        <v>228</v>
      </c>
      <c r="N12" s="1">
        <v>231</v>
      </c>
      <c r="O12" s="1">
        <v>238</v>
      </c>
    </row>
    <row r="13" spans="1:15" x14ac:dyDescent="0.3">
      <c r="A13" s="7" t="s">
        <v>198</v>
      </c>
      <c r="B13" s="7" t="s">
        <v>93</v>
      </c>
      <c r="C13" s="1">
        <v>57</v>
      </c>
      <c r="D13" s="1">
        <v>55</v>
      </c>
      <c r="E13" s="1">
        <v>62</v>
      </c>
      <c r="F13" s="1">
        <v>67</v>
      </c>
      <c r="G13" s="1">
        <v>67</v>
      </c>
      <c r="H13" s="1">
        <v>75</v>
      </c>
      <c r="I13" s="1">
        <v>75</v>
      </c>
      <c r="J13" s="1">
        <v>77</v>
      </c>
      <c r="K13" s="1">
        <v>80</v>
      </c>
      <c r="L13" s="1">
        <v>93</v>
      </c>
      <c r="M13" s="1">
        <v>103</v>
      </c>
      <c r="N13" s="1">
        <v>117</v>
      </c>
      <c r="O13" s="1">
        <v>134</v>
      </c>
    </row>
    <row r="14" spans="1:15" x14ac:dyDescent="0.3">
      <c r="A14" s="7" t="s">
        <v>198</v>
      </c>
      <c r="B14" s="7" t="s">
        <v>94</v>
      </c>
      <c r="C14" s="1">
        <v>36</v>
      </c>
      <c r="D14" s="1">
        <v>40</v>
      </c>
      <c r="E14" s="1">
        <v>40</v>
      </c>
      <c r="F14" s="1">
        <v>37</v>
      </c>
      <c r="G14" s="1">
        <v>37</v>
      </c>
      <c r="H14" s="1">
        <v>41</v>
      </c>
      <c r="I14" s="1">
        <v>47</v>
      </c>
      <c r="J14" s="1">
        <v>50</v>
      </c>
      <c r="K14" s="1">
        <v>53</v>
      </c>
      <c r="L14" s="1">
        <v>48</v>
      </c>
      <c r="M14" s="1">
        <v>56</v>
      </c>
      <c r="N14" s="1">
        <v>60</v>
      </c>
      <c r="O14" s="1">
        <v>67</v>
      </c>
    </row>
    <row r="15" spans="1:15" x14ac:dyDescent="0.3">
      <c r="A15" s="7" t="s">
        <v>198</v>
      </c>
      <c r="B15" s="7" t="s">
        <v>95</v>
      </c>
      <c r="C15" s="1">
        <v>2322</v>
      </c>
      <c r="D15" s="1">
        <v>2339</v>
      </c>
      <c r="E15" s="1">
        <v>2312</v>
      </c>
      <c r="F15" s="1">
        <v>2294</v>
      </c>
      <c r="G15" s="1">
        <v>2282</v>
      </c>
      <c r="H15" s="1">
        <v>2276</v>
      </c>
      <c r="I15" s="1">
        <v>2298</v>
      </c>
      <c r="J15" s="1">
        <v>2319</v>
      </c>
      <c r="K15" s="1">
        <v>2345</v>
      </c>
      <c r="L15" s="1">
        <v>2398</v>
      </c>
      <c r="M15" s="1">
        <v>2449</v>
      </c>
      <c r="N15" s="1">
        <v>2518</v>
      </c>
      <c r="O15" s="1">
        <v>2613</v>
      </c>
    </row>
    <row r="16" spans="1:15" x14ac:dyDescent="0.3">
      <c r="A16" s="7" t="s">
        <v>198</v>
      </c>
      <c r="B16" s="7" t="s">
        <v>96</v>
      </c>
      <c r="C16" s="1">
        <v>758</v>
      </c>
      <c r="D16" s="1">
        <v>803</v>
      </c>
      <c r="E16" s="1">
        <v>846</v>
      </c>
      <c r="F16" s="1">
        <v>892</v>
      </c>
      <c r="G16" s="1">
        <v>923</v>
      </c>
      <c r="H16" s="1">
        <v>962</v>
      </c>
      <c r="I16" s="1">
        <v>1007</v>
      </c>
      <c r="J16" s="1">
        <v>1023</v>
      </c>
      <c r="K16" s="1">
        <v>1059</v>
      </c>
      <c r="L16" s="1">
        <v>1080</v>
      </c>
      <c r="M16" s="1">
        <v>1061</v>
      </c>
      <c r="N16" s="1">
        <v>1089</v>
      </c>
      <c r="O16" s="1">
        <v>1127</v>
      </c>
    </row>
    <row r="17" spans="1:15" x14ac:dyDescent="0.3">
      <c r="A17" s="7" t="s">
        <v>198</v>
      </c>
      <c r="B17" s="7" t="s">
        <v>97</v>
      </c>
      <c r="C17" s="1">
        <v>25</v>
      </c>
      <c r="D17" s="1">
        <v>30</v>
      </c>
      <c r="E17" s="1">
        <v>26</v>
      </c>
      <c r="F17" s="1">
        <v>34</v>
      </c>
      <c r="G17" s="1">
        <v>43</v>
      </c>
      <c r="H17" s="1">
        <v>48</v>
      </c>
      <c r="I17" s="1">
        <v>56</v>
      </c>
      <c r="J17" s="1">
        <v>61</v>
      </c>
      <c r="K17" s="1">
        <v>67</v>
      </c>
      <c r="L17" s="1">
        <v>79</v>
      </c>
      <c r="M17" s="1">
        <v>85</v>
      </c>
      <c r="N17" s="1">
        <v>95</v>
      </c>
      <c r="O17" s="1">
        <v>99</v>
      </c>
    </row>
    <row r="18" spans="1:15" x14ac:dyDescent="0.3">
      <c r="A18" s="7" t="s">
        <v>198</v>
      </c>
      <c r="B18" s="7" t="s">
        <v>98</v>
      </c>
      <c r="C18" s="1">
        <v>137</v>
      </c>
      <c r="D18" s="1">
        <v>141</v>
      </c>
      <c r="E18" s="1">
        <v>136</v>
      </c>
      <c r="F18" s="1">
        <v>137</v>
      </c>
      <c r="G18" s="1">
        <v>148</v>
      </c>
      <c r="H18" s="1">
        <v>158</v>
      </c>
      <c r="I18" s="1">
        <v>161</v>
      </c>
      <c r="J18" s="1">
        <v>175</v>
      </c>
      <c r="K18" s="1">
        <v>176</v>
      </c>
      <c r="L18" s="1">
        <v>183</v>
      </c>
      <c r="M18" s="1">
        <v>201</v>
      </c>
      <c r="N18" s="1">
        <v>221</v>
      </c>
      <c r="O18" s="1">
        <v>253</v>
      </c>
    </row>
    <row r="19" spans="1:15" x14ac:dyDescent="0.3">
      <c r="A19" s="7" t="s">
        <v>198</v>
      </c>
      <c r="B19" s="7" t="s">
        <v>99</v>
      </c>
      <c r="C19" s="1">
        <v>177</v>
      </c>
      <c r="D19" s="1">
        <v>192</v>
      </c>
      <c r="E19" s="1">
        <v>176</v>
      </c>
      <c r="F19" s="1">
        <v>168</v>
      </c>
      <c r="G19" s="1">
        <v>173</v>
      </c>
      <c r="H19" s="1">
        <v>179</v>
      </c>
      <c r="I19" s="1">
        <v>182</v>
      </c>
      <c r="J19" s="1">
        <v>186</v>
      </c>
      <c r="K19" s="1">
        <v>182</v>
      </c>
      <c r="L19" s="1">
        <v>191</v>
      </c>
      <c r="M19" s="1">
        <v>182</v>
      </c>
      <c r="N19" s="1">
        <v>179</v>
      </c>
      <c r="O19" s="1">
        <v>190</v>
      </c>
    </row>
    <row r="20" spans="1:15" x14ac:dyDescent="0.3">
      <c r="A20" s="7" t="s">
        <v>198</v>
      </c>
      <c r="B20" s="7" t="s">
        <v>100</v>
      </c>
      <c r="C20" s="1">
        <v>160</v>
      </c>
      <c r="D20" s="1">
        <v>152</v>
      </c>
      <c r="E20" s="1">
        <v>151</v>
      </c>
      <c r="F20" s="1">
        <v>146</v>
      </c>
      <c r="G20" s="1">
        <v>162</v>
      </c>
      <c r="H20" s="1">
        <v>165</v>
      </c>
      <c r="I20" s="1">
        <v>165</v>
      </c>
      <c r="J20" s="1">
        <v>167</v>
      </c>
      <c r="K20" s="1">
        <v>171</v>
      </c>
      <c r="L20" s="1">
        <v>168</v>
      </c>
      <c r="M20" s="1">
        <v>155</v>
      </c>
      <c r="N20" s="1">
        <v>136</v>
      </c>
      <c r="O20" s="1">
        <v>135</v>
      </c>
    </row>
    <row r="21" spans="1:15" x14ac:dyDescent="0.3">
      <c r="A21" s="7" t="s">
        <v>199</v>
      </c>
      <c r="B21" s="7" t="s">
        <v>89</v>
      </c>
      <c r="C21" s="1">
        <v>1305</v>
      </c>
      <c r="D21" s="1">
        <v>1453</v>
      </c>
      <c r="E21" s="1">
        <v>1579</v>
      </c>
      <c r="F21" s="1">
        <v>1688</v>
      </c>
      <c r="G21" s="1">
        <v>1823</v>
      </c>
      <c r="H21" s="1">
        <v>1958</v>
      </c>
      <c r="I21" s="1">
        <v>2161</v>
      </c>
      <c r="J21" s="1">
        <v>2267</v>
      </c>
      <c r="K21" s="1">
        <v>2465</v>
      </c>
      <c r="L21" s="1">
        <v>2572</v>
      </c>
      <c r="M21" s="1">
        <v>2795</v>
      </c>
      <c r="N21" s="1">
        <v>3031</v>
      </c>
      <c r="O21" s="1">
        <v>3126</v>
      </c>
    </row>
    <row r="22" spans="1:15" x14ac:dyDescent="0.3">
      <c r="A22" s="7" t="s">
        <v>199</v>
      </c>
      <c r="B22" s="7" t="s">
        <v>90</v>
      </c>
      <c r="C22" s="1">
        <v>1357</v>
      </c>
      <c r="D22" s="1">
        <v>1508</v>
      </c>
      <c r="E22" s="1">
        <v>1552</v>
      </c>
      <c r="F22" s="1">
        <v>1576</v>
      </c>
      <c r="G22" s="1">
        <v>1636</v>
      </c>
      <c r="H22" s="1">
        <v>1707</v>
      </c>
      <c r="I22" s="1">
        <v>1770</v>
      </c>
      <c r="J22" s="1">
        <v>1819</v>
      </c>
      <c r="K22" s="1">
        <v>1873</v>
      </c>
      <c r="L22" s="1">
        <v>1894</v>
      </c>
      <c r="M22" s="1">
        <v>1963</v>
      </c>
      <c r="N22" s="1">
        <v>2051</v>
      </c>
      <c r="O22" s="1">
        <v>2097</v>
      </c>
    </row>
    <row r="23" spans="1:15" x14ac:dyDescent="0.3">
      <c r="A23" s="7" t="s">
        <v>199</v>
      </c>
      <c r="B23" s="7" t="s">
        <v>91</v>
      </c>
      <c r="C23" s="1">
        <v>99</v>
      </c>
      <c r="D23" s="1">
        <v>111</v>
      </c>
      <c r="E23" s="1">
        <v>123</v>
      </c>
      <c r="F23" s="1">
        <v>133</v>
      </c>
      <c r="G23" s="1">
        <v>144</v>
      </c>
      <c r="H23" s="1">
        <v>166</v>
      </c>
      <c r="I23" s="1">
        <v>185</v>
      </c>
      <c r="J23" s="1">
        <v>201</v>
      </c>
      <c r="K23" s="1">
        <v>213</v>
      </c>
      <c r="L23" s="1">
        <v>230</v>
      </c>
      <c r="M23" s="1">
        <v>260</v>
      </c>
      <c r="N23" s="1">
        <v>282</v>
      </c>
      <c r="O23" s="1">
        <v>289</v>
      </c>
    </row>
    <row r="24" spans="1:15" x14ac:dyDescent="0.3">
      <c r="A24" s="7" t="s">
        <v>199</v>
      </c>
      <c r="B24" s="7" t="s">
        <v>92</v>
      </c>
      <c r="C24" s="1">
        <v>283</v>
      </c>
      <c r="D24" s="1">
        <v>311</v>
      </c>
      <c r="E24" s="1">
        <v>331</v>
      </c>
      <c r="F24" s="1">
        <v>334</v>
      </c>
      <c r="G24" s="1">
        <v>332</v>
      </c>
      <c r="H24" s="1">
        <v>340</v>
      </c>
      <c r="I24" s="1">
        <v>343</v>
      </c>
      <c r="J24" s="1">
        <v>346</v>
      </c>
      <c r="K24" s="1">
        <v>360</v>
      </c>
      <c r="L24" s="1">
        <v>349</v>
      </c>
      <c r="M24" s="1">
        <v>352</v>
      </c>
      <c r="N24" s="1">
        <v>364</v>
      </c>
      <c r="O24" s="1">
        <v>372</v>
      </c>
    </row>
    <row r="25" spans="1:15" x14ac:dyDescent="0.3">
      <c r="A25" s="7" t="s">
        <v>199</v>
      </c>
      <c r="B25" s="7" t="s">
        <v>93</v>
      </c>
      <c r="C25" s="1">
        <v>155</v>
      </c>
      <c r="D25" s="1">
        <v>171</v>
      </c>
      <c r="E25" s="1">
        <v>189</v>
      </c>
      <c r="F25" s="1">
        <v>211</v>
      </c>
      <c r="G25" s="1">
        <v>233</v>
      </c>
      <c r="H25" s="1">
        <v>245</v>
      </c>
      <c r="I25" s="1">
        <v>270</v>
      </c>
      <c r="J25" s="1">
        <v>300</v>
      </c>
      <c r="K25" s="1">
        <v>324</v>
      </c>
      <c r="L25" s="1">
        <v>354</v>
      </c>
      <c r="M25" s="1">
        <v>395</v>
      </c>
      <c r="N25" s="1">
        <v>413</v>
      </c>
      <c r="O25" s="1">
        <v>430</v>
      </c>
    </row>
    <row r="26" spans="1:15" x14ac:dyDescent="0.3">
      <c r="A26" s="7" t="s">
        <v>199</v>
      </c>
      <c r="B26" s="7" t="s">
        <v>94</v>
      </c>
      <c r="C26" s="1">
        <v>83</v>
      </c>
      <c r="D26" s="1">
        <v>90</v>
      </c>
      <c r="E26" s="1">
        <v>93</v>
      </c>
      <c r="F26" s="1">
        <v>97</v>
      </c>
      <c r="G26" s="1">
        <v>100</v>
      </c>
      <c r="H26" s="1">
        <v>107</v>
      </c>
      <c r="I26" s="1">
        <v>114</v>
      </c>
      <c r="J26" s="1">
        <v>118</v>
      </c>
      <c r="K26" s="1">
        <v>128</v>
      </c>
      <c r="L26" s="1">
        <v>128</v>
      </c>
      <c r="M26" s="1">
        <v>133</v>
      </c>
      <c r="N26" s="1">
        <v>143</v>
      </c>
      <c r="O26" s="1">
        <v>149</v>
      </c>
    </row>
    <row r="27" spans="1:15" x14ac:dyDescent="0.3">
      <c r="A27" s="7" t="s">
        <v>199</v>
      </c>
      <c r="B27" s="7" t="s">
        <v>95</v>
      </c>
      <c r="C27" s="1">
        <v>5331</v>
      </c>
      <c r="D27" s="1">
        <v>5536</v>
      </c>
      <c r="E27" s="1">
        <v>5560</v>
      </c>
      <c r="F27" s="1">
        <v>5581</v>
      </c>
      <c r="G27" s="1">
        <v>5656</v>
      </c>
      <c r="H27" s="1">
        <v>5737</v>
      </c>
      <c r="I27" s="1">
        <v>5869</v>
      </c>
      <c r="J27" s="1">
        <v>5950</v>
      </c>
      <c r="K27" s="1">
        <v>6102</v>
      </c>
      <c r="L27" s="1">
        <v>6169</v>
      </c>
      <c r="M27" s="1">
        <v>6297</v>
      </c>
      <c r="N27" s="1">
        <v>6497</v>
      </c>
      <c r="O27" s="1">
        <v>6428</v>
      </c>
    </row>
    <row r="28" spans="1:15" x14ac:dyDescent="0.3">
      <c r="A28" s="7" t="s">
        <v>199</v>
      </c>
      <c r="B28" s="7" t="s">
        <v>96</v>
      </c>
      <c r="C28" s="1">
        <v>2449</v>
      </c>
      <c r="D28" s="1">
        <v>2693</v>
      </c>
      <c r="E28" s="1">
        <v>2888</v>
      </c>
      <c r="F28" s="1">
        <v>3028</v>
      </c>
      <c r="G28" s="1">
        <v>3246</v>
      </c>
      <c r="H28" s="1">
        <v>3353</v>
      </c>
      <c r="I28" s="1">
        <v>3389</v>
      </c>
      <c r="J28" s="1">
        <v>3420</v>
      </c>
      <c r="K28" s="1">
        <v>3498</v>
      </c>
      <c r="L28" s="1">
        <v>3415</v>
      </c>
      <c r="M28" s="1">
        <v>3466</v>
      </c>
      <c r="N28" s="1">
        <v>3508</v>
      </c>
      <c r="O28" s="1">
        <v>3390</v>
      </c>
    </row>
    <row r="29" spans="1:15" x14ac:dyDescent="0.3">
      <c r="A29" s="7" t="s">
        <v>199</v>
      </c>
      <c r="B29" s="7" t="s">
        <v>97</v>
      </c>
      <c r="C29" s="1">
        <v>141</v>
      </c>
      <c r="D29" s="1">
        <v>151</v>
      </c>
      <c r="E29" s="1">
        <v>170</v>
      </c>
      <c r="F29" s="1">
        <v>176</v>
      </c>
      <c r="G29" s="1">
        <v>193</v>
      </c>
      <c r="H29" s="1">
        <v>214</v>
      </c>
      <c r="I29" s="1">
        <v>237</v>
      </c>
      <c r="J29" s="1">
        <v>260</v>
      </c>
      <c r="K29" s="1">
        <v>292</v>
      </c>
      <c r="L29" s="1">
        <v>314</v>
      </c>
      <c r="M29" s="1">
        <v>336</v>
      </c>
      <c r="N29" s="1">
        <v>372</v>
      </c>
      <c r="O29" s="1">
        <v>381</v>
      </c>
    </row>
    <row r="30" spans="1:15" x14ac:dyDescent="0.3">
      <c r="A30" s="7" t="s">
        <v>199</v>
      </c>
      <c r="B30" s="7" t="s">
        <v>98</v>
      </c>
      <c r="C30" s="1">
        <v>214</v>
      </c>
      <c r="D30" s="1">
        <v>234</v>
      </c>
      <c r="E30" s="1">
        <v>252</v>
      </c>
      <c r="F30" s="1">
        <v>240</v>
      </c>
      <c r="G30" s="1">
        <v>254</v>
      </c>
      <c r="H30" s="1">
        <v>287</v>
      </c>
      <c r="I30" s="1">
        <v>299</v>
      </c>
      <c r="J30" s="1">
        <v>301</v>
      </c>
      <c r="K30" s="1">
        <v>317</v>
      </c>
      <c r="L30" s="1">
        <v>319</v>
      </c>
      <c r="M30" s="1">
        <v>351</v>
      </c>
      <c r="N30" s="1">
        <v>386</v>
      </c>
      <c r="O30" s="1">
        <v>401</v>
      </c>
    </row>
    <row r="31" spans="1:15" x14ac:dyDescent="0.3">
      <c r="A31" s="7" t="s">
        <v>199</v>
      </c>
      <c r="B31" s="7" t="s">
        <v>99</v>
      </c>
      <c r="C31" s="1">
        <v>527</v>
      </c>
      <c r="D31" s="1">
        <v>542</v>
      </c>
      <c r="E31" s="1">
        <v>524</v>
      </c>
      <c r="F31" s="1">
        <v>505</v>
      </c>
      <c r="G31" s="1">
        <v>529</v>
      </c>
      <c r="H31" s="1">
        <v>557</v>
      </c>
      <c r="I31" s="1">
        <v>549</v>
      </c>
      <c r="J31" s="1">
        <v>562</v>
      </c>
      <c r="K31" s="1">
        <v>566</v>
      </c>
      <c r="L31" s="1">
        <v>570</v>
      </c>
      <c r="M31" s="1">
        <v>549</v>
      </c>
      <c r="N31" s="1">
        <v>500</v>
      </c>
      <c r="O31" s="1">
        <v>504</v>
      </c>
    </row>
    <row r="32" spans="1:15" x14ac:dyDescent="0.3">
      <c r="A32" s="7" t="s">
        <v>199</v>
      </c>
      <c r="B32" s="7" t="s">
        <v>100</v>
      </c>
      <c r="C32" s="1">
        <v>384</v>
      </c>
      <c r="D32" s="1">
        <v>370</v>
      </c>
      <c r="E32" s="1">
        <v>354</v>
      </c>
      <c r="F32" s="1">
        <v>341</v>
      </c>
      <c r="G32" s="1">
        <v>336</v>
      </c>
      <c r="H32" s="1">
        <v>339</v>
      </c>
      <c r="I32" s="1">
        <v>351</v>
      </c>
      <c r="J32" s="1">
        <v>348</v>
      </c>
      <c r="K32" s="1">
        <v>355</v>
      </c>
      <c r="L32" s="1">
        <v>345</v>
      </c>
      <c r="M32" s="1">
        <v>310</v>
      </c>
      <c r="N32" s="1">
        <v>266</v>
      </c>
      <c r="O32" s="1">
        <v>251</v>
      </c>
    </row>
    <row r="33" spans="1:15" x14ac:dyDescent="0.3">
      <c r="A33" s="7" t="s">
        <v>200</v>
      </c>
      <c r="B33" s="7" t="s">
        <v>89</v>
      </c>
      <c r="C33" s="1">
        <v>671</v>
      </c>
      <c r="D33" s="1">
        <v>716</v>
      </c>
      <c r="E33" s="1">
        <v>749</v>
      </c>
      <c r="F33" s="1">
        <v>805</v>
      </c>
      <c r="G33" s="1">
        <v>893</v>
      </c>
      <c r="H33" s="1">
        <v>958</v>
      </c>
      <c r="I33" s="1">
        <v>1028</v>
      </c>
      <c r="J33" s="1">
        <v>1104</v>
      </c>
      <c r="K33" s="1">
        <v>1157</v>
      </c>
      <c r="L33" s="1">
        <v>1229</v>
      </c>
      <c r="M33" s="1">
        <v>1330</v>
      </c>
      <c r="N33" s="1">
        <v>1456</v>
      </c>
      <c r="O33" s="1">
        <v>1557</v>
      </c>
    </row>
    <row r="34" spans="1:15" x14ac:dyDescent="0.3">
      <c r="A34" s="7" t="s">
        <v>200</v>
      </c>
      <c r="B34" s="7" t="s">
        <v>90</v>
      </c>
      <c r="C34" s="1">
        <v>2026</v>
      </c>
      <c r="D34" s="1">
        <v>2192</v>
      </c>
      <c r="E34" s="1">
        <v>2319</v>
      </c>
      <c r="F34" s="1">
        <v>2435</v>
      </c>
      <c r="G34" s="1">
        <v>2568</v>
      </c>
      <c r="H34" s="1">
        <v>2656</v>
      </c>
      <c r="I34" s="1">
        <v>2747</v>
      </c>
      <c r="J34" s="1">
        <v>2831</v>
      </c>
      <c r="K34" s="1">
        <v>2935</v>
      </c>
      <c r="L34" s="1">
        <v>2993</v>
      </c>
      <c r="M34" s="1">
        <v>3132</v>
      </c>
      <c r="N34" s="1">
        <v>3315</v>
      </c>
      <c r="O34" s="1">
        <v>3501</v>
      </c>
    </row>
    <row r="35" spans="1:15" x14ac:dyDescent="0.3">
      <c r="A35" s="7" t="s">
        <v>200</v>
      </c>
      <c r="B35" s="7" t="s">
        <v>91</v>
      </c>
      <c r="C35" s="1">
        <v>45</v>
      </c>
      <c r="D35" s="1">
        <v>47</v>
      </c>
      <c r="E35" s="1">
        <v>42</v>
      </c>
      <c r="F35" s="1">
        <v>44</v>
      </c>
      <c r="G35" s="1">
        <v>50</v>
      </c>
      <c r="H35" s="1">
        <v>53</v>
      </c>
      <c r="I35" s="1">
        <v>60</v>
      </c>
      <c r="J35" s="1">
        <v>62</v>
      </c>
      <c r="K35" s="1">
        <v>70</v>
      </c>
      <c r="L35" s="1">
        <v>75</v>
      </c>
      <c r="M35" s="1">
        <v>85</v>
      </c>
      <c r="N35" s="1">
        <v>90</v>
      </c>
      <c r="O35" s="1">
        <v>92</v>
      </c>
    </row>
    <row r="36" spans="1:15" x14ac:dyDescent="0.3">
      <c r="A36" s="7" t="s">
        <v>200</v>
      </c>
      <c r="B36" s="7" t="s">
        <v>92</v>
      </c>
      <c r="C36" s="1">
        <v>252</v>
      </c>
      <c r="D36" s="1">
        <v>262</v>
      </c>
      <c r="E36" s="1">
        <v>263</v>
      </c>
      <c r="F36" s="1">
        <v>263</v>
      </c>
      <c r="G36" s="1">
        <v>268</v>
      </c>
      <c r="H36" s="1">
        <v>268</v>
      </c>
      <c r="I36" s="1">
        <v>282</v>
      </c>
      <c r="J36" s="1">
        <v>311</v>
      </c>
      <c r="K36" s="1">
        <v>318</v>
      </c>
      <c r="L36" s="1">
        <v>320</v>
      </c>
      <c r="M36" s="1">
        <v>335</v>
      </c>
      <c r="N36" s="1">
        <v>340</v>
      </c>
      <c r="O36" s="1">
        <v>372</v>
      </c>
    </row>
    <row r="37" spans="1:15" x14ac:dyDescent="0.3">
      <c r="A37" s="7" t="s">
        <v>200</v>
      </c>
      <c r="B37" s="7" t="s">
        <v>93</v>
      </c>
      <c r="C37" s="1">
        <v>76</v>
      </c>
      <c r="D37" s="1">
        <v>78</v>
      </c>
      <c r="E37" s="1">
        <v>80</v>
      </c>
      <c r="F37" s="1">
        <v>88</v>
      </c>
      <c r="G37" s="1">
        <v>100</v>
      </c>
      <c r="H37" s="1">
        <v>106</v>
      </c>
      <c r="I37" s="1">
        <v>117</v>
      </c>
      <c r="J37" s="1">
        <v>125</v>
      </c>
      <c r="K37" s="1">
        <v>144</v>
      </c>
      <c r="L37" s="1">
        <v>146</v>
      </c>
      <c r="M37" s="1">
        <v>151</v>
      </c>
      <c r="N37" s="1">
        <v>165</v>
      </c>
      <c r="O37" s="1">
        <v>179</v>
      </c>
    </row>
    <row r="38" spans="1:15" x14ac:dyDescent="0.3">
      <c r="A38" s="7" t="s">
        <v>200</v>
      </c>
      <c r="B38" s="7" t="s">
        <v>94</v>
      </c>
      <c r="C38" s="1">
        <v>61</v>
      </c>
      <c r="D38" s="1">
        <v>60</v>
      </c>
      <c r="E38" s="1">
        <v>62</v>
      </c>
      <c r="F38" s="1">
        <v>63</v>
      </c>
      <c r="G38" s="1">
        <v>69</v>
      </c>
      <c r="H38" s="1">
        <v>68</v>
      </c>
      <c r="I38" s="1">
        <v>73</v>
      </c>
      <c r="J38" s="1">
        <v>80</v>
      </c>
      <c r="K38" s="1">
        <v>81</v>
      </c>
      <c r="L38" s="1">
        <v>88</v>
      </c>
      <c r="M38" s="1">
        <v>91</v>
      </c>
      <c r="N38" s="1">
        <v>93</v>
      </c>
      <c r="O38" s="1">
        <v>103</v>
      </c>
    </row>
    <row r="39" spans="1:15" x14ac:dyDescent="0.3">
      <c r="A39" s="7" t="s">
        <v>200</v>
      </c>
      <c r="B39" s="7" t="s">
        <v>95</v>
      </c>
      <c r="C39" s="1">
        <v>4060</v>
      </c>
      <c r="D39" s="1">
        <v>4072</v>
      </c>
      <c r="E39" s="1">
        <v>4035</v>
      </c>
      <c r="F39" s="1">
        <v>4020</v>
      </c>
      <c r="G39" s="1">
        <v>4039</v>
      </c>
      <c r="H39" s="1">
        <v>4095</v>
      </c>
      <c r="I39" s="1">
        <v>4095</v>
      </c>
      <c r="J39" s="1">
        <v>4136</v>
      </c>
      <c r="K39" s="1">
        <v>4228</v>
      </c>
      <c r="L39" s="1">
        <v>4281</v>
      </c>
      <c r="M39" s="1">
        <v>4310</v>
      </c>
      <c r="N39" s="1">
        <v>4381</v>
      </c>
      <c r="O39" s="1">
        <v>4476</v>
      </c>
    </row>
    <row r="40" spans="1:15" x14ac:dyDescent="0.3">
      <c r="A40" s="7" t="s">
        <v>200</v>
      </c>
      <c r="B40" s="7" t="s">
        <v>96</v>
      </c>
      <c r="C40" s="1">
        <v>944</v>
      </c>
      <c r="D40" s="1">
        <v>1025</v>
      </c>
      <c r="E40" s="1">
        <v>1053</v>
      </c>
      <c r="F40" s="1">
        <v>1089</v>
      </c>
      <c r="G40" s="1">
        <v>1109</v>
      </c>
      <c r="H40" s="1">
        <v>1136</v>
      </c>
      <c r="I40" s="1">
        <v>1151</v>
      </c>
      <c r="J40" s="1">
        <v>1148</v>
      </c>
      <c r="K40" s="1">
        <v>1153</v>
      </c>
      <c r="L40" s="1">
        <v>1110</v>
      </c>
      <c r="M40" s="1">
        <v>1100</v>
      </c>
      <c r="N40" s="1">
        <v>1106</v>
      </c>
      <c r="O40" s="1">
        <v>1079</v>
      </c>
    </row>
    <row r="41" spans="1:15" x14ac:dyDescent="0.3">
      <c r="A41" s="7" t="s">
        <v>200</v>
      </c>
      <c r="B41" s="7" t="s">
        <v>97</v>
      </c>
      <c r="C41" s="1">
        <v>46</v>
      </c>
      <c r="D41" s="1">
        <v>48</v>
      </c>
      <c r="E41" s="1">
        <v>58</v>
      </c>
      <c r="F41" s="1">
        <v>54</v>
      </c>
      <c r="G41" s="1">
        <v>58</v>
      </c>
      <c r="H41" s="1">
        <v>64</v>
      </c>
      <c r="I41" s="1">
        <v>76</v>
      </c>
      <c r="J41" s="1">
        <v>84</v>
      </c>
      <c r="K41" s="1">
        <v>94</v>
      </c>
      <c r="L41" s="1">
        <v>100</v>
      </c>
      <c r="M41" s="1">
        <v>123</v>
      </c>
      <c r="N41" s="1">
        <v>128</v>
      </c>
      <c r="O41" s="1">
        <v>145</v>
      </c>
    </row>
    <row r="42" spans="1:15" x14ac:dyDescent="0.3">
      <c r="A42" s="7" t="s">
        <v>200</v>
      </c>
      <c r="B42" s="7" t="s">
        <v>98</v>
      </c>
      <c r="C42" s="1">
        <v>219</v>
      </c>
      <c r="D42" s="1">
        <v>216</v>
      </c>
      <c r="E42" s="1">
        <v>223</v>
      </c>
      <c r="F42" s="1">
        <v>231</v>
      </c>
      <c r="G42" s="1">
        <v>244</v>
      </c>
      <c r="H42" s="1">
        <v>244</v>
      </c>
      <c r="I42" s="1">
        <v>252</v>
      </c>
      <c r="J42" s="1">
        <v>254</v>
      </c>
      <c r="K42" s="1">
        <v>286</v>
      </c>
      <c r="L42" s="1">
        <v>315</v>
      </c>
      <c r="M42" s="1">
        <v>349</v>
      </c>
      <c r="N42" s="1">
        <v>391</v>
      </c>
      <c r="O42" s="1">
        <v>437</v>
      </c>
    </row>
    <row r="43" spans="1:15" x14ac:dyDescent="0.3">
      <c r="A43" s="7" t="s">
        <v>200</v>
      </c>
      <c r="B43" s="7" t="s">
        <v>99</v>
      </c>
      <c r="C43" s="1">
        <v>276</v>
      </c>
      <c r="D43" s="1">
        <v>257</v>
      </c>
      <c r="E43" s="1">
        <v>243</v>
      </c>
      <c r="F43" s="1">
        <v>245</v>
      </c>
      <c r="G43" s="1">
        <v>251</v>
      </c>
      <c r="H43" s="1">
        <v>251</v>
      </c>
      <c r="I43" s="1">
        <v>239</v>
      </c>
      <c r="J43" s="1">
        <v>246</v>
      </c>
      <c r="K43" s="1">
        <v>258</v>
      </c>
      <c r="L43" s="1">
        <v>268</v>
      </c>
      <c r="M43" s="1">
        <v>259</v>
      </c>
      <c r="N43" s="1">
        <v>243</v>
      </c>
      <c r="O43" s="1">
        <v>240</v>
      </c>
    </row>
    <row r="44" spans="1:15" x14ac:dyDescent="0.3">
      <c r="A44" s="7" t="s">
        <v>200</v>
      </c>
      <c r="B44" s="7" t="s">
        <v>100</v>
      </c>
      <c r="C44" s="1">
        <v>159</v>
      </c>
      <c r="D44" s="1">
        <v>157</v>
      </c>
      <c r="E44" s="1">
        <v>161</v>
      </c>
      <c r="F44" s="1">
        <v>172</v>
      </c>
      <c r="G44" s="1">
        <v>188</v>
      </c>
      <c r="H44" s="1">
        <v>201</v>
      </c>
      <c r="I44" s="1">
        <v>220</v>
      </c>
      <c r="J44" s="1">
        <v>229</v>
      </c>
      <c r="K44" s="1">
        <v>233</v>
      </c>
      <c r="L44" s="1">
        <v>244</v>
      </c>
      <c r="M44" s="1">
        <v>211</v>
      </c>
      <c r="N44" s="1">
        <v>197</v>
      </c>
      <c r="O44" s="1">
        <v>186</v>
      </c>
    </row>
    <row r="45" spans="1:15" x14ac:dyDescent="0.3">
      <c r="A45" s="7" t="s">
        <v>201</v>
      </c>
      <c r="B45" s="7" t="s">
        <v>89</v>
      </c>
      <c r="C45" s="1">
        <v>470</v>
      </c>
      <c r="D45" s="1">
        <v>498</v>
      </c>
      <c r="E45" s="1">
        <v>539</v>
      </c>
      <c r="F45" s="1">
        <v>572</v>
      </c>
      <c r="G45" s="1">
        <v>614</v>
      </c>
      <c r="H45" s="1">
        <v>651</v>
      </c>
      <c r="I45" s="1">
        <v>696</v>
      </c>
      <c r="J45" s="1">
        <v>759</v>
      </c>
      <c r="K45" s="1">
        <v>812</v>
      </c>
      <c r="L45" s="1">
        <v>855</v>
      </c>
      <c r="M45" s="1">
        <v>912</v>
      </c>
      <c r="N45" s="1">
        <v>984</v>
      </c>
      <c r="O45" s="1">
        <v>1034</v>
      </c>
    </row>
    <row r="46" spans="1:15" x14ac:dyDescent="0.3">
      <c r="A46" s="7" t="s">
        <v>201</v>
      </c>
      <c r="B46" s="7" t="s">
        <v>90</v>
      </c>
      <c r="C46" s="1">
        <v>1458</v>
      </c>
      <c r="D46" s="1">
        <v>1553</v>
      </c>
      <c r="E46" s="1">
        <v>1634</v>
      </c>
      <c r="F46" s="1">
        <v>1711</v>
      </c>
      <c r="G46" s="1">
        <v>1782</v>
      </c>
      <c r="H46" s="1">
        <v>1832</v>
      </c>
      <c r="I46" s="1">
        <v>1862</v>
      </c>
      <c r="J46" s="1">
        <v>1908</v>
      </c>
      <c r="K46" s="1">
        <v>1973</v>
      </c>
      <c r="L46" s="1">
        <v>1983</v>
      </c>
      <c r="M46" s="1">
        <v>2076</v>
      </c>
      <c r="N46" s="1">
        <v>2157</v>
      </c>
      <c r="O46" s="1">
        <v>2241</v>
      </c>
    </row>
    <row r="47" spans="1:15" x14ac:dyDescent="0.3">
      <c r="A47" s="7" t="s">
        <v>201</v>
      </c>
      <c r="B47" s="7" t="s">
        <v>91</v>
      </c>
      <c r="C47" s="1">
        <v>25</v>
      </c>
      <c r="D47" s="1">
        <v>25</v>
      </c>
      <c r="E47" s="1">
        <v>27</v>
      </c>
      <c r="F47" s="1">
        <v>28</v>
      </c>
      <c r="G47" s="1">
        <v>28</v>
      </c>
      <c r="H47" s="1">
        <v>34</v>
      </c>
      <c r="I47" s="1">
        <v>39</v>
      </c>
      <c r="J47" s="1">
        <v>45</v>
      </c>
      <c r="K47" s="1">
        <v>51</v>
      </c>
      <c r="L47" s="1">
        <v>54</v>
      </c>
      <c r="M47" s="1">
        <v>62</v>
      </c>
      <c r="N47" s="1">
        <v>69</v>
      </c>
      <c r="O47" s="1">
        <v>74</v>
      </c>
    </row>
    <row r="48" spans="1:15" x14ac:dyDescent="0.3">
      <c r="A48" s="7" t="s">
        <v>201</v>
      </c>
      <c r="B48" s="7" t="s">
        <v>92</v>
      </c>
      <c r="C48" s="1">
        <v>201</v>
      </c>
      <c r="D48" s="1">
        <v>200</v>
      </c>
      <c r="E48" s="1">
        <v>206</v>
      </c>
      <c r="F48" s="1">
        <v>216</v>
      </c>
      <c r="G48" s="1">
        <v>213</v>
      </c>
      <c r="H48" s="1">
        <v>206</v>
      </c>
      <c r="I48" s="1">
        <v>202</v>
      </c>
      <c r="J48" s="1">
        <v>200</v>
      </c>
      <c r="K48" s="1">
        <v>210</v>
      </c>
      <c r="L48" s="1">
        <v>216</v>
      </c>
      <c r="M48" s="1">
        <v>226</v>
      </c>
      <c r="N48" s="1">
        <v>253</v>
      </c>
      <c r="O48" s="1">
        <v>278</v>
      </c>
    </row>
    <row r="49" spans="1:15" x14ac:dyDescent="0.3">
      <c r="A49" s="7" t="s">
        <v>201</v>
      </c>
      <c r="B49" s="7" t="s">
        <v>93</v>
      </c>
      <c r="C49" s="1">
        <v>73</v>
      </c>
      <c r="D49" s="1">
        <v>75</v>
      </c>
      <c r="E49" s="1">
        <v>82</v>
      </c>
      <c r="F49" s="1">
        <v>89</v>
      </c>
      <c r="G49" s="1">
        <v>96</v>
      </c>
      <c r="H49" s="1">
        <v>104</v>
      </c>
      <c r="I49" s="1">
        <v>114</v>
      </c>
      <c r="J49" s="1">
        <v>119</v>
      </c>
      <c r="K49" s="1">
        <v>129</v>
      </c>
      <c r="L49" s="1">
        <v>138</v>
      </c>
      <c r="M49" s="1">
        <v>150</v>
      </c>
      <c r="N49" s="1">
        <v>155</v>
      </c>
      <c r="O49" s="1">
        <v>169</v>
      </c>
    </row>
    <row r="50" spans="1:15" x14ac:dyDescent="0.3">
      <c r="A50" s="7" t="s">
        <v>201</v>
      </c>
      <c r="B50" s="7" t="s">
        <v>94</v>
      </c>
      <c r="C50" s="1">
        <v>69</v>
      </c>
      <c r="D50" s="1">
        <v>74</v>
      </c>
      <c r="E50" s="1">
        <v>75</v>
      </c>
      <c r="F50" s="1">
        <v>74</v>
      </c>
      <c r="G50" s="1">
        <v>76</v>
      </c>
      <c r="H50" s="1">
        <v>79</v>
      </c>
      <c r="I50" s="1">
        <v>81</v>
      </c>
      <c r="J50" s="1">
        <v>83</v>
      </c>
      <c r="K50" s="1">
        <v>91</v>
      </c>
      <c r="L50" s="1">
        <v>95</v>
      </c>
      <c r="M50" s="1">
        <v>98</v>
      </c>
      <c r="N50" s="1">
        <v>98</v>
      </c>
      <c r="O50" s="1">
        <v>100</v>
      </c>
    </row>
    <row r="51" spans="1:15" x14ac:dyDescent="0.3">
      <c r="A51" s="7" t="s">
        <v>201</v>
      </c>
      <c r="B51" s="7" t="s">
        <v>95</v>
      </c>
      <c r="C51" s="1">
        <v>3389</v>
      </c>
      <c r="D51" s="1">
        <v>3436</v>
      </c>
      <c r="E51" s="1">
        <v>3475</v>
      </c>
      <c r="F51" s="1">
        <v>3466</v>
      </c>
      <c r="G51" s="1">
        <v>3490</v>
      </c>
      <c r="H51" s="1">
        <v>3582</v>
      </c>
      <c r="I51" s="1">
        <v>3638</v>
      </c>
      <c r="J51" s="1">
        <v>3738</v>
      </c>
      <c r="K51" s="1">
        <v>3842</v>
      </c>
      <c r="L51" s="1">
        <v>3957</v>
      </c>
      <c r="M51" s="1">
        <v>4031</v>
      </c>
      <c r="N51" s="1">
        <v>4155</v>
      </c>
      <c r="O51" s="1">
        <v>4260</v>
      </c>
    </row>
    <row r="52" spans="1:15" x14ac:dyDescent="0.3">
      <c r="A52" s="7" t="s">
        <v>201</v>
      </c>
      <c r="B52" s="7" t="s">
        <v>96</v>
      </c>
      <c r="C52" s="1">
        <v>669</v>
      </c>
      <c r="D52" s="1">
        <v>712</v>
      </c>
      <c r="E52" s="1">
        <v>767</v>
      </c>
      <c r="F52" s="1">
        <v>804</v>
      </c>
      <c r="G52" s="1">
        <v>839</v>
      </c>
      <c r="H52" s="1">
        <v>862</v>
      </c>
      <c r="I52" s="1">
        <v>885</v>
      </c>
      <c r="J52" s="1">
        <v>907</v>
      </c>
      <c r="K52" s="1">
        <v>899</v>
      </c>
      <c r="L52" s="1">
        <v>876</v>
      </c>
      <c r="M52" s="1">
        <v>873</v>
      </c>
      <c r="N52" s="1">
        <v>893</v>
      </c>
      <c r="O52" s="1">
        <v>888</v>
      </c>
    </row>
    <row r="53" spans="1:15" x14ac:dyDescent="0.3">
      <c r="A53" s="7" t="s">
        <v>201</v>
      </c>
      <c r="B53" s="7" t="s">
        <v>97</v>
      </c>
      <c r="C53" s="1">
        <v>47</v>
      </c>
      <c r="D53" s="1">
        <v>53</v>
      </c>
      <c r="E53" s="1">
        <v>54</v>
      </c>
      <c r="F53" s="1">
        <v>62</v>
      </c>
      <c r="G53" s="1">
        <v>63</v>
      </c>
      <c r="H53" s="1">
        <v>65</v>
      </c>
      <c r="I53" s="1">
        <v>67</v>
      </c>
      <c r="J53" s="1">
        <v>76</v>
      </c>
      <c r="K53" s="1">
        <v>85</v>
      </c>
      <c r="L53" s="1">
        <v>93</v>
      </c>
      <c r="M53" s="1">
        <v>102</v>
      </c>
      <c r="N53" s="1">
        <v>109</v>
      </c>
      <c r="O53" s="1">
        <v>133</v>
      </c>
    </row>
    <row r="54" spans="1:15" x14ac:dyDescent="0.3">
      <c r="A54" s="7" t="s">
        <v>201</v>
      </c>
      <c r="B54" s="7" t="s">
        <v>98</v>
      </c>
      <c r="C54" s="1">
        <v>166</v>
      </c>
      <c r="D54" s="1">
        <v>171</v>
      </c>
      <c r="E54" s="1">
        <v>187</v>
      </c>
      <c r="F54" s="1">
        <v>194</v>
      </c>
      <c r="G54" s="1">
        <v>204</v>
      </c>
      <c r="H54" s="1">
        <v>204</v>
      </c>
      <c r="I54" s="1">
        <v>214</v>
      </c>
      <c r="J54" s="1">
        <v>230</v>
      </c>
      <c r="K54" s="1">
        <v>245</v>
      </c>
      <c r="L54" s="1">
        <v>268</v>
      </c>
      <c r="M54" s="1">
        <v>301</v>
      </c>
      <c r="N54" s="1">
        <v>332</v>
      </c>
      <c r="O54" s="1">
        <v>367</v>
      </c>
    </row>
    <row r="55" spans="1:15" x14ac:dyDescent="0.3">
      <c r="A55" s="7" t="s">
        <v>201</v>
      </c>
      <c r="B55" s="7" t="s">
        <v>99</v>
      </c>
      <c r="C55" s="1">
        <v>211</v>
      </c>
      <c r="D55" s="1">
        <v>217</v>
      </c>
      <c r="E55" s="1">
        <v>207</v>
      </c>
      <c r="F55" s="1">
        <v>203</v>
      </c>
      <c r="G55" s="1">
        <v>213</v>
      </c>
      <c r="H55" s="1">
        <v>200</v>
      </c>
      <c r="I55" s="1">
        <v>211</v>
      </c>
      <c r="J55" s="1">
        <v>219</v>
      </c>
      <c r="K55" s="1">
        <v>225</v>
      </c>
      <c r="L55" s="1">
        <v>235</v>
      </c>
      <c r="M55" s="1">
        <v>221</v>
      </c>
      <c r="N55" s="1">
        <v>214</v>
      </c>
      <c r="O55" s="1">
        <v>214</v>
      </c>
    </row>
    <row r="56" spans="1:15" x14ac:dyDescent="0.3">
      <c r="A56" s="7" t="s">
        <v>201</v>
      </c>
      <c r="B56" s="7" t="s">
        <v>100</v>
      </c>
      <c r="C56" s="1">
        <v>131</v>
      </c>
      <c r="D56" s="1">
        <v>124</v>
      </c>
      <c r="E56" s="1">
        <v>136</v>
      </c>
      <c r="F56" s="1">
        <v>147</v>
      </c>
      <c r="G56" s="1">
        <v>143</v>
      </c>
      <c r="H56" s="1">
        <v>162</v>
      </c>
      <c r="I56" s="1">
        <v>160</v>
      </c>
      <c r="J56" s="1">
        <v>153</v>
      </c>
      <c r="K56" s="1">
        <v>151</v>
      </c>
      <c r="L56" s="1">
        <v>151</v>
      </c>
      <c r="M56" s="1">
        <v>132</v>
      </c>
      <c r="N56" s="1">
        <v>116</v>
      </c>
      <c r="O56" s="1">
        <v>114</v>
      </c>
    </row>
    <row r="57" spans="1:15" x14ac:dyDescent="0.3">
      <c r="A57" s="7" t="s">
        <v>202</v>
      </c>
      <c r="B57" s="7" t="s">
        <v>89</v>
      </c>
      <c r="C57" s="1">
        <v>525</v>
      </c>
      <c r="D57" s="1">
        <v>572</v>
      </c>
      <c r="E57" s="1">
        <v>613</v>
      </c>
      <c r="F57" s="1">
        <v>654</v>
      </c>
      <c r="G57" s="1">
        <v>710</v>
      </c>
      <c r="H57" s="1">
        <v>777</v>
      </c>
      <c r="I57" s="1">
        <v>813</v>
      </c>
      <c r="J57" s="1">
        <v>880</v>
      </c>
      <c r="K57" s="1">
        <v>955</v>
      </c>
      <c r="L57" s="1">
        <v>1039</v>
      </c>
      <c r="M57" s="1">
        <v>1090</v>
      </c>
      <c r="N57" s="1">
        <v>1161</v>
      </c>
      <c r="O57" s="1">
        <v>1247</v>
      </c>
    </row>
    <row r="58" spans="1:15" x14ac:dyDescent="0.3">
      <c r="A58" s="7" t="s">
        <v>202</v>
      </c>
      <c r="B58" s="7" t="s">
        <v>90</v>
      </c>
      <c r="C58" s="1">
        <v>959</v>
      </c>
      <c r="D58" s="1">
        <v>970</v>
      </c>
      <c r="E58" s="1">
        <v>1067</v>
      </c>
      <c r="F58" s="1">
        <v>1110</v>
      </c>
      <c r="G58" s="1">
        <v>1156</v>
      </c>
      <c r="H58" s="1">
        <v>1188</v>
      </c>
      <c r="I58" s="1">
        <v>1240</v>
      </c>
      <c r="J58" s="1">
        <v>1270</v>
      </c>
      <c r="K58" s="1">
        <v>1318</v>
      </c>
      <c r="L58" s="1">
        <v>1340</v>
      </c>
      <c r="M58" s="1">
        <v>1387</v>
      </c>
      <c r="N58" s="1">
        <v>1456</v>
      </c>
      <c r="O58" s="1">
        <v>1582</v>
      </c>
    </row>
    <row r="59" spans="1:15" x14ac:dyDescent="0.3">
      <c r="A59" s="7" t="s">
        <v>202</v>
      </c>
      <c r="B59" s="7" t="s">
        <v>91</v>
      </c>
      <c r="C59" s="1">
        <v>39</v>
      </c>
      <c r="D59" s="1">
        <v>45</v>
      </c>
      <c r="E59" s="1">
        <v>47</v>
      </c>
      <c r="F59" s="1">
        <v>45</v>
      </c>
      <c r="G59" s="1">
        <v>53</v>
      </c>
      <c r="H59" s="1">
        <v>51</v>
      </c>
      <c r="I59" s="1">
        <v>54</v>
      </c>
      <c r="J59" s="1">
        <v>59</v>
      </c>
      <c r="K59" s="1">
        <v>67</v>
      </c>
      <c r="L59" s="1">
        <v>74</v>
      </c>
      <c r="M59" s="1">
        <v>80</v>
      </c>
      <c r="N59" s="1">
        <v>87</v>
      </c>
      <c r="O59" s="1">
        <v>99</v>
      </c>
    </row>
    <row r="60" spans="1:15" x14ac:dyDescent="0.3">
      <c r="A60" s="7" t="s">
        <v>202</v>
      </c>
      <c r="B60" s="7" t="s">
        <v>92</v>
      </c>
      <c r="C60" s="1">
        <v>169</v>
      </c>
      <c r="D60" s="1">
        <v>174</v>
      </c>
      <c r="E60" s="1">
        <v>171</v>
      </c>
      <c r="F60" s="1">
        <v>188</v>
      </c>
      <c r="G60" s="1">
        <v>187</v>
      </c>
      <c r="H60" s="1">
        <v>186</v>
      </c>
      <c r="I60" s="1">
        <v>192</v>
      </c>
      <c r="J60" s="1">
        <v>198</v>
      </c>
      <c r="K60" s="1">
        <v>212</v>
      </c>
      <c r="L60" s="1">
        <v>215</v>
      </c>
      <c r="M60" s="1">
        <v>228</v>
      </c>
      <c r="N60" s="1">
        <v>253</v>
      </c>
      <c r="O60" s="1">
        <v>273</v>
      </c>
    </row>
    <row r="61" spans="1:15" x14ac:dyDescent="0.3">
      <c r="A61" s="7" t="s">
        <v>202</v>
      </c>
      <c r="B61" s="7" t="s">
        <v>93</v>
      </c>
      <c r="C61" s="1">
        <v>67</v>
      </c>
      <c r="D61" s="1">
        <v>67</v>
      </c>
      <c r="E61" s="1">
        <v>74</v>
      </c>
      <c r="F61" s="1">
        <v>76</v>
      </c>
      <c r="G61" s="1">
        <v>90</v>
      </c>
      <c r="H61" s="1">
        <v>94</v>
      </c>
      <c r="I61" s="1">
        <v>96</v>
      </c>
      <c r="J61" s="1">
        <v>111</v>
      </c>
      <c r="K61" s="1">
        <v>122</v>
      </c>
      <c r="L61" s="1">
        <v>132</v>
      </c>
      <c r="M61" s="1">
        <v>142</v>
      </c>
      <c r="N61" s="1">
        <v>165</v>
      </c>
      <c r="O61" s="1">
        <v>175</v>
      </c>
    </row>
    <row r="62" spans="1:15" x14ac:dyDescent="0.3">
      <c r="A62" s="7" t="s">
        <v>202</v>
      </c>
      <c r="B62" s="7" t="s">
        <v>94</v>
      </c>
      <c r="C62" s="1">
        <v>46</v>
      </c>
      <c r="D62" s="1">
        <v>40</v>
      </c>
      <c r="E62" s="1">
        <v>43</v>
      </c>
      <c r="F62" s="1">
        <v>42</v>
      </c>
      <c r="G62" s="1">
        <v>41</v>
      </c>
      <c r="H62" s="1">
        <v>48</v>
      </c>
      <c r="I62" s="1">
        <v>50</v>
      </c>
      <c r="J62" s="1">
        <v>48</v>
      </c>
      <c r="K62" s="1">
        <v>50</v>
      </c>
      <c r="L62" s="1">
        <v>50</v>
      </c>
      <c r="M62" s="1">
        <v>59</v>
      </c>
      <c r="N62" s="1">
        <v>69</v>
      </c>
      <c r="O62" s="1">
        <v>66</v>
      </c>
    </row>
    <row r="63" spans="1:15" x14ac:dyDescent="0.3">
      <c r="A63" s="7" t="s">
        <v>202</v>
      </c>
      <c r="B63" s="7" t="s">
        <v>95</v>
      </c>
      <c r="C63" s="1">
        <v>4255</v>
      </c>
      <c r="D63" s="1">
        <v>4279</v>
      </c>
      <c r="E63" s="1">
        <v>4298</v>
      </c>
      <c r="F63" s="1">
        <v>4311</v>
      </c>
      <c r="G63" s="1">
        <v>4383</v>
      </c>
      <c r="H63" s="1">
        <v>4432</v>
      </c>
      <c r="I63" s="1">
        <v>4554</v>
      </c>
      <c r="J63" s="1">
        <v>4585</v>
      </c>
      <c r="K63" s="1">
        <v>4712</v>
      </c>
      <c r="L63" s="1">
        <v>4811</v>
      </c>
      <c r="M63" s="1">
        <v>4956</v>
      </c>
      <c r="N63" s="1">
        <v>5112</v>
      </c>
      <c r="O63" s="1">
        <v>5333</v>
      </c>
    </row>
    <row r="64" spans="1:15" x14ac:dyDescent="0.3">
      <c r="A64" s="7" t="s">
        <v>202</v>
      </c>
      <c r="B64" s="7" t="s">
        <v>96</v>
      </c>
      <c r="C64" s="1">
        <v>1064</v>
      </c>
      <c r="D64" s="1">
        <v>1140</v>
      </c>
      <c r="E64" s="1">
        <v>1214</v>
      </c>
      <c r="F64" s="1">
        <v>1278</v>
      </c>
      <c r="G64" s="1">
        <v>1297</v>
      </c>
      <c r="H64" s="1">
        <v>1364</v>
      </c>
      <c r="I64" s="1">
        <v>1410</v>
      </c>
      <c r="J64" s="1">
        <v>1422</v>
      </c>
      <c r="K64" s="1">
        <v>1422</v>
      </c>
      <c r="L64" s="1">
        <v>1408</v>
      </c>
      <c r="M64" s="1">
        <v>1424</v>
      </c>
      <c r="N64" s="1">
        <v>1448</v>
      </c>
      <c r="O64" s="1">
        <v>1473</v>
      </c>
    </row>
    <row r="65" spans="1:15" x14ac:dyDescent="0.3">
      <c r="A65" s="7" t="s">
        <v>202</v>
      </c>
      <c r="B65" s="7" t="s">
        <v>97</v>
      </c>
      <c r="C65" s="1">
        <v>59</v>
      </c>
      <c r="D65" s="1">
        <v>66</v>
      </c>
      <c r="E65" s="1">
        <v>63</v>
      </c>
      <c r="F65" s="1">
        <v>73</v>
      </c>
      <c r="G65" s="1">
        <v>74</v>
      </c>
      <c r="H65" s="1">
        <v>74</v>
      </c>
      <c r="I65" s="1">
        <v>90</v>
      </c>
      <c r="J65" s="1">
        <v>99</v>
      </c>
      <c r="K65" s="1">
        <v>106</v>
      </c>
      <c r="L65" s="1">
        <v>122</v>
      </c>
      <c r="M65" s="1">
        <v>141</v>
      </c>
      <c r="N65" s="1">
        <v>162</v>
      </c>
      <c r="O65" s="1">
        <v>172</v>
      </c>
    </row>
    <row r="66" spans="1:15" x14ac:dyDescent="0.3">
      <c r="A66" s="7" t="s">
        <v>202</v>
      </c>
      <c r="B66" s="7" t="s">
        <v>98</v>
      </c>
      <c r="C66" s="1">
        <v>148</v>
      </c>
      <c r="D66" s="1">
        <v>148</v>
      </c>
      <c r="E66" s="1">
        <v>152</v>
      </c>
      <c r="F66" s="1">
        <v>165</v>
      </c>
      <c r="G66" s="1">
        <v>173</v>
      </c>
      <c r="H66" s="1">
        <v>179</v>
      </c>
      <c r="I66" s="1">
        <v>187</v>
      </c>
      <c r="J66" s="1">
        <v>196</v>
      </c>
      <c r="K66" s="1">
        <v>212</v>
      </c>
      <c r="L66" s="1">
        <v>222</v>
      </c>
      <c r="M66" s="1">
        <v>248</v>
      </c>
      <c r="N66" s="1">
        <v>273</v>
      </c>
      <c r="O66" s="1">
        <v>294</v>
      </c>
    </row>
    <row r="67" spans="1:15" x14ac:dyDescent="0.3">
      <c r="A67" s="7" t="s">
        <v>202</v>
      </c>
      <c r="B67" s="7" t="s">
        <v>99</v>
      </c>
      <c r="C67" s="1">
        <v>515</v>
      </c>
      <c r="D67" s="1">
        <v>512</v>
      </c>
      <c r="E67" s="1">
        <v>487</v>
      </c>
      <c r="F67" s="1">
        <v>462</v>
      </c>
      <c r="G67" s="1">
        <v>455</v>
      </c>
      <c r="H67" s="1">
        <v>457</v>
      </c>
      <c r="I67" s="1">
        <v>459</v>
      </c>
      <c r="J67" s="1">
        <v>462</v>
      </c>
      <c r="K67" s="1">
        <v>471</v>
      </c>
      <c r="L67" s="1">
        <v>476</v>
      </c>
      <c r="M67" s="1">
        <v>420</v>
      </c>
      <c r="N67" s="1">
        <v>391</v>
      </c>
      <c r="O67" s="1">
        <v>370</v>
      </c>
    </row>
    <row r="68" spans="1:15" x14ac:dyDescent="0.3">
      <c r="A68" s="7" t="s">
        <v>202</v>
      </c>
      <c r="B68" s="7" t="s">
        <v>100</v>
      </c>
      <c r="C68" s="1">
        <v>178</v>
      </c>
      <c r="D68" s="1">
        <v>174</v>
      </c>
      <c r="E68" s="1">
        <v>171</v>
      </c>
      <c r="F68" s="1">
        <v>185</v>
      </c>
      <c r="G68" s="1">
        <v>190</v>
      </c>
      <c r="H68" s="1">
        <v>195</v>
      </c>
      <c r="I68" s="1">
        <v>196</v>
      </c>
      <c r="J68" s="1">
        <v>196</v>
      </c>
      <c r="K68" s="1">
        <v>192</v>
      </c>
      <c r="L68" s="1">
        <v>193</v>
      </c>
      <c r="M68" s="1">
        <v>167</v>
      </c>
      <c r="N68" s="1">
        <v>145</v>
      </c>
      <c r="O68" s="1">
        <v>142</v>
      </c>
    </row>
    <row r="69" spans="1:15" x14ac:dyDescent="0.3">
      <c r="A69" s="7" t="s">
        <v>203</v>
      </c>
      <c r="B69" s="7" t="s">
        <v>89</v>
      </c>
      <c r="C69" s="1">
        <v>163</v>
      </c>
      <c r="D69" s="1">
        <v>180</v>
      </c>
      <c r="E69" s="1">
        <v>210</v>
      </c>
      <c r="F69" s="1">
        <v>223</v>
      </c>
      <c r="G69" s="1">
        <v>239</v>
      </c>
      <c r="H69" s="1">
        <v>260</v>
      </c>
      <c r="I69" s="1">
        <v>280</v>
      </c>
      <c r="J69" s="1">
        <v>297</v>
      </c>
      <c r="K69" s="1">
        <v>313</v>
      </c>
      <c r="L69" s="1">
        <v>339</v>
      </c>
      <c r="M69" s="1">
        <v>357</v>
      </c>
      <c r="N69" s="1">
        <v>385</v>
      </c>
      <c r="O69" s="1">
        <v>400</v>
      </c>
    </row>
    <row r="70" spans="1:15" x14ac:dyDescent="0.3">
      <c r="A70" s="7" t="s">
        <v>203</v>
      </c>
      <c r="B70" s="7" t="s">
        <v>90</v>
      </c>
      <c r="C70" s="1">
        <v>330</v>
      </c>
      <c r="D70" s="1">
        <v>348</v>
      </c>
      <c r="E70" s="1">
        <v>380</v>
      </c>
      <c r="F70" s="1">
        <v>402</v>
      </c>
      <c r="G70" s="1">
        <v>412</v>
      </c>
      <c r="H70" s="1">
        <v>426</v>
      </c>
      <c r="I70" s="1">
        <v>436</v>
      </c>
      <c r="J70" s="1">
        <v>463</v>
      </c>
      <c r="K70" s="1">
        <v>462</v>
      </c>
      <c r="L70" s="1">
        <v>484</v>
      </c>
      <c r="M70" s="1">
        <v>493</v>
      </c>
      <c r="N70" s="1">
        <v>525</v>
      </c>
      <c r="O70" s="1">
        <v>543</v>
      </c>
    </row>
    <row r="71" spans="1:15" x14ac:dyDescent="0.3">
      <c r="A71" s="7" t="s">
        <v>203</v>
      </c>
      <c r="B71" s="7" t="s">
        <v>91</v>
      </c>
      <c r="C71" s="1">
        <v>10</v>
      </c>
      <c r="D71" s="1">
        <v>12</v>
      </c>
      <c r="E71" s="1">
        <v>11</v>
      </c>
      <c r="F71" s="1">
        <v>14</v>
      </c>
      <c r="G71" s="1">
        <v>17</v>
      </c>
      <c r="H71" s="1">
        <v>17</v>
      </c>
      <c r="I71" s="1">
        <v>19</v>
      </c>
      <c r="J71" s="1">
        <v>27</v>
      </c>
      <c r="K71" s="1">
        <v>24</v>
      </c>
      <c r="L71" s="1">
        <v>22</v>
      </c>
      <c r="M71" s="1">
        <v>23</v>
      </c>
      <c r="N71" s="1">
        <v>26</v>
      </c>
      <c r="O71" s="1">
        <v>31</v>
      </c>
    </row>
    <row r="72" spans="1:15" x14ac:dyDescent="0.3">
      <c r="A72" s="7" t="s">
        <v>203</v>
      </c>
      <c r="B72" s="7" t="s">
        <v>92</v>
      </c>
      <c r="C72" s="1">
        <v>48</v>
      </c>
      <c r="D72" s="1">
        <v>61</v>
      </c>
      <c r="E72" s="1">
        <v>59</v>
      </c>
      <c r="F72" s="1">
        <v>65</v>
      </c>
      <c r="G72" s="1">
        <v>75</v>
      </c>
      <c r="H72" s="1">
        <v>70</v>
      </c>
      <c r="I72" s="1">
        <v>70</v>
      </c>
      <c r="J72" s="1">
        <v>73</v>
      </c>
      <c r="K72" s="1">
        <v>75</v>
      </c>
      <c r="L72" s="1">
        <v>77</v>
      </c>
      <c r="M72" s="1">
        <v>84</v>
      </c>
      <c r="N72" s="1">
        <v>84</v>
      </c>
      <c r="O72" s="1">
        <v>89</v>
      </c>
    </row>
    <row r="73" spans="1:15" x14ac:dyDescent="0.3">
      <c r="A73" s="7" t="s">
        <v>203</v>
      </c>
      <c r="B73" s="7" t="s">
        <v>93</v>
      </c>
      <c r="C73" s="1">
        <v>41</v>
      </c>
      <c r="D73" s="1">
        <v>48</v>
      </c>
      <c r="E73" s="1">
        <v>49</v>
      </c>
      <c r="F73" s="1">
        <v>52</v>
      </c>
      <c r="G73" s="1">
        <v>57</v>
      </c>
      <c r="H73" s="1">
        <v>65</v>
      </c>
      <c r="I73" s="1">
        <v>72</v>
      </c>
      <c r="J73" s="1">
        <v>79</v>
      </c>
      <c r="K73" s="1">
        <v>88</v>
      </c>
      <c r="L73" s="1">
        <v>91</v>
      </c>
      <c r="M73" s="1">
        <v>103</v>
      </c>
      <c r="N73" s="1">
        <v>108</v>
      </c>
      <c r="O73" s="1">
        <v>120</v>
      </c>
    </row>
    <row r="74" spans="1:15" x14ac:dyDescent="0.3">
      <c r="A74" s="7" t="s">
        <v>203</v>
      </c>
      <c r="B74" s="7" t="s">
        <v>94</v>
      </c>
      <c r="C74" s="1">
        <v>23</v>
      </c>
      <c r="D74" s="1">
        <v>25</v>
      </c>
      <c r="E74" s="1">
        <v>22</v>
      </c>
      <c r="F74" s="1">
        <v>23</v>
      </c>
      <c r="G74" s="1">
        <v>27</v>
      </c>
      <c r="H74" s="1">
        <v>27</v>
      </c>
      <c r="I74" s="1">
        <v>35</v>
      </c>
      <c r="J74" s="1">
        <v>34</v>
      </c>
      <c r="K74" s="1">
        <v>33</v>
      </c>
      <c r="L74" s="1">
        <v>38</v>
      </c>
      <c r="M74" s="1">
        <v>35</v>
      </c>
      <c r="N74" s="1">
        <v>38</v>
      </c>
      <c r="O74" s="1">
        <v>40</v>
      </c>
    </row>
    <row r="75" spans="1:15" x14ac:dyDescent="0.3">
      <c r="A75" s="7" t="s">
        <v>203</v>
      </c>
      <c r="B75" s="7" t="s">
        <v>95</v>
      </c>
      <c r="C75" s="1">
        <v>3346</v>
      </c>
      <c r="D75" s="1">
        <v>3418</v>
      </c>
      <c r="E75" s="1">
        <v>3431</v>
      </c>
      <c r="F75" s="1">
        <v>3513</v>
      </c>
      <c r="G75" s="1">
        <v>3575</v>
      </c>
      <c r="H75" s="1">
        <v>3711</v>
      </c>
      <c r="I75" s="1">
        <v>3823</v>
      </c>
      <c r="J75" s="1">
        <v>3953</v>
      </c>
      <c r="K75" s="1">
        <v>4103</v>
      </c>
      <c r="L75" s="1">
        <v>4226</v>
      </c>
      <c r="M75" s="1">
        <v>4393</v>
      </c>
      <c r="N75" s="1">
        <v>4524</v>
      </c>
      <c r="O75" s="1">
        <v>4682</v>
      </c>
    </row>
    <row r="76" spans="1:15" x14ac:dyDescent="0.3">
      <c r="A76" s="7" t="s">
        <v>203</v>
      </c>
      <c r="B76" s="7" t="s">
        <v>96</v>
      </c>
      <c r="C76" s="1">
        <v>542</v>
      </c>
      <c r="D76" s="1">
        <v>563</v>
      </c>
      <c r="E76" s="1">
        <v>599</v>
      </c>
      <c r="F76" s="1">
        <v>627</v>
      </c>
      <c r="G76" s="1">
        <v>668</v>
      </c>
      <c r="H76" s="1">
        <v>683</v>
      </c>
      <c r="I76" s="1">
        <v>692</v>
      </c>
      <c r="J76" s="1">
        <v>676</v>
      </c>
      <c r="K76" s="1">
        <v>697</v>
      </c>
      <c r="L76" s="1">
        <v>679</v>
      </c>
      <c r="M76" s="1">
        <v>685</v>
      </c>
      <c r="N76" s="1">
        <v>706</v>
      </c>
      <c r="O76" s="1">
        <v>695</v>
      </c>
    </row>
    <row r="77" spans="1:15" x14ac:dyDescent="0.3">
      <c r="A77" s="7" t="s">
        <v>203</v>
      </c>
      <c r="B77" s="7" t="s">
        <v>97</v>
      </c>
      <c r="C77" s="1">
        <v>20</v>
      </c>
      <c r="D77" s="1">
        <v>18</v>
      </c>
      <c r="E77" s="1">
        <v>26</v>
      </c>
      <c r="F77" s="1">
        <v>29</v>
      </c>
      <c r="G77" s="1">
        <v>30</v>
      </c>
      <c r="H77" s="1">
        <v>30</v>
      </c>
      <c r="I77" s="1">
        <v>33</v>
      </c>
      <c r="J77" s="1">
        <v>35</v>
      </c>
      <c r="K77" s="1">
        <v>38</v>
      </c>
      <c r="L77" s="1">
        <v>43</v>
      </c>
      <c r="M77" s="1">
        <v>50</v>
      </c>
      <c r="N77" s="1">
        <v>56</v>
      </c>
      <c r="O77" s="1">
        <v>63</v>
      </c>
    </row>
    <row r="78" spans="1:15" x14ac:dyDescent="0.3">
      <c r="A78" s="7" t="s">
        <v>203</v>
      </c>
      <c r="B78" s="7" t="s">
        <v>98</v>
      </c>
      <c r="C78" s="1">
        <v>55</v>
      </c>
      <c r="D78" s="1">
        <v>60</v>
      </c>
      <c r="E78" s="1">
        <v>62</v>
      </c>
      <c r="F78" s="1">
        <v>66</v>
      </c>
      <c r="G78" s="1">
        <v>65</v>
      </c>
      <c r="H78" s="1">
        <v>73</v>
      </c>
      <c r="I78" s="1">
        <v>67</v>
      </c>
      <c r="J78" s="1">
        <v>72</v>
      </c>
      <c r="K78" s="1">
        <v>76</v>
      </c>
      <c r="L78" s="1">
        <v>88</v>
      </c>
      <c r="M78" s="1">
        <v>83</v>
      </c>
      <c r="N78" s="1">
        <v>95</v>
      </c>
      <c r="O78" s="1">
        <v>105</v>
      </c>
    </row>
    <row r="79" spans="1:15" x14ac:dyDescent="0.3">
      <c r="A79" s="7" t="s">
        <v>203</v>
      </c>
      <c r="B79" s="7" t="s">
        <v>99</v>
      </c>
      <c r="C79" s="1">
        <v>223</v>
      </c>
      <c r="D79" s="1">
        <v>229</v>
      </c>
      <c r="E79" s="1">
        <v>225</v>
      </c>
      <c r="F79" s="1">
        <v>236</v>
      </c>
      <c r="G79" s="1">
        <v>244</v>
      </c>
      <c r="H79" s="1">
        <v>245</v>
      </c>
      <c r="I79" s="1">
        <v>249</v>
      </c>
      <c r="J79" s="1">
        <v>253</v>
      </c>
      <c r="K79" s="1">
        <v>264</v>
      </c>
      <c r="L79" s="1">
        <v>266</v>
      </c>
      <c r="M79" s="1">
        <v>253</v>
      </c>
      <c r="N79" s="1">
        <v>233</v>
      </c>
      <c r="O79" s="1">
        <v>227</v>
      </c>
    </row>
    <row r="80" spans="1:15" x14ac:dyDescent="0.3">
      <c r="A80" s="7" t="s">
        <v>203</v>
      </c>
      <c r="B80" s="7" t="s">
        <v>100</v>
      </c>
      <c r="C80" s="1">
        <v>69</v>
      </c>
      <c r="D80" s="1">
        <v>72</v>
      </c>
      <c r="E80" s="1">
        <v>82</v>
      </c>
      <c r="F80" s="1">
        <v>78</v>
      </c>
      <c r="G80" s="1">
        <v>79</v>
      </c>
      <c r="H80" s="1">
        <v>78</v>
      </c>
      <c r="I80" s="1">
        <v>76</v>
      </c>
      <c r="J80" s="1">
        <v>76</v>
      </c>
      <c r="K80" s="1">
        <v>84</v>
      </c>
      <c r="L80" s="1">
        <v>81</v>
      </c>
      <c r="M80" s="1">
        <v>76</v>
      </c>
      <c r="N80" s="1">
        <v>73</v>
      </c>
      <c r="O80" s="1">
        <v>74</v>
      </c>
    </row>
    <row r="81" spans="1:15" x14ac:dyDescent="0.3">
      <c r="A81" s="7" t="s">
        <v>204</v>
      </c>
      <c r="B81" s="7" t="s">
        <v>90</v>
      </c>
      <c r="C81" s="1">
        <v>1436</v>
      </c>
      <c r="D81" s="1">
        <v>1526</v>
      </c>
      <c r="E81" s="1">
        <v>1606</v>
      </c>
      <c r="F81" s="1">
        <v>1634</v>
      </c>
      <c r="G81" s="1">
        <v>1691</v>
      </c>
      <c r="H81" s="1">
        <v>1737</v>
      </c>
      <c r="I81" s="1">
        <v>1785</v>
      </c>
      <c r="J81" s="1">
        <v>1818</v>
      </c>
      <c r="K81" s="1">
        <v>1875</v>
      </c>
      <c r="L81" s="1">
        <v>1916</v>
      </c>
      <c r="M81" s="1">
        <v>1985</v>
      </c>
      <c r="N81" s="1">
        <v>2065</v>
      </c>
      <c r="O81" s="1">
        <v>2143</v>
      </c>
    </row>
    <row r="82" spans="1:15" x14ac:dyDescent="0.3">
      <c r="A82" s="7" t="s">
        <v>204</v>
      </c>
      <c r="B82" s="7" t="s">
        <v>89</v>
      </c>
      <c r="C82" s="1">
        <v>388</v>
      </c>
      <c r="D82" s="1">
        <v>413</v>
      </c>
      <c r="E82" s="1">
        <v>435</v>
      </c>
      <c r="F82" s="1">
        <v>471</v>
      </c>
      <c r="G82" s="1">
        <v>505</v>
      </c>
      <c r="H82" s="1">
        <v>558</v>
      </c>
      <c r="I82" s="1">
        <v>595</v>
      </c>
      <c r="J82" s="1">
        <v>627</v>
      </c>
      <c r="K82" s="1">
        <v>684</v>
      </c>
      <c r="L82" s="1">
        <v>725</v>
      </c>
      <c r="M82" s="1">
        <v>795</v>
      </c>
      <c r="N82" s="1">
        <v>841</v>
      </c>
      <c r="O82" s="1">
        <v>867</v>
      </c>
    </row>
    <row r="83" spans="1:15" x14ac:dyDescent="0.3">
      <c r="A83" s="7" t="s">
        <v>204</v>
      </c>
      <c r="B83" s="7" t="s">
        <v>92</v>
      </c>
      <c r="C83" s="1">
        <v>179</v>
      </c>
      <c r="D83" s="1">
        <v>184</v>
      </c>
      <c r="E83" s="1">
        <v>182</v>
      </c>
      <c r="F83" s="1">
        <v>188</v>
      </c>
      <c r="G83" s="1">
        <v>201</v>
      </c>
      <c r="H83" s="1">
        <v>211</v>
      </c>
      <c r="I83" s="1">
        <v>218</v>
      </c>
      <c r="J83" s="1">
        <v>220</v>
      </c>
      <c r="K83" s="1">
        <v>223</v>
      </c>
      <c r="L83" s="1">
        <v>244</v>
      </c>
      <c r="M83" s="1">
        <v>261</v>
      </c>
      <c r="N83" s="1">
        <v>272</v>
      </c>
      <c r="O83" s="1">
        <v>286</v>
      </c>
    </row>
    <row r="84" spans="1:15" x14ac:dyDescent="0.3">
      <c r="A84" s="7" t="s">
        <v>204</v>
      </c>
      <c r="B84" s="7" t="s">
        <v>91</v>
      </c>
      <c r="C84" s="1">
        <v>33</v>
      </c>
      <c r="D84" s="1">
        <v>36</v>
      </c>
      <c r="E84" s="1">
        <v>37</v>
      </c>
      <c r="F84" s="1">
        <v>37</v>
      </c>
      <c r="G84" s="1">
        <v>40</v>
      </c>
      <c r="H84" s="1">
        <v>38</v>
      </c>
      <c r="I84" s="1">
        <v>40</v>
      </c>
      <c r="J84" s="1">
        <v>44</v>
      </c>
      <c r="K84" s="1">
        <v>53</v>
      </c>
      <c r="L84" s="1">
        <v>57</v>
      </c>
      <c r="M84" s="1">
        <v>61</v>
      </c>
      <c r="N84" s="1">
        <v>68</v>
      </c>
      <c r="O84" s="1">
        <v>72</v>
      </c>
    </row>
    <row r="85" spans="1:15" x14ac:dyDescent="0.3">
      <c r="A85" s="7" t="s">
        <v>204</v>
      </c>
      <c r="B85" s="7" t="s">
        <v>94</v>
      </c>
      <c r="C85" s="1">
        <v>64</v>
      </c>
      <c r="D85" s="1">
        <v>69</v>
      </c>
      <c r="E85" s="1">
        <v>69</v>
      </c>
      <c r="F85" s="1">
        <v>64</v>
      </c>
      <c r="G85" s="1">
        <v>72</v>
      </c>
      <c r="H85" s="1">
        <v>74</v>
      </c>
      <c r="I85" s="1">
        <v>69</v>
      </c>
      <c r="J85" s="1">
        <v>64</v>
      </c>
      <c r="K85" s="1">
        <v>65</v>
      </c>
      <c r="L85" s="1">
        <v>61</v>
      </c>
      <c r="M85" s="1">
        <v>67</v>
      </c>
      <c r="N85" s="1">
        <v>79</v>
      </c>
      <c r="O85" s="1">
        <v>70</v>
      </c>
    </row>
    <row r="86" spans="1:15" x14ac:dyDescent="0.3">
      <c r="A86" s="7" t="s">
        <v>204</v>
      </c>
      <c r="B86" s="7" t="s">
        <v>93</v>
      </c>
      <c r="C86" s="1">
        <v>69</v>
      </c>
      <c r="D86" s="1">
        <v>75</v>
      </c>
      <c r="E86" s="1">
        <v>76</v>
      </c>
      <c r="F86" s="1">
        <v>86</v>
      </c>
      <c r="G86" s="1">
        <v>91</v>
      </c>
      <c r="H86" s="1">
        <v>96</v>
      </c>
      <c r="I86" s="1">
        <v>104</v>
      </c>
      <c r="J86" s="1">
        <v>109</v>
      </c>
      <c r="K86" s="1">
        <v>117</v>
      </c>
      <c r="L86" s="1">
        <v>122</v>
      </c>
      <c r="M86" s="1">
        <v>140</v>
      </c>
      <c r="N86" s="1">
        <v>149</v>
      </c>
      <c r="O86" s="1">
        <v>160</v>
      </c>
    </row>
    <row r="87" spans="1:15" x14ac:dyDescent="0.3">
      <c r="A87" s="7" t="s">
        <v>204</v>
      </c>
      <c r="B87" s="7" t="s">
        <v>100</v>
      </c>
      <c r="C87" s="1">
        <v>142</v>
      </c>
      <c r="D87" s="1">
        <v>148</v>
      </c>
      <c r="E87" s="1">
        <v>141</v>
      </c>
      <c r="F87" s="1">
        <v>150</v>
      </c>
      <c r="G87" s="1">
        <v>154</v>
      </c>
      <c r="H87" s="1">
        <v>157</v>
      </c>
      <c r="I87" s="1">
        <v>150</v>
      </c>
      <c r="J87" s="1">
        <v>157</v>
      </c>
      <c r="K87" s="1">
        <v>161</v>
      </c>
      <c r="L87" s="1">
        <v>162</v>
      </c>
      <c r="M87" s="1">
        <v>134</v>
      </c>
      <c r="N87" s="1">
        <v>125</v>
      </c>
      <c r="O87" s="1">
        <v>123</v>
      </c>
    </row>
    <row r="88" spans="1:15" x14ac:dyDescent="0.3">
      <c r="A88" s="7" t="s">
        <v>204</v>
      </c>
      <c r="B88" s="7" t="s">
        <v>99</v>
      </c>
      <c r="C88" s="1">
        <v>287</v>
      </c>
      <c r="D88" s="1">
        <v>299</v>
      </c>
      <c r="E88" s="1">
        <v>300</v>
      </c>
      <c r="F88" s="1">
        <v>287</v>
      </c>
      <c r="G88" s="1">
        <v>301</v>
      </c>
      <c r="H88" s="1">
        <v>291</v>
      </c>
      <c r="I88" s="1">
        <v>300</v>
      </c>
      <c r="J88" s="1">
        <v>292</v>
      </c>
      <c r="K88" s="1">
        <v>298</v>
      </c>
      <c r="L88" s="1">
        <v>299</v>
      </c>
      <c r="M88" s="1">
        <v>277</v>
      </c>
      <c r="N88" s="1">
        <v>267</v>
      </c>
      <c r="O88" s="1">
        <v>265</v>
      </c>
    </row>
    <row r="89" spans="1:15" x14ac:dyDescent="0.3">
      <c r="A89" s="7" t="s">
        <v>204</v>
      </c>
      <c r="B89" s="7" t="s">
        <v>98</v>
      </c>
      <c r="C89" s="1">
        <v>196</v>
      </c>
      <c r="D89" s="1">
        <v>202</v>
      </c>
      <c r="E89" s="1">
        <v>192</v>
      </c>
      <c r="F89" s="1">
        <v>193</v>
      </c>
      <c r="G89" s="1">
        <v>193</v>
      </c>
      <c r="H89" s="1">
        <v>201</v>
      </c>
      <c r="I89" s="1">
        <v>202</v>
      </c>
      <c r="J89" s="1">
        <v>224</v>
      </c>
      <c r="K89" s="1">
        <v>229</v>
      </c>
      <c r="L89" s="1">
        <v>251</v>
      </c>
      <c r="M89" s="1">
        <v>274</v>
      </c>
      <c r="N89" s="1">
        <v>301</v>
      </c>
      <c r="O89" s="1">
        <v>315</v>
      </c>
    </row>
    <row r="90" spans="1:15" x14ac:dyDescent="0.3">
      <c r="A90" s="7" t="s">
        <v>204</v>
      </c>
      <c r="B90" s="7" t="s">
        <v>97</v>
      </c>
      <c r="C90" s="1">
        <v>36</v>
      </c>
      <c r="D90" s="1">
        <v>44</v>
      </c>
      <c r="E90" s="1">
        <v>51</v>
      </c>
      <c r="F90" s="1">
        <v>51</v>
      </c>
      <c r="G90" s="1">
        <v>52</v>
      </c>
      <c r="H90" s="1">
        <v>55</v>
      </c>
      <c r="I90" s="1">
        <v>55</v>
      </c>
      <c r="J90" s="1">
        <v>60</v>
      </c>
      <c r="K90" s="1">
        <v>62</v>
      </c>
      <c r="L90" s="1">
        <v>73</v>
      </c>
      <c r="M90" s="1">
        <v>86</v>
      </c>
      <c r="N90" s="1">
        <v>99</v>
      </c>
      <c r="O90" s="1">
        <v>102</v>
      </c>
    </row>
    <row r="91" spans="1:15" x14ac:dyDescent="0.3">
      <c r="A91" s="7" t="s">
        <v>204</v>
      </c>
      <c r="B91" s="7" t="s">
        <v>96</v>
      </c>
      <c r="C91" s="1">
        <v>711</v>
      </c>
      <c r="D91" s="1">
        <v>761</v>
      </c>
      <c r="E91" s="1">
        <v>818</v>
      </c>
      <c r="F91" s="1">
        <v>844</v>
      </c>
      <c r="G91" s="1">
        <v>896</v>
      </c>
      <c r="H91" s="1">
        <v>934</v>
      </c>
      <c r="I91" s="1">
        <v>925</v>
      </c>
      <c r="J91" s="1">
        <v>918</v>
      </c>
      <c r="K91" s="1">
        <v>926</v>
      </c>
      <c r="L91" s="1">
        <v>915</v>
      </c>
      <c r="M91" s="1">
        <v>920</v>
      </c>
      <c r="N91" s="1">
        <v>926</v>
      </c>
      <c r="O91" s="1">
        <v>924</v>
      </c>
    </row>
    <row r="92" spans="1:15" x14ac:dyDescent="0.3">
      <c r="A92" s="7" t="s">
        <v>204</v>
      </c>
      <c r="B92" s="7" t="s">
        <v>95</v>
      </c>
      <c r="C92" s="1">
        <v>4521</v>
      </c>
      <c r="D92" s="1">
        <v>4571</v>
      </c>
      <c r="E92" s="1">
        <v>4557</v>
      </c>
      <c r="F92" s="1">
        <v>4590</v>
      </c>
      <c r="G92" s="1">
        <v>4625</v>
      </c>
      <c r="H92" s="1">
        <v>4739</v>
      </c>
      <c r="I92" s="1">
        <v>4821</v>
      </c>
      <c r="J92" s="1">
        <v>4890</v>
      </c>
      <c r="K92" s="1">
        <v>5016</v>
      </c>
      <c r="L92" s="1">
        <v>5116</v>
      </c>
      <c r="M92" s="1">
        <v>5228</v>
      </c>
      <c r="N92" s="1">
        <v>5357</v>
      </c>
      <c r="O92" s="1">
        <v>5411</v>
      </c>
    </row>
    <row r="93" spans="1:15" x14ac:dyDescent="0.3">
      <c r="A93" s="10" t="s">
        <v>18</v>
      </c>
      <c r="B93" s="10" t="s">
        <v>18</v>
      </c>
      <c r="C93" s="5">
        <v>54339</v>
      </c>
      <c r="D93" s="5">
        <v>56478</v>
      </c>
      <c r="E93" s="5">
        <v>57851</v>
      </c>
      <c r="F93" s="5">
        <v>59171</v>
      </c>
      <c r="G93" s="5">
        <v>61054</v>
      </c>
      <c r="H93" s="5">
        <v>62980</v>
      </c>
      <c r="I93" s="5">
        <v>64747</v>
      </c>
      <c r="J93" s="5">
        <v>66326</v>
      </c>
      <c r="K93" s="5">
        <v>68533</v>
      </c>
      <c r="L93" s="5">
        <v>69995</v>
      </c>
      <c r="M93" s="5">
        <v>72041</v>
      </c>
      <c r="N93" s="5">
        <v>74603</v>
      </c>
      <c r="O93" s="5">
        <v>76680</v>
      </c>
    </row>
    <row r="94" spans="1:15" x14ac:dyDescent="0.3">
      <c r="A94" s="15"/>
      <c r="B94" s="15"/>
    </row>
    <row r="95" spans="1:15" x14ac:dyDescent="0.3">
      <c r="A95" s="15"/>
      <c r="B95" s="15"/>
    </row>
    <row r="96" spans="1:15" x14ac:dyDescent="0.3">
      <c r="A96" s="15"/>
      <c r="B96" s="15"/>
      <c r="C96" s="18" t="s">
        <v>37</v>
      </c>
      <c r="D96" s="19"/>
      <c r="E96" s="19"/>
      <c r="F96" s="19"/>
      <c r="G96" s="19"/>
      <c r="H96" s="19"/>
      <c r="I96" s="19"/>
      <c r="J96" s="19"/>
      <c r="K96" s="19"/>
      <c r="L96" s="19"/>
      <c r="M96" s="19"/>
      <c r="N96" s="19"/>
      <c r="O96" s="19"/>
    </row>
    <row r="97" spans="1:15" x14ac:dyDescent="0.3">
      <c r="A97" s="9" t="s">
        <v>41</v>
      </c>
      <c r="B97" s="9" t="s">
        <v>41</v>
      </c>
      <c r="C97" s="4" t="s">
        <v>0</v>
      </c>
      <c r="D97" s="4" t="s">
        <v>1</v>
      </c>
      <c r="E97" s="4" t="s">
        <v>2</v>
      </c>
      <c r="F97" s="4" t="s">
        <v>3</v>
      </c>
      <c r="G97" s="4" t="s">
        <v>4</v>
      </c>
      <c r="H97" s="4" t="s">
        <v>5</v>
      </c>
      <c r="I97" s="4" t="s">
        <v>6</v>
      </c>
      <c r="J97" s="4" t="s">
        <v>7</v>
      </c>
      <c r="K97" s="4" t="s">
        <v>8</v>
      </c>
      <c r="L97" s="4" t="s">
        <v>9</v>
      </c>
      <c r="M97" s="4" t="s">
        <v>10</v>
      </c>
      <c r="N97" s="4" t="s">
        <v>11</v>
      </c>
      <c r="O97" s="4" t="s">
        <v>12</v>
      </c>
    </row>
    <row r="98" spans="1:15" x14ac:dyDescent="0.3">
      <c r="A98" s="8" t="s">
        <v>198</v>
      </c>
      <c r="B98" s="8" t="s">
        <v>89</v>
      </c>
      <c r="C98" s="2">
        <v>0.121457489878543</v>
      </c>
      <c r="D98" s="2">
        <v>0.12731481481481499</v>
      </c>
      <c r="E98" s="2">
        <v>0.13868613138686101</v>
      </c>
      <c r="F98" s="2">
        <v>0.14835526315789499</v>
      </c>
      <c r="G98" s="2">
        <v>0.15697107572310701</v>
      </c>
      <c r="H98" s="2">
        <v>0.17000317762948799</v>
      </c>
      <c r="I98" s="2">
        <v>0.17491441020852799</v>
      </c>
      <c r="J98" s="2">
        <v>0.18457802064359399</v>
      </c>
      <c r="K98" s="2">
        <v>0.19238774903360101</v>
      </c>
      <c r="L98" s="2">
        <v>0.19685714285714301</v>
      </c>
      <c r="M98" s="2">
        <v>0.203276867536795</v>
      </c>
      <c r="N98" s="2">
        <v>0.20742124933262099</v>
      </c>
      <c r="O98" s="2">
        <v>0.21441213653603</v>
      </c>
    </row>
    <row r="99" spans="1:15" x14ac:dyDescent="0.3">
      <c r="A99" s="8" t="s">
        <v>198</v>
      </c>
      <c r="B99" s="8" t="s">
        <v>90</v>
      </c>
      <c r="C99" s="2">
        <v>0.464848743076268</v>
      </c>
      <c r="D99" s="2">
        <v>0.47588163761653801</v>
      </c>
      <c r="E99" s="2">
        <v>0.472079207920792</v>
      </c>
      <c r="F99" s="2">
        <v>0.48101746393318101</v>
      </c>
      <c r="G99" s="2">
        <v>0.48146815401223497</v>
      </c>
      <c r="H99" s="2">
        <v>0.48476549127011298</v>
      </c>
      <c r="I99" s="2">
        <v>0.48432860442098302</v>
      </c>
      <c r="J99" s="2">
        <v>0.48197037990985198</v>
      </c>
      <c r="K99" s="2">
        <v>0.480949406620862</v>
      </c>
      <c r="L99" s="2">
        <v>0.48555792034052903</v>
      </c>
      <c r="M99" s="2">
        <v>0.49495249406175801</v>
      </c>
      <c r="N99" s="2">
        <v>0.50086206896551699</v>
      </c>
      <c r="O99" s="2">
        <v>0.49931224209078401</v>
      </c>
    </row>
    <row r="100" spans="1:15" x14ac:dyDescent="0.3">
      <c r="A100" s="8" t="s">
        <v>198</v>
      </c>
      <c r="B100" s="8" t="s">
        <v>91</v>
      </c>
      <c r="C100" s="2">
        <v>7.7597840755735496E-3</v>
      </c>
      <c r="D100" s="2">
        <v>7.6058201058201097E-3</v>
      </c>
      <c r="E100" s="2">
        <v>6.6357000663570002E-3</v>
      </c>
      <c r="F100" s="2">
        <v>8.5526315789473707E-3</v>
      </c>
      <c r="G100" s="2">
        <v>9.4247643808904793E-3</v>
      </c>
      <c r="H100" s="2">
        <v>1.08039402605656E-2</v>
      </c>
      <c r="I100" s="2">
        <v>1.24494242141301E-2</v>
      </c>
      <c r="J100" s="2">
        <v>1.3054037644201599E-2</v>
      </c>
      <c r="K100" s="2">
        <v>1.2488849241748401E-2</v>
      </c>
      <c r="L100" s="2">
        <v>1.4285714285714299E-2</v>
      </c>
      <c r="M100" s="2">
        <v>1.38850319355735E-2</v>
      </c>
      <c r="N100" s="2">
        <v>1.6017084890549899E-2</v>
      </c>
      <c r="O100" s="2">
        <v>1.7951959544879902E-2</v>
      </c>
    </row>
    <row r="101" spans="1:15" x14ac:dyDescent="0.3">
      <c r="A101" s="8" t="s">
        <v>198</v>
      </c>
      <c r="B101" s="8" t="s">
        <v>92</v>
      </c>
      <c r="C101" s="2">
        <v>7.0302513847464804E-2</v>
      </c>
      <c r="D101" s="2">
        <v>6.3640048642075397E-2</v>
      </c>
      <c r="E101" s="2">
        <v>6.3366336633663395E-2</v>
      </c>
      <c r="F101" s="2">
        <v>5.8845861807137398E-2</v>
      </c>
      <c r="G101" s="2">
        <v>6.1532925512774402E-2</v>
      </c>
      <c r="H101" s="2">
        <v>6.1280383430332097E-2</v>
      </c>
      <c r="I101" s="2">
        <v>6.0376113493896398E-2</v>
      </c>
      <c r="J101" s="2">
        <v>6.2459755312298797E-2</v>
      </c>
      <c r="K101" s="2">
        <v>6.3397876327295405E-2</v>
      </c>
      <c r="L101" s="2">
        <v>6.4761325630890806E-2</v>
      </c>
      <c r="M101" s="2">
        <v>6.7695961995249396E-2</v>
      </c>
      <c r="N101" s="2">
        <v>6.6379310344827594E-2</v>
      </c>
      <c r="O101" s="2">
        <v>6.5474552957359003E-2</v>
      </c>
    </row>
    <row r="102" spans="1:15" x14ac:dyDescent="0.3">
      <c r="A102" s="8" t="s">
        <v>198</v>
      </c>
      <c r="B102" s="8" t="s">
        <v>93</v>
      </c>
      <c r="C102" s="2">
        <v>1.9230769230769201E-2</v>
      </c>
      <c r="D102" s="2">
        <v>1.8187830687830701E-2</v>
      </c>
      <c r="E102" s="2">
        <v>2.0570670205706701E-2</v>
      </c>
      <c r="F102" s="2">
        <v>2.2039473684210501E-2</v>
      </c>
      <c r="G102" s="2">
        <v>2.1774455638609001E-2</v>
      </c>
      <c r="H102" s="2">
        <v>2.3832221163012399E-2</v>
      </c>
      <c r="I102" s="2">
        <v>2.33426704014939E-2</v>
      </c>
      <c r="J102" s="2">
        <v>2.3375834851244701E-2</v>
      </c>
      <c r="K102" s="2">
        <v>2.3788284269997E-2</v>
      </c>
      <c r="L102" s="2">
        <v>2.65714285714286E-2</v>
      </c>
      <c r="M102" s="2">
        <v>2.8603165787281299E-2</v>
      </c>
      <c r="N102" s="2">
        <v>3.1233315536572302E-2</v>
      </c>
      <c r="O102" s="2">
        <v>3.3881163084702903E-2</v>
      </c>
    </row>
    <row r="103" spans="1:15" x14ac:dyDescent="0.3">
      <c r="A103" s="8" t="s">
        <v>198</v>
      </c>
      <c r="B103" s="8" t="s">
        <v>94</v>
      </c>
      <c r="C103" s="2">
        <v>1.5338730293992299E-2</v>
      </c>
      <c r="D103" s="2">
        <v>1.6214025131739002E-2</v>
      </c>
      <c r="E103" s="2">
        <v>1.58415841584158E-2</v>
      </c>
      <c r="F103" s="2">
        <v>1.4047076689445701E-2</v>
      </c>
      <c r="G103" s="2">
        <v>1.33141417776178E-2</v>
      </c>
      <c r="H103" s="2">
        <v>1.4036288942143101E-2</v>
      </c>
      <c r="I103" s="2">
        <v>1.55064335202903E-2</v>
      </c>
      <c r="J103" s="2">
        <v>1.6097875080489401E-2</v>
      </c>
      <c r="K103" s="2">
        <v>1.6552154903185502E-2</v>
      </c>
      <c r="L103" s="2">
        <v>1.45941015506233E-2</v>
      </c>
      <c r="M103" s="2">
        <v>1.66270783847981E-2</v>
      </c>
      <c r="N103" s="2">
        <v>1.72413793103448E-2</v>
      </c>
      <c r="O103" s="2">
        <v>1.84319119669876E-2</v>
      </c>
    </row>
    <row r="104" spans="1:15" x14ac:dyDescent="0.3">
      <c r="A104" s="8" t="s">
        <v>198</v>
      </c>
      <c r="B104" s="8" t="s">
        <v>95</v>
      </c>
      <c r="C104" s="2">
        <v>0.78340080971659898</v>
      </c>
      <c r="D104" s="2">
        <v>0.77347883597883604</v>
      </c>
      <c r="E104" s="2">
        <v>0.76708692767086895</v>
      </c>
      <c r="F104" s="2">
        <v>0.754605263157895</v>
      </c>
      <c r="G104" s="2">
        <v>0.74163145921352003</v>
      </c>
      <c r="H104" s="2">
        <v>0.72322847156021597</v>
      </c>
      <c r="I104" s="2">
        <v>0.71521942110177406</v>
      </c>
      <c r="J104" s="2">
        <v>0.70400728597449902</v>
      </c>
      <c r="K104" s="2">
        <v>0.69729408266428805</v>
      </c>
      <c r="L104" s="2">
        <v>0.68514285714285705</v>
      </c>
      <c r="M104" s="2">
        <v>0.68008886420438797</v>
      </c>
      <c r="N104" s="2">
        <v>0.672183662573412</v>
      </c>
      <c r="O104" s="2">
        <v>0.66068268015170695</v>
      </c>
    </row>
    <row r="105" spans="1:15" x14ac:dyDescent="0.3">
      <c r="A105" s="8" t="s">
        <v>198</v>
      </c>
      <c r="B105" s="8" t="s">
        <v>96</v>
      </c>
      <c r="C105" s="2">
        <v>0.32296548785683898</v>
      </c>
      <c r="D105" s="2">
        <v>0.32549655451965998</v>
      </c>
      <c r="E105" s="2">
        <v>0.33504950495049501</v>
      </c>
      <c r="F105" s="2">
        <v>0.33864844343204298</v>
      </c>
      <c r="G105" s="2">
        <v>0.33213386110111598</v>
      </c>
      <c r="H105" s="2">
        <v>0.32933926737418701</v>
      </c>
      <c r="I105" s="2">
        <v>0.33223358627515698</v>
      </c>
      <c r="J105" s="2">
        <v>0.329362524146813</v>
      </c>
      <c r="K105" s="2">
        <v>0.330730793254216</v>
      </c>
      <c r="L105" s="2">
        <v>0.328367284889024</v>
      </c>
      <c r="M105" s="2">
        <v>0.315023752969121</v>
      </c>
      <c r="N105" s="2">
        <v>0.312931034482759</v>
      </c>
      <c r="O105" s="2">
        <v>0.31004126547455302</v>
      </c>
    </row>
    <row r="106" spans="1:15" x14ac:dyDescent="0.3">
      <c r="A106" s="8" t="s">
        <v>198</v>
      </c>
      <c r="B106" s="8" t="s">
        <v>97</v>
      </c>
      <c r="C106" s="2">
        <v>8.4345479082321203E-3</v>
      </c>
      <c r="D106" s="2">
        <v>9.9206349206349201E-3</v>
      </c>
      <c r="E106" s="2">
        <v>8.6264100862640993E-3</v>
      </c>
      <c r="F106" s="2">
        <v>1.11842105263158E-2</v>
      </c>
      <c r="G106" s="2">
        <v>1.39746506337342E-2</v>
      </c>
      <c r="H106" s="2">
        <v>1.52526215443279E-2</v>
      </c>
      <c r="I106" s="2">
        <v>1.7429193899782099E-2</v>
      </c>
      <c r="J106" s="2">
        <v>1.85185185185185E-2</v>
      </c>
      <c r="K106" s="2">
        <v>1.9922688076122502E-2</v>
      </c>
      <c r="L106" s="2">
        <v>2.25714285714286E-2</v>
      </c>
      <c r="M106" s="2">
        <v>2.3604554290474901E-2</v>
      </c>
      <c r="N106" s="2">
        <v>2.53603844100374E-2</v>
      </c>
      <c r="O106" s="2">
        <v>2.5031605562578999E-2</v>
      </c>
    </row>
    <row r="107" spans="1:15" x14ac:dyDescent="0.3">
      <c r="A107" s="8" t="s">
        <v>198</v>
      </c>
      <c r="B107" s="8" t="s">
        <v>98</v>
      </c>
      <c r="C107" s="2">
        <v>5.8372390285470803E-2</v>
      </c>
      <c r="D107" s="2">
        <v>5.7154438589379797E-2</v>
      </c>
      <c r="E107" s="2">
        <v>5.3861386138613902E-2</v>
      </c>
      <c r="F107" s="2">
        <v>5.2012148823082797E-2</v>
      </c>
      <c r="G107" s="2">
        <v>5.3256567110471401E-2</v>
      </c>
      <c r="H107" s="2">
        <v>5.4091064703868499E-2</v>
      </c>
      <c r="I107" s="2">
        <v>5.3117782909930703E-2</v>
      </c>
      <c r="J107" s="2">
        <v>5.6342562781712797E-2</v>
      </c>
      <c r="K107" s="2">
        <v>5.4965646470955601E-2</v>
      </c>
      <c r="L107" s="2">
        <v>5.5640012161751302E-2</v>
      </c>
      <c r="M107" s="2">
        <v>5.9679334916864599E-2</v>
      </c>
      <c r="N107" s="2">
        <v>6.3505747126436807E-2</v>
      </c>
      <c r="O107" s="2">
        <v>6.9601100412654701E-2</v>
      </c>
    </row>
    <row r="108" spans="1:15" x14ac:dyDescent="0.3">
      <c r="A108" s="8" t="s">
        <v>198</v>
      </c>
      <c r="B108" s="8" t="s">
        <v>99</v>
      </c>
      <c r="C108" s="2">
        <v>5.9716599190283402E-2</v>
      </c>
      <c r="D108" s="2">
        <v>6.3492063492063502E-2</v>
      </c>
      <c r="E108" s="2">
        <v>5.8394160583941597E-2</v>
      </c>
      <c r="F108" s="2">
        <v>5.5263157894736799E-2</v>
      </c>
      <c r="G108" s="2">
        <v>5.6223594410139702E-2</v>
      </c>
      <c r="H108" s="2">
        <v>5.6879567842389601E-2</v>
      </c>
      <c r="I108" s="2">
        <v>5.6644880174291902E-2</v>
      </c>
      <c r="J108" s="2">
        <v>5.6466302367941701E-2</v>
      </c>
      <c r="K108" s="2">
        <v>5.4118346714243197E-2</v>
      </c>
      <c r="L108" s="2">
        <v>5.4571428571428597E-2</v>
      </c>
      <c r="M108" s="2">
        <v>5.0541516245487403E-2</v>
      </c>
      <c r="N108" s="2">
        <v>4.7784303256807298E-2</v>
      </c>
      <c r="O108" s="2">
        <v>4.8040455120101098E-2</v>
      </c>
    </row>
    <row r="109" spans="1:15" x14ac:dyDescent="0.3">
      <c r="A109" s="8" t="s">
        <v>198</v>
      </c>
      <c r="B109" s="8" t="s">
        <v>100</v>
      </c>
      <c r="C109" s="2">
        <v>6.8172134639965895E-2</v>
      </c>
      <c r="D109" s="2">
        <v>6.1613295500607998E-2</v>
      </c>
      <c r="E109" s="2">
        <v>5.98019801980198E-2</v>
      </c>
      <c r="F109" s="2">
        <v>5.5429005315110101E-2</v>
      </c>
      <c r="G109" s="2">
        <v>5.8294350485786302E-2</v>
      </c>
      <c r="H109" s="2">
        <v>5.64875042793564E-2</v>
      </c>
      <c r="I109" s="2">
        <v>5.44374793797427E-2</v>
      </c>
      <c r="J109" s="2">
        <v>5.3766902768834501E-2</v>
      </c>
      <c r="K109" s="2">
        <v>5.3404122423485301E-2</v>
      </c>
      <c r="L109" s="2">
        <v>5.1079355427181498E-2</v>
      </c>
      <c r="M109" s="2">
        <v>4.6021377672208999E-2</v>
      </c>
      <c r="N109" s="2">
        <v>3.90804597701149E-2</v>
      </c>
      <c r="O109" s="2">
        <v>3.7138927097661603E-2</v>
      </c>
    </row>
    <row r="110" spans="1:15" x14ac:dyDescent="0.3">
      <c r="A110" s="8" t="s">
        <v>199</v>
      </c>
      <c r="B110" s="8" t="s">
        <v>89</v>
      </c>
      <c r="C110" s="2">
        <v>0.172664726118021</v>
      </c>
      <c r="D110" s="2">
        <v>0.18244600703164199</v>
      </c>
      <c r="E110" s="2">
        <v>0.19386126457949701</v>
      </c>
      <c r="F110" s="2">
        <v>0.20352061731372101</v>
      </c>
      <c r="G110" s="2">
        <v>0.21252040102587999</v>
      </c>
      <c r="H110" s="2">
        <v>0.22057001239157401</v>
      </c>
      <c r="I110" s="2">
        <v>0.23309243878761701</v>
      </c>
      <c r="J110" s="2">
        <v>0.237631027253669</v>
      </c>
      <c r="K110" s="2">
        <v>0.24744027303754301</v>
      </c>
      <c r="L110" s="2">
        <v>0.25193456753844601</v>
      </c>
      <c r="M110" s="2">
        <v>0.262885628291949</v>
      </c>
      <c r="N110" s="2">
        <v>0.27318611987381702</v>
      </c>
      <c r="O110" s="2">
        <v>0.280157734360997</v>
      </c>
    </row>
    <row r="111" spans="1:15" x14ac:dyDescent="0.3">
      <c r="A111" s="8" t="s">
        <v>199</v>
      </c>
      <c r="B111" s="8" t="s">
        <v>90</v>
      </c>
      <c r="C111" s="2">
        <v>0.28448637316561798</v>
      </c>
      <c r="D111" s="2">
        <v>0.289665770265079</v>
      </c>
      <c r="E111" s="2">
        <v>0.28372943327239503</v>
      </c>
      <c r="F111" s="2">
        <v>0.28062678062678098</v>
      </c>
      <c r="G111" s="2">
        <v>0.27710027100271001</v>
      </c>
      <c r="H111" s="2">
        <v>0.27833034404043699</v>
      </c>
      <c r="I111" s="2">
        <v>0.28247685924034499</v>
      </c>
      <c r="J111" s="2">
        <v>0.28636649874055398</v>
      </c>
      <c r="K111" s="2">
        <v>0.28678609707548602</v>
      </c>
      <c r="L111" s="2">
        <v>0.293643410852713</v>
      </c>
      <c r="M111" s="2">
        <v>0.29855513307984799</v>
      </c>
      <c r="N111" s="2">
        <v>0.30529919618934198</v>
      </c>
      <c r="O111" s="2">
        <v>0.31486486486486498</v>
      </c>
    </row>
    <row r="112" spans="1:15" x14ac:dyDescent="0.3">
      <c r="A112" s="8" t="s">
        <v>199</v>
      </c>
      <c r="B112" s="8" t="s">
        <v>91</v>
      </c>
      <c r="C112" s="2">
        <v>1.3098703360677399E-2</v>
      </c>
      <c r="D112" s="2">
        <v>1.3937719738824701E-2</v>
      </c>
      <c r="E112" s="2">
        <v>1.5101289134438299E-2</v>
      </c>
      <c r="F112" s="2">
        <v>1.6035688449481601E-2</v>
      </c>
      <c r="G112" s="2">
        <v>1.6787129867101899E-2</v>
      </c>
      <c r="H112" s="2">
        <v>1.8700011265066999E-2</v>
      </c>
      <c r="I112" s="2">
        <v>1.9954697443641499E-2</v>
      </c>
      <c r="J112" s="2">
        <v>2.1069182389937099E-2</v>
      </c>
      <c r="K112" s="2">
        <v>2.1381248745231899E-2</v>
      </c>
      <c r="L112" s="2">
        <v>2.2529140954060101E-2</v>
      </c>
      <c r="M112" s="2">
        <v>2.44544770504138E-2</v>
      </c>
      <c r="N112" s="2">
        <v>2.5416854438936501E-2</v>
      </c>
      <c r="O112" s="2">
        <v>2.5900699050009E-2</v>
      </c>
    </row>
    <row r="113" spans="1:15" x14ac:dyDescent="0.3">
      <c r="A113" s="8" t="s">
        <v>199</v>
      </c>
      <c r="B113" s="8" t="s">
        <v>92</v>
      </c>
      <c r="C113" s="2">
        <v>5.9329140461215901E-2</v>
      </c>
      <c r="D113" s="2">
        <v>5.9738762965808698E-2</v>
      </c>
      <c r="E113" s="2">
        <v>6.0511882998171798E-2</v>
      </c>
      <c r="F113" s="2">
        <v>5.9472934472934502E-2</v>
      </c>
      <c r="G113" s="2">
        <v>5.62330623306233E-2</v>
      </c>
      <c r="H113" s="2">
        <v>5.5437795532365899E-2</v>
      </c>
      <c r="I113" s="2">
        <v>5.4739865943185403E-2</v>
      </c>
      <c r="J113" s="2">
        <v>5.4471032745591903E-2</v>
      </c>
      <c r="K113" s="2">
        <v>5.5121727147450603E-2</v>
      </c>
      <c r="L113" s="2">
        <v>5.4108527131782901E-2</v>
      </c>
      <c r="M113" s="2">
        <v>5.3536121673003798E-2</v>
      </c>
      <c r="N113" s="2">
        <v>5.4182792497767203E-2</v>
      </c>
      <c r="O113" s="2">
        <v>5.5855855855855903E-2</v>
      </c>
    </row>
    <row r="114" spans="1:15" x14ac:dyDescent="0.3">
      <c r="A114" s="8" t="s">
        <v>199</v>
      </c>
      <c r="B114" s="8" t="s">
        <v>93</v>
      </c>
      <c r="C114" s="2">
        <v>2.0508070918232299E-2</v>
      </c>
      <c r="D114" s="2">
        <v>2.14716223003516E-2</v>
      </c>
      <c r="E114" s="2">
        <v>2.3204419889502802E-2</v>
      </c>
      <c r="F114" s="2">
        <v>2.5440077164215098E-2</v>
      </c>
      <c r="G114" s="2">
        <v>2.7162508743296801E-2</v>
      </c>
      <c r="H114" s="2">
        <v>2.7599414216514601E-2</v>
      </c>
      <c r="I114" s="2">
        <v>2.9123071944773999E-2</v>
      </c>
      <c r="J114" s="2">
        <v>3.1446540880503103E-2</v>
      </c>
      <c r="K114" s="2">
        <v>3.2523589640634398E-2</v>
      </c>
      <c r="L114" s="2">
        <v>3.4675286511901299E-2</v>
      </c>
      <c r="M114" s="2">
        <v>3.71519939804364E-2</v>
      </c>
      <c r="N114" s="2">
        <v>3.72239747634069E-2</v>
      </c>
      <c r="O114" s="2">
        <v>3.8537372288940698E-2</v>
      </c>
    </row>
    <row r="115" spans="1:15" x14ac:dyDescent="0.3">
      <c r="A115" s="8" t="s">
        <v>199</v>
      </c>
      <c r="B115" s="8" t="s">
        <v>94</v>
      </c>
      <c r="C115" s="2">
        <v>1.7400419287211699E-2</v>
      </c>
      <c r="D115" s="2">
        <v>1.7287744909719599E-2</v>
      </c>
      <c r="E115" s="2">
        <v>1.70018281535649E-2</v>
      </c>
      <c r="F115" s="2">
        <v>1.7272079772079799E-2</v>
      </c>
      <c r="G115" s="2">
        <v>1.69376693766938E-2</v>
      </c>
      <c r="H115" s="2">
        <v>1.7446600358715099E-2</v>
      </c>
      <c r="I115" s="2">
        <v>1.8193424832429E-2</v>
      </c>
      <c r="J115" s="2">
        <v>1.8576826196473599E-2</v>
      </c>
      <c r="K115" s="2">
        <v>1.95988363190936E-2</v>
      </c>
      <c r="L115" s="2">
        <v>1.9844961240310099E-2</v>
      </c>
      <c r="M115" s="2">
        <v>2.0228136882129301E-2</v>
      </c>
      <c r="N115" s="2">
        <v>2.1286097052694301E-2</v>
      </c>
      <c r="O115" s="2">
        <v>2.2372372372372398E-2</v>
      </c>
    </row>
    <row r="116" spans="1:15" x14ac:dyDescent="0.3">
      <c r="A116" s="8" t="s">
        <v>199</v>
      </c>
      <c r="B116" s="8" t="s">
        <v>95</v>
      </c>
      <c r="C116" s="2">
        <v>0.70534532945223605</v>
      </c>
      <c r="D116" s="2">
        <v>0.69512807634354601</v>
      </c>
      <c r="E116" s="2">
        <v>0.68262737875997503</v>
      </c>
      <c r="F116" s="2">
        <v>0.67289606944779401</v>
      </c>
      <c r="G116" s="2">
        <v>0.65936115644672399</v>
      </c>
      <c r="H116" s="2">
        <v>0.64627689534752697</v>
      </c>
      <c r="I116" s="2">
        <v>0.63304929349584704</v>
      </c>
      <c r="J116" s="2">
        <v>0.62368972746331197</v>
      </c>
      <c r="K116" s="2">
        <v>0.61252760489861502</v>
      </c>
      <c r="L116" s="2">
        <v>0.60427074150259596</v>
      </c>
      <c r="M116" s="2">
        <v>0.59226862302483096</v>
      </c>
      <c r="N116" s="2">
        <v>0.58557908968003602</v>
      </c>
      <c r="O116" s="2">
        <v>0.57608890482165298</v>
      </c>
    </row>
    <row r="117" spans="1:15" x14ac:dyDescent="0.3">
      <c r="A117" s="8" t="s">
        <v>199</v>
      </c>
      <c r="B117" s="8" t="s">
        <v>96</v>
      </c>
      <c r="C117" s="2">
        <v>0.51341719077568104</v>
      </c>
      <c r="D117" s="2">
        <v>0.51728774490971996</v>
      </c>
      <c r="E117" s="2">
        <v>0.52797074954296197</v>
      </c>
      <c r="F117" s="2">
        <v>0.539173789173789</v>
      </c>
      <c r="G117" s="2">
        <v>0.54979674796748002</v>
      </c>
      <c r="H117" s="2">
        <v>0.54671449535300798</v>
      </c>
      <c r="I117" s="2">
        <v>0.54085541015001604</v>
      </c>
      <c r="J117" s="2">
        <v>0.53841309823677597</v>
      </c>
      <c r="K117" s="2">
        <v>0.53559944878272803</v>
      </c>
      <c r="L117" s="2">
        <v>0.52945736434108503</v>
      </c>
      <c r="M117" s="2">
        <v>0.52714828897338395</v>
      </c>
      <c r="N117" s="2">
        <v>0.52217922000595396</v>
      </c>
      <c r="O117" s="2">
        <v>0.50900900900900903</v>
      </c>
    </row>
    <row r="118" spans="1:15" x14ac:dyDescent="0.3">
      <c r="A118" s="8" t="s">
        <v>199</v>
      </c>
      <c r="B118" s="8" t="s">
        <v>97</v>
      </c>
      <c r="C118" s="2">
        <v>1.86557290288436E-2</v>
      </c>
      <c r="D118" s="2">
        <v>1.89603214465093E-2</v>
      </c>
      <c r="E118" s="2">
        <v>2.0871700429711499E-2</v>
      </c>
      <c r="F118" s="2">
        <v>2.1220159151193602E-2</v>
      </c>
      <c r="G118" s="2">
        <v>2.2499417113546302E-2</v>
      </c>
      <c r="H118" s="2">
        <v>2.4107243438098499E-2</v>
      </c>
      <c r="I118" s="2">
        <v>2.55635853737461E-2</v>
      </c>
      <c r="J118" s="2">
        <v>2.7253668763102701E-2</v>
      </c>
      <c r="K118" s="2">
        <v>2.93113832563742E-2</v>
      </c>
      <c r="L118" s="2">
        <v>3.0757175041629899E-2</v>
      </c>
      <c r="M118" s="2">
        <v>3.1602708803611698E-2</v>
      </c>
      <c r="N118" s="2">
        <v>3.3528616493916197E-2</v>
      </c>
      <c r="O118" s="2">
        <v>3.41459042839218E-2</v>
      </c>
    </row>
    <row r="119" spans="1:15" x14ac:dyDescent="0.3">
      <c r="A119" s="8" t="s">
        <v>199</v>
      </c>
      <c r="B119" s="8" t="s">
        <v>98</v>
      </c>
      <c r="C119" s="2">
        <v>4.48637316561845E-2</v>
      </c>
      <c r="D119" s="2">
        <v>4.4948136765270798E-2</v>
      </c>
      <c r="E119" s="2">
        <v>4.6069469835466198E-2</v>
      </c>
      <c r="F119" s="2">
        <v>4.2735042735042701E-2</v>
      </c>
      <c r="G119" s="2">
        <v>4.3021680216802201E-2</v>
      </c>
      <c r="H119" s="2">
        <v>4.6796021522908897E-2</v>
      </c>
      <c r="I119" s="2">
        <v>4.7717842323651401E-2</v>
      </c>
      <c r="J119" s="2">
        <v>4.73866498740554E-2</v>
      </c>
      <c r="K119" s="2">
        <v>4.8537743071505102E-2</v>
      </c>
      <c r="L119" s="2">
        <v>4.9457364341085303E-2</v>
      </c>
      <c r="M119" s="2">
        <v>5.3384030418251002E-2</v>
      </c>
      <c r="N119" s="2">
        <v>5.7457576659720198E-2</v>
      </c>
      <c r="O119" s="2">
        <v>6.0210210210210197E-2</v>
      </c>
    </row>
    <row r="120" spans="1:15" x14ac:dyDescent="0.3">
      <c r="A120" s="8" t="s">
        <v>199</v>
      </c>
      <c r="B120" s="8" t="s">
        <v>99</v>
      </c>
      <c r="C120" s="2">
        <v>6.9727441121989905E-2</v>
      </c>
      <c r="D120" s="2">
        <v>6.8056253139126097E-2</v>
      </c>
      <c r="E120" s="2">
        <v>6.4333947206875394E-2</v>
      </c>
      <c r="F120" s="2">
        <v>6.08873884735954E-2</v>
      </c>
      <c r="G120" s="2">
        <v>6.1669386803450701E-2</v>
      </c>
      <c r="H120" s="2">
        <v>6.2746423341218896E-2</v>
      </c>
      <c r="I120" s="2">
        <v>5.9216912954373903E-2</v>
      </c>
      <c r="J120" s="2">
        <v>5.8909853249475903E-2</v>
      </c>
      <c r="K120" s="2">
        <v>5.6815900421602103E-2</v>
      </c>
      <c r="L120" s="2">
        <v>5.5833088451366399E-2</v>
      </c>
      <c r="M120" s="2">
        <v>5.1636568848758502E-2</v>
      </c>
      <c r="N120" s="2">
        <v>4.5065344749887298E-2</v>
      </c>
      <c r="O120" s="2">
        <v>4.51693851944793E-2</v>
      </c>
    </row>
    <row r="121" spans="1:15" x14ac:dyDescent="0.3">
      <c r="A121" s="8" t="s">
        <v>199</v>
      </c>
      <c r="B121" s="8" t="s">
        <v>100</v>
      </c>
      <c r="C121" s="2">
        <v>8.0503144654088005E-2</v>
      </c>
      <c r="D121" s="2">
        <v>7.1071840184402602E-2</v>
      </c>
      <c r="E121" s="2">
        <v>6.47166361974406E-2</v>
      </c>
      <c r="F121" s="2">
        <v>6.07193732193732E-2</v>
      </c>
      <c r="G121" s="2">
        <v>5.6910569105691103E-2</v>
      </c>
      <c r="H121" s="2">
        <v>5.5274743192564799E-2</v>
      </c>
      <c r="I121" s="2">
        <v>5.6016597510373398E-2</v>
      </c>
      <c r="J121" s="2">
        <v>5.4785894206549099E-2</v>
      </c>
      <c r="K121" s="2">
        <v>5.4356147603735999E-2</v>
      </c>
      <c r="L121" s="2">
        <v>5.3488372093023297E-2</v>
      </c>
      <c r="M121" s="2">
        <v>4.7148288973384002E-2</v>
      </c>
      <c r="N121" s="2">
        <v>3.9595117594522201E-2</v>
      </c>
      <c r="O121" s="2">
        <v>3.7687687687687703E-2</v>
      </c>
    </row>
    <row r="122" spans="1:15" x14ac:dyDescent="0.3">
      <c r="A122" s="8" t="s">
        <v>200</v>
      </c>
      <c r="B122" s="8" t="s">
        <v>89</v>
      </c>
      <c r="C122" s="2">
        <v>0.12968689601855399</v>
      </c>
      <c r="D122" s="2">
        <v>0.13721732464545799</v>
      </c>
      <c r="E122" s="2">
        <v>0.14384482427501399</v>
      </c>
      <c r="F122" s="2">
        <v>0.15315829528158301</v>
      </c>
      <c r="G122" s="2">
        <v>0.165646447783343</v>
      </c>
      <c r="H122" s="2">
        <v>0.173330920933599</v>
      </c>
      <c r="I122" s="2">
        <v>0.183081032947462</v>
      </c>
      <c r="J122" s="2">
        <v>0.19176654507556001</v>
      </c>
      <c r="K122" s="2">
        <v>0.19442110569652199</v>
      </c>
      <c r="L122" s="2">
        <v>0.20150844400721399</v>
      </c>
      <c r="M122" s="2">
        <v>0.21252796420581699</v>
      </c>
      <c r="N122" s="2">
        <v>0.22528237660529199</v>
      </c>
      <c r="O122" s="2">
        <v>0.232770219763791</v>
      </c>
    </row>
    <row r="123" spans="1:15" x14ac:dyDescent="0.3">
      <c r="A123" s="8" t="s">
        <v>200</v>
      </c>
      <c r="B123" s="8" t="s">
        <v>90</v>
      </c>
      <c r="C123" s="2">
        <v>0.55340071018847303</v>
      </c>
      <c r="D123" s="2">
        <v>0.56032719836400802</v>
      </c>
      <c r="E123" s="2">
        <v>0.56824307767703996</v>
      </c>
      <c r="F123" s="2">
        <v>0.57253703268281197</v>
      </c>
      <c r="G123" s="2">
        <v>0.57759784075573595</v>
      </c>
      <c r="H123" s="2">
        <v>0.58080034987972895</v>
      </c>
      <c r="I123" s="2">
        <v>0.58137566137566099</v>
      </c>
      <c r="J123" s="2">
        <v>0.58335050484236595</v>
      </c>
      <c r="K123" s="2">
        <v>0.58629644426687999</v>
      </c>
      <c r="L123" s="2">
        <v>0.59033530571992099</v>
      </c>
      <c r="M123" s="2">
        <v>0.60022997316979698</v>
      </c>
      <c r="N123" s="2">
        <v>0.60915104740904102</v>
      </c>
      <c r="O123" s="2">
        <v>0.61659034871433605</v>
      </c>
    </row>
    <row r="124" spans="1:15" x14ac:dyDescent="0.3">
      <c r="A124" s="8" t="s">
        <v>200</v>
      </c>
      <c r="B124" s="8" t="s">
        <v>91</v>
      </c>
      <c r="C124" s="2">
        <v>8.6973328179358305E-3</v>
      </c>
      <c r="D124" s="2">
        <v>9.00728248371023E-3</v>
      </c>
      <c r="E124" s="2">
        <v>8.0660649126176303E-3</v>
      </c>
      <c r="F124" s="2">
        <v>8.3713850837138504E-3</v>
      </c>
      <c r="G124" s="2">
        <v>9.2747171211278092E-3</v>
      </c>
      <c r="H124" s="2">
        <v>9.58928894517822E-3</v>
      </c>
      <c r="I124" s="2">
        <v>1.0685663401602799E-2</v>
      </c>
      <c r="J124" s="2">
        <v>1.07694980024318E-2</v>
      </c>
      <c r="K124" s="2">
        <v>1.1762728953117099E-2</v>
      </c>
      <c r="L124" s="2">
        <v>1.2297097884899201E-2</v>
      </c>
      <c r="M124" s="2">
        <v>1.3582614253755201E-2</v>
      </c>
      <c r="N124" s="2">
        <v>1.39254216308216E-2</v>
      </c>
      <c r="O124" s="2">
        <v>1.3753924353416099E-2</v>
      </c>
    </row>
    <row r="125" spans="1:15" x14ac:dyDescent="0.3">
      <c r="A125" s="8" t="s">
        <v>200</v>
      </c>
      <c r="B125" s="8" t="s">
        <v>92</v>
      </c>
      <c r="C125" s="2">
        <v>6.8833652007648197E-2</v>
      </c>
      <c r="D125" s="2">
        <v>6.6973415132924305E-2</v>
      </c>
      <c r="E125" s="2">
        <v>6.4444988973290901E-2</v>
      </c>
      <c r="F125" s="2">
        <v>6.1838702092640502E-2</v>
      </c>
      <c r="G125" s="2">
        <v>6.02789023841655E-2</v>
      </c>
      <c r="H125" s="2">
        <v>5.8604854581237702E-2</v>
      </c>
      <c r="I125" s="2">
        <v>5.9682539682539698E-2</v>
      </c>
      <c r="J125" s="2">
        <v>6.4084071708221696E-2</v>
      </c>
      <c r="K125" s="2">
        <v>6.3523771474230897E-2</v>
      </c>
      <c r="L125" s="2">
        <v>6.3116370808678504E-2</v>
      </c>
      <c r="M125" s="2">
        <v>6.4200843234955896E-2</v>
      </c>
      <c r="N125" s="2">
        <v>6.2477030503491397E-2</v>
      </c>
      <c r="O125" s="2">
        <v>6.5516026769989397E-2</v>
      </c>
    </row>
    <row r="126" spans="1:15" x14ac:dyDescent="0.3">
      <c r="A126" s="8" t="s">
        <v>200</v>
      </c>
      <c r="B126" s="8" t="s">
        <v>93</v>
      </c>
      <c r="C126" s="2">
        <v>1.4688828759180501E-2</v>
      </c>
      <c r="D126" s="2">
        <v>1.49482560367957E-2</v>
      </c>
      <c r="E126" s="2">
        <v>1.5363933166890701E-2</v>
      </c>
      <c r="F126" s="2">
        <v>1.6742770167427701E-2</v>
      </c>
      <c r="G126" s="2">
        <v>1.8549434242255601E-2</v>
      </c>
      <c r="H126" s="2">
        <v>1.9178577890356398E-2</v>
      </c>
      <c r="I126" s="2">
        <v>2.08370436331256E-2</v>
      </c>
      <c r="J126" s="2">
        <v>2.1712697585547999E-2</v>
      </c>
      <c r="K126" s="2">
        <v>2.4197613846412402E-2</v>
      </c>
      <c r="L126" s="2">
        <v>2.3938350549270401E-2</v>
      </c>
      <c r="M126" s="2">
        <v>2.41291147331416E-2</v>
      </c>
      <c r="N126" s="2">
        <v>2.5529939656506299E-2</v>
      </c>
      <c r="O126" s="2">
        <v>2.67603528180595E-2</v>
      </c>
    </row>
    <row r="127" spans="1:15" x14ac:dyDescent="0.3">
      <c r="A127" s="8" t="s">
        <v>200</v>
      </c>
      <c r="B127" s="8" t="s">
        <v>94</v>
      </c>
      <c r="C127" s="2">
        <v>1.6662114176454499E-2</v>
      </c>
      <c r="D127" s="2">
        <v>1.5337423312883401E-2</v>
      </c>
      <c r="E127" s="2">
        <v>1.51923548149963E-2</v>
      </c>
      <c r="F127" s="2">
        <v>1.4813073124853001E-2</v>
      </c>
      <c r="G127" s="2">
        <v>1.5519568151147099E-2</v>
      </c>
      <c r="H127" s="2">
        <v>1.4869888475836399E-2</v>
      </c>
      <c r="I127" s="2">
        <v>1.5449735449735401E-2</v>
      </c>
      <c r="J127" s="2">
        <v>1.6484648670925198E-2</v>
      </c>
      <c r="K127" s="2">
        <v>1.6180583300040002E-2</v>
      </c>
      <c r="L127" s="2">
        <v>1.7357001972386599E-2</v>
      </c>
      <c r="M127" s="2">
        <v>1.74396320429283E-2</v>
      </c>
      <c r="N127" s="2">
        <v>1.7089305402425599E-2</v>
      </c>
      <c r="O127" s="2">
        <v>1.8140190207819699E-2</v>
      </c>
    </row>
    <row r="128" spans="1:15" x14ac:dyDescent="0.3">
      <c r="A128" s="8" t="s">
        <v>200</v>
      </c>
      <c r="B128" s="8" t="s">
        <v>95</v>
      </c>
      <c r="C128" s="2">
        <v>0.78469269424043298</v>
      </c>
      <c r="D128" s="2">
        <v>0.78037562284400197</v>
      </c>
      <c r="E128" s="2">
        <v>0.77491837910505101</v>
      </c>
      <c r="F128" s="2">
        <v>0.76484018264840203</v>
      </c>
      <c r="G128" s="2">
        <v>0.74921164904470405</v>
      </c>
      <c r="H128" s="2">
        <v>0.74090826850009095</v>
      </c>
      <c r="I128" s="2">
        <v>0.72929652715939497</v>
      </c>
      <c r="J128" s="2">
        <v>0.71842973771061303</v>
      </c>
      <c r="K128" s="2">
        <v>0.710468828768274</v>
      </c>
      <c r="L128" s="2">
        <v>0.70191834727004399</v>
      </c>
      <c r="M128" s="2">
        <v>0.68871844039629304</v>
      </c>
      <c r="N128" s="2">
        <v>0.67785857960699403</v>
      </c>
      <c r="O128" s="2">
        <v>0.66915831962924199</v>
      </c>
    </row>
    <row r="129" spans="1:15" x14ac:dyDescent="0.3">
      <c r="A129" s="8" t="s">
        <v>200</v>
      </c>
      <c r="B129" s="8" t="s">
        <v>96</v>
      </c>
      <c r="C129" s="2">
        <v>0.25785304561595201</v>
      </c>
      <c r="D129" s="2">
        <v>0.26201431492842497</v>
      </c>
      <c r="E129" s="2">
        <v>0.25802499387404998</v>
      </c>
      <c r="F129" s="2">
        <v>0.25605454972960301</v>
      </c>
      <c r="G129" s="2">
        <v>0.24943769680611799</v>
      </c>
      <c r="H129" s="2">
        <v>0.24841460747867899</v>
      </c>
      <c r="I129" s="2">
        <v>0.24359788359788401</v>
      </c>
      <c r="J129" s="2">
        <v>0.23655470842777701</v>
      </c>
      <c r="K129" s="2">
        <v>0.23032361166600099</v>
      </c>
      <c r="L129" s="2">
        <v>0.218934911242604</v>
      </c>
      <c r="M129" s="2">
        <v>0.21080873898045199</v>
      </c>
      <c r="N129" s="2">
        <v>0.203234105108416</v>
      </c>
      <c r="O129" s="2">
        <v>0.19003170130327601</v>
      </c>
    </row>
    <row r="130" spans="1:15" x14ac:dyDescent="0.3">
      <c r="A130" s="8" t="s">
        <v>200</v>
      </c>
      <c r="B130" s="8" t="s">
        <v>97</v>
      </c>
      <c r="C130" s="2">
        <v>8.8906068805566299E-3</v>
      </c>
      <c r="D130" s="2">
        <v>9.1989267918742793E-3</v>
      </c>
      <c r="E130" s="2">
        <v>1.1138851545995801E-2</v>
      </c>
      <c r="F130" s="2">
        <v>1.0273972602739699E-2</v>
      </c>
      <c r="G130" s="2">
        <v>1.0758671860508299E-2</v>
      </c>
      <c r="H130" s="2">
        <v>1.15795187262529E-2</v>
      </c>
      <c r="I130" s="2">
        <v>1.35351736420303E-2</v>
      </c>
      <c r="J130" s="2">
        <v>1.45909327774883E-2</v>
      </c>
      <c r="K130" s="2">
        <v>1.5795664594185899E-2</v>
      </c>
      <c r="L130" s="2">
        <v>1.6396130513198898E-2</v>
      </c>
      <c r="M130" s="2">
        <v>1.9654841802492801E-2</v>
      </c>
      <c r="N130" s="2">
        <v>1.98050440971685E-2</v>
      </c>
      <c r="O130" s="2">
        <v>2.1677380774405699E-2</v>
      </c>
    </row>
    <row r="131" spans="1:15" x14ac:dyDescent="0.3">
      <c r="A131" s="8" t="s">
        <v>200</v>
      </c>
      <c r="B131" s="8" t="s">
        <v>98</v>
      </c>
      <c r="C131" s="2">
        <v>5.9819721387599001E-2</v>
      </c>
      <c r="D131" s="2">
        <v>5.5214723926380403E-2</v>
      </c>
      <c r="E131" s="2">
        <v>5.4643469737809397E-2</v>
      </c>
      <c r="F131" s="2">
        <v>5.4314601457794501E-2</v>
      </c>
      <c r="G131" s="2">
        <v>5.4880791722896997E-2</v>
      </c>
      <c r="H131" s="2">
        <v>5.3356658648589503E-2</v>
      </c>
      <c r="I131" s="2">
        <v>5.3333333333333302E-2</v>
      </c>
      <c r="J131" s="2">
        <v>5.2338759530187497E-2</v>
      </c>
      <c r="K131" s="2">
        <v>5.7131442269276897E-2</v>
      </c>
      <c r="L131" s="2">
        <v>6.2130177514792898E-2</v>
      </c>
      <c r="M131" s="2">
        <v>6.6883863549252603E-2</v>
      </c>
      <c r="N131" s="2">
        <v>7.1848585079015106E-2</v>
      </c>
      <c r="O131" s="2">
        <v>7.6963719619584398E-2</v>
      </c>
    </row>
    <row r="132" spans="1:15" x14ac:dyDescent="0.3">
      <c r="A132" s="8" t="s">
        <v>200</v>
      </c>
      <c r="B132" s="8" t="s">
        <v>99</v>
      </c>
      <c r="C132" s="2">
        <v>5.33436412833398E-2</v>
      </c>
      <c r="D132" s="2">
        <v>4.9252587198160197E-2</v>
      </c>
      <c r="E132" s="2">
        <v>4.6667946994430602E-2</v>
      </c>
      <c r="F132" s="2">
        <v>4.6613394216133898E-2</v>
      </c>
      <c r="G132" s="2">
        <v>4.6559079948061598E-2</v>
      </c>
      <c r="H132" s="2">
        <v>4.5413425004523299E-2</v>
      </c>
      <c r="I132" s="2">
        <v>4.2564559216384697E-2</v>
      </c>
      <c r="J132" s="2">
        <v>4.2730588848358501E-2</v>
      </c>
      <c r="K132" s="2">
        <v>4.3354058141488801E-2</v>
      </c>
      <c r="L132" s="2">
        <v>4.3941629775372998E-2</v>
      </c>
      <c r="M132" s="2">
        <v>4.1387024608501098E-2</v>
      </c>
      <c r="N132" s="2">
        <v>3.7598638403218303E-2</v>
      </c>
      <c r="O132" s="2">
        <v>3.5879802661085397E-2</v>
      </c>
    </row>
    <row r="133" spans="1:15" x14ac:dyDescent="0.3">
      <c r="A133" s="8" t="s">
        <v>200</v>
      </c>
      <c r="B133" s="8" t="s">
        <v>100</v>
      </c>
      <c r="C133" s="2">
        <v>4.3430756623873301E-2</v>
      </c>
      <c r="D133" s="2">
        <v>4.0132924335378302E-2</v>
      </c>
      <c r="E133" s="2">
        <v>3.9451114922813002E-2</v>
      </c>
      <c r="F133" s="2">
        <v>4.0442040912297202E-2</v>
      </c>
      <c r="G133" s="2">
        <v>4.2285200179936998E-2</v>
      </c>
      <c r="H133" s="2">
        <v>4.3953640935928302E-2</v>
      </c>
      <c r="I133" s="2">
        <v>4.6560846560846601E-2</v>
      </c>
      <c r="J133" s="2">
        <v>4.7187306820523398E-2</v>
      </c>
      <c r="K133" s="2">
        <v>4.6544147023571701E-2</v>
      </c>
      <c r="L133" s="2">
        <v>4.8126232741617397E-2</v>
      </c>
      <c r="M133" s="2">
        <v>4.0436949022614001E-2</v>
      </c>
      <c r="N133" s="2">
        <v>3.6199926497611203E-2</v>
      </c>
      <c r="O133" s="2">
        <v>3.2758013384994698E-2</v>
      </c>
    </row>
    <row r="134" spans="1:15" x14ac:dyDescent="0.3">
      <c r="A134" s="8" t="s">
        <v>201</v>
      </c>
      <c r="B134" s="8" t="s">
        <v>89</v>
      </c>
      <c r="C134" s="2">
        <v>0.111506524317912</v>
      </c>
      <c r="D134" s="2">
        <v>0.11570631970260201</v>
      </c>
      <c r="E134" s="2">
        <v>0.122947080291971</v>
      </c>
      <c r="F134" s="2">
        <v>0.129411764705882</v>
      </c>
      <c r="G134" s="2">
        <v>0.13632326820603899</v>
      </c>
      <c r="H134" s="2">
        <v>0.14042277825711799</v>
      </c>
      <c r="I134" s="2">
        <v>0.14606505771248701</v>
      </c>
      <c r="J134" s="2">
        <v>0.15314769975786899</v>
      </c>
      <c r="K134" s="2">
        <v>0.157853810264386</v>
      </c>
      <c r="L134" s="2">
        <v>0.16035258814703701</v>
      </c>
      <c r="M134" s="2">
        <v>0.16648411829134699</v>
      </c>
      <c r="N134" s="2">
        <v>0.173056630320084</v>
      </c>
      <c r="O134" s="2">
        <v>0.175730795377294</v>
      </c>
    </row>
    <row r="135" spans="1:15" x14ac:dyDescent="0.3">
      <c r="A135" s="8" t="s">
        <v>201</v>
      </c>
      <c r="B135" s="8" t="s">
        <v>90</v>
      </c>
      <c r="C135" s="2">
        <v>0.54120267260579102</v>
      </c>
      <c r="D135" s="2">
        <v>0.54798870853916704</v>
      </c>
      <c r="E135" s="2">
        <v>0.54376039933444298</v>
      </c>
      <c r="F135" s="2">
        <v>0.54386522568340701</v>
      </c>
      <c r="G135" s="2">
        <v>0.54712926005526596</v>
      </c>
      <c r="H135" s="2">
        <v>0.54768310911808704</v>
      </c>
      <c r="I135" s="2">
        <v>0.547003525264395</v>
      </c>
      <c r="J135" s="2">
        <v>0.54811835679402499</v>
      </c>
      <c r="K135" s="2">
        <v>0.55281591482207904</v>
      </c>
      <c r="L135" s="2">
        <v>0.55252159375870702</v>
      </c>
      <c r="M135" s="2">
        <v>0.56017269293038296</v>
      </c>
      <c r="N135" s="2">
        <v>0.56040530007794198</v>
      </c>
      <c r="O135" s="2">
        <v>0.56193580742226701</v>
      </c>
    </row>
    <row r="136" spans="1:15" x14ac:dyDescent="0.3">
      <c r="A136" s="8" t="s">
        <v>201</v>
      </c>
      <c r="B136" s="8" t="s">
        <v>91</v>
      </c>
      <c r="C136" s="2">
        <v>5.9311981020166099E-3</v>
      </c>
      <c r="D136" s="2">
        <v>5.8085501858736099E-3</v>
      </c>
      <c r="E136" s="2">
        <v>6.1587591240875898E-3</v>
      </c>
      <c r="F136" s="2">
        <v>6.3348416289592804E-3</v>
      </c>
      <c r="G136" s="2">
        <v>6.2166962699822404E-3</v>
      </c>
      <c r="H136" s="2">
        <v>7.3339085418464203E-3</v>
      </c>
      <c r="I136" s="2">
        <v>8.1846799580272793E-3</v>
      </c>
      <c r="J136" s="2">
        <v>9.0799031476997607E-3</v>
      </c>
      <c r="K136" s="2">
        <v>9.9144634525660993E-3</v>
      </c>
      <c r="L136" s="2">
        <v>1.01275318829707E-2</v>
      </c>
      <c r="M136" s="2">
        <v>1.1317999269806501E-2</v>
      </c>
      <c r="N136" s="2">
        <v>1.21350685895181E-2</v>
      </c>
      <c r="O136" s="2">
        <v>1.25764785859959E-2</v>
      </c>
    </row>
    <row r="137" spans="1:15" x14ac:dyDescent="0.3">
      <c r="A137" s="8" t="s">
        <v>201</v>
      </c>
      <c r="B137" s="8" t="s">
        <v>92</v>
      </c>
      <c r="C137" s="2">
        <v>7.4610244988864094E-2</v>
      </c>
      <c r="D137" s="2">
        <v>7.0571630204657704E-2</v>
      </c>
      <c r="E137" s="2">
        <v>6.8552412645590699E-2</v>
      </c>
      <c r="F137" s="2">
        <v>6.86586141131596E-2</v>
      </c>
      <c r="G137" s="2">
        <v>6.5397605158121E-2</v>
      </c>
      <c r="H137" s="2">
        <v>6.1584454409566503E-2</v>
      </c>
      <c r="I137" s="2">
        <v>5.9341950646298498E-2</v>
      </c>
      <c r="J137" s="2">
        <v>5.7454754380924997E-2</v>
      </c>
      <c r="K137" s="2">
        <v>5.8840011207621203E-2</v>
      </c>
      <c r="L137" s="2">
        <v>6.0183895235441598E-2</v>
      </c>
      <c r="M137" s="2">
        <v>6.0982191041554203E-2</v>
      </c>
      <c r="N137" s="2">
        <v>6.5731358794492101E-2</v>
      </c>
      <c r="O137" s="2">
        <v>6.9709127382146394E-2</v>
      </c>
    </row>
    <row r="138" spans="1:15" x14ac:dyDescent="0.3">
      <c r="A138" s="8" t="s">
        <v>201</v>
      </c>
      <c r="B138" s="8" t="s">
        <v>93</v>
      </c>
      <c r="C138" s="2">
        <v>1.7319098457888499E-2</v>
      </c>
      <c r="D138" s="2">
        <v>1.7425650557620801E-2</v>
      </c>
      <c r="E138" s="2">
        <v>1.8704379562043801E-2</v>
      </c>
      <c r="F138" s="2">
        <v>2.0135746606334801E-2</v>
      </c>
      <c r="G138" s="2">
        <v>2.1314387211367702E-2</v>
      </c>
      <c r="H138" s="2">
        <v>2.2433132010353799E-2</v>
      </c>
      <c r="I138" s="2">
        <v>2.3924449108079698E-2</v>
      </c>
      <c r="J138" s="2">
        <v>2.4011299435028201E-2</v>
      </c>
      <c r="K138" s="2">
        <v>2.50777604976672E-2</v>
      </c>
      <c r="L138" s="2">
        <v>2.5881470367591902E-2</v>
      </c>
      <c r="M138" s="2">
        <v>2.7382256297918899E-2</v>
      </c>
      <c r="N138" s="2">
        <v>2.72599366865987E-2</v>
      </c>
      <c r="O138" s="2">
        <v>2.87219578518015E-2</v>
      </c>
    </row>
    <row r="139" spans="1:15" x14ac:dyDescent="0.3">
      <c r="A139" s="8" t="s">
        <v>201</v>
      </c>
      <c r="B139" s="8" t="s">
        <v>94</v>
      </c>
      <c r="C139" s="2">
        <v>2.5612472160356298E-2</v>
      </c>
      <c r="D139" s="2">
        <v>2.6111503175723399E-2</v>
      </c>
      <c r="E139" s="2">
        <v>2.4958402662229599E-2</v>
      </c>
      <c r="F139" s="2">
        <v>2.35219326128417E-2</v>
      </c>
      <c r="G139" s="2">
        <v>2.3334356770033801E-2</v>
      </c>
      <c r="H139" s="2">
        <v>2.3617339312406602E-2</v>
      </c>
      <c r="I139" s="2">
        <v>2.3795534665099899E-2</v>
      </c>
      <c r="J139" s="2">
        <v>2.38437230680839E-2</v>
      </c>
      <c r="K139" s="2">
        <v>2.5497338189969201E-2</v>
      </c>
      <c r="L139" s="2">
        <v>2.6469768737809998E-2</v>
      </c>
      <c r="M139" s="2">
        <v>2.6443604964921701E-2</v>
      </c>
      <c r="N139" s="2">
        <v>2.54611587425305E-2</v>
      </c>
      <c r="O139" s="2">
        <v>2.5075225677031101E-2</v>
      </c>
    </row>
    <row r="140" spans="1:15" x14ac:dyDescent="0.3">
      <c r="A140" s="8" t="s">
        <v>201</v>
      </c>
      <c r="B140" s="8" t="s">
        <v>95</v>
      </c>
      <c r="C140" s="2">
        <v>0.80403321470937095</v>
      </c>
      <c r="D140" s="2">
        <v>0.798327137546468</v>
      </c>
      <c r="E140" s="2">
        <v>0.79265510948905105</v>
      </c>
      <c r="F140" s="2">
        <v>0.78416289592760202</v>
      </c>
      <c r="G140" s="2">
        <v>0.77486678507992901</v>
      </c>
      <c r="H140" s="2">
        <v>0.77264883520276095</v>
      </c>
      <c r="I140" s="2">
        <v>0.76348373557187799</v>
      </c>
      <c r="J140" s="2">
        <v>0.75423728813559299</v>
      </c>
      <c r="K140" s="2">
        <v>0.74688958009331297</v>
      </c>
      <c r="L140" s="2">
        <v>0.74212303075768904</v>
      </c>
      <c r="M140" s="2">
        <v>0.73585250091274201</v>
      </c>
      <c r="N140" s="2">
        <v>0.73074217376011297</v>
      </c>
      <c r="O140" s="2">
        <v>0.72399728076138703</v>
      </c>
    </row>
    <row r="141" spans="1:15" x14ac:dyDescent="0.3">
      <c r="A141" s="8" t="s">
        <v>201</v>
      </c>
      <c r="B141" s="8" t="s">
        <v>96</v>
      </c>
      <c r="C141" s="2">
        <v>0.24832962138084599</v>
      </c>
      <c r="D141" s="2">
        <v>0.25123500352858202</v>
      </c>
      <c r="E141" s="2">
        <v>0.25524126455906798</v>
      </c>
      <c r="F141" s="2">
        <v>0.25556261919898299</v>
      </c>
      <c r="G141" s="2">
        <v>0.25759901750076802</v>
      </c>
      <c r="H141" s="2">
        <v>0.25769805680119601</v>
      </c>
      <c r="I141" s="2">
        <v>0.25998824911868401</v>
      </c>
      <c r="J141" s="2">
        <v>0.26055731111749503</v>
      </c>
      <c r="K141" s="2">
        <v>0.25189128607453098</v>
      </c>
      <c r="L141" s="2">
        <v>0.24407913067706899</v>
      </c>
      <c r="M141" s="2">
        <v>0.23556395035078301</v>
      </c>
      <c r="N141" s="2">
        <v>0.232008313847753</v>
      </c>
      <c r="O141" s="2">
        <v>0.22266800401203601</v>
      </c>
    </row>
    <row r="142" spans="1:15" x14ac:dyDescent="0.3">
      <c r="A142" s="8" t="s">
        <v>201</v>
      </c>
      <c r="B142" s="8" t="s">
        <v>97</v>
      </c>
      <c r="C142" s="2">
        <v>1.11506524317912E-2</v>
      </c>
      <c r="D142" s="2">
        <v>1.2314126394051999E-2</v>
      </c>
      <c r="E142" s="2">
        <v>1.23175182481752E-2</v>
      </c>
      <c r="F142" s="2">
        <v>1.4027149321267E-2</v>
      </c>
      <c r="G142" s="2">
        <v>1.3987566607460001E-2</v>
      </c>
      <c r="H142" s="2">
        <v>1.40207075064711E-2</v>
      </c>
      <c r="I142" s="2">
        <v>1.40608604407135E-2</v>
      </c>
      <c r="J142" s="2">
        <v>1.5334947538337401E-2</v>
      </c>
      <c r="K142" s="2">
        <v>1.6524105754276801E-2</v>
      </c>
      <c r="L142" s="2">
        <v>1.74418604651163E-2</v>
      </c>
      <c r="M142" s="2">
        <v>1.8619934282584901E-2</v>
      </c>
      <c r="N142" s="2">
        <v>1.9169890960253299E-2</v>
      </c>
      <c r="O142" s="2">
        <v>2.2603670972127801E-2</v>
      </c>
    </row>
    <row r="143" spans="1:15" x14ac:dyDescent="0.3">
      <c r="A143" s="8" t="s">
        <v>201</v>
      </c>
      <c r="B143" s="8" t="s">
        <v>98</v>
      </c>
      <c r="C143" s="2">
        <v>6.1618411284335602E-2</v>
      </c>
      <c r="D143" s="2">
        <v>6.0338743824982402E-2</v>
      </c>
      <c r="E143" s="2">
        <v>6.2229617304492502E-2</v>
      </c>
      <c r="F143" s="2">
        <v>6.16656071201526E-2</v>
      </c>
      <c r="G143" s="2">
        <v>6.2634326066932797E-2</v>
      </c>
      <c r="H143" s="2">
        <v>6.0986547085201799E-2</v>
      </c>
      <c r="I143" s="2">
        <v>6.2867215041128105E-2</v>
      </c>
      <c r="J143" s="2">
        <v>6.6072967538063798E-2</v>
      </c>
      <c r="K143" s="2">
        <v>6.86466797422247E-2</v>
      </c>
      <c r="L143" s="2">
        <v>7.4672610755084995E-2</v>
      </c>
      <c r="M143" s="2">
        <v>8.1219643820831106E-2</v>
      </c>
      <c r="N143" s="2">
        <v>8.6256170433878898E-2</v>
      </c>
      <c r="O143" s="2">
        <v>9.2026078234704101E-2</v>
      </c>
    </row>
    <row r="144" spans="1:15" x14ac:dyDescent="0.3">
      <c r="A144" s="8" t="s">
        <v>201</v>
      </c>
      <c r="B144" s="8" t="s">
        <v>99</v>
      </c>
      <c r="C144" s="2">
        <v>5.0059311981020198E-2</v>
      </c>
      <c r="D144" s="2">
        <v>5.0418215613382902E-2</v>
      </c>
      <c r="E144" s="2">
        <v>4.7217153284671499E-2</v>
      </c>
      <c r="F144" s="2">
        <v>4.5927601809954803E-2</v>
      </c>
      <c r="G144" s="2">
        <v>4.7291296625222003E-2</v>
      </c>
      <c r="H144" s="2">
        <v>4.31406384814495E-2</v>
      </c>
      <c r="I144" s="2">
        <v>4.4281217208814297E-2</v>
      </c>
      <c r="J144" s="2">
        <v>4.41888619854722E-2</v>
      </c>
      <c r="K144" s="2">
        <v>4.3740279937791601E-2</v>
      </c>
      <c r="L144" s="2">
        <v>4.4073518379594903E-2</v>
      </c>
      <c r="M144" s="2">
        <v>4.0343190945600599E-2</v>
      </c>
      <c r="N144" s="2">
        <v>3.7636299683433003E-2</v>
      </c>
      <c r="O144" s="2">
        <v>3.6369816451393602E-2</v>
      </c>
    </row>
    <row r="145" spans="1:15" x14ac:dyDescent="0.3">
      <c r="A145" s="8" t="s">
        <v>201</v>
      </c>
      <c r="B145" s="8" t="s">
        <v>100</v>
      </c>
      <c r="C145" s="2">
        <v>4.8626577579806998E-2</v>
      </c>
      <c r="D145" s="2">
        <v>4.37544107268878E-2</v>
      </c>
      <c r="E145" s="2">
        <v>4.5257903494176403E-2</v>
      </c>
      <c r="F145" s="2">
        <v>4.6726001271455798E-2</v>
      </c>
      <c r="G145" s="2">
        <v>4.3905434448879302E-2</v>
      </c>
      <c r="H145" s="2">
        <v>4.8430493273542603E-2</v>
      </c>
      <c r="I145" s="2">
        <v>4.7003525264394802E-2</v>
      </c>
      <c r="J145" s="2">
        <v>4.3952887101407601E-2</v>
      </c>
      <c r="K145" s="2">
        <v>4.2308769963575202E-2</v>
      </c>
      <c r="L145" s="2">
        <v>4.20730008358874E-2</v>
      </c>
      <c r="M145" s="2">
        <v>3.5617916891527303E-2</v>
      </c>
      <c r="N145" s="2">
        <v>3.0137698103403499E-2</v>
      </c>
      <c r="O145" s="2">
        <v>2.85857572718154E-2</v>
      </c>
    </row>
    <row r="146" spans="1:15" x14ac:dyDescent="0.3">
      <c r="A146" s="8" t="s">
        <v>202</v>
      </c>
      <c r="B146" s="8" t="s">
        <v>89</v>
      </c>
      <c r="C146" s="2">
        <v>9.6153846153846201E-2</v>
      </c>
      <c r="D146" s="2">
        <v>0.103230463815196</v>
      </c>
      <c r="E146" s="2">
        <v>0.109817269795772</v>
      </c>
      <c r="F146" s="2">
        <v>0.116349404020637</v>
      </c>
      <c r="G146" s="2">
        <v>0.123156981786644</v>
      </c>
      <c r="H146" s="2">
        <v>0.13203058623619399</v>
      </c>
      <c r="I146" s="2">
        <v>0.134025717111771</v>
      </c>
      <c r="J146" s="2">
        <v>0.14202711426726899</v>
      </c>
      <c r="K146" s="2">
        <v>0.14845328773511601</v>
      </c>
      <c r="L146" s="2">
        <v>0.15614667868950999</v>
      </c>
      <c r="M146" s="2">
        <v>0.15961341338409701</v>
      </c>
      <c r="N146" s="2">
        <v>0.16402938683243901</v>
      </c>
      <c r="O146" s="2">
        <v>0.168604651162791</v>
      </c>
    </row>
    <row r="147" spans="1:15" x14ac:dyDescent="0.3">
      <c r="A147" s="8" t="s">
        <v>202</v>
      </c>
      <c r="B147" s="8" t="s">
        <v>90</v>
      </c>
      <c r="C147" s="2">
        <v>0.37402496099844001</v>
      </c>
      <c r="D147" s="2">
        <v>0.36659108087679498</v>
      </c>
      <c r="E147" s="2">
        <v>0.37863733144073802</v>
      </c>
      <c r="F147" s="2">
        <v>0.37398921832884102</v>
      </c>
      <c r="G147" s="2">
        <v>0.37976346911957898</v>
      </c>
      <c r="H147" s="2">
        <v>0.37594936708860799</v>
      </c>
      <c r="I147" s="2">
        <v>0.378625954198473</v>
      </c>
      <c r="J147" s="2">
        <v>0.381381381381381</v>
      </c>
      <c r="K147" s="2">
        <v>0.38696418085731099</v>
      </c>
      <c r="L147" s="2">
        <v>0.390898483080513</v>
      </c>
      <c r="M147" s="2">
        <v>0.39481924281241099</v>
      </c>
      <c r="N147" s="2">
        <v>0.399560922063666</v>
      </c>
      <c r="O147" s="2">
        <v>0.41305483028720602</v>
      </c>
    </row>
    <row r="148" spans="1:15" x14ac:dyDescent="0.3">
      <c r="A148" s="8" t="s">
        <v>202</v>
      </c>
      <c r="B148" s="8" t="s">
        <v>91</v>
      </c>
      <c r="C148" s="2">
        <v>7.14285714285714E-3</v>
      </c>
      <c r="D148" s="2">
        <v>8.1212777476989701E-3</v>
      </c>
      <c r="E148" s="2">
        <v>8.4199211752060202E-3</v>
      </c>
      <c r="F148" s="2">
        <v>8.00569293719979E-3</v>
      </c>
      <c r="G148" s="2">
        <v>9.1934084995663502E-3</v>
      </c>
      <c r="H148" s="2">
        <v>8.6661002548852999E-3</v>
      </c>
      <c r="I148" s="2">
        <v>8.9020771513353102E-3</v>
      </c>
      <c r="J148" s="2">
        <v>9.5222724338282806E-3</v>
      </c>
      <c r="K148" s="2">
        <v>1.0415047411783E-2</v>
      </c>
      <c r="L148" s="2">
        <v>1.1121130147279799E-2</v>
      </c>
      <c r="M148" s="2">
        <v>1.17147459364475E-2</v>
      </c>
      <c r="N148" s="2">
        <v>1.2291607798813199E-2</v>
      </c>
      <c r="O148" s="2">
        <v>1.33856138453218E-2</v>
      </c>
    </row>
    <row r="149" spans="1:15" x14ac:dyDescent="0.3">
      <c r="A149" s="8" t="s">
        <v>202</v>
      </c>
      <c r="B149" s="8" t="s">
        <v>92</v>
      </c>
      <c r="C149" s="2">
        <v>6.5912636505460198E-2</v>
      </c>
      <c r="D149" s="2">
        <v>6.5759637188208597E-2</v>
      </c>
      <c r="E149" s="2">
        <v>6.0681334279630898E-2</v>
      </c>
      <c r="F149" s="2">
        <v>6.3342318059299199E-2</v>
      </c>
      <c r="G149" s="2">
        <v>6.1432325886990803E-2</v>
      </c>
      <c r="H149" s="2">
        <v>5.8860759493670901E-2</v>
      </c>
      <c r="I149" s="2">
        <v>5.8625954198473301E-2</v>
      </c>
      <c r="J149" s="2">
        <v>5.9459459459459497E-2</v>
      </c>
      <c r="K149" s="2">
        <v>6.2243100411039302E-2</v>
      </c>
      <c r="L149" s="2">
        <v>6.2718786464410703E-2</v>
      </c>
      <c r="M149" s="2">
        <v>6.4901793339026501E-2</v>
      </c>
      <c r="N149" s="2">
        <v>6.9429198682766202E-2</v>
      </c>
      <c r="O149" s="2">
        <v>7.1279373368146201E-2</v>
      </c>
    </row>
    <row r="150" spans="1:15" x14ac:dyDescent="0.3">
      <c r="A150" s="8" t="s">
        <v>202</v>
      </c>
      <c r="B150" s="8" t="s">
        <v>93</v>
      </c>
      <c r="C150" s="2">
        <v>1.22710622710623E-2</v>
      </c>
      <c r="D150" s="2">
        <v>1.20916802021296E-2</v>
      </c>
      <c r="E150" s="2">
        <v>1.32568971694733E-2</v>
      </c>
      <c r="F150" s="2">
        <v>1.3520725849492999E-2</v>
      </c>
      <c r="G150" s="2">
        <v>1.561144839549E-2</v>
      </c>
      <c r="H150" s="2">
        <v>1.59728122344945E-2</v>
      </c>
      <c r="I150" s="2">
        <v>1.5825914935707199E-2</v>
      </c>
      <c r="J150" s="2">
        <v>1.79147837314396E-2</v>
      </c>
      <c r="K150" s="2">
        <v>1.8964713197574999E-2</v>
      </c>
      <c r="L150" s="2">
        <v>1.9837691614066701E-2</v>
      </c>
      <c r="M150" s="2">
        <v>2.0793674037194301E-2</v>
      </c>
      <c r="N150" s="2">
        <v>2.3311669963266501E-2</v>
      </c>
      <c r="O150" s="2">
        <v>2.3661438615467802E-2</v>
      </c>
    </row>
    <row r="151" spans="1:15" x14ac:dyDescent="0.3">
      <c r="A151" s="8" t="s">
        <v>202</v>
      </c>
      <c r="B151" s="8" t="s">
        <v>94</v>
      </c>
      <c r="C151" s="2">
        <v>1.79407176287051E-2</v>
      </c>
      <c r="D151" s="2">
        <v>1.5117157974300801E-2</v>
      </c>
      <c r="E151" s="2">
        <v>1.5259048970901299E-2</v>
      </c>
      <c r="F151" s="2">
        <v>1.41509433962264E-2</v>
      </c>
      <c r="G151" s="2">
        <v>1.3469119579500701E-2</v>
      </c>
      <c r="H151" s="2">
        <v>1.5189873417721499E-2</v>
      </c>
      <c r="I151" s="2">
        <v>1.5267175572519101E-2</v>
      </c>
      <c r="J151" s="2">
        <v>1.4414414414414401E-2</v>
      </c>
      <c r="K151" s="2">
        <v>1.4679976512037601E-2</v>
      </c>
      <c r="L151" s="2">
        <v>1.4585764294049E-2</v>
      </c>
      <c r="M151" s="2">
        <v>1.6794762311414701E-2</v>
      </c>
      <c r="N151" s="2">
        <v>1.8935236004390801E-2</v>
      </c>
      <c r="O151" s="2">
        <v>1.7232375979112299E-2</v>
      </c>
    </row>
    <row r="152" spans="1:15" x14ac:dyDescent="0.3">
      <c r="A152" s="8" t="s">
        <v>202</v>
      </c>
      <c r="B152" s="8" t="s">
        <v>95</v>
      </c>
      <c r="C152" s="2">
        <v>0.77930402930402898</v>
      </c>
      <c r="D152" s="2">
        <v>0.77224327738675302</v>
      </c>
      <c r="E152" s="2">
        <v>0.76997491938373297</v>
      </c>
      <c r="F152" s="2">
        <v>0.76694538338373996</v>
      </c>
      <c r="G152" s="2">
        <v>0.76027753686036403</v>
      </c>
      <c r="H152" s="2">
        <v>0.75310110450297396</v>
      </c>
      <c r="I152" s="2">
        <v>0.750741839762611</v>
      </c>
      <c r="J152" s="2">
        <v>0.73999354422207897</v>
      </c>
      <c r="K152" s="2">
        <v>0.73247318513912596</v>
      </c>
      <c r="L152" s="2">
        <v>0.72302374511571998</v>
      </c>
      <c r="M152" s="2">
        <v>0.725728510762923</v>
      </c>
      <c r="N152" s="2">
        <v>0.72223792031647405</v>
      </c>
      <c r="O152" s="2">
        <v>0.72106544077879897</v>
      </c>
    </row>
    <row r="153" spans="1:15" x14ac:dyDescent="0.3">
      <c r="A153" s="8" t="s">
        <v>202</v>
      </c>
      <c r="B153" s="8" t="s">
        <v>96</v>
      </c>
      <c r="C153" s="2">
        <v>0.414976599063963</v>
      </c>
      <c r="D153" s="2">
        <v>0.43083900226757399</v>
      </c>
      <c r="E153" s="2">
        <v>0.43080198722498197</v>
      </c>
      <c r="F153" s="2">
        <v>0.430592991913747</v>
      </c>
      <c r="G153" s="2">
        <v>0.42608409986859402</v>
      </c>
      <c r="H153" s="2">
        <v>0.43164556962025302</v>
      </c>
      <c r="I153" s="2">
        <v>0.43053435114503802</v>
      </c>
      <c r="J153" s="2">
        <v>0.427027027027027</v>
      </c>
      <c r="K153" s="2">
        <v>0.41749853200234899</v>
      </c>
      <c r="L153" s="2">
        <v>0.41073512252041999</v>
      </c>
      <c r="M153" s="2">
        <v>0.40535155138058598</v>
      </c>
      <c r="N153" s="2">
        <v>0.39736553238199801</v>
      </c>
      <c r="O153" s="2">
        <v>0.38459530026109701</v>
      </c>
    </row>
    <row r="154" spans="1:15" x14ac:dyDescent="0.3">
      <c r="A154" s="8" t="s">
        <v>202</v>
      </c>
      <c r="B154" s="8" t="s">
        <v>97</v>
      </c>
      <c r="C154" s="2">
        <v>1.08058608058608E-2</v>
      </c>
      <c r="D154" s="2">
        <v>1.1911207363291799E-2</v>
      </c>
      <c r="E154" s="2">
        <v>1.1286277319956999E-2</v>
      </c>
      <c r="F154" s="2">
        <v>1.2987012987013E-2</v>
      </c>
      <c r="G154" s="2">
        <v>1.28360797918474E-2</v>
      </c>
      <c r="H154" s="2">
        <v>1.2574341546304201E-2</v>
      </c>
      <c r="I154" s="2">
        <v>1.4836795252225501E-2</v>
      </c>
      <c r="J154" s="2">
        <v>1.5978050355067799E-2</v>
      </c>
      <c r="K154" s="2">
        <v>1.6477537696253701E-2</v>
      </c>
      <c r="L154" s="2">
        <v>1.8334836188758599E-2</v>
      </c>
      <c r="M154" s="2">
        <v>2.0647239712988701E-2</v>
      </c>
      <c r="N154" s="2">
        <v>2.2887821418479799E-2</v>
      </c>
      <c r="O154" s="2">
        <v>2.32558139534884E-2</v>
      </c>
    </row>
    <row r="155" spans="1:15" x14ac:dyDescent="0.3">
      <c r="A155" s="8" t="s">
        <v>202</v>
      </c>
      <c r="B155" s="8" t="s">
        <v>98</v>
      </c>
      <c r="C155" s="2">
        <v>5.7722308892355703E-2</v>
      </c>
      <c r="D155" s="2">
        <v>5.5933484504913103E-2</v>
      </c>
      <c r="E155" s="2">
        <v>5.3938963804116398E-2</v>
      </c>
      <c r="F155" s="2">
        <v>5.5592991913746601E-2</v>
      </c>
      <c r="G155" s="2">
        <v>5.6833114323258903E-2</v>
      </c>
      <c r="H155" s="2">
        <v>5.6645569620253203E-2</v>
      </c>
      <c r="I155" s="2">
        <v>5.70992366412214E-2</v>
      </c>
      <c r="J155" s="2">
        <v>5.8858858858858901E-2</v>
      </c>
      <c r="K155" s="2">
        <v>6.2243100411039302E-2</v>
      </c>
      <c r="L155" s="2">
        <v>6.4760793465577601E-2</v>
      </c>
      <c r="M155" s="2">
        <v>7.0594933105607702E-2</v>
      </c>
      <c r="N155" s="2">
        <v>7.4917672886937403E-2</v>
      </c>
      <c r="O155" s="2">
        <v>7.6762402088772802E-2</v>
      </c>
    </row>
    <row r="156" spans="1:15" x14ac:dyDescent="0.3">
      <c r="A156" s="8" t="s">
        <v>202</v>
      </c>
      <c r="B156" s="8" t="s">
        <v>99</v>
      </c>
      <c r="C156" s="2">
        <v>9.4322344322344306E-2</v>
      </c>
      <c r="D156" s="2">
        <v>9.2402093484930503E-2</v>
      </c>
      <c r="E156" s="2">
        <v>8.7244715155858105E-2</v>
      </c>
      <c r="F156" s="2">
        <v>8.2191780821917804E-2</v>
      </c>
      <c r="G156" s="2">
        <v>7.8924544666088503E-2</v>
      </c>
      <c r="H156" s="2">
        <v>7.7655055225148706E-2</v>
      </c>
      <c r="I156" s="2">
        <v>7.5667655786350194E-2</v>
      </c>
      <c r="J156" s="2">
        <v>7.4564234990316294E-2</v>
      </c>
      <c r="K156" s="2">
        <v>7.3216228820146098E-2</v>
      </c>
      <c r="L156" s="2">
        <v>7.1535918244664903E-2</v>
      </c>
      <c r="M156" s="2">
        <v>6.1502416166349397E-2</v>
      </c>
      <c r="N156" s="2">
        <v>5.5241593670528402E-2</v>
      </c>
      <c r="O156" s="2">
        <v>5.0027041644131999E-2</v>
      </c>
    </row>
    <row r="157" spans="1:15" x14ac:dyDescent="0.3">
      <c r="A157" s="8" t="s">
        <v>202</v>
      </c>
      <c r="B157" s="8" t="s">
        <v>100</v>
      </c>
      <c r="C157" s="2">
        <v>6.94227769110764E-2</v>
      </c>
      <c r="D157" s="2">
        <v>6.5759637188208597E-2</v>
      </c>
      <c r="E157" s="2">
        <v>6.0681334279630898E-2</v>
      </c>
      <c r="F157" s="2">
        <v>6.23315363881402E-2</v>
      </c>
      <c r="G157" s="2">
        <v>6.2417871222076197E-2</v>
      </c>
      <c r="H157" s="2">
        <v>6.1708860759493701E-2</v>
      </c>
      <c r="I157" s="2">
        <v>5.98473282442748E-2</v>
      </c>
      <c r="J157" s="2">
        <v>5.8858858858858901E-2</v>
      </c>
      <c r="K157" s="2">
        <v>5.6371109806224298E-2</v>
      </c>
      <c r="L157" s="2">
        <v>5.6301050175029198E-2</v>
      </c>
      <c r="M157" s="2">
        <v>4.7537717050953603E-2</v>
      </c>
      <c r="N157" s="2">
        <v>3.9791437980241498E-2</v>
      </c>
      <c r="O157" s="2">
        <v>3.7075718015665803E-2</v>
      </c>
    </row>
    <row r="158" spans="1:15" x14ac:dyDescent="0.3">
      <c r="A158" s="8" t="s">
        <v>203</v>
      </c>
      <c r="B158" s="8" t="s">
        <v>89</v>
      </c>
      <c r="C158" s="2">
        <v>4.2860899290034199E-2</v>
      </c>
      <c r="D158" s="2">
        <v>4.60947503201024E-2</v>
      </c>
      <c r="E158" s="2">
        <v>5.3137651821862399E-2</v>
      </c>
      <c r="F158" s="2">
        <v>5.48315711826899E-2</v>
      </c>
      <c r="G158" s="2">
        <v>5.7424315233060998E-2</v>
      </c>
      <c r="H158" s="2">
        <v>6.0073937153419597E-2</v>
      </c>
      <c r="I158" s="2">
        <v>6.2555853440571907E-2</v>
      </c>
      <c r="J158" s="2">
        <v>6.3953488372092998E-2</v>
      </c>
      <c r="K158" s="2">
        <v>6.4803312629399604E-2</v>
      </c>
      <c r="L158" s="2">
        <v>6.7976739522759205E-2</v>
      </c>
      <c r="M158" s="2">
        <v>6.8932226298513199E-2</v>
      </c>
      <c r="N158" s="2">
        <v>7.2205551387846997E-2</v>
      </c>
      <c r="O158" s="2">
        <v>7.2424407025167503E-2</v>
      </c>
    </row>
    <row r="159" spans="1:15" x14ac:dyDescent="0.3">
      <c r="A159" s="8" t="s">
        <v>203</v>
      </c>
      <c r="B159" s="8" t="s">
        <v>90</v>
      </c>
      <c r="C159" s="2">
        <v>0.30927835051546398</v>
      </c>
      <c r="D159" s="2">
        <v>0.30823737821080599</v>
      </c>
      <c r="E159" s="2">
        <v>0.31561461794019902</v>
      </c>
      <c r="F159" s="2">
        <v>0.31879460745440102</v>
      </c>
      <c r="G159" s="2">
        <v>0.31070889894419301</v>
      </c>
      <c r="H159" s="2">
        <v>0.313927781871776</v>
      </c>
      <c r="I159" s="2">
        <v>0.31686046511627902</v>
      </c>
      <c r="J159" s="2">
        <v>0.33213773314203698</v>
      </c>
      <c r="K159" s="2">
        <v>0.32375613174491902</v>
      </c>
      <c r="L159" s="2">
        <v>0.33448514167242599</v>
      </c>
      <c r="M159" s="2">
        <v>0.33859890109890101</v>
      </c>
      <c r="N159" s="2">
        <v>0.34516765285996098</v>
      </c>
      <c r="O159" s="2">
        <v>0.35122897800776198</v>
      </c>
    </row>
    <row r="160" spans="1:15" x14ac:dyDescent="0.3">
      <c r="A160" s="8" t="s">
        <v>203</v>
      </c>
      <c r="B160" s="8" t="s">
        <v>91</v>
      </c>
      <c r="C160" s="2">
        <v>2.6295030239284799E-3</v>
      </c>
      <c r="D160" s="2">
        <v>3.0729833546734998E-3</v>
      </c>
      <c r="E160" s="2">
        <v>2.7834008097165999E-3</v>
      </c>
      <c r="F160" s="2">
        <v>3.44234079173838E-3</v>
      </c>
      <c r="G160" s="2">
        <v>4.0845747236905299E-3</v>
      </c>
      <c r="H160" s="2">
        <v>3.9279112754159002E-3</v>
      </c>
      <c r="I160" s="2">
        <v>4.2448614834673798E-3</v>
      </c>
      <c r="J160" s="2">
        <v>5.8139534883720903E-3</v>
      </c>
      <c r="K160" s="2">
        <v>4.9689440993788796E-3</v>
      </c>
      <c r="L160" s="2">
        <v>4.4114698215359897E-3</v>
      </c>
      <c r="M160" s="2">
        <v>4.4410117783355903E-3</v>
      </c>
      <c r="N160" s="2">
        <v>4.8762190547636903E-3</v>
      </c>
      <c r="O160" s="2">
        <v>5.6128915444504804E-3</v>
      </c>
    </row>
    <row r="161" spans="1:15" x14ac:dyDescent="0.3">
      <c r="A161" s="8" t="s">
        <v>203</v>
      </c>
      <c r="B161" s="8" t="s">
        <v>92</v>
      </c>
      <c r="C161" s="2">
        <v>4.4985941893158403E-2</v>
      </c>
      <c r="D161" s="2">
        <v>5.4030115146147001E-2</v>
      </c>
      <c r="E161" s="2">
        <v>4.9003322259136201E-2</v>
      </c>
      <c r="F161" s="2">
        <v>5.1546391752577303E-2</v>
      </c>
      <c r="G161" s="2">
        <v>5.65610859728507E-2</v>
      </c>
      <c r="H161" s="2">
        <v>5.1584377302873997E-2</v>
      </c>
      <c r="I161" s="2">
        <v>5.08720930232558E-2</v>
      </c>
      <c r="J161" s="2">
        <v>5.23672883787661E-2</v>
      </c>
      <c r="K161" s="2">
        <v>5.25578135949544E-2</v>
      </c>
      <c r="L161" s="2">
        <v>5.3213545266067697E-2</v>
      </c>
      <c r="M161" s="2">
        <v>5.7692307692307702E-2</v>
      </c>
      <c r="N161" s="2">
        <v>5.52268244575937E-2</v>
      </c>
      <c r="O161" s="2">
        <v>5.7567917205692098E-2</v>
      </c>
    </row>
    <row r="162" spans="1:15" x14ac:dyDescent="0.3">
      <c r="A162" s="8" t="s">
        <v>203</v>
      </c>
      <c r="B162" s="8" t="s">
        <v>93</v>
      </c>
      <c r="C162" s="2">
        <v>1.0780962398106801E-2</v>
      </c>
      <c r="D162" s="2">
        <v>1.2291933418693999E-2</v>
      </c>
      <c r="E162" s="2">
        <v>1.23987854251012E-2</v>
      </c>
      <c r="F162" s="2">
        <v>1.2785837226456801E-2</v>
      </c>
      <c r="G162" s="2">
        <v>1.3695338779433E-2</v>
      </c>
      <c r="H162" s="2">
        <v>1.5018484288354899E-2</v>
      </c>
      <c r="I162" s="2">
        <v>1.6085790884718499E-2</v>
      </c>
      <c r="J162" s="2">
        <v>1.70111972437554E-2</v>
      </c>
      <c r="K162" s="2">
        <v>1.8219461697722601E-2</v>
      </c>
      <c r="L162" s="2">
        <v>1.8247443352717101E-2</v>
      </c>
      <c r="M162" s="2">
        <v>1.98880092681985E-2</v>
      </c>
      <c r="N162" s="2">
        <v>2.0255063765941501E-2</v>
      </c>
      <c r="O162" s="2">
        <v>2.1727322107550202E-2</v>
      </c>
    </row>
    <row r="163" spans="1:15" x14ac:dyDescent="0.3">
      <c r="A163" s="8" t="s">
        <v>203</v>
      </c>
      <c r="B163" s="8" t="s">
        <v>94</v>
      </c>
      <c r="C163" s="2">
        <v>2.1555763823805099E-2</v>
      </c>
      <c r="D163" s="2">
        <v>2.21434898139947E-2</v>
      </c>
      <c r="E163" s="2">
        <v>1.8272425249169399E-2</v>
      </c>
      <c r="F163" s="2">
        <v>1.8239492466296602E-2</v>
      </c>
      <c r="G163" s="2">
        <v>2.03619909502262E-2</v>
      </c>
      <c r="H163" s="2">
        <v>1.9896831245394299E-2</v>
      </c>
      <c r="I163" s="2">
        <v>2.54360465116279E-2</v>
      </c>
      <c r="J163" s="2">
        <v>2.4390243902439001E-2</v>
      </c>
      <c r="K163" s="2">
        <v>2.312543798178E-2</v>
      </c>
      <c r="L163" s="2">
        <v>2.6261230131306101E-2</v>
      </c>
      <c r="M163" s="2">
        <v>2.4038461538461502E-2</v>
      </c>
      <c r="N163" s="2">
        <v>2.49835634451019E-2</v>
      </c>
      <c r="O163" s="2">
        <v>2.5873221216041398E-2</v>
      </c>
    </row>
    <row r="164" spans="1:15" x14ac:dyDescent="0.3">
      <c r="A164" s="8" t="s">
        <v>203</v>
      </c>
      <c r="B164" s="8" t="s">
        <v>95</v>
      </c>
      <c r="C164" s="2">
        <v>0.87983171180646902</v>
      </c>
      <c r="D164" s="2">
        <v>0.87528809218950099</v>
      </c>
      <c r="E164" s="2">
        <v>0.86816801619433204</v>
      </c>
      <c r="F164" s="2">
        <v>0.86378165724121003</v>
      </c>
      <c r="G164" s="2">
        <v>0.85896203748197997</v>
      </c>
      <c r="H164" s="2">
        <v>0.85743992606284702</v>
      </c>
      <c r="I164" s="2">
        <v>0.85411081322609494</v>
      </c>
      <c r="J164" s="2">
        <v>0.851205857019811</v>
      </c>
      <c r="K164" s="2">
        <v>0.84948240165631494</v>
      </c>
      <c r="L164" s="2">
        <v>0.84740324844595905</v>
      </c>
      <c r="M164" s="2">
        <v>0.84823324966209701</v>
      </c>
      <c r="N164" s="2">
        <v>0.84846211552888195</v>
      </c>
      <c r="O164" s="2">
        <v>0.847727684229585</v>
      </c>
    </row>
    <row r="165" spans="1:15" x14ac:dyDescent="0.3">
      <c r="A165" s="8" t="s">
        <v>203</v>
      </c>
      <c r="B165" s="8" t="s">
        <v>96</v>
      </c>
      <c r="C165" s="2">
        <v>0.50796626054357996</v>
      </c>
      <c r="D165" s="2">
        <v>0.49867139061116</v>
      </c>
      <c r="E165" s="2">
        <v>0.49750830564784099</v>
      </c>
      <c r="F165" s="2">
        <v>0.497224425059477</v>
      </c>
      <c r="G165" s="2">
        <v>0.50377073906485703</v>
      </c>
      <c r="H165" s="2">
        <v>0.50331613854089896</v>
      </c>
      <c r="I165" s="2">
        <v>0.50290697674418605</v>
      </c>
      <c r="J165" s="2">
        <v>0.48493543758967</v>
      </c>
      <c r="K165" s="2">
        <v>0.48843728100910999</v>
      </c>
      <c r="L165" s="2">
        <v>0.46924671734623402</v>
      </c>
      <c r="M165" s="2">
        <v>0.47046703296703302</v>
      </c>
      <c r="N165" s="2">
        <v>0.464168310322156</v>
      </c>
      <c r="O165" s="2">
        <v>0.44954721862871899</v>
      </c>
    </row>
    <row r="166" spans="1:15" x14ac:dyDescent="0.3">
      <c r="A166" s="8" t="s">
        <v>203</v>
      </c>
      <c r="B166" s="8" t="s">
        <v>97</v>
      </c>
      <c r="C166" s="2">
        <v>5.2590060478569503E-3</v>
      </c>
      <c r="D166" s="2">
        <v>4.60947503201024E-3</v>
      </c>
      <c r="E166" s="2">
        <v>6.5789473684210497E-3</v>
      </c>
      <c r="F166" s="2">
        <v>7.13056306860093E-3</v>
      </c>
      <c r="G166" s="2">
        <v>7.2080730418068199E-3</v>
      </c>
      <c r="H166" s="2">
        <v>6.9316081330868798E-3</v>
      </c>
      <c r="I166" s="2">
        <v>7.37265415549598E-3</v>
      </c>
      <c r="J166" s="2">
        <v>7.5366063738156802E-3</v>
      </c>
      <c r="K166" s="2">
        <v>7.8674948240165608E-3</v>
      </c>
      <c r="L166" s="2">
        <v>8.6224182875476191E-3</v>
      </c>
      <c r="M166" s="2">
        <v>9.6543734311643203E-3</v>
      </c>
      <c r="N166" s="2">
        <v>1.05026256564141E-2</v>
      </c>
      <c r="O166" s="2">
        <v>1.14068441064639E-2</v>
      </c>
    </row>
    <row r="167" spans="1:15" x14ac:dyDescent="0.3">
      <c r="A167" s="8" t="s">
        <v>203</v>
      </c>
      <c r="B167" s="8" t="s">
        <v>98</v>
      </c>
      <c r="C167" s="2">
        <v>5.1546391752577303E-2</v>
      </c>
      <c r="D167" s="2">
        <v>5.3144375553587198E-2</v>
      </c>
      <c r="E167" s="2">
        <v>5.1495016611295699E-2</v>
      </c>
      <c r="F167" s="2">
        <v>5.2339413164155399E-2</v>
      </c>
      <c r="G167" s="2">
        <v>4.9019607843137303E-2</v>
      </c>
      <c r="H167" s="2">
        <v>5.3795136330139999E-2</v>
      </c>
      <c r="I167" s="2">
        <v>4.8691860465116303E-2</v>
      </c>
      <c r="J167" s="2">
        <v>5.1649928263988502E-2</v>
      </c>
      <c r="K167" s="2">
        <v>5.3258584442887197E-2</v>
      </c>
      <c r="L167" s="2">
        <v>6.08154803040774E-2</v>
      </c>
      <c r="M167" s="2">
        <v>5.7005494505494497E-2</v>
      </c>
      <c r="N167" s="2">
        <v>6.2458908612754799E-2</v>
      </c>
      <c r="O167" s="2">
        <v>6.7917205692108698E-2</v>
      </c>
    </row>
    <row r="168" spans="1:15" x14ac:dyDescent="0.3">
      <c r="A168" s="8" t="s">
        <v>203</v>
      </c>
      <c r="B168" s="8" t="s">
        <v>99</v>
      </c>
      <c r="C168" s="2">
        <v>5.8637917433604997E-2</v>
      </c>
      <c r="D168" s="2">
        <v>5.8642765685019201E-2</v>
      </c>
      <c r="E168" s="2">
        <v>5.6933198380566798E-2</v>
      </c>
      <c r="F168" s="2">
        <v>5.8028030489304203E-2</v>
      </c>
      <c r="G168" s="2">
        <v>5.8625660740028798E-2</v>
      </c>
      <c r="H168" s="2">
        <v>5.6608133086876199E-2</v>
      </c>
      <c r="I168" s="2">
        <v>5.5630026809651498E-2</v>
      </c>
      <c r="J168" s="2">
        <v>5.4478897502153303E-2</v>
      </c>
      <c r="K168" s="2">
        <v>5.46583850931677E-2</v>
      </c>
      <c r="L168" s="2">
        <v>5.3338680569480601E-2</v>
      </c>
      <c r="M168" s="2">
        <v>4.8851129561691402E-2</v>
      </c>
      <c r="N168" s="2">
        <v>4.3698424606151497E-2</v>
      </c>
      <c r="O168" s="2">
        <v>4.1100850986782497E-2</v>
      </c>
    </row>
    <row r="169" spans="1:15" x14ac:dyDescent="0.3">
      <c r="A169" s="8" t="s">
        <v>203</v>
      </c>
      <c r="B169" s="8" t="s">
        <v>100</v>
      </c>
      <c r="C169" s="2">
        <v>6.46672914714152E-2</v>
      </c>
      <c r="D169" s="2">
        <v>6.3773250664304698E-2</v>
      </c>
      <c r="E169" s="2">
        <v>6.8106312292358806E-2</v>
      </c>
      <c r="F169" s="2">
        <v>6.18556701030928E-2</v>
      </c>
      <c r="G169" s="2">
        <v>5.95776772247361E-2</v>
      </c>
      <c r="H169" s="2">
        <v>5.7479734708916701E-2</v>
      </c>
      <c r="I169" s="2">
        <v>5.5232558139534899E-2</v>
      </c>
      <c r="J169" s="2">
        <v>5.4519368723099003E-2</v>
      </c>
      <c r="K169" s="2">
        <v>5.8864751226349002E-2</v>
      </c>
      <c r="L169" s="2">
        <v>5.5977885279889401E-2</v>
      </c>
      <c r="M169" s="2">
        <v>5.21978021978022E-2</v>
      </c>
      <c r="N169" s="2">
        <v>4.7994740302432601E-2</v>
      </c>
      <c r="O169" s="2">
        <v>4.7865459249676598E-2</v>
      </c>
    </row>
    <row r="170" spans="1:15" x14ac:dyDescent="0.3">
      <c r="A170" s="8" t="s">
        <v>204</v>
      </c>
      <c r="B170" s="8" t="s">
        <v>90</v>
      </c>
      <c r="C170" s="2">
        <v>0.52639296187683304</v>
      </c>
      <c r="D170" s="2">
        <v>0.52802768166089997</v>
      </c>
      <c r="E170" s="2">
        <v>0.53390957446808496</v>
      </c>
      <c r="F170" s="2">
        <v>0.53172795314025401</v>
      </c>
      <c r="G170" s="2">
        <v>0.52728406610539402</v>
      </c>
      <c r="H170" s="2">
        <v>0.52414001207000604</v>
      </c>
      <c r="I170" s="2">
        <v>0.53299492385786795</v>
      </c>
      <c r="J170" s="2">
        <v>0.53454866215818897</v>
      </c>
      <c r="K170" s="2">
        <v>0.53894797355561896</v>
      </c>
      <c r="L170" s="2">
        <v>0.53987038602423199</v>
      </c>
      <c r="M170" s="2">
        <v>0.54517989563306801</v>
      </c>
      <c r="N170" s="2">
        <v>0.54803609341825898</v>
      </c>
      <c r="O170" s="2">
        <v>0.55503755503755503</v>
      </c>
    </row>
    <row r="171" spans="1:15" x14ac:dyDescent="0.3">
      <c r="A171" s="8" t="s">
        <v>204</v>
      </c>
      <c r="B171" s="8" t="s">
        <v>89</v>
      </c>
      <c r="C171" s="2">
        <v>7.2740907386576695E-2</v>
      </c>
      <c r="D171" s="2">
        <v>7.5947039352703194E-2</v>
      </c>
      <c r="E171" s="2">
        <v>7.9728739002932494E-2</v>
      </c>
      <c r="F171" s="2">
        <v>8.5295182904744707E-2</v>
      </c>
      <c r="G171" s="2">
        <v>8.99536872105451E-2</v>
      </c>
      <c r="H171" s="2">
        <v>9.6589925566903198E-2</v>
      </c>
      <c r="I171" s="2">
        <v>0.100591715976331</v>
      </c>
      <c r="J171" s="2">
        <v>0.10411823314513501</v>
      </c>
      <c r="K171" s="2">
        <v>0.109791332263242</v>
      </c>
      <c r="L171" s="2">
        <v>0.113423028785982</v>
      </c>
      <c r="M171" s="2">
        <v>0.120692272658266</v>
      </c>
      <c r="N171" s="2">
        <v>0.124023005456422</v>
      </c>
      <c r="O171" s="2">
        <v>0.12607241529736801</v>
      </c>
    </row>
    <row r="172" spans="1:15" x14ac:dyDescent="0.3">
      <c r="A172" s="8" t="s">
        <v>204</v>
      </c>
      <c r="B172" s="8" t="s">
        <v>92</v>
      </c>
      <c r="C172" s="2">
        <v>6.5615835777126097E-2</v>
      </c>
      <c r="D172" s="2">
        <v>6.3667820069204198E-2</v>
      </c>
      <c r="E172" s="2">
        <v>6.0505319148936199E-2</v>
      </c>
      <c r="F172" s="2">
        <v>6.1178001952489403E-2</v>
      </c>
      <c r="G172" s="2">
        <v>6.2675397567820396E-2</v>
      </c>
      <c r="H172" s="2">
        <v>6.3669281834640906E-2</v>
      </c>
      <c r="I172" s="2">
        <v>6.5094057927739604E-2</v>
      </c>
      <c r="J172" s="2">
        <v>6.4686856806821499E-2</v>
      </c>
      <c r="K172" s="2">
        <v>6.4098878988214994E-2</v>
      </c>
      <c r="L172" s="2">
        <v>6.8751761059453395E-2</v>
      </c>
      <c r="M172" s="2">
        <v>7.1683603405657798E-2</v>
      </c>
      <c r="N172" s="2">
        <v>7.2186836518046693E-2</v>
      </c>
      <c r="O172" s="2">
        <v>7.4074074074074098E-2</v>
      </c>
    </row>
    <row r="173" spans="1:15" x14ac:dyDescent="0.3">
      <c r="A173" s="8" t="s">
        <v>204</v>
      </c>
      <c r="B173" s="8" t="s">
        <v>91</v>
      </c>
      <c r="C173" s="2">
        <v>6.1867266591675999E-3</v>
      </c>
      <c r="D173" s="2">
        <v>6.62008091210004E-3</v>
      </c>
      <c r="E173" s="2">
        <v>6.7815249266862197E-3</v>
      </c>
      <c r="F173" s="2">
        <v>6.7004708438971397E-3</v>
      </c>
      <c r="G173" s="2">
        <v>7.1250445315283201E-3</v>
      </c>
      <c r="H173" s="2">
        <v>6.5778085511511196E-3</v>
      </c>
      <c r="I173" s="2">
        <v>6.7624683009298399E-3</v>
      </c>
      <c r="J173" s="2">
        <v>7.3065426768515402E-3</v>
      </c>
      <c r="K173" s="2">
        <v>8.5072231139646896E-3</v>
      </c>
      <c r="L173" s="2">
        <v>8.9173967459324193E-3</v>
      </c>
      <c r="M173" s="2">
        <v>9.2606649461059697E-3</v>
      </c>
      <c r="N173" s="2">
        <v>1.00280194661554E-2</v>
      </c>
      <c r="O173" s="2">
        <v>1.04696815471863E-2</v>
      </c>
    </row>
    <row r="174" spans="1:15" x14ac:dyDescent="0.3">
      <c r="A174" s="8" t="s">
        <v>204</v>
      </c>
      <c r="B174" s="8" t="s">
        <v>94</v>
      </c>
      <c r="C174" s="2">
        <v>2.3460410557184799E-2</v>
      </c>
      <c r="D174" s="2">
        <v>2.38754325259516E-2</v>
      </c>
      <c r="E174" s="2">
        <v>2.2938829787234001E-2</v>
      </c>
      <c r="F174" s="2">
        <v>2.0826553856166601E-2</v>
      </c>
      <c r="G174" s="2">
        <v>2.2450888681010299E-2</v>
      </c>
      <c r="H174" s="2">
        <v>2.2329511164755601E-2</v>
      </c>
      <c r="I174" s="2">
        <v>2.0603165123917602E-2</v>
      </c>
      <c r="J174" s="2">
        <v>1.8817994707439001E-2</v>
      </c>
      <c r="K174" s="2">
        <v>1.86835297499281E-2</v>
      </c>
      <c r="L174" s="2">
        <v>1.71879402648633E-2</v>
      </c>
      <c r="M174" s="2">
        <v>1.8401538039000302E-2</v>
      </c>
      <c r="N174" s="2">
        <v>2.0966029723991499E-2</v>
      </c>
      <c r="O174" s="2">
        <v>1.8130018130018102E-2</v>
      </c>
    </row>
    <row r="175" spans="1:15" x14ac:dyDescent="0.3">
      <c r="A175" s="8" t="s">
        <v>204</v>
      </c>
      <c r="B175" s="8" t="s">
        <v>93</v>
      </c>
      <c r="C175" s="2">
        <v>1.2935883014623201E-2</v>
      </c>
      <c r="D175" s="2">
        <v>1.37918352335417E-2</v>
      </c>
      <c r="E175" s="2">
        <v>1.39296187683284E-2</v>
      </c>
      <c r="F175" s="2">
        <v>1.5574067366896101E-2</v>
      </c>
      <c r="G175" s="2">
        <v>1.6209476309226901E-2</v>
      </c>
      <c r="H175" s="2">
        <v>1.6617621602908101E-2</v>
      </c>
      <c r="I175" s="2">
        <v>1.75824175824176E-2</v>
      </c>
      <c r="J175" s="2">
        <v>1.81002989040186E-2</v>
      </c>
      <c r="K175" s="2">
        <v>1.8780096308186198E-2</v>
      </c>
      <c r="L175" s="2">
        <v>1.9086357947434299E-2</v>
      </c>
      <c r="M175" s="2">
        <v>2.1253985122210401E-2</v>
      </c>
      <c r="N175" s="2">
        <v>2.1973160300840601E-2</v>
      </c>
      <c r="O175" s="2">
        <v>2.32659589937473E-2</v>
      </c>
    </row>
    <row r="176" spans="1:15" x14ac:dyDescent="0.3">
      <c r="A176" s="8" t="s">
        <v>204</v>
      </c>
      <c r="B176" s="8" t="s">
        <v>100</v>
      </c>
      <c r="C176" s="2">
        <v>5.2052785923753703E-2</v>
      </c>
      <c r="D176" s="2">
        <v>5.1211072664359897E-2</v>
      </c>
      <c r="E176" s="2">
        <v>4.6875E-2</v>
      </c>
      <c r="F176" s="2">
        <v>4.8812235600390497E-2</v>
      </c>
      <c r="G176" s="2">
        <v>4.8019956345494198E-2</v>
      </c>
      <c r="H176" s="2">
        <v>4.7374773687386802E-2</v>
      </c>
      <c r="I176" s="2">
        <v>4.4789489399820803E-2</v>
      </c>
      <c r="J176" s="2">
        <v>4.6162893266686301E-2</v>
      </c>
      <c r="K176" s="2">
        <v>4.6277665995975902E-2</v>
      </c>
      <c r="L176" s="2">
        <v>4.5646661031276403E-2</v>
      </c>
      <c r="M176" s="2">
        <v>3.6803076078000499E-2</v>
      </c>
      <c r="N176" s="2">
        <v>3.3174097664543503E-2</v>
      </c>
      <c r="O176" s="2">
        <v>3.1857031857031898E-2</v>
      </c>
    </row>
    <row r="177" spans="1:16" x14ac:dyDescent="0.3">
      <c r="A177" s="8" t="s">
        <v>204</v>
      </c>
      <c r="B177" s="8" t="s">
        <v>99</v>
      </c>
      <c r="C177" s="2">
        <v>5.3805774278215202E-2</v>
      </c>
      <c r="D177" s="2">
        <v>5.49834497977197E-2</v>
      </c>
      <c r="E177" s="2">
        <v>5.4985337243401801E-2</v>
      </c>
      <c r="F177" s="2">
        <v>5.1973922491850802E-2</v>
      </c>
      <c r="G177" s="2">
        <v>5.3615960099750601E-2</v>
      </c>
      <c r="H177" s="2">
        <v>5.0372165483815103E-2</v>
      </c>
      <c r="I177" s="2">
        <v>5.0718512256973797E-2</v>
      </c>
      <c r="J177" s="2">
        <v>4.84888741281966E-2</v>
      </c>
      <c r="K177" s="2">
        <v>4.7833065810593899E-2</v>
      </c>
      <c r="L177" s="2">
        <v>4.6777221526908601E-2</v>
      </c>
      <c r="M177" s="2">
        <v>4.2052527706087799E-2</v>
      </c>
      <c r="N177" s="2">
        <v>3.9374723492110297E-2</v>
      </c>
      <c r="O177" s="2">
        <v>3.8534244583393898E-2</v>
      </c>
    </row>
    <row r="178" spans="1:16" x14ac:dyDescent="0.3">
      <c r="A178" s="8" t="s">
        <v>204</v>
      </c>
      <c r="B178" s="8" t="s">
        <v>98</v>
      </c>
      <c r="C178" s="2">
        <v>7.1847507331378305E-2</v>
      </c>
      <c r="D178" s="2">
        <v>6.98961937716263E-2</v>
      </c>
      <c r="E178" s="2">
        <v>6.3829787234042507E-2</v>
      </c>
      <c r="F178" s="2">
        <v>6.28050764725024E-2</v>
      </c>
      <c r="G178" s="2">
        <v>6.0180854381041503E-2</v>
      </c>
      <c r="H178" s="2">
        <v>6.0651780325890199E-2</v>
      </c>
      <c r="I178" s="2">
        <v>6.0316512391758698E-2</v>
      </c>
      <c r="J178" s="2">
        <v>6.5862981476036503E-2</v>
      </c>
      <c r="K178" s="2">
        <v>6.5823512503593001E-2</v>
      </c>
      <c r="L178" s="2">
        <v>7.0724147647224594E-2</v>
      </c>
      <c r="M178" s="2">
        <v>7.5254051084866797E-2</v>
      </c>
      <c r="N178" s="2">
        <v>7.9883227176220803E-2</v>
      </c>
      <c r="O178" s="2">
        <v>8.1585081585081598E-2</v>
      </c>
    </row>
    <row r="179" spans="1:16" x14ac:dyDescent="0.3">
      <c r="A179" s="8" t="s">
        <v>204</v>
      </c>
      <c r="B179" s="8" t="s">
        <v>97</v>
      </c>
      <c r="C179" s="2">
        <v>6.7491563554555696E-3</v>
      </c>
      <c r="D179" s="2">
        <v>8.0912100036778199E-3</v>
      </c>
      <c r="E179" s="2">
        <v>9.3475073313782995E-3</v>
      </c>
      <c r="F179" s="2">
        <v>9.2357841361825396E-3</v>
      </c>
      <c r="G179" s="2">
        <v>9.2625578909868202E-3</v>
      </c>
      <c r="H179" s="2">
        <v>9.5205123766660908E-3</v>
      </c>
      <c r="I179" s="2">
        <v>9.2983939137785306E-3</v>
      </c>
      <c r="J179" s="2">
        <v>9.96346728661574E-3</v>
      </c>
      <c r="K179" s="2">
        <v>9.9518459069020907E-3</v>
      </c>
      <c r="L179" s="2">
        <v>1.1420525657071299E-2</v>
      </c>
      <c r="M179" s="2">
        <v>1.3056019432215E-2</v>
      </c>
      <c r="N179" s="2">
        <v>1.4599616575726299E-2</v>
      </c>
      <c r="O179" s="2">
        <v>1.4832048858513899E-2</v>
      </c>
    </row>
    <row r="180" spans="1:16" x14ac:dyDescent="0.3">
      <c r="A180" s="8" t="s">
        <v>204</v>
      </c>
      <c r="B180" s="8" t="s">
        <v>96</v>
      </c>
      <c r="C180" s="2">
        <v>0.260630498533724</v>
      </c>
      <c r="D180" s="2">
        <v>0.26332179930795802</v>
      </c>
      <c r="E180" s="2">
        <v>0.27194148936170198</v>
      </c>
      <c r="F180" s="2">
        <v>0.27465017897819699</v>
      </c>
      <c r="G180" s="2">
        <v>0.27938883691923899</v>
      </c>
      <c r="H180" s="2">
        <v>0.28183464091732002</v>
      </c>
      <c r="I180" s="2">
        <v>0.27620185129889502</v>
      </c>
      <c r="J180" s="2">
        <v>0.269920611584828</v>
      </c>
      <c r="K180" s="2">
        <v>0.26616843920666899</v>
      </c>
      <c r="L180" s="2">
        <v>0.25781910397294999</v>
      </c>
      <c r="M180" s="2">
        <v>0.252677835759407</v>
      </c>
      <c r="N180" s="2">
        <v>0.24575371549893801</v>
      </c>
      <c r="O180" s="2">
        <v>0.23931623931623899</v>
      </c>
    </row>
    <row r="181" spans="1:16" x14ac:dyDescent="0.3">
      <c r="A181" s="8" t="s">
        <v>204</v>
      </c>
      <c r="B181" s="8" t="s">
        <v>95</v>
      </c>
      <c r="C181" s="2">
        <v>0.84758155230596199</v>
      </c>
      <c r="D181" s="2">
        <v>0.84056638470025702</v>
      </c>
      <c r="E181" s="2">
        <v>0.83522727272727304</v>
      </c>
      <c r="F181" s="2">
        <v>0.83122057225642898</v>
      </c>
      <c r="G181" s="2">
        <v>0.82383327395796202</v>
      </c>
      <c r="H181" s="2">
        <v>0.82032196641855604</v>
      </c>
      <c r="I181" s="2">
        <v>0.81504649196956902</v>
      </c>
      <c r="J181" s="2">
        <v>0.81202258385918302</v>
      </c>
      <c r="K181" s="2">
        <v>0.80513643659711098</v>
      </c>
      <c r="L181" s="2">
        <v>0.80037546933667103</v>
      </c>
      <c r="M181" s="2">
        <v>0.79368453013511497</v>
      </c>
      <c r="N181" s="2">
        <v>0.79000147470874504</v>
      </c>
      <c r="O181" s="2">
        <v>0.78682565071979105</v>
      </c>
    </row>
    <row r="182" spans="1:16" x14ac:dyDescent="0.3">
      <c r="A182" s="15"/>
      <c r="B182" s="15"/>
    </row>
    <row r="183" spans="1:16" x14ac:dyDescent="0.3">
      <c r="A183" s="15"/>
      <c r="B183" s="15"/>
    </row>
    <row r="184" spans="1:16" x14ac:dyDescent="0.3">
      <c r="A184" s="15"/>
      <c r="B184" s="13"/>
      <c r="C184" s="18" t="s">
        <v>38</v>
      </c>
      <c r="D184" s="18"/>
      <c r="E184" s="18"/>
      <c r="F184" s="18"/>
      <c r="G184" s="18"/>
      <c r="H184" s="18"/>
      <c r="I184" s="18"/>
      <c r="J184" s="18"/>
      <c r="K184" s="18"/>
      <c r="L184" s="18"/>
      <c r="M184" s="18"/>
      <c r="N184" s="18"/>
      <c r="O184" s="6" t="s">
        <v>39</v>
      </c>
      <c r="P184" s="6" t="s">
        <v>40</v>
      </c>
    </row>
    <row r="185" spans="1:16" x14ac:dyDescent="0.3">
      <c r="A185" s="9" t="s">
        <v>41</v>
      </c>
      <c r="B185" s="9" t="s">
        <v>41</v>
      </c>
      <c r="C185" s="4" t="s">
        <v>19</v>
      </c>
      <c r="D185" s="4" t="s">
        <v>20</v>
      </c>
      <c r="E185" s="4" t="s">
        <v>21</v>
      </c>
      <c r="F185" s="4" t="s">
        <v>22</v>
      </c>
      <c r="G185" s="4" t="s">
        <v>23</v>
      </c>
      <c r="H185" s="4" t="s">
        <v>24</v>
      </c>
      <c r="I185" s="4" t="s">
        <v>25</v>
      </c>
      <c r="J185" s="4" t="s">
        <v>26</v>
      </c>
      <c r="K185" s="4" t="s">
        <v>27</v>
      </c>
      <c r="L185" s="4" t="s">
        <v>28</v>
      </c>
      <c r="M185" s="4" t="s">
        <v>29</v>
      </c>
      <c r="N185" s="4" t="s">
        <v>30</v>
      </c>
      <c r="O185" s="4" t="s">
        <v>31</v>
      </c>
      <c r="P185" s="4" t="s">
        <v>32</v>
      </c>
    </row>
    <row r="186" spans="1:16" x14ac:dyDescent="0.3">
      <c r="A186" s="8" t="s">
        <v>198</v>
      </c>
      <c r="B186" s="8" t="s">
        <v>89</v>
      </c>
      <c r="C186" s="2">
        <v>6.9444444444444406E-2</v>
      </c>
      <c r="D186" s="2">
        <v>8.5714285714285701E-2</v>
      </c>
      <c r="E186" s="2">
        <v>7.8947368421052599E-2</v>
      </c>
      <c r="F186" s="2">
        <v>7.0953436807095302E-2</v>
      </c>
      <c r="G186" s="2">
        <v>0.107660455486542</v>
      </c>
      <c r="H186" s="2">
        <v>5.0467289719626197E-2</v>
      </c>
      <c r="I186" s="2">
        <v>8.1850533807829196E-2</v>
      </c>
      <c r="J186" s="2">
        <v>6.4144736842105296E-2</v>
      </c>
      <c r="K186" s="2">
        <v>6.4914992272024699E-2</v>
      </c>
      <c r="L186" s="2">
        <v>6.2409288824383201E-2</v>
      </c>
      <c r="M186" s="2">
        <v>6.14754098360656E-2</v>
      </c>
      <c r="N186" s="2">
        <v>9.1377091377091393E-2</v>
      </c>
      <c r="O186" s="3">
        <v>0.310664605873261</v>
      </c>
      <c r="P186" s="3">
        <v>1.02870813397129</v>
      </c>
    </row>
    <row r="187" spans="1:16" x14ac:dyDescent="0.3">
      <c r="A187" s="8" t="s">
        <v>198</v>
      </c>
      <c r="B187" s="8" t="s">
        <v>90</v>
      </c>
      <c r="C187" s="2">
        <v>7.6076993583868005E-2</v>
      </c>
      <c r="D187" s="2">
        <v>1.5332197614991499E-2</v>
      </c>
      <c r="E187" s="2">
        <v>6.2919463087248301E-2</v>
      </c>
      <c r="F187" s="2">
        <v>5.60378847671665E-2</v>
      </c>
      <c r="G187" s="2">
        <v>5.8295964125560498E-2</v>
      </c>
      <c r="H187" s="2">
        <v>3.6723163841807897E-2</v>
      </c>
      <c r="I187" s="2">
        <v>1.97547683923706E-2</v>
      </c>
      <c r="J187" s="2">
        <v>2.87241148964596E-2</v>
      </c>
      <c r="K187" s="2">
        <v>3.7012987012986998E-2</v>
      </c>
      <c r="L187" s="2">
        <v>4.38321853475266E-2</v>
      </c>
      <c r="M187" s="2">
        <v>4.5590881823635299E-2</v>
      </c>
      <c r="N187" s="2">
        <v>4.1308089500860602E-2</v>
      </c>
      <c r="O187" s="3">
        <v>0.17857142857142899</v>
      </c>
      <c r="P187" s="3">
        <v>0.52265100671140896</v>
      </c>
    </row>
    <row r="188" spans="1:16" x14ac:dyDescent="0.3">
      <c r="A188" s="8" t="s">
        <v>198</v>
      </c>
      <c r="B188" s="8" t="s">
        <v>91</v>
      </c>
      <c r="C188" s="2">
        <v>0</v>
      </c>
      <c r="D188" s="2">
        <v>-0.13043478260869601</v>
      </c>
      <c r="E188" s="2">
        <v>0.3</v>
      </c>
      <c r="F188" s="2">
        <v>0.115384615384615</v>
      </c>
      <c r="G188" s="2">
        <v>0.17241379310344801</v>
      </c>
      <c r="H188" s="2">
        <v>0.17647058823529399</v>
      </c>
      <c r="I188" s="2">
        <v>7.4999999999999997E-2</v>
      </c>
      <c r="J188" s="2">
        <v>-2.32558139534884E-2</v>
      </c>
      <c r="K188" s="2">
        <v>0.19047619047618999</v>
      </c>
      <c r="L188" s="2">
        <v>0</v>
      </c>
      <c r="M188" s="2">
        <v>0.2</v>
      </c>
      <c r="N188" s="2">
        <v>0.18333333333333299</v>
      </c>
      <c r="O188" s="3">
        <v>0.69047619047619002</v>
      </c>
      <c r="P188" s="3">
        <v>2.5499999999999998</v>
      </c>
    </row>
    <row r="189" spans="1:16" x14ac:dyDescent="0.3">
      <c r="A189" s="8" t="s">
        <v>198</v>
      </c>
      <c r="B189" s="8" t="s">
        <v>92</v>
      </c>
      <c r="C189" s="2">
        <v>-4.8484848484848499E-2</v>
      </c>
      <c r="D189" s="2">
        <v>1.9108280254777101E-2</v>
      </c>
      <c r="E189" s="2">
        <v>-3.125E-2</v>
      </c>
      <c r="F189" s="2">
        <v>0.103225806451613</v>
      </c>
      <c r="G189" s="2">
        <v>4.6783625730994101E-2</v>
      </c>
      <c r="H189" s="2">
        <v>2.23463687150838E-2</v>
      </c>
      <c r="I189" s="2">
        <v>6.0109289617486301E-2</v>
      </c>
      <c r="J189" s="2">
        <v>4.6391752577319603E-2</v>
      </c>
      <c r="K189" s="2">
        <v>4.9261083743842402E-2</v>
      </c>
      <c r="L189" s="2">
        <v>7.0422535211267595E-2</v>
      </c>
      <c r="M189" s="2">
        <v>1.3157894736842099E-2</v>
      </c>
      <c r="N189" s="2">
        <v>3.03030303030303E-2</v>
      </c>
      <c r="O189" s="3">
        <v>0.17241379310344801</v>
      </c>
      <c r="P189" s="3">
        <v>0.48749999999999999</v>
      </c>
    </row>
    <row r="190" spans="1:16" x14ac:dyDescent="0.3">
      <c r="A190" s="8" t="s">
        <v>198</v>
      </c>
      <c r="B190" s="8" t="s">
        <v>93</v>
      </c>
      <c r="C190" s="2">
        <v>-3.5087719298245598E-2</v>
      </c>
      <c r="D190" s="2">
        <v>0.12727272727272701</v>
      </c>
      <c r="E190" s="2">
        <v>8.0645161290322606E-2</v>
      </c>
      <c r="F190" s="2">
        <v>0</v>
      </c>
      <c r="G190" s="2">
        <v>0.119402985074627</v>
      </c>
      <c r="H190" s="2">
        <v>0</v>
      </c>
      <c r="I190" s="2">
        <v>2.66666666666667E-2</v>
      </c>
      <c r="J190" s="2">
        <v>3.8961038961039002E-2</v>
      </c>
      <c r="K190" s="2">
        <v>0.16250000000000001</v>
      </c>
      <c r="L190" s="2">
        <v>0.10752688172043</v>
      </c>
      <c r="M190" s="2">
        <v>0.13592233009708701</v>
      </c>
      <c r="N190" s="2">
        <v>0.145299145299145</v>
      </c>
      <c r="O190" s="3">
        <v>0.67500000000000004</v>
      </c>
      <c r="P190" s="3">
        <v>1.1612903225806499</v>
      </c>
    </row>
    <row r="191" spans="1:16" x14ac:dyDescent="0.3">
      <c r="A191" s="8" t="s">
        <v>198</v>
      </c>
      <c r="B191" s="8" t="s">
        <v>94</v>
      </c>
      <c r="C191" s="2">
        <v>0.11111111111111099</v>
      </c>
      <c r="D191" s="2">
        <v>0</v>
      </c>
      <c r="E191" s="2">
        <v>-7.4999999999999997E-2</v>
      </c>
      <c r="F191" s="2">
        <v>0</v>
      </c>
      <c r="G191" s="2">
        <v>0.108108108108108</v>
      </c>
      <c r="H191" s="2">
        <v>0.146341463414634</v>
      </c>
      <c r="I191" s="2">
        <v>6.3829787234042507E-2</v>
      </c>
      <c r="J191" s="2">
        <v>0.06</v>
      </c>
      <c r="K191" s="2">
        <v>-9.4339622641509399E-2</v>
      </c>
      <c r="L191" s="2">
        <v>0.16666666666666699</v>
      </c>
      <c r="M191" s="2">
        <v>7.1428571428571397E-2</v>
      </c>
      <c r="N191" s="2">
        <v>0.116666666666667</v>
      </c>
      <c r="O191" s="3">
        <v>0.26415094339622602</v>
      </c>
      <c r="P191" s="3">
        <v>0.67500000000000004</v>
      </c>
    </row>
    <row r="192" spans="1:16" x14ac:dyDescent="0.3">
      <c r="A192" s="8" t="s">
        <v>198</v>
      </c>
      <c r="B192" s="8" t="s">
        <v>95</v>
      </c>
      <c r="C192" s="2">
        <v>7.3212747631352304E-3</v>
      </c>
      <c r="D192" s="2">
        <v>-1.15433946130825E-2</v>
      </c>
      <c r="E192" s="2">
        <v>-7.7854671280276804E-3</v>
      </c>
      <c r="F192" s="2">
        <v>-5.2310374891020098E-3</v>
      </c>
      <c r="G192" s="2">
        <v>-2.62927256792287E-3</v>
      </c>
      <c r="H192" s="2">
        <v>9.6660808435852404E-3</v>
      </c>
      <c r="I192" s="2">
        <v>9.1383812010443904E-3</v>
      </c>
      <c r="J192" s="2">
        <v>1.12117291936179E-2</v>
      </c>
      <c r="K192" s="2">
        <v>2.26012793176972E-2</v>
      </c>
      <c r="L192" s="2">
        <v>2.1267723102585501E-2</v>
      </c>
      <c r="M192" s="2">
        <v>2.8174765210289901E-2</v>
      </c>
      <c r="N192" s="2">
        <v>3.7728355837966597E-2</v>
      </c>
      <c r="O192" s="3">
        <v>0.114285714285714</v>
      </c>
      <c r="P192" s="3">
        <v>0.13019031141868501</v>
      </c>
    </row>
    <row r="193" spans="1:16" x14ac:dyDescent="0.3">
      <c r="A193" s="8" t="s">
        <v>198</v>
      </c>
      <c r="B193" s="8" t="s">
        <v>96</v>
      </c>
      <c r="C193" s="2">
        <v>5.9366754617414197E-2</v>
      </c>
      <c r="D193" s="2">
        <v>5.3549190535491897E-2</v>
      </c>
      <c r="E193" s="2">
        <v>5.4373522458628802E-2</v>
      </c>
      <c r="F193" s="2">
        <v>3.4753363228699603E-2</v>
      </c>
      <c r="G193" s="2">
        <v>4.2253521126760597E-2</v>
      </c>
      <c r="H193" s="2">
        <v>4.6777546777546801E-2</v>
      </c>
      <c r="I193" s="2">
        <v>1.5888778550148999E-2</v>
      </c>
      <c r="J193" s="2">
        <v>3.5190615835777102E-2</v>
      </c>
      <c r="K193" s="2">
        <v>1.9830028328611901E-2</v>
      </c>
      <c r="L193" s="2">
        <v>-1.7592592592592601E-2</v>
      </c>
      <c r="M193" s="2">
        <v>2.63901979264844E-2</v>
      </c>
      <c r="N193" s="2">
        <v>3.4894398530762198E-2</v>
      </c>
      <c r="O193" s="3">
        <v>6.4211520302171907E-2</v>
      </c>
      <c r="P193" s="3">
        <v>0.33215130023640699</v>
      </c>
    </row>
    <row r="194" spans="1:16" x14ac:dyDescent="0.3">
      <c r="A194" s="8" t="s">
        <v>198</v>
      </c>
      <c r="B194" s="8" t="s">
        <v>97</v>
      </c>
      <c r="C194" s="2">
        <v>0.2</v>
      </c>
      <c r="D194" s="2">
        <v>-0.133333333333333</v>
      </c>
      <c r="E194" s="2">
        <v>0.30769230769230799</v>
      </c>
      <c r="F194" s="2">
        <v>0.26470588235294101</v>
      </c>
      <c r="G194" s="2">
        <v>0.116279069767442</v>
      </c>
      <c r="H194" s="2">
        <v>0.16666666666666699</v>
      </c>
      <c r="I194" s="2">
        <v>8.9285714285714302E-2</v>
      </c>
      <c r="J194" s="2">
        <v>9.8360655737704902E-2</v>
      </c>
      <c r="K194" s="2">
        <v>0.17910447761194001</v>
      </c>
      <c r="L194" s="2">
        <v>7.5949367088607597E-2</v>
      </c>
      <c r="M194" s="2">
        <v>0.11764705882352899</v>
      </c>
      <c r="N194" s="2">
        <v>4.2105263157894701E-2</v>
      </c>
      <c r="O194" s="3">
        <v>0.47761194029850701</v>
      </c>
      <c r="P194" s="3">
        <v>2.8076923076923102</v>
      </c>
    </row>
    <row r="195" spans="1:16" x14ac:dyDescent="0.3">
      <c r="A195" s="8" t="s">
        <v>198</v>
      </c>
      <c r="B195" s="8" t="s">
        <v>98</v>
      </c>
      <c r="C195" s="2">
        <v>2.9197080291970798E-2</v>
      </c>
      <c r="D195" s="2">
        <v>-3.54609929078014E-2</v>
      </c>
      <c r="E195" s="2">
        <v>7.3529411764705899E-3</v>
      </c>
      <c r="F195" s="2">
        <v>8.0291970802919693E-2</v>
      </c>
      <c r="G195" s="2">
        <v>6.7567567567567599E-2</v>
      </c>
      <c r="H195" s="2">
        <v>1.8987341772151899E-2</v>
      </c>
      <c r="I195" s="2">
        <v>8.6956521739130405E-2</v>
      </c>
      <c r="J195" s="2">
        <v>5.7142857142857099E-3</v>
      </c>
      <c r="K195" s="2">
        <v>3.97727272727273E-2</v>
      </c>
      <c r="L195" s="2">
        <v>9.8360655737704902E-2</v>
      </c>
      <c r="M195" s="2">
        <v>9.9502487562189101E-2</v>
      </c>
      <c r="N195" s="2">
        <v>0.144796380090498</v>
      </c>
      <c r="O195" s="3">
        <v>0.4375</v>
      </c>
      <c r="P195" s="3">
        <v>0.86029411764705899</v>
      </c>
    </row>
    <row r="196" spans="1:16" x14ac:dyDescent="0.3">
      <c r="A196" s="8" t="s">
        <v>198</v>
      </c>
      <c r="B196" s="8" t="s">
        <v>99</v>
      </c>
      <c r="C196" s="2">
        <v>8.4745762711864403E-2</v>
      </c>
      <c r="D196" s="2">
        <v>-8.3333333333333301E-2</v>
      </c>
      <c r="E196" s="2">
        <v>-4.5454545454545497E-2</v>
      </c>
      <c r="F196" s="2">
        <v>2.9761904761904798E-2</v>
      </c>
      <c r="G196" s="2">
        <v>3.4682080924855502E-2</v>
      </c>
      <c r="H196" s="2">
        <v>1.67597765363128E-2</v>
      </c>
      <c r="I196" s="2">
        <v>2.1978021978022001E-2</v>
      </c>
      <c r="J196" s="2">
        <v>-2.1505376344085999E-2</v>
      </c>
      <c r="K196" s="2">
        <v>4.94505494505494E-2</v>
      </c>
      <c r="L196" s="2">
        <v>-4.7120418848167499E-2</v>
      </c>
      <c r="M196" s="2">
        <v>-1.6483516483516501E-2</v>
      </c>
      <c r="N196" s="2">
        <v>6.1452513966480403E-2</v>
      </c>
      <c r="O196" s="3">
        <v>4.3956043956044001E-2</v>
      </c>
      <c r="P196" s="3">
        <v>7.9545454545454503E-2</v>
      </c>
    </row>
    <row r="197" spans="1:16" x14ac:dyDescent="0.3">
      <c r="A197" s="8" t="s">
        <v>198</v>
      </c>
      <c r="B197" s="8" t="s">
        <v>100</v>
      </c>
      <c r="C197" s="2">
        <v>-0.05</v>
      </c>
      <c r="D197" s="2">
        <v>-6.5789473684210497E-3</v>
      </c>
      <c r="E197" s="2">
        <v>-3.3112582781456998E-2</v>
      </c>
      <c r="F197" s="2">
        <v>0.10958904109589</v>
      </c>
      <c r="G197" s="2">
        <v>1.85185185185185E-2</v>
      </c>
      <c r="H197" s="2">
        <v>0</v>
      </c>
      <c r="I197" s="2">
        <v>1.21212121212121E-2</v>
      </c>
      <c r="J197" s="2">
        <v>2.39520958083832E-2</v>
      </c>
      <c r="K197" s="2">
        <v>-1.7543859649122799E-2</v>
      </c>
      <c r="L197" s="2">
        <v>-7.7380952380952397E-2</v>
      </c>
      <c r="M197" s="2">
        <v>-0.12258064516129</v>
      </c>
      <c r="N197" s="2">
        <v>-7.3529411764705899E-3</v>
      </c>
      <c r="O197" s="3">
        <v>-0.21052631578947401</v>
      </c>
      <c r="P197" s="3">
        <v>-0.105960264900662</v>
      </c>
    </row>
    <row r="198" spans="1:16" x14ac:dyDescent="0.3">
      <c r="A198" s="8" t="s">
        <v>199</v>
      </c>
      <c r="B198" s="8" t="s">
        <v>89</v>
      </c>
      <c r="C198" s="2">
        <v>0.113409961685824</v>
      </c>
      <c r="D198" s="2">
        <v>8.6717136958017901E-2</v>
      </c>
      <c r="E198" s="2">
        <v>6.9031032298923406E-2</v>
      </c>
      <c r="F198" s="2">
        <v>7.9976303317535496E-2</v>
      </c>
      <c r="G198" s="2">
        <v>7.4053757542512297E-2</v>
      </c>
      <c r="H198" s="2">
        <v>0.10367722165475</v>
      </c>
      <c r="I198" s="2">
        <v>4.9051365108745901E-2</v>
      </c>
      <c r="J198" s="2">
        <v>8.7340097044552298E-2</v>
      </c>
      <c r="K198" s="2">
        <v>4.34077079107505E-2</v>
      </c>
      <c r="L198" s="2">
        <v>8.6702954898911305E-2</v>
      </c>
      <c r="M198" s="2">
        <v>8.4436493738819299E-2</v>
      </c>
      <c r="N198" s="2">
        <v>3.1342791158033699E-2</v>
      </c>
      <c r="O198" s="3">
        <v>0.26815415821500999</v>
      </c>
      <c r="P198" s="3">
        <v>0.97973400886637096</v>
      </c>
    </row>
    <row r="199" spans="1:16" x14ac:dyDescent="0.3">
      <c r="A199" s="8" t="s">
        <v>199</v>
      </c>
      <c r="B199" s="8" t="s">
        <v>90</v>
      </c>
      <c r="C199" s="2">
        <v>0.11127487103905701</v>
      </c>
      <c r="D199" s="2">
        <v>2.9177718832891199E-2</v>
      </c>
      <c r="E199" s="2">
        <v>1.54639175257732E-2</v>
      </c>
      <c r="F199" s="2">
        <v>3.8071065989847698E-2</v>
      </c>
      <c r="G199" s="2">
        <v>4.3398533007334997E-2</v>
      </c>
      <c r="H199" s="2">
        <v>3.6906854130052701E-2</v>
      </c>
      <c r="I199" s="2">
        <v>2.7683615819209001E-2</v>
      </c>
      <c r="J199" s="2">
        <v>2.96866410115448E-2</v>
      </c>
      <c r="K199" s="2">
        <v>1.1211959423384901E-2</v>
      </c>
      <c r="L199" s="2">
        <v>3.6430834213305202E-2</v>
      </c>
      <c r="M199" s="2">
        <v>4.4829342842587903E-2</v>
      </c>
      <c r="N199" s="2">
        <v>2.2428083861531001E-2</v>
      </c>
      <c r="O199" s="3">
        <v>0.119594233849439</v>
      </c>
      <c r="P199" s="3">
        <v>0.35115979381443302</v>
      </c>
    </row>
    <row r="200" spans="1:16" x14ac:dyDescent="0.3">
      <c r="A200" s="8" t="s">
        <v>199</v>
      </c>
      <c r="B200" s="8" t="s">
        <v>91</v>
      </c>
      <c r="C200" s="2">
        <v>0.12121212121212099</v>
      </c>
      <c r="D200" s="2">
        <v>0.108108108108108</v>
      </c>
      <c r="E200" s="2">
        <v>8.1300813008130093E-2</v>
      </c>
      <c r="F200" s="2">
        <v>8.2706766917293201E-2</v>
      </c>
      <c r="G200" s="2">
        <v>0.15277777777777801</v>
      </c>
      <c r="H200" s="2">
        <v>0.114457831325301</v>
      </c>
      <c r="I200" s="2">
        <v>8.6486486486486505E-2</v>
      </c>
      <c r="J200" s="2">
        <v>5.9701492537313397E-2</v>
      </c>
      <c r="K200" s="2">
        <v>7.9812206572769995E-2</v>
      </c>
      <c r="L200" s="2">
        <v>0.13043478260869601</v>
      </c>
      <c r="M200" s="2">
        <v>8.4615384615384606E-2</v>
      </c>
      <c r="N200" s="2">
        <v>2.4822695035461001E-2</v>
      </c>
      <c r="O200" s="3">
        <v>0.35680751173708902</v>
      </c>
      <c r="P200" s="3">
        <v>1.34959349593496</v>
      </c>
    </row>
    <row r="201" spans="1:16" x14ac:dyDescent="0.3">
      <c r="A201" s="8" t="s">
        <v>199</v>
      </c>
      <c r="B201" s="8" t="s">
        <v>92</v>
      </c>
      <c r="C201" s="2">
        <v>9.8939929328621903E-2</v>
      </c>
      <c r="D201" s="2">
        <v>6.4308681672025705E-2</v>
      </c>
      <c r="E201" s="2">
        <v>9.0634441087613302E-3</v>
      </c>
      <c r="F201" s="2">
        <v>-5.9880239520958096E-3</v>
      </c>
      <c r="G201" s="2">
        <v>2.40963855421687E-2</v>
      </c>
      <c r="H201" s="2">
        <v>8.8235294117647092E-3</v>
      </c>
      <c r="I201" s="2">
        <v>8.7463556851312008E-3</v>
      </c>
      <c r="J201" s="2">
        <v>4.0462427745664699E-2</v>
      </c>
      <c r="K201" s="2">
        <v>-3.05555555555556E-2</v>
      </c>
      <c r="L201" s="2">
        <v>8.5959885386819503E-3</v>
      </c>
      <c r="M201" s="2">
        <v>3.4090909090909102E-2</v>
      </c>
      <c r="N201" s="2">
        <v>2.1978021978022001E-2</v>
      </c>
      <c r="O201" s="3">
        <v>3.3333333333333298E-2</v>
      </c>
      <c r="P201" s="3">
        <v>0.123867069486405</v>
      </c>
    </row>
    <row r="202" spans="1:16" x14ac:dyDescent="0.3">
      <c r="A202" s="8" t="s">
        <v>199</v>
      </c>
      <c r="B202" s="8" t="s">
        <v>93</v>
      </c>
      <c r="C202" s="2">
        <v>0.103225806451613</v>
      </c>
      <c r="D202" s="2">
        <v>0.105263157894737</v>
      </c>
      <c r="E202" s="2">
        <v>0.11640211640211599</v>
      </c>
      <c r="F202" s="2">
        <v>0.104265402843602</v>
      </c>
      <c r="G202" s="2">
        <v>5.1502145922746802E-2</v>
      </c>
      <c r="H202" s="2">
        <v>0.102040816326531</v>
      </c>
      <c r="I202" s="2">
        <v>0.11111111111111099</v>
      </c>
      <c r="J202" s="2">
        <v>0.08</v>
      </c>
      <c r="K202" s="2">
        <v>9.2592592592592601E-2</v>
      </c>
      <c r="L202" s="2">
        <v>0.115819209039548</v>
      </c>
      <c r="M202" s="2">
        <v>4.5569620253164599E-2</v>
      </c>
      <c r="N202" s="2">
        <v>4.1162227602905603E-2</v>
      </c>
      <c r="O202" s="3">
        <v>0.327160493827161</v>
      </c>
      <c r="P202" s="3">
        <v>1.27513227513228</v>
      </c>
    </row>
    <row r="203" spans="1:16" x14ac:dyDescent="0.3">
      <c r="A203" s="8" t="s">
        <v>199</v>
      </c>
      <c r="B203" s="8" t="s">
        <v>94</v>
      </c>
      <c r="C203" s="2">
        <v>8.4337349397590397E-2</v>
      </c>
      <c r="D203" s="2">
        <v>3.3333333333333298E-2</v>
      </c>
      <c r="E203" s="2">
        <v>4.3010752688171998E-2</v>
      </c>
      <c r="F203" s="2">
        <v>3.09278350515464E-2</v>
      </c>
      <c r="G203" s="2">
        <v>7.0000000000000007E-2</v>
      </c>
      <c r="H203" s="2">
        <v>6.5420560747663503E-2</v>
      </c>
      <c r="I203" s="2">
        <v>3.5087719298245598E-2</v>
      </c>
      <c r="J203" s="2">
        <v>8.4745762711864403E-2</v>
      </c>
      <c r="K203" s="2">
        <v>0</v>
      </c>
      <c r="L203" s="2">
        <v>3.90625E-2</v>
      </c>
      <c r="M203" s="2">
        <v>7.5187969924811998E-2</v>
      </c>
      <c r="N203" s="2">
        <v>4.1958041958042001E-2</v>
      </c>
      <c r="O203" s="3">
        <v>0.1640625</v>
      </c>
      <c r="P203" s="3">
        <v>0.60215053763440896</v>
      </c>
    </row>
    <row r="204" spans="1:16" x14ac:dyDescent="0.3">
      <c r="A204" s="8" t="s">
        <v>199</v>
      </c>
      <c r="B204" s="8" t="s">
        <v>95</v>
      </c>
      <c r="C204" s="2">
        <v>3.8454323766647897E-2</v>
      </c>
      <c r="D204" s="2">
        <v>4.3352601156069403E-3</v>
      </c>
      <c r="E204" s="2">
        <v>3.7769784172661902E-3</v>
      </c>
      <c r="F204" s="2">
        <v>1.34384518903422E-2</v>
      </c>
      <c r="G204" s="2">
        <v>1.43210749646393E-2</v>
      </c>
      <c r="H204" s="2">
        <v>2.3008541049328899E-2</v>
      </c>
      <c r="I204" s="2">
        <v>1.3801329016868299E-2</v>
      </c>
      <c r="J204" s="2">
        <v>2.5546218487394998E-2</v>
      </c>
      <c r="K204" s="2">
        <v>1.09800065552278E-2</v>
      </c>
      <c r="L204" s="2">
        <v>2.07489058194197E-2</v>
      </c>
      <c r="M204" s="2">
        <v>3.1761156106082301E-2</v>
      </c>
      <c r="N204" s="2">
        <v>-1.06202862859781E-2</v>
      </c>
      <c r="O204" s="3">
        <v>5.34251065224517E-2</v>
      </c>
      <c r="P204" s="3">
        <v>0.156115107913669</v>
      </c>
    </row>
    <row r="205" spans="1:16" x14ac:dyDescent="0.3">
      <c r="A205" s="8" t="s">
        <v>199</v>
      </c>
      <c r="B205" s="8" t="s">
        <v>96</v>
      </c>
      <c r="C205" s="2">
        <v>9.9632503062474495E-2</v>
      </c>
      <c r="D205" s="2">
        <v>7.2409951726698896E-2</v>
      </c>
      <c r="E205" s="2">
        <v>4.8476454293628797E-2</v>
      </c>
      <c r="F205" s="2">
        <v>7.1994715984148E-2</v>
      </c>
      <c r="G205" s="2">
        <v>3.2963647566235398E-2</v>
      </c>
      <c r="H205" s="2">
        <v>1.07366537429168E-2</v>
      </c>
      <c r="I205" s="2">
        <v>9.1472410740631397E-3</v>
      </c>
      <c r="J205" s="2">
        <v>2.2807017543859699E-2</v>
      </c>
      <c r="K205" s="2">
        <v>-2.3727844482561499E-2</v>
      </c>
      <c r="L205" s="2">
        <v>1.4934114202049801E-2</v>
      </c>
      <c r="M205" s="2">
        <v>1.2117714945181801E-2</v>
      </c>
      <c r="N205" s="2">
        <v>-3.3637400228050202E-2</v>
      </c>
      <c r="O205" s="3">
        <v>-3.08747855917667E-2</v>
      </c>
      <c r="P205" s="3">
        <v>0.17382271468144</v>
      </c>
    </row>
    <row r="206" spans="1:16" x14ac:dyDescent="0.3">
      <c r="A206" s="8" t="s">
        <v>199</v>
      </c>
      <c r="B206" s="8" t="s">
        <v>97</v>
      </c>
      <c r="C206" s="2">
        <v>7.09219858156028E-2</v>
      </c>
      <c r="D206" s="2">
        <v>0.12582781456953601</v>
      </c>
      <c r="E206" s="2">
        <v>3.5294117647058802E-2</v>
      </c>
      <c r="F206" s="2">
        <v>9.6590909090909102E-2</v>
      </c>
      <c r="G206" s="2">
        <v>0.10880829015544</v>
      </c>
      <c r="H206" s="2">
        <v>0.10747663551401899</v>
      </c>
      <c r="I206" s="2">
        <v>9.7046413502109699E-2</v>
      </c>
      <c r="J206" s="2">
        <v>0.123076923076923</v>
      </c>
      <c r="K206" s="2">
        <v>7.5342465753424695E-2</v>
      </c>
      <c r="L206" s="2">
        <v>7.0063694267515894E-2</v>
      </c>
      <c r="M206" s="2">
        <v>0.107142857142857</v>
      </c>
      <c r="N206" s="2">
        <v>2.4193548387096801E-2</v>
      </c>
      <c r="O206" s="3">
        <v>0.30479452054794498</v>
      </c>
      <c r="P206" s="3">
        <v>1.24117647058824</v>
      </c>
    </row>
    <row r="207" spans="1:16" x14ac:dyDescent="0.3">
      <c r="A207" s="8" t="s">
        <v>199</v>
      </c>
      <c r="B207" s="8" t="s">
        <v>98</v>
      </c>
      <c r="C207" s="2">
        <v>9.34579439252336E-2</v>
      </c>
      <c r="D207" s="2">
        <v>7.69230769230769E-2</v>
      </c>
      <c r="E207" s="2">
        <v>-4.7619047619047603E-2</v>
      </c>
      <c r="F207" s="2">
        <v>5.83333333333333E-2</v>
      </c>
      <c r="G207" s="2">
        <v>0.12992125984252001</v>
      </c>
      <c r="H207" s="2">
        <v>4.1811846689895502E-2</v>
      </c>
      <c r="I207" s="2">
        <v>6.6889632107023402E-3</v>
      </c>
      <c r="J207" s="2">
        <v>5.3156146179402002E-2</v>
      </c>
      <c r="K207" s="2">
        <v>6.3091482649842304E-3</v>
      </c>
      <c r="L207" s="2">
        <v>0.100313479623824</v>
      </c>
      <c r="M207" s="2">
        <v>9.9715099715099703E-2</v>
      </c>
      <c r="N207" s="2">
        <v>3.8860103626942998E-2</v>
      </c>
      <c r="O207" s="3">
        <v>0.264984227129338</v>
      </c>
      <c r="P207" s="3">
        <v>0.59126984126984095</v>
      </c>
    </row>
    <row r="208" spans="1:16" x14ac:dyDescent="0.3">
      <c r="A208" s="8" t="s">
        <v>199</v>
      </c>
      <c r="B208" s="8" t="s">
        <v>99</v>
      </c>
      <c r="C208" s="2">
        <v>2.8462998102466799E-2</v>
      </c>
      <c r="D208" s="2">
        <v>-3.3210332103321E-2</v>
      </c>
      <c r="E208" s="2">
        <v>-3.6259541984732802E-2</v>
      </c>
      <c r="F208" s="2">
        <v>4.7524752475247498E-2</v>
      </c>
      <c r="G208" s="2">
        <v>5.2930056710774998E-2</v>
      </c>
      <c r="H208" s="2">
        <v>-1.43626570915619E-2</v>
      </c>
      <c r="I208" s="2">
        <v>2.3679417122040101E-2</v>
      </c>
      <c r="J208" s="2">
        <v>7.1174377224199302E-3</v>
      </c>
      <c r="K208" s="2">
        <v>7.0671378091872799E-3</v>
      </c>
      <c r="L208" s="2">
        <v>-3.6842105263157898E-2</v>
      </c>
      <c r="M208" s="2">
        <v>-8.9253187613843293E-2</v>
      </c>
      <c r="N208" s="2">
        <v>8.0000000000000002E-3</v>
      </c>
      <c r="O208" s="3">
        <v>-0.10954063604240299</v>
      </c>
      <c r="P208" s="3">
        <v>-3.8167938931297697E-2</v>
      </c>
    </row>
    <row r="209" spans="1:16" x14ac:dyDescent="0.3">
      <c r="A209" s="8" t="s">
        <v>199</v>
      </c>
      <c r="B209" s="8" t="s">
        <v>100</v>
      </c>
      <c r="C209" s="2">
        <v>-3.6458333333333301E-2</v>
      </c>
      <c r="D209" s="2">
        <v>-4.3243243243243197E-2</v>
      </c>
      <c r="E209" s="2">
        <v>-3.6723163841807897E-2</v>
      </c>
      <c r="F209" s="2">
        <v>-1.46627565982405E-2</v>
      </c>
      <c r="G209" s="2">
        <v>8.9285714285714298E-3</v>
      </c>
      <c r="H209" s="2">
        <v>3.5398230088495602E-2</v>
      </c>
      <c r="I209" s="2">
        <v>-8.5470085470085496E-3</v>
      </c>
      <c r="J209" s="2">
        <v>2.0114942528735601E-2</v>
      </c>
      <c r="K209" s="2">
        <v>-2.8169014084507001E-2</v>
      </c>
      <c r="L209" s="2">
        <v>-0.101449275362319</v>
      </c>
      <c r="M209" s="2">
        <v>-0.14193548387096799</v>
      </c>
      <c r="N209" s="2">
        <v>-5.6390977443608999E-2</v>
      </c>
      <c r="O209" s="3">
        <v>-0.29295774647887302</v>
      </c>
      <c r="P209" s="3">
        <v>-0.290960451977401</v>
      </c>
    </row>
    <row r="210" spans="1:16" x14ac:dyDescent="0.3">
      <c r="A210" s="8" t="s">
        <v>200</v>
      </c>
      <c r="B210" s="8" t="s">
        <v>89</v>
      </c>
      <c r="C210" s="2">
        <v>6.7064083457526097E-2</v>
      </c>
      <c r="D210" s="2">
        <v>4.60893854748603E-2</v>
      </c>
      <c r="E210" s="2">
        <v>7.4766355140186896E-2</v>
      </c>
      <c r="F210" s="2">
        <v>0.109316770186335</v>
      </c>
      <c r="G210" s="2">
        <v>7.2788353863381894E-2</v>
      </c>
      <c r="H210" s="2">
        <v>7.3068893528183701E-2</v>
      </c>
      <c r="I210" s="2">
        <v>7.3929961089494206E-2</v>
      </c>
      <c r="J210" s="2">
        <v>4.8007246376811599E-2</v>
      </c>
      <c r="K210" s="2">
        <v>6.2229904926534102E-2</v>
      </c>
      <c r="L210" s="2">
        <v>8.2180634662327098E-2</v>
      </c>
      <c r="M210" s="2">
        <v>9.4736842105263203E-2</v>
      </c>
      <c r="N210" s="2">
        <v>6.9368131868131899E-2</v>
      </c>
      <c r="O210" s="3">
        <v>0.34572169403630099</v>
      </c>
      <c r="P210" s="3">
        <v>1.07877169559413</v>
      </c>
    </row>
    <row r="211" spans="1:16" x14ac:dyDescent="0.3">
      <c r="A211" s="8" t="s">
        <v>200</v>
      </c>
      <c r="B211" s="8" t="s">
        <v>90</v>
      </c>
      <c r="C211" s="2">
        <v>8.1934846989141205E-2</v>
      </c>
      <c r="D211" s="2">
        <v>5.7937956204379602E-2</v>
      </c>
      <c r="E211" s="2">
        <v>5.0021561017680002E-2</v>
      </c>
      <c r="F211" s="2">
        <v>5.4620123203285402E-2</v>
      </c>
      <c r="G211" s="2">
        <v>3.4267912772585701E-2</v>
      </c>
      <c r="H211" s="2">
        <v>3.4262048192771101E-2</v>
      </c>
      <c r="I211" s="2">
        <v>3.0578813250819101E-2</v>
      </c>
      <c r="J211" s="2">
        <v>3.6736135641116198E-2</v>
      </c>
      <c r="K211" s="2">
        <v>1.9761499148211199E-2</v>
      </c>
      <c r="L211" s="2">
        <v>4.6441697293685302E-2</v>
      </c>
      <c r="M211" s="2">
        <v>5.8429118773946402E-2</v>
      </c>
      <c r="N211" s="2">
        <v>5.6108597285067903E-2</v>
      </c>
      <c r="O211" s="3">
        <v>0.192844974446337</v>
      </c>
      <c r="P211" s="3">
        <v>0.50970245795601599</v>
      </c>
    </row>
    <row r="212" spans="1:16" x14ac:dyDescent="0.3">
      <c r="A212" s="8" t="s">
        <v>200</v>
      </c>
      <c r="B212" s="8" t="s">
        <v>91</v>
      </c>
      <c r="C212" s="2">
        <v>4.4444444444444398E-2</v>
      </c>
      <c r="D212" s="2">
        <v>-0.10638297872340401</v>
      </c>
      <c r="E212" s="2">
        <v>4.7619047619047603E-2</v>
      </c>
      <c r="F212" s="2">
        <v>0.13636363636363599</v>
      </c>
      <c r="G212" s="2">
        <v>0.06</v>
      </c>
      <c r="H212" s="2">
        <v>0.13207547169811301</v>
      </c>
      <c r="I212" s="2">
        <v>3.3333333333333298E-2</v>
      </c>
      <c r="J212" s="2">
        <v>0.12903225806451599</v>
      </c>
      <c r="K212" s="2">
        <v>7.1428571428571397E-2</v>
      </c>
      <c r="L212" s="2">
        <v>0.133333333333333</v>
      </c>
      <c r="M212" s="2">
        <v>5.8823529411764698E-2</v>
      </c>
      <c r="N212" s="2">
        <v>2.2222222222222199E-2</v>
      </c>
      <c r="O212" s="3">
        <v>0.314285714285714</v>
      </c>
      <c r="P212" s="3">
        <v>1.19047619047619</v>
      </c>
    </row>
    <row r="213" spans="1:16" x14ac:dyDescent="0.3">
      <c r="A213" s="8" t="s">
        <v>200</v>
      </c>
      <c r="B213" s="8" t="s">
        <v>92</v>
      </c>
      <c r="C213" s="2">
        <v>3.9682539682539701E-2</v>
      </c>
      <c r="D213" s="2">
        <v>3.81679389312977E-3</v>
      </c>
      <c r="E213" s="2">
        <v>0</v>
      </c>
      <c r="F213" s="2">
        <v>1.9011406844106502E-2</v>
      </c>
      <c r="G213" s="2">
        <v>0</v>
      </c>
      <c r="H213" s="2">
        <v>5.22388059701493E-2</v>
      </c>
      <c r="I213" s="2">
        <v>0.102836879432624</v>
      </c>
      <c r="J213" s="2">
        <v>2.2508038585209E-2</v>
      </c>
      <c r="K213" s="2">
        <v>6.2893081761006301E-3</v>
      </c>
      <c r="L213" s="2">
        <v>4.6875E-2</v>
      </c>
      <c r="M213" s="2">
        <v>1.49253731343284E-2</v>
      </c>
      <c r="N213" s="2">
        <v>9.41176470588235E-2</v>
      </c>
      <c r="O213" s="3">
        <v>0.169811320754717</v>
      </c>
      <c r="P213" s="3">
        <v>0.41444866920152101</v>
      </c>
    </row>
    <row r="214" spans="1:16" x14ac:dyDescent="0.3">
      <c r="A214" s="8" t="s">
        <v>200</v>
      </c>
      <c r="B214" s="8" t="s">
        <v>93</v>
      </c>
      <c r="C214" s="2">
        <v>2.6315789473684199E-2</v>
      </c>
      <c r="D214" s="2">
        <v>2.5641025641025599E-2</v>
      </c>
      <c r="E214" s="2">
        <v>0.1</v>
      </c>
      <c r="F214" s="2">
        <v>0.13636363636363599</v>
      </c>
      <c r="G214" s="2">
        <v>0.06</v>
      </c>
      <c r="H214" s="2">
        <v>0.10377358490565999</v>
      </c>
      <c r="I214" s="2">
        <v>6.8376068376068397E-2</v>
      </c>
      <c r="J214" s="2">
        <v>0.152</v>
      </c>
      <c r="K214" s="2">
        <v>1.38888888888889E-2</v>
      </c>
      <c r="L214" s="2">
        <v>3.42465753424658E-2</v>
      </c>
      <c r="M214" s="2">
        <v>9.27152317880795E-2</v>
      </c>
      <c r="N214" s="2">
        <v>8.4848484848484895E-2</v>
      </c>
      <c r="O214" s="3">
        <v>0.243055555555556</v>
      </c>
      <c r="P214" s="3">
        <v>1.2375</v>
      </c>
    </row>
    <row r="215" spans="1:16" x14ac:dyDescent="0.3">
      <c r="A215" s="8" t="s">
        <v>200</v>
      </c>
      <c r="B215" s="8" t="s">
        <v>94</v>
      </c>
      <c r="C215" s="2">
        <v>-1.63934426229508E-2</v>
      </c>
      <c r="D215" s="2">
        <v>3.3333333333333298E-2</v>
      </c>
      <c r="E215" s="2">
        <v>1.6129032258064498E-2</v>
      </c>
      <c r="F215" s="2">
        <v>9.5238095238095205E-2</v>
      </c>
      <c r="G215" s="2">
        <v>-1.4492753623188401E-2</v>
      </c>
      <c r="H215" s="2">
        <v>7.3529411764705899E-2</v>
      </c>
      <c r="I215" s="2">
        <v>9.5890410958904104E-2</v>
      </c>
      <c r="J215" s="2">
        <v>1.2500000000000001E-2</v>
      </c>
      <c r="K215" s="2">
        <v>8.6419753086419707E-2</v>
      </c>
      <c r="L215" s="2">
        <v>3.4090909090909102E-2</v>
      </c>
      <c r="M215" s="2">
        <v>2.1978021978022001E-2</v>
      </c>
      <c r="N215" s="2">
        <v>0.10752688172043</v>
      </c>
      <c r="O215" s="3">
        <v>0.27160493827160498</v>
      </c>
      <c r="P215" s="3">
        <v>0.66129032258064502</v>
      </c>
    </row>
    <row r="216" spans="1:16" x14ac:dyDescent="0.3">
      <c r="A216" s="8" t="s">
        <v>200</v>
      </c>
      <c r="B216" s="8" t="s">
        <v>95</v>
      </c>
      <c r="C216" s="2">
        <v>2.9556650246305399E-3</v>
      </c>
      <c r="D216" s="2">
        <v>-9.0864440078585497E-3</v>
      </c>
      <c r="E216" s="2">
        <v>-3.7174721189591098E-3</v>
      </c>
      <c r="F216" s="2">
        <v>4.7263681592039797E-3</v>
      </c>
      <c r="G216" s="2">
        <v>1.38648180242634E-2</v>
      </c>
      <c r="H216" s="2">
        <v>0</v>
      </c>
      <c r="I216" s="2">
        <v>1.0012210012209999E-2</v>
      </c>
      <c r="J216" s="2">
        <v>2.2243713733075401E-2</v>
      </c>
      <c r="K216" s="2">
        <v>1.2535477767265799E-2</v>
      </c>
      <c r="L216" s="2">
        <v>6.7741181966830197E-3</v>
      </c>
      <c r="M216" s="2">
        <v>1.6473317865429202E-2</v>
      </c>
      <c r="N216" s="2">
        <v>2.1684546907098801E-2</v>
      </c>
      <c r="O216" s="3">
        <v>5.8656575212866602E-2</v>
      </c>
      <c r="P216" s="3">
        <v>0.109293680297398</v>
      </c>
    </row>
    <row r="217" spans="1:16" x14ac:dyDescent="0.3">
      <c r="A217" s="8" t="s">
        <v>200</v>
      </c>
      <c r="B217" s="8" t="s">
        <v>96</v>
      </c>
      <c r="C217" s="2">
        <v>8.5805084745762705E-2</v>
      </c>
      <c r="D217" s="2">
        <v>2.73170731707317E-2</v>
      </c>
      <c r="E217" s="2">
        <v>3.4188034188034198E-2</v>
      </c>
      <c r="F217" s="2">
        <v>1.8365472910927501E-2</v>
      </c>
      <c r="G217" s="2">
        <v>2.4346257889991001E-2</v>
      </c>
      <c r="H217" s="2">
        <v>1.32042253521127E-2</v>
      </c>
      <c r="I217" s="2">
        <v>-2.6064291920069498E-3</v>
      </c>
      <c r="J217" s="2">
        <v>4.3554006968641104E-3</v>
      </c>
      <c r="K217" s="2">
        <v>-3.7294015611448399E-2</v>
      </c>
      <c r="L217" s="2">
        <v>-9.0090090090090107E-3</v>
      </c>
      <c r="M217" s="2">
        <v>5.4545454545454498E-3</v>
      </c>
      <c r="N217" s="2">
        <v>-2.4412296564195302E-2</v>
      </c>
      <c r="O217" s="3">
        <v>-6.4180398959236801E-2</v>
      </c>
      <c r="P217" s="3">
        <v>2.4691358024691398E-2</v>
      </c>
    </row>
    <row r="218" spans="1:16" x14ac:dyDescent="0.3">
      <c r="A218" s="8" t="s">
        <v>200</v>
      </c>
      <c r="B218" s="8" t="s">
        <v>97</v>
      </c>
      <c r="C218" s="2">
        <v>4.3478260869565202E-2</v>
      </c>
      <c r="D218" s="2">
        <v>0.20833333333333301</v>
      </c>
      <c r="E218" s="2">
        <v>-6.8965517241379296E-2</v>
      </c>
      <c r="F218" s="2">
        <v>7.4074074074074098E-2</v>
      </c>
      <c r="G218" s="2">
        <v>0.10344827586206901</v>
      </c>
      <c r="H218" s="2">
        <v>0.1875</v>
      </c>
      <c r="I218" s="2">
        <v>0.105263157894737</v>
      </c>
      <c r="J218" s="2">
        <v>0.119047619047619</v>
      </c>
      <c r="K218" s="2">
        <v>6.3829787234042507E-2</v>
      </c>
      <c r="L218" s="2">
        <v>0.23</v>
      </c>
      <c r="M218" s="2">
        <v>4.0650406504064998E-2</v>
      </c>
      <c r="N218" s="2">
        <v>0.1328125</v>
      </c>
      <c r="O218" s="3">
        <v>0.54255319148936199</v>
      </c>
      <c r="P218" s="3">
        <v>1.5</v>
      </c>
    </row>
    <row r="219" spans="1:16" x14ac:dyDescent="0.3">
      <c r="A219" s="8" t="s">
        <v>200</v>
      </c>
      <c r="B219" s="8" t="s">
        <v>98</v>
      </c>
      <c r="C219" s="2">
        <v>-1.3698630136986301E-2</v>
      </c>
      <c r="D219" s="2">
        <v>3.2407407407407399E-2</v>
      </c>
      <c r="E219" s="2">
        <v>3.5874439461883401E-2</v>
      </c>
      <c r="F219" s="2">
        <v>5.62770562770563E-2</v>
      </c>
      <c r="G219" s="2">
        <v>0</v>
      </c>
      <c r="H219" s="2">
        <v>3.2786885245901599E-2</v>
      </c>
      <c r="I219" s="2">
        <v>7.9365079365079395E-3</v>
      </c>
      <c r="J219" s="2">
        <v>0.12598425196850399</v>
      </c>
      <c r="K219" s="2">
        <v>0.101398601398601</v>
      </c>
      <c r="L219" s="2">
        <v>0.107936507936508</v>
      </c>
      <c r="M219" s="2">
        <v>0.120343839541547</v>
      </c>
      <c r="N219" s="2">
        <v>0.11764705882352899</v>
      </c>
      <c r="O219" s="3">
        <v>0.52797202797202802</v>
      </c>
      <c r="P219" s="3">
        <v>0.95964125560538105</v>
      </c>
    </row>
    <row r="220" spans="1:16" x14ac:dyDescent="0.3">
      <c r="A220" s="8" t="s">
        <v>200</v>
      </c>
      <c r="B220" s="8" t="s">
        <v>99</v>
      </c>
      <c r="C220" s="2">
        <v>-6.88405797101449E-2</v>
      </c>
      <c r="D220" s="2">
        <v>-5.4474708171206199E-2</v>
      </c>
      <c r="E220" s="2">
        <v>8.23045267489712E-3</v>
      </c>
      <c r="F220" s="2">
        <v>2.4489795918367301E-2</v>
      </c>
      <c r="G220" s="2">
        <v>0</v>
      </c>
      <c r="H220" s="2">
        <v>-4.7808764940239001E-2</v>
      </c>
      <c r="I220" s="2">
        <v>2.92887029288703E-2</v>
      </c>
      <c r="J220" s="2">
        <v>4.8780487804878099E-2</v>
      </c>
      <c r="K220" s="2">
        <v>3.8759689922480599E-2</v>
      </c>
      <c r="L220" s="2">
        <v>-3.3582089552238799E-2</v>
      </c>
      <c r="M220" s="2">
        <v>-6.1776061776061798E-2</v>
      </c>
      <c r="N220" s="2">
        <v>-1.2345679012345699E-2</v>
      </c>
      <c r="O220" s="3">
        <v>-6.9767441860465101E-2</v>
      </c>
      <c r="P220" s="3">
        <v>-1.2345679012345699E-2</v>
      </c>
    </row>
    <row r="221" spans="1:16" x14ac:dyDescent="0.3">
      <c r="A221" s="8" t="s">
        <v>200</v>
      </c>
      <c r="B221" s="8" t="s">
        <v>100</v>
      </c>
      <c r="C221" s="2">
        <v>-1.25786163522013E-2</v>
      </c>
      <c r="D221" s="2">
        <v>2.54777070063694E-2</v>
      </c>
      <c r="E221" s="2">
        <v>6.8322981366459604E-2</v>
      </c>
      <c r="F221" s="2">
        <v>9.3023255813953501E-2</v>
      </c>
      <c r="G221" s="2">
        <v>6.9148936170212796E-2</v>
      </c>
      <c r="H221" s="2">
        <v>9.4527363184079602E-2</v>
      </c>
      <c r="I221" s="2">
        <v>4.0909090909090902E-2</v>
      </c>
      <c r="J221" s="2">
        <v>1.7467248908296901E-2</v>
      </c>
      <c r="K221" s="2">
        <v>4.7210300429184601E-2</v>
      </c>
      <c r="L221" s="2">
        <v>-0.135245901639344</v>
      </c>
      <c r="M221" s="2">
        <v>-6.6350710900473897E-2</v>
      </c>
      <c r="N221" s="2">
        <v>-5.5837563451776699E-2</v>
      </c>
      <c r="O221" s="3">
        <v>-0.201716738197425</v>
      </c>
      <c r="P221" s="3">
        <v>0.15527950310558999</v>
      </c>
    </row>
    <row r="222" spans="1:16" x14ac:dyDescent="0.3">
      <c r="A222" s="8" t="s">
        <v>201</v>
      </c>
      <c r="B222" s="8" t="s">
        <v>89</v>
      </c>
      <c r="C222" s="2">
        <v>5.95744680851064E-2</v>
      </c>
      <c r="D222" s="2">
        <v>8.2329317269076302E-2</v>
      </c>
      <c r="E222" s="2">
        <v>6.1224489795918401E-2</v>
      </c>
      <c r="F222" s="2">
        <v>7.3426573426573397E-2</v>
      </c>
      <c r="G222" s="2">
        <v>6.0260586319218198E-2</v>
      </c>
      <c r="H222" s="2">
        <v>6.9124423963133605E-2</v>
      </c>
      <c r="I222" s="2">
        <v>9.0517241379310304E-2</v>
      </c>
      <c r="J222" s="2">
        <v>6.9828722002634999E-2</v>
      </c>
      <c r="K222" s="2">
        <v>5.2955665024630498E-2</v>
      </c>
      <c r="L222" s="2">
        <v>6.6666666666666693E-2</v>
      </c>
      <c r="M222" s="2">
        <v>7.8947368421052599E-2</v>
      </c>
      <c r="N222" s="2">
        <v>5.08130081300813E-2</v>
      </c>
      <c r="O222" s="3">
        <v>0.27339901477832501</v>
      </c>
      <c r="P222" s="3">
        <v>0.91836734693877597</v>
      </c>
    </row>
    <row r="223" spans="1:16" x14ac:dyDescent="0.3">
      <c r="A223" s="8" t="s">
        <v>201</v>
      </c>
      <c r="B223" s="8" t="s">
        <v>90</v>
      </c>
      <c r="C223" s="2">
        <v>6.51577503429355E-2</v>
      </c>
      <c r="D223" s="2">
        <v>5.2157115260785598E-2</v>
      </c>
      <c r="E223" s="2">
        <v>4.71236230110159E-2</v>
      </c>
      <c r="F223" s="2">
        <v>4.1496201052016402E-2</v>
      </c>
      <c r="G223" s="2">
        <v>2.8058361391694701E-2</v>
      </c>
      <c r="H223" s="2">
        <v>1.6375545851528402E-2</v>
      </c>
      <c r="I223" s="2">
        <v>2.4704618689581102E-2</v>
      </c>
      <c r="J223" s="2">
        <v>3.4067085953878397E-2</v>
      </c>
      <c r="K223" s="2">
        <v>5.0684237202230104E-3</v>
      </c>
      <c r="L223" s="2">
        <v>4.6898638426626303E-2</v>
      </c>
      <c r="M223" s="2">
        <v>3.9017341040462401E-2</v>
      </c>
      <c r="N223" s="2">
        <v>3.8942976356050103E-2</v>
      </c>
      <c r="O223" s="3">
        <v>0.135833755701977</v>
      </c>
      <c r="P223" s="3">
        <v>0.37148102815177497</v>
      </c>
    </row>
    <row r="224" spans="1:16" x14ac:dyDescent="0.3">
      <c r="A224" s="8" t="s">
        <v>201</v>
      </c>
      <c r="B224" s="8" t="s">
        <v>91</v>
      </c>
      <c r="C224" s="2">
        <v>0</v>
      </c>
      <c r="D224" s="2">
        <v>0.08</v>
      </c>
      <c r="E224" s="2">
        <v>3.7037037037037E-2</v>
      </c>
      <c r="F224" s="2">
        <v>0</v>
      </c>
      <c r="G224" s="2">
        <v>0.214285714285714</v>
      </c>
      <c r="H224" s="2">
        <v>0.14705882352941199</v>
      </c>
      <c r="I224" s="2">
        <v>0.15384615384615399</v>
      </c>
      <c r="J224" s="2">
        <v>0.133333333333333</v>
      </c>
      <c r="K224" s="2">
        <v>5.8823529411764698E-2</v>
      </c>
      <c r="L224" s="2">
        <v>0.148148148148148</v>
      </c>
      <c r="M224" s="2">
        <v>0.112903225806452</v>
      </c>
      <c r="N224" s="2">
        <v>7.2463768115942004E-2</v>
      </c>
      <c r="O224" s="3">
        <v>0.45098039215686297</v>
      </c>
      <c r="P224" s="3">
        <v>1.74074074074074</v>
      </c>
    </row>
    <row r="225" spans="1:16" x14ac:dyDescent="0.3">
      <c r="A225" s="8" t="s">
        <v>201</v>
      </c>
      <c r="B225" s="8" t="s">
        <v>92</v>
      </c>
      <c r="C225" s="2">
        <v>-4.97512437810945E-3</v>
      </c>
      <c r="D225" s="2">
        <v>0.03</v>
      </c>
      <c r="E225" s="2">
        <v>4.85436893203883E-2</v>
      </c>
      <c r="F225" s="2">
        <v>-1.38888888888889E-2</v>
      </c>
      <c r="G225" s="2">
        <v>-3.2863849765258198E-2</v>
      </c>
      <c r="H225" s="2">
        <v>-1.94174757281553E-2</v>
      </c>
      <c r="I225" s="2">
        <v>-9.9009900990098994E-3</v>
      </c>
      <c r="J225" s="2">
        <v>0.05</v>
      </c>
      <c r="K225" s="2">
        <v>2.8571428571428598E-2</v>
      </c>
      <c r="L225" s="2">
        <v>4.6296296296296301E-2</v>
      </c>
      <c r="M225" s="2">
        <v>0.119469026548673</v>
      </c>
      <c r="N225" s="2">
        <v>9.8814229249011898E-2</v>
      </c>
      <c r="O225" s="3">
        <v>0.32380952380952399</v>
      </c>
      <c r="P225" s="3">
        <v>0.34951456310679602</v>
      </c>
    </row>
    <row r="226" spans="1:16" x14ac:dyDescent="0.3">
      <c r="A226" s="8" t="s">
        <v>201</v>
      </c>
      <c r="B226" s="8" t="s">
        <v>93</v>
      </c>
      <c r="C226" s="2">
        <v>2.7397260273972601E-2</v>
      </c>
      <c r="D226" s="2">
        <v>9.3333333333333296E-2</v>
      </c>
      <c r="E226" s="2">
        <v>8.5365853658536606E-2</v>
      </c>
      <c r="F226" s="2">
        <v>7.8651685393258397E-2</v>
      </c>
      <c r="G226" s="2">
        <v>8.3333333333333301E-2</v>
      </c>
      <c r="H226" s="2">
        <v>9.6153846153846201E-2</v>
      </c>
      <c r="I226" s="2">
        <v>4.3859649122807001E-2</v>
      </c>
      <c r="J226" s="2">
        <v>8.40336134453782E-2</v>
      </c>
      <c r="K226" s="2">
        <v>6.9767441860465101E-2</v>
      </c>
      <c r="L226" s="2">
        <v>8.6956521739130405E-2</v>
      </c>
      <c r="M226" s="2">
        <v>3.3333333333333298E-2</v>
      </c>
      <c r="N226" s="2">
        <v>9.0322580645161299E-2</v>
      </c>
      <c r="O226" s="3">
        <v>0.31007751937984501</v>
      </c>
      <c r="P226" s="3">
        <v>1.0609756097561001</v>
      </c>
    </row>
    <row r="227" spans="1:16" x14ac:dyDescent="0.3">
      <c r="A227" s="8" t="s">
        <v>201</v>
      </c>
      <c r="B227" s="8" t="s">
        <v>94</v>
      </c>
      <c r="C227" s="2">
        <v>7.2463768115942004E-2</v>
      </c>
      <c r="D227" s="2">
        <v>1.35135135135135E-2</v>
      </c>
      <c r="E227" s="2">
        <v>-1.3333333333333299E-2</v>
      </c>
      <c r="F227" s="2">
        <v>2.7027027027027001E-2</v>
      </c>
      <c r="G227" s="2">
        <v>3.94736842105263E-2</v>
      </c>
      <c r="H227" s="2">
        <v>2.53164556962025E-2</v>
      </c>
      <c r="I227" s="2">
        <v>2.4691358024691398E-2</v>
      </c>
      <c r="J227" s="2">
        <v>9.6385542168674704E-2</v>
      </c>
      <c r="K227" s="2">
        <v>4.3956043956044001E-2</v>
      </c>
      <c r="L227" s="2">
        <v>3.1578947368421102E-2</v>
      </c>
      <c r="M227" s="2">
        <v>0</v>
      </c>
      <c r="N227" s="2">
        <v>2.04081632653061E-2</v>
      </c>
      <c r="O227" s="3">
        <v>9.8901098901098897E-2</v>
      </c>
      <c r="P227" s="3">
        <v>0.33333333333333298</v>
      </c>
    </row>
    <row r="228" spans="1:16" x14ac:dyDescent="0.3">
      <c r="A228" s="8" t="s">
        <v>201</v>
      </c>
      <c r="B228" s="8" t="s">
        <v>95</v>
      </c>
      <c r="C228" s="2">
        <v>1.38683977574506E-2</v>
      </c>
      <c r="D228" s="2">
        <v>1.1350407450523899E-2</v>
      </c>
      <c r="E228" s="2">
        <v>-2.5899280575539599E-3</v>
      </c>
      <c r="F228" s="2">
        <v>6.9244085401038696E-3</v>
      </c>
      <c r="G228" s="2">
        <v>2.6361031518624602E-2</v>
      </c>
      <c r="H228" s="2">
        <v>1.5633724176437699E-2</v>
      </c>
      <c r="I228" s="2">
        <v>2.7487630566245199E-2</v>
      </c>
      <c r="J228" s="2">
        <v>2.78223649010166E-2</v>
      </c>
      <c r="K228" s="2">
        <v>2.9932326913066101E-2</v>
      </c>
      <c r="L228" s="2">
        <v>1.8701036138488801E-2</v>
      </c>
      <c r="M228" s="2">
        <v>3.0761597618456999E-2</v>
      </c>
      <c r="N228" s="2">
        <v>2.5270758122743701E-2</v>
      </c>
      <c r="O228" s="3">
        <v>0.108797501301406</v>
      </c>
      <c r="P228" s="3">
        <v>0.22589928057554001</v>
      </c>
    </row>
    <row r="229" spans="1:16" x14ac:dyDescent="0.3">
      <c r="A229" s="8" t="s">
        <v>201</v>
      </c>
      <c r="B229" s="8" t="s">
        <v>96</v>
      </c>
      <c r="C229" s="2">
        <v>6.4275037369207796E-2</v>
      </c>
      <c r="D229" s="2">
        <v>7.7247191011235894E-2</v>
      </c>
      <c r="E229" s="2">
        <v>4.8239895697522801E-2</v>
      </c>
      <c r="F229" s="2">
        <v>4.3532338308457701E-2</v>
      </c>
      <c r="G229" s="2">
        <v>2.7413587604290801E-2</v>
      </c>
      <c r="H229" s="2">
        <v>2.6682134570765698E-2</v>
      </c>
      <c r="I229" s="2">
        <v>2.4858757062146901E-2</v>
      </c>
      <c r="J229" s="2">
        <v>-8.8202866593164297E-3</v>
      </c>
      <c r="K229" s="2">
        <v>-2.55839822024472E-2</v>
      </c>
      <c r="L229" s="2">
        <v>-3.4246575342465799E-3</v>
      </c>
      <c r="M229" s="2">
        <v>2.2909507445589901E-2</v>
      </c>
      <c r="N229" s="2">
        <v>-5.5991041433370702E-3</v>
      </c>
      <c r="O229" s="3">
        <v>-1.2235817575083401E-2</v>
      </c>
      <c r="P229" s="3">
        <v>0.15775749674054801</v>
      </c>
    </row>
    <row r="230" spans="1:16" x14ac:dyDescent="0.3">
      <c r="A230" s="8" t="s">
        <v>201</v>
      </c>
      <c r="B230" s="8" t="s">
        <v>97</v>
      </c>
      <c r="C230" s="2">
        <v>0.12765957446808501</v>
      </c>
      <c r="D230" s="2">
        <v>1.88679245283019E-2</v>
      </c>
      <c r="E230" s="2">
        <v>0.148148148148148</v>
      </c>
      <c r="F230" s="2">
        <v>1.6129032258064498E-2</v>
      </c>
      <c r="G230" s="2">
        <v>3.1746031746031703E-2</v>
      </c>
      <c r="H230" s="2">
        <v>3.0769230769230799E-2</v>
      </c>
      <c r="I230" s="2">
        <v>0.134328358208955</v>
      </c>
      <c r="J230" s="2">
        <v>0.118421052631579</v>
      </c>
      <c r="K230" s="2">
        <v>9.41176470588235E-2</v>
      </c>
      <c r="L230" s="2">
        <v>9.6774193548387094E-2</v>
      </c>
      <c r="M230" s="2">
        <v>6.8627450980392204E-2</v>
      </c>
      <c r="N230" s="2">
        <v>0.22018348623853201</v>
      </c>
      <c r="O230" s="3">
        <v>0.56470588235294095</v>
      </c>
      <c r="P230" s="3">
        <v>1.4629629629629599</v>
      </c>
    </row>
    <row r="231" spans="1:16" x14ac:dyDescent="0.3">
      <c r="A231" s="8" t="s">
        <v>201</v>
      </c>
      <c r="B231" s="8" t="s">
        <v>98</v>
      </c>
      <c r="C231" s="2">
        <v>3.0120481927710802E-2</v>
      </c>
      <c r="D231" s="2">
        <v>9.3567251461988299E-2</v>
      </c>
      <c r="E231" s="2">
        <v>3.7433155080213901E-2</v>
      </c>
      <c r="F231" s="2">
        <v>5.1546391752577303E-2</v>
      </c>
      <c r="G231" s="2">
        <v>0</v>
      </c>
      <c r="H231" s="2">
        <v>4.9019607843137303E-2</v>
      </c>
      <c r="I231" s="2">
        <v>7.4766355140186896E-2</v>
      </c>
      <c r="J231" s="2">
        <v>6.5217391304347797E-2</v>
      </c>
      <c r="K231" s="2">
        <v>9.3877551020408206E-2</v>
      </c>
      <c r="L231" s="2">
        <v>0.12313432835820901</v>
      </c>
      <c r="M231" s="2">
        <v>0.102990033222591</v>
      </c>
      <c r="N231" s="2">
        <v>0.105421686746988</v>
      </c>
      <c r="O231" s="3">
        <v>0.49795918367346897</v>
      </c>
      <c r="P231" s="3">
        <v>0.96256684491978595</v>
      </c>
    </row>
    <row r="232" spans="1:16" x14ac:dyDescent="0.3">
      <c r="A232" s="8" t="s">
        <v>201</v>
      </c>
      <c r="B232" s="8" t="s">
        <v>99</v>
      </c>
      <c r="C232" s="2">
        <v>2.8436018957346001E-2</v>
      </c>
      <c r="D232" s="2">
        <v>-4.6082949308755797E-2</v>
      </c>
      <c r="E232" s="2">
        <v>-1.9323671497584499E-2</v>
      </c>
      <c r="F232" s="2">
        <v>4.9261083743842402E-2</v>
      </c>
      <c r="G232" s="2">
        <v>-6.1032863849765299E-2</v>
      </c>
      <c r="H232" s="2">
        <v>5.5E-2</v>
      </c>
      <c r="I232" s="2">
        <v>3.7914691943128E-2</v>
      </c>
      <c r="J232" s="2">
        <v>2.7397260273972601E-2</v>
      </c>
      <c r="K232" s="2">
        <v>4.4444444444444398E-2</v>
      </c>
      <c r="L232" s="2">
        <v>-5.95744680851064E-2</v>
      </c>
      <c r="M232" s="2">
        <v>-3.1674208144796399E-2</v>
      </c>
      <c r="N232" s="2">
        <v>0</v>
      </c>
      <c r="O232" s="3">
        <v>-4.8888888888888898E-2</v>
      </c>
      <c r="P232" s="3">
        <v>3.3816425120772903E-2</v>
      </c>
    </row>
    <row r="233" spans="1:16" x14ac:dyDescent="0.3">
      <c r="A233" s="8" t="s">
        <v>201</v>
      </c>
      <c r="B233" s="8" t="s">
        <v>100</v>
      </c>
      <c r="C233" s="2">
        <v>-5.34351145038168E-2</v>
      </c>
      <c r="D233" s="2">
        <v>9.6774193548387094E-2</v>
      </c>
      <c r="E233" s="2">
        <v>8.0882352941176502E-2</v>
      </c>
      <c r="F233" s="2">
        <v>-2.7210884353741499E-2</v>
      </c>
      <c r="G233" s="2">
        <v>0.132867132867133</v>
      </c>
      <c r="H233" s="2">
        <v>-1.2345679012345699E-2</v>
      </c>
      <c r="I233" s="2">
        <v>-4.3749999999999997E-2</v>
      </c>
      <c r="J233" s="2">
        <v>-1.30718954248366E-2</v>
      </c>
      <c r="K233" s="2">
        <v>0</v>
      </c>
      <c r="L233" s="2">
        <v>-0.12582781456953601</v>
      </c>
      <c r="M233" s="2">
        <v>-0.12121212121212099</v>
      </c>
      <c r="N233" s="2">
        <v>-1.72413793103448E-2</v>
      </c>
      <c r="O233" s="3">
        <v>-0.24503311258278099</v>
      </c>
      <c r="P233" s="3">
        <v>-0.161764705882353</v>
      </c>
    </row>
    <row r="234" spans="1:16" x14ac:dyDescent="0.3">
      <c r="A234" s="8" t="s">
        <v>202</v>
      </c>
      <c r="B234" s="8" t="s">
        <v>89</v>
      </c>
      <c r="C234" s="2">
        <v>8.9523809523809506E-2</v>
      </c>
      <c r="D234" s="2">
        <v>7.1678321678321694E-2</v>
      </c>
      <c r="E234" s="2">
        <v>6.6884176182708005E-2</v>
      </c>
      <c r="F234" s="2">
        <v>8.5626911314984705E-2</v>
      </c>
      <c r="G234" s="2">
        <v>9.4366197183098605E-2</v>
      </c>
      <c r="H234" s="2">
        <v>4.6332046332046302E-2</v>
      </c>
      <c r="I234" s="2">
        <v>8.2410824108241104E-2</v>
      </c>
      <c r="J234" s="2">
        <v>8.5227272727272693E-2</v>
      </c>
      <c r="K234" s="2">
        <v>8.7958115183246102E-2</v>
      </c>
      <c r="L234" s="2">
        <v>4.9085659287776702E-2</v>
      </c>
      <c r="M234" s="2">
        <v>6.51376146788991E-2</v>
      </c>
      <c r="N234" s="2">
        <v>7.4074074074074098E-2</v>
      </c>
      <c r="O234" s="3">
        <v>0.30575916230366501</v>
      </c>
      <c r="P234" s="3">
        <v>1.0342577487765101</v>
      </c>
    </row>
    <row r="235" spans="1:16" x14ac:dyDescent="0.3">
      <c r="A235" s="8" t="s">
        <v>202</v>
      </c>
      <c r="B235" s="8" t="s">
        <v>90</v>
      </c>
      <c r="C235" s="2">
        <v>1.1470281543274201E-2</v>
      </c>
      <c r="D235" s="2">
        <v>0.1</v>
      </c>
      <c r="E235" s="2">
        <v>4.0299906279287701E-2</v>
      </c>
      <c r="F235" s="2">
        <v>4.14414414414414E-2</v>
      </c>
      <c r="G235" s="2">
        <v>2.7681660899654001E-2</v>
      </c>
      <c r="H235" s="2">
        <v>4.3771043771043801E-2</v>
      </c>
      <c r="I235" s="2">
        <v>2.4193548387096801E-2</v>
      </c>
      <c r="J235" s="2">
        <v>3.7795275590551201E-2</v>
      </c>
      <c r="K235" s="2">
        <v>1.66919575113809E-2</v>
      </c>
      <c r="L235" s="2">
        <v>3.5074626865671601E-2</v>
      </c>
      <c r="M235" s="2">
        <v>4.9747656813265997E-2</v>
      </c>
      <c r="N235" s="2">
        <v>8.6538461538461495E-2</v>
      </c>
      <c r="O235" s="3">
        <v>0.20030349013657101</v>
      </c>
      <c r="P235" s="3">
        <v>0.48266166822867901</v>
      </c>
    </row>
    <row r="236" spans="1:16" x14ac:dyDescent="0.3">
      <c r="A236" s="8" t="s">
        <v>202</v>
      </c>
      <c r="B236" s="8" t="s">
        <v>91</v>
      </c>
      <c r="C236" s="2">
        <v>0.15384615384615399</v>
      </c>
      <c r="D236" s="2">
        <v>4.4444444444444398E-2</v>
      </c>
      <c r="E236" s="2">
        <v>-4.2553191489361701E-2</v>
      </c>
      <c r="F236" s="2">
        <v>0.17777777777777801</v>
      </c>
      <c r="G236" s="2">
        <v>-3.77358490566038E-2</v>
      </c>
      <c r="H236" s="2">
        <v>5.8823529411764698E-2</v>
      </c>
      <c r="I236" s="2">
        <v>9.2592592592592601E-2</v>
      </c>
      <c r="J236" s="2">
        <v>0.13559322033898299</v>
      </c>
      <c r="K236" s="2">
        <v>0.104477611940299</v>
      </c>
      <c r="L236" s="2">
        <v>8.1081081081081099E-2</v>
      </c>
      <c r="M236" s="2">
        <v>8.7499999999999994E-2</v>
      </c>
      <c r="N236" s="2">
        <v>0.13793103448275901</v>
      </c>
      <c r="O236" s="3">
        <v>0.47761194029850701</v>
      </c>
      <c r="P236" s="3">
        <v>1.1063829787234001</v>
      </c>
    </row>
    <row r="237" spans="1:16" x14ac:dyDescent="0.3">
      <c r="A237" s="8" t="s">
        <v>202</v>
      </c>
      <c r="B237" s="8" t="s">
        <v>92</v>
      </c>
      <c r="C237" s="2">
        <v>2.9585798816568001E-2</v>
      </c>
      <c r="D237" s="2">
        <v>-1.72413793103448E-2</v>
      </c>
      <c r="E237" s="2">
        <v>9.9415204678362595E-2</v>
      </c>
      <c r="F237" s="2">
        <v>-5.31914893617021E-3</v>
      </c>
      <c r="G237" s="2">
        <v>-5.3475935828877002E-3</v>
      </c>
      <c r="H237" s="2">
        <v>3.2258064516128997E-2</v>
      </c>
      <c r="I237" s="2">
        <v>3.125E-2</v>
      </c>
      <c r="J237" s="2">
        <v>7.0707070707070704E-2</v>
      </c>
      <c r="K237" s="2">
        <v>1.41509433962264E-2</v>
      </c>
      <c r="L237" s="2">
        <v>6.0465116279069801E-2</v>
      </c>
      <c r="M237" s="2">
        <v>0.109649122807018</v>
      </c>
      <c r="N237" s="2">
        <v>7.9051383399209502E-2</v>
      </c>
      <c r="O237" s="3">
        <v>0.28773584905660399</v>
      </c>
      <c r="P237" s="3">
        <v>0.59649122807017496</v>
      </c>
    </row>
    <row r="238" spans="1:16" x14ac:dyDescent="0.3">
      <c r="A238" s="8" t="s">
        <v>202</v>
      </c>
      <c r="B238" s="8" t="s">
        <v>93</v>
      </c>
      <c r="C238" s="2">
        <v>0</v>
      </c>
      <c r="D238" s="2">
        <v>0.104477611940299</v>
      </c>
      <c r="E238" s="2">
        <v>2.7027027027027001E-2</v>
      </c>
      <c r="F238" s="2">
        <v>0.18421052631578899</v>
      </c>
      <c r="G238" s="2">
        <v>4.4444444444444398E-2</v>
      </c>
      <c r="H238" s="2">
        <v>2.1276595744680899E-2</v>
      </c>
      <c r="I238" s="2">
        <v>0.15625</v>
      </c>
      <c r="J238" s="2">
        <v>9.90990990990991E-2</v>
      </c>
      <c r="K238" s="2">
        <v>8.1967213114754106E-2</v>
      </c>
      <c r="L238" s="2">
        <v>7.5757575757575801E-2</v>
      </c>
      <c r="M238" s="2">
        <v>0.161971830985915</v>
      </c>
      <c r="N238" s="2">
        <v>6.0606060606060601E-2</v>
      </c>
      <c r="O238" s="3">
        <v>0.43442622950819698</v>
      </c>
      <c r="P238" s="3">
        <v>1.36486486486486</v>
      </c>
    </row>
    <row r="239" spans="1:16" x14ac:dyDescent="0.3">
      <c r="A239" s="8" t="s">
        <v>202</v>
      </c>
      <c r="B239" s="8" t="s">
        <v>94</v>
      </c>
      <c r="C239" s="2">
        <v>-0.13043478260869601</v>
      </c>
      <c r="D239" s="2">
        <v>7.4999999999999997E-2</v>
      </c>
      <c r="E239" s="2">
        <v>-2.32558139534884E-2</v>
      </c>
      <c r="F239" s="2">
        <v>-2.3809523809523801E-2</v>
      </c>
      <c r="G239" s="2">
        <v>0.17073170731707299</v>
      </c>
      <c r="H239" s="2">
        <v>4.1666666666666699E-2</v>
      </c>
      <c r="I239" s="2">
        <v>-0.04</v>
      </c>
      <c r="J239" s="2">
        <v>4.1666666666666699E-2</v>
      </c>
      <c r="K239" s="2">
        <v>0</v>
      </c>
      <c r="L239" s="2">
        <v>0.18</v>
      </c>
      <c r="M239" s="2">
        <v>0.169491525423729</v>
      </c>
      <c r="N239" s="2">
        <v>-4.3478260869565202E-2</v>
      </c>
      <c r="O239" s="3">
        <v>0.32</v>
      </c>
      <c r="P239" s="3">
        <v>0.53488372093023295</v>
      </c>
    </row>
    <row r="240" spans="1:16" x14ac:dyDescent="0.3">
      <c r="A240" s="8" t="s">
        <v>202</v>
      </c>
      <c r="B240" s="8" t="s">
        <v>95</v>
      </c>
      <c r="C240" s="2">
        <v>5.6404230317273797E-3</v>
      </c>
      <c r="D240" s="2">
        <v>4.4402897873334901E-3</v>
      </c>
      <c r="E240" s="2">
        <v>3.0246626337831501E-3</v>
      </c>
      <c r="F240" s="2">
        <v>1.67014613778706E-2</v>
      </c>
      <c r="G240" s="2">
        <v>1.11795573807894E-2</v>
      </c>
      <c r="H240" s="2">
        <v>2.7527075812274399E-2</v>
      </c>
      <c r="I240" s="2">
        <v>6.8072024593763703E-3</v>
      </c>
      <c r="J240" s="2">
        <v>2.7699018538713201E-2</v>
      </c>
      <c r="K240" s="2">
        <v>2.1010186757215599E-2</v>
      </c>
      <c r="L240" s="2">
        <v>3.0139264186239901E-2</v>
      </c>
      <c r="M240" s="2">
        <v>3.1476997578692503E-2</v>
      </c>
      <c r="N240" s="2">
        <v>4.3231611893583703E-2</v>
      </c>
      <c r="O240" s="3">
        <v>0.13179117147708</v>
      </c>
      <c r="P240" s="3">
        <v>0.24080967892042801</v>
      </c>
    </row>
    <row r="241" spans="1:16" x14ac:dyDescent="0.3">
      <c r="A241" s="8" t="s">
        <v>202</v>
      </c>
      <c r="B241" s="8" t="s">
        <v>96</v>
      </c>
      <c r="C241" s="2">
        <v>7.1428571428571397E-2</v>
      </c>
      <c r="D241" s="2">
        <v>6.4912280701754393E-2</v>
      </c>
      <c r="E241" s="2">
        <v>5.2718286655683698E-2</v>
      </c>
      <c r="F241" s="2">
        <v>1.4866979655711999E-2</v>
      </c>
      <c r="G241" s="2">
        <v>5.1657671549730097E-2</v>
      </c>
      <c r="H241" s="2">
        <v>3.3724340175953098E-2</v>
      </c>
      <c r="I241" s="2">
        <v>8.5106382978723406E-3</v>
      </c>
      <c r="J241" s="2">
        <v>0</v>
      </c>
      <c r="K241" s="2">
        <v>-9.8452883263009904E-3</v>
      </c>
      <c r="L241" s="2">
        <v>1.13636363636364E-2</v>
      </c>
      <c r="M241" s="2">
        <v>1.6853932584269701E-2</v>
      </c>
      <c r="N241" s="2">
        <v>1.7265193370165698E-2</v>
      </c>
      <c r="O241" s="3">
        <v>3.58649789029536E-2</v>
      </c>
      <c r="P241" s="3">
        <v>0.21334431630972001</v>
      </c>
    </row>
    <row r="242" spans="1:16" x14ac:dyDescent="0.3">
      <c r="A242" s="8" t="s">
        <v>202</v>
      </c>
      <c r="B242" s="8" t="s">
        <v>97</v>
      </c>
      <c r="C242" s="2">
        <v>0.11864406779661001</v>
      </c>
      <c r="D242" s="2">
        <v>-4.5454545454545497E-2</v>
      </c>
      <c r="E242" s="2">
        <v>0.158730158730159</v>
      </c>
      <c r="F242" s="2">
        <v>1.3698630136986301E-2</v>
      </c>
      <c r="G242" s="2">
        <v>0</v>
      </c>
      <c r="H242" s="2">
        <v>0.21621621621621601</v>
      </c>
      <c r="I242" s="2">
        <v>0.1</v>
      </c>
      <c r="J242" s="2">
        <v>7.0707070707070704E-2</v>
      </c>
      <c r="K242" s="2">
        <v>0.15094339622641501</v>
      </c>
      <c r="L242" s="2">
        <v>0.15573770491803299</v>
      </c>
      <c r="M242" s="2">
        <v>0.14893617021276601</v>
      </c>
      <c r="N242" s="2">
        <v>6.1728395061728399E-2</v>
      </c>
      <c r="O242" s="3">
        <v>0.62264150943396201</v>
      </c>
      <c r="P242" s="3">
        <v>1.73015873015873</v>
      </c>
    </row>
    <row r="243" spans="1:16" x14ac:dyDescent="0.3">
      <c r="A243" s="8" t="s">
        <v>202</v>
      </c>
      <c r="B243" s="8" t="s">
        <v>98</v>
      </c>
      <c r="C243" s="2">
        <v>0</v>
      </c>
      <c r="D243" s="2">
        <v>2.7027027027027001E-2</v>
      </c>
      <c r="E243" s="2">
        <v>8.55263157894737E-2</v>
      </c>
      <c r="F243" s="2">
        <v>4.8484848484848499E-2</v>
      </c>
      <c r="G243" s="2">
        <v>3.4682080924855502E-2</v>
      </c>
      <c r="H243" s="2">
        <v>4.4692737430167599E-2</v>
      </c>
      <c r="I243" s="2">
        <v>4.8128342245989303E-2</v>
      </c>
      <c r="J243" s="2">
        <v>8.1632653061224497E-2</v>
      </c>
      <c r="K243" s="2">
        <v>4.71698113207547E-2</v>
      </c>
      <c r="L243" s="2">
        <v>0.117117117117117</v>
      </c>
      <c r="M243" s="2">
        <v>0.100806451612903</v>
      </c>
      <c r="N243" s="2">
        <v>7.69230769230769E-2</v>
      </c>
      <c r="O243" s="3">
        <v>0.38679245283018898</v>
      </c>
      <c r="P243" s="3">
        <v>0.93421052631578905</v>
      </c>
    </row>
    <row r="244" spans="1:16" x14ac:dyDescent="0.3">
      <c r="A244" s="8" t="s">
        <v>202</v>
      </c>
      <c r="B244" s="8" t="s">
        <v>99</v>
      </c>
      <c r="C244" s="2">
        <v>-5.8252427184466004E-3</v>
      </c>
      <c r="D244" s="2">
        <v>-4.8828125E-2</v>
      </c>
      <c r="E244" s="2">
        <v>-5.1334702258726897E-2</v>
      </c>
      <c r="F244" s="2">
        <v>-1.5151515151515201E-2</v>
      </c>
      <c r="G244" s="2">
        <v>4.3956043956043999E-3</v>
      </c>
      <c r="H244" s="2">
        <v>4.3763676148796497E-3</v>
      </c>
      <c r="I244" s="2">
        <v>6.5359477124183E-3</v>
      </c>
      <c r="J244" s="2">
        <v>1.9480519480519501E-2</v>
      </c>
      <c r="K244" s="2">
        <v>1.0615711252653899E-2</v>
      </c>
      <c r="L244" s="2">
        <v>-0.11764705882352899</v>
      </c>
      <c r="M244" s="2">
        <v>-6.9047619047619094E-2</v>
      </c>
      <c r="N244" s="2">
        <v>-5.3708439897698197E-2</v>
      </c>
      <c r="O244" s="3">
        <v>-0.21443736730360899</v>
      </c>
      <c r="P244" s="3">
        <v>-0.24024640657084201</v>
      </c>
    </row>
    <row r="245" spans="1:16" x14ac:dyDescent="0.3">
      <c r="A245" s="8" t="s">
        <v>202</v>
      </c>
      <c r="B245" s="8" t="s">
        <v>100</v>
      </c>
      <c r="C245" s="2">
        <v>-2.2471910112359501E-2</v>
      </c>
      <c r="D245" s="2">
        <v>-1.72413793103448E-2</v>
      </c>
      <c r="E245" s="2">
        <v>8.1871345029239803E-2</v>
      </c>
      <c r="F245" s="2">
        <v>2.7027027027027001E-2</v>
      </c>
      <c r="G245" s="2">
        <v>2.6315789473684199E-2</v>
      </c>
      <c r="H245" s="2">
        <v>5.1282051282051299E-3</v>
      </c>
      <c r="I245" s="2">
        <v>0</v>
      </c>
      <c r="J245" s="2">
        <v>-2.04081632653061E-2</v>
      </c>
      <c r="K245" s="2">
        <v>5.2083333333333296E-3</v>
      </c>
      <c r="L245" s="2">
        <v>-0.13471502590673601</v>
      </c>
      <c r="M245" s="2">
        <v>-0.13173652694610799</v>
      </c>
      <c r="N245" s="2">
        <v>-2.06896551724138E-2</v>
      </c>
      <c r="O245" s="3">
        <v>-0.26041666666666702</v>
      </c>
      <c r="P245" s="3">
        <v>-0.16959064327485401</v>
      </c>
    </row>
    <row r="246" spans="1:16" x14ac:dyDescent="0.3">
      <c r="A246" s="8" t="s">
        <v>203</v>
      </c>
      <c r="B246" s="8" t="s">
        <v>89</v>
      </c>
      <c r="C246" s="2">
        <v>0.104294478527607</v>
      </c>
      <c r="D246" s="2">
        <v>0.16666666666666699</v>
      </c>
      <c r="E246" s="2">
        <v>6.19047619047619E-2</v>
      </c>
      <c r="F246" s="2">
        <v>7.1748878923766801E-2</v>
      </c>
      <c r="G246" s="2">
        <v>8.78661087866109E-2</v>
      </c>
      <c r="H246" s="2">
        <v>7.69230769230769E-2</v>
      </c>
      <c r="I246" s="2">
        <v>6.07142857142857E-2</v>
      </c>
      <c r="J246" s="2">
        <v>5.3872053872053897E-2</v>
      </c>
      <c r="K246" s="2">
        <v>8.3067092651757199E-2</v>
      </c>
      <c r="L246" s="2">
        <v>5.3097345132743397E-2</v>
      </c>
      <c r="M246" s="2">
        <v>7.8431372549019607E-2</v>
      </c>
      <c r="N246" s="2">
        <v>3.8961038961039002E-2</v>
      </c>
      <c r="O246" s="3">
        <v>0.27795527156549499</v>
      </c>
      <c r="P246" s="3">
        <v>0.90476190476190499</v>
      </c>
    </row>
    <row r="247" spans="1:16" x14ac:dyDescent="0.3">
      <c r="A247" s="8" t="s">
        <v>203</v>
      </c>
      <c r="B247" s="8" t="s">
        <v>90</v>
      </c>
      <c r="C247" s="2">
        <v>5.4545454545454501E-2</v>
      </c>
      <c r="D247" s="2">
        <v>9.1954022988505704E-2</v>
      </c>
      <c r="E247" s="2">
        <v>5.7894736842105297E-2</v>
      </c>
      <c r="F247" s="2">
        <v>2.48756218905473E-2</v>
      </c>
      <c r="G247" s="2">
        <v>3.3980582524271802E-2</v>
      </c>
      <c r="H247" s="2">
        <v>2.3474178403755899E-2</v>
      </c>
      <c r="I247" s="2">
        <v>6.1926605504587201E-2</v>
      </c>
      <c r="J247" s="2">
        <v>-2.15982721382289E-3</v>
      </c>
      <c r="K247" s="2">
        <v>4.7619047619047603E-2</v>
      </c>
      <c r="L247" s="2">
        <v>1.8595041322314099E-2</v>
      </c>
      <c r="M247" s="2">
        <v>6.4908722109533495E-2</v>
      </c>
      <c r="N247" s="2">
        <v>3.4285714285714301E-2</v>
      </c>
      <c r="O247" s="3">
        <v>0.17532467532467499</v>
      </c>
      <c r="P247" s="3">
        <v>0.42894736842105302</v>
      </c>
    </row>
    <row r="248" spans="1:16" x14ac:dyDescent="0.3">
      <c r="A248" s="8" t="s">
        <v>203</v>
      </c>
      <c r="B248" s="8" t="s">
        <v>91</v>
      </c>
      <c r="C248" s="2">
        <v>0.2</v>
      </c>
      <c r="D248" s="2">
        <v>-8.3333333333333301E-2</v>
      </c>
      <c r="E248" s="2">
        <v>0.27272727272727298</v>
      </c>
      <c r="F248" s="2">
        <v>0.214285714285714</v>
      </c>
      <c r="G248" s="2">
        <v>0</v>
      </c>
      <c r="H248" s="2">
        <v>0.11764705882352899</v>
      </c>
      <c r="I248" s="2">
        <v>0.42105263157894701</v>
      </c>
      <c r="J248" s="2">
        <v>-0.11111111111111099</v>
      </c>
      <c r="K248" s="2">
        <v>-8.3333333333333301E-2</v>
      </c>
      <c r="L248" s="2">
        <v>4.5454545454545497E-2</v>
      </c>
      <c r="M248" s="2">
        <v>0.13043478260869601</v>
      </c>
      <c r="N248" s="2">
        <v>0.19230769230769201</v>
      </c>
      <c r="O248" s="3">
        <v>0.29166666666666702</v>
      </c>
      <c r="P248" s="3">
        <v>1.8181818181818199</v>
      </c>
    </row>
    <row r="249" spans="1:16" x14ac:dyDescent="0.3">
      <c r="A249" s="8" t="s">
        <v>203</v>
      </c>
      <c r="B249" s="8" t="s">
        <v>92</v>
      </c>
      <c r="C249" s="2">
        <v>0.27083333333333298</v>
      </c>
      <c r="D249" s="2">
        <v>-3.2786885245901599E-2</v>
      </c>
      <c r="E249" s="2">
        <v>0.101694915254237</v>
      </c>
      <c r="F249" s="2">
        <v>0.15384615384615399</v>
      </c>
      <c r="G249" s="2">
        <v>-6.6666666666666693E-2</v>
      </c>
      <c r="H249" s="2">
        <v>0</v>
      </c>
      <c r="I249" s="2">
        <v>4.2857142857142899E-2</v>
      </c>
      <c r="J249" s="2">
        <v>2.7397260273972601E-2</v>
      </c>
      <c r="K249" s="2">
        <v>2.66666666666667E-2</v>
      </c>
      <c r="L249" s="2">
        <v>9.0909090909090898E-2</v>
      </c>
      <c r="M249" s="2">
        <v>0</v>
      </c>
      <c r="N249" s="2">
        <v>5.95238095238095E-2</v>
      </c>
      <c r="O249" s="3">
        <v>0.18666666666666701</v>
      </c>
      <c r="P249" s="3">
        <v>0.50847457627118597</v>
      </c>
    </row>
    <row r="250" spans="1:16" x14ac:dyDescent="0.3">
      <c r="A250" s="8" t="s">
        <v>203</v>
      </c>
      <c r="B250" s="8" t="s">
        <v>93</v>
      </c>
      <c r="C250" s="2">
        <v>0.17073170731707299</v>
      </c>
      <c r="D250" s="2">
        <v>2.0833333333333301E-2</v>
      </c>
      <c r="E250" s="2">
        <v>6.1224489795918401E-2</v>
      </c>
      <c r="F250" s="2">
        <v>9.6153846153846201E-2</v>
      </c>
      <c r="G250" s="2">
        <v>0.140350877192982</v>
      </c>
      <c r="H250" s="2">
        <v>0.107692307692308</v>
      </c>
      <c r="I250" s="2">
        <v>9.7222222222222196E-2</v>
      </c>
      <c r="J250" s="2">
        <v>0.113924050632911</v>
      </c>
      <c r="K250" s="2">
        <v>3.4090909090909102E-2</v>
      </c>
      <c r="L250" s="2">
        <v>0.13186813186813201</v>
      </c>
      <c r="M250" s="2">
        <v>4.85436893203883E-2</v>
      </c>
      <c r="N250" s="2">
        <v>0.11111111111111099</v>
      </c>
      <c r="O250" s="3">
        <v>0.36363636363636398</v>
      </c>
      <c r="P250" s="3">
        <v>1.4489795918367301</v>
      </c>
    </row>
    <row r="251" spans="1:16" x14ac:dyDescent="0.3">
      <c r="A251" s="8" t="s">
        <v>203</v>
      </c>
      <c r="B251" s="8" t="s">
        <v>94</v>
      </c>
      <c r="C251" s="2">
        <v>8.6956521739130405E-2</v>
      </c>
      <c r="D251" s="2">
        <v>-0.12</v>
      </c>
      <c r="E251" s="2">
        <v>4.5454545454545497E-2</v>
      </c>
      <c r="F251" s="2">
        <v>0.173913043478261</v>
      </c>
      <c r="G251" s="2">
        <v>0</v>
      </c>
      <c r="H251" s="2">
        <v>0.296296296296296</v>
      </c>
      <c r="I251" s="2">
        <v>-2.8571428571428598E-2</v>
      </c>
      <c r="J251" s="2">
        <v>-2.9411764705882401E-2</v>
      </c>
      <c r="K251" s="2">
        <v>0.15151515151515199</v>
      </c>
      <c r="L251" s="2">
        <v>-7.8947368421052599E-2</v>
      </c>
      <c r="M251" s="2">
        <v>8.5714285714285701E-2</v>
      </c>
      <c r="N251" s="2">
        <v>5.2631578947368397E-2</v>
      </c>
      <c r="O251" s="3">
        <v>0.21212121212121199</v>
      </c>
      <c r="P251" s="3">
        <v>0.81818181818181801</v>
      </c>
    </row>
    <row r="252" spans="1:16" x14ac:dyDescent="0.3">
      <c r="A252" s="8" t="s">
        <v>203</v>
      </c>
      <c r="B252" s="8" t="s">
        <v>95</v>
      </c>
      <c r="C252" s="2">
        <v>2.15182307232516E-2</v>
      </c>
      <c r="D252" s="2">
        <v>3.8033937975424201E-3</v>
      </c>
      <c r="E252" s="2">
        <v>2.3899737685805899E-2</v>
      </c>
      <c r="F252" s="2">
        <v>1.7648733276401901E-2</v>
      </c>
      <c r="G252" s="2">
        <v>3.8041958041958E-2</v>
      </c>
      <c r="H252" s="2">
        <v>3.0180544327674499E-2</v>
      </c>
      <c r="I252" s="2">
        <v>3.4004708344232297E-2</v>
      </c>
      <c r="J252" s="2">
        <v>3.7945863900834799E-2</v>
      </c>
      <c r="K252" s="2">
        <v>2.99780648306117E-2</v>
      </c>
      <c r="L252" s="2">
        <v>3.9517274017983897E-2</v>
      </c>
      <c r="M252" s="2">
        <v>2.9820168449806499E-2</v>
      </c>
      <c r="N252" s="2">
        <v>3.4924845269672898E-2</v>
      </c>
      <c r="O252" s="3">
        <v>0.14111625639775799</v>
      </c>
      <c r="P252" s="3">
        <v>0.36461672981637999</v>
      </c>
    </row>
    <row r="253" spans="1:16" x14ac:dyDescent="0.3">
      <c r="A253" s="8" t="s">
        <v>203</v>
      </c>
      <c r="B253" s="8" t="s">
        <v>96</v>
      </c>
      <c r="C253" s="2">
        <v>3.87453874538745E-2</v>
      </c>
      <c r="D253" s="2">
        <v>6.3943161634103005E-2</v>
      </c>
      <c r="E253" s="2">
        <v>4.6744574290484099E-2</v>
      </c>
      <c r="F253" s="2">
        <v>6.5390749601275902E-2</v>
      </c>
      <c r="G253" s="2">
        <v>2.2455089820359299E-2</v>
      </c>
      <c r="H253" s="2">
        <v>1.31771595900439E-2</v>
      </c>
      <c r="I253" s="2">
        <v>-2.3121387283237E-2</v>
      </c>
      <c r="J253" s="2">
        <v>3.10650887573964E-2</v>
      </c>
      <c r="K253" s="2">
        <v>-2.58249641319943E-2</v>
      </c>
      <c r="L253" s="2">
        <v>8.8365243004418295E-3</v>
      </c>
      <c r="M253" s="2">
        <v>3.0656934306569301E-2</v>
      </c>
      <c r="N253" s="2">
        <v>-1.5580736543909301E-2</v>
      </c>
      <c r="O253" s="3">
        <v>-2.8694404591104701E-3</v>
      </c>
      <c r="P253" s="3">
        <v>0.16026711185308801</v>
      </c>
    </row>
    <row r="254" spans="1:16" x14ac:dyDescent="0.3">
      <c r="A254" s="8" t="s">
        <v>203</v>
      </c>
      <c r="B254" s="8" t="s">
        <v>97</v>
      </c>
      <c r="C254" s="2">
        <v>-0.1</v>
      </c>
      <c r="D254" s="2">
        <v>0.44444444444444398</v>
      </c>
      <c r="E254" s="2">
        <v>0.115384615384615</v>
      </c>
      <c r="F254" s="2">
        <v>3.4482758620689703E-2</v>
      </c>
      <c r="G254" s="2">
        <v>0</v>
      </c>
      <c r="H254" s="2">
        <v>0.1</v>
      </c>
      <c r="I254" s="2">
        <v>6.0606060606060601E-2</v>
      </c>
      <c r="J254" s="2">
        <v>8.5714285714285701E-2</v>
      </c>
      <c r="K254" s="2">
        <v>0.13157894736842099</v>
      </c>
      <c r="L254" s="2">
        <v>0.162790697674419</v>
      </c>
      <c r="M254" s="2">
        <v>0.12</v>
      </c>
      <c r="N254" s="2">
        <v>0.125</v>
      </c>
      <c r="O254" s="3">
        <v>0.65789473684210498</v>
      </c>
      <c r="P254" s="3">
        <v>1.42307692307692</v>
      </c>
    </row>
    <row r="255" spans="1:16" x14ac:dyDescent="0.3">
      <c r="A255" s="8" t="s">
        <v>203</v>
      </c>
      <c r="B255" s="8" t="s">
        <v>98</v>
      </c>
      <c r="C255" s="2">
        <v>9.0909090909090898E-2</v>
      </c>
      <c r="D255" s="2">
        <v>3.3333333333333298E-2</v>
      </c>
      <c r="E255" s="2">
        <v>6.4516129032258104E-2</v>
      </c>
      <c r="F255" s="2">
        <v>-1.5151515151515201E-2</v>
      </c>
      <c r="G255" s="2">
        <v>0.123076923076923</v>
      </c>
      <c r="H255" s="2">
        <v>-8.2191780821917804E-2</v>
      </c>
      <c r="I255" s="2">
        <v>7.4626865671641798E-2</v>
      </c>
      <c r="J255" s="2">
        <v>5.5555555555555601E-2</v>
      </c>
      <c r="K255" s="2">
        <v>0.157894736842105</v>
      </c>
      <c r="L255" s="2">
        <v>-5.6818181818181802E-2</v>
      </c>
      <c r="M255" s="2">
        <v>0.14457831325301199</v>
      </c>
      <c r="N255" s="2">
        <v>0.105263157894737</v>
      </c>
      <c r="O255" s="3">
        <v>0.38157894736842102</v>
      </c>
      <c r="P255" s="3">
        <v>0.69354838709677402</v>
      </c>
    </row>
    <row r="256" spans="1:16" x14ac:dyDescent="0.3">
      <c r="A256" s="8" t="s">
        <v>203</v>
      </c>
      <c r="B256" s="8" t="s">
        <v>99</v>
      </c>
      <c r="C256" s="2">
        <v>2.6905829596412599E-2</v>
      </c>
      <c r="D256" s="2">
        <v>-1.7467248908296901E-2</v>
      </c>
      <c r="E256" s="2">
        <v>4.8888888888888898E-2</v>
      </c>
      <c r="F256" s="2">
        <v>3.3898305084745797E-2</v>
      </c>
      <c r="G256" s="2">
        <v>4.0983606557377103E-3</v>
      </c>
      <c r="H256" s="2">
        <v>1.6326530612244899E-2</v>
      </c>
      <c r="I256" s="2">
        <v>1.60642570281124E-2</v>
      </c>
      <c r="J256" s="2">
        <v>4.3478260869565202E-2</v>
      </c>
      <c r="K256" s="2">
        <v>7.5757575757575803E-3</v>
      </c>
      <c r="L256" s="2">
        <v>-4.8872180451127803E-2</v>
      </c>
      <c r="M256" s="2">
        <v>-7.9051383399209502E-2</v>
      </c>
      <c r="N256" s="2">
        <v>-2.5751072961373401E-2</v>
      </c>
      <c r="O256" s="3">
        <v>-0.140151515151515</v>
      </c>
      <c r="P256" s="3">
        <v>8.8888888888888906E-3</v>
      </c>
    </row>
    <row r="257" spans="1:16" x14ac:dyDescent="0.3">
      <c r="A257" s="8" t="s">
        <v>203</v>
      </c>
      <c r="B257" s="8" t="s">
        <v>100</v>
      </c>
      <c r="C257" s="2">
        <v>4.3478260869565202E-2</v>
      </c>
      <c r="D257" s="2">
        <v>0.13888888888888901</v>
      </c>
      <c r="E257" s="2">
        <v>-4.8780487804878099E-2</v>
      </c>
      <c r="F257" s="2">
        <v>1.2820512820512799E-2</v>
      </c>
      <c r="G257" s="2">
        <v>-1.26582278481013E-2</v>
      </c>
      <c r="H257" s="2">
        <v>-2.5641025641025599E-2</v>
      </c>
      <c r="I257" s="2">
        <v>0</v>
      </c>
      <c r="J257" s="2">
        <v>0.105263157894737</v>
      </c>
      <c r="K257" s="2">
        <v>-3.5714285714285698E-2</v>
      </c>
      <c r="L257" s="2">
        <v>-6.1728395061728399E-2</v>
      </c>
      <c r="M257" s="2">
        <v>-3.94736842105263E-2</v>
      </c>
      <c r="N257" s="2">
        <v>1.3698630136986301E-2</v>
      </c>
      <c r="O257" s="3">
        <v>-0.119047619047619</v>
      </c>
      <c r="P257" s="3">
        <v>-9.7560975609756101E-2</v>
      </c>
    </row>
    <row r="258" spans="1:16" x14ac:dyDescent="0.3">
      <c r="A258" s="8" t="s">
        <v>204</v>
      </c>
      <c r="B258" s="8" t="s">
        <v>90</v>
      </c>
      <c r="C258" s="2">
        <v>6.2674094707520903E-2</v>
      </c>
      <c r="D258" s="2">
        <v>5.2424639580602901E-2</v>
      </c>
      <c r="E258" s="2">
        <v>1.7434620174346199E-2</v>
      </c>
      <c r="F258" s="2">
        <v>3.4883720930232599E-2</v>
      </c>
      <c r="G258" s="2">
        <v>2.7202838557066799E-2</v>
      </c>
      <c r="H258" s="2">
        <v>2.76338514680484E-2</v>
      </c>
      <c r="I258" s="2">
        <v>1.84873949579832E-2</v>
      </c>
      <c r="J258" s="2">
        <v>3.1353135313531399E-2</v>
      </c>
      <c r="K258" s="2">
        <v>2.1866666666666701E-2</v>
      </c>
      <c r="L258" s="2">
        <v>3.60125260960334E-2</v>
      </c>
      <c r="M258" s="2">
        <v>4.0302267002518898E-2</v>
      </c>
      <c r="N258" s="2">
        <v>3.7772397094430997E-2</v>
      </c>
      <c r="O258" s="3">
        <v>0.142933333333333</v>
      </c>
      <c r="P258" s="3">
        <v>0.33437110834371098</v>
      </c>
    </row>
    <row r="259" spans="1:16" x14ac:dyDescent="0.3">
      <c r="A259" s="8" t="s">
        <v>204</v>
      </c>
      <c r="B259" s="8" t="s">
        <v>89</v>
      </c>
      <c r="C259" s="2">
        <v>6.4432989690721601E-2</v>
      </c>
      <c r="D259" s="2">
        <v>5.32687651331719E-2</v>
      </c>
      <c r="E259" s="2">
        <v>8.2758620689655199E-2</v>
      </c>
      <c r="F259" s="2">
        <v>7.2186836518046693E-2</v>
      </c>
      <c r="G259" s="2">
        <v>0.104950495049505</v>
      </c>
      <c r="H259" s="2">
        <v>6.6308243727598595E-2</v>
      </c>
      <c r="I259" s="2">
        <v>5.3781512605041999E-2</v>
      </c>
      <c r="J259" s="2">
        <v>9.0909090909090898E-2</v>
      </c>
      <c r="K259" s="2">
        <v>5.9941520467836303E-2</v>
      </c>
      <c r="L259" s="2">
        <v>9.6551724137931005E-2</v>
      </c>
      <c r="M259" s="2">
        <v>5.7861635220125801E-2</v>
      </c>
      <c r="N259" s="2">
        <v>3.09155766944114E-2</v>
      </c>
      <c r="O259" s="3">
        <v>0.26754385964912297</v>
      </c>
      <c r="P259" s="3">
        <v>0.99310344827586206</v>
      </c>
    </row>
    <row r="260" spans="1:16" x14ac:dyDescent="0.3">
      <c r="A260" s="8" t="s">
        <v>204</v>
      </c>
      <c r="B260" s="8" t="s">
        <v>92</v>
      </c>
      <c r="C260" s="2">
        <v>2.7932960893854698E-2</v>
      </c>
      <c r="D260" s="2">
        <v>-1.0869565217391301E-2</v>
      </c>
      <c r="E260" s="2">
        <v>3.2967032967033003E-2</v>
      </c>
      <c r="F260" s="2">
        <v>6.9148936170212796E-2</v>
      </c>
      <c r="G260" s="2">
        <v>4.9751243781094502E-2</v>
      </c>
      <c r="H260" s="2">
        <v>3.3175355450236997E-2</v>
      </c>
      <c r="I260" s="2">
        <v>9.1743119266055103E-3</v>
      </c>
      <c r="J260" s="2">
        <v>1.3636363636363599E-2</v>
      </c>
      <c r="K260" s="2">
        <v>9.4170403587443899E-2</v>
      </c>
      <c r="L260" s="2">
        <v>6.9672131147541005E-2</v>
      </c>
      <c r="M260" s="2">
        <v>4.2145593869731802E-2</v>
      </c>
      <c r="N260" s="2">
        <v>5.1470588235294101E-2</v>
      </c>
      <c r="O260" s="3">
        <v>0.28251121076233199</v>
      </c>
      <c r="P260" s="3">
        <v>0.57142857142857095</v>
      </c>
    </row>
    <row r="261" spans="1:16" x14ac:dyDescent="0.3">
      <c r="A261" s="8" t="s">
        <v>204</v>
      </c>
      <c r="B261" s="8" t="s">
        <v>91</v>
      </c>
      <c r="C261" s="2">
        <v>9.0909090909090898E-2</v>
      </c>
      <c r="D261" s="2">
        <v>2.7777777777777801E-2</v>
      </c>
      <c r="E261" s="2">
        <v>0</v>
      </c>
      <c r="F261" s="2">
        <v>8.1081081081081099E-2</v>
      </c>
      <c r="G261" s="2">
        <v>-0.05</v>
      </c>
      <c r="H261" s="2">
        <v>5.2631578947368397E-2</v>
      </c>
      <c r="I261" s="2">
        <v>0.1</v>
      </c>
      <c r="J261" s="2">
        <v>0.204545454545455</v>
      </c>
      <c r="K261" s="2">
        <v>7.5471698113207503E-2</v>
      </c>
      <c r="L261" s="2">
        <v>7.0175438596491196E-2</v>
      </c>
      <c r="M261" s="2">
        <v>0.114754098360656</v>
      </c>
      <c r="N261" s="2">
        <v>5.8823529411764698E-2</v>
      </c>
      <c r="O261" s="3">
        <v>0.35849056603773599</v>
      </c>
      <c r="P261" s="3">
        <v>0.94594594594594605</v>
      </c>
    </row>
    <row r="262" spans="1:16" x14ac:dyDescent="0.3">
      <c r="A262" s="8" t="s">
        <v>204</v>
      </c>
      <c r="B262" s="8" t="s">
        <v>94</v>
      </c>
      <c r="C262" s="2">
        <v>7.8125E-2</v>
      </c>
      <c r="D262" s="2">
        <v>0</v>
      </c>
      <c r="E262" s="2">
        <v>-7.2463768115942004E-2</v>
      </c>
      <c r="F262" s="2">
        <v>0.125</v>
      </c>
      <c r="G262" s="2">
        <v>2.7777777777777801E-2</v>
      </c>
      <c r="H262" s="2">
        <v>-6.7567567567567599E-2</v>
      </c>
      <c r="I262" s="2">
        <v>-7.2463768115942004E-2</v>
      </c>
      <c r="J262" s="2">
        <v>1.5625E-2</v>
      </c>
      <c r="K262" s="2">
        <v>-6.15384615384615E-2</v>
      </c>
      <c r="L262" s="2">
        <v>9.8360655737704902E-2</v>
      </c>
      <c r="M262" s="2">
        <v>0.17910447761194001</v>
      </c>
      <c r="N262" s="2">
        <v>-0.113924050632911</v>
      </c>
      <c r="O262" s="3">
        <v>7.69230769230769E-2</v>
      </c>
      <c r="P262" s="3">
        <v>1.4492753623188401E-2</v>
      </c>
    </row>
    <row r="263" spans="1:16" x14ac:dyDescent="0.3">
      <c r="A263" s="8" t="s">
        <v>204</v>
      </c>
      <c r="B263" s="8" t="s">
        <v>93</v>
      </c>
      <c r="C263" s="2">
        <v>8.6956521739130405E-2</v>
      </c>
      <c r="D263" s="2">
        <v>1.3333333333333299E-2</v>
      </c>
      <c r="E263" s="2">
        <v>0.13157894736842099</v>
      </c>
      <c r="F263" s="2">
        <v>5.8139534883720902E-2</v>
      </c>
      <c r="G263" s="2">
        <v>5.4945054945054903E-2</v>
      </c>
      <c r="H263" s="2">
        <v>8.3333333333333301E-2</v>
      </c>
      <c r="I263" s="2">
        <v>4.80769230769231E-2</v>
      </c>
      <c r="J263" s="2">
        <v>7.3394495412843999E-2</v>
      </c>
      <c r="K263" s="2">
        <v>4.2735042735042701E-2</v>
      </c>
      <c r="L263" s="2">
        <v>0.14754098360655701</v>
      </c>
      <c r="M263" s="2">
        <v>6.4285714285714293E-2</v>
      </c>
      <c r="N263" s="2">
        <v>7.3825503355704702E-2</v>
      </c>
      <c r="O263" s="3">
        <v>0.36752136752136799</v>
      </c>
      <c r="P263" s="3">
        <v>1.1052631578947401</v>
      </c>
    </row>
    <row r="264" spans="1:16" x14ac:dyDescent="0.3">
      <c r="A264" s="8" t="s">
        <v>204</v>
      </c>
      <c r="B264" s="8" t="s">
        <v>100</v>
      </c>
      <c r="C264" s="2">
        <v>4.2253521126760597E-2</v>
      </c>
      <c r="D264" s="2">
        <v>-4.72972972972973E-2</v>
      </c>
      <c r="E264" s="2">
        <v>6.3829787234042507E-2</v>
      </c>
      <c r="F264" s="2">
        <v>2.66666666666667E-2</v>
      </c>
      <c r="G264" s="2">
        <v>1.9480519480519501E-2</v>
      </c>
      <c r="H264" s="2">
        <v>-4.4585987261146501E-2</v>
      </c>
      <c r="I264" s="2">
        <v>4.6666666666666697E-2</v>
      </c>
      <c r="J264" s="2">
        <v>2.54777070063694E-2</v>
      </c>
      <c r="K264" s="2">
        <v>6.2111801242236003E-3</v>
      </c>
      <c r="L264" s="2">
        <v>-0.172839506172839</v>
      </c>
      <c r="M264" s="2">
        <v>-6.7164179104477598E-2</v>
      </c>
      <c r="N264" s="2">
        <v>-1.6E-2</v>
      </c>
      <c r="O264" s="3">
        <v>-0.23602484472049701</v>
      </c>
      <c r="P264" s="3">
        <v>-0.12765957446808501</v>
      </c>
    </row>
    <row r="265" spans="1:16" x14ac:dyDescent="0.3">
      <c r="A265" s="8" t="s">
        <v>204</v>
      </c>
      <c r="B265" s="8" t="s">
        <v>99</v>
      </c>
      <c r="C265" s="2">
        <v>4.1811846689895502E-2</v>
      </c>
      <c r="D265" s="2">
        <v>3.3444816053511701E-3</v>
      </c>
      <c r="E265" s="2">
        <v>-4.33333333333333E-2</v>
      </c>
      <c r="F265" s="2">
        <v>4.8780487804878099E-2</v>
      </c>
      <c r="G265" s="2">
        <v>-3.32225913621262E-2</v>
      </c>
      <c r="H265" s="2">
        <v>3.09278350515464E-2</v>
      </c>
      <c r="I265" s="2">
        <v>-2.66666666666667E-2</v>
      </c>
      <c r="J265" s="2">
        <v>2.0547945205479499E-2</v>
      </c>
      <c r="K265" s="2">
        <v>3.3557046979865801E-3</v>
      </c>
      <c r="L265" s="2">
        <v>-7.3578595317725801E-2</v>
      </c>
      <c r="M265" s="2">
        <v>-3.6101083032491002E-2</v>
      </c>
      <c r="N265" s="2">
        <v>-7.4906367041198503E-3</v>
      </c>
      <c r="O265" s="3">
        <v>-0.110738255033557</v>
      </c>
      <c r="P265" s="3">
        <v>-0.116666666666667</v>
      </c>
    </row>
    <row r="266" spans="1:16" x14ac:dyDescent="0.3">
      <c r="A266" s="8" t="s">
        <v>204</v>
      </c>
      <c r="B266" s="8" t="s">
        <v>98</v>
      </c>
      <c r="C266" s="2">
        <v>3.06122448979592E-2</v>
      </c>
      <c r="D266" s="2">
        <v>-4.95049504950495E-2</v>
      </c>
      <c r="E266" s="2">
        <v>5.2083333333333296E-3</v>
      </c>
      <c r="F266" s="2">
        <v>0</v>
      </c>
      <c r="G266" s="2">
        <v>4.1450777202072499E-2</v>
      </c>
      <c r="H266" s="2">
        <v>4.97512437810945E-3</v>
      </c>
      <c r="I266" s="2">
        <v>0.10891089108910899</v>
      </c>
      <c r="J266" s="2">
        <v>2.23214285714286E-2</v>
      </c>
      <c r="K266" s="2">
        <v>9.6069868995633204E-2</v>
      </c>
      <c r="L266" s="2">
        <v>9.1633466135458197E-2</v>
      </c>
      <c r="M266" s="2">
        <v>9.8540145985401506E-2</v>
      </c>
      <c r="N266" s="2">
        <v>4.6511627906976702E-2</v>
      </c>
      <c r="O266" s="3">
        <v>0.37554585152838399</v>
      </c>
      <c r="P266" s="3">
        <v>0.640625</v>
      </c>
    </row>
    <row r="267" spans="1:16" x14ac:dyDescent="0.3">
      <c r="A267" s="8" t="s">
        <v>204</v>
      </c>
      <c r="B267" s="8" t="s">
        <v>97</v>
      </c>
      <c r="C267" s="2">
        <v>0.22222222222222199</v>
      </c>
      <c r="D267" s="2">
        <v>0.15909090909090901</v>
      </c>
      <c r="E267" s="2">
        <v>0</v>
      </c>
      <c r="F267" s="2">
        <v>1.9607843137254902E-2</v>
      </c>
      <c r="G267" s="2">
        <v>5.7692307692307702E-2</v>
      </c>
      <c r="H267" s="2">
        <v>0</v>
      </c>
      <c r="I267" s="2">
        <v>9.0909090909090898E-2</v>
      </c>
      <c r="J267" s="2">
        <v>3.3333333333333298E-2</v>
      </c>
      <c r="K267" s="2">
        <v>0.17741935483870999</v>
      </c>
      <c r="L267" s="2">
        <v>0.17808219178082199</v>
      </c>
      <c r="M267" s="2">
        <v>0.15116279069767399</v>
      </c>
      <c r="N267" s="2">
        <v>3.03030303030303E-2</v>
      </c>
      <c r="O267" s="3">
        <v>0.64516129032258096</v>
      </c>
      <c r="P267" s="3">
        <v>1</v>
      </c>
    </row>
    <row r="268" spans="1:16" x14ac:dyDescent="0.3">
      <c r="A268" s="8" t="s">
        <v>204</v>
      </c>
      <c r="B268" s="8" t="s">
        <v>96</v>
      </c>
      <c r="C268" s="2">
        <v>7.0323488045007002E-2</v>
      </c>
      <c r="D268" s="2">
        <v>7.4901445466491495E-2</v>
      </c>
      <c r="E268" s="2">
        <v>3.1784841075794601E-2</v>
      </c>
      <c r="F268" s="2">
        <v>6.1611374407582901E-2</v>
      </c>
      <c r="G268" s="2">
        <v>4.2410714285714302E-2</v>
      </c>
      <c r="H268" s="2">
        <v>-9.6359743040685206E-3</v>
      </c>
      <c r="I268" s="2">
        <v>-7.5675675675675701E-3</v>
      </c>
      <c r="J268" s="2">
        <v>8.7145969498910701E-3</v>
      </c>
      <c r="K268" s="2">
        <v>-1.1879049676025899E-2</v>
      </c>
      <c r="L268" s="2">
        <v>5.4644808743169399E-3</v>
      </c>
      <c r="M268" s="2">
        <v>6.5217391304347797E-3</v>
      </c>
      <c r="N268" s="2">
        <v>-2.15982721382289E-3</v>
      </c>
      <c r="O268" s="3">
        <v>-2.15982721382289E-3</v>
      </c>
      <c r="P268" s="3">
        <v>0.12958435207824001</v>
      </c>
    </row>
    <row r="269" spans="1:16" x14ac:dyDescent="0.3">
      <c r="A269" s="8" t="s">
        <v>204</v>
      </c>
      <c r="B269" s="8" t="s">
        <v>95</v>
      </c>
      <c r="C269" s="2">
        <v>1.1059500110595E-2</v>
      </c>
      <c r="D269" s="2">
        <v>-3.0627871362940299E-3</v>
      </c>
      <c r="E269" s="2">
        <v>7.2416063199473302E-3</v>
      </c>
      <c r="F269" s="2">
        <v>7.6252723311546798E-3</v>
      </c>
      <c r="G269" s="2">
        <v>2.4648648648648599E-2</v>
      </c>
      <c r="H269" s="2">
        <v>1.7303228529225601E-2</v>
      </c>
      <c r="I269" s="2">
        <v>1.4312383322962001E-2</v>
      </c>
      <c r="J269" s="2">
        <v>2.57668711656442E-2</v>
      </c>
      <c r="K269" s="2">
        <v>1.9936204146730498E-2</v>
      </c>
      <c r="L269" s="2">
        <v>2.1892103205629398E-2</v>
      </c>
      <c r="M269" s="2">
        <v>2.46748278500383E-2</v>
      </c>
      <c r="N269" s="2">
        <v>1.00802688071682E-2</v>
      </c>
      <c r="O269" s="3">
        <v>7.8748006379585303E-2</v>
      </c>
      <c r="P269" s="3">
        <v>0.18740399385560699</v>
      </c>
    </row>
    <row r="270" spans="1:16" x14ac:dyDescent="0.3">
      <c r="A270" s="11" t="s">
        <v>18</v>
      </c>
      <c r="B270" s="11" t="s">
        <v>18</v>
      </c>
      <c r="C270" s="3">
        <v>3.9363992712416501E-2</v>
      </c>
      <c r="D270" s="3">
        <v>2.4310350933106701E-2</v>
      </c>
      <c r="E270" s="3">
        <v>2.28172373856977E-2</v>
      </c>
      <c r="F270" s="3">
        <v>3.1823021412516299E-2</v>
      </c>
      <c r="G270" s="3">
        <v>3.1545844662102397E-2</v>
      </c>
      <c r="H270" s="3">
        <v>2.80565258812321E-2</v>
      </c>
      <c r="I270" s="3">
        <v>2.4387230296384399E-2</v>
      </c>
      <c r="J270" s="3">
        <v>3.3275035431052702E-2</v>
      </c>
      <c r="K270" s="3">
        <v>2.1332788583602099E-2</v>
      </c>
      <c r="L270" s="3">
        <v>2.9230659332809501E-2</v>
      </c>
      <c r="M270" s="3">
        <v>3.5563082133784903E-2</v>
      </c>
      <c r="N270" s="3">
        <v>2.7840703456965502E-2</v>
      </c>
      <c r="O270" s="3">
        <v>0.118877037339676</v>
      </c>
      <c r="P270" s="3">
        <v>0.32547406267826001</v>
      </c>
    </row>
    <row r="271" spans="1:16" x14ac:dyDescent="0.3">
      <c r="A271" s="15"/>
      <c r="B271" s="15"/>
    </row>
    <row r="272" spans="1:16" x14ac:dyDescent="0.3">
      <c r="A272" s="13" t="s">
        <v>42</v>
      </c>
      <c r="B272" s="15"/>
    </row>
    <row r="273" spans="1:2" x14ac:dyDescent="0.3">
      <c r="A273" s="14" t="s">
        <v>43</v>
      </c>
      <c r="B273" s="15"/>
    </row>
    <row r="274" spans="1:2" x14ac:dyDescent="0.3">
      <c r="A274" s="14" t="s">
        <v>44</v>
      </c>
      <c r="B274" s="15"/>
    </row>
    <row r="275" spans="1:2" x14ac:dyDescent="0.3">
      <c r="A275" s="14" t="s">
        <v>102</v>
      </c>
      <c r="B275" s="15"/>
    </row>
    <row r="276" spans="1:2" x14ac:dyDescent="0.3">
      <c r="A276" s="14" t="s">
        <v>47</v>
      </c>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96:O96"/>
    <mergeCell ref="C184:N184"/>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243</v>
      </c>
      <c r="B1" s="15"/>
    </row>
    <row r="2" spans="1:15" ht="15.6" x14ac:dyDescent="0.3">
      <c r="A2" s="12" t="s">
        <v>165</v>
      </c>
      <c r="B2" s="15"/>
    </row>
    <row r="3" spans="1:15" ht="15.6" x14ac:dyDescent="0.3">
      <c r="A3" s="12" t="s">
        <v>206</v>
      </c>
      <c r="B3" s="15"/>
    </row>
    <row r="4" spans="1:15" ht="15.6" x14ac:dyDescent="0.3">
      <c r="A4" s="12" t="s">
        <v>113</v>
      </c>
      <c r="B4" s="15"/>
    </row>
    <row r="5" spans="1:15" x14ac:dyDescent="0.3">
      <c r="A5" s="15"/>
      <c r="B5" s="15"/>
    </row>
    <row r="6" spans="1:15" x14ac:dyDescent="0.3">
      <c r="A6" s="16" t="str">
        <f>HYPERLINK("#'Table of contents'!A102",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103</v>
      </c>
      <c r="C9" s="1">
        <v>41</v>
      </c>
      <c r="D9" s="1">
        <v>47</v>
      </c>
      <c r="E9" s="1">
        <v>46</v>
      </c>
      <c r="F9" s="1">
        <v>50</v>
      </c>
      <c r="G9" s="1">
        <v>62</v>
      </c>
      <c r="H9" s="1">
        <v>65</v>
      </c>
      <c r="I9" s="1">
        <v>69</v>
      </c>
      <c r="J9" s="1">
        <v>78</v>
      </c>
      <c r="K9" s="1">
        <v>85</v>
      </c>
      <c r="L9" s="1">
        <v>95</v>
      </c>
      <c r="M9" s="1">
        <v>112</v>
      </c>
      <c r="N9" s="1">
        <v>132</v>
      </c>
      <c r="O9" s="1">
        <v>155</v>
      </c>
    </row>
    <row r="10" spans="1:15" x14ac:dyDescent="0.3">
      <c r="A10" s="7" t="s">
        <v>198</v>
      </c>
      <c r="B10" s="7" t="s">
        <v>104</v>
      </c>
      <c r="C10" s="1">
        <v>1071</v>
      </c>
      <c r="D10" s="1">
        <v>1128</v>
      </c>
      <c r="E10" s="1">
        <v>1190</v>
      </c>
      <c r="F10" s="1">
        <v>1255</v>
      </c>
      <c r="G10" s="1">
        <v>1303</v>
      </c>
      <c r="H10" s="1">
        <v>1363</v>
      </c>
      <c r="I10" s="1">
        <v>1439</v>
      </c>
      <c r="J10" s="1">
        <v>1485</v>
      </c>
      <c r="K10" s="1">
        <v>1539</v>
      </c>
      <c r="L10" s="1">
        <v>1606</v>
      </c>
      <c r="M10" s="1">
        <v>1802</v>
      </c>
      <c r="N10" s="1">
        <v>1956</v>
      </c>
      <c r="O10" s="1">
        <v>2065</v>
      </c>
    </row>
    <row r="11" spans="1:15" x14ac:dyDescent="0.3">
      <c r="A11" s="7" t="s">
        <v>198</v>
      </c>
      <c r="B11" s="7" t="s">
        <v>105</v>
      </c>
      <c r="C11" s="1">
        <v>379</v>
      </c>
      <c r="D11" s="1">
        <v>415</v>
      </c>
      <c r="E11" s="1">
        <v>426</v>
      </c>
      <c r="F11" s="1">
        <v>466</v>
      </c>
      <c r="G11" s="1">
        <v>512</v>
      </c>
      <c r="H11" s="1">
        <v>566</v>
      </c>
      <c r="I11" s="1">
        <v>579</v>
      </c>
      <c r="J11" s="1">
        <v>618</v>
      </c>
      <c r="K11" s="1">
        <v>640</v>
      </c>
      <c r="L11" s="1">
        <v>672</v>
      </c>
      <c r="M11" s="1">
        <v>801</v>
      </c>
      <c r="N11" s="1">
        <v>885</v>
      </c>
      <c r="O11" s="1">
        <v>959</v>
      </c>
    </row>
    <row r="12" spans="1:15" x14ac:dyDescent="0.3">
      <c r="A12" s="7" t="s">
        <v>198</v>
      </c>
      <c r="B12" s="7" t="s">
        <v>106</v>
      </c>
      <c r="C12" s="1">
        <v>41</v>
      </c>
      <c r="D12" s="1">
        <v>43</v>
      </c>
      <c r="E12" s="1">
        <v>44</v>
      </c>
      <c r="F12" s="1">
        <v>43</v>
      </c>
      <c r="G12" s="1">
        <v>48</v>
      </c>
      <c r="H12" s="1">
        <v>49</v>
      </c>
      <c r="I12" s="1">
        <v>49</v>
      </c>
      <c r="J12" s="1">
        <v>56</v>
      </c>
      <c r="K12" s="1">
        <v>55</v>
      </c>
      <c r="L12" s="1">
        <v>63</v>
      </c>
      <c r="M12" s="1">
        <v>69</v>
      </c>
      <c r="N12" s="1">
        <v>74</v>
      </c>
      <c r="O12" s="1">
        <v>82</v>
      </c>
    </row>
    <row r="13" spans="1:15" x14ac:dyDescent="0.3">
      <c r="A13" s="7" t="s">
        <v>198</v>
      </c>
      <c r="B13" s="7" t="s">
        <v>107</v>
      </c>
      <c r="C13" s="1">
        <v>221</v>
      </c>
      <c r="D13" s="1">
        <v>239</v>
      </c>
      <c r="E13" s="1">
        <v>260</v>
      </c>
      <c r="F13" s="1">
        <v>290</v>
      </c>
      <c r="G13" s="1">
        <v>306</v>
      </c>
      <c r="H13" s="1">
        <v>353</v>
      </c>
      <c r="I13" s="1">
        <v>384</v>
      </c>
      <c r="J13" s="1">
        <v>422</v>
      </c>
      <c r="K13" s="1">
        <v>458</v>
      </c>
      <c r="L13" s="1">
        <v>499</v>
      </c>
      <c r="M13" s="1">
        <v>599</v>
      </c>
      <c r="N13" s="1">
        <v>698</v>
      </c>
      <c r="O13" s="1">
        <v>802</v>
      </c>
    </row>
    <row r="14" spans="1:15" x14ac:dyDescent="0.3">
      <c r="A14" s="7" t="s">
        <v>198</v>
      </c>
      <c r="B14" s="7" t="s">
        <v>108</v>
      </c>
      <c r="C14" s="1">
        <v>11</v>
      </c>
      <c r="D14" s="1">
        <v>17</v>
      </c>
      <c r="E14" s="1">
        <v>24</v>
      </c>
      <c r="F14" s="1">
        <v>28</v>
      </c>
      <c r="G14" s="1">
        <v>31</v>
      </c>
      <c r="H14" s="1">
        <v>31</v>
      </c>
      <c r="I14" s="1">
        <v>33</v>
      </c>
      <c r="J14" s="1">
        <v>34</v>
      </c>
      <c r="K14" s="1">
        <v>40</v>
      </c>
      <c r="L14" s="1">
        <v>42</v>
      </c>
      <c r="M14" s="1">
        <v>51</v>
      </c>
      <c r="N14" s="1">
        <v>53</v>
      </c>
      <c r="O14" s="1">
        <v>62</v>
      </c>
    </row>
    <row r="15" spans="1:15" x14ac:dyDescent="0.3">
      <c r="A15" s="7" t="s">
        <v>198</v>
      </c>
      <c r="B15" s="7" t="s">
        <v>17</v>
      </c>
      <c r="C15" s="1">
        <v>36</v>
      </c>
      <c r="D15" s="1">
        <v>38</v>
      </c>
      <c r="E15" s="1">
        <v>49</v>
      </c>
      <c r="F15" s="1">
        <v>49</v>
      </c>
      <c r="G15" s="1">
        <v>52</v>
      </c>
      <c r="H15" s="1">
        <v>59</v>
      </c>
      <c r="I15" s="1">
        <v>58</v>
      </c>
      <c r="J15" s="1">
        <v>58</v>
      </c>
      <c r="K15" s="1">
        <v>61</v>
      </c>
      <c r="L15" s="1">
        <v>62</v>
      </c>
      <c r="M15" s="1">
        <v>66</v>
      </c>
      <c r="N15" s="1">
        <v>76</v>
      </c>
      <c r="O15" s="1">
        <v>75</v>
      </c>
    </row>
    <row r="16" spans="1:15" x14ac:dyDescent="0.3">
      <c r="A16" s="7" t="s">
        <v>198</v>
      </c>
      <c r="B16" s="7" t="s">
        <v>109</v>
      </c>
      <c r="C16" s="1">
        <v>621</v>
      </c>
      <c r="D16" s="1">
        <v>671</v>
      </c>
      <c r="E16" s="1">
        <v>693</v>
      </c>
      <c r="F16" s="1">
        <v>733</v>
      </c>
      <c r="G16" s="1">
        <v>777</v>
      </c>
      <c r="H16" s="1">
        <v>805</v>
      </c>
      <c r="I16" s="1">
        <v>823</v>
      </c>
      <c r="J16" s="1">
        <v>841</v>
      </c>
      <c r="K16" s="1">
        <v>880</v>
      </c>
      <c r="L16" s="1">
        <v>921</v>
      </c>
      <c r="M16" s="1">
        <v>1106</v>
      </c>
      <c r="N16" s="1">
        <v>1251</v>
      </c>
      <c r="O16" s="1">
        <v>1383</v>
      </c>
    </row>
    <row r="17" spans="1:15" x14ac:dyDescent="0.3">
      <c r="A17" s="7" t="s">
        <v>198</v>
      </c>
      <c r="B17" s="7" t="s">
        <v>110</v>
      </c>
      <c r="C17" s="1">
        <v>308</v>
      </c>
      <c r="D17" s="1">
        <v>316</v>
      </c>
      <c r="E17" s="1">
        <v>340</v>
      </c>
      <c r="F17" s="1">
        <v>344</v>
      </c>
      <c r="G17" s="1">
        <v>377</v>
      </c>
      <c r="H17" s="1">
        <v>391</v>
      </c>
      <c r="I17" s="1">
        <v>409</v>
      </c>
      <c r="J17" s="1">
        <v>445</v>
      </c>
      <c r="K17" s="1">
        <v>460</v>
      </c>
      <c r="L17" s="1">
        <v>486</v>
      </c>
      <c r="M17" s="1">
        <v>567</v>
      </c>
      <c r="N17" s="1">
        <v>650</v>
      </c>
      <c r="O17" s="1">
        <v>725</v>
      </c>
    </row>
    <row r="18" spans="1:15" x14ac:dyDescent="0.3">
      <c r="A18" s="7" t="s">
        <v>198</v>
      </c>
      <c r="B18" s="7" t="s">
        <v>111</v>
      </c>
      <c r="C18" s="1">
        <v>2582</v>
      </c>
      <c r="D18" s="1">
        <v>2577</v>
      </c>
      <c r="E18" s="1">
        <v>2467</v>
      </c>
      <c r="F18" s="1">
        <v>2416</v>
      </c>
      <c r="G18" s="1">
        <v>2388</v>
      </c>
      <c r="H18" s="1">
        <v>2386</v>
      </c>
      <c r="I18" s="1">
        <v>2401</v>
      </c>
      <c r="J18" s="1">
        <v>2363</v>
      </c>
      <c r="K18" s="1">
        <v>2347</v>
      </c>
      <c r="L18" s="1">
        <v>2343</v>
      </c>
      <c r="M18" s="1">
        <v>1796</v>
      </c>
      <c r="N18" s="1">
        <v>1451</v>
      </c>
      <c r="O18" s="1">
        <v>1282</v>
      </c>
    </row>
    <row r="19" spans="1:15" x14ac:dyDescent="0.3">
      <c r="A19" s="7" t="s">
        <v>199</v>
      </c>
      <c r="B19" s="7" t="s">
        <v>103</v>
      </c>
      <c r="C19" s="1">
        <v>71</v>
      </c>
      <c r="D19" s="1">
        <v>83</v>
      </c>
      <c r="E19" s="1">
        <v>94</v>
      </c>
      <c r="F19" s="1">
        <v>108</v>
      </c>
      <c r="G19" s="1">
        <v>120</v>
      </c>
      <c r="H19" s="1">
        <v>125</v>
      </c>
      <c r="I19" s="1">
        <v>143</v>
      </c>
      <c r="J19" s="1">
        <v>155</v>
      </c>
      <c r="K19" s="1">
        <v>155</v>
      </c>
      <c r="L19" s="1">
        <v>161</v>
      </c>
      <c r="M19" s="1">
        <v>187</v>
      </c>
      <c r="N19" s="1">
        <v>224</v>
      </c>
      <c r="O19" s="1">
        <v>228</v>
      </c>
    </row>
    <row r="20" spans="1:15" x14ac:dyDescent="0.3">
      <c r="A20" s="7" t="s">
        <v>199</v>
      </c>
      <c r="B20" s="7" t="s">
        <v>104</v>
      </c>
      <c r="C20" s="1">
        <v>2558</v>
      </c>
      <c r="D20" s="1">
        <v>2805</v>
      </c>
      <c r="E20" s="1">
        <v>2982</v>
      </c>
      <c r="F20" s="1">
        <v>3139</v>
      </c>
      <c r="G20" s="1">
        <v>3355</v>
      </c>
      <c r="H20" s="1">
        <v>3516</v>
      </c>
      <c r="I20" s="1">
        <v>3695</v>
      </c>
      <c r="J20" s="1">
        <v>3845</v>
      </c>
      <c r="K20" s="1">
        <v>4029</v>
      </c>
      <c r="L20" s="1">
        <v>4039</v>
      </c>
      <c r="M20" s="1">
        <v>4503</v>
      </c>
      <c r="N20" s="1">
        <v>4898</v>
      </c>
      <c r="O20" s="1">
        <v>4861</v>
      </c>
    </row>
    <row r="21" spans="1:15" x14ac:dyDescent="0.3">
      <c r="A21" s="7" t="s">
        <v>199</v>
      </c>
      <c r="B21" s="7" t="s">
        <v>105</v>
      </c>
      <c r="C21" s="1">
        <v>587</v>
      </c>
      <c r="D21" s="1">
        <v>671</v>
      </c>
      <c r="E21" s="1">
        <v>727</v>
      </c>
      <c r="F21" s="1">
        <v>779</v>
      </c>
      <c r="G21" s="1">
        <v>864</v>
      </c>
      <c r="H21" s="1">
        <v>924</v>
      </c>
      <c r="I21" s="1">
        <v>998</v>
      </c>
      <c r="J21" s="1">
        <v>1054</v>
      </c>
      <c r="K21" s="1">
        <v>1128</v>
      </c>
      <c r="L21" s="1">
        <v>1166</v>
      </c>
      <c r="M21" s="1">
        <v>1379</v>
      </c>
      <c r="N21" s="1">
        <v>1570</v>
      </c>
      <c r="O21" s="1">
        <v>1667</v>
      </c>
    </row>
    <row r="22" spans="1:15" x14ac:dyDescent="0.3">
      <c r="A22" s="7" t="s">
        <v>199</v>
      </c>
      <c r="B22" s="7" t="s">
        <v>106</v>
      </c>
      <c r="C22" s="1">
        <v>283</v>
      </c>
      <c r="D22" s="1">
        <v>298</v>
      </c>
      <c r="E22" s="1">
        <v>302</v>
      </c>
      <c r="F22" s="1">
        <v>313</v>
      </c>
      <c r="G22" s="1">
        <v>315</v>
      </c>
      <c r="H22" s="1">
        <v>328</v>
      </c>
      <c r="I22" s="1">
        <v>334</v>
      </c>
      <c r="J22" s="1">
        <v>331</v>
      </c>
      <c r="K22" s="1">
        <v>349</v>
      </c>
      <c r="L22" s="1">
        <v>343</v>
      </c>
      <c r="M22" s="1">
        <v>390</v>
      </c>
      <c r="N22" s="1">
        <v>421</v>
      </c>
      <c r="O22" s="1">
        <v>438</v>
      </c>
    </row>
    <row r="23" spans="1:15" x14ac:dyDescent="0.3">
      <c r="A23" s="7" t="s">
        <v>199</v>
      </c>
      <c r="B23" s="7" t="s">
        <v>107</v>
      </c>
      <c r="C23" s="1">
        <v>414</v>
      </c>
      <c r="D23" s="1">
        <v>480</v>
      </c>
      <c r="E23" s="1">
        <v>537</v>
      </c>
      <c r="F23" s="1">
        <v>568</v>
      </c>
      <c r="G23" s="1">
        <v>631</v>
      </c>
      <c r="H23" s="1">
        <v>699</v>
      </c>
      <c r="I23" s="1">
        <v>789</v>
      </c>
      <c r="J23" s="1">
        <v>858</v>
      </c>
      <c r="K23" s="1">
        <v>948</v>
      </c>
      <c r="L23" s="1">
        <v>1005</v>
      </c>
      <c r="M23" s="1">
        <v>1228</v>
      </c>
      <c r="N23" s="1">
        <v>1410</v>
      </c>
      <c r="O23" s="1">
        <v>1512</v>
      </c>
    </row>
    <row r="24" spans="1:15" x14ac:dyDescent="0.3">
      <c r="A24" s="7" t="s">
        <v>199</v>
      </c>
      <c r="B24" s="7" t="s">
        <v>108</v>
      </c>
      <c r="C24" s="1">
        <v>45</v>
      </c>
      <c r="D24" s="1">
        <v>47</v>
      </c>
      <c r="E24" s="1">
        <v>53</v>
      </c>
      <c r="F24" s="1">
        <v>58</v>
      </c>
      <c r="G24" s="1">
        <v>68</v>
      </c>
      <c r="H24" s="1">
        <v>79</v>
      </c>
      <c r="I24" s="1">
        <v>93</v>
      </c>
      <c r="J24" s="1">
        <v>102</v>
      </c>
      <c r="K24" s="1">
        <v>106</v>
      </c>
      <c r="L24" s="1">
        <v>110</v>
      </c>
      <c r="M24" s="1">
        <v>132</v>
      </c>
      <c r="N24" s="1">
        <v>158</v>
      </c>
      <c r="O24" s="1">
        <v>169</v>
      </c>
    </row>
    <row r="25" spans="1:15" x14ac:dyDescent="0.3">
      <c r="A25" s="7" t="s">
        <v>199</v>
      </c>
      <c r="B25" s="7" t="s">
        <v>17</v>
      </c>
      <c r="C25" s="1">
        <v>87</v>
      </c>
      <c r="D25" s="1">
        <v>94</v>
      </c>
      <c r="E25" s="1">
        <v>93</v>
      </c>
      <c r="F25" s="1">
        <v>105</v>
      </c>
      <c r="G25" s="1">
        <v>107</v>
      </c>
      <c r="H25" s="1">
        <v>115</v>
      </c>
      <c r="I25" s="1">
        <v>123</v>
      </c>
      <c r="J25" s="1">
        <v>134</v>
      </c>
      <c r="K25" s="1">
        <v>142</v>
      </c>
      <c r="L25" s="1">
        <v>148</v>
      </c>
      <c r="M25" s="1">
        <v>188</v>
      </c>
      <c r="N25" s="1">
        <v>207</v>
      </c>
      <c r="O25" s="1">
        <v>220</v>
      </c>
    </row>
    <row r="26" spans="1:15" x14ac:dyDescent="0.3">
      <c r="A26" s="7" t="s">
        <v>199</v>
      </c>
      <c r="B26" s="7" t="s">
        <v>109</v>
      </c>
      <c r="C26" s="1">
        <v>1794</v>
      </c>
      <c r="D26" s="1">
        <v>1904</v>
      </c>
      <c r="E26" s="1">
        <v>2045</v>
      </c>
      <c r="F26" s="1">
        <v>2188</v>
      </c>
      <c r="G26" s="1">
        <v>2343</v>
      </c>
      <c r="H26" s="1">
        <v>2513</v>
      </c>
      <c r="I26" s="1">
        <v>2642</v>
      </c>
      <c r="J26" s="1">
        <v>2714</v>
      </c>
      <c r="K26" s="1">
        <v>2851</v>
      </c>
      <c r="L26" s="1">
        <v>2951</v>
      </c>
      <c r="M26" s="1">
        <v>3477</v>
      </c>
      <c r="N26" s="1">
        <v>3917</v>
      </c>
      <c r="O26" s="1">
        <v>4130</v>
      </c>
    </row>
    <row r="27" spans="1:15" x14ac:dyDescent="0.3">
      <c r="A27" s="7" t="s">
        <v>199</v>
      </c>
      <c r="B27" s="7" t="s">
        <v>110</v>
      </c>
      <c r="C27" s="1">
        <v>785</v>
      </c>
      <c r="D27" s="1">
        <v>845</v>
      </c>
      <c r="E27" s="1">
        <v>917</v>
      </c>
      <c r="F27" s="1">
        <v>966</v>
      </c>
      <c r="G27" s="1">
        <v>1026</v>
      </c>
      <c r="H27" s="1">
        <v>1092</v>
      </c>
      <c r="I27" s="1">
        <v>1162</v>
      </c>
      <c r="J27" s="1">
        <v>1231</v>
      </c>
      <c r="K27" s="1">
        <v>1299</v>
      </c>
      <c r="L27" s="1">
        <v>1334</v>
      </c>
      <c r="M27" s="1">
        <v>1591</v>
      </c>
      <c r="N27" s="1">
        <v>1797</v>
      </c>
      <c r="O27" s="1">
        <v>1924</v>
      </c>
    </row>
    <row r="28" spans="1:15" x14ac:dyDescent="0.3">
      <c r="A28" s="7" t="s">
        <v>199</v>
      </c>
      <c r="B28" s="7" t="s">
        <v>111</v>
      </c>
      <c r="C28" s="1">
        <v>5704</v>
      </c>
      <c r="D28" s="1">
        <v>5943</v>
      </c>
      <c r="E28" s="1">
        <v>5865</v>
      </c>
      <c r="F28" s="1">
        <v>5686</v>
      </c>
      <c r="G28" s="1">
        <v>5653</v>
      </c>
      <c r="H28" s="1">
        <v>5619</v>
      </c>
      <c r="I28" s="1">
        <v>5558</v>
      </c>
      <c r="J28" s="1">
        <v>5468</v>
      </c>
      <c r="K28" s="1">
        <v>5486</v>
      </c>
      <c r="L28" s="1">
        <v>5402</v>
      </c>
      <c r="M28" s="1">
        <v>4132</v>
      </c>
      <c r="N28" s="1">
        <v>3211</v>
      </c>
      <c r="O28" s="1">
        <v>2669</v>
      </c>
    </row>
    <row r="29" spans="1:15" x14ac:dyDescent="0.3">
      <c r="A29" s="7" t="s">
        <v>200</v>
      </c>
      <c r="B29" s="7" t="s">
        <v>103</v>
      </c>
      <c r="C29" s="1">
        <v>63</v>
      </c>
      <c r="D29" s="1">
        <v>66</v>
      </c>
      <c r="E29" s="1">
        <v>77</v>
      </c>
      <c r="F29" s="1">
        <v>80</v>
      </c>
      <c r="G29" s="1">
        <v>95</v>
      </c>
      <c r="H29" s="1">
        <v>99</v>
      </c>
      <c r="I29" s="1">
        <v>107</v>
      </c>
      <c r="J29" s="1">
        <v>120</v>
      </c>
      <c r="K29" s="1">
        <v>120</v>
      </c>
      <c r="L29" s="1">
        <v>121</v>
      </c>
      <c r="M29" s="1">
        <v>140</v>
      </c>
      <c r="N29" s="1">
        <v>167</v>
      </c>
      <c r="O29" s="1">
        <v>185</v>
      </c>
    </row>
    <row r="30" spans="1:15" x14ac:dyDescent="0.3">
      <c r="A30" s="7" t="s">
        <v>200</v>
      </c>
      <c r="B30" s="7" t="s">
        <v>104</v>
      </c>
      <c r="C30" s="1">
        <v>1770</v>
      </c>
      <c r="D30" s="1">
        <v>1867</v>
      </c>
      <c r="E30" s="1">
        <v>1948</v>
      </c>
      <c r="F30" s="1">
        <v>2024</v>
      </c>
      <c r="G30" s="1">
        <v>2129</v>
      </c>
      <c r="H30" s="1">
        <v>2229</v>
      </c>
      <c r="I30" s="1">
        <v>2320</v>
      </c>
      <c r="J30" s="1">
        <v>2367</v>
      </c>
      <c r="K30" s="1">
        <v>2441</v>
      </c>
      <c r="L30" s="1">
        <v>2451</v>
      </c>
      <c r="M30" s="1">
        <v>2717</v>
      </c>
      <c r="N30" s="1">
        <v>2895</v>
      </c>
      <c r="O30" s="1">
        <v>3022</v>
      </c>
    </row>
    <row r="31" spans="1:15" x14ac:dyDescent="0.3">
      <c r="A31" s="7" t="s">
        <v>200</v>
      </c>
      <c r="B31" s="7" t="s">
        <v>105</v>
      </c>
      <c r="C31" s="1">
        <v>749</v>
      </c>
      <c r="D31" s="1">
        <v>842</v>
      </c>
      <c r="E31" s="1">
        <v>902</v>
      </c>
      <c r="F31" s="1">
        <v>973</v>
      </c>
      <c r="G31" s="1">
        <v>1040</v>
      </c>
      <c r="H31" s="1">
        <v>1118</v>
      </c>
      <c r="I31" s="1">
        <v>1189</v>
      </c>
      <c r="J31" s="1">
        <v>1253</v>
      </c>
      <c r="K31" s="1">
        <v>1309</v>
      </c>
      <c r="L31" s="1">
        <v>1361</v>
      </c>
      <c r="M31" s="1">
        <v>1572</v>
      </c>
      <c r="N31" s="1">
        <v>1755</v>
      </c>
      <c r="O31" s="1">
        <v>1915</v>
      </c>
    </row>
    <row r="32" spans="1:15" x14ac:dyDescent="0.3">
      <c r="A32" s="7" t="s">
        <v>200</v>
      </c>
      <c r="B32" s="7" t="s">
        <v>106</v>
      </c>
      <c r="C32" s="1">
        <v>46</v>
      </c>
      <c r="D32" s="1">
        <v>44</v>
      </c>
      <c r="E32" s="1">
        <v>40</v>
      </c>
      <c r="F32" s="1">
        <v>40</v>
      </c>
      <c r="G32" s="1">
        <v>35</v>
      </c>
      <c r="H32" s="1">
        <v>36</v>
      </c>
      <c r="I32" s="1">
        <v>33</v>
      </c>
      <c r="J32" s="1">
        <v>33</v>
      </c>
      <c r="K32" s="1">
        <v>35</v>
      </c>
      <c r="L32" s="1">
        <v>35</v>
      </c>
      <c r="M32" s="1">
        <v>37</v>
      </c>
      <c r="N32" s="1">
        <v>32</v>
      </c>
      <c r="O32" s="1">
        <v>33</v>
      </c>
    </row>
    <row r="33" spans="1:15" x14ac:dyDescent="0.3">
      <c r="A33" s="7" t="s">
        <v>200</v>
      </c>
      <c r="B33" s="7" t="s">
        <v>107</v>
      </c>
      <c r="C33" s="1">
        <v>446</v>
      </c>
      <c r="D33" s="1">
        <v>490</v>
      </c>
      <c r="E33" s="1">
        <v>544</v>
      </c>
      <c r="F33" s="1">
        <v>595</v>
      </c>
      <c r="G33" s="1">
        <v>674</v>
      </c>
      <c r="H33" s="1">
        <v>731</v>
      </c>
      <c r="I33" s="1">
        <v>802</v>
      </c>
      <c r="J33" s="1">
        <v>908</v>
      </c>
      <c r="K33" s="1">
        <v>1025</v>
      </c>
      <c r="L33" s="1">
        <v>1125</v>
      </c>
      <c r="M33" s="1">
        <v>1352</v>
      </c>
      <c r="N33" s="1">
        <v>1588</v>
      </c>
      <c r="O33" s="1">
        <v>1797</v>
      </c>
    </row>
    <row r="34" spans="1:15" x14ac:dyDescent="0.3">
      <c r="A34" s="7" t="s">
        <v>200</v>
      </c>
      <c r="B34" s="7" t="s">
        <v>108</v>
      </c>
      <c r="C34" s="1">
        <v>57</v>
      </c>
      <c r="D34" s="1">
        <v>62</v>
      </c>
      <c r="E34" s="1">
        <v>69</v>
      </c>
      <c r="F34" s="1">
        <v>82</v>
      </c>
      <c r="G34" s="1">
        <v>91</v>
      </c>
      <c r="H34" s="1">
        <v>97</v>
      </c>
      <c r="I34" s="1">
        <v>107</v>
      </c>
      <c r="J34" s="1">
        <v>110</v>
      </c>
      <c r="K34" s="1">
        <v>118</v>
      </c>
      <c r="L34" s="1">
        <v>125</v>
      </c>
      <c r="M34" s="1">
        <v>145</v>
      </c>
      <c r="N34" s="1">
        <v>169</v>
      </c>
      <c r="O34" s="1">
        <v>194</v>
      </c>
    </row>
    <row r="35" spans="1:15" x14ac:dyDescent="0.3">
      <c r="A35" s="7" t="s">
        <v>200</v>
      </c>
      <c r="B35" s="7" t="s">
        <v>17</v>
      </c>
      <c r="C35" s="1">
        <v>52</v>
      </c>
      <c r="D35" s="1">
        <v>56</v>
      </c>
      <c r="E35" s="1">
        <v>63</v>
      </c>
      <c r="F35" s="1">
        <v>60</v>
      </c>
      <c r="G35" s="1">
        <v>67</v>
      </c>
      <c r="H35" s="1">
        <v>70</v>
      </c>
      <c r="I35" s="1">
        <v>72</v>
      </c>
      <c r="J35" s="1">
        <v>72</v>
      </c>
      <c r="K35" s="1">
        <v>78</v>
      </c>
      <c r="L35" s="1">
        <v>80</v>
      </c>
      <c r="M35" s="1">
        <v>85</v>
      </c>
      <c r="N35" s="1">
        <v>94</v>
      </c>
      <c r="O35" s="1">
        <v>97</v>
      </c>
    </row>
    <row r="36" spans="1:15" x14ac:dyDescent="0.3">
      <c r="A36" s="7" t="s">
        <v>200</v>
      </c>
      <c r="B36" s="7" t="s">
        <v>109</v>
      </c>
      <c r="C36" s="1">
        <v>1046</v>
      </c>
      <c r="D36" s="1">
        <v>1095</v>
      </c>
      <c r="E36" s="1">
        <v>1167</v>
      </c>
      <c r="F36" s="1">
        <v>1232</v>
      </c>
      <c r="G36" s="1">
        <v>1263</v>
      </c>
      <c r="H36" s="1">
        <v>1336</v>
      </c>
      <c r="I36" s="1">
        <v>1378</v>
      </c>
      <c r="J36" s="1">
        <v>1446</v>
      </c>
      <c r="K36" s="1">
        <v>1529</v>
      </c>
      <c r="L36" s="1">
        <v>1575</v>
      </c>
      <c r="M36" s="1">
        <v>1870</v>
      </c>
      <c r="N36" s="1">
        <v>2115</v>
      </c>
      <c r="O36" s="1">
        <v>2268</v>
      </c>
    </row>
    <row r="37" spans="1:15" x14ac:dyDescent="0.3">
      <c r="A37" s="7" t="s">
        <v>200</v>
      </c>
      <c r="B37" s="7" t="s">
        <v>110</v>
      </c>
      <c r="C37" s="1">
        <v>463</v>
      </c>
      <c r="D37" s="1">
        <v>479</v>
      </c>
      <c r="E37" s="1">
        <v>497</v>
      </c>
      <c r="F37" s="1">
        <v>548</v>
      </c>
      <c r="G37" s="1">
        <v>559</v>
      </c>
      <c r="H37" s="1">
        <v>591</v>
      </c>
      <c r="I37" s="1">
        <v>604</v>
      </c>
      <c r="J37" s="1">
        <v>626</v>
      </c>
      <c r="K37" s="1">
        <v>648</v>
      </c>
      <c r="L37" s="1">
        <v>678</v>
      </c>
      <c r="M37" s="1">
        <v>805</v>
      </c>
      <c r="N37" s="1">
        <v>908</v>
      </c>
      <c r="O37" s="1">
        <v>958</v>
      </c>
    </row>
    <row r="38" spans="1:15" x14ac:dyDescent="0.3">
      <c r="A38" s="7" t="s">
        <v>200</v>
      </c>
      <c r="B38" s="7" t="s">
        <v>111</v>
      </c>
      <c r="C38" s="1">
        <v>4143</v>
      </c>
      <c r="D38" s="1">
        <v>4129</v>
      </c>
      <c r="E38" s="1">
        <v>3981</v>
      </c>
      <c r="F38" s="1">
        <v>3875</v>
      </c>
      <c r="G38" s="1">
        <v>3884</v>
      </c>
      <c r="H38" s="1">
        <v>3793</v>
      </c>
      <c r="I38" s="1">
        <v>3728</v>
      </c>
      <c r="J38" s="1">
        <v>3675</v>
      </c>
      <c r="K38" s="1">
        <v>3654</v>
      </c>
      <c r="L38" s="1">
        <v>3618</v>
      </c>
      <c r="M38" s="1">
        <v>2753</v>
      </c>
      <c r="N38" s="1">
        <v>2182</v>
      </c>
      <c r="O38" s="1">
        <v>1898</v>
      </c>
    </row>
    <row r="39" spans="1:15" x14ac:dyDescent="0.3">
      <c r="A39" s="7" t="s">
        <v>201</v>
      </c>
      <c r="B39" s="7" t="s">
        <v>103</v>
      </c>
      <c r="C39" s="1">
        <v>46</v>
      </c>
      <c r="D39" s="1">
        <v>48</v>
      </c>
      <c r="E39" s="1">
        <v>54</v>
      </c>
      <c r="F39" s="1">
        <v>57</v>
      </c>
      <c r="G39" s="1">
        <v>64</v>
      </c>
      <c r="H39" s="1">
        <v>66</v>
      </c>
      <c r="I39" s="1">
        <v>70</v>
      </c>
      <c r="J39" s="1">
        <v>76</v>
      </c>
      <c r="K39" s="1">
        <v>84</v>
      </c>
      <c r="L39" s="1">
        <v>90</v>
      </c>
      <c r="M39" s="1">
        <v>99</v>
      </c>
      <c r="N39" s="1">
        <v>115</v>
      </c>
      <c r="O39" s="1">
        <v>139</v>
      </c>
    </row>
    <row r="40" spans="1:15" x14ac:dyDescent="0.3">
      <c r="A40" s="7" t="s">
        <v>201</v>
      </c>
      <c r="B40" s="7" t="s">
        <v>104</v>
      </c>
      <c r="C40" s="1">
        <v>1495</v>
      </c>
      <c r="D40" s="1">
        <v>1583</v>
      </c>
      <c r="E40" s="1">
        <v>1705</v>
      </c>
      <c r="F40" s="1">
        <v>1798</v>
      </c>
      <c r="G40" s="1">
        <v>1864</v>
      </c>
      <c r="H40" s="1">
        <v>1941</v>
      </c>
      <c r="I40" s="1">
        <v>2013</v>
      </c>
      <c r="J40" s="1">
        <v>2088</v>
      </c>
      <c r="K40" s="1">
        <v>2122</v>
      </c>
      <c r="L40" s="1">
        <v>2152</v>
      </c>
      <c r="M40" s="1">
        <v>2371</v>
      </c>
      <c r="N40" s="1">
        <v>2542</v>
      </c>
      <c r="O40" s="1">
        <v>2662</v>
      </c>
    </row>
    <row r="41" spans="1:15" x14ac:dyDescent="0.3">
      <c r="A41" s="7" t="s">
        <v>201</v>
      </c>
      <c r="B41" s="7" t="s">
        <v>105</v>
      </c>
      <c r="C41" s="1">
        <v>544</v>
      </c>
      <c r="D41" s="1">
        <v>597</v>
      </c>
      <c r="E41" s="1">
        <v>642</v>
      </c>
      <c r="F41" s="1">
        <v>693</v>
      </c>
      <c r="G41" s="1">
        <v>737</v>
      </c>
      <c r="H41" s="1">
        <v>768</v>
      </c>
      <c r="I41" s="1">
        <v>801</v>
      </c>
      <c r="J41" s="1">
        <v>835</v>
      </c>
      <c r="K41" s="1">
        <v>877</v>
      </c>
      <c r="L41" s="1">
        <v>891</v>
      </c>
      <c r="M41" s="1">
        <v>1006</v>
      </c>
      <c r="N41" s="1">
        <v>1128</v>
      </c>
      <c r="O41" s="1">
        <v>1188</v>
      </c>
    </row>
    <row r="42" spans="1:15" x14ac:dyDescent="0.3">
      <c r="A42" s="7" t="s">
        <v>201</v>
      </c>
      <c r="B42" s="7" t="s">
        <v>106</v>
      </c>
      <c r="C42" s="1">
        <v>58</v>
      </c>
      <c r="D42" s="1">
        <v>60</v>
      </c>
      <c r="E42" s="1">
        <v>57</v>
      </c>
      <c r="F42" s="1">
        <v>57</v>
      </c>
      <c r="G42" s="1">
        <v>56</v>
      </c>
      <c r="H42" s="1">
        <v>57</v>
      </c>
      <c r="I42" s="1">
        <v>57</v>
      </c>
      <c r="J42" s="1">
        <v>58</v>
      </c>
      <c r="K42" s="1">
        <v>54</v>
      </c>
      <c r="L42" s="1">
        <v>52</v>
      </c>
      <c r="M42" s="1">
        <v>55</v>
      </c>
      <c r="N42" s="1">
        <v>55</v>
      </c>
      <c r="O42" s="1">
        <v>60</v>
      </c>
    </row>
    <row r="43" spans="1:15" x14ac:dyDescent="0.3">
      <c r="A43" s="7" t="s">
        <v>201</v>
      </c>
      <c r="B43" s="7" t="s">
        <v>107</v>
      </c>
      <c r="C43" s="1">
        <v>386</v>
      </c>
      <c r="D43" s="1">
        <v>426</v>
      </c>
      <c r="E43" s="1">
        <v>492</v>
      </c>
      <c r="F43" s="1">
        <v>536</v>
      </c>
      <c r="G43" s="1">
        <v>594</v>
      </c>
      <c r="H43" s="1">
        <v>643</v>
      </c>
      <c r="I43" s="1">
        <v>673</v>
      </c>
      <c r="J43" s="1">
        <v>741</v>
      </c>
      <c r="K43" s="1">
        <v>802</v>
      </c>
      <c r="L43" s="1">
        <v>854</v>
      </c>
      <c r="M43" s="1">
        <v>1061</v>
      </c>
      <c r="N43" s="1">
        <v>1199</v>
      </c>
      <c r="O43" s="1">
        <v>1359</v>
      </c>
    </row>
    <row r="44" spans="1:15" x14ac:dyDescent="0.3">
      <c r="A44" s="7" t="s">
        <v>201</v>
      </c>
      <c r="B44" s="7" t="s">
        <v>108</v>
      </c>
      <c r="C44" s="1">
        <v>28</v>
      </c>
      <c r="D44" s="1">
        <v>32</v>
      </c>
      <c r="E44" s="1">
        <v>30</v>
      </c>
      <c r="F44" s="1">
        <v>34</v>
      </c>
      <c r="G44" s="1">
        <v>41</v>
      </c>
      <c r="H44" s="1">
        <v>43</v>
      </c>
      <c r="I44" s="1">
        <v>45</v>
      </c>
      <c r="J44" s="1">
        <v>49</v>
      </c>
      <c r="K44" s="1">
        <v>51</v>
      </c>
      <c r="L44" s="1">
        <v>52</v>
      </c>
      <c r="M44" s="1">
        <v>56</v>
      </c>
      <c r="N44" s="1">
        <v>61</v>
      </c>
      <c r="O44" s="1">
        <v>62</v>
      </c>
    </row>
    <row r="45" spans="1:15" x14ac:dyDescent="0.3">
      <c r="A45" s="7" t="s">
        <v>201</v>
      </c>
      <c r="B45" s="7" t="s">
        <v>17</v>
      </c>
      <c r="C45" s="1">
        <v>40</v>
      </c>
      <c r="D45" s="1">
        <v>45</v>
      </c>
      <c r="E45" s="1">
        <v>47</v>
      </c>
      <c r="F45" s="1">
        <v>50</v>
      </c>
      <c r="G45" s="1">
        <v>56</v>
      </c>
      <c r="H45" s="1">
        <v>52</v>
      </c>
      <c r="I45" s="1">
        <v>54</v>
      </c>
      <c r="J45" s="1">
        <v>59</v>
      </c>
      <c r="K45" s="1">
        <v>63</v>
      </c>
      <c r="L45" s="1">
        <v>73</v>
      </c>
      <c r="M45" s="1">
        <v>91</v>
      </c>
      <c r="N45" s="1">
        <v>96</v>
      </c>
      <c r="O45" s="1">
        <v>99</v>
      </c>
    </row>
    <row r="46" spans="1:15" x14ac:dyDescent="0.3">
      <c r="A46" s="7" t="s">
        <v>201</v>
      </c>
      <c r="B46" s="7" t="s">
        <v>109</v>
      </c>
      <c r="C46" s="1">
        <v>1001</v>
      </c>
      <c r="D46" s="1">
        <v>1056</v>
      </c>
      <c r="E46" s="1">
        <v>1092</v>
      </c>
      <c r="F46" s="1">
        <v>1144</v>
      </c>
      <c r="G46" s="1">
        <v>1170</v>
      </c>
      <c r="H46" s="1">
        <v>1240</v>
      </c>
      <c r="I46" s="1">
        <v>1293</v>
      </c>
      <c r="J46" s="1">
        <v>1371</v>
      </c>
      <c r="K46" s="1">
        <v>1452</v>
      </c>
      <c r="L46" s="1">
        <v>1535</v>
      </c>
      <c r="M46" s="1">
        <v>1831</v>
      </c>
      <c r="N46" s="1">
        <v>2081</v>
      </c>
      <c r="O46" s="1">
        <v>2232</v>
      </c>
    </row>
    <row r="47" spans="1:15" x14ac:dyDescent="0.3">
      <c r="A47" s="7" t="s">
        <v>201</v>
      </c>
      <c r="B47" s="7" t="s">
        <v>110</v>
      </c>
      <c r="C47" s="1">
        <v>334</v>
      </c>
      <c r="D47" s="1">
        <v>370</v>
      </c>
      <c r="E47" s="1">
        <v>394</v>
      </c>
      <c r="F47" s="1">
        <v>424</v>
      </c>
      <c r="G47" s="1">
        <v>452</v>
      </c>
      <c r="H47" s="1">
        <v>475</v>
      </c>
      <c r="I47" s="1">
        <v>503</v>
      </c>
      <c r="J47" s="1">
        <v>544</v>
      </c>
      <c r="K47" s="1">
        <v>583</v>
      </c>
      <c r="L47" s="1">
        <v>612</v>
      </c>
      <c r="M47" s="1">
        <v>684</v>
      </c>
      <c r="N47" s="1">
        <v>783</v>
      </c>
      <c r="O47" s="1">
        <v>857</v>
      </c>
    </row>
    <row r="48" spans="1:15" x14ac:dyDescent="0.3">
      <c r="A48" s="7" t="s">
        <v>201</v>
      </c>
      <c r="B48" s="7" t="s">
        <v>111</v>
      </c>
      <c r="C48" s="1">
        <v>2977</v>
      </c>
      <c r="D48" s="1">
        <v>2921</v>
      </c>
      <c r="E48" s="1">
        <v>2876</v>
      </c>
      <c r="F48" s="1">
        <v>2773</v>
      </c>
      <c r="G48" s="1">
        <v>2727</v>
      </c>
      <c r="H48" s="1">
        <v>2696</v>
      </c>
      <c r="I48" s="1">
        <v>2660</v>
      </c>
      <c r="J48" s="1">
        <v>2616</v>
      </c>
      <c r="K48" s="1">
        <v>2625</v>
      </c>
      <c r="L48" s="1">
        <v>2610</v>
      </c>
      <c r="M48" s="1">
        <v>1930</v>
      </c>
      <c r="N48" s="1">
        <v>1475</v>
      </c>
      <c r="O48" s="1">
        <v>1214</v>
      </c>
    </row>
    <row r="49" spans="1:15" x14ac:dyDescent="0.3">
      <c r="A49" s="7" t="s">
        <v>202</v>
      </c>
      <c r="B49" s="7" t="s">
        <v>103</v>
      </c>
      <c r="C49" s="1">
        <v>50</v>
      </c>
      <c r="D49" s="1">
        <v>50</v>
      </c>
      <c r="E49" s="1">
        <v>58</v>
      </c>
      <c r="F49" s="1">
        <v>61</v>
      </c>
      <c r="G49" s="1">
        <v>64</v>
      </c>
      <c r="H49" s="1">
        <v>62</v>
      </c>
      <c r="I49" s="1">
        <v>67</v>
      </c>
      <c r="J49" s="1">
        <v>66</v>
      </c>
      <c r="K49" s="1">
        <v>84</v>
      </c>
      <c r="L49" s="1">
        <v>81</v>
      </c>
      <c r="M49" s="1">
        <v>101</v>
      </c>
      <c r="N49" s="1">
        <v>119</v>
      </c>
      <c r="O49" s="1">
        <v>144</v>
      </c>
    </row>
    <row r="50" spans="1:15" x14ac:dyDescent="0.3">
      <c r="A50" s="7" t="s">
        <v>202</v>
      </c>
      <c r="B50" s="7" t="s">
        <v>104</v>
      </c>
      <c r="C50" s="1">
        <v>1791</v>
      </c>
      <c r="D50" s="1">
        <v>1886</v>
      </c>
      <c r="E50" s="1">
        <v>1999</v>
      </c>
      <c r="F50" s="1">
        <v>2145</v>
      </c>
      <c r="G50" s="1">
        <v>2249</v>
      </c>
      <c r="H50" s="1">
        <v>2353</v>
      </c>
      <c r="I50" s="1">
        <v>2456</v>
      </c>
      <c r="J50" s="1">
        <v>2522</v>
      </c>
      <c r="K50" s="1">
        <v>2597</v>
      </c>
      <c r="L50" s="1">
        <v>2657</v>
      </c>
      <c r="M50" s="1">
        <v>3000</v>
      </c>
      <c r="N50" s="1">
        <v>3311</v>
      </c>
      <c r="O50" s="1">
        <v>3538</v>
      </c>
    </row>
    <row r="51" spans="1:15" x14ac:dyDescent="0.3">
      <c r="A51" s="7" t="s">
        <v>202</v>
      </c>
      <c r="B51" s="7" t="s">
        <v>105</v>
      </c>
      <c r="C51" s="1">
        <v>341</v>
      </c>
      <c r="D51" s="1">
        <v>358</v>
      </c>
      <c r="E51" s="1">
        <v>419</v>
      </c>
      <c r="F51" s="1">
        <v>458</v>
      </c>
      <c r="G51" s="1">
        <v>491</v>
      </c>
      <c r="H51" s="1">
        <v>517</v>
      </c>
      <c r="I51" s="1">
        <v>543</v>
      </c>
      <c r="J51" s="1">
        <v>583</v>
      </c>
      <c r="K51" s="1">
        <v>626</v>
      </c>
      <c r="L51" s="1">
        <v>660</v>
      </c>
      <c r="M51" s="1">
        <v>747</v>
      </c>
      <c r="N51" s="1">
        <v>862</v>
      </c>
      <c r="O51" s="1">
        <v>952</v>
      </c>
    </row>
    <row r="52" spans="1:15" x14ac:dyDescent="0.3">
      <c r="A52" s="7" t="s">
        <v>202</v>
      </c>
      <c r="B52" s="7" t="s">
        <v>106</v>
      </c>
      <c r="C52" s="1">
        <v>43</v>
      </c>
      <c r="D52" s="1">
        <v>48</v>
      </c>
      <c r="E52" s="1">
        <v>48</v>
      </c>
      <c r="F52" s="1">
        <v>46</v>
      </c>
      <c r="G52" s="1">
        <v>45</v>
      </c>
      <c r="H52" s="1">
        <v>44</v>
      </c>
      <c r="I52" s="1">
        <v>45</v>
      </c>
      <c r="J52" s="1">
        <v>47</v>
      </c>
      <c r="K52" s="1">
        <v>51</v>
      </c>
      <c r="L52" s="1">
        <v>45</v>
      </c>
      <c r="M52" s="1">
        <v>57</v>
      </c>
      <c r="N52" s="1">
        <v>64</v>
      </c>
      <c r="O52" s="1">
        <v>72</v>
      </c>
    </row>
    <row r="53" spans="1:15" x14ac:dyDescent="0.3">
      <c r="A53" s="7" t="s">
        <v>202</v>
      </c>
      <c r="B53" s="7" t="s">
        <v>107</v>
      </c>
      <c r="C53" s="1">
        <v>252</v>
      </c>
      <c r="D53" s="1">
        <v>276</v>
      </c>
      <c r="E53" s="1">
        <v>318</v>
      </c>
      <c r="F53" s="1">
        <v>331</v>
      </c>
      <c r="G53" s="1">
        <v>360</v>
      </c>
      <c r="H53" s="1">
        <v>382</v>
      </c>
      <c r="I53" s="1">
        <v>434</v>
      </c>
      <c r="J53" s="1">
        <v>483</v>
      </c>
      <c r="K53" s="1">
        <v>533</v>
      </c>
      <c r="L53" s="1">
        <v>553</v>
      </c>
      <c r="M53" s="1">
        <v>659</v>
      </c>
      <c r="N53" s="1">
        <v>765</v>
      </c>
      <c r="O53" s="1">
        <v>858</v>
      </c>
    </row>
    <row r="54" spans="1:15" x14ac:dyDescent="0.3">
      <c r="A54" s="7" t="s">
        <v>202</v>
      </c>
      <c r="B54" s="7" t="s">
        <v>108</v>
      </c>
      <c r="C54" s="1">
        <v>22</v>
      </c>
      <c r="D54" s="1">
        <v>23</v>
      </c>
      <c r="E54" s="1">
        <v>25</v>
      </c>
      <c r="F54" s="1">
        <v>26</v>
      </c>
      <c r="G54" s="1">
        <v>35</v>
      </c>
      <c r="H54" s="1">
        <v>41</v>
      </c>
      <c r="I54" s="1">
        <v>47</v>
      </c>
      <c r="J54" s="1">
        <v>54</v>
      </c>
      <c r="K54" s="1">
        <v>61</v>
      </c>
      <c r="L54" s="1">
        <v>66</v>
      </c>
      <c r="M54" s="1">
        <v>80</v>
      </c>
      <c r="N54" s="1">
        <v>92</v>
      </c>
      <c r="O54" s="1">
        <v>98</v>
      </c>
    </row>
    <row r="55" spans="1:15" x14ac:dyDescent="0.3">
      <c r="A55" s="7" t="s">
        <v>202</v>
      </c>
      <c r="B55" s="7" t="s">
        <v>17</v>
      </c>
      <c r="C55" s="1">
        <v>51</v>
      </c>
      <c r="D55" s="1">
        <v>51</v>
      </c>
      <c r="E55" s="1">
        <v>61</v>
      </c>
      <c r="F55" s="1">
        <v>65</v>
      </c>
      <c r="G55" s="1">
        <v>72</v>
      </c>
      <c r="H55" s="1">
        <v>69</v>
      </c>
      <c r="I55" s="1">
        <v>77</v>
      </c>
      <c r="J55" s="1">
        <v>77</v>
      </c>
      <c r="K55" s="1">
        <v>86</v>
      </c>
      <c r="L55" s="1">
        <v>92</v>
      </c>
      <c r="M55" s="1">
        <v>109</v>
      </c>
      <c r="N55" s="1">
        <v>121</v>
      </c>
      <c r="O55" s="1">
        <v>125</v>
      </c>
    </row>
    <row r="56" spans="1:15" x14ac:dyDescent="0.3">
      <c r="A56" s="7" t="s">
        <v>202</v>
      </c>
      <c r="B56" s="7" t="s">
        <v>109</v>
      </c>
      <c r="C56" s="1">
        <v>1152</v>
      </c>
      <c r="D56" s="1">
        <v>1219</v>
      </c>
      <c r="E56" s="1">
        <v>1311</v>
      </c>
      <c r="F56" s="1">
        <v>1362</v>
      </c>
      <c r="G56" s="1">
        <v>1411</v>
      </c>
      <c r="H56" s="1">
        <v>1484</v>
      </c>
      <c r="I56" s="1">
        <v>1577</v>
      </c>
      <c r="J56" s="1">
        <v>1647</v>
      </c>
      <c r="K56" s="1">
        <v>1738</v>
      </c>
      <c r="L56" s="1">
        <v>1808</v>
      </c>
      <c r="M56" s="1">
        <v>2094</v>
      </c>
      <c r="N56" s="1">
        <v>2353</v>
      </c>
      <c r="O56" s="1">
        <v>2572</v>
      </c>
    </row>
    <row r="57" spans="1:15" x14ac:dyDescent="0.3">
      <c r="A57" s="7" t="s">
        <v>202</v>
      </c>
      <c r="B57" s="7" t="s">
        <v>110</v>
      </c>
      <c r="C57" s="1">
        <v>453</v>
      </c>
      <c r="D57" s="1">
        <v>468</v>
      </c>
      <c r="E57" s="1">
        <v>487</v>
      </c>
      <c r="F57" s="1">
        <v>517</v>
      </c>
      <c r="G57" s="1">
        <v>546</v>
      </c>
      <c r="H57" s="1">
        <v>581</v>
      </c>
      <c r="I57" s="1">
        <v>604</v>
      </c>
      <c r="J57" s="1">
        <v>637</v>
      </c>
      <c r="K57" s="1">
        <v>667</v>
      </c>
      <c r="L57" s="1">
        <v>707</v>
      </c>
      <c r="M57" s="1">
        <v>860</v>
      </c>
      <c r="N57" s="1">
        <v>994</v>
      </c>
      <c r="O57" s="1">
        <v>1089</v>
      </c>
    </row>
    <row r="58" spans="1:15" x14ac:dyDescent="0.3">
      <c r="A58" s="7" t="s">
        <v>202</v>
      </c>
      <c r="B58" s="7" t="s">
        <v>111</v>
      </c>
      <c r="C58" s="1">
        <v>3869</v>
      </c>
      <c r="D58" s="1">
        <v>3808</v>
      </c>
      <c r="E58" s="1">
        <v>3674</v>
      </c>
      <c r="F58" s="1">
        <v>3578</v>
      </c>
      <c r="G58" s="1">
        <v>3536</v>
      </c>
      <c r="H58" s="1">
        <v>3512</v>
      </c>
      <c r="I58" s="1">
        <v>3491</v>
      </c>
      <c r="J58" s="1">
        <v>3410</v>
      </c>
      <c r="K58" s="1">
        <v>3396</v>
      </c>
      <c r="L58" s="1">
        <v>3413</v>
      </c>
      <c r="M58" s="1">
        <v>2635</v>
      </c>
      <c r="N58" s="1">
        <v>2041</v>
      </c>
      <c r="O58" s="1">
        <v>1778</v>
      </c>
    </row>
    <row r="59" spans="1:15" x14ac:dyDescent="0.3">
      <c r="A59" s="7" t="s">
        <v>203</v>
      </c>
      <c r="B59" s="7" t="s">
        <v>103</v>
      </c>
      <c r="C59" s="1">
        <v>17</v>
      </c>
      <c r="D59" s="1">
        <v>21</v>
      </c>
      <c r="E59" s="1">
        <v>24</v>
      </c>
      <c r="F59" s="1">
        <v>24</v>
      </c>
      <c r="G59" s="1">
        <v>24</v>
      </c>
      <c r="H59" s="1">
        <v>30</v>
      </c>
      <c r="I59" s="1">
        <v>34</v>
      </c>
      <c r="J59" s="1">
        <v>36</v>
      </c>
      <c r="K59" s="1">
        <v>36</v>
      </c>
      <c r="L59" s="1">
        <v>40</v>
      </c>
      <c r="M59" s="1">
        <v>46</v>
      </c>
      <c r="N59" s="1">
        <v>49</v>
      </c>
      <c r="O59" s="1">
        <v>60</v>
      </c>
    </row>
    <row r="60" spans="1:15" x14ac:dyDescent="0.3">
      <c r="A60" s="7" t="s">
        <v>203</v>
      </c>
      <c r="B60" s="7" t="s">
        <v>104</v>
      </c>
      <c r="C60" s="1">
        <v>1030</v>
      </c>
      <c r="D60" s="1">
        <v>1099</v>
      </c>
      <c r="E60" s="1">
        <v>1175</v>
      </c>
      <c r="F60" s="1">
        <v>1248</v>
      </c>
      <c r="G60" s="1">
        <v>1308</v>
      </c>
      <c r="H60" s="1">
        <v>1375</v>
      </c>
      <c r="I60" s="1">
        <v>1430</v>
      </c>
      <c r="J60" s="1">
        <v>1467</v>
      </c>
      <c r="K60" s="1">
        <v>1536</v>
      </c>
      <c r="L60" s="1">
        <v>1584</v>
      </c>
      <c r="M60" s="1">
        <v>1848</v>
      </c>
      <c r="N60" s="1">
        <v>2060</v>
      </c>
      <c r="O60" s="1">
        <v>2161</v>
      </c>
    </row>
    <row r="61" spans="1:15" x14ac:dyDescent="0.3">
      <c r="A61" s="7" t="s">
        <v>203</v>
      </c>
      <c r="B61" s="7" t="s">
        <v>105</v>
      </c>
      <c r="C61" s="1">
        <v>122</v>
      </c>
      <c r="D61" s="1">
        <v>124</v>
      </c>
      <c r="E61" s="1">
        <v>142</v>
      </c>
      <c r="F61" s="1">
        <v>162</v>
      </c>
      <c r="G61" s="1">
        <v>171</v>
      </c>
      <c r="H61" s="1">
        <v>176</v>
      </c>
      <c r="I61" s="1">
        <v>198</v>
      </c>
      <c r="J61" s="1">
        <v>219</v>
      </c>
      <c r="K61" s="1">
        <v>221</v>
      </c>
      <c r="L61" s="1">
        <v>230</v>
      </c>
      <c r="M61" s="1">
        <v>258</v>
      </c>
      <c r="N61" s="1">
        <v>300</v>
      </c>
      <c r="O61" s="1">
        <v>315</v>
      </c>
    </row>
    <row r="62" spans="1:15" x14ac:dyDescent="0.3">
      <c r="A62" s="7" t="s">
        <v>203</v>
      </c>
      <c r="B62" s="7" t="s">
        <v>106</v>
      </c>
      <c r="C62" s="1">
        <v>23</v>
      </c>
      <c r="D62" s="1">
        <v>23</v>
      </c>
      <c r="E62" s="1">
        <v>22</v>
      </c>
      <c r="F62" s="1">
        <v>26</v>
      </c>
      <c r="G62" s="1">
        <v>27</v>
      </c>
      <c r="H62" s="1">
        <v>26</v>
      </c>
      <c r="I62" s="1">
        <v>26</v>
      </c>
      <c r="J62" s="1">
        <v>28</v>
      </c>
      <c r="K62" s="1">
        <v>29</v>
      </c>
      <c r="L62" s="1">
        <v>31</v>
      </c>
      <c r="M62" s="1">
        <v>32</v>
      </c>
      <c r="N62" s="1">
        <v>32</v>
      </c>
      <c r="O62" s="1">
        <v>33</v>
      </c>
    </row>
    <row r="63" spans="1:15" x14ac:dyDescent="0.3">
      <c r="A63" s="7" t="s">
        <v>203</v>
      </c>
      <c r="B63" s="7" t="s">
        <v>107</v>
      </c>
      <c r="C63" s="1">
        <v>86</v>
      </c>
      <c r="D63" s="1">
        <v>97</v>
      </c>
      <c r="E63" s="1">
        <v>108</v>
      </c>
      <c r="F63" s="1">
        <v>124</v>
      </c>
      <c r="G63" s="1">
        <v>135</v>
      </c>
      <c r="H63" s="1">
        <v>146</v>
      </c>
      <c r="I63" s="1">
        <v>151</v>
      </c>
      <c r="J63" s="1">
        <v>168</v>
      </c>
      <c r="K63" s="1">
        <v>177</v>
      </c>
      <c r="L63" s="1">
        <v>194</v>
      </c>
      <c r="M63" s="1">
        <v>227</v>
      </c>
      <c r="N63" s="1">
        <v>261</v>
      </c>
      <c r="O63" s="1">
        <v>307</v>
      </c>
    </row>
    <row r="64" spans="1:15" x14ac:dyDescent="0.3">
      <c r="A64" s="7" t="s">
        <v>203</v>
      </c>
      <c r="B64" s="7" t="s">
        <v>108</v>
      </c>
      <c r="C64" s="1">
        <v>7</v>
      </c>
      <c r="D64" s="1">
        <v>10</v>
      </c>
      <c r="E64" s="1">
        <v>12</v>
      </c>
      <c r="F64" s="1">
        <v>12</v>
      </c>
      <c r="G64" s="1">
        <v>14</v>
      </c>
      <c r="H64" s="1">
        <v>14</v>
      </c>
      <c r="I64" s="1">
        <v>16</v>
      </c>
      <c r="J64" s="1">
        <v>17</v>
      </c>
      <c r="K64" s="1">
        <v>17</v>
      </c>
      <c r="L64" s="1">
        <v>19</v>
      </c>
      <c r="M64" s="1">
        <v>20</v>
      </c>
      <c r="N64" s="1">
        <v>20</v>
      </c>
      <c r="O64" s="1">
        <v>23</v>
      </c>
    </row>
    <row r="65" spans="1:15" x14ac:dyDescent="0.3">
      <c r="A65" s="7" t="s">
        <v>203</v>
      </c>
      <c r="B65" s="7" t="s">
        <v>17</v>
      </c>
      <c r="C65" s="1">
        <v>39</v>
      </c>
      <c r="D65" s="1">
        <v>41</v>
      </c>
      <c r="E65" s="1">
        <v>37</v>
      </c>
      <c r="F65" s="1">
        <v>40</v>
      </c>
      <c r="G65" s="1">
        <v>39</v>
      </c>
      <c r="H65" s="1">
        <v>43</v>
      </c>
      <c r="I65" s="1">
        <v>45</v>
      </c>
      <c r="J65" s="1">
        <v>51</v>
      </c>
      <c r="K65" s="1">
        <v>49</v>
      </c>
      <c r="L65" s="1">
        <v>51</v>
      </c>
      <c r="M65" s="1">
        <v>58</v>
      </c>
      <c r="N65" s="1">
        <v>68</v>
      </c>
      <c r="O65" s="1">
        <v>65</v>
      </c>
    </row>
    <row r="66" spans="1:15" x14ac:dyDescent="0.3">
      <c r="A66" s="7" t="s">
        <v>203</v>
      </c>
      <c r="B66" s="7" t="s">
        <v>109</v>
      </c>
      <c r="C66" s="1">
        <v>845</v>
      </c>
      <c r="D66" s="1">
        <v>883</v>
      </c>
      <c r="E66" s="1">
        <v>936</v>
      </c>
      <c r="F66" s="1">
        <v>977</v>
      </c>
      <c r="G66" s="1">
        <v>1039</v>
      </c>
      <c r="H66" s="1">
        <v>1105</v>
      </c>
      <c r="I66" s="1">
        <v>1174</v>
      </c>
      <c r="J66" s="1">
        <v>1272</v>
      </c>
      <c r="K66" s="1">
        <v>1374</v>
      </c>
      <c r="L66" s="1">
        <v>1457</v>
      </c>
      <c r="M66" s="1">
        <v>1759</v>
      </c>
      <c r="N66" s="1">
        <v>2020</v>
      </c>
      <c r="O66" s="1">
        <v>2202</v>
      </c>
    </row>
    <row r="67" spans="1:15" x14ac:dyDescent="0.3">
      <c r="A67" s="7" t="s">
        <v>203</v>
      </c>
      <c r="B67" s="7" t="s">
        <v>110</v>
      </c>
      <c r="C67" s="1">
        <v>278</v>
      </c>
      <c r="D67" s="1">
        <v>300</v>
      </c>
      <c r="E67" s="1">
        <v>325</v>
      </c>
      <c r="F67" s="1">
        <v>354</v>
      </c>
      <c r="G67" s="1">
        <v>376</v>
      </c>
      <c r="H67" s="1">
        <v>390</v>
      </c>
      <c r="I67" s="1">
        <v>403</v>
      </c>
      <c r="J67" s="1">
        <v>434</v>
      </c>
      <c r="K67" s="1">
        <v>452</v>
      </c>
      <c r="L67" s="1">
        <v>477</v>
      </c>
      <c r="M67" s="1">
        <v>563</v>
      </c>
      <c r="N67" s="1">
        <v>618</v>
      </c>
      <c r="O67" s="1">
        <v>674</v>
      </c>
    </row>
    <row r="68" spans="1:15" x14ac:dyDescent="0.3">
      <c r="A68" s="7" t="s">
        <v>203</v>
      </c>
      <c r="B68" s="7" t="s">
        <v>111</v>
      </c>
      <c r="C68" s="1">
        <v>2423</v>
      </c>
      <c r="D68" s="1">
        <v>2436</v>
      </c>
      <c r="E68" s="1">
        <v>2375</v>
      </c>
      <c r="F68" s="1">
        <v>2361</v>
      </c>
      <c r="G68" s="1">
        <v>2355</v>
      </c>
      <c r="H68" s="1">
        <v>2380</v>
      </c>
      <c r="I68" s="1">
        <v>2375</v>
      </c>
      <c r="J68" s="1">
        <v>2346</v>
      </c>
      <c r="K68" s="1">
        <v>2366</v>
      </c>
      <c r="L68" s="1">
        <v>2351</v>
      </c>
      <c r="M68" s="1">
        <v>1824</v>
      </c>
      <c r="N68" s="1">
        <v>1425</v>
      </c>
      <c r="O68" s="1">
        <v>1229</v>
      </c>
    </row>
    <row r="69" spans="1:15" x14ac:dyDescent="0.3">
      <c r="A69" s="7" t="s">
        <v>204</v>
      </c>
      <c r="B69" s="7" t="s">
        <v>103</v>
      </c>
      <c r="C69" s="1">
        <v>56</v>
      </c>
      <c r="D69" s="1">
        <v>63</v>
      </c>
      <c r="E69" s="1">
        <v>63</v>
      </c>
      <c r="F69" s="1">
        <v>66</v>
      </c>
      <c r="G69" s="1">
        <v>74</v>
      </c>
      <c r="H69" s="1">
        <v>74</v>
      </c>
      <c r="I69" s="1">
        <v>78</v>
      </c>
      <c r="J69" s="1">
        <v>81</v>
      </c>
      <c r="K69" s="1">
        <v>84</v>
      </c>
      <c r="L69" s="1">
        <v>89</v>
      </c>
      <c r="M69" s="1">
        <v>107</v>
      </c>
      <c r="N69" s="1">
        <v>119</v>
      </c>
      <c r="O69" s="1">
        <v>130</v>
      </c>
    </row>
    <row r="70" spans="1:15" x14ac:dyDescent="0.3">
      <c r="A70" s="7" t="s">
        <v>204</v>
      </c>
      <c r="B70" s="7" t="s">
        <v>104</v>
      </c>
      <c r="C70" s="1">
        <v>1709</v>
      </c>
      <c r="D70" s="1">
        <v>1824</v>
      </c>
      <c r="E70" s="1">
        <v>1907</v>
      </c>
      <c r="F70" s="1">
        <v>1985</v>
      </c>
      <c r="G70" s="1">
        <v>2098</v>
      </c>
      <c r="H70" s="1">
        <v>2190</v>
      </c>
      <c r="I70" s="1">
        <v>2238</v>
      </c>
      <c r="J70" s="1">
        <v>2304</v>
      </c>
      <c r="K70" s="1">
        <v>2396</v>
      </c>
      <c r="L70" s="1">
        <v>2463</v>
      </c>
      <c r="M70" s="1">
        <v>2756</v>
      </c>
      <c r="N70" s="1">
        <v>2991</v>
      </c>
      <c r="O70" s="1">
        <v>3050</v>
      </c>
    </row>
    <row r="71" spans="1:15" x14ac:dyDescent="0.3">
      <c r="A71" s="7" t="s">
        <v>204</v>
      </c>
      <c r="B71" s="7" t="s">
        <v>105</v>
      </c>
      <c r="C71" s="1">
        <v>540</v>
      </c>
      <c r="D71" s="1">
        <v>587</v>
      </c>
      <c r="E71" s="1">
        <v>632</v>
      </c>
      <c r="F71" s="1">
        <v>666</v>
      </c>
      <c r="G71" s="1">
        <v>702</v>
      </c>
      <c r="H71" s="1">
        <v>743</v>
      </c>
      <c r="I71" s="1">
        <v>765</v>
      </c>
      <c r="J71" s="1">
        <v>781</v>
      </c>
      <c r="K71" s="1">
        <v>817</v>
      </c>
      <c r="L71" s="1">
        <v>839</v>
      </c>
      <c r="M71" s="1">
        <v>967</v>
      </c>
      <c r="N71" s="1">
        <v>1078</v>
      </c>
      <c r="O71" s="1">
        <v>1132</v>
      </c>
    </row>
    <row r="72" spans="1:15" x14ac:dyDescent="0.3">
      <c r="A72" s="7" t="s">
        <v>204</v>
      </c>
      <c r="B72" s="7" t="s">
        <v>106</v>
      </c>
      <c r="C72" s="1">
        <v>29</v>
      </c>
      <c r="D72" s="1">
        <v>28</v>
      </c>
      <c r="E72" s="1">
        <v>28</v>
      </c>
      <c r="F72" s="1">
        <v>28</v>
      </c>
      <c r="G72" s="1">
        <v>30</v>
      </c>
      <c r="H72" s="1">
        <v>34</v>
      </c>
      <c r="I72" s="1">
        <v>38</v>
      </c>
      <c r="J72" s="1">
        <v>34</v>
      </c>
      <c r="K72" s="1">
        <v>36</v>
      </c>
      <c r="L72" s="1">
        <v>33</v>
      </c>
      <c r="M72" s="1">
        <v>41</v>
      </c>
      <c r="N72" s="1">
        <v>42</v>
      </c>
      <c r="O72" s="1">
        <v>37</v>
      </c>
    </row>
    <row r="73" spans="1:15" x14ac:dyDescent="0.3">
      <c r="A73" s="7" t="s">
        <v>204</v>
      </c>
      <c r="B73" s="7" t="s">
        <v>107</v>
      </c>
      <c r="C73" s="1">
        <v>347</v>
      </c>
      <c r="D73" s="1">
        <v>375</v>
      </c>
      <c r="E73" s="1">
        <v>398</v>
      </c>
      <c r="F73" s="1">
        <v>420</v>
      </c>
      <c r="G73" s="1">
        <v>462</v>
      </c>
      <c r="H73" s="1">
        <v>502</v>
      </c>
      <c r="I73" s="1">
        <v>544</v>
      </c>
      <c r="J73" s="1">
        <v>601</v>
      </c>
      <c r="K73" s="1">
        <v>674</v>
      </c>
      <c r="L73" s="1">
        <v>737</v>
      </c>
      <c r="M73" s="1">
        <v>858</v>
      </c>
      <c r="N73" s="1">
        <v>993</v>
      </c>
      <c r="O73" s="1">
        <v>1076</v>
      </c>
    </row>
    <row r="74" spans="1:15" x14ac:dyDescent="0.3">
      <c r="A74" s="7" t="s">
        <v>204</v>
      </c>
      <c r="B74" s="7" t="s">
        <v>109</v>
      </c>
      <c r="C74" s="1">
        <v>1217</v>
      </c>
      <c r="D74" s="1">
        <v>1251</v>
      </c>
      <c r="E74" s="1">
        <v>1301</v>
      </c>
      <c r="F74" s="1">
        <v>1392</v>
      </c>
      <c r="G74" s="1">
        <v>1437</v>
      </c>
      <c r="H74" s="1">
        <v>1516</v>
      </c>
      <c r="I74" s="1">
        <v>1586</v>
      </c>
      <c r="J74" s="1">
        <v>1674</v>
      </c>
      <c r="K74" s="1">
        <v>1737</v>
      </c>
      <c r="L74" s="1">
        <v>1807</v>
      </c>
      <c r="M74" s="1">
        <v>2135</v>
      </c>
      <c r="N74" s="1">
        <v>2344</v>
      </c>
      <c r="O74" s="1">
        <v>2545</v>
      </c>
    </row>
    <row r="75" spans="1:15" x14ac:dyDescent="0.3">
      <c r="A75" s="7" t="s">
        <v>204</v>
      </c>
      <c r="B75" s="7" t="s">
        <v>111</v>
      </c>
      <c r="C75" s="1">
        <v>3659</v>
      </c>
      <c r="D75" s="1">
        <v>3666</v>
      </c>
      <c r="E75" s="1">
        <v>3579</v>
      </c>
      <c r="F75" s="1">
        <v>3469</v>
      </c>
      <c r="G75" s="1">
        <v>3421</v>
      </c>
      <c r="H75" s="1">
        <v>3388</v>
      </c>
      <c r="I75" s="1">
        <v>3352</v>
      </c>
      <c r="J75" s="1">
        <v>3271</v>
      </c>
      <c r="K75" s="1">
        <v>3266</v>
      </c>
      <c r="L75" s="1">
        <v>3240</v>
      </c>
      <c r="M75" s="1">
        <v>2497</v>
      </c>
      <c r="N75" s="1">
        <v>2003</v>
      </c>
      <c r="O75" s="1">
        <v>1747</v>
      </c>
    </row>
    <row r="76" spans="1:15" x14ac:dyDescent="0.3">
      <c r="A76" s="7" t="s">
        <v>204</v>
      </c>
      <c r="B76" s="7" t="s">
        <v>17</v>
      </c>
      <c r="C76" s="1">
        <v>49</v>
      </c>
      <c r="D76" s="1">
        <v>56</v>
      </c>
      <c r="E76" s="1">
        <v>55</v>
      </c>
      <c r="F76" s="1">
        <v>58</v>
      </c>
      <c r="G76" s="1">
        <v>59</v>
      </c>
      <c r="H76" s="1">
        <v>65</v>
      </c>
      <c r="I76" s="1">
        <v>63</v>
      </c>
      <c r="J76" s="1">
        <v>65</v>
      </c>
      <c r="K76" s="1">
        <v>62</v>
      </c>
      <c r="L76" s="1">
        <v>63</v>
      </c>
      <c r="M76" s="1">
        <v>72</v>
      </c>
      <c r="N76" s="1">
        <v>83</v>
      </c>
      <c r="O76" s="1">
        <v>85</v>
      </c>
    </row>
    <row r="77" spans="1:15" x14ac:dyDescent="0.3">
      <c r="A77" s="7" t="s">
        <v>204</v>
      </c>
      <c r="B77" s="7" t="s">
        <v>110</v>
      </c>
      <c r="C77" s="1">
        <v>437</v>
      </c>
      <c r="D77" s="1">
        <v>456</v>
      </c>
      <c r="E77" s="1">
        <v>479</v>
      </c>
      <c r="F77" s="1">
        <v>487</v>
      </c>
      <c r="G77" s="1">
        <v>512</v>
      </c>
      <c r="H77" s="1">
        <v>552</v>
      </c>
      <c r="I77" s="1">
        <v>572</v>
      </c>
      <c r="J77" s="1">
        <v>583</v>
      </c>
      <c r="K77" s="1">
        <v>607</v>
      </c>
      <c r="L77" s="1">
        <v>638</v>
      </c>
      <c r="M77" s="1">
        <v>760</v>
      </c>
      <c r="N77" s="1">
        <v>856</v>
      </c>
      <c r="O77" s="1">
        <v>897</v>
      </c>
    </row>
    <row r="78" spans="1:15" x14ac:dyDescent="0.3">
      <c r="A78" s="7" t="s">
        <v>204</v>
      </c>
      <c r="B78" s="7" t="s">
        <v>108</v>
      </c>
      <c r="C78" s="1">
        <v>19</v>
      </c>
      <c r="D78" s="1">
        <v>22</v>
      </c>
      <c r="E78" s="1">
        <v>22</v>
      </c>
      <c r="F78" s="1">
        <v>24</v>
      </c>
      <c r="G78" s="1">
        <v>26</v>
      </c>
      <c r="H78" s="1">
        <v>27</v>
      </c>
      <c r="I78" s="1">
        <v>28</v>
      </c>
      <c r="J78" s="1">
        <v>29</v>
      </c>
      <c r="K78" s="1">
        <v>30</v>
      </c>
      <c r="L78" s="1">
        <v>32</v>
      </c>
      <c r="M78" s="1">
        <v>35</v>
      </c>
      <c r="N78" s="1">
        <v>40</v>
      </c>
      <c r="O78" s="1">
        <v>39</v>
      </c>
    </row>
    <row r="79" spans="1:15" x14ac:dyDescent="0.3">
      <c r="A79" s="10" t="s">
        <v>18</v>
      </c>
      <c r="B79" s="10" t="s">
        <v>18</v>
      </c>
      <c r="C79" s="5">
        <v>54339</v>
      </c>
      <c r="D79" s="5">
        <v>56478</v>
      </c>
      <c r="E79" s="5">
        <v>57851</v>
      </c>
      <c r="F79" s="5">
        <v>59171</v>
      </c>
      <c r="G79" s="5">
        <v>61054</v>
      </c>
      <c r="H79" s="5">
        <v>62980</v>
      </c>
      <c r="I79" s="5">
        <v>64747</v>
      </c>
      <c r="J79" s="5">
        <v>66326</v>
      </c>
      <c r="K79" s="5">
        <v>68533</v>
      </c>
      <c r="L79" s="5">
        <v>69995</v>
      </c>
      <c r="M79" s="5">
        <v>72041</v>
      </c>
      <c r="N79" s="5">
        <v>74603</v>
      </c>
      <c r="O79" s="5">
        <v>76680</v>
      </c>
    </row>
    <row r="80" spans="1:15" x14ac:dyDescent="0.3">
      <c r="A80" s="15"/>
      <c r="B80" s="15"/>
    </row>
    <row r="81" spans="1:15" x14ac:dyDescent="0.3">
      <c r="A81" s="15"/>
      <c r="B81" s="15"/>
    </row>
    <row r="82" spans="1:15" x14ac:dyDescent="0.3">
      <c r="A82" s="15"/>
      <c r="B82" s="15"/>
      <c r="C82" s="18" t="s">
        <v>37</v>
      </c>
      <c r="D82" s="19"/>
      <c r="E82" s="19"/>
      <c r="F82" s="19"/>
      <c r="G82" s="19"/>
      <c r="H82" s="19"/>
      <c r="I82" s="19"/>
      <c r="J82" s="19"/>
      <c r="K82" s="19"/>
      <c r="L82" s="19"/>
      <c r="M82" s="19"/>
      <c r="N82" s="19"/>
      <c r="O82" s="19"/>
    </row>
    <row r="83" spans="1:15" x14ac:dyDescent="0.3">
      <c r="A83" s="9" t="s">
        <v>41</v>
      </c>
      <c r="B83" s="9" t="s">
        <v>41</v>
      </c>
      <c r="C83" s="4" t="s">
        <v>0</v>
      </c>
      <c r="D83" s="4" t="s">
        <v>1</v>
      </c>
      <c r="E83" s="4" t="s">
        <v>2</v>
      </c>
      <c r="F83" s="4" t="s">
        <v>3</v>
      </c>
      <c r="G83" s="4" t="s">
        <v>4</v>
      </c>
      <c r="H83" s="4" t="s">
        <v>5</v>
      </c>
      <c r="I83" s="4" t="s">
        <v>6</v>
      </c>
      <c r="J83" s="4" t="s">
        <v>7</v>
      </c>
      <c r="K83" s="4" t="s">
        <v>8</v>
      </c>
      <c r="L83" s="4" t="s">
        <v>9</v>
      </c>
      <c r="M83" s="4" t="s">
        <v>10</v>
      </c>
      <c r="N83" s="4" t="s">
        <v>11</v>
      </c>
      <c r="O83" s="4" t="s">
        <v>12</v>
      </c>
    </row>
    <row r="84" spans="1:15" x14ac:dyDescent="0.3">
      <c r="A84" s="8" t="s">
        <v>198</v>
      </c>
      <c r="B84" s="8" t="s">
        <v>103</v>
      </c>
      <c r="C84" s="2">
        <v>7.7198267746187198E-3</v>
      </c>
      <c r="D84" s="2">
        <v>8.5594609360772206E-3</v>
      </c>
      <c r="E84" s="2">
        <v>8.3047481494854698E-3</v>
      </c>
      <c r="F84" s="2">
        <v>8.8121254846668991E-3</v>
      </c>
      <c r="G84" s="2">
        <v>1.05874316939891E-2</v>
      </c>
      <c r="H84" s="2">
        <v>1.07119314436388E-2</v>
      </c>
      <c r="I84" s="2">
        <v>1.10506085842409E-2</v>
      </c>
      <c r="J84" s="2">
        <v>1.21875E-2</v>
      </c>
      <c r="K84" s="2">
        <v>1.29474485910129E-2</v>
      </c>
      <c r="L84" s="2">
        <v>1.3993224333480599E-2</v>
      </c>
      <c r="M84" s="2">
        <v>1.6071172334624802E-2</v>
      </c>
      <c r="N84" s="2">
        <v>1.8267367838361501E-2</v>
      </c>
      <c r="O84" s="2">
        <v>2.0421607378129099E-2</v>
      </c>
    </row>
    <row r="85" spans="1:15" x14ac:dyDescent="0.3">
      <c r="A85" s="8" t="s">
        <v>198</v>
      </c>
      <c r="B85" s="8" t="s">
        <v>104</v>
      </c>
      <c r="C85" s="2">
        <v>0.201656938429674</v>
      </c>
      <c r="D85" s="2">
        <v>0.20542706246585299</v>
      </c>
      <c r="E85" s="2">
        <v>0.21484022386712401</v>
      </c>
      <c r="F85" s="2">
        <v>0.221184349665139</v>
      </c>
      <c r="G85" s="2">
        <v>0.222506830601093</v>
      </c>
      <c r="H85" s="2">
        <v>0.22462096242584001</v>
      </c>
      <c r="I85" s="2">
        <v>0.230461242793081</v>
      </c>
      <c r="J85" s="2">
        <v>0.23203124999999999</v>
      </c>
      <c r="K85" s="2">
        <v>0.23442498095963399</v>
      </c>
      <c r="L85" s="2">
        <v>0.236559139784946</v>
      </c>
      <c r="M85" s="2">
        <v>0.25857368345530202</v>
      </c>
      <c r="N85" s="2">
        <v>0.27068917796844699</v>
      </c>
      <c r="O85" s="2">
        <v>0.27206851119894598</v>
      </c>
    </row>
    <row r="86" spans="1:15" x14ac:dyDescent="0.3">
      <c r="A86" s="8" t="s">
        <v>198</v>
      </c>
      <c r="B86" s="8" t="s">
        <v>105</v>
      </c>
      <c r="C86" s="2">
        <v>7.1361325550743704E-2</v>
      </c>
      <c r="D86" s="2">
        <v>7.5578218903660496E-2</v>
      </c>
      <c r="E86" s="2">
        <v>7.6909189384365403E-2</v>
      </c>
      <c r="F86" s="2">
        <v>8.2129009517095494E-2</v>
      </c>
      <c r="G86" s="2">
        <v>8.7431693989070997E-2</v>
      </c>
      <c r="H86" s="2">
        <v>9.3276203032300595E-2</v>
      </c>
      <c r="I86" s="2">
        <v>9.2729019859064704E-2</v>
      </c>
      <c r="J86" s="2">
        <v>9.6562499999999996E-2</v>
      </c>
      <c r="K86" s="2">
        <v>9.7486671744097503E-2</v>
      </c>
      <c r="L86" s="2">
        <v>9.8983650022094596E-2</v>
      </c>
      <c r="M86" s="2">
        <v>0.11493758071459299</v>
      </c>
      <c r="N86" s="2">
        <v>0.12247439800719601</v>
      </c>
      <c r="O86" s="2">
        <v>0.12635046113307</v>
      </c>
    </row>
    <row r="87" spans="1:15" x14ac:dyDescent="0.3">
      <c r="A87" s="8" t="s">
        <v>198</v>
      </c>
      <c r="B87" s="8" t="s">
        <v>106</v>
      </c>
      <c r="C87" s="2">
        <v>7.7198267746187198E-3</v>
      </c>
      <c r="D87" s="2">
        <v>7.8309961755600108E-3</v>
      </c>
      <c r="E87" s="2">
        <v>7.9436721429860992E-3</v>
      </c>
      <c r="F87" s="2">
        <v>7.5784279168135396E-3</v>
      </c>
      <c r="G87" s="2">
        <v>8.1967213114754103E-3</v>
      </c>
      <c r="H87" s="2">
        <v>8.0751483190507605E-3</v>
      </c>
      <c r="I87" s="2">
        <v>7.8475336322870008E-3</v>
      </c>
      <c r="J87" s="2">
        <v>8.7500000000000008E-3</v>
      </c>
      <c r="K87" s="2">
        <v>8.3777608530083807E-3</v>
      </c>
      <c r="L87" s="2">
        <v>9.2797171895713706E-3</v>
      </c>
      <c r="M87" s="2">
        <v>9.9009900990098994E-3</v>
      </c>
      <c r="N87" s="2">
        <v>1.0240797121505701E-2</v>
      </c>
      <c r="O87" s="2">
        <v>1.08036890645586E-2</v>
      </c>
    </row>
    <row r="88" spans="1:15" x14ac:dyDescent="0.3">
      <c r="A88" s="8" t="s">
        <v>198</v>
      </c>
      <c r="B88" s="8" t="s">
        <v>107</v>
      </c>
      <c r="C88" s="2">
        <v>4.1611749199774103E-2</v>
      </c>
      <c r="D88" s="2">
        <v>4.3525769440903299E-2</v>
      </c>
      <c r="E88" s="2">
        <v>4.6939880844917903E-2</v>
      </c>
      <c r="F88" s="2">
        <v>5.1110327811068001E-2</v>
      </c>
      <c r="G88" s="2">
        <v>5.2254098360655699E-2</v>
      </c>
      <c r="H88" s="2">
        <v>5.8174027686222797E-2</v>
      </c>
      <c r="I88" s="2">
        <v>6.1499039077514403E-2</v>
      </c>
      <c r="J88" s="2">
        <v>6.5937499999999996E-2</v>
      </c>
      <c r="K88" s="2">
        <v>6.9763899466869797E-2</v>
      </c>
      <c r="L88" s="2">
        <v>7.3501252025335098E-2</v>
      </c>
      <c r="M88" s="2">
        <v>8.59520734682164E-2</v>
      </c>
      <c r="N88" s="2">
        <v>9.6595626902850798E-2</v>
      </c>
      <c r="O88" s="2">
        <v>0.10566534914361</v>
      </c>
    </row>
    <row r="89" spans="1:15" x14ac:dyDescent="0.3">
      <c r="A89" s="8" t="s">
        <v>198</v>
      </c>
      <c r="B89" s="8" t="s">
        <v>108</v>
      </c>
      <c r="C89" s="2">
        <v>2.07117303709283E-3</v>
      </c>
      <c r="D89" s="2">
        <v>3.09597523219814E-3</v>
      </c>
      <c r="E89" s="2">
        <v>4.3329120779924202E-3</v>
      </c>
      <c r="F89" s="2">
        <v>4.9347902714134704E-3</v>
      </c>
      <c r="G89" s="2">
        <v>5.2937158469945397E-3</v>
      </c>
      <c r="H89" s="2">
        <v>5.1087673038892603E-3</v>
      </c>
      <c r="I89" s="2">
        <v>5.2850736707239004E-3</v>
      </c>
      <c r="J89" s="2">
        <v>5.3125000000000004E-3</v>
      </c>
      <c r="K89" s="2">
        <v>6.0929169840060896E-3</v>
      </c>
      <c r="L89" s="2">
        <v>6.1864781263809097E-3</v>
      </c>
      <c r="M89" s="2">
        <v>7.3181231166594904E-3</v>
      </c>
      <c r="N89" s="2">
        <v>7.3346249654027097E-3</v>
      </c>
      <c r="O89" s="2">
        <v>8.1686429512516506E-3</v>
      </c>
    </row>
    <row r="90" spans="1:15" x14ac:dyDescent="0.3">
      <c r="A90" s="8" t="s">
        <v>198</v>
      </c>
      <c r="B90" s="8" t="s">
        <v>17</v>
      </c>
      <c r="C90" s="2">
        <v>6.7783844850310701E-3</v>
      </c>
      <c r="D90" s="2">
        <v>6.9204152249135002E-3</v>
      </c>
      <c r="E90" s="2">
        <v>8.8463621592345196E-3</v>
      </c>
      <c r="F90" s="2">
        <v>8.6358829749735595E-3</v>
      </c>
      <c r="G90" s="2">
        <v>8.8797814207650302E-3</v>
      </c>
      <c r="H90" s="2">
        <v>9.72313777191826E-3</v>
      </c>
      <c r="I90" s="2">
        <v>9.2889173606662406E-3</v>
      </c>
      <c r="J90" s="2">
        <v>9.0624999999999994E-3</v>
      </c>
      <c r="K90" s="2">
        <v>9.2916984006092898E-3</v>
      </c>
      <c r="L90" s="2">
        <v>9.1324200913242004E-3</v>
      </c>
      <c r="M90" s="2">
        <v>9.4705122686181697E-3</v>
      </c>
      <c r="N90" s="2">
        <v>1.05175754220869E-2</v>
      </c>
      <c r="O90" s="2">
        <v>9.8814229249011894E-3</v>
      </c>
    </row>
    <row r="91" spans="1:15" x14ac:dyDescent="0.3">
      <c r="A91" s="8" t="s">
        <v>198</v>
      </c>
      <c r="B91" s="8" t="s">
        <v>109</v>
      </c>
      <c r="C91" s="2">
        <v>0.11692713236678599</v>
      </c>
      <c r="D91" s="2">
        <v>0.12219996357676199</v>
      </c>
      <c r="E91" s="2">
        <v>0.12511283625203101</v>
      </c>
      <c r="F91" s="2">
        <v>0.129185759605217</v>
      </c>
      <c r="G91" s="2">
        <v>0.13268442622950799</v>
      </c>
      <c r="H91" s="2">
        <v>0.132663150955834</v>
      </c>
      <c r="I91" s="2">
        <v>0.13180653427290201</v>
      </c>
      <c r="J91" s="2">
        <v>0.13140625</v>
      </c>
      <c r="K91" s="2">
        <v>0.13404417364813401</v>
      </c>
      <c r="L91" s="2">
        <v>0.13566062748563901</v>
      </c>
      <c r="M91" s="2">
        <v>0.15870282680441999</v>
      </c>
      <c r="N91" s="2">
        <v>0.17312482701356199</v>
      </c>
      <c r="O91" s="2">
        <v>0.18221343873517801</v>
      </c>
    </row>
    <row r="92" spans="1:15" x14ac:dyDescent="0.3">
      <c r="A92" s="8" t="s">
        <v>198</v>
      </c>
      <c r="B92" s="8" t="s">
        <v>110</v>
      </c>
      <c r="C92" s="2">
        <v>5.7992845038599097E-2</v>
      </c>
      <c r="D92" s="2">
        <v>5.7548716080859597E-2</v>
      </c>
      <c r="E92" s="2">
        <v>6.1382921104892602E-2</v>
      </c>
      <c r="F92" s="2">
        <v>6.0627423334508303E-2</v>
      </c>
      <c r="G92" s="2">
        <v>6.4378415300546402E-2</v>
      </c>
      <c r="H92" s="2">
        <v>6.4436387607119297E-2</v>
      </c>
      <c r="I92" s="2">
        <v>6.5502882767456805E-2</v>
      </c>
      <c r="J92" s="2">
        <v>6.9531250000000003E-2</v>
      </c>
      <c r="K92" s="2">
        <v>7.0068545316070097E-2</v>
      </c>
      <c r="L92" s="2">
        <v>7.1586389748121995E-2</v>
      </c>
      <c r="M92" s="2">
        <v>8.1360309944037895E-2</v>
      </c>
      <c r="N92" s="2">
        <v>8.9952947688901205E-2</v>
      </c>
      <c r="O92" s="2">
        <v>9.55204216073781E-2</v>
      </c>
    </row>
    <row r="93" spans="1:15" x14ac:dyDescent="0.3">
      <c r="A93" s="8" t="s">
        <v>198</v>
      </c>
      <c r="B93" s="8" t="s">
        <v>111</v>
      </c>
      <c r="C93" s="2">
        <v>0.48616079834306197</v>
      </c>
      <c r="D93" s="2">
        <v>0.46931342196321302</v>
      </c>
      <c r="E93" s="2">
        <v>0.44538725401697099</v>
      </c>
      <c r="F93" s="2">
        <v>0.42580190341910501</v>
      </c>
      <c r="G93" s="2">
        <v>0.40778688524590201</v>
      </c>
      <c r="H93" s="2">
        <v>0.39321028345418602</v>
      </c>
      <c r="I93" s="2">
        <v>0.384529147982063</v>
      </c>
      <c r="J93" s="2">
        <v>0.36921874999999998</v>
      </c>
      <c r="K93" s="2">
        <v>0.35750190403655802</v>
      </c>
      <c r="L93" s="2">
        <v>0.34511710119310701</v>
      </c>
      <c r="M93" s="2">
        <v>0.25771272779451898</v>
      </c>
      <c r="N93" s="2">
        <v>0.20080265707168601</v>
      </c>
      <c r="O93" s="2">
        <v>0.16890645586297801</v>
      </c>
    </row>
    <row r="94" spans="1:15" x14ac:dyDescent="0.3">
      <c r="A94" s="8" t="s">
        <v>199</v>
      </c>
      <c r="B94" s="8" t="s">
        <v>103</v>
      </c>
      <c r="C94" s="2">
        <v>5.7592472420506203E-3</v>
      </c>
      <c r="D94" s="2">
        <v>6.3022019741837496E-3</v>
      </c>
      <c r="E94" s="2">
        <v>6.9041498347410897E-3</v>
      </c>
      <c r="F94" s="2">
        <v>7.7641984184040301E-3</v>
      </c>
      <c r="G94" s="2">
        <v>8.2861483220549592E-3</v>
      </c>
      <c r="H94" s="2">
        <v>8.3277814790139893E-3</v>
      </c>
      <c r="I94" s="2">
        <v>9.20383600437665E-3</v>
      </c>
      <c r="J94" s="2">
        <v>9.7533350113264503E-3</v>
      </c>
      <c r="K94" s="2">
        <v>9.3979263930152202E-3</v>
      </c>
      <c r="L94" s="2">
        <v>9.6644456449967008E-3</v>
      </c>
      <c r="M94" s="2">
        <v>1.0867670134247699E-2</v>
      </c>
      <c r="N94" s="2">
        <v>1.2575085611632E-2</v>
      </c>
      <c r="O94" s="2">
        <v>1.27960489392749E-2</v>
      </c>
    </row>
    <row r="95" spans="1:15" x14ac:dyDescent="0.3">
      <c r="A95" s="8" t="s">
        <v>199</v>
      </c>
      <c r="B95" s="8" t="s">
        <v>104</v>
      </c>
      <c r="C95" s="2">
        <v>0.20749513303049999</v>
      </c>
      <c r="D95" s="2">
        <v>0.21298405466970399</v>
      </c>
      <c r="E95" s="2">
        <v>0.21902313624678699</v>
      </c>
      <c r="F95" s="2">
        <v>0.225664989216391</v>
      </c>
      <c r="G95" s="2">
        <v>0.23166689683745301</v>
      </c>
      <c r="H95" s="2">
        <v>0.23424383744170599</v>
      </c>
      <c r="I95" s="2">
        <v>0.237819398854348</v>
      </c>
      <c r="J95" s="2">
        <v>0.241945633022905</v>
      </c>
      <c r="K95" s="2">
        <v>0.24428545443521499</v>
      </c>
      <c r="L95" s="2">
        <v>0.242451527702743</v>
      </c>
      <c r="M95" s="2">
        <v>0.26169582146800702</v>
      </c>
      <c r="N95" s="2">
        <v>0.27496772020434501</v>
      </c>
      <c r="O95" s="2">
        <v>0.272814008306207</v>
      </c>
    </row>
    <row r="96" spans="1:15" x14ac:dyDescent="0.3">
      <c r="A96" s="8" t="s">
        <v>199</v>
      </c>
      <c r="B96" s="8" t="s">
        <v>105</v>
      </c>
      <c r="C96" s="2">
        <v>4.7615184944841002E-2</v>
      </c>
      <c r="D96" s="2">
        <v>5.0949126803340898E-2</v>
      </c>
      <c r="E96" s="2">
        <v>5.3396988615497597E-2</v>
      </c>
      <c r="F96" s="2">
        <v>5.6002875629043901E-2</v>
      </c>
      <c r="G96" s="2">
        <v>5.9660267918795702E-2</v>
      </c>
      <c r="H96" s="2">
        <v>6.1558960692871402E-2</v>
      </c>
      <c r="I96" s="2">
        <v>6.4233764562013296E-2</v>
      </c>
      <c r="J96" s="2">
        <v>6.63226780770199E-2</v>
      </c>
      <c r="K96" s="2">
        <v>6.8392651427878495E-2</v>
      </c>
      <c r="L96" s="2">
        <v>6.9992196410348803E-2</v>
      </c>
      <c r="M96" s="2">
        <v>8.0141802754692903E-2</v>
      </c>
      <c r="N96" s="2">
        <v>8.8137876831527504E-2</v>
      </c>
      <c r="O96" s="2">
        <v>9.3557077113031795E-2</v>
      </c>
    </row>
    <row r="97" spans="1:15" x14ac:dyDescent="0.3">
      <c r="A97" s="8" t="s">
        <v>199</v>
      </c>
      <c r="B97" s="8" t="s">
        <v>106</v>
      </c>
      <c r="C97" s="2">
        <v>2.2955872809863699E-2</v>
      </c>
      <c r="D97" s="2">
        <v>2.2627182991647701E-2</v>
      </c>
      <c r="E97" s="2">
        <v>2.2181417554168199E-2</v>
      </c>
      <c r="F97" s="2">
        <v>2.25017972681524E-2</v>
      </c>
      <c r="G97" s="2">
        <v>2.1751139345394299E-2</v>
      </c>
      <c r="H97" s="2">
        <v>2.18520986009327E-2</v>
      </c>
      <c r="I97" s="2">
        <v>2.14970715067259E-2</v>
      </c>
      <c r="J97" s="2">
        <v>2.0828089604832602E-2</v>
      </c>
      <c r="K97" s="2">
        <v>2.1160492330079401E-2</v>
      </c>
      <c r="L97" s="2">
        <v>2.0589471156732101E-2</v>
      </c>
      <c r="M97" s="2">
        <v>2.2665194397628902E-2</v>
      </c>
      <c r="N97" s="2">
        <v>2.36344242968618E-2</v>
      </c>
      <c r="O97" s="2">
        <v>2.4581883488607001E-2</v>
      </c>
    </row>
    <row r="98" spans="1:15" x14ac:dyDescent="0.3">
      <c r="A98" s="8" t="s">
        <v>199</v>
      </c>
      <c r="B98" s="8" t="s">
        <v>107</v>
      </c>
      <c r="C98" s="2">
        <v>3.3582089552238799E-2</v>
      </c>
      <c r="D98" s="2">
        <v>3.6446469248291598E-2</v>
      </c>
      <c r="E98" s="2">
        <v>3.94417921410209E-2</v>
      </c>
      <c r="F98" s="2">
        <v>4.0833932422717503E-2</v>
      </c>
      <c r="G98" s="2">
        <v>4.3571329926805701E-2</v>
      </c>
      <c r="H98" s="2">
        <v>4.6568954030646197E-2</v>
      </c>
      <c r="I98" s="2">
        <v>5.0782004247924298E-2</v>
      </c>
      <c r="J98" s="2">
        <v>5.39894286433426E-2</v>
      </c>
      <c r="K98" s="2">
        <v>5.7478930455344697E-2</v>
      </c>
      <c r="L98" s="2">
        <v>6.0327750765352101E-2</v>
      </c>
      <c r="M98" s="2">
        <v>7.1366304410995507E-2</v>
      </c>
      <c r="N98" s="2">
        <v>7.9155672823219003E-2</v>
      </c>
      <c r="O98" s="2">
        <v>8.4858008755191394E-2</v>
      </c>
    </row>
    <row r="99" spans="1:15" x14ac:dyDescent="0.3">
      <c r="A99" s="8" t="s">
        <v>199</v>
      </c>
      <c r="B99" s="8" t="s">
        <v>108</v>
      </c>
      <c r="C99" s="2">
        <v>3.6502271252433498E-3</v>
      </c>
      <c r="D99" s="2">
        <v>3.5687167805618799E-3</v>
      </c>
      <c r="E99" s="2">
        <v>3.89276533235402E-3</v>
      </c>
      <c r="F99" s="2">
        <v>4.1696621135873498E-3</v>
      </c>
      <c r="G99" s="2">
        <v>4.6954840491644804E-3</v>
      </c>
      <c r="H99" s="2">
        <v>5.2631578947368403E-3</v>
      </c>
      <c r="I99" s="2">
        <v>5.9857115273218801E-3</v>
      </c>
      <c r="J99" s="2">
        <v>6.4183236848728903E-3</v>
      </c>
      <c r="K99" s="2">
        <v>6.4269690171587903E-3</v>
      </c>
      <c r="L99" s="2">
        <v>6.6030373972027099E-3</v>
      </c>
      <c r="M99" s="2">
        <v>7.6712965653513102E-3</v>
      </c>
      <c r="N99" s="2">
        <v>8.8699264582046793E-3</v>
      </c>
      <c r="O99" s="2">
        <v>9.4847906611291895E-3</v>
      </c>
    </row>
    <row r="100" spans="1:15" x14ac:dyDescent="0.3">
      <c r="A100" s="8" t="s">
        <v>199</v>
      </c>
      <c r="B100" s="8" t="s">
        <v>17</v>
      </c>
      <c r="C100" s="2">
        <v>7.0571057754704701E-3</v>
      </c>
      <c r="D100" s="2">
        <v>7.1374335611237702E-3</v>
      </c>
      <c r="E100" s="2">
        <v>6.8307014322438499E-3</v>
      </c>
      <c r="F100" s="2">
        <v>7.5485262401150197E-3</v>
      </c>
      <c r="G100" s="2">
        <v>7.3884822538323397E-3</v>
      </c>
      <c r="H100" s="2">
        <v>7.6615589606928696E-3</v>
      </c>
      <c r="I100" s="2">
        <v>7.9165862135547396E-3</v>
      </c>
      <c r="J100" s="2">
        <v>8.4319154291467406E-3</v>
      </c>
      <c r="K100" s="2">
        <v>8.6097132116655494E-3</v>
      </c>
      <c r="L100" s="2">
        <v>8.8840866798727408E-3</v>
      </c>
      <c r="M100" s="2">
        <v>1.0925786017318501E-2</v>
      </c>
      <c r="N100" s="2">
        <v>1.16207264357492E-2</v>
      </c>
      <c r="O100" s="2">
        <v>1.2347064765967E-2</v>
      </c>
    </row>
    <row r="101" spans="1:15" x14ac:dyDescent="0.3">
      <c r="A101" s="8" t="s">
        <v>199</v>
      </c>
      <c r="B101" s="8" t="s">
        <v>109</v>
      </c>
      <c r="C101" s="2">
        <v>0.145522388059701</v>
      </c>
      <c r="D101" s="2">
        <v>0.14457099468488999</v>
      </c>
      <c r="E101" s="2">
        <v>0.150201983106867</v>
      </c>
      <c r="F101" s="2">
        <v>0.15729690869877799</v>
      </c>
      <c r="G101" s="2">
        <v>0.16178704598812299</v>
      </c>
      <c r="H101" s="2">
        <v>0.16742171885409701</v>
      </c>
      <c r="I101" s="2">
        <v>0.17004569736757399</v>
      </c>
      <c r="J101" s="2">
        <v>0.17077774981122601</v>
      </c>
      <c r="K101" s="2">
        <v>0.172861213848299</v>
      </c>
      <c r="L101" s="2">
        <v>0.17714148508313801</v>
      </c>
      <c r="M101" s="2">
        <v>0.20206892543732199</v>
      </c>
      <c r="N101" s="2">
        <v>0.219895581878403</v>
      </c>
      <c r="O101" s="2">
        <v>0.231788079470199</v>
      </c>
    </row>
    <row r="102" spans="1:15" x14ac:dyDescent="0.3">
      <c r="A102" s="8" t="s">
        <v>199</v>
      </c>
      <c r="B102" s="8" t="s">
        <v>110</v>
      </c>
      <c r="C102" s="2">
        <v>6.3676184295911806E-2</v>
      </c>
      <c r="D102" s="2">
        <v>6.4160971905846603E-2</v>
      </c>
      <c r="E102" s="2">
        <v>6.7352185089974301E-2</v>
      </c>
      <c r="F102" s="2">
        <v>6.9446441409058202E-2</v>
      </c>
      <c r="G102" s="2">
        <v>7.0846568153569905E-2</v>
      </c>
      <c r="H102" s="2">
        <v>7.27514990006662E-2</v>
      </c>
      <c r="I102" s="2">
        <v>7.4789212846752898E-2</v>
      </c>
      <c r="J102" s="2">
        <v>7.7460357412534597E-2</v>
      </c>
      <c r="K102" s="2">
        <v>7.8760686351785597E-2</v>
      </c>
      <c r="L102" s="2">
        <v>8.0076835344258399E-2</v>
      </c>
      <c r="M102" s="2">
        <v>9.2462369965711597E-2</v>
      </c>
      <c r="N102" s="2">
        <v>0.100881378768315</v>
      </c>
      <c r="O102" s="2">
        <v>0.107980693680548</v>
      </c>
    </row>
    <row r="103" spans="1:15" x14ac:dyDescent="0.3">
      <c r="A103" s="8" t="s">
        <v>199</v>
      </c>
      <c r="B103" s="8" t="s">
        <v>111</v>
      </c>
      <c r="C103" s="2">
        <v>0.462686567164179</v>
      </c>
      <c r="D103" s="2">
        <v>0.45125284738040999</v>
      </c>
      <c r="E103" s="2">
        <v>0.430774880646346</v>
      </c>
      <c r="F103" s="2">
        <v>0.40877066858375299</v>
      </c>
      <c r="G103" s="2">
        <v>0.390346637204806</v>
      </c>
      <c r="H103" s="2">
        <v>0.374350433044637</v>
      </c>
      <c r="I103" s="2">
        <v>0.35772671686940799</v>
      </c>
      <c r="J103" s="2">
        <v>0.34407248930279399</v>
      </c>
      <c r="K103" s="2">
        <v>0.33262596252955801</v>
      </c>
      <c r="L103" s="2">
        <v>0.32426916381535498</v>
      </c>
      <c r="M103" s="2">
        <v>0.240134828848724</v>
      </c>
      <c r="N103" s="2">
        <v>0.18026160669174199</v>
      </c>
      <c r="O103" s="2">
        <v>0.14979234481984499</v>
      </c>
    </row>
    <row r="104" spans="1:15" x14ac:dyDescent="0.3">
      <c r="A104" s="8" t="s">
        <v>200</v>
      </c>
      <c r="B104" s="8" t="s">
        <v>103</v>
      </c>
      <c r="C104" s="2">
        <v>7.1307300509337902E-3</v>
      </c>
      <c r="D104" s="2">
        <v>7.2289156626506E-3</v>
      </c>
      <c r="E104" s="2">
        <v>8.2902670111972398E-3</v>
      </c>
      <c r="F104" s="2">
        <v>8.4130823430434293E-3</v>
      </c>
      <c r="G104" s="2">
        <v>9.6574158788248505E-3</v>
      </c>
      <c r="H104" s="2">
        <v>9.8019801980198003E-3</v>
      </c>
      <c r="I104" s="2">
        <v>1.0348162475821999E-2</v>
      </c>
      <c r="J104" s="2">
        <v>1.13100848256362E-2</v>
      </c>
      <c r="K104" s="2">
        <v>1.09519028931277E-2</v>
      </c>
      <c r="L104" s="2">
        <v>1.08335571671591E-2</v>
      </c>
      <c r="M104" s="2">
        <v>1.21993726036947E-2</v>
      </c>
      <c r="N104" s="2">
        <v>1.4027719445611099E-2</v>
      </c>
      <c r="O104" s="2">
        <v>1.4959165521145E-2</v>
      </c>
    </row>
    <row r="105" spans="1:15" x14ac:dyDescent="0.3">
      <c r="A105" s="8" t="s">
        <v>200</v>
      </c>
      <c r="B105" s="8" t="s">
        <v>104</v>
      </c>
      <c r="C105" s="2">
        <v>0.20033955857385399</v>
      </c>
      <c r="D105" s="2">
        <v>0.204490690032859</v>
      </c>
      <c r="E105" s="2">
        <v>0.20973298880275601</v>
      </c>
      <c r="F105" s="2">
        <v>0.21285098327899901</v>
      </c>
      <c r="G105" s="2">
        <v>0.216427772694927</v>
      </c>
      <c r="H105" s="2">
        <v>0.220693069306931</v>
      </c>
      <c r="I105" s="2">
        <v>0.224371373307544</v>
      </c>
      <c r="J105" s="2">
        <v>0.22309142318567399</v>
      </c>
      <c r="K105" s="2">
        <v>0.222779958017706</v>
      </c>
      <c r="L105" s="2">
        <v>0.21944668278270199</v>
      </c>
      <c r="M105" s="2">
        <v>0.23675496688741701</v>
      </c>
      <c r="N105" s="2">
        <v>0.24317513649726999</v>
      </c>
      <c r="O105" s="2">
        <v>0.24435999029675801</v>
      </c>
    </row>
    <row r="106" spans="1:15" x14ac:dyDescent="0.3">
      <c r="A106" s="8" t="s">
        <v>200</v>
      </c>
      <c r="B106" s="8" t="s">
        <v>105</v>
      </c>
      <c r="C106" s="2">
        <v>8.4776457272212793E-2</v>
      </c>
      <c r="D106" s="2">
        <v>9.2223439211391006E-2</v>
      </c>
      <c r="E106" s="2">
        <v>9.7114556416882006E-2</v>
      </c>
      <c r="F106" s="2">
        <v>0.102324113997266</v>
      </c>
      <c r="G106" s="2">
        <v>0.10572328962081901</v>
      </c>
      <c r="H106" s="2">
        <v>0.110693069306931</v>
      </c>
      <c r="I106" s="2">
        <v>0.11499032882011601</v>
      </c>
      <c r="J106" s="2">
        <v>0.118096135721018</v>
      </c>
      <c r="K106" s="2">
        <v>0.11946700739253401</v>
      </c>
      <c r="L106" s="2">
        <v>0.121855134747963</v>
      </c>
      <c r="M106" s="2">
        <v>0.13698152666434299</v>
      </c>
      <c r="N106" s="2">
        <v>0.14741705165896701</v>
      </c>
      <c r="O106" s="2">
        <v>0.15484757823239301</v>
      </c>
    </row>
    <row r="107" spans="1:15" x14ac:dyDescent="0.3">
      <c r="A107" s="8" t="s">
        <v>200</v>
      </c>
      <c r="B107" s="8" t="s">
        <v>106</v>
      </c>
      <c r="C107" s="2">
        <v>5.2065647990945096E-3</v>
      </c>
      <c r="D107" s="2">
        <v>4.8192771084337397E-3</v>
      </c>
      <c r="E107" s="2">
        <v>4.3066322136089599E-3</v>
      </c>
      <c r="F107" s="2">
        <v>4.2065411715217198E-3</v>
      </c>
      <c r="G107" s="2">
        <v>3.5579953237775699E-3</v>
      </c>
      <c r="H107" s="2">
        <v>3.5643564356435601E-3</v>
      </c>
      <c r="I107" s="2">
        <v>3.1914893617021301E-3</v>
      </c>
      <c r="J107" s="2">
        <v>3.1102733270499498E-3</v>
      </c>
      <c r="K107" s="2">
        <v>3.1943050104955698E-3</v>
      </c>
      <c r="L107" s="2">
        <v>3.1336735607485002E-3</v>
      </c>
      <c r="M107" s="2">
        <v>3.2241199024050202E-3</v>
      </c>
      <c r="N107" s="2">
        <v>2.6879462410751799E-3</v>
      </c>
      <c r="O107" s="2">
        <v>2.6683916875555901E-3</v>
      </c>
    </row>
    <row r="108" spans="1:15" x14ac:dyDescent="0.3">
      <c r="A108" s="8" t="s">
        <v>200</v>
      </c>
      <c r="B108" s="8" t="s">
        <v>107</v>
      </c>
      <c r="C108" s="2">
        <v>5.0481041312959801E-2</v>
      </c>
      <c r="D108" s="2">
        <v>5.3669222343921102E-2</v>
      </c>
      <c r="E108" s="2">
        <v>5.8570198105081801E-2</v>
      </c>
      <c r="F108" s="2">
        <v>6.2572299926385494E-2</v>
      </c>
      <c r="G108" s="2">
        <v>6.8516824235030999E-2</v>
      </c>
      <c r="H108" s="2">
        <v>7.2376237623762399E-2</v>
      </c>
      <c r="I108" s="2">
        <v>7.75628626692456E-2</v>
      </c>
      <c r="J108" s="2">
        <v>8.5579641847313898E-2</v>
      </c>
      <c r="K108" s="2">
        <v>9.3547503878798899E-2</v>
      </c>
      <c r="L108" s="2">
        <v>0.100725221595488</v>
      </c>
      <c r="M108" s="2">
        <v>0.11781108400139401</v>
      </c>
      <c r="N108" s="2">
        <v>0.133389332213356</v>
      </c>
      <c r="O108" s="2">
        <v>0.14530605644052699</v>
      </c>
    </row>
    <row r="109" spans="1:15" x14ac:dyDescent="0.3">
      <c r="A109" s="8" t="s">
        <v>200</v>
      </c>
      <c r="B109" s="8" t="s">
        <v>108</v>
      </c>
      <c r="C109" s="2">
        <v>6.4516129032258099E-3</v>
      </c>
      <c r="D109" s="2">
        <v>6.7907995618838998E-3</v>
      </c>
      <c r="E109" s="2">
        <v>7.4289405684754501E-3</v>
      </c>
      <c r="F109" s="2">
        <v>8.6234094016195192E-3</v>
      </c>
      <c r="G109" s="2">
        <v>9.2507878418216904E-3</v>
      </c>
      <c r="H109" s="2">
        <v>9.6039603960396003E-3</v>
      </c>
      <c r="I109" s="2">
        <v>1.0348162475821999E-2</v>
      </c>
      <c r="J109" s="2">
        <v>1.03675777568332E-2</v>
      </c>
      <c r="K109" s="2">
        <v>1.07693711782422E-2</v>
      </c>
      <c r="L109" s="2">
        <v>1.11916912883875E-2</v>
      </c>
      <c r="M109" s="2">
        <v>1.2635064482398E-2</v>
      </c>
      <c r="N109" s="2">
        <v>1.41957160856783E-2</v>
      </c>
      <c r="O109" s="2">
        <v>1.5686908708660099E-2</v>
      </c>
    </row>
    <row r="110" spans="1:15" x14ac:dyDescent="0.3">
      <c r="A110" s="8" t="s">
        <v>200</v>
      </c>
      <c r="B110" s="8" t="s">
        <v>17</v>
      </c>
      <c r="C110" s="2">
        <v>5.88568194680249E-3</v>
      </c>
      <c r="D110" s="2">
        <v>6.1336254107338404E-3</v>
      </c>
      <c r="E110" s="2">
        <v>6.7829457364341102E-3</v>
      </c>
      <c r="F110" s="2">
        <v>6.3098117572825702E-3</v>
      </c>
      <c r="G110" s="2">
        <v>6.8110196198027896E-3</v>
      </c>
      <c r="H110" s="2">
        <v>6.9306930693069299E-3</v>
      </c>
      <c r="I110" s="2">
        <v>6.9632495164410101E-3</v>
      </c>
      <c r="J110" s="2">
        <v>6.7860508953817202E-3</v>
      </c>
      <c r="K110" s="2">
        <v>7.1187368805329899E-3</v>
      </c>
      <c r="L110" s="2">
        <v>7.1626824245679998E-3</v>
      </c>
      <c r="M110" s="2">
        <v>7.4067619379574803E-3</v>
      </c>
      <c r="N110" s="2">
        <v>7.8958420831583397E-3</v>
      </c>
      <c r="O110" s="2">
        <v>7.8434543543300702E-3</v>
      </c>
    </row>
    <row r="111" spans="1:15" x14ac:dyDescent="0.3">
      <c r="A111" s="8" t="s">
        <v>200</v>
      </c>
      <c r="B111" s="8" t="s">
        <v>109</v>
      </c>
      <c r="C111" s="2">
        <v>0.118392756083758</v>
      </c>
      <c r="D111" s="2">
        <v>0.119934282584885</v>
      </c>
      <c r="E111" s="2">
        <v>0.125645994832041</v>
      </c>
      <c r="F111" s="2">
        <v>0.129561468082869</v>
      </c>
      <c r="G111" s="2">
        <v>0.12839280268374501</v>
      </c>
      <c r="H111" s="2">
        <v>0.13227722772277201</v>
      </c>
      <c r="I111" s="2">
        <v>0.13326885880077399</v>
      </c>
      <c r="J111" s="2">
        <v>0.13628652214891601</v>
      </c>
      <c r="K111" s="2">
        <v>0.13954549602993499</v>
      </c>
      <c r="L111" s="2">
        <v>0.14101531023368299</v>
      </c>
      <c r="M111" s="2">
        <v>0.162948762635064</v>
      </c>
      <c r="N111" s="2">
        <v>0.177656446871063</v>
      </c>
      <c r="O111" s="2">
        <v>0.18339128325382101</v>
      </c>
    </row>
    <row r="112" spans="1:15" x14ac:dyDescent="0.3">
      <c r="A112" s="8" t="s">
        <v>200</v>
      </c>
      <c r="B112" s="8" t="s">
        <v>110</v>
      </c>
      <c r="C112" s="2">
        <v>5.2405206564799099E-2</v>
      </c>
      <c r="D112" s="2">
        <v>5.2464403066812701E-2</v>
      </c>
      <c r="E112" s="2">
        <v>5.35099052540913E-2</v>
      </c>
      <c r="F112" s="2">
        <v>5.7629614049847497E-2</v>
      </c>
      <c r="G112" s="2">
        <v>5.6826268171190401E-2</v>
      </c>
      <c r="H112" s="2">
        <v>5.8514851485148497E-2</v>
      </c>
      <c r="I112" s="2">
        <v>5.8413926499032903E-2</v>
      </c>
      <c r="J112" s="2">
        <v>5.9000942507068797E-2</v>
      </c>
      <c r="K112" s="2">
        <v>5.9140275622889503E-2</v>
      </c>
      <c r="L112" s="2">
        <v>6.0703733548213797E-2</v>
      </c>
      <c r="M112" s="2">
        <v>7.0146392471244295E-2</v>
      </c>
      <c r="N112" s="2">
        <v>7.6270474590508203E-2</v>
      </c>
      <c r="O112" s="2">
        <v>7.7464219293280498E-2</v>
      </c>
    </row>
    <row r="113" spans="1:15" x14ac:dyDescent="0.3">
      <c r="A113" s="8" t="s">
        <v>200</v>
      </c>
      <c r="B113" s="8" t="s">
        <v>111</v>
      </c>
      <c r="C113" s="2">
        <v>0.46893039049236002</v>
      </c>
      <c r="D113" s="2">
        <v>0.45224534501642899</v>
      </c>
      <c r="E113" s="2">
        <v>0.42861757105943199</v>
      </c>
      <c r="F113" s="2">
        <v>0.40750867599116603</v>
      </c>
      <c r="G113" s="2">
        <v>0.39483582393006</v>
      </c>
      <c r="H113" s="2">
        <v>0.37554455445544599</v>
      </c>
      <c r="I113" s="2">
        <v>0.36054158607350101</v>
      </c>
      <c r="J113" s="2">
        <v>0.34637134778510797</v>
      </c>
      <c r="K113" s="2">
        <v>0.33348544309573802</v>
      </c>
      <c r="L113" s="2">
        <v>0.32393231265108802</v>
      </c>
      <c r="M113" s="2">
        <v>0.23989194841408201</v>
      </c>
      <c r="N113" s="2">
        <v>0.18328433431331401</v>
      </c>
      <c r="O113" s="2">
        <v>0.15347295221153101</v>
      </c>
    </row>
    <row r="114" spans="1:15" x14ac:dyDescent="0.3">
      <c r="A114" s="8" t="s">
        <v>201</v>
      </c>
      <c r="B114" s="8" t="s">
        <v>103</v>
      </c>
      <c r="C114" s="2">
        <v>6.6579823418729204E-3</v>
      </c>
      <c r="D114" s="2">
        <v>6.7245727094424196E-3</v>
      </c>
      <c r="E114" s="2">
        <v>7.3081607795371503E-3</v>
      </c>
      <c r="F114" s="2">
        <v>7.5337034099920699E-3</v>
      </c>
      <c r="G114" s="2">
        <v>8.2463600051539809E-3</v>
      </c>
      <c r="H114" s="2">
        <v>8.2696403959403603E-3</v>
      </c>
      <c r="I114" s="2">
        <v>8.5689802913453302E-3</v>
      </c>
      <c r="J114" s="2">
        <v>9.0079412113310397E-3</v>
      </c>
      <c r="K114" s="2">
        <v>9.6407666704923702E-3</v>
      </c>
      <c r="L114" s="2">
        <v>1.00885550947203E-2</v>
      </c>
      <c r="M114" s="2">
        <v>1.07796167247387E-2</v>
      </c>
      <c r="N114" s="2">
        <v>1.2060828526481399E-2</v>
      </c>
      <c r="O114" s="2">
        <v>1.4080226904376001E-2</v>
      </c>
    </row>
    <row r="115" spans="1:15" x14ac:dyDescent="0.3">
      <c r="A115" s="8" t="s">
        <v>201</v>
      </c>
      <c r="B115" s="8" t="s">
        <v>104</v>
      </c>
      <c r="C115" s="2">
        <v>0.21638442611087</v>
      </c>
      <c r="D115" s="2">
        <v>0.22177080414681999</v>
      </c>
      <c r="E115" s="2">
        <v>0.23074840979834901</v>
      </c>
      <c r="F115" s="2">
        <v>0.23764208300290801</v>
      </c>
      <c r="G115" s="2">
        <v>0.24017523515010999</v>
      </c>
      <c r="H115" s="2">
        <v>0.24320260618970099</v>
      </c>
      <c r="I115" s="2">
        <v>0.246419390378259</v>
      </c>
      <c r="J115" s="2">
        <v>0.24748133222709501</v>
      </c>
      <c r="K115" s="2">
        <v>0.24354412946172399</v>
      </c>
      <c r="L115" s="2">
        <v>0.24122856182042399</v>
      </c>
      <c r="M115" s="2">
        <v>0.25816637630661998</v>
      </c>
      <c r="N115" s="2">
        <v>0.26659674882013601</v>
      </c>
      <c r="O115" s="2">
        <v>0.269651539708266</v>
      </c>
    </row>
    <row r="116" spans="1:15" x14ac:dyDescent="0.3">
      <c r="A116" s="8" t="s">
        <v>201</v>
      </c>
      <c r="B116" s="8" t="s">
        <v>105</v>
      </c>
      <c r="C116" s="2">
        <v>7.8737878129975403E-2</v>
      </c>
      <c r="D116" s="2">
        <v>8.3636873073690096E-2</v>
      </c>
      <c r="E116" s="2">
        <v>8.68859114900528E-2</v>
      </c>
      <c r="F116" s="2">
        <v>9.1593973037272E-2</v>
      </c>
      <c r="G116" s="2">
        <v>9.4961989434351204E-2</v>
      </c>
      <c r="H116" s="2">
        <v>9.6228542789124197E-2</v>
      </c>
      <c r="I116" s="2">
        <v>9.8053617333823007E-2</v>
      </c>
      <c r="J116" s="2">
        <v>9.8968827782387095E-2</v>
      </c>
      <c r="K116" s="2">
        <v>0.10065419488121199</v>
      </c>
      <c r="L116" s="2">
        <v>9.98766954377312E-2</v>
      </c>
      <c r="M116" s="2">
        <v>0.109538327526132</v>
      </c>
      <c r="N116" s="2">
        <v>0.118300996329313</v>
      </c>
      <c r="O116" s="2">
        <v>0.12034035656401899</v>
      </c>
    </row>
    <row r="117" spans="1:15" x14ac:dyDescent="0.3">
      <c r="A117" s="8" t="s">
        <v>201</v>
      </c>
      <c r="B117" s="8" t="s">
        <v>106</v>
      </c>
      <c r="C117" s="2">
        <v>8.3948473006223798E-3</v>
      </c>
      <c r="D117" s="2">
        <v>8.4057158868030297E-3</v>
      </c>
      <c r="E117" s="2">
        <v>7.7141697117336597E-3</v>
      </c>
      <c r="F117" s="2">
        <v>7.5337034099920699E-3</v>
      </c>
      <c r="G117" s="2">
        <v>7.2155650045097296E-3</v>
      </c>
      <c r="H117" s="2">
        <v>7.14196216013031E-3</v>
      </c>
      <c r="I117" s="2">
        <v>6.9775982372383399E-3</v>
      </c>
      <c r="J117" s="2">
        <v>6.8744814507526401E-3</v>
      </c>
      <c r="K117" s="2">
        <v>6.1976357167450903E-3</v>
      </c>
      <c r="L117" s="2">
        <v>5.8289429436161897E-3</v>
      </c>
      <c r="M117" s="2">
        <v>5.9886759581881501E-3</v>
      </c>
      <c r="N117" s="2">
        <v>5.76822233875197E-3</v>
      </c>
      <c r="O117" s="2">
        <v>6.0777957860615904E-3</v>
      </c>
    </row>
    <row r="118" spans="1:15" x14ac:dyDescent="0.3">
      <c r="A118" s="8" t="s">
        <v>201</v>
      </c>
      <c r="B118" s="8" t="s">
        <v>107</v>
      </c>
      <c r="C118" s="2">
        <v>5.5869156173107497E-2</v>
      </c>
      <c r="D118" s="2">
        <v>5.96805827963015E-2</v>
      </c>
      <c r="E118" s="2">
        <v>6.6585464880227402E-2</v>
      </c>
      <c r="F118" s="2">
        <v>7.0843246100978099E-2</v>
      </c>
      <c r="G118" s="2">
        <v>7.6536528797835304E-2</v>
      </c>
      <c r="H118" s="2">
        <v>8.0566345069540204E-2</v>
      </c>
      <c r="I118" s="2">
        <v>8.2384624801077194E-2</v>
      </c>
      <c r="J118" s="2">
        <v>8.7827426810477699E-2</v>
      </c>
      <c r="K118" s="2">
        <v>9.2046367496843806E-2</v>
      </c>
      <c r="L118" s="2">
        <v>9.5729178343235105E-2</v>
      </c>
      <c r="M118" s="2">
        <v>0.115527003484321</v>
      </c>
      <c r="N118" s="2">
        <v>0.125747246984793</v>
      </c>
      <c r="O118" s="2">
        <v>0.13766207455429499</v>
      </c>
    </row>
    <row r="119" spans="1:15" x14ac:dyDescent="0.3">
      <c r="A119" s="8" t="s">
        <v>201</v>
      </c>
      <c r="B119" s="8" t="s">
        <v>108</v>
      </c>
      <c r="C119" s="2">
        <v>4.0526849037487303E-3</v>
      </c>
      <c r="D119" s="2">
        <v>4.4830484729616099E-3</v>
      </c>
      <c r="E119" s="2">
        <v>4.0600893219650798E-3</v>
      </c>
      <c r="F119" s="2">
        <v>4.4937879989426404E-3</v>
      </c>
      <c r="G119" s="2">
        <v>5.2828243783017703E-3</v>
      </c>
      <c r="H119" s="2">
        <v>5.3877960155369001E-3</v>
      </c>
      <c r="I119" s="2">
        <v>5.5086301872934304E-3</v>
      </c>
      <c r="J119" s="2">
        <v>5.8077515704634403E-3</v>
      </c>
      <c r="K119" s="2">
        <v>5.8533226213703703E-3</v>
      </c>
      <c r="L119" s="2">
        <v>5.8289429436161897E-3</v>
      </c>
      <c r="M119" s="2">
        <v>6.0975609756097598E-3</v>
      </c>
      <c r="N119" s="2">
        <v>6.3974829575249104E-3</v>
      </c>
      <c r="O119" s="2">
        <v>6.2803889789303097E-3</v>
      </c>
    </row>
    <row r="120" spans="1:15" x14ac:dyDescent="0.3">
      <c r="A120" s="8" t="s">
        <v>201</v>
      </c>
      <c r="B120" s="8" t="s">
        <v>17</v>
      </c>
      <c r="C120" s="2">
        <v>5.7895498624981898E-3</v>
      </c>
      <c r="D120" s="2">
        <v>6.3042869151022701E-3</v>
      </c>
      <c r="E120" s="2">
        <v>6.3608066044119598E-3</v>
      </c>
      <c r="F120" s="2">
        <v>6.6085117631509401E-3</v>
      </c>
      <c r="G120" s="2">
        <v>7.2155650045097296E-3</v>
      </c>
      <c r="H120" s="2">
        <v>6.5154742513469496E-3</v>
      </c>
      <c r="I120" s="2">
        <v>6.6103562247521097E-3</v>
      </c>
      <c r="J120" s="2">
        <v>6.9930069930069904E-3</v>
      </c>
      <c r="K120" s="2">
        <v>7.2305750028692798E-3</v>
      </c>
      <c r="L120" s="2">
        <v>8.18293913238426E-3</v>
      </c>
      <c r="M120" s="2">
        <v>9.9085365853658503E-3</v>
      </c>
      <c r="N120" s="2">
        <v>1.00681699003671E-2</v>
      </c>
      <c r="O120" s="2">
        <v>1.0028363047001601E-2</v>
      </c>
    </row>
    <row r="121" spans="1:15" x14ac:dyDescent="0.3">
      <c r="A121" s="8" t="s">
        <v>201</v>
      </c>
      <c r="B121" s="8" t="s">
        <v>109</v>
      </c>
      <c r="C121" s="2">
        <v>0.14488348530901701</v>
      </c>
      <c r="D121" s="2">
        <v>0.14794059960773301</v>
      </c>
      <c r="E121" s="2">
        <v>0.14778725131952899</v>
      </c>
      <c r="F121" s="2">
        <v>0.15120274914089299</v>
      </c>
      <c r="G121" s="2">
        <v>0.15075376884422101</v>
      </c>
      <c r="H121" s="2">
        <v>0.155369001378273</v>
      </c>
      <c r="I121" s="2">
        <v>0.15828130738156401</v>
      </c>
      <c r="J121" s="2">
        <v>0.16249851843072199</v>
      </c>
      <c r="K121" s="2">
        <v>0.16664753816136799</v>
      </c>
      <c r="L121" s="2">
        <v>0.17206591189328599</v>
      </c>
      <c r="M121" s="2">
        <v>0.19936846689895499</v>
      </c>
      <c r="N121" s="2">
        <v>0.218248557944415</v>
      </c>
      <c r="O121" s="2">
        <v>0.22609400324149101</v>
      </c>
    </row>
    <row r="122" spans="1:15" x14ac:dyDescent="0.3">
      <c r="A122" s="8" t="s">
        <v>201</v>
      </c>
      <c r="B122" s="8" t="s">
        <v>110</v>
      </c>
      <c r="C122" s="2">
        <v>4.8342741351859897E-2</v>
      </c>
      <c r="D122" s="2">
        <v>5.18352479686187E-2</v>
      </c>
      <c r="E122" s="2">
        <v>5.3322506428474803E-2</v>
      </c>
      <c r="F122" s="2">
        <v>5.6040179751520001E-2</v>
      </c>
      <c r="G122" s="2">
        <v>5.8239917536399899E-2</v>
      </c>
      <c r="H122" s="2">
        <v>5.9516351334419203E-2</v>
      </c>
      <c r="I122" s="2">
        <v>6.15742440935243E-2</v>
      </c>
      <c r="J122" s="2">
        <v>6.4477894986369605E-2</v>
      </c>
      <c r="K122" s="2">
        <v>6.6911511534488696E-2</v>
      </c>
      <c r="L122" s="2">
        <v>6.8602174644098193E-2</v>
      </c>
      <c r="M122" s="2">
        <v>7.4477351916376305E-2</v>
      </c>
      <c r="N122" s="2">
        <v>8.2118510749868895E-2</v>
      </c>
      <c r="O122" s="2">
        <v>8.6811183144246407E-2</v>
      </c>
    </row>
    <row r="123" spans="1:15" x14ac:dyDescent="0.3">
      <c r="A123" s="8" t="s">
        <v>201</v>
      </c>
      <c r="B123" s="8" t="s">
        <v>111</v>
      </c>
      <c r="C123" s="2">
        <v>0.43088724851642801</v>
      </c>
      <c r="D123" s="2">
        <v>0.40921826842252701</v>
      </c>
      <c r="E123" s="2">
        <v>0.38922722966571899</v>
      </c>
      <c r="F123" s="2">
        <v>0.36650806238435102</v>
      </c>
      <c r="G123" s="2">
        <v>0.35137224584460802</v>
      </c>
      <c r="H123" s="2">
        <v>0.33780228041598798</v>
      </c>
      <c r="I123" s="2">
        <v>0.325621251071123</v>
      </c>
      <c r="J123" s="2">
        <v>0.31006281853739498</v>
      </c>
      <c r="K123" s="2">
        <v>0.30127395845288701</v>
      </c>
      <c r="L123" s="2">
        <v>0.29256809774688902</v>
      </c>
      <c r="M123" s="2">
        <v>0.210148083623693</v>
      </c>
      <c r="N123" s="2">
        <v>0.15469323544834801</v>
      </c>
      <c r="O123" s="2">
        <v>0.122974068071313</v>
      </c>
    </row>
    <row r="124" spans="1:15" x14ac:dyDescent="0.3">
      <c r="A124" s="8" t="s">
        <v>202</v>
      </c>
      <c r="B124" s="8" t="s">
        <v>103</v>
      </c>
      <c r="C124" s="2">
        <v>6.23130608175474E-3</v>
      </c>
      <c r="D124" s="2">
        <v>6.1072431904238399E-3</v>
      </c>
      <c r="E124" s="2">
        <v>6.9047619047618997E-3</v>
      </c>
      <c r="F124" s="2">
        <v>7.1021073466061204E-3</v>
      </c>
      <c r="G124" s="2">
        <v>7.2652968554887103E-3</v>
      </c>
      <c r="H124" s="2">
        <v>6.8546158098396898E-3</v>
      </c>
      <c r="I124" s="2">
        <v>7.1726795846269098E-3</v>
      </c>
      <c r="J124" s="2">
        <v>6.9284064665126998E-3</v>
      </c>
      <c r="K124" s="2">
        <v>8.5374529931903607E-3</v>
      </c>
      <c r="L124" s="2">
        <v>8.0341202142432105E-3</v>
      </c>
      <c r="M124" s="2">
        <v>9.7660027074066898E-3</v>
      </c>
      <c r="N124" s="2">
        <v>1.10986756202201E-2</v>
      </c>
      <c r="O124" s="2">
        <v>1.28273650454303E-2</v>
      </c>
    </row>
    <row r="125" spans="1:15" x14ac:dyDescent="0.3">
      <c r="A125" s="8" t="s">
        <v>202</v>
      </c>
      <c r="B125" s="8" t="s">
        <v>104</v>
      </c>
      <c r="C125" s="2">
        <v>0.22320538384845501</v>
      </c>
      <c r="D125" s="2">
        <v>0.23036521314278699</v>
      </c>
      <c r="E125" s="2">
        <v>0.23797619047619001</v>
      </c>
      <c r="F125" s="2">
        <v>0.249738037024101</v>
      </c>
      <c r="G125" s="2">
        <v>0.25530707231240801</v>
      </c>
      <c r="H125" s="2">
        <v>0.26014372581536799</v>
      </c>
      <c r="I125" s="2">
        <v>0.26292688149020399</v>
      </c>
      <c r="J125" s="2">
        <v>0.26474910770522803</v>
      </c>
      <c r="K125" s="2">
        <v>0.26394958837280202</v>
      </c>
      <c r="L125" s="2">
        <v>0.26353898036103901</v>
      </c>
      <c r="M125" s="2">
        <v>0.29007928833881302</v>
      </c>
      <c r="N125" s="2">
        <v>0.30880432755082998</v>
      </c>
      <c r="O125" s="2">
        <v>0.31516123285230702</v>
      </c>
    </row>
    <row r="126" spans="1:15" x14ac:dyDescent="0.3">
      <c r="A126" s="8" t="s">
        <v>202</v>
      </c>
      <c r="B126" s="8" t="s">
        <v>105</v>
      </c>
      <c r="C126" s="2">
        <v>4.2497507477567302E-2</v>
      </c>
      <c r="D126" s="2">
        <v>4.3727861243434703E-2</v>
      </c>
      <c r="E126" s="2">
        <v>4.9880952380952401E-2</v>
      </c>
      <c r="F126" s="2">
        <v>5.3324019094190198E-2</v>
      </c>
      <c r="G126" s="2">
        <v>5.5738449313202397E-2</v>
      </c>
      <c r="H126" s="2">
        <v>5.7158651188501899E-2</v>
      </c>
      <c r="I126" s="2">
        <v>5.8130821111230101E-2</v>
      </c>
      <c r="J126" s="2">
        <v>6.1200923787528901E-2</v>
      </c>
      <c r="K126" s="2">
        <v>6.3624352068299597E-2</v>
      </c>
      <c r="L126" s="2">
        <v>6.5463201745685401E-2</v>
      </c>
      <c r="M126" s="2">
        <v>7.2229742796364294E-2</v>
      </c>
      <c r="N126" s="2">
        <v>8.0395448610333903E-2</v>
      </c>
      <c r="O126" s="2">
        <v>8.4803135578122205E-2</v>
      </c>
    </row>
    <row r="127" spans="1:15" x14ac:dyDescent="0.3">
      <c r="A127" s="8" t="s">
        <v>202</v>
      </c>
      <c r="B127" s="8" t="s">
        <v>106</v>
      </c>
      <c r="C127" s="2">
        <v>5.3589232303090702E-3</v>
      </c>
      <c r="D127" s="2">
        <v>5.8629534628068898E-3</v>
      </c>
      <c r="E127" s="2">
        <v>5.7142857142857099E-3</v>
      </c>
      <c r="F127" s="2">
        <v>5.3556875072767497E-3</v>
      </c>
      <c r="G127" s="2">
        <v>5.1084118515154998E-3</v>
      </c>
      <c r="H127" s="2">
        <v>4.8645660585959101E-3</v>
      </c>
      <c r="I127" s="2">
        <v>4.8174713628091198E-3</v>
      </c>
      <c r="J127" s="2">
        <v>4.9338652110014697E-3</v>
      </c>
      <c r="K127" s="2">
        <v>5.1834536030084402E-3</v>
      </c>
      <c r="L127" s="2">
        <v>4.463400119024E-3</v>
      </c>
      <c r="M127" s="2">
        <v>5.5115064784374401E-3</v>
      </c>
      <c r="N127" s="2">
        <v>5.9690356276814001E-3</v>
      </c>
      <c r="O127" s="2">
        <v>6.4136825227151303E-3</v>
      </c>
    </row>
    <row r="128" spans="1:15" x14ac:dyDescent="0.3">
      <c r="A128" s="8" t="s">
        <v>202</v>
      </c>
      <c r="B128" s="8" t="s">
        <v>107</v>
      </c>
      <c r="C128" s="2">
        <v>3.1405782652043898E-2</v>
      </c>
      <c r="D128" s="2">
        <v>3.3711982411139603E-2</v>
      </c>
      <c r="E128" s="2">
        <v>3.7857142857142902E-2</v>
      </c>
      <c r="F128" s="2">
        <v>3.8537664454534902E-2</v>
      </c>
      <c r="G128" s="2">
        <v>4.0867294812123998E-2</v>
      </c>
      <c r="H128" s="2">
        <v>4.2233278054173602E-2</v>
      </c>
      <c r="I128" s="2">
        <v>4.6461834921314601E-2</v>
      </c>
      <c r="J128" s="2">
        <v>5.0703338232206602E-2</v>
      </c>
      <c r="K128" s="2">
        <v>5.4172171968695997E-2</v>
      </c>
      <c r="L128" s="2">
        <v>5.4850228129339401E-2</v>
      </c>
      <c r="M128" s="2">
        <v>6.3720750338425794E-2</v>
      </c>
      <c r="N128" s="2">
        <v>7.1348628987129306E-2</v>
      </c>
      <c r="O128" s="2">
        <v>7.6429716729021893E-2</v>
      </c>
    </row>
    <row r="129" spans="1:15" x14ac:dyDescent="0.3">
      <c r="A129" s="8" t="s">
        <v>202</v>
      </c>
      <c r="B129" s="8" t="s">
        <v>108</v>
      </c>
      <c r="C129" s="2">
        <v>2.7417746759720802E-3</v>
      </c>
      <c r="D129" s="2">
        <v>2.8093318675949698E-3</v>
      </c>
      <c r="E129" s="2">
        <v>2.9761904761904799E-3</v>
      </c>
      <c r="F129" s="2">
        <v>3.0271277215042501E-3</v>
      </c>
      <c r="G129" s="2">
        <v>3.9732092178453903E-3</v>
      </c>
      <c r="H129" s="2">
        <v>4.5328911000552799E-3</v>
      </c>
      <c r="I129" s="2">
        <v>5.03158120115619E-3</v>
      </c>
      <c r="J129" s="2">
        <v>5.6686961998740296E-3</v>
      </c>
      <c r="K129" s="2">
        <v>6.1998170545787198E-3</v>
      </c>
      <c r="L129" s="2">
        <v>6.5463201745685397E-3</v>
      </c>
      <c r="M129" s="2">
        <v>7.7354476890350004E-3</v>
      </c>
      <c r="N129" s="2">
        <v>8.5804887147920197E-3</v>
      </c>
      <c r="O129" s="2">
        <v>8.7297345448066992E-3</v>
      </c>
    </row>
    <row r="130" spans="1:15" x14ac:dyDescent="0.3">
      <c r="A130" s="8" t="s">
        <v>202</v>
      </c>
      <c r="B130" s="8" t="s">
        <v>17</v>
      </c>
      <c r="C130" s="2">
        <v>6.3559322033898301E-3</v>
      </c>
      <c r="D130" s="2">
        <v>6.2293880542323198E-3</v>
      </c>
      <c r="E130" s="2">
        <v>7.2619047619047602E-3</v>
      </c>
      <c r="F130" s="2">
        <v>7.5678193037606199E-3</v>
      </c>
      <c r="G130" s="2">
        <v>8.1734589624247907E-3</v>
      </c>
      <c r="H130" s="2">
        <v>7.6285240464344902E-3</v>
      </c>
      <c r="I130" s="2">
        <v>8.2432287763622696E-3</v>
      </c>
      <c r="J130" s="2">
        <v>8.0831408775981495E-3</v>
      </c>
      <c r="K130" s="2">
        <v>8.7407256835044193E-3</v>
      </c>
      <c r="L130" s="2">
        <v>9.1251735766712996E-3</v>
      </c>
      <c r="M130" s="2">
        <v>1.0539547476310199E-2</v>
      </c>
      <c r="N130" s="2">
        <v>1.12852079835852E-2</v>
      </c>
      <c r="O130" s="2">
        <v>1.1134865490824901E-2</v>
      </c>
    </row>
    <row r="131" spans="1:15" x14ac:dyDescent="0.3">
      <c r="A131" s="8" t="s">
        <v>202</v>
      </c>
      <c r="B131" s="8" t="s">
        <v>109</v>
      </c>
      <c r="C131" s="2">
        <v>0.14356929212362901</v>
      </c>
      <c r="D131" s="2">
        <v>0.14889458898253299</v>
      </c>
      <c r="E131" s="2">
        <v>0.156071428571429</v>
      </c>
      <c r="F131" s="2">
        <v>0.15857492141110699</v>
      </c>
      <c r="G131" s="2">
        <v>0.160177091610853</v>
      </c>
      <c r="H131" s="2">
        <v>0.16406854615809799</v>
      </c>
      <c r="I131" s="2">
        <v>0.16882560753666601</v>
      </c>
      <c r="J131" s="2">
        <v>0.17289523409615801</v>
      </c>
      <c r="K131" s="2">
        <v>0.176643967882915</v>
      </c>
      <c r="L131" s="2">
        <v>0.17932949811545301</v>
      </c>
      <c r="M131" s="2">
        <v>0.20247534326049099</v>
      </c>
      <c r="N131" s="2">
        <v>0.21945532549897401</v>
      </c>
      <c r="O131" s="2">
        <v>0.229110992339213</v>
      </c>
    </row>
    <row r="132" spans="1:15" x14ac:dyDescent="0.3">
      <c r="A132" s="8" t="s">
        <v>202</v>
      </c>
      <c r="B132" s="8" t="s">
        <v>110</v>
      </c>
      <c r="C132" s="2">
        <v>5.64556331006979E-2</v>
      </c>
      <c r="D132" s="2">
        <v>5.71637962623672E-2</v>
      </c>
      <c r="E132" s="2">
        <v>5.7976190476190501E-2</v>
      </c>
      <c r="F132" s="2">
        <v>6.0193270462219103E-2</v>
      </c>
      <c r="G132" s="2">
        <v>6.1982063798387999E-2</v>
      </c>
      <c r="H132" s="2">
        <v>6.4234383637368705E-2</v>
      </c>
      <c r="I132" s="2">
        <v>6.4661171180815796E-2</v>
      </c>
      <c r="J132" s="2">
        <v>6.6869619987402901E-2</v>
      </c>
      <c r="K132" s="2">
        <v>6.7791442219737805E-2</v>
      </c>
      <c r="L132" s="2">
        <v>7.0124975203332704E-2</v>
      </c>
      <c r="M132" s="2">
        <v>8.3156062657126301E-2</v>
      </c>
      <c r="N132" s="2">
        <v>9.2706584592426797E-2</v>
      </c>
      <c r="O132" s="2">
        <v>9.7006948156066294E-2</v>
      </c>
    </row>
    <row r="133" spans="1:15" x14ac:dyDescent="0.3">
      <c r="A133" s="8" t="s">
        <v>202</v>
      </c>
      <c r="B133" s="8" t="s">
        <v>111</v>
      </c>
      <c r="C133" s="2">
        <v>0.48217846460618102</v>
      </c>
      <c r="D133" s="2">
        <v>0.46512764138267998</v>
      </c>
      <c r="E133" s="2">
        <v>0.43738095238095198</v>
      </c>
      <c r="F133" s="2">
        <v>0.41657934567470001</v>
      </c>
      <c r="G133" s="2">
        <v>0.40140765126575101</v>
      </c>
      <c r="H133" s="2">
        <v>0.38828081813156401</v>
      </c>
      <c r="I133" s="2">
        <v>0.37372872283481401</v>
      </c>
      <c r="J133" s="2">
        <v>0.35796766743649</v>
      </c>
      <c r="K133" s="2">
        <v>0.34515702815326799</v>
      </c>
      <c r="L133" s="2">
        <v>0.33852410236064301</v>
      </c>
      <c r="M133" s="2">
        <v>0.25478630825759002</v>
      </c>
      <c r="N133" s="2">
        <v>0.190356276814027</v>
      </c>
      <c r="O133" s="2">
        <v>0.158382326741493</v>
      </c>
    </row>
    <row r="134" spans="1:15" x14ac:dyDescent="0.3">
      <c r="A134" s="8" t="s">
        <v>203</v>
      </c>
      <c r="B134" s="8" t="s">
        <v>103</v>
      </c>
      <c r="C134" s="2">
        <v>3.4907597535934298E-3</v>
      </c>
      <c r="D134" s="2">
        <v>4.1716328963051297E-3</v>
      </c>
      <c r="E134" s="2">
        <v>4.6547711404189302E-3</v>
      </c>
      <c r="F134" s="2">
        <v>4.5045045045045001E-3</v>
      </c>
      <c r="G134" s="2">
        <v>4.3731778425656004E-3</v>
      </c>
      <c r="H134" s="2">
        <v>5.2770448548812698E-3</v>
      </c>
      <c r="I134" s="2">
        <v>5.8099794941900203E-3</v>
      </c>
      <c r="J134" s="2">
        <v>5.9622391520371002E-3</v>
      </c>
      <c r="K134" s="2">
        <v>5.7535560172606703E-3</v>
      </c>
      <c r="L134" s="2">
        <v>6.2169723344731101E-3</v>
      </c>
      <c r="M134" s="2">
        <v>6.9329314242652599E-3</v>
      </c>
      <c r="N134" s="2">
        <v>7.1501532175689501E-3</v>
      </c>
      <c r="O134" s="2">
        <v>8.4877634743245195E-3</v>
      </c>
    </row>
    <row r="135" spans="1:15" x14ac:dyDescent="0.3">
      <c r="A135" s="8" t="s">
        <v>203</v>
      </c>
      <c r="B135" s="8" t="s">
        <v>104</v>
      </c>
      <c r="C135" s="2">
        <v>0.21149897330595499</v>
      </c>
      <c r="D135" s="2">
        <v>0.21831545490663501</v>
      </c>
      <c r="E135" s="2">
        <v>0.22788983708301</v>
      </c>
      <c r="F135" s="2">
        <v>0.23423423423423401</v>
      </c>
      <c r="G135" s="2">
        <v>0.23833819241982501</v>
      </c>
      <c r="H135" s="2">
        <v>0.24186455584872499</v>
      </c>
      <c r="I135" s="2">
        <v>0.244360902255639</v>
      </c>
      <c r="J135" s="2">
        <v>0.24296124544551201</v>
      </c>
      <c r="K135" s="2">
        <v>0.24548505673645499</v>
      </c>
      <c r="L135" s="2">
        <v>0.24619210444513501</v>
      </c>
      <c r="M135" s="2">
        <v>0.27852298417483001</v>
      </c>
      <c r="N135" s="2">
        <v>0.30059827812636802</v>
      </c>
      <c r="O135" s="2">
        <v>0.30570094780025497</v>
      </c>
    </row>
    <row r="136" spans="1:15" x14ac:dyDescent="0.3">
      <c r="A136" s="8" t="s">
        <v>203</v>
      </c>
      <c r="B136" s="8" t="s">
        <v>105</v>
      </c>
      <c r="C136" s="2">
        <v>2.5051334702258701E-2</v>
      </c>
      <c r="D136" s="2">
        <v>2.4632499006754099E-2</v>
      </c>
      <c r="E136" s="2">
        <v>2.7540729247478701E-2</v>
      </c>
      <c r="F136" s="2">
        <v>3.04054054054054E-2</v>
      </c>
      <c r="G136" s="2">
        <v>3.1158892128279901E-2</v>
      </c>
      <c r="H136" s="2">
        <v>3.0958663148636802E-2</v>
      </c>
      <c r="I136" s="2">
        <v>3.3834586466165398E-2</v>
      </c>
      <c r="J136" s="2">
        <v>3.62702881748923E-2</v>
      </c>
      <c r="K136" s="2">
        <v>3.5320441105961303E-2</v>
      </c>
      <c r="L136" s="2">
        <v>3.5747590923220399E-2</v>
      </c>
      <c r="M136" s="2">
        <v>3.8884702336096498E-2</v>
      </c>
      <c r="N136" s="2">
        <v>4.3776448270830298E-2</v>
      </c>
      <c r="O136" s="2">
        <v>4.4560758240203703E-2</v>
      </c>
    </row>
    <row r="137" spans="1:15" x14ac:dyDescent="0.3">
      <c r="A137" s="8" t="s">
        <v>203</v>
      </c>
      <c r="B137" s="8" t="s">
        <v>106</v>
      </c>
      <c r="C137" s="2">
        <v>4.7227926078028696E-3</v>
      </c>
      <c r="D137" s="2">
        <v>4.5689312673817999E-3</v>
      </c>
      <c r="E137" s="2">
        <v>4.2668735453840201E-3</v>
      </c>
      <c r="F137" s="2">
        <v>4.8798798798798801E-3</v>
      </c>
      <c r="G137" s="2">
        <v>4.9198250728863004E-3</v>
      </c>
      <c r="H137" s="2">
        <v>4.5734388742304302E-3</v>
      </c>
      <c r="I137" s="2">
        <v>4.4429254955570697E-3</v>
      </c>
      <c r="J137" s="2">
        <v>4.6372971182510802E-3</v>
      </c>
      <c r="K137" s="2">
        <v>4.6348090139044298E-3</v>
      </c>
      <c r="L137" s="2">
        <v>4.8181535592166603E-3</v>
      </c>
      <c r="M137" s="2">
        <v>4.8229088168801797E-3</v>
      </c>
      <c r="N137" s="2">
        <v>4.6694878155552301E-3</v>
      </c>
      <c r="O137" s="2">
        <v>4.6682699108784803E-3</v>
      </c>
    </row>
    <row r="138" spans="1:15" x14ac:dyDescent="0.3">
      <c r="A138" s="8" t="s">
        <v>203</v>
      </c>
      <c r="B138" s="8" t="s">
        <v>107</v>
      </c>
      <c r="C138" s="2">
        <v>1.7659137577002101E-2</v>
      </c>
      <c r="D138" s="2">
        <v>1.9268970997218901E-2</v>
      </c>
      <c r="E138" s="2">
        <v>2.0946470131885199E-2</v>
      </c>
      <c r="F138" s="2">
        <v>2.32732732732733E-2</v>
      </c>
      <c r="G138" s="2">
        <v>2.4599125364431498E-2</v>
      </c>
      <c r="H138" s="2">
        <v>2.5681618293755499E-2</v>
      </c>
      <c r="I138" s="2">
        <v>2.5803144224196901E-2</v>
      </c>
      <c r="J138" s="2">
        <v>2.78237827095065E-2</v>
      </c>
      <c r="K138" s="2">
        <v>2.8288317084865001E-2</v>
      </c>
      <c r="L138" s="2">
        <v>3.01523158221946E-2</v>
      </c>
      <c r="M138" s="2">
        <v>3.4212509419743797E-2</v>
      </c>
      <c r="N138" s="2">
        <v>3.8085509995622401E-2</v>
      </c>
      <c r="O138" s="2">
        <v>4.3429056443627101E-2</v>
      </c>
    </row>
    <row r="139" spans="1:15" x14ac:dyDescent="0.3">
      <c r="A139" s="8" t="s">
        <v>203</v>
      </c>
      <c r="B139" s="8" t="s">
        <v>108</v>
      </c>
      <c r="C139" s="2">
        <v>1.4373716632443501E-3</v>
      </c>
      <c r="D139" s="2">
        <v>1.9864918553833899E-3</v>
      </c>
      <c r="E139" s="2">
        <v>2.3273855702094599E-3</v>
      </c>
      <c r="F139" s="2">
        <v>2.2522522522522501E-3</v>
      </c>
      <c r="G139" s="2">
        <v>2.5510204081632699E-3</v>
      </c>
      <c r="H139" s="2">
        <v>2.4626209322779198E-3</v>
      </c>
      <c r="I139" s="2">
        <v>2.73410799726589E-3</v>
      </c>
      <c r="J139" s="2">
        <v>2.8155018217953E-3</v>
      </c>
      <c r="K139" s="2">
        <v>2.71695700815087E-3</v>
      </c>
      <c r="L139" s="2">
        <v>2.9530618588747299E-3</v>
      </c>
      <c r="M139" s="2">
        <v>3.01431801055011E-3</v>
      </c>
      <c r="N139" s="2">
        <v>2.9184298847220202E-3</v>
      </c>
      <c r="O139" s="2">
        <v>3.2536426651577298E-3</v>
      </c>
    </row>
    <row r="140" spans="1:15" x14ac:dyDescent="0.3">
      <c r="A140" s="8" t="s">
        <v>203</v>
      </c>
      <c r="B140" s="8" t="s">
        <v>17</v>
      </c>
      <c r="C140" s="2">
        <v>8.0082135523613998E-3</v>
      </c>
      <c r="D140" s="2">
        <v>8.1446166070719105E-3</v>
      </c>
      <c r="E140" s="2">
        <v>7.1761055081458504E-3</v>
      </c>
      <c r="F140" s="2">
        <v>7.50750750750751E-3</v>
      </c>
      <c r="G140" s="2">
        <v>7.1064139941691001E-3</v>
      </c>
      <c r="H140" s="2">
        <v>7.5637642919964797E-3</v>
      </c>
      <c r="I140" s="2">
        <v>7.6896787423103201E-3</v>
      </c>
      <c r="J140" s="2">
        <v>8.4465054653858895E-3</v>
      </c>
      <c r="K140" s="2">
        <v>7.8312290234936899E-3</v>
      </c>
      <c r="L140" s="2">
        <v>7.9266397264532197E-3</v>
      </c>
      <c r="M140" s="2">
        <v>8.7415222305953309E-3</v>
      </c>
      <c r="N140" s="2">
        <v>9.9226616080548696E-3</v>
      </c>
      <c r="O140" s="2">
        <v>9.1950770971848898E-3</v>
      </c>
    </row>
    <row r="141" spans="1:15" x14ac:dyDescent="0.3">
      <c r="A141" s="8" t="s">
        <v>203</v>
      </c>
      <c r="B141" s="8" t="s">
        <v>109</v>
      </c>
      <c r="C141" s="2">
        <v>0.17351129363449699</v>
      </c>
      <c r="D141" s="2">
        <v>0.17540723083035401</v>
      </c>
      <c r="E141" s="2">
        <v>0.18153607447633799</v>
      </c>
      <c r="F141" s="2">
        <v>0.18337087087087101</v>
      </c>
      <c r="G141" s="2">
        <v>0.18932215743440201</v>
      </c>
      <c r="H141" s="2">
        <v>0.194371152154793</v>
      </c>
      <c r="I141" s="2">
        <v>0.200615174299385</v>
      </c>
      <c r="J141" s="2">
        <v>0.210665783371977</v>
      </c>
      <c r="K141" s="2">
        <v>0.21959405465878201</v>
      </c>
      <c r="L141" s="2">
        <v>0.22645321728318299</v>
      </c>
      <c r="M141" s="2">
        <v>0.26510926902788201</v>
      </c>
      <c r="N141" s="2">
        <v>0.29476141835692399</v>
      </c>
      <c r="O141" s="2">
        <v>0.31150091950770997</v>
      </c>
    </row>
    <row r="142" spans="1:15" x14ac:dyDescent="0.3">
      <c r="A142" s="8" t="s">
        <v>203</v>
      </c>
      <c r="B142" s="8" t="s">
        <v>110</v>
      </c>
      <c r="C142" s="2">
        <v>5.7084188911704303E-2</v>
      </c>
      <c r="D142" s="2">
        <v>5.9594755661501797E-2</v>
      </c>
      <c r="E142" s="2">
        <v>6.3033359193173003E-2</v>
      </c>
      <c r="F142" s="2">
        <v>6.6441441441441401E-2</v>
      </c>
      <c r="G142" s="2">
        <v>6.8513119533527705E-2</v>
      </c>
      <c r="H142" s="2">
        <v>6.8601583113456502E-2</v>
      </c>
      <c r="I142" s="2">
        <v>6.8865345181134699E-2</v>
      </c>
      <c r="J142" s="2">
        <v>7.1878105332891698E-2</v>
      </c>
      <c r="K142" s="2">
        <v>7.2239092216717302E-2</v>
      </c>
      <c r="L142" s="2">
        <v>7.4137395088591906E-2</v>
      </c>
      <c r="M142" s="2">
        <v>8.4853051996985701E-2</v>
      </c>
      <c r="N142" s="2">
        <v>9.0179483437910393E-2</v>
      </c>
      <c r="O142" s="2">
        <v>9.5345876361578694E-2</v>
      </c>
    </row>
    <row r="143" spans="1:15" x14ac:dyDescent="0.3">
      <c r="A143" s="8" t="s">
        <v>203</v>
      </c>
      <c r="B143" s="8" t="s">
        <v>111</v>
      </c>
      <c r="C143" s="2">
        <v>0.49753593429158099</v>
      </c>
      <c r="D143" s="2">
        <v>0.48390941597139497</v>
      </c>
      <c r="E143" s="2">
        <v>0.46062839410395701</v>
      </c>
      <c r="F143" s="2">
        <v>0.44313063063063102</v>
      </c>
      <c r="G143" s="2">
        <v>0.42911807580174899</v>
      </c>
      <c r="H143" s="2">
        <v>0.41864555848724699</v>
      </c>
      <c r="I143" s="2">
        <v>0.40584415584415601</v>
      </c>
      <c r="J143" s="2">
        <v>0.38853925140775097</v>
      </c>
      <c r="K143" s="2">
        <v>0.37813648713440901</v>
      </c>
      <c r="L143" s="2">
        <v>0.36540254895865698</v>
      </c>
      <c r="M143" s="2">
        <v>0.27490580256217001</v>
      </c>
      <c r="N143" s="2">
        <v>0.20793812928644401</v>
      </c>
      <c r="O143" s="2">
        <v>0.17385768849908001</v>
      </c>
    </row>
    <row r="144" spans="1:15" x14ac:dyDescent="0.3">
      <c r="A144" s="8" t="s">
        <v>204</v>
      </c>
      <c r="B144" s="8" t="s">
        <v>103</v>
      </c>
      <c r="C144" s="2">
        <v>6.9461672041676997E-3</v>
      </c>
      <c r="D144" s="2">
        <v>7.5648414985590804E-3</v>
      </c>
      <c r="E144" s="2">
        <v>7.4432892249527401E-3</v>
      </c>
      <c r="F144" s="2">
        <v>7.6788830715532304E-3</v>
      </c>
      <c r="G144" s="2">
        <v>8.3890715338396996E-3</v>
      </c>
      <c r="H144" s="2">
        <v>8.13991860081399E-3</v>
      </c>
      <c r="I144" s="2">
        <v>8.4196891191709797E-3</v>
      </c>
      <c r="J144" s="2">
        <v>8.5959885386819503E-3</v>
      </c>
      <c r="K144" s="2">
        <v>8.6517664023071407E-3</v>
      </c>
      <c r="L144" s="2">
        <v>8.9528216477215601E-3</v>
      </c>
      <c r="M144" s="2">
        <v>1.04614782948768E-2</v>
      </c>
      <c r="N144" s="2">
        <v>1.12806901128069E-2</v>
      </c>
      <c r="O144" s="2">
        <v>1.21065375302663E-2</v>
      </c>
    </row>
    <row r="145" spans="1:16" x14ac:dyDescent="0.3">
      <c r="A145" s="8" t="s">
        <v>204</v>
      </c>
      <c r="B145" s="8" t="s">
        <v>104</v>
      </c>
      <c r="C145" s="2">
        <v>0.21198213842718899</v>
      </c>
      <c r="D145" s="2">
        <v>0.219020172910663</v>
      </c>
      <c r="E145" s="2">
        <v>0.22530718336483899</v>
      </c>
      <c r="F145" s="2">
        <v>0.23094822571262399</v>
      </c>
      <c r="G145" s="2">
        <v>0.23784151456750899</v>
      </c>
      <c r="H145" s="2">
        <v>0.24089759102409</v>
      </c>
      <c r="I145" s="2">
        <v>0.24158031088082901</v>
      </c>
      <c r="J145" s="2">
        <v>0.24450811843362</v>
      </c>
      <c r="K145" s="2">
        <v>0.246781336903904</v>
      </c>
      <c r="L145" s="2">
        <v>0.24776179458806999</v>
      </c>
      <c r="M145" s="2">
        <v>0.26945639421196699</v>
      </c>
      <c r="N145" s="2">
        <v>0.28353398426391102</v>
      </c>
      <c r="O145" s="2">
        <v>0.28403799590240297</v>
      </c>
    </row>
    <row r="146" spans="1:16" x14ac:dyDescent="0.3">
      <c r="A146" s="8" t="s">
        <v>204</v>
      </c>
      <c r="B146" s="8" t="s">
        <v>105</v>
      </c>
      <c r="C146" s="2">
        <v>6.6980898040188502E-2</v>
      </c>
      <c r="D146" s="2">
        <v>7.0485110470701204E-2</v>
      </c>
      <c r="E146" s="2">
        <v>7.4669187145557703E-2</v>
      </c>
      <c r="F146" s="2">
        <v>7.7486910994764402E-2</v>
      </c>
      <c r="G146" s="2">
        <v>7.9582813739938807E-2</v>
      </c>
      <c r="H146" s="2">
        <v>8.1729182708172907E-2</v>
      </c>
      <c r="I146" s="2">
        <v>8.2577720207253902E-2</v>
      </c>
      <c r="J146" s="2">
        <v>8.2882309243340793E-2</v>
      </c>
      <c r="K146" s="2">
        <v>8.4148727984344404E-2</v>
      </c>
      <c r="L146" s="2">
        <v>8.4397947892566105E-2</v>
      </c>
      <c r="M146" s="2">
        <v>9.4544387954634296E-2</v>
      </c>
      <c r="N146" s="2">
        <v>0.102189781021898</v>
      </c>
      <c r="O146" s="2">
        <v>0.105420003725088</v>
      </c>
    </row>
    <row r="147" spans="1:16" x14ac:dyDescent="0.3">
      <c r="A147" s="8" t="s">
        <v>204</v>
      </c>
      <c r="B147" s="8" t="s">
        <v>106</v>
      </c>
      <c r="C147" s="2">
        <v>3.5971223021582701E-3</v>
      </c>
      <c r="D147" s="2">
        <v>3.3621517771373699E-3</v>
      </c>
      <c r="E147" s="2">
        <v>3.3081285444234399E-3</v>
      </c>
      <c r="F147" s="2">
        <v>3.2577079697498502E-3</v>
      </c>
      <c r="G147" s="2">
        <v>3.40097494615123E-3</v>
      </c>
      <c r="H147" s="2">
        <v>3.739962600374E-3</v>
      </c>
      <c r="I147" s="2">
        <v>4.1018998272884296E-3</v>
      </c>
      <c r="J147" s="2">
        <v>3.6081927199405699E-3</v>
      </c>
      <c r="K147" s="2">
        <v>3.7078998867030601E-3</v>
      </c>
      <c r="L147" s="2">
        <v>3.31958555477316E-3</v>
      </c>
      <c r="M147" s="2">
        <v>4.0086038326163503E-3</v>
      </c>
      <c r="N147" s="2">
        <v>3.9814200398142E-3</v>
      </c>
      <c r="O147" s="2">
        <v>3.44570683553734E-3</v>
      </c>
    </row>
    <row r="148" spans="1:16" x14ac:dyDescent="0.3">
      <c r="A148" s="8" t="s">
        <v>204</v>
      </c>
      <c r="B148" s="8" t="s">
        <v>107</v>
      </c>
      <c r="C148" s="2">
        <v>4.3041428925824902E-2</v>
      </c>
      <c r="D148" s="2">
        <v>4.5028818443803999E-2</v>
      </c>
      <c r="E148" s="2">
        <v>4.7022684310018902E-2</v>
      </c>
      <c r="F148" s="2">
        <v>4.8865619546247803E-2</v>
      </c>
      <c r="G148" s="2">
        <v>5.2375014170728901E-2</v>
      </c>
      <c r="H148" s="2">
        <v>5.5219447805521897E-2</v>
      </c>
      <c r="I148" s="2">
        <v>5.8721934369602803E-2</v>
      </c>
      <c r="J148" s="2">
        <v>6.3780112490714205E-2</v>
      </c>
      <c r="K148" s="2">
        <v>6.9420125656607296E-2</v>
      </c>
      <c r="L148" s="2">
        <v>7.4137410723267294E-2</v>
      </c>
      <c r="M148" s="2">
        <v>8.3887368009385996E-2</v>
      </c>
      <c r="N148" s="2">
        <v>9.4132145227035696E-2</v>
      </c>
      <c r="O148" s="2">
        <v>0.100204879865897</v>
      </c>
    </row>
    <row r="149" spans="1:16" x14ac:dyDescent="0.3">
      <c r="A149" s="8" t="s">
        <v>204</v>
      </c>
      <c r="B149" s="8" t="s">
        <v>109</v>
      </c>
      <c r="C149" s="2">
        <v>0.150955097990573</v>
      </c>
      <c r="D149" s="2">
        <v>0.15021613832853001</v>
      </c>
      <c r="E149" s="2">
        <v>0.15370982986767501</v>
      </c>
      <c r="F149" s="2">
        <v>0.16195462478184999</v>
      </c>
      <c r="G149" s="2">
        <v>0.16290669992064399</v>
      </c>
      <c r="H149" s="2">
        <v>0.16675833241667601</v>
      </c>
      <c r="I149" s="2">
        <v>0.171200345423143</v>
      </c>
      <c r="J149" s="2">
        <v>0.177650429799427</v>
      </c>
      <c r="K149" s="2">
        <v>0.178906169533423</v>
      </c>
      <c r="L149" s="2">
        <v>0.181772457499246</v>
      </c>
      <c r="M149" s="2">
        <v>0.208740711771607</v>
      </c>
      <c r="N149" s="2">
        <v>0.22220115650772601</v>
      </c>
      <c r="O149" s="2">
        <v>0.23700875395790599</v>
      </c>
    </row>
    <row r="150" spans="1:16" x14ac:dyDescent="0.3">
      <c r="A150" s="8" t="s">
        <v>204</v>
      </c>
      <c r="B150" s="8" t="s">
        <v>111</v>
      </c>
      <c r="C150" s="2">
        <v>0.45385760357231503</v>
      </c>
      <c r="D150" s="2">
        <v>0.44020172910662803</v>
      </c>
      <c r="E150" s="2">
        <v>0.42284971644612501</v>
      </c>
      <c r="F150" s="2">
        <v>0.40360674810936598</v>
      </c>
      <c r="G150" s="2">
        <v>0.38782450969277898</v>
      </c>
      <c r="H150" s="2">
        <v>0.37267627323726799</v>
      </c>
      <c r="I150" s="2">
        <v>0.36183074265975801</v>
      </c>
      <c r="J150" s="2">
        <v>0.34712936432134101</v>
      </c>
      <c r="K150" s="2">
        <v>0.336388917499228</v>
      </c>
      <c r="L150" s="2">
        <v>0.32592294537772898</v>
      </c>
      <c r="M150" s="2">
        <v>0.244133750488854</v>
      </c>
      <c r="N150" s="2">
        <v>0.18987581761304401</v>
      </c>
      <c r="O150" s="2">
        <v>0.162693238964425</v>
      </c>
    </row>
    <row r="151" spans="1:16" x14ac:dyDescent="0.3">
      <c r="A151" s="8" t="s">
        <v>204</v>
      </c>
      <c r="B151" s="8" t="s">
        <v>17</v>
      </c>
      <c r="C151" s="2">
        <v>6.0778963036467399E-3</v>
      </c>
      <c r="D151" s="2">
        <v>6.7243035542747399E-3</v>
      </c>
      <c r="E151" s="2">
        <v>6.4981096408317602E-3</v>
      </c>
      <c r="F151" s="2">
        <v>6.74810936591041E-3</v>
      </c>
      <c r="G151" s="2">
        <v>6.68858406076409E-3</v>
      </c>
      <c r="H151" s="2">
        <v>7.1499285007149901E-3</v>
      </c>
      <c r="I151" s="2">
        <v>6.8005181347150301E-3</v>
      </c>
      <c r="J151" s="2">
        <v>6.8980154940040299E-3</v>
      </c>
      <c r="K151" s="2">
        <v>6.3858275826552697E-3</v>
      </c>
      <c r="L151" s="2">
        <v>6.3373906045669504E-3</v>
      </c>
      <c r="M151" s="2">
        <v>7.0394994133750497E-3</v>
      </c>
      <c r="N151" s="2">
        <v>7.8680443643947308E-3</v>
      </c>
      <c r="O151" s="2">
        <v>7.9158130005587603E-3</v>
      </c>
    </row>
    <row r="152" spans="1:16" x14ac:dyDescent="0.3">
      <c r="A152" s="8" t="s">
        <v>204</v>
      </c>
      <c r="B152" s="8" t="s">
        <v>110</v>
      </c>
      <c r="C152" s="2">
        <v>5.4204911932522901E-2</v>
      </c>
      <c r="D152" s="2">
        <v>5.4755043227665702E-2</v>
      </c>
      <c r="E152" s="2">
        <v>5.6592627599243897E-2</v>
      </c>
      <c r="F152" s="2">
        <v>5.6660849331006402E-2</v>
      </c>
      <c r="G152" s="2">
        <v>5.8043305747647697E-2</v>
      </c>
      <c r="H152" s="2">
        <v>6.0719392806071901E-2</v>
      </c>
      <c r="I152" s="2">
        <v>6.1744386873920601E-2</v>
      </c>
      <c r="J152" s="2">
        <v>6.1869892815451598E-2</v>
      </c>
      <c r="K152" s="2">
        <v>6.2519311978576603E-2</v>
      </c>
      <c r="L152" s="2">
        <v>6.4178654058947807E-2</v>
      </c>
      <c r="M152" s="2">
        <v>7.4305827141181099E-2</v>
      </c>
      <c r="N152" s="2">
        <v>8.1145132240022705E-2</v>
      </c>
      <c r="O152" s="2">
        <v>8.3535108958837798E-2</v>
      </c>
    </row>
    <row r="153" spans="1:16" x14ac:dyDescent="0.3">
      <c r="A153" s="8" t="s">
        <v>204</v>
      </c>
      <c r="B153" s="8" t="s">
        <v>108</v>
      </c>
      <c r="C153" s="2">
        <v>2.35673530141404E-3</v>
      </c>
      <c r="D153" s="2">
        <v>2.6416906820365001E-3</v>
      </c>
      <c r="E153" s="2">
        <v>2.5992438563326998E-3</v>
      </c>
      <c r="F153" s="2">
        <v>2.7923211169284499E-3</v>
      </c>
      <c r="G153" s="2">
        <v>2.9475116199977301E-3</v>
      </c>
      <c r="H153" s="2">
        <v>2.9699703002970001E-3</v>
      </c>
      <c r="I153" s="2">
        <v>3.0224525043177899E-3</v>
      </c>
      <c r="J153" s="2">
        <v>3.0775761434787201E-3</v>
      </c>
      <c r="K153" s="2">
        <v>3.0899165722525499E-3</v>
      </c>
      <c r="L153" s="2">
        <v>3.21899205311337E-3</v>
      </c>
      <c r="M153" s="2">
        <v>3.42197888150176E-3</v>
      </c>
      <c r="N153" s="2">
        <v>3.79182860934686E-3</v>
      </c>
      <c r="O153" s="2">
        <v>3.6319612590798999E-3</v>
      </c>
    </row>
    <row r="154" spans="1:16" x14ac:dyDescent="0.3">
      <c r="A154" s="15"/>
      <c r="B154" s="15"/>
    </row>
    <row r="155" spans="1:16" x14ac:dyDescent="0.3">
      <c r="A155" s="15"/>
      <c r="B155" s="15"/>
    </row>
    <row r="156" spans="1:16" x14ac:dyDescent="0.3">
      <c r="A156" s="15"/>
      <c r="B156" s="13"/>
      <c r="C156" s="18" t="s">
        <v>38</v>
      </c>
      <c r="D156" s="18"/>
      <c r="E156" s="18"/>
      <c r="F156" s="18"/>
      <c r="G156" s="18"/>
      <c r="H156" s="18"/>
      <c r="I156" s="18"/>
      <c r="J156" s="18"/>
      <c r="K156" s="18"/>
      <c r="L156" s="18"/>
      <c r="M156" s="18"/>
      <c r="N156" s="18"/>
      <c r="O156" s="6" t="s">
        <v>39</v>
      </c>
      <c r="P156" s="6" t="s">
        <v>40</v>
      </c>
    </row>
    <row r="157" spans="1:16" x14ac:dyDescent="0.3">
      <c r="A157" s="9" t="s">
        <v>41</v>
      </c>
      <c r="B157" s="9" t="s">
        <v>41</v>
      </c>
      <c r="C157" s="4" t="s">
        <v>19</v>
      </c>
      <c r="D157" s="4" t="s">
        <v>20</v>
      </c>
      <c r="E157" s="4" t="s">
        <v>21</v>
      </c>
      <c r="F157" s="4" t="s">
        <v>22</v>
      </c>
      <c r="G157" s="4" t="s">
        <v>23</v>
      </c>
      <c r="H157" s="4" t="s">
        <v>24</v>
      </c>
      <c r="I157" s="4" t="s">
        <v>25</v>
      </c>
      <c r="J157" s="4" t="s">
        <v>26</v>
      </c>
      <c r="K157" s="4" t="s">
        <v>27</v>
      </c>
      <c r="L157" s="4" t="s">
        <v>28</v>
      </c>
      <c r="M157" s="4" t="s">
        <v>29</v>
      </c>
      <c r="N157" s="4" t="s">
        <v>30</v>
      </c>
      <c r="O157" s="4" t="s">
        <v>31</v>
      </c>
      <c r="P157" s="4" t="s">
        <v>32</v>
      </c>
    </row>
    <row r="158" spans="1:16" x14ac:dyDescent="0.3">
      <c r="A158" s="8" t="s">
        <v>198</v>
      </c>
      <c r="B158" s="8" t="s">
        <v>103</v>
      </c>
      <c r="C158" s="2">
        <v>0.146341463414634</v>
      </c>
      <c r="D158" s="2">
        <v>-2.1276595744680899E-2</v>
      </c>
      <c r="E158" s="2">
        <v>8.6956521739130405E-2</v>
      </c>
      <c r="F158" s="2">
        <v>0.24</v>
      </c>
      <c r="G158" s="2">
        <v>4.8387096774193498E-2</v>
      </c>
      <c r="H158" s="2">
        <v>6.15384615384615E-2</v>
      </c>
      <c r="I158" s="2">
        <v>0.13043478260869601</v>
      </c>
      <c r="J158" s="2">
        <v>8.9743589743589702E-2</v>
      </c>
      <c r="K158" s="2">
        <v>0.11764705882352899</v>
      </c>
      <c r="L158" s="2">
        <v>0.17894736842105299</v>
      </c>
      <c r="M158" s="2">
        <v>0.17857142857142899</v>
      </c>
      <c r="N158" s="2">
        <v>0.174242424242424</v>
      </c>
      <c r="O158" s="3">
        <v>0.82352941176470595</v>
      </c>
      <c r="P158" s="3">
        <v>2.3695652173913002</v>
      </c>
    </row>
    <row r="159" spans="1:16" x14ac:dyDescent="0.3">
      <c r="A159" s="8" t="s">
        <v>198</v>
      </c>
      <c r="B159" s="8" t="s">
        <v>104</v>
      </c>
      <c r="C159" s="2">
        <v>5.3221288515406202E-2</v>
      </c>
      <c r="D159" s="2">
        <v>5.4964539007092202E-2</v>
      </c>
      <c r="E159" s="2">
        <v>5.4621848739495799E-2</v>
      </c>
      <c r="F159" s="2">
        <v>3.8247011952191198E-2</v>
      </c>
      <c r="G159" s="2">
        <v>4.6047582501918601E-2</v>
      </c>
      <c r="H159" s="2">
        <v>5.5759354365370502E-2</v>
      </c>
      <c r="I159" s="2">
        <v>3.1966643502432203E-2</v>
      </c>
      <c r="J159" s="2">
        <v>3.6363636363636397E-2</v>
      </c>
      <c r="K159" s="2">
        <v>4.3534762833008403E-2</v>
      </c>
      <c r="L159" s="2">
        <v>0.122042341220423</v>
      </c>
      <c r="M159" s="2">
        <v>8.5460599334073295E-2</v>
      </c>
      <c r="N159" s="2">
        <v>5.57259713701432E-2</v>
      </c>
      <c r="O159" s="3">
        <v>0.34178037686809598</v>
      </c>
      <c r="P159" s="3">
        <v>0.73529411764705899</v>
      </c>
    </row>
    <row r="160" spans="1:16" x14ac:dyDescent="0.3">
      <c r="A160" s="8" t="s">
        <v>198</v>
      </c>
      <c r="B160" s="8" t="s">
        <v>105</v>
      </c>
      <c r="C160" s="2">
        <v>9.4986807387862804E-2</v>
      </c>
      <c r="D160" s="2">
        <v>2.65060240963855E-2</v>
      </c>
      <c r="E160" s="2">
        <v>9.3896713615023497E-2</v>
      </c>
      <c r="F160" s="2">
        <v>9.8712446351931299E-2</v>
      </c>
      <c r="G160" s="2">
        <v>0.10546875</v>
      </c>
      <c r="H160" s="2">
        <v>2.2968197879858699E-2</v>
      </c>
      <c r="I160" s="2">
        <v>6.7357512953367907E-2</v>
      </c>
      <c r="J160" s="2">
        <v>3.5598705501618103E-2</v>
      </c>
      <c r="K160" s="2">
        <v>0.05</v>
      </c>
      <c r="L160" s="2">
        <v>0.191964285714286</v>
      </c>
      <c r="M160" s="2">
        <v>0.10486891385767801</v>
      </c>
      <c r="N160" s="2">
        <v>8.3615819209039502E-2</v>
      </c>
      <c r="O160" s="3">
        <v>0.49843749999999998</v>
      </c>
      <c r="P160" s="3">
        <v>1.25117370892019</v>
      </c>
    </row>
    <row r="161" spans="1:16" x14ac:dyDescent="0.3">
      <c r="A161" s="8" t="s">
        <v>198</v>
      </c>
      <c r="B161" s="8" t="s">
        <v>106</v>
      </c>
      <c r="C161" s="2">
        <v>4.8780487804878099E-2</v>
      </c>
      <c r="D161" s="2">
        <v>2.32558139534884E-2</v>
      </c>
      <c r="E161" s="2">
        <v>-2.27272727272727E-2</v>
      </c>
      <c r="F161" s="2">
        <v>0.116279069767442</v>
      </c>
      <c r="G161" s="2">
        <v>2.0833333333333301E-2</v>
      </c>
      <c r="H161" s="2">
        <v>0</v>
      </c>
      <c r="I161" s="2">
        <v>0.14285714285714299</v>
      </c>
      <c r="J161" s="2">
        <v>-1.7857142857142901E-2</v>
      </c>
      <c r="K161" s="2">
        <v>0.145454545454545</v>
      </c>
      <c r="L161" s="2">
        <v>9.5238095238095205E-2</v>
      </c>
      <c r="M161" s="2">
        <v>7.2463768115942004E-2</v>
      </c>
      <c r="N161" s="2">
        <v>0.108108108108108</v>
      </c>
      <c r="O161" s="3">
        <v>0.49090909090909102</v>
      </c>
      <c r="P161" s="3">
        <v>0.86363636363636398</v>
      </c>
    </row>
    <row r="162" spans="1:16" x14ac:dyDescent="0.3">
      <c r="A162" s="8" t="s">
        <v>198</v>
      </c>
      <c r="B162" s="8" t="s">
        <v>107</v>
      </c>
      <c r="C162" s="2">
        <v>8.1447963800904993E-2</v>
      </c>
      <c r="D162" s="2">
        <v>8.78661087866109E-2</v>
      </c>
      <c r="E162" s="2">
        <v>0.115384615384615</v>
      </c>
      <c r="F162" s="2">
        <v>5.5172413793103399E-2</v>
      </c>
      <c r="G162" s="2">
        <v>0.15359477124182999</v>
      </c>
      <c r="H162" s="2">
        <v>8.7818696883852701E-2</v>
      </c>
      <c r="I162" s="2">
        <v>9.8958333333333301E-2</v>
      </c>
      <c r="J162" s="2">
        <v>8.5308056872037893E-2</v>
      </c>
      <c r="K162" s="2">
        <v>8.9519650655021807E-2</v>
      </c>
      <c r="L162" s="2">
        <v>0.200400801603206</v>
      </c>
      <c r="M162" s="2">
        <v>0.165275459098498</v>
      </c>
      <c r="N162" s="2">
        <v>0.148997134670487</v>
      </c>
      <c r="O162" s="3">
        <v>0.75109170305676898</v>
      </c>
      <c r="P162" s="3">
        <v>2.0846153846153799</v>
      </c>
    </row>
    <row r="163" spans="1:16" x14ac:dyDescent="0.3">
      <c r="A163" s="8" t="s">
        <v>198</v>
      </c>
      <c r="B163" s="8" t="s">
        <v>108</v>
      </c>
      <c r="C163" s="2">
        <v>0.54545454545454497</v>
      </c>
      <c r="D163" s="2">
        <v>0.41176470588235298</v>
      </c>
      <c r="E163" s="2">
        <v>0.16666666666666699</v>
      </c>
      <c r="F163" s="2">
        <v>0.107142857142857</v>
      </c>
      <c r="G163" s="2">
        <v>0</v>
      </c>
      <c r="H163" s="2">
        <v>6.4516129032258104E-2</v>
      </c>
      <c r="I163" s="2">
        <v>3.03030303030303E-2</v>
      </c>
      <c r="J163" s="2">
        <v>0.17647058823529399</v>
      </c>
      <c r="K163" s="2">
        <v>0.05</v>
      </c>
      <c r="L163" s="2">
        <v>0.214285714285714</v>
      </c>
      <c r="M163" s="2">
        <v>3.9215686274509803E-2</v>
      </c>
      <c r="N163" s="2">
        <v>0.169811320754717</v>
      </c>
      <c r="O163" s="3">
        <v>0.55000000000000004</v>
      </c>
      <c r="P163" s="3">
        <v>1.5833333333333299</v>
      </c>
    </row>
    <row r="164" spans="1:16" x14ac:dyDescent="0.3">
      <c r="A164" s="8" t="s">
        <v>198</v>
      </c>
      <c r="B164" s="8" t="s">
        <v>17</v>
      </c>
      <c r="C164" s="2">
        <v>5.5555555555555601E-2</v>
      </c>
      <c r="D164" s="2">
        <v>0.28947368421052599</v>
      </c>
      <c r="E164" s="2">
        <v>0</v>
      </c>
      <c r="F164" s="2">
        <v>6.1224489795918401E-2</v>
      </c>
      <c r="G164" s="2">
        <v>0.134615384615385</v>
      </c>
      <c r="H164" s="2">
        <v>-1.6949152542372899E-2</v>
      </c>
      <c r="I164" s="2">
        <v>0</v>
      </c>
      <c r="J164" s="2">
        <v>5.1724137931034503E-2</v>
      </c>
      <c r="K164" s="2">
        <v>1.63934426229508E-2</v>
      </c>
      <c r="L164" s="2">
        <v>6.4516129032258104E-2</v>
      </c>
      <c r="M164" s="2">
        <v>0.15151515151515199</v>
      </c>
      <c r="N164" s="2">
        <v>-1.3157894736842099E-2</v>
      </c>
      <c r="O164" s="3">
        <v>0.22950819672131101</v>
      </c>
      <c r="P164" s="3">
        <v>0.530612244897959</v>
      </c>
    </row>
    <row r="165" spans="1:16" x14ac:dyDescent="0.3">
      <c r="A165" s="8" t="s">
        <v>198</v>
      </c>
      <c r="B165" s="8" t="s">
        <v>109</v>
      </c>
      <c r="C165" s="2">
        <v>8.0515297906602307E-2</v>
      </c>
      <c r="D165" s="2">
        <v>3.2786885245901599E-2</v>
      </c>
      <c r="E165" s="2">
        <v>5.7720057720057699E-2</v>
      </c>
      <c r="F165" s="2">
        <v>6.0027285129604403E-2</v>
      </c>
      <c r="G165" s="2">
        <v>3.6036036036036001E-2</v>
      </c>
      <c r="H165" s="2">
        <v>2.2360248447205001E-2</v>
      </c>
      <c r="I165" s="2">
        <v>2.18712029161604E-2</v>
      </c>
      <c r="J165" s="2">
        <v>4.6373365041617098E-2</v>
      </c>
      <c r="K165" s="2">
        <v>4.6590909090909099E-2</v>
      </c>
      <c r="L165" s="2">
        <v>0.200868621064061</v>
      </c>
      <c r="M165" s="2">
        <v>0.13110307414104899</v>
      </c>
      <c r="N165" s="2">
        <v>0.105515587529976</v>
      </c>
      <c r="O165" s="3">
        <v>0.57159090909090904</v>
      </c>
      <c r="P165" s="3">
        <v>0.99567099567099604</v>
      </c>
    </row>
    <row r="166" spans="1:16" x14ac:dyDescent="0.3">
      <c r="A166" s="8" t="s">
        <v>198</v>
      </c>
      <c r="B166" s="8" t="s">
        <v>110</v>
      </c>
      <c r="C166" s="2">
        <v>2.5974025974026E-2</v>
      </c>
      <c r="D166" s="2">
        <v>7.5949367088607597E-2</v>
      </c>
      <c r="E166" s="2">
        <v>1.1764705882352899E-2</v>
      </c>
      <c r="F166" s="2">
        <v>9.5930232558139497E-2</v>
      </c>
      <c r="G166" s="2">
        <v>3.71352785145889E-2</v>
      </c>
      <c r="H166" s="2">
        <v>4.6035805626598501E-2</v>
      </c>
      <c r="I166" s="2">
        <v>8.8019559902200506E-2</v>
      </c>
      <c r="J166" s="2">
        <v>3.3707865168539297E-2</v>
      </c>
      <c r="K166" s="2">
        <v>5.6521739130434803E-2</v>
      </c>
      <c r="L166" s="2">
        <v>0.16666666666666699</v>
      </c>
      <c r="M166" s="2">
        <v>0.14638447971781299</v>
      </c>
      <c r="N166" s="2">
        <v>0.115384615384615</v>
      </c>
      <c r="O166" s="3">
        <v>0.57608695652173902</v>
      </c>
      <c r="P166" s="3">
        <v>1.1323529411764699</v>
      </c>
    </row>
    <row r="167" spans="1:16" x14ac:dyDescent="0.3">
      <c r="A167" s="8" t="s">
        <v>198</v>
      </c>
      <c r="B167" s="8" t="s">
        <v>111</v>
      </c>
      <c r="C167" s="2">
        <v>-1.93648334624322E-3</v>
      </c>
      <c r="D167" s="2">
        <v>-4.2685292976329101E-2</v>
      </c>
      <c r="E167" s="2">
        <v>-2.0672882042967199E-2</v>
      </c>
      <c r="F167" s="2">
        <v>-1.1589403973509899E-2</v>
      </c>
      <c r="G167" s="2">
        <v>-8.3752093802345103E-4</v>
      </c>
      <c r="H167" s="2">
        <v>6.28667225481978E-3</v>
      </c>
      <c r="I167" s="2">
        <v>-1.5826738858808798E-2</v>
      </c>
      <c r="J167" s="2">
        <v>-6.7710537452391004E-3</v>
      </c>
      <c r="K167" s="2">
        <v>-1.7043033659991499E-3</v>
      </c>
      <c r="L167" s="2">
        <v>-0.23346137430644501</v>
      </c>
      <c r="M167" s="2">
        <v>-0.192093541202673</v>
      </c>
      <c r="N167" s="2">
        <v>-0.116471399035148</v>
      </c>
      <c r="O167" s="3">
        <v>-0.45377077119727299</v>
      </c>
      <c r="P167" s="3">
        <v>-0.480340494527767</v>
      </c>
    </row>
    <row r="168" spans="1:16" x14ac:dyDescent="0.3">
      <c r="A168" s="8" t="s">
        <v>199</v>
      </c>
      <c r="B168" s="8" t="s">
        <v>103</v>
      </c>
      <c r="C168" s="2">
        <v>0.169014084507042</v>
      </c>
      <c r="D168" s="2">
        <v>0.132530120481928</v>
      </c>
      <c r="E168" s="2">
        <v>0.14893617021276601</v>
      </c>
      <c r="F168" s="2">
        <v>0.11111111111111099</v>
      </c>
      <c r="G168" s="2">
        <v>4.1666666666666699E-2</v>
      </c>
      <c r="H168" s="2">
        <v>0.14399999999999999</v>
      </c>
      <c r="I168" s="2">
        <v>8.3916083916083906E-2</v>
      </c>
      <c r="J168" s="2">
        <v>0</v>
      </c>
      <c r="K168" s="2">
        <v>3.8709677419354799E-2</v>
      </c>
      <c r="L168" s="2">
        <v>0.161490683229814</v>
      </c>
      <c r="M168" s="2">
        <v>0.19786096256684499</v>
      </c>
      <c r="N168" s="2">
        <v>1.7857142857142901E-2</v>
      </c>
      <c r="O168" s="3">
        <v>0.47096774193548402</v>
      </c>
      <c r="P168" s="3">
        <v>1.4255319148936201</v>
      </c>
    </row>
    <row r="169" spans="1:16" x14ac:dyDescent="0.3">
      <c r="A169" s="8" t="s">
        <v>199</v>
      </c>
      <c r="B169" s="8" t="s">
        <v>104</v>
      </c>
      <c r="C169" s="2">
        <v>9.6559812353401095E-2</v>
      </c>
      <c r="D169" s="2">
        <v>6.3101604278074902E-2</v>
      </c>
      <c r="E169" s="2">
        <v>5.2649228705566702E-2</v>
      </c>
      <c r="F169" s="2">
        <v>6.8811723478814896E-2</v>
      </c>
      <c r="G169" s="2">
        <v>4.7988077496274199E-2</v>
      </c>
      <c r="H169" s="2">
        <v>5.0910125142207101E-2</v>
      </c>
      <c r="I169" s="2">
        <v>4.0595399188091998E-2</v>
      </c>
      <c r="J169" s="2">
        <v>4.7854356306892103E-2</v>
      </c>
      <c r="K169" s="2">
        <v>2.48200546041201E-3</v>
      </c>
      <c r="L169" s="2">
        <v>0.114879920772468</v>
      </c>
      <c r="M169" s="2">
        <v>8.7719298245614002E-2</v>
      </c>
      <c r="N169" s="2">
        <v>-7.55410371580237E-3</v>
      </c>
      <c r="O169" s="3">
        <v>0.20650285430627899</v>
      </c>
      <c r="P169" s="3">
        <v>0.63011401743796103</v>
      </c>
    </row>
    <row r="170" spans="1:16" x14ac:dyDescent="0.3">
      <c r="A170" s="8" t="s">
        <v>199</v>
      </c>
      <c r="B170" s="8" t="s">
        <v>105</v>
      </c>
      <c r="C170" s="2">
        <v>0.143100511073254</v>
      </c>
      <c r="D170" s="2">
        <v>8.3457526080476893E-2</v>
      </c>
      <c r="E170" s="2">
        <v>7.1526822558459394E-2</v>
      </c>
      <c r="F170" s="2">
        <v>0.109114249037227</v>
      </c>
      <c r="G170" s="2">
        <v>6.9444444444444406E-2</v>
      </c>
      <c r="H170" s="2">
        <v>8.0086580086580095E-2</v>
      </c>
      <c r="I170" s="2">
        <v>5.6112224448897803E-2</v>
      </c>
      <c r="J170" s="2">
        <v>7.0208728652751407E-2</v>
      </c>
      <c r="K170" s="2">
        <v>3.3687943262411299E-2</v>
      </c>
      <c r="L170" s="2">
        <v>0.182675814751286</v>
      </c>
      <c r="M170" s="2">
        <v>0.13850616388687501</v>
      </c>
      <c r="N170" s="2">
        <v>6.1783439490445902E-2</v>
      </c>
      <c r="O170" s="3">
        <v>0.47783687943262398</v>
      </c>
      <c r="P170" s="3">
        <v>1.292984869326</v>
      </c>
    </row>
    <row r="171" spans="1:16" x14ac:dyDescent="0.3">
      <c r="A171" s="8" t="s">
        <v>199</v>
      </c>
      <c r="B171" s="8" t="s">
        <v>106</v>
      </c>
      <c r="C171" s="2">
        <v>5.3003533568904602E-2</v>
      </c>
      <c r="D171" s="2">
        <v>1.34228187919463E-2</v>
      </c>
      <c r="E171" s="2">
        <v>3.6423841059602599E-2</v>
      </c>
      <c r="F171" s="2">
        <v>6.3897763578274801E-3</v>
      </c>
      <c r="G171" s="2">
        <v>4.1269841269841297E-2</v>
      </c>
      <c r="H171" s="2">
        <v>1.8292682926829298E-2</v>
      </c>
      <c r="I171" s="2">
        <v>-8.9820359281437105E-3</v>
      </c>
      <c r="J171" s="2">
        <v>5.4380664652568002E-2</v>
      </c>
      <c r="K171" s="2">
        <v>-1.7191977077363901E-2</v>
      </c>
      <c r="L171" s="2">
        <v>0.13702623906705499</v>
      </c>
      <c r="M171" s="2">
        <v>7.9487179487179496E-2</v>
      </c>
      <c r="N171" s="2">
        <v>4.0380047505938203E-2</v>
      </c>
      <c r="O171" s="3">
        <v>0.25501432664756402</v>
      </c>
      <c r="P171" s="3">
        <v>0.45033112582781498</v>
      </c>
    </row>
    <row r="172" spans="1:16" x14ac:dyDescent="0.3">
      <c r="A172" s="8" t="s">
        <v>199</v>
      </c>
      <c r="B172" s="8" t="s">
        <v>107</v>
      </c>
      <c r="C172" s="2">
        <v>0.15942028985507201</v>
      </c>
      <c r="D172" s="2">
        <v>0.11874999999999999</v>
      </c>
      <c r="E172" s="2">
        <v>5.77281191806331E-2</v>
      </c>
      <c r="F172" s="2">
        <v>0.110915492957746</v>
      </c>
      <c r="G172" s="2">
        <v>0.107765451664025</v>
      </c>
      <c r="H172" s="2">
        <v>0.128755364806867</v>
      </c>
      <c r="I172" s="2">
        <v>8.7452471482889704E-2</v>
      </c>
      <c r="J172" s="2">
        <v>0.10489510489510501</v>
      </c>
      <c r="K172" s="2">
        <v>6.0126582278481E-2</v>
      </c>
      <c r="L172" s="2">
        <v>0.22189054726368199</v>
      </c>
      <c r="M172" s="2">
        <v>0.14820846905537499</v>
      </c>
      <c r="N172" s="2">
        <v>7.2340425531914901E-2</v>
      </c>
      <c r="O172" s="3">
        <v>0.594936708860759</v>
      </c>
      <c r="P172" s="3">
        <v>1.8156424581005599</v>
      </c>
    </row>
    <row r="173" spans="1:16" x14ac:dyDescent="0.3">
      <c r="A173" s="8" t="s">
        <v>199</v>
      </c>
      <c r="B173" s="8" t="s">
        <v>108</v>
      </c>
      <c r="C173" s="2">
        <v>4.4444444444444398E-2</v>
      </c>
      <c r="D173" s="2">
        <v>0.12765957446808501</v>
      </c>
      <c r="E173" s="2">
        <v>9.4339622641509399E-2</v>
      </c>
      <c r="F173" s="2">
        <v>0.17241379310344801</v>
      </c>
      <c r="G173" s="2">
        <v>0.161764705882353</v>
      </c>
      <c r="H173" s="2">
        <v>0.177215189873418</v>
      </c>
      <c r="I173" s="2">
        <v>9.6774193548387094E-2</v>
      </c>
      <c r="J173" s="2">
        <v>3.9215686274509803E-2</v>
      </c>
      <c r="K173" s="2">
        <v>3.77358490566038E-2</v>
      </c>
      <c r="L173" s="2">
        <v>0.2</v>
      </c>
      <c r="M173" s="2">
        <v>0.19696969696969699</v>
      </c>
      <c r="N173" s="2">
        <v>6.9620253164557E-2</v>
      </c>
      <c r="O173" s="3">
        <v>0.59433962264150897</v>
      </c>
      <c r="P173" s="3">
        <v>2.1886792452830202</v>
      </c>
    </row>
    <row r="174" spans="1:16" x14ac:dyDescent="0.3">
      <c r="A174" s="8" t="s">
        <v>199</v>
      </c>
      <c r="B174" s="8" t="s">
        <v>17</v>
      </c>
      <c r="C174" s="2">
        <v>8.04597701149425E-2</v>
      </c>
      <c r="D174" s="2">
        <v>-1.0638297872340399E-2</v>
      </c>
      <c r="E174" s="2">
        <v>0.12903225806451599</v>
      </c>
      <c r="F174" s="2">
        <v>1.9047619047619001E-2</v>
      </c>
      <c r="G174" s="2">
        <v>7.4766355140186896E-2</v>
      </c>
      <c r="H174" s="2">
        <v>6.9565217391304293E-2</v>
      </c>
      <c r="I174" s="2">
        <v>8.9430894308943104E-2</v>
      </c>
      <c r="J174" s="2">
        <v>5.9701492537313397E-2</v>
      </c>
      <c r="K174" s="2">
        <v>4.2253521126760597E-2</v>
      </c>
      <c r="L174" s="2">
        <v>0.27027027027027001</v>
      </c>
      <c r="M174" s="2">
        <v>0.10106382978723399</v>
      </c>
      <c r="N174" s="2">
        <v>6.2801932367149801E-2</v>
      </c>
      <c r="O174" s="3">
        <v>0.54929577464788704</v>
      </c>
      <c r="P174" s="3">
        <v>1.36559139784946</v>
      </c>
    </row>
    <row r="175" spans="1:16" x14ac:dyDescent="0.3">
      <c r="A175" s="8" t="s">
        <v>199</v>
      </c>
      <c r="B175" s="8" t="s">
        <v>109</v>
      </c>
      <c r="C175" s="2">
        <v>6.1315496098104799E-2</v>
      </c>
      <c r="D175" s="2">
        <v>7.4054621848739496E-2</v>
      </c>
      <c r="E175" s="2">
        <v>6.9926650366748194E-2</v>
      </c>
      <c r="F175" s="2">
        <v>7.0840950639853795E-2</v>
      </c>
      <c r="G175" s="2">
        <v>7.2556551429790894E-2</v>
      </c>
      <c r="H175" s="2">
        <v>5.1333068046160002E-2</v>
      </c>
      <c r="I175" s="2">
        <v>2.72520817562453E-2</v>
      </c>
      <c r="J175" s="2">
        <v>5.0478997789240997E-2</v>
      </c>
      <c r="K175" s="2">
        <v>3.5075412136092603E-2</v>
      </c>
      <c r="L175" s="2">
        <v>0.178244662826161</v>
      </c>
      <c r="M175" s="2">
        <v>0.126545872878919</v>
      </c>
      <c r="N175" s="2">
        <v>5.4378350778657103E-2</v>
      </c>
      <c r="O175" s="3">
        <v>0.44861452122062401</v>
      </c>
      <c r="P175" s="3">
        <v>1.01955990220049</v>
      </c>
    </row>
    <row r="176" spans="1:16" x14ac:dyDescent="0.3">
      <c r="A176" s="8" t="s">
        <v>199</v>
      </c>
      <c r="B176" s="8" t="s">
        <v>110</v>
      </c>
      <c r="C176" s="2">
        <v>7.6433121019108305E-2</v>
      </c>
      <c r="D176" s="2">
        <v>8.5207100591716003E-2</v>
      </c>
      <c r="E176" s="2">
        <v>5.34351145038168E-2</v>
      </c>
      <c r="F176" s="2">
        <v>6.2111801242236003E-2</v>
      </c>
      <c r="G176" s="2">
        <v>6.4327485380116997E-2</v>
      </c>
      <c r="H176" s="2">
        <v>6.4102564102564097E-2</v>
      </c>
      <c r="I176" s="2">
        <v>5.9380378657487097E-2</v>
      </c>
      <c r="J176" s="2">
        <v>5.5239642567018701E-2</v>
      </c>
      <c r="K176" s="2">
        <v>2.69438029253272E-2</v>
      </c>
      <c r="L176" s="2">
        <v>0.192653673163418</v>
      </c>
      <c r="M176" s="2">
        <v>0.129478315524827</v>
      </c>
      <c r="N176" s="2">
        <v>7.0673344462993906E-2</v>
      </c>
      <c r="O176" s="3">
        <v>0.48113933795227098</v>
      </c>
      <c r="P176" s="3">
        <v>1.0981461286804799</v>
      </c>
    </row>
    <row r="177" spans="1:16" x14ac:dyDescent="0.3">
      <c r="A177" s="8" t="s">
        <v>199</v>
      </c>
      <c r="B177" s="8" t="s">
        <v>111</v>
      </c>
      <c r="C177" s="2">
        <v>4.1900420757363298E-2</v>
      </c>
      <c r="D177" s="2">
        <v>-1.31246845027764E-2</v>
      </c>
      <c r="E177" s="2">
        <v>-3.05200341005968E-2</v>
      </c>
      <c r="F177" s="2">
        <v>-5.8037284558564899E-3</v>
      </c>
      <c r="G177" s="2">
        <v>-6.0145055722625202E-3</v>
      </c>
      <c r="H177" s="2">
        <v>-1.08560242035949E-2</v>
      </c>
      <c r="I177" s="2">
        <v>-1.6192875134940599E-2</v>
      </c>
      <c r="J177" s="2">
        <v>3.29188002926116E-3</v>
      </c>
      <c r="K177" s="2">
        <v>-1.5311702515494E-2</v>
      </c>
      <c r="L177" s="2">
        <v>-0.23509811181044099</v>
      </c>
      <c r="M177" s="2">
        <v>-0.22289448209099699</v>
      </c>
      <c r="N177" s="2">
        <v>-0.168794767985051</v>
      </c>
      <c r="O177" s="3">
        <v>-0.51348888078745902</v>
      </c>
      <c r="P177" s="3">
        <v>-0.54492753623188395</v>
      </c>
    </row>
    <row r="178" spans="1:16" x14ac:dyDescent="0.3">
      <c r="A178" s="8" t="s">
        <v>200</v>
      </c>
      <c r="B178" s="8" t="s">
        <v>103</v>
      </c>
      <c r="C178" s="2">
        <v>4.7619047619047603E-2</v>
      </c>
      <c r="D178" s="2">
        <v>0.16666666666666699</v>
      </c>
      <c r="E178" s="2">
        <v>3.8961038961039002E-2</v>
      </c>
      <c r="F178" s="2">
        <v>0.1875</v>
      </c>
      <c r="G178" s="2">
        <v>4.2105263157894701E-2</v>
      </c>
      <c r="H178" s="2">
        <v>8.0808080808080801E-2</v>
      </c>
      <c r="I178" s="2">
        <v>0.121495327102804</v>
      </c>
      <c r="J178" s="2">
        <v>0</v>
      </c>
      <c r="K178" s="2">
        <v>8.3333333333333297E-3</v>
      </c>
      <c r="L178" s="2">
        <v>0.15702479338843001</v>
      </c>
      <c r="M178" s="2">
        <v>0.192857142857143</v>
      </c>
      <c r="N178" s="2">
        <v>0.107784431137725</v>
      </c>
      <c r="O178" s="3">
        <v>0.54166666666666696</v>
      </c>
      <c r="P178" s="3">
        <v>1.4025974025974</v>
      </c>
    </row>
    <row r="179" spans="1:16" x14ac:dyDescent="0.3">
      <c r="A179" s="8" t="s">
        <v>200</v>
      </c>
      <c r="B179" s="8" t="s">
        <v>104</v>
      </c>
      <c r="C179" s="2">
        <v>5.48022598870056E-2</v>
      </c>
      <c r="D179" s="2">
        <v>4.3385109801821101E-2</v>
      </c>
      <c r="E179" s="2">
        <v>3.9014373716632397E-2</v>
      </c>
      <c r="F179" s="2">
        <v>5.1877470355731203E-2</v>
      </c>
      <c r="G179" s="2">
        <v>4.6970408642555202E-2</v>
      </c>
      <c r="H179" s="2">
        <v>4.0825482279048898E-2</v>
      </c>
      <c r="I179" s="2">
        <v>2.0258620689655199E-2</v>
      </c>
      <c r="J179" s="2">
        <v>3.1263202365864003E-2</v>
      </c>
      <c r="K179" s="2">
        <v>4.0966816878328597E-3</v>
      </c>
      <c r="L179" s="2">
        <v>0.108527131782946</v>
      </c>
      <c r="M179" s="2">
        <v>6.5513433934486595E-2</v>
      </c>
      <c r="N179" s="2">
        <v>4.3868739205526801E-2</v>
      </c>
      <c r="O179" s="3">
        <v>0.23801720606308899</v>
      </c>
      <c r="P179" s="3">
        <v>0.55133470225872705</v>
      </c>
    </row>
    <row r="180" spans="1:16" x14ac:dyDescent="0.3">
      <c r="A180" s="8" t="s">
        <v>200</v>
      </c>
      <c r="B180" s="8" t="s">
        <v>105</v>
      </c>
      <c r="C180" s="2">
        <v>0.12416555407209599</v>
      </c>
      <c r="D180" s="2">
        <v>7.1258907363420401E-2</v>
      </c>
      <c r="E180" s="2">
        <v>7.8713968957871402E-2</v>
      </c>
      <c r="F180" s="2">
        <v>6.8859198355601198E-2</v>
      </c>
      <c r="G180" s="2">
        <v>7.4999999999999997E-2</v>
      </c>
      <c r="H180" s="2">
        <v>6.3506261180679799E-2</v>
      </c>
      <c r="I180" s="2">
        <v>5.3826745164003403E-2</v>
      </c>
      <c r="J180" s="2">
        <v>4.4692737430167599E-2</v>
      </c>
      <c r="K180" s="2">
        <v>3.9724980901451497E-2</v>
      </c>
      <c r="L180" s="2">
        <v>0.15503306392358601</v>
      </c>
      <c r="M180" s="2">
        <v>0.116412213740458</v>
      </c>
      <c r="N180" s="2">
        <v>9.11680911680912E-2</v>
      </c>
      <c r="O180" s="3">
        <v>0.46294881588999198</v>
      </c>
      <c r="P180" s="3">
        <v>1.12305986696231</v>
      </c>
    </row>
    <row r="181" spans="1:16" x14ac:dyDescent="0.3">
      <c r="A181" s="8" t="s">
        <v>200</v>
      </c>
      <c r="B181" s="8" t="s">
        <v>106</v>
      </c>
      <c r="C181" s="2">
        <v>-4.3478260869565202E-2</v>
      </c>
      <c r="D181" s="2">
        <v>-9.0909090909090898E-2</v>
      </c>
      <c r="E181" s="2">
        <v>0</v>
      </c>
      <c r="F181" s="2">
        <v>-0.125</v>
      </c>
      <c r="G181" s="2">
        <v>2.8571428571428598E-2</v>
      </c>
      <c r="H181" s="2">
        <v>-8.3333333333333301E-2</v>
      </c>
      <c r="I181" s="2">
        <v>0</v>
      </c>
      <c r="J181" s="2">
        <v>6.0606060606060601E-2</v>
      </c>
      <c r="K181" s="2">
        <v>0</v>
      </c>
      <c r="L181" s="2">
        <v>5.7142857142857099E-2</v>
      </c>
      <c r="M181" s="2">
        <v>-0.135135135135135</v>
      </c>
      <c r="N181" s="2">
        <v>3.125E-2</v>
      </c>
      <c r="O181" s="3">
        <v>-5.7142857142857099E-2</v>
      </c>
      <c r="P181" s="3">
        <v>-0.17499999999999999</v>
      </c>
    </row>
    <row r="182" spans="1:16" x14ac:dyDescent="0.3">
      <c r="A182" s="8" t="s">
        <v>200</v>
      </c>
      <c r="B182" s="8" t="s">
        <v>107</v>
      </c>
      <c r="C182" s="2">
        <v>9.8654708520179393E-2</v>
      </c>
      <c r="D182" s="2">
        <v>0.11020408163265299</v>
      </c>
      <c r="E182" s="2">
        <v>9.375E-2</v>
      </c>
      <c r="F182" s="2">
        <v>0.13277310924369701</v>
      </c>
      <c r="G182" s="2">
        <v>8.4569732937685493E-2</v>
      </c>
      <c r="H182" s="2">
        <v>9.7127222982216099E-2</v>
      </c>
      <c r="I182" s="2">
        <v>0.13216957605985</v>
      </c>
      <c r="J182" s="2">
        <v>0.12885462555066099</v>
      </c>
      <c r="K182" s="2">
        <v>9.7560975609756101E-2</v>
      </c>
      <c r="L182" s="2">
        <v>0.201777777777778</v>
      </c>
      <c r="M182" s="2">
        <v>0.17455621301775101</v>
      </c>
      <c r="N182" s="2">
        <v>0.13161209068010099</v>
      </c>
      <c r="O182" s="3">
        <v>0.75317073170731696</v>
      </c>
      <c r="P182" s="3">
        <v>2.3033088235294099</v>
      </c>
    </row>
    <row r="183" spans="1:16" x14ac:dyDescent="0.3">
      <c r="A183" s="8" t="s">
        <v>200</v>
      </c>
      <c r="B183" s="8" t="s">
        <v>108</v>
      </c>
      <c r="C183" s="2">
        <v>8.7719298245614002E-2</v>
      </c>
      <c r="D183" s="2">
        <v>0.112903225806452</v>
      </c>
      <c r="E183" s="2">
        <v>0.188405797101449</v>
      </c>
      <c r="F183" s="2">
        <v>0.109756097560976</v>
      </c>
      <c r="G183" s="2">
        <v>6.5934065934065894E-2</v>
      </c>
      <c r="H183" s="2">
        <v>0.10309278350515499</v>
      </c>
      <c r="I183" s="2">
        <v>2.80373831775701E-2</v>
      </c>
      <c r="J183" s="2">
        <v>7.2727272727272696E-2</v>
      </c>
      <c r="K183" s="2">
        <v>5.93220338983051E-2</v>
      </c>
      <c r="L183" s="2">
        <v>0.16</v>
      </c>
      <c r="M183" s="2">
        <v>0.16551724137931001</v>
      </c>
      <c r="N183" s="2">
        <v>0.14792899408283999</v>
      </c>
      <c r="O183" s="3">
        <v>0.644067796610169</v>
      </c>
      <c r="P183" s="3">
        <v>1.8115942028985501</v>
      </c>
    </row>
    <row r="184" spans="1:16" x14ac:dyDescent="0.3">
      <c r="A184" s="8" t="s">
        <v>200</v>
      </c>
      <c r="B184" s="8" t="s">
        <v>17</v>
      </c>
      <c r="C184" s="2">
        <v>7.69230769230769E-2</v>
      </c>
      <c r="D184" s="2">
        <v>0.125</v>
      </c>
      <c r="E184" s="2">
        <v>-4.7619047619047603E-2</v>
      </c>
      <c r="F184" s="2">
        <v>0.116666666666667</v>
      </c>
      <c r="G184" s="2">
        <v>4.47761194029851E-2</v>
      </c>
      <c r="H184" s="2">
        <v>2.8571428571428598E-2</v>
      </c>
      <c r="I184" s="2">
        <v>0</v>
      </c>
      <c r="J184" s="2">
        <v>8.3333333333333301E-2</v>
      </c>
      <c r="K184" s="2">
        <v>2.5641025641025599E-2</v>
      </c>
      <c r="L184" s="2">
        <v>6.25E-2</v>
      </c>
      <c r="M184" s="2">
        <v>0.105882352941176</v>
      </c>
      <c r="N184" s="2">
        <v>3.1914893617021302E-2</v>
      </c>
      <c r="O184" s="3">
        <v>0.243589743589744</v>
      </c>
      <c r="P184" s="3">
        <v>0.53968253968253999</v>
      </c>
    </row>
    <row r="185" spans="1:16" x14ac:dyDescent="0.3">
      <c r="A185" s="8" t="s">
        <v>200</v>
      </c>
      <c r="B185" s="8" t="s">
        <v>109</v>
      </c>
      <c r="C185" s="2">
        <v>4.6845124282982799E-2</v>
      </c>
      <c r="D185" s="2">
        <v>6.5753424657534199E-2</v>
      </c>
      <c r="E185" s="2">
        <v>5.5698371893744603E-2</v>
      </c>
      <c r="F185" s="2">
        <v>2.5162337662337698E-2</v>
      </c>
      <c r="G185" s="2">
        <v>5.7798891528107701E-2</v>
      </c>
      <c r="H185" s="2">
        <v>3.1437125748502999E-2</v>
      </c>
      <c r="I185" s="2">
        <v>4.9346879535558802E-2</v>
      </c>
      <c r="J185" s="2">
        <v>5.73997233748271E-2</v>
      </c>
      <c r="K185" s="2">
        <v>3.0085022890778301E-2</v>
      </c>
      <c r="L185" s="2">
        <v>0.187301587301587</v>
      </c>
      <c r="M185" s="2">
        <v>0.13101604278074899</v>
      </c>
      <c r="N185" s="2">
        <v>7.2340425531914901E-2</v>
      </c>
      <c r="O185" s="3">
        <v>0.48332243296272098</v>
      </c>
      <c r="P185" s="3">
        <v>0.94344473007712104</v>
      </c>
    </row>
    <row r="186" spans="1:16" x14ac:dyDescent="0.3">
      <c r="A186" s="8" t="s">
        <v>200</v>
      </c>
      <c r="B186" s="8" t="s">
        <v>110</v>
      </c>
      <c r="C186" s="2">
        <v>3.4557235421166302E-2</v>
      </c>
      <c r="D186" s="2">
        <v>3.7578288100208801E-2</v>
      </c>
      <c r="E186" s="2">
        <v>0.10261569416499</v>
      </c>
      <c r="F186" s="2">
        <v>2.0072992700729899E-2</v>
      </c>
      <c r="G186" s="2">
        <v>5.7245080500894503E-2</v>
      </c>
      <c r="H186" s="2">
        <v>2.1996615905245299E-2</v>
      </c>
      <c r="I186" s="2">
        <v>3.6423841059602599E-2</v>
      </c>
      <c r="J186" s="2">
        <v>3.5143769968051103E-2</v>
      </c>
      <c r="K186" s="2">
        <v>4.6296296296296301E-2</v>
      </c>
      <c r="L186" s="2">
        <v>0.18731563421828901</v>
      </c>
      <c r="M186" s="2">
        <v>0.12795031055900599</v>
      </c>
      <c r="N186" s="2">
        <v>5.5066079295154197E-2</v>
      </c>
      <c r="O186" s="3">
        <v>0.47839506172839502</v>
      </c>
      <c r="P186" s="3">
        <v>0.92756539235412505</v>
      </c>
    </row>
    <row r="187" spans="1:16" x14ac:dyDescent="0.3">
      <c r="A187" s="8" t="s">
        <v>200</v>
      </c>
      <c r="B187" s="8" t="s">
        <v>111</v>
      </c>
      <c r="C187" s="2">
        <v>-3.3791938209027299E-3</v>
      </c>
      <c r="D187" s="2">
        <v>-3.5844030031484599E-2</v>
      </c>
      <c r="E187" s="2">
        <v>-2.6626475759859301E-2</v>
      </c>
      <c r="F187" s="2">
        <v>2.3225806451612901E-3</v>
      </c>
      <c r="G187" s="2">
        <v>-2.3429454170957799E-2</v>
      </c>
      <c r="H187" s="2">
        <v>-1.7136831004481899E-2</v>
      </c>
      <c r="I187" s="2">
        <v>-1.4216738197424901E-2</v>
      </c>
      <c r="J187" s="2">
        <v>-5.7142857142857099E-3</v>
      </c>
      <c r="K187" s="2">
        <v>-9.8522167487684695E-3</v>
      </c>
      <c r="L187" s="2">
        <v>-0.239082365948038</v>
      </c>
      <c r="M187" s="2">
        <v>-0.20741009807482699</v>
      </c>
      <c r="N187" s="2">
        <v>-0.130155820348304</v>
      </c>
      <c r="O187" s="3">
        <v>-0.480569239189929</v>
      </c>
      <c r="P187" s="3">
        <v>-0.52323536799798998</v>
      </c>
    </row>
    <row r="188" spans="1:16" x14ac:dyDescent="0.3">
      <c r="A188" s="8" t="s">
        <v>201</v>
      </c>
      <c r="B188" s="8" t="s">
        <v>103</v>
      </c>
      <c r="C188" s="2">
        <v>4.3478260869565202E-2</v>
      </c>
      <c r="D188" s="2">
        <v>0.125</v>
      </c>
      <c r="E188" s="2">
        <v>5.5555555555555601E-2</v>
      </c>
      <c r="F188" s="2">
        <v>0.12280701754386</v>
      </c>
      <c r="G188" s="2">
        <v>3.125E-2</v>
      </c>
      <c r="H188" s="2">
        <v>6.0606060606060601E-2</v>
      </c>
      <c r="I188" s="2">
        <v>8.5714285714285701E-2</v>
      </c>
      <c r="J188" s="2">
        <v>0.105263157894737</v>
      </c>
      <c r="K188" s="2">
        <v>7.1428571428571397E-2</v>
      </c>
      <c r="L188" s="2">
        <v>0.1</v>
      </c>
      <c r="M188" s="2">
        <v>0.16161616161616199</v>
      </c>
      <c r="N188" s="2">
        <v>0.208695652173913</v>
      </c>
      <c r="O188" s="3">
        <v>0.65476190476190499</v>
      </c>
      <c r="P188" s="3">
        <v>1.57407407407407</v>
      </c>
    </row>
    <row r="189" spans="1:16" x14ac:dyDescent="0.3">
      <c r="A189" s="8" t="s">
        <v>201</v>
      </c>
      <c r="B189" s="8" t="s">
        <v>104</v>
      </c>
      <c r="C189" s="2">
        <v>5.8862876254180602E-2</v>
      </c>
      <c r="D189" s="2">
        <v>7.7068856601389804E-2</v>
      </c>
      <c r="E189" s="2">
        <v>5.4545454545454501E-2</v>
      </c>
      <c r="F189" s="2">
        <v>3.6707452725250299E-2</v>
      </c>
      <c r="G189" s="2">
        <v>4.1309012875536497E-2</v>
      </c>
      <c r="H189" s="2">
        <v>3.7094281298299801E-2</v>
      </c>
      <c r="I189" s="2">
        <v>3.7257824143070002E-2</v>
      </c>
      <c r="J189" s="2">
        <v>1.62835249042146E-2</v>
      </c>
      <c r="K189" s="2">
        <v>1.41376060320452E-2</v>
      </c>
      <c r="L189" s="2">
        <v>0.101765799256506</v>
      </c>
      <c r="M189" s="2">
        <v>7.2121467735132894E-2</v>
      </c>
      <c r="N189" s="2">
        <v>4.7206923682140099E-2</v>
      </c>
      <c r="O189" s="3">
        <v>0.25447690857681399</v>
      </c>
      <c r="P189" s="3">
        <v>0.56129032258064504</v>
      </c>
    </row>
    <row r="190" spans="1:16" x14ac:dyDescent="0.3">
      <c r="A190" s="8" t="s">
        <v>201</v>
      </c>
      <c r="B190" s="8" t="s">
        <v>105</v>
      </c>
      <c r="C190" s="2">
        <v>9.7426470588235295E-2</v>
      </c>
      <c r="D190" s="2">
        <v>7.5376884422110504E-2</v>
      </c>
      <c r="E190" s="2">
        <v>7.9439252336448593E-2</v>
      </c>
      <c r="F190" s="2">
        <v>6.3492063492063502E-2</v>
      </c>
      <c r="G190" s="2">
        <v>4.2062415196743599E-2</v>
      </c>
      <c r="H190" s="2">
        <v>4.296875E-2</v>
      </c>
      <c r="I190" s="2">
        <v>4.2446941323345803E-2</v>
      </c>
      <c r="J190" s="2">
        <v>5.0299401197604801E-2</v>
      </c>
      <c r="K190" s="2">
        <v>1.5963511972634001E-2</v>
      </c>
      <c r="L190" s="2">
        <v>0.12906846240179601</v>
      </c>
      <c r="M190" s="2">
        <v>0.12127236580516899</v>
      </c>
      <c r="N190" s="2">
        <v>5.31914893617021E-2</v>
      </c>
      <c r="O190" s="3">
        <v>0.354618015963512</v>
      </c>
      <c r="P190" s="3">
        <v>0.85046728971962604</v>
      </c>
    </row>
    <row r="191" spans="1:16" x14ac:dyDescent="0.3">
      <c r="A191" s="8" t="s">
        <v>201</v>
      </c>
      <c r="B191" s="8" t="s">
        <v>106</v>
      </c>
      <c r="C191" s="2">
        <v>3.4482758620689703E-2</v>
      </c>
      <c r="D191" s="2">
        <v>-0.05</v>
      </c>
      <c r="E191" s="2">
        <v>0</v>
      </c>
      <c r="F191" s="2">
        <v>-1.7543859649122799E-2</v>
      </c>
      <c r="G191" s="2">
        <v>1.7857142857142901E-2</v>
      </c>
      <c r="H191" s="2">
        <v>0</v>
      </c>
      <c r="I191" s="2">
        <v>1.7543859649122799E-2</v>
      </c>
      <c r="J191" s="2">
        <v>-6.8965517241379296E-2</v>
      </c>
      <c r="K191" s="2">
        <v>-3.7037037037037E-2</v>
      </c>
      <c r="L191" s="2">
        <v>5.7692307692307702E-2</v>
      </c>
      <c r="M191" s="2">
        <v>0</v>
      </c>
      <c r="N191" s="2">
        <v>9.0909090909090898E-2</v>
      </c>
      <c r="O191" s="3">
        <v>0.11111111111111099</v>
      </c>
      <c r="P191" s="3">
        <v>5.2631578947368397E-2</v>
      </c>
    </row>
    <row r="192" spans="1:16" x14ac:dyDescent="0.3">
      <c r="A192" s="8" t="s">
        <v>201</v>
      </c>
      <c r="B192" s="8" t="s">
        <v>107</v>
      </c>
      <c r="C192" s="2">
        <v>0.10362694300518099</v>
      </c>
      <c r="D192" s="2">
        <v>0.154929577464789</v>
      </c>
      <c r="E192" s="2">
        <v>8.9430894308943104E-2</v>
      </c>
      <c r="F192" s="2">
        <v>0.10820895522388101</v>
      </c>
      <c r="G192" s="2">
        <v>8.2491582491582505E-2</v>
      </c>
      <c r="H192" s="2">
        <v>4.6656298600311001E-2</v>
      </c>
      <c r="I192" s="2">
        <v>0.101040118870728</v>
      </c>
      <c r="J192" s="2">
        <v>8.2321187584345507E-2</v>
      </c>
      <c r="K192" s="2">
        <v>6.4837905236907703E-2</v>
      </c>
      <c r="L192" s="2">
        <v>0.24238875878220101</v>
      </c>
      <c r="M192" s="2">
        <v>0.13006597549481599</v>
      </c>
      <c r="N192" s="2">
        <v>0.13344453711426199</v>
      </c>
      <c r="O192" s="3">
        <v>0.69451371571072296</v>
      </c>
      <c r="P192" s="3">
        <v>1.76219512195122</v>
      </c>
    </row>
    <row r="193" spans="1:16" x14ac:dyDescent="0.3">
      <c r="A193" s="8" t="s">
        <v>201</v>
      </c>
      <c r="B193" s="8" t="s">
        <v>108</v>
      </c>
      <c r="C193" s="2">
        <v>0.14285714285714299</v>
      </c>
      <c r="D193" s="2">
        <v>-6.25E-2</v>
      </c>
      <c r="E193" s="2">
        <v>0.133333333333333</v>
      </c>
      <c r="F193" s="2">
        <v>0.20588235294117599</v>
      </c>
      <c r="G193" s="2">
        <v>4.8780487804878099E-2</v>
      </c>
      <c r="H193" s="2">
        <v>4.6511627906976702E-2</v>
      </c>
      <c r="I193" s="2">
        <v>8.8888888888888906E-2</v>
      </c>
      <c r="J193" s="2">
        <v>4.08163265306122E-2</v>
      </c>
      <c r="K193" s="2">
        <v>1.9607843137254902E-2</v>
      </c>
      <c r="L193" s="2">
        <v>7.69230769230769E-2</v>
      </c>
      <c r="M193" s="2">
        <v>8.9285714285714302E-2</v>
      </c>
      <c r="N193" s="2">
        <v>1.63934426229508E-2</v>
      </c>
      <c r="O193" s="3">
        <v>0.21568627450980399</v>
      </c>
      <c r="P193" s="3">
        <v>1.06666666666667</v>
      </c>
    </row>
    <row r="194" spans="1:16" x14ac:dyDescent="0.3">
      <c r="A194" s="8" t="s">
        <v>201</v>
      </c>
      <c r="B194" s="8" t="s">
        <v>17</v>
      </c>
      <c r="C194" s="2">
        <v>0.125</v>
      </c>
      <c r="D194" s="2">
        <v>4.4444444444444398E-2</v>
      </c>
      <c r="E194" s="2">
        <v>6.3829787234042507E-2</v>
      </c>
      <c r="F194" s="2">
        <v>0.12</v>
      </c>
      <c r="G194" s="2">
        <v>-7.1428571428571397E-2</v>
      </c>
      <c r="H194" s="2">
        <v>3.8461538461538498E-2</v>
      </c>
      <c r="I194" s="2">
        <v>9.2592592592592601E-2</v>
      </c>
      <c r="J194" s="2">
        <v>6.7796610169491497E-2</v>
      </c>
      <c r="K194" s="2">
        <v>0.158730158730159</v>
      </c>
      <c r="L194" s="2">
        <v>0.24657534246575299</v>
      </c>
      <c r="M194" s="2">
        <v>5.4945054945054903E-2</v>
      </c>
      <c r="N194" s="2">
        <v>3.125E-2</v>
      </c>
      <c r="O194" s="3">
        <v>0.57142857142857095</v>
      </c>
      <c r="P194" s="3">
        <v>1.1063829787234001</v>
      </c>
    </row>
    <row r="195" spans="1:16" x14ac:dyDescent="0.3">
      <c r="A195" s="8" t="s">
        <v>201</v>
      </c>
      <c r="B195" s="8" t="s">
        <v>109</v>
      </c>
      <c r="C195" s="2">
        <v>5.4945054945054903E-2</v>
      </c>
      <c r="D195" s="2">
        <v>3.4090909090909102E-2</v>
      </c>
      <c r="E195" s="2">
        <v>4.7619047619047603E-2</v>
      </c>
      <c r="F195" s="2">
        <v>2.27272727272727E-2</v>
      </c>
      <c r="G195" s="2">
        <v>5.9829059829059797E-2</v>
      </c>
      <c r="H195" s="2">
        <v>4.2741935483871001E-2</v>
      </c>
      <c r="I195" s="2">
        <v>6.0324825986078898E-2</v>
      </c>
      <c r="J195" s="2">
        <v>5.9080962800875297E-2</v>
      </c>
      <c r="K195" s="2">
        <v>5.7162534435261703E-2</v>
      </c>
      <c r="L195" s="2">
        <v>0.192833876221498</v>
      </c>
      <c r="M195" s="2">
        <v>0.136537411250683</v>
      </c>
      <c r="N195" s="2">
        <v>7.2561268620855393E-2</v>
      </c>
      <c r="O195" s="3">
        <v>0.53719008264462798</v>
      </c>
      <c r="P195" s="3">
        <v>1.04395604395604</v>
      </c>
    </row>
    <row r="196" spans="1:16" x14ac:dyDescent="0.3">
      <c r="A196" s="8" t="s">
        <v>201</v>
      </c>
      <c r="B196" s="8" t="s">
        <v>110</v>
      </c>
      <c r="C196" s="2">
        <v>0.107784431137725</v>
      </c>
      <c r="D196" s="2">
        <v>6.4864864864864896E-2</v>
      </c>
      <c r="E196" s="2">
        <v>7.6142131979695396E-2</v>
      </c>
      <c r="F196" s="2">
        <v>6.6037735849056603E-2</v>
      </c>
      <c r="G196" s="2">
        <v>5.0884955752212399E-2</v>
      </c>
      <c r="H196" s="2">
        <v>5.8947368421052602E-2</v>
      </c>
      <c r="I196" s="2">
        <v>8.1510934393638199E-2</v>
      </c>
      <c r="J196" s="2">
        <v>7.1691176470588203E-2</v>
      </c>
      <c r="K196" s="2">
        <v>4.9742710120068603E-2</v>
      </c>
      <c r="L196" s="2">
        <v>0.11764705882352899</v>
      </c>
      <c r="M196" s="2">
        <v>0.144736842105263</v>
      </c>
      <c r="N196" s="2">
        <v>9.4508301404853098E-2</v>
      </c>
      <c r="O196" s="3">
        <v>0.46998284734133799</v>
      </c>
      <c r="P196" s="3">
        <v>1.1751269035533001</v>
      </c>
    </row>
    <row r="197" spans="1:16" x14ac:dyDescent="0.3">
      <c r="A197" s="8" t="s">
        <v>201</v>
      </c>
      <c r="B197" s="8" t="s">
        <v>111</v>
      </c>
      <c r="C197" s="2">
        <v>-1.8810883439704398E-2</v>
      </c>
      <c r="D197" s="2">
        <v>-1.5405682985278999E-2</v>
      </c>
      <c r="E197" s="2">
        <v>-3.5813630041724602E-2</v>
      </c>
      <c r="F197" s="2">
        <v>-1.6588532275513899E-2</v>
      </c>
      <c r="G197" s="2">
        <v>-1.1367803447011399E-2</v>
      </c>
      <c r="H197" s="2">
        <v>-1.3353115727003E-2</v>
      </c>
      <c r="I197" s="2">
        <v>-1.65413533834586E-2</v>
      </c>
      <c r="J197" s="2">
        <v>3.4403669724770601E-3</v>
      </c>
      <c r="K197" s="2">
        <v>-5.7142857142857099E-3</v>
      </c>
      <c r="L197" s="2">
        <v>-0.26053639846743298</v>
      </c>
      <c r="M197" s="2">
        <v>-0.23575129533678801</v>
      </c>
      <c r="N197" s="2">
        <v>-0.17694915254237301</v>
      </c>
      <c r="O197" s="3">
        <v>-0.53752380952380996</v>
      </c>
      <c r="P197" s="3">
        <v>-0.57788595271209997</v>
      </c>
    </row>
    <row r="198" spans="1:16" x14ac:dyDescent="0.3">
      <c r="A198" s="8" t="s">
        <v>202</v>
      </c>
      <c r="B198" s="8" t="s">
        <v>103</v>
      </c>
      <c r="C198" s="2">
        <v>0</v>
      </c>
      <c r="D198" s="2">
        <v>0.16</v>
      </c>
      <c r="E198" s="2">
        <v>5.1724137931034503E-2</v>
      </c>
      <c r="F198" s="2">
        <v>4.91803278688525E-2</v>
      </c>
      <c r="G198" s="2">
        <v>-3.125E-2</v>
      </c>
      <c r="H198" s="2">
        <v>8.0645161290322606E-2</v>
      </c>
      <c r="I198" s="2">
        <v>-1.49253731343284E-2</v>
      </c>
      <c r="J198" s="2">
        <v>0.27272727272727298</v>
      </c>
      <c r="K198" s="2">
        <v>-3.5714285714285698E-2</v>
      </c>
      <c r="L198" s="2">
        <v>0.24691358024691401</v>
      </c>
      <c r="M198" s="2">
        <v>0.17821782178217799</v>
      </c>
      <c r="N198" s="2">
        <v>0.21008403361344499</v>
      </c>
      <c r="O198" s="3">
        <v>0.71428571428571397</v>
      </c>
      <c r="P198" s="3">
        <v>1.4827586206896599</v>
      </c>
    </row>
    <row r="199" spans="1:16" x14ac:dyDescent="0.3">
      <c r="A199" s="8" t="s">
        <v>202</v>
      </c>
      <c r="B199" s="8" t="s">
        <v>104</v>
      </c>
      <c r="C199" s="2">
        <v>5.3042992741485197E-2</v>
      </c>
      <c r="D199" s="2">
        <v>5.9915164369034997E-2</v>
      </c>
      <c r="E199" s="2">
        <v>7.3036518259129601E-2</v>
      </c>
      <c r="F199" s="2">
        <v>4.8484848484848499E-2</v>
      </c>
      <c r="G199" s="2">
        <v>4.6242774566474E-2</v>
      </c>
      <c r="H199" s="2">
        <v>4.3773905652358697E-2</v>
      </c>
      <c r="I199" s="2">
        <v>2.6872964169381099E-2</v>
      </c>
      <c r="J199" s="2">
        <v>2.97383029341792E-2</v>
      </c>
      <c r="K199" s="2">
        <v>2.31035810550635E-2</v>
      </c>
      <c r="L199" s="2">
        <v>0.12909296198720399</v>
      </c>
      <c r="M199" s="2">
        <v>0.103666666666667</v>
      </c>
      <c r="N199" s="2">
        <v>6.85593476291151E-2</v>
      </c>
      <c r="O199" s="3">
        <v>0.36234116288024598</v>
      </c>
      <c r="P199" s="3">
        <v>0.76988494247123596</v>
      </c>
    </row>
    <row r="200" spans="1:16" x14ac:dyDescent="0.3">
      <c r="A200" s="8" t="s">
        <v>202</v>
      </c>
      <c r="B200" s="8" t="s">
        <v>105</v>
      </c>
      <c r="C200" s="2">
        <v>4.98533724340176E-2</v>
      </c>
      <c r="D200" s="2">
        <v>0.17039106145251401</v>
      </c>
      <c r="E200" s="2">
        <v>9.3078758949880699E-2</v>
      </c>
      <c r="F200" s="2">
        <v>7.2052401746724906E-2</v>
      </c>
      <c r="G200" s="2">
        <v>5.2953156822810599E-2</v>
      </c>
      <c r="H200" s="2">
        <v>5.0290135396518401E-2</v>
      </c>
      <c r="I200" s="2">
        <v>7.3664825046040494E-2</v>
      </c>
      <c r="J200" s="2">
        <v>7.3756432246998294E-2</v>
      </c>
      <c r="K200" s="2">
        <v>5.4313099041533502E-2</v>
      </c>
      <c r="L200" s="2">
        <v>0.131818181818182</v>
      </c>
      <c r="M200" s="2">
        <v>0.153949129852744</v>
      </c>
      <c r="N200" s="2">
        <v>0.10440835266821299</v>
      </c>
      <c r="O200" s="3">
        <v>0.52076677316293896</v>
      </c>
      <c r="P200" s="3">
        <v>1.2720763723150399</v>
      </c>
    </row>
    <row r="201" spans="1:16" x14ac:dyDescent="0.3">
      <c r="A201" s="8" t="s">
        <v>202</v>
      </c>
      <c r="B201" s="8" t="s">
        <v>106</v>
      </c>
      <c r="C201" s="2">
        <v>0.116279069767442</v>
      </c>
      <c r="D201" s="2">
        <v>0</v>
      </c>
      <c r="E201" s="2">
        <v>-4.1666666666666699E-2</v>
      </c>
      <c r="F201" s="2">
        <v>-2.1739130434782601E-2</v>
      </c>
      <c r="G201" s="2">
        <v>-2.2222222222222199E-2</v>
      </c>
      <c r="H201" s="2">
        <v>2.27272727272727E-2</v>
      </c>
      <c r="I201" s="2">
        <v>4.4444444444444398E-2</v>
      </c>
      <c r="J201" s="2">
        <v>8.5106382978723402E-2</v>
      </c>
      <c r="K201" s="2">
        <v>-0.11764705882352899</v>
      </c>
      <c r="L201" s="2">
        <v>0.266666666666667</v>
      </c>
      <c r="M201" s="2">
        <v>0.12280701754386</v>
      </c>
      <c r="N201" s="2">
        <v>0.125</v>
      </c>
      <c r="O201" s="3">
        <v>0.41176470588235298</v>
      </c>
      <c r="P201" s="3">
        <v>0.5</v>
      </c>
    </row>
    <row r="202" spans="1:16" x14ac:dyDescent="0.3">
      <c r="A202" s="8" t="s">
        <v>202</v>
      </c>
      <c r="B202" s="8" t="s">
        <v>107</v>
      </c>
      <c r="C202" s="2">
        <v>9.5238095238095205E-2</v>
      </c>
      <c r="D202" s="2">
        <v>0.15217391304347799</v>
      </c>
      <c r="E202" s="2">
        <v>4.08805031446541E-2</v>
      </c>
      <c r="F202" s="2">
        <v>8.7613293051359495E-2</v>
      </c>
      <c r="G202" s="2">
        <v>6.1111111111111102E-2</v>
      </c>
      <c r="H202" s="2">
        <v>0.13612565445026201</v>
      </c>
      <c r="I202" s="2">
        <v>0.112903225806452</v>
      </c>
      <c r="J202" s="2">
        <v>0.10351966873706001</v>
      </c>
      <c r="K202" s="2">
        <v>3.7523452157598502E-2</v>
      </c>
      <c r="L202" s="2">
        <v>0.19168173598553301</v>
      </c>
      <c r="M202" s="2">
        <v>0.160849772382398</v>
      </c>
      <c r="N202" s="2">
        <v>0.12156862745098</v>
      </c>
      <c r="O202" s="3">
        <v>0.60975609756097604</v>
      </c>
      <c r="P202" s="3">
        <v>1.6981132075471701</v>
      </c>
    </row>
    <row r="203" spans="1:16" x14ac:dyDescent="0.3">
      <c r="A203" s="8" t="s">
        <v>202</v>
      </c>
      <c r="B203" s="8" t="s">
        <v>108</v>
      </c>
      <c r="C203" s="2">
        <v>4.5454545454545497E-2</v>
      </c>
      <c r="D203" s="2">
        <v>8.6956521739130405E-2</v>
      </c>
      <c r="E203" s="2">
        <v>0.04</v>
      </c>
      <c r="F203" s="2">
        <v>0.34615384615384598</v>
      </c>
      <c r="G203" s="2">
        <v>0.17142857142857101</v>
      </c>
      <c r="H203" s="2">
        <v>0.146341463414634</v>
      </c>
      <c r="I203" s="2">
        <v>0.14893617021276601</v>
      </c>
      <c r="J203" s="2">
        <v>0.12962962962963001</v>
      </c>
      <c r="K203" s="2">
        <v>8.1967213114754106E-2</v>
      </c>
      <c r="L203" s="2">
        <v>0.21212121212121199</v>
      </c>
      <c r="M203" s="2">
        <v>0.15</v>
      </c>
      <c r="N203" s="2">
        <v>6.5217391304347797E-2</v>
      </c>
      <c r="O203" s="3">
        <v>0.60655737704918</v>
      </c>
      <c r="P203" s="3">
        <v>2.92</v>
      </c>
    </row>
    <row r="204" spans="1:16" x14ac:dyDescent="0.3">
      <c r="A204" s="8" t="s">
        <v>202</v>
      </c>
      <c r="B204" s="8" t="s">
        <v>17</v>
      </c>
      <c r="C204" s="2">
        <v>0</v>
      </c>
      <c r="D204" s="2">
        <v>0.19607843137254899</v>
      </c>
      <c r="E204" s="2">
        <v>6.5573770491803296E-2</v>
      </c>
      <c r="F204" s="2">
        <v>0.107692307692308</v>
      </c>
      <c r="G204" s="2">
        <v>-4.1666666666666699E-2</v>
      </c>
      <c r="H204" s="2">
        <v>0.115942028985507</v>
      </c>
      <c r="I204" s="2">
        <v>0</v>
      </c>
      <c r="J204" s="2">
        <v>0.11688311688311701</v>
      </c>
      <c r="K204" s="2">
        <v>6.9767441860465101E-2</v>
      </c>
      <c r="L204" s="2">
        <v>0.184782608695652</v>
      </c>
      <c r="M204" s="2">
        <v>0.11009174311926601</v>
      </c>
      <c r="N204" s="2">
        <v>3.3057851239669402E-2</v>
      </c>
      <c r="O204" s="3">
        <v>0.45348837209302301</v>
      </c>
      <c r="P204" s="3">
        <v>1.0491803278688501</v>
      </c>
    </row>
    <row r="205" spans="1:16" x14ac:dyDescent="0.3">
      <c r="A205" s="8" t="s">
        <v>202</v>
      </c>
      <c r="B205" s="8" t="s">
        <v>109</v>
      </c>
      <c r="C205" s="2">
        <v>5.8159722222222203E-2</v>
      </c>
      <c r="D205" s="2">
        <v>7.5471698113207503E-2</v>
      </c>
      <c r="E205" s="2">
        <v>3.8901601830663601E-2</v>
      </c>
      <c r="F205" s="2">
        <v>3.5976505139500702E-2</v>
      </c>
      <c r="G205" s="2">
        <v>5.1736357193479798E-2</v>
      </c>
      <c r="H205" s="2">
        <v>6.2668463611859807E-2</v>
      </c>
      <c r="I205" s="2">
        <v>4.4388078630310697E-2</v>
      </c>
      <c r="J205" s="2">
        <v>5.5251973284760197E-2</v>
      </c>
      <c r="K205" s="2">
        <v>4.0276179516685801E-2</v>
      </c>
      <c r="L205" s="2">
        <v>0.15818584070796499</v>
      </c>
      <c r="M205" s="2">
        <v>0.123686723973257</v>
      </c>
      <c r="N205" s="2">
        <v>9.3072673183170404E-2</v>
      </c>
      <c r="O205" s="3">
        <v>0.47986191024165697</v>
      </c>
      <c r="P205" s="3">
        <v>0.96186117467582</v>
      </c>
    </row>
    <row r="206" spans="1:16" x14ac:dyDescent="0.3">
      <c r="A206" s="8" t="s">
        <v>202</v>
      </c>
      <c r="B206" s="8" t="s">
        <v>110</v>
      </c>
      <c r="C206" s="2">
        <v>3.3112582781456998E-2</v>
      </c>
      <c r="D206" s="2">
        <v>4.05982905982906E-2</v>
      </c>
      <c r="E206" s="2">
        <v>6.1601642710472297E-2</v>
      </c>
      <c r="F206" s="2">
        <v>5.6092843326885897E-2</v>
      </c>
      <c r="G206" s="2">
        <v>6.4102564102564097E-2</v>
      </c>
      <c r="H206" s="2">
        <v>3.9586919104991403E-2</v>
      </c>
      <c r="I206" s="2">
        <v>5.4635761589404003E-2</v>
      </c>
      <c r="J206" s="2">
        <v>4.7095761381475698E-2</v>
      </c>
      <c r="K206" s="2">
        <v>5.9970014992503699E-2</v>
      </c>
      <c r="L206" s="2">
        <v>0.216407355021216</v>
      </c>
      <c r="M206" s="2">
        <v>0.15581395348837199</v>
      </c>
      <c r="N206" s="2">
        <v>9.5573440643863194E-2</v>
      </c>
      <c r="O206" s="3">
        <v>0.63268365817091499</v>
      </c>
      <c r="P206" s="3">
        <v>1.23613963039014</v>
      </c>
    </row>
    <row r="207" spans="1:16" x14ac:dyDescent="0.3">
      <c r="A207" s="8" t="s">
        <v>202</v>
      </c>
      <c r="B207" s="8" t="s">
        <v>111</v>
      </c>
      <c r="C207" s="2">
        <v>-1.57663478935125E-2</v>
      </c>
      <c r="D207" s="2">
        <v>-3.5189075630252101E-2</v>
      </c>
      <c r="E207" s="2">
        <v>-2.6129559063690799E-2</v>
      </c>
      <c r="F207" s="2">
        <v>-1.1738401341531601E-2</v>
      </c>
      <c r="G207" s="2">
        <v>-6.7873303167420799E-3</v>
      </c>
      <c r="H207" s="2">
        <v>-5.9794988610478404E-3</v>
      </c>
      <c r="I207" s="2">
        <v>-2.3202520767688299E-2</v>
      </c>
      <c r="J207" s="2">
        <v>-4.1055718475073296E-3</v>
      </c>
      <c r="K207" s="2">
        <v>5.0058892815076604E-3</v>
      </c>
      <c r="L207" s="2">
        <v>-0.227951948432464</v>
      </c>
      <c r="M207" s="2">
        <v>-0.22542694497153701</v>
      </c>
      <c r="N207" s="2">
        <v>-0.12885840274375299</v>
      </c>
      <c r="O207" s="3">
        <v>-0.47644287396937601</v>
      </c>
      <c r="P207" s="3">
        <v>-0.51605879150789302</v>
      </c>
    </row>
    <row r="208" spans="1:16" x14ac:dyDescent="0.3">
      <c r="A208" s="8" t="s">
        <v>203</v>
      </c>
      <c r="B208" s="8" t="s">
        <v>103</v>
      </c>
      <c r="C208" s="2">
        <v>0.23529411764705899</v>
      </c>
      <c r="D208" s="2">
        <v>0.14285714285714299</v>
      </c>
      <c r="E208" s="2">
        <v>0</v>
      </c>
      <c r="F208" s="2">
        <v>0</v>
      </c>
      <c r="G208" s="2">
        <v>0.25</v>
      </c>
      <c r="H208" s="2">
        <v>0.133333333333333</v>
      </c>
      <c r="I208" s="2">
        <v>5.8823529411764698E-2</v>
      </c>
      <c r="J208" s="2">
        <v>0</v>
      </c>
      <c r="K208" s="2">
        <v>0.11111111111111099</v>
      </c>
      <c r="L208" s="2">
        <v>0.15</v>
      </c>
      <c r="M208" s="2">
        <v>6.5217391304347797E-2</v>
      </c>
      <c r="N208" s="2">
        <v>0.22448979591836701</v>
      </c>
      <c r="O208" s="3">
        <v>0.66666666666666696</v>
      </c>
      <c r="P208" s="3">
        <v>1.5</v>
      </c>
    </row>
    <row r="209" spans="1:16" x14ac:dyDescent="0.3">
      <c r="A209" s="8" t="s">
        <v>203</v>
      </c>
      <c r="B209" s="8" t="s">
        <v>104</v>
      </c>
      <c r="C209" s="2">
        <v>6.6990291262135904E-2</v>
      </c>
      <c r="D209" s="2">
        <v>6.9153776160145605E-2</v>
      </c>
      <c r="E209" s="2">
        <v>6.21276595744681E-2</v>
      </c>
      <c r="F209" s="2">
        <v>4.80769230769231E-2</v>
      </c>
      <c r="G209" s="2">
        <v>5.1223241590214103E-2</v>
      </c>
      <c r="H209" s="2">
        <v>0.04</v>
      </c>
      <c r="I209" s="2">
        <v>2.5874125874125901E-2</v>
      </c>
      <c r="J209" s="2">
        <v>4.7034764826175898E-2</v>
      </c>
      <c r="K209" s="2">
        <v>3.125E-2</v>
      </c>
      <c r="L209" s="2">
        <v>0.16666666666666699</v>
      </c>
      <c r="M209" s="2">
        <v>0.114718614718615</v>
      </c>
      <c r="N209" s="2">
        <v>4.9029126213592199E-2</v>
      </c>
      <c r="O209" s="3">
        <v>0.40690104166666702</v>
      </c>
      <c r="P209" s="3">
        <v>0.83914893617021302</v>
      </c>
    </row>
    <row r="210" spans="1:16" x14ac:dyDescent="0.3">
      <c r="A210" s="8" t="s">
        <v>203</v>
      </c>
      <c r="B210" s="8" t="s">
        <v>105</v>
      </c>
      <c r="C210" s="2">
        <v>1.63934426229508E-2</v>
      </c>
      <c r="D210" s="2">
        <v>0.14516129032258099</v>
      </c>
      <c r="E210" s="2">
        <v>0.140845070422535</v>
      </c>
      <c r="F210" s="2">
        <v>5.5555555555555601E-2</v>
      </c>
      <c r="G210" s="2">
        <v>2.9239766081871298E-2</v>
      </c>
      <c r="H210" s="2">
        <v>0.125</v>
      </c>
      <c r="I210" s="2">
        <v>0.10606060606060599</v>
      </c>
      <c r="J210" s="2">
        <v>9.1324200913242004E-3</v>
      </c>
      <c r="K210" s="2">
        <v>4.0723981900452497E-2</v>
      </c>
      <c r="L210" s="2">
        <v>0.121739130434783</v>
      </c>
      <c r="M210" s="2">
        <v>0.162790697674419</v>
      </c>
      <c r="N210" s="2">
        <v>0.05</v>
      </c>
      <c r="O210" s="3">
        <v>0.42533936651583698</v>
      </c>
      <c r="P210" s="3">
        <v>1.21830985915493</v>
      </c>
    </row>
    <row r="211" spans="1:16" x14ac:dyDescent="0.3">
      <c r="A211" s="8" t="s">
        <v>203</v>
      </c>
      <c r="B211" s="8" t="s">
        <v>106</v>
      </c>
      <c r="C211" s="2">
        <v>0</v>
      </c>
      <c r="D211" s="2">
        <v>-4.3478260869565202E-2</v>
      </c>
      <c r="E211" s="2">
        <v>0.18181818181818199</v>
      </c>
      <c r="F211" s="2">
        <v>3.8461538461538498E-2</v>
      </c>
      <c r="G211" s="2">
        <v>-3.7037037037037E-2</v>
      </c>
      <c r="H211" s="2">
        <v>0</v>
      </c>
      <c r="I211" s="2">
        <v>7.69230769230769E-2</v>
      </c>
      <c r="J211" s="2">
        <v>3.5714285714285698E-2</v>
      </c>
      <c r="K211" s="2">
        <v>6.8965517241379296E-2</v>
      </c>
      <c r="L211" s="2">
        <v>3.2258064516128997E-2</v>
      </c>
      <c r="M211" s="2">
        <v>0</v>
      </c>
      <c r="N211" s="2">
        <v>3.125E-2</v>
      </c>
      <c r="O211" s="3">
        <v>0.13793103448275901</v>
      </c>
      <c r="P211" s="3">
        <v>0.5</v>
      </c>
    </row>
    <row r="212" spans="1:16" x14ac:dyDescent="0.3">
      <c r="A212" s="8" t="s">
        <v>203</v>
      </c>
      <c r="B212" s="8" t="s">
        <v>107</v>
      </c>
      <c r="C212" s="2">
        <v>0.127906976744186</v>
      </c>
      <c r="D212" s="2">
        <v>0.11340206185567001</v>
      </c>
      <c r="E212" s="2">
        <v>0.148148148148148</v>
      </c>
      <c r="F212" s="2">
        <v>8.8709677419354802E-2</v>
      </c>
      <c r="G212" s="2">
        <v>8.1481481481481502E-2</v>
      </c>
      <c r="H212" s="2">
        <v>3.42465753424658E-2</v>
      </c>
      <c r="I212" s="2">
        <v>0.112582781456954</v>
      </c>
      <c r="J212" s="2">
        <v>5.3571428571428603E-2</v>
      </c>
      <c r="K212" s="2">
        <v>9.6045197740112997E-2</v>
      </c>
      <c r="L212" s="2">
        <v>0.17010309278350499</v>
      </c>
      <c r="M212" s="2">
        <v>0.14977973568281899</v>
      </c>
      <c r="N212" s="2">
        <v>0.176245210727969</v>
      </c>
      <c r="O212" s="3">
        <v>0.73446327683615797</v>
      </c>
      <c r="P212" s="3">
        <v>1.8425925925925899</v>
      </c>
    </row>
    <row r="213" spans="1:16" x14ac:dyDescent="0.3">
      <c r="A213" s="8" t="s">
        <v>203</v>
      </c>
      <c r="B213" s="8" t="s">
        <v>108</v>
      </c>
      <c r="C213" s="2">
        <v>0.42857142857142899</v>
      </c>
      <c r="D213" s="2">
        <v>0.2</v>
      </c>
      <c r="E213" s="2">
        <v>0</v>
      </c>
      <c r="F213" s="2">
        <v>0.16666666666666699</v>
      </c>
      <c r="G213" s="2">
        <v>0</v>
      </c>
      <c r="H213" s="2">
        <v>0.14285714285714299</v>
      </c>
      <c r="I213" s="2">
        <v>6.25E-2</v>
      </c>
      <c r="J213" s="2">
        <v>0</v>
      </c>
      <c r="K213" s="2">
        <v>0.11764705882352899</v>
      </c>
      <c r="L213" s="2">
        <v>5.2631578947368397E-2</v>
      </c>
      <c r="M213" s="2">
        <v>0</v>
      </c>
      <c r="N213" s="2">
        <v>0.15</v>
      </c>
      <c r="O213" s="3">
        <v>0.35294117647058798</v>
      </c>
      <c r="P213" s="3">
        <v>0.91666666666666696</v>
      </c>
    </row>
    <row r="214" spans="1:16" x14ac:dyDescent="0.3">
      <c r="A214" s="8" t="s">
        <v>203</v>
      </c>
      <c r="B214" s="8" t="s">
        <v>17</v>
      </c>
      <c r="C214" s="2">
        <v>5.1282051282051301E-2</v>
      </c>
      <c r="D214" s="2">
        <v>-9.7560975609756101E-2</v>
      </c>
      <c r="E214" s="2">
        <v>8.1081081081081099E-2</v>
      </c>
      <c r="F214" s="2">
        <v>-2.5000000000000001E-2</v>
      </c>
      <c r="G214" s="2">
        <v>0.102564102564103</v>
      </c>
      <c r="H214" s="2">
        <v>4.6511627906976702E-2</v>
      </c>
      <c r="I214" s="2">
        <v>0.133333333333333</v>
      </c>
      <c r="J214" s="2">
        <v>-3.9215686274509803E-2</v>
      </c>
      <c r="K214" s="2">
        <v>4.08163265306122E-2</v>
      </c>
      <c r="L214" s="2">
        <v>0.13725490196078399</v>
      </c>
      <c r="M214" s="2">
        <v>0.17241379310344801</v>
      </c>
      <c r="N214" s="2">
        <v>-4.4117647058823498E-2</v>
      </c>
      <c r="O214" s="3">
        <v>0.32653061224489799</v>
      </c>
      <c r="P214" s="3">
        <v>0.75675675675675702</v>
      </c>
    </row>
    <row r="215" spans="1:16" x14ac:dyDescent="0.3">
      <c r="A215" s="8" t="s">
        <v>203</v>
      </c>
      <c r="B215" s="8" t="s">
        <v>109</v>
      </c>
      <c r="C215" s="2">
        <v>4.4970414201183397E-2</v>
      </c>
      <c r="D215" s="2">
        <v>6.0022650056625097E-2</v>
      </c>
      <c r="E215" s="2">
        <v>4.38034188034188E-2</v>
      </c>
      <c r="F215" s="2">
        <v>6.3459570112589597E-2</v>
      </c>
      <c r="G215" s="2">
        <v>6.3522617901828698E-2</v>
      </c>
      <c r="H215" s="2">
        <v>6.2443438914027101E-2</v>
      </c>
      <c r="I215" s="2">
        <v>8.3475298126064704E-2</v>
      </c>
      <c r="J215" s="2">
        <v>8.0188679245283001E-2</v>
      </c>
      <c r="K215" s="2">
        <v>6.04075691411936E-2</v>
      </c>
      <c r="L215" s="2">
        <v>0.20727522306108401</v>
      </c>
      <c r="M215" s="2">
        <v>0.14837976122797</v>
      </c>
      <c r="N215" s="2">
        <v>9.0099009900990096E-2</v>
      </c>
      <c r="O215" s="3">
        <v>0.60262008733624495</v>
      </c>
      <c r="P215" s="3">
        <v>1.3525641025641</v>
      </c>
    </row>
    <row r="216" spans="1:16" x14ac:dyDescent="0.3">
      <c r="A216" s="8" t="s">
        <v>203</v>
      </c>
      <c r="B216" s="8" t="s">
        <v>110</v>
      </c>
      <c r="C216" s="2">
        <v>7.9136690647481994E-2</v>
      </c>
      <c r="D216" s="2">
        <v>8.3333333333333301E-2</v>
      </c>
      <c r="E216" s="2">
        <v>8.9230769230769197E-2</v>
      </c>
      <c r="F216" s="2">
        <v>6.21468926553672E-2</v>
      </c>
      <c r="G216" s="2">
        <v>3.7234042553191501E-2</v>
      </c>
      <c r="H216" s="2">
        <v>3.3333333333333298E-2</v>
      </c>
      <c r="I216" s="2">
        <v>7.69230769230769E-2</v>
      </c>
      <c r="J216" s="2">
        <v>4.1474654377880199E-2</v>
      </c>
      <c r="K216" s="2">
        <v>5.5309734513274297E-2</v>
      </c>
      <c r="L216" s="2">
        <v>0.18029350104821801</v>
      </c>
      <c r="M216" s="2">
        <v>9.7690941385435201E-2</v>
      </c>
      <c r="N216" s="2">
        <v>9.0614886731391606E-2</v>
      </c>
      <c r="O216" s="3">
        <v>0.49115044247787598</v>
      </c>
      <c r="P216" s="3">
        <v>1.0738461538461499</v>
      </c>
    </row>
    <row r="217" spans="1:16" x14ac:dyDescent="0.3">
      <c r="A217" s="8" t="s">
        <v>203</v>
      </c>
      <c r="B217" s="8" t="s">
        <v>111</v>
      </c>
      <c r="C217" s="2">
        <v>5.3652496904663602E-3</v>
      </c>
      <c r="D217" s="2">
        <v>-2.5041050903119901E-2</v>
      </c>
      <c r="E217" s="2">
        <v>-5.8947368421052599E-3</v>
      </c>
      <c r="F217" s="2">
        <v>-2.5412960609911099E-3</v>
      </c>
      <c r="G217" s="2">
        <v>1.0615711252653899E-2</v>
      </c>
      <c r="H217" s="2">
        <v>-2.1008403361344498E-3</v>
      </c>
      <c r="I217" s="2">
        <v>-1.22105263157895E-2</v>
      </c>
      <c r="J217" s="2">
        <v>8.5251491901108308E-3</v>
      </c>
      <c r="K217" s="2">
        <v>-6.3398140321217203E-3</v>
      </c>
      <c r="L217" s="2">
        <v>-0.224159931943854</v>
      </c>
      <c r="M217" s="2">
        <v>-0.21875</v>
      </c>
      <c r="N217" s="2">
        <v>-0.137543859649123</v>
      </c>
      <c r="O217" s="3">
        <v>-0.48055790363482698</v>
      </c>
      <c r="P217" s="3">
        <v>-0.48252631578947403</v>
      </c>
    </row>
    <row r="218" spans="1:16" x14ac:dyDescent="0.3">
      <c r="A218" s="8" t="s">
        <v>204</v>
      </c>
      <c r="B218" s="8" t="s">
        <v>103</v>
      </c>
      <c r="C218" s="2">
        <v>0.125</v>
      </c>
      <c r="D218" s="2">
        <v>0</v>
      </c>
      <c r="E218" s="2">
        <v>4.7619047619047603E-2</v>
      </c>
      <c r="F218" s="2">
        <v>0.12121212121212099</v>
      </c>
      <c r="G218" s="2">
        <v>0</v>
      </c>
      <c r="H218" s="2">
        <v>5.4054054054054099E-2</v>
      </c>
      <c r="I218" s="2">
        <v>3.8461538461538498E-2</v>
      </c>
      <c r="J218" s="2">
        <v>3.7037037037037E-2</v>
      </c>
      <c r="K218" s="2">
        <v>5.95238095238095E-2</v>
      </c>
      <c r="L218" s="2">
        <v>0.202247191011236</v>
      </c>
      <c r="M218" s="2">
        <v>0.11214953271028</v>
      </c>
      <c r="N218" s="2">
        <v>9.2436974789915999E-2</v>
      </c>
      <c r="O218" s="3">
        <v>0.547619047619048</v>
      </c>
      <c r="P218" s="3">
        <v>1.0634920634920599</v>
      </c>
    </row>
    <row r="219" spans="1:16" x14ac:dyDescent="0.3">
      <c r="A219" s="8" t="s">
        <v>204</v>
      </c>
      <c r="B219" s="8" t="s">
        <v>104</v>
      </c>
      <c r="C219" s="2">
        <v>6.7290813341135194E-2</v>
      </c>
      <c r="D219" s="2">
        <v>4.5504385964912297E-2</v>
      </c>
      <c r="E219" s="2">
        <v>4.0901940220241198E-2</v>
      </c>
      <c r="F219" s="2">
        <v>5.6926952141057897E-2</v>
      </c>
      <c r="G219" s="2">
        <v>4.38512869399428E-2</v>
      </c>
      <c r="H219" s="2">
        <v>2.19178082191781E-2</v>
      </c>
      <c r="I219" s="2">
        <v>2.9490616621983899E-2</v>
      </c>
      <c r="J219" s="2">
        <v>3.9930555555555601E-2</v>
      </c>
      <c r="K219" s="2">
        <v>2.7963272120200298E-2</v>
      </c>
      <c r="L219" s="2">
        <v>0.118960617133577</v>
      </c>
      <c r="M219" s="2">
        <v>8.5268505079825793E-2</v>
      </c>
      <c r="N219" s="2">
        <v>1.97258441992645E-2</v>
      </c>
      <c r="O219" s="3">
        <v>0.27295492487479101</v>
      </c>
      <c r="P219" s="3">
        <v>0.59937073938122698</v>
      </c>
    </row>
    <row r="220" spans="1:16" x14ac:dyDescent="0.3">
      <c r="A220" s="8" t="s">
        <v>204</v>
      </c>
      <c r="B220" s="8" t="s">
        <v>105</v>
      </c>
      <c r="C220" s="2">
        <v>8.7037037037036996E-2</v>
      </c>
      <c r="D220" s="2">
        <v>7.6660988074957401E-2</v>
      </c>
      <c r="E220" s="2">
        <v>5.3797468354430403E-2</v>
      </c>
      <c r="F220" s="2">
        <v>5.4054054054054099E-2</v>
      </c>
      <c r="G220" s="2">
        <v>5.8404558404558403E-2</v>
      </c>
      <c r="H220" s="2">
        <v>2.9609690444145399E-2</v>
      </c>
      <c r="I220" s="2">
        <v>2.0915032679738599E-2</v>
      </c>
      <c r="J220" s="2">
        <v>4.60947503201024E-2</v>
      </c>
      <c r="K220" s="2">
        <v>2.69277845777234E-2</v>
      </c>
      <c r="L220" s="2">
        <v>0.15256257449344501</v>
      </c>
      <c r="M220" s="2">
        <v>0.114788004136505</v>
      </c>
      <c r="N220" s="2">
        <v>5.0092764378478698E-2</v>
      </c>
      <c r="O220" s="3">
        <v>0.38555691554467603</v>
      </c>
      <c r="P220" s="3">
        <v>0.791139240506329</v>
      </c>
    </row>
    <row r="221" spans="1:16" x14ac:dyDescent="0.3">
      <c r="A221" s="8" t="s">
        <v>204</v>
      </c>
      <c r="B221" s="8" t="s">
        <v>106</v>
      </c>
      <c r="C221" s="2">
        <v>-3.4482758620689703E-2</v>
      </c>
      <c r="D221" s="2">
        <v>0</v>
      </c>
      <c r="E221" s="2">
        <v>0</v>
      </c>
      <c r="F221" s="2">
        <v>7.1428571428571397E-2</v>
      </c>
      <c r="G221" s="2">
        <v>0.133333333333333</v>
      </c>
      <c r="H221" s="2">
        <v>0.11764705882352899</v>
      </c>
      <c r="I221" s="2">
        <v>-0.105263157894737</v>
      </c>
      <c r="J221" s="2">
        <v>5.8823529411764698E-2</v>
      </c>
      <c r="K221" s="2">
        <v>-8.3333333333333301E-2</v>
      </c>
      <c r="L221" s="2">
        <v>0.24242424242424199</v>
      </c>
      <c r="M221" s="2">
        <v>2.4390243902439001E-2</v>
      </c>
      <c r="N221" s="2">
        <v>-0.119047619047619</v>
      </c>
      <c r="O221" s="3">
        <v>2.7777777777777801E-2</v>
      </c>
      <c r="P221" s="3">
        <v>0.32142857142857101</v>
      </c>
    </row>
    <row r="222" spans="1:16" x14ac:dyDescent="0.3">
      <c r="A222" s="8" t="s">
        <v>204</v>
      </c>
      <c r="B222" s="8" t="s">
        <v>107</v>
      </c>
      <c r="C222" s="2">
        <v>8.0691642651296802E-2</v>
      </c>
      <c r="D222" s="2">
        <v>6.1333333333333302E-2</v>
      </c>
      <c r="E222" s="2">
        <v>5.52763819095477E-2</v>
      </c>
      <c r="F222" s="2">
        <v>0.1</v>
      </c>
      <c r="G222" s="2">
        <v>8.6580086580086604E-2</v>
      </c>
      <c r="H222" s="2">
        <v>8.3665338645418294E-2</v>
      </c>
      <c r="I222" s="2">
        <v>0.104779411764706</v>
      </c>
      <c r="J222" s="2">
        <v>0.121464226289517</v>
      </c>
      <c r="K222" s="2">
        <v>9.3471810089020793E-2</v>
      </c>
      <c r="L222" s="2">
        <v>0.164179104477612</v>
      </c>
      <c r="M222" s="2">
        <v>0.15734265734265701</v>
      </c>
      <c r="N222" s="2">
        <v>8.3585095669687803E-2</v>
      </c>
      <c r="O222" s="3">
        <v>0.59643916913946604</v>
      </c>
      <c r="P222" s="3">
        <v>1.7035175879397</v>
      </c>
    </row>
    <row r="223" spans="1:16" x14ac:dyDescent="0.3">
      <c r="A223" s="8" t="s">
        <v>204</v>
      </c>
      <c r="B223" s="8" t="s">
        <v>109</v>
      </c>
      <c r="C223" s="2">
        <v>2.79375513557929E-2</v>
      </c>
      <c r="D223" s="2">
        <v>3.9968025579536402E-2</v>
      </c>
      <c r="E223" s="2">
        <v>6.9946195234435002E-2</v>
      </c>
      <c r="F223" s="2">
        <v>3.2327586206896602E-2</v>
      </c>
      <c r="G223" s="2">
        <v>5.4975643702157302E-2</v>
      </c>
      <c r="H223" s="2">
        <v>4.6174142480211101E-2</v>
      </c>
      <c r="I223" s="2">
        <v>5.5485498108448897E-2</v>
      </c>
      <c r="J223" s="2">
        <v>3.7634408602150497E-2</v>
      </c>
      <c r="K223" s="2">
        <v>4.0299366724237201E-2</v>
      </c>
      <c r="L223" s="2">
        <v>0.18151632540121701</v>
      </c>
      <c r="M223" s="2">
        <v>9.78922716627635E-2</v>
      </c>
      <c r="N223" s="2">
        <v>8.5750853242320804E-2</v>
      </c>
      <c r="O223" s="3">
        <v>0.46516983304548098</v>
      </c>
      <c r="P223" s="3">
        <v>0.95618754803996897</v>
      </c>
    </row>
    <row r="224" spans="1:16" x14ac:dyDescent="0.3">
      <c r="A224" s="8" t="s">
        <v>204</v>
      </c>
      <c r="B224" s="8" t="s">
        <v>111</v>
      </c>
      <c r="C224" s="2">
        <v>1.91309100847226E-3</v>
      </c>
      <c r="D224" s="2">
        <v>-2.3731587561374799E-2</v>
      </c>
      <c r="E224" s="2">
        <v>-3.0734842134674499E-2</v>
      </c>
      <c r="F224" s="2">
        <v>-1.38368405880657E-2</v>
      </c>
      <c r="G224" s="2">
        <v>-9.6463022508038593E-3</v>
      </c>
      <c r="H224" s="2">
        <v>-1.0625737898465199E-2</v>
      </c>
      <c r="I224" s="2">
        <v>-2.41646778042959E-2</v>
      </c>
      <c r="J224" s="2">
        <v>-1.52858453072455E-3</v>
      </c>
      <c r="K224" s="2">
        <v>-7.96080832823025E-3</v>
      </c>
      <c r="L224" s="2">
        <v>-0.22932098765432099</v>
      </c>
      <c r="M224" s="2">
        <v>-0.19783740488586299</v>
      </c>
      <c r="N224" s="2">
        <v>-0.12780828756864701</v>
      </c>
      <c r="O224" s="3">
        <v>-0.46509491733006703</v>
      </c>
      <c r="P224" s="3">
        <v>-0.511874825370215</v>
      </c>
    </row>
    <row r="225" spans="1:16" x14ac:dyDescent="0.3">
      <c r="A225" s="8" t="s">
        <v>204</v>
      </c>
      <c r="B225" s="8" t="s">
        <v>17</v>
      </c>
      <c r="C225" s="2">
        <v>0.14285714285714299</v>
      </c>
      <c r="D225" s="2">
        <v>-1.7857142857142901E-2</v>
      </c>
      <c r="E225" s="2">
        <v>5.4545454545454501E-2</v>
      </c>
      <c r="F225" s="2">
        <v>1.72413793103448E-2</v>
      </c>
      <c r="G225" s="2">
        <v>0.101694915254237</v>
      </c>
      <c r="H225" s="2">
        <v>-3.0769230769230799E-2</v>
      </c>
      <c r="I225" s="2">
        <v>3.1746031746031703E-2</v>
      </c>
      <c r="J225" s="2">
        <v>-4.6153846153846198E-2</v>
      </c>
      <c r="K225" s="2">
        <v>1.6129032258064498E-2</v>
      </c>
      <c r="L225" s="2">
        <v>0.14285714285714299</v>
      </c>
      <c r="M225" s="2">
        <v>0.15277777777777801</v>
      </c>
      <c r="N225" s="2">
        <v>2.40963855421687E-2</v>
      </c>
      <c r="O225" s="3">
        <v>0.37096774193548399</v>
      </c>
      <c r="P225" s="3">
        <v>0.54545454545454497</v>
      </c>
    </row>
    <row r="226" spans="1:16" x14ac:dyDescent="0.3">
      <c r="A226" s="8" t="s">
        <v>204</v>
      </c>
      <c r="B226" s="8" t="s">
        <v>110</v>
      </c>
      <c r="C226" s="2">
        <v>4.3478260869565202E-2</v>
      </c>
      <c r="D226" s="2">
        <v>5.0438596491228102E-2</v>
      </c>
      <c r="E226" s="2">
        <v>1.67014613778706E-2</v>
      </c>
      <c r="F226" s="2">
        <v>5.1334702258726897E-2</v>
      </c>
      <c r="G226" s="2">
        <v>7.8125E-2</v>
      </c>
      <c r="H226" s="2">
        <v>3.6231884057971002E-2</v>
      </c>
      <c r="I226" s="2">
        <v>1.9230769230769201E-2</v>
      </c>
      <c r="J226" s="2">
        <v>4.1166380789022301E-2</v>
      </c>
      <c r="K226" s="2">
        <v>5.1070840197693597E-2</v>
      </c>
      <c r="L226" s="2">
        <v>0.191222570532915</v>
      </c>
      <c r="M226" s="2">
        <v>0.12631578947368399</v>
      </c>
      <c r="N226" s="2">
        <v>4.78971962616822E-2</v>
      </c>
      <c r="O226" s="3">
        <v>0.47775947281713299</v>
      </c>
      <c r="P226" s="3">
        <v>0.87265135699373697</v>
      </c>
    </row>
    <row r="227" spans="1:16" x14ac:dyDescent="0.3">
      <c r="A227" s="8" t="s">
        <v>204</v>
      </c>
      <c r="B227" s="8" t="s">
        <v>108</v>
      </c>
      <c r="C227" s="2">
        <v>0.157894736842105</v>
      </c>
      <c r="D227" s="2">
        <v>0</v>
      </c>
      <c r="E227" s="2">
        <v>9.0909090909090898E-2</v>
      </c>
      <c r="F227" s="2">
        <v>8.3333333333333301E-2</v>
      </c>
      <c r="G227" s="2">
        <v>3.8461538461538498E-2</v>
      </c>
      <c r="H227" s="2">
        <v>3.7037037037037E-2</v>
      </c>
      <c r="I227" s="2">
        <v>3.5714285714285698E-2</v>
      </c>
      <c r="J227" s="2">
        <v>3.4482758620689703E-2</v>
      </c>
      <c r="K227" s="2">
        <v>6.6666666666666693E-2</v>
      </c>
      <c r="L227" s="2">
        <v>9.375E-2</v>
      </c>
      <c r="M227" s="2">
        <v>0.14285714285714299</v>
      </c>
      <c r="N227" s="2">
        <v>-2.5000000000000001E-2</v>
      </c>
      <c r="O227" s="3">
        <v>0.3</v>
      </c>
      <c r="P227" s="3">
        <v>0.77272727272727304</v>
      </c>
    </row>
    <row r="228" spans="1:16" x14ac:dyDescent="0.3">
      <c r="A228" s="11" t="s">
        <v>18</v>
      </c>
      <c r="B228" s="11" t="s">
        <v>18</v>
      </c>
      <c r="C228" s="3">
        <v>3.9363992712416501E-2</v>
      </c>
      <c r="D228" s="3">
        <v>2.4310350933106701E-2</v>
      </c>
      <c r="E228" s="3">
        <v>2.28172373856977E-2</v>
      </c>
      <c r="F228" s="3">
        <v>3.1823021412516299E-2</v>
      </c>
      <c r="G228" s="3">
        <v>3.1545844662102397E-2</v>
      </c>
      <c r="H228" s="3">
        <v>2.80565258812321E-2</v>
      </c>
      <c r="I228" s="3">
        <v>2.4387230296384399E-2</v>
      </c>
      <c r="J228" s="3">
        <v>3.3275035431052702E-2</v>
      </c>
      <c r="K228" s="3">
        <v>2.1332788583602099E-2</v>
      </c>
      <c r="L228" s="3">
        <v>2.9230659332809501E-2</v>
      </c>
      <c r="M228" s="3">
        <v>3.5563082133784903E-2</v>
      </c>
      <c r="N228" s="3">
        <v>2.7840703456965502E-2</v>
      </c>
      <c r="O228" s="3">
        <v>0.118877037339676</v>
      </c>
      <c r="P228" s="3">
        <v>0.32547406267826001</v>
      </c>
    </row>
    <row r="229" spans="1:16" x14ac:dyDescent="0.3">
      <c r="A229" s="15"/>
      <c r="B229" s="15"/>
    </row>
    <row r="230" spans="1:16" x14ac:dyDescent="0.3">
      <c r="A230" s="13" t="s">
        <v>42</v>
      </c>
      <c r="B230" s="15"/>
    </row>
    <row r="231" spans="1:16" x14ac:dyDescent="0.3">
      <c r="A231" s="14" t="s">
        <v>43</v>
      </c>
      <c r="B231" s="15"/>
    </row>
    <row r="232" spans="1:16" x14ac:dyDescent="0.3">
      <c r="A232" s="14" t="s">
        <v>44</v>
      </c>
      <c r="B232" s="15"/>
    </row>
    <row r="233" spans="1:16" x14ac:dyDescent="0.3">
      <c r="A233" s="14" t="s">
        <v>114</v>
      </c>
      <c r="B233" s="15"/>
    </row>
    <row r="234" spans="1:16" x14ac:dyDescent="0.3">
      <c r="A234" s="14" t="s">
        <v>47</v>
      </c>
      <c r="B234" s="15"/>
    </row>
    <row r="235" spans="1:16" x14ac:dyDescent="0.3">
      <c r="A235" s="15"/>
      <c r="B235" s="15"/>
    </row>
    <row r="236" spans="1:16" x14ac:dyDescent="0.3">
      <c r="A236" s="15"/>
      <c r="B236" s="15"/>
    </row>
    <row r="237" spans="1:16" x14ac:dyDescent="0.3">
      <c r="A237" s="15"/>
      <c r="B237" s="15"/>
    </row>
    <row r="238" spans="1:16" x14ac:dyDescent="0.3">
      <c r="A238" s="15"/>
      <c r="B238" s="15"/>
    </row>
    <row r="239" spans="1:16" x14ac:dyDescent="0.3">
      <c r="A239" s="15"/>
      <c r="B239" s="15"/>
    </row>
    <row r="240" spans="1:16"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82:O82"/>
    <mergeCell ref="C156:N15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244</v>
      </c>
      <c r="B1" s="15"/>
    </row>
    <row r="2" spans="1:15" ht="15.6" x14ac:dyDescent="0.3">
      <c r="A2" s="12" t="s">
        <v>165</v>
      </c>
      <c r="B2" s="15"/>
    </row>
    <row r="3" spans="1:15" ht="15.6" x14ac:dyDescent="0.3">
      <c r="A3" s="12" t="s">
        <v>206</v>
      </c>
      <c r="B3" s="15"/>
    </row>
    <row r="4" spans="1:15" ht="15.6" x14ac:dyDescent="0.3">
      <c r="A4" s="12" t="s">
        <v>119</v>
      </c>
      <c r="B4" s="15"/>
    </row>
    <row r="5" spans="1:15" x14ac:dyDescent="0.3">
      <c r="A5" s="15"/>
      <c r="B5" s="15"/>
    </row>
    <row r="6" spans="1:15" x14ac:dyDescent="0.3">
      <c r="A6" s="16" t="str">
        <f>HYPERLINK("#'Table of contents'!A103",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115</v>
      </c>
      <c r="C9" s="1">
        <v>21</v>
      </c>
      <c r="D9" s="1">
        <v>24</v>
      </c>
      <c r="E9" s="1">
        <v>25</v>
      </c>
      <c r="F9" s="1">
        <v>26</v>
      </c>
      <c r="G9" s="1">
        <v>26</v>
      </c>
      <c r="H9" s="1">
        <v>25</v>
      </c>
      <c r="I9" s="1">
        <v>28</v>
      </c>
      <c r="J9" s="1">
        <v>28</v>
      </c>
      <c r="K9" s="1">
        <v>29</v>
      </c>
      <c r="L9" s="1">
        <v>33</v>
      </c>
      <c r="M9" s="1">
        <v>39</v>
      </c>
      <c r="N9" s="1">
        <v>45</v>
      </c>
      <c r="O9" s="1">
        <v>51</v>
      </c>
    </row>
    <row r="10" spans="1:15" x14ac:dyDescent="0.3">
      <c r="A10" s="7" t="s">
        <v>198</v>
      </c>
      <c r="B10" s="7" t="s">
        <v>116</v>
      </c>
      <c r="C10" s="1">
        <v>2291</v>
      </c>
      <c r="D10" s="1">
        <v>2451</v>
      </c>
      <c r="E10" s="1">
        <v>2586</v>
      </c>
      <c r="F10" s="1">
        <v>2750</v>
      </c>
      <c r="G10" s="1">
        <v>2924</v>
      </c>
      <c r="H10" s="1">
        <v>3115</v>
      </c>
      <c r="I10" s="1">
        <v>3263</v>
      </c>
      <c r="J10" s="1">
        <v>3421</v>
      </c>
      <c r="K10" s="1">
        <v>3581</v>
      </c>
      <c r="L10" s="1">
        <v>3779</v>
      </c>
      <c r="M10" s="1">
        <v>4363</v>
      </c>
      <c r="N10" s="1">
        <v>4853</v>
      </c>
      <c r="O10" s="1">
        <v>5291</v>
      </c>
    </row>
    <row r="11" spans="1:15" x14ac:dyDescent="0.3">
      <c r="A11" s="7" t="s">
        <v>198</v>
      </c>
      <c r="B11" s="7" t="s">
        <v>117</v>
      </c>
      <c r="C11" s="1">
        <v>26</v>
      </c>
      <c r="D11" s="1">
        <v>26</v>
      </c>
      <c r="E11" s="1">
        <v>27</v>
      </c>
      <c r="F11" s="1">
        <v>31</v>
      </c>
      <c r="G11" s="1">
        <v>34</v>
      </c>
      <c r="H11" s="1">
        <v>37</v>
      </c>
      <c r="I11" s="1">
        <v>40</v>
      </c>
      <c r="J11" s="1">
        <v>40</v>
      </c>
      <c r="K11" s="1">
        <v>43</v>
      </c>
      <c r="L11" s="1">
        <v>48</v>
      </c>
      <c r="M11" s="1">
        <v>65</v>
      </c>
      <c r="N11" s="1">
        <v>69</v>
      </c>
      <c r="O11" s="1">
        <v>69</v>
      </c>
    </row>
    <row r="12" spans="1:15" x14ac:dyDescent="0.3">
      <c r="A12" s="7" t="s">
        <v>198</v>
      </c>
      <c r="B12" s="7" t="s">
        <v>17</v>
      </c>
      <c r="C12" s="1">
        <v>14</v>
      </c>
      <c r="D12" s="1">
        <v>12</v>
      </c>
      <c r="E12" s="1">
        <v>18</v>
      </c>
      <c r="F12" s="1">
        <v>17</v>
      </c>
      <c r="G12" s="1">
        <v>16</v>
      </c>
      <c r="H12" s="1">
        <v>17</v>
      </c>
      <c r="I12" s="1">
        <v>14</v>
      </c>
      <c r="J12" s="1">
        <v>14</v>
      </c>
      <c r="K12" s="1">
        <v>16</v>
      </c>
      <c r="L12" s="1">
        <v>16</v>
      </c>
      <c r="M12" s="1">
        <v>19</v>
      </c>
      <c r="N12" s="1">
        <v>19</v>
      </c>
      <c r="O12" s="1">
        <v>21</v>
      </c>
    </row>
    <row r="13" spans="1:15" x14ac:dyDescent="0.3">
      <c r="A13" s="7" t="s">
        <v>198</v>
      </c>
      <c r="B13" s="7" t="s">
        <v>110</v>
      </c>
      <c r="C13" s="1">
        <v>377</v>
      </c>
      <c r="D13" s="1">
        <v>401</v>
      </c>
      <c r="E13" s="1">
        <v>416</v>
      </c>
      <c r="F13" s="1">
        <v>434</v>
      </c>
      <c r="G13" s="1">
        <v>468</v>
      </c>
      <c r="H13" s="1">
        <v>488</v>
      </c>
      <c r="I13" s="1">
        <v>498</v>
      </c>
      <c r="J13" s="1">
        <v>534</v>
      </c>
      <c r="K13" s="1">
        <v>549</v>
      </c>
      <c r="L13" s="1">
        <v>570</v>
      </c>
      <c r="M13" s="1">
        <v>687</v>
      </c>
      <c r="N13" s="1">
        <v>789</v>
      </c>
      <c r="O13" s="1">
        <v>876</v>
      </c>
    </row>
    <row r="14" spans="1:15" x14ac:dyDescent="0.3">
      <c r="A14" s="7" t="s">
        <v>198</v>
      </c>
      <c r="B14" s="7" t="s">
        <v>111</v>
      </c>
      <c r="C14" s="1">
        <v>2582</v>
      </c>
      <c r="D14" s="1">
        <v>2577</v>
      </c>
      <c r="E14" s="1">
        <v>2467</v>
      </c>
      <c r="F14" s="1">
        <v>2416</v>
      </c>
      <c r="G14" s="1">
        <v>2388</v>
      </c>
      <c r="H14" s="1">
        <v>2386</v>
      </c>
      <c r="I14" s="1">
        <v>2401</v>
      </c>
      <c r="J14" s="1">
        <v>2363</v>
      </c>
      <c r="K14" s="1">
        <v>2347</v>
      </c>
      <c r="L14" s="1">
        <v>2343</v>
      </c>
      <c r="M14" s="1">
        <v>1796</v>
      </c>
      <c r="N14" s="1">
        <v>1451</v>
      </c>
      <c r="O14" s="1">
        <v>1282</v>
      </c>
    </row>
    <row r="15" spans="1:15" x14ac:dyDescent="0.3">
      <c r="A15" s="7" t="s">
        <v>199</v>
      </c>
      <c r="B15" s="7" t="s">
        <v>115</v>
      </c>
      <c r="C15" s="1">
        <v>36</v>
      </c>
      <c r="D15" s="1">
        <v>40</v>
      </c>
      <c r="E15" s="1">
        <v>47</v>
      </c>
      <c r="F15" s="1">
        <v>46</v>
      </c>
      <c r="G15" s="1">
        <v>50</v>
      </c>
      <c r="H15" s="1">
        <v>53</v>
      </c>
      <c r="I15" s="1">
        <v>60</v>
      </c>
      <c r="J15" s="1">
        <v>60</v>
      </c>
      <c r="K15" s="1">
        <v>60</v>
      </c>
      <c r="L15" s="1">
        <v>60</v>
      </c>
      <c r="M15" s="1">
        <v>76</v>
      </c>
      <c r="N15" s="1">
        <v>94</v>
      </c>
      <c r="O15" s="1">
        <v>95</v>
      </c>
    </row>
    <row r="16" spans="1:15" x14ac:dyDescent="0.3">
      <c r="A16" s="7" t="s">
        <v>199</v>
      </c>
      <c r="B16" s="7" t="s">
        <v>116</v>
      </c>
      <c r="C16" s="1">
        <v>5305</v>
      </c>
      <c r="D16" s="1">
        <v>5801</v>
      </c>
      <c r="E16" s="1">
        <v>6232</v>
      </c>
      <c r="F16" s="1">
        <v>6628</v>
      </c>
      <c r="G16" s="1">
        <v>7138</v>
      </c>
      <c r="H16" s="1">
        <v>7614</v>
      </c>
      <c r="I16" s="1">
        <v>8114</v>
      </c>
      <c r="J16" s="1">
        <v>8484</v>
      </c>
      <c r="K16" s="1">
        <v>8992</v>
      </c>
      <c r="L16" s="1">
        <v>9203</v>
      </c>
      <c r="M16" s="1">
        <v>10618</v>
      </c>
      <c r="N16" s="1">
        <v>11856</v>
      </c>
      <c r="O16" s="1">
        <v>12230</v>
      </c>
    </row>
    <row r="17" spans="1:15" x14ac:dyDescent="0.3">
      <c r="A17" s="7" t="s">
        <v>199</v>
      </c>
      <c r="B17" s="7" t="s">
        <v>117</v>
      </c>
      <c r="C17" s="1">
        <v>246</v>
      </c>
      <c r="D17" s="1">
        <v>273</v>
      </c>
      <c r="E17" s="1">
        <v>289</v>
      </c>
      <c r="F17" s="1">
        <v>307</v>
      </c>
      <c r="G17" s="1">
        <v>327</v>
      </c>
      <c r="H17" s="1">
        <v>339</v>
      </c>
      <c r="I17" s="1">
        <v>353</v>
      </c>
      <c r="J17" s="1">
        <v>378</v>
      </c>
      <c r="K17" s="1">
        <v>392</v>
      </c>
      <c r="L17" s="1">
        <v>401</v>
      </c>
      <c r="M17" s="1">
        <v>458</v>
      </c>
      <c r="N17" s="1">
        <v>487</v>
      </c>
      <c r="O17" s="1">
        <v>533</v>
      </c>
    </row>
    <row r="18" spans="1:15" x14ac:dyDescent="0.3">
      <c r="A18" s="7" t="s">
        <v>199</v>
      </c>
      <c r="B18" s="7" t="s">
        <v>17</v>
      </c>
      <c r="C18" s="1">
        <v>37</v>
      </c>
      <c r="D18" s="1">
        <v>38</v>
      </c>
      <c r="E18" s="1">
        <v>36</v>
      </c>
      <c r="F18" s="1">
        <v>41</v>
      </c>
      <c r="G18" s="1">
        <v>40</v>
      </c>
      <c r="H18" s="1">
        <v>39</v>
      </c>
      <c r="I18" s="1">
        <v>41</v>
      </c>
      <c r="J18" s="1">
        <v>42</v>
      </c>
      <c r="K18" s="1">
        <v>37</v>
      </c>
      <c r="L18" s="1">
        <v>40</v>
      </c>
      <c r="M18" s="1">
        <v>48</v>
      </c>
      <c r="N18" s="1">
        <v>58</v>
      </c>
      <c r="O18" s="1">
        <v>63</v>
      </c>
    </row>
    <row r="19" spans="1:15" x14ac:dyDescent="0.3">
      <c r="A19" s="7" t="s">
        <v>199</v>
      </c>
      <c r="B19" s="7" t="s">
        <v>110</v>
      </c>
      <c r="C19" s="1">
        <v>997</v>
      </c>
      <c r="D19" s="1">
        <v>1072</v>
      </c>
      <c r="E19" s="1">
        <v>1143</v>
      </c>
      <c r="F19" s="1">
        <v>1199</v>
      </c>
      <c r="G19" s="1">
        <v>1272</v>
      </c>
      <c r="H19" s="1">
        <v>1345</v>
      </c>
      <c r="I19" s="1">
        <v>1411</v>
      </c>
      <c r="J19" s="1">
        <v>1460</v>
      </c>
      <c r="K19" s="1">
        <v>1526</v>
      </c>
      <c r="L19" s="1">
        <v>1553</v>
      </c>
      <c r="M19" s="1">
        <v>1875</v>
      </c>
      <c r="N19" s="1">
        <v>2107</v>
      </c>
      <c r="O19" s="1">
        <v>2228</v>
      </c>
    </row>
    <row r="20" spans="1:15" x14ac:dyDescent="0.3">
      <c r="A20" s="7" t="s">
        <v>199</v>
      </c>
      <c r="B20" s="7" t="s">
        <v>111</v>
      </c>
      <c r="C20" s="1">
        <v>5707</v>
      </c>
      <c r="D20" s="1">
        <v>5946</v>
      </c>
      <c r="E20" s="1">
        <v>5868</v>
      </c>
      <c r="F20" s="1">
        <v>5689</v>
      </c>
      <c r="G20" s="1">
        <v>5655</v>
      </c>
      <c r="H20" s="1">
        <v>5620</v>
      </c>
      <c r="I20" s="1">
        <v>5558</v>
      </c>
      <c r="J20" s="1">
        <v>5468</v>
      </c>
      <c r="K20" s="1">
        <v>5486</v>
      </c>
      <c r="L20" s="1">
        <v>5402</v>
      </c>
      <c r="M20" s="1">
        <v>4132</v>
      </c>
      <c r="N20" s="1">
        <v>3211</v>
      </c>
      <c r="O20" s="1">
        <v>2669</v>
      </c>
    </row>
    <row r="21" spans="1:15" x14ac:dyDescent="0.3">
      <c r="A21" s="7" t="s">
        <v>200</v>
      </c>
      <c r="B21" s="7" t="s">
        <v>115</v>
      </c>
      <c r="C21" s="1">
        <v>23</v>
      </c>
      <c r="D21" s="1">
        <v>25</v>
      </c>
      <c r="E21" s="1">
        <v>29</v>
      </c>
      <c r="F21" s="1">
        <v>32</v>
      </c>
      <c r="G21" s="1">
        <v>34</v>
      </c>
      <c r="H21" s="1">
        <v>35</v>
      </c>
      <c r="I21" s="1">
        <v>38</v>
      </c>
      <c r="J21" s="1">
        <v>41</v>
      </c>
      <c r="K21" s="1">
        <v>44</v>
      </c>
      <c r="L21" s="1">
        <v>40</v>
      </c>
      <c r="M21" s="1">
        <v>45</v>
      </c>
      <c r="N21" s="1">
        <v>50</v>
      </c>
      <c r="O21" s="1">
        <v>61</v>
      </c>
    </row>
    <row r="22" spans="1:15" x14ac:dyDescent="0.3">
      <c r="A22" s="7" t="s">
        <v>200</v>
      </c>
      <c r="B22" s="7" t="s">
        <v>116</v>
      </c>
      <c r="C22" s="1">
        <v>3961</v>
      </c>
      <c r="D22" s="1">
        <v>4246</v>
      </c>
      <c r="E22" s="1">
        <v>4506</v>
      </c>
      <c r="F22" s="1">
        <v>4767</v>
      </c>
      <c r="G22" s="1">
        <v>5063</v>
      </c>
      <c r="H22" s="1">
        <v>5397</v>
      </c>
      <c r="I22" s="1">
        <v>5674</v>
      </c>
      <c r="J22" s="1">
        <v>5960</v>
      </c>
      <c r="K22" s="1">
        <v>6295</v>
      </c>
      <c r="L22" s="1">
        <v>6506</v>
      </c>
      <c r="M22" s="1">
        <v>7456</v>
      </c>
      <c r="N22" s="1">
        <v>8314</v>
      </c>
      <c r="O22" s="1">
        <v>8964</v>
      </c>
    </row>
    <row r="23" spans="1:15" x14ac:dyDescent="0.3">
      <c r="A23" s="7" t="s">
        <v>200</v>
      </c>
      <c r="B23" s="7" t="s">
        <v>117</v>
      </c>
      <c r="C23" s="1">
        <v>49</v>
      </c>
      <c r="D23" s="1">
        <v>53</v>
      </c>
      <c r="E23" s="1">
        <v>65</v>
      </c>
      <c r="F23" s="1">
        <v>66</v>
      </c>
      <c r="G23" s="1">
        <v>65</v>
      </c>
      <c r="H23" s="1">
        <v>68</v>
      </c>
      <c r="I23" s="1">
        <v>71</v>
      </c>
      <c r="J23" s="1">
        <v>75</v>
      </c>
      <c r="K23" s="1">
        <v>79</v>
      </c>
      <c r="L23" s="1">
        <v>91</v>
      </c>
      <c r="M23" s="1">
        <v>105</v>
      </c>
      <c r="N23" s="1">
        <v>110</v>
      </c>
      <c r="O23" s="1">
        <v>121</v>
      </c>
    </row>
    <row r="24" spans="1:15" x14ac:dyDescent="0.3">
      <c r="A24" s="7" t="s">
        <v>200</v>
      </c>
      <c r="B24" s="7" t="s">
        <v>17</v>
      </c>
      <c r="C24" s="1">
        <v>11</v>
      </c>
      <c r="D24" s="1">
        <v>12</v>
      </c>
      <c r="E24" s="1">
        <v>10</v>
      </c>
      <c r="F24" s="1">
        <v>13</v>
      </c>
      <c r="G24" s="1">
        <v>15</v>
      </c>
      <c r="H24" s="1">
        <v>16</v>
      </c>
      <c r="I24" s="1">
        <v>16</v>
      </c>
      <c r="J24" s="1">
        <v>17</v>
      </c>
      <c r="K24" s="1">
        <v>20</v>
      </c>
      <c r="L24" s="1">
        <v>18</v>
      </c>
      <c r="M24" s="1">
        <v>23</v>
      </c>
      <c r="N24" s="1">
        <v>28</v>
      </c>
      <c r="O24" s="1">
        <v>34</v>
      </c>
    </row>
    <row r="25" spans="1:15" x14ac:dyDescent="0.3">
      <c r="A25" s="7" t="s">
        <v>200</v>
      </c>
      <c r="B25" s="7" t="s">
        <v>110</v>
      </c>
      <c r="C25" s="1">
        <v>645</v>
      </c>
      <c r="D25" s="1">
        <v>662</v>
      </c>
      <c r="E25" s="1">
        <v>695</v>
      </c>
      <c r="F25" s="1">
        <v>755</v>
      </c>
      <c r="G25" s="1">
        <v>775</v>
      </c>
      <c r="H25" s="1">
        <v>790</v>
      </c>
      <c r="I25" s="1">
        <v>813</v>
      </c>
      <c r="J25" s="1">
        <v>842</v>
      </c>
      <c r="K25" s="1">
        <v>865</v>
      </c>
      <c r="L25" s="1">
        <v>895</v>
      </c>
      <c r="M25" s="1">
        <v>1093</v>
      </c>
      <c r="N25" s="1">
        <v>1221</v>
      </c>
      <c r="O25" s="1">
        <v>1289</v>
      </c>
    </row>
    <row r="26" spans="1:15" x14ac:dyDescent="0.3">
      <c r="A26" s="7" t="s">
        <v>200</v>
      </c>
      <c r="B26" s="7" t="s">
        <v>111</v>
      </c>
      <c r="C26" s="1">
        <v>4146</v>
      </c>
      <c r="D26" s="1">
        <v>4132</v>
      </c>
      <c r="E26" s="1">
        <v>3983</v>
      </c>
      <c r="F26" s="1">
        <v>3876</v>
      </c>
      <c r="G26" s="1">
        <v>3885</v>
      </c>
      <c r="H26" s="1">
        <v>3794</v>
      </c>
      <c r="I26" s="1">
        <v>3728</v>
      </c>
      <c r="J26" s="1">
        <v>3675</v>
      </c>
      <c r="K26" s="1">
        <v>3654</v>
      </c>
      <c r="L26" s="1">
        <v>3619</v>
      </c>
      <c r="M26" s="1">
        <v>2754</v>
      </c>
      <c r="N26" s="1">
        <v>2182</v>
      </c>
      <c r="O26" s="1">
        <v>1898</v>
      </c>
    </row>
    <row r="27" spans="1:15" x14ac:dyDescent="0.3">
      <c r="A27" s="7" t="s">
        <v>201</v>
      </c>
      <c r="B27" s="7" t="s">
        <v>115</v>
      </c>
      <c r="C27" s="1">
        <v>28</v>
      </c>
      <c r="D27" s="1">
        <v>28</v>
      </c>
      <c r="E27" s="1">
        <v>31</v>
      </c>
      <c r="F27" s="1">
        <v>31</v>
      </c>
      <c r="G27" s="1">
        <v>30</v>
      </c>
      <c r="H27" s="1">
        <v>32</v>
      </c>
      <c r="I27" s="1">
        <v>33</v>
      </c>
      <c r="J27" s="1">
        <v>39</v>
      </c>
      <c r="K27" s="1">
        <v>39</v>
      </c>
      <c r="L27" s="1">
        <v>36</v>
      </c>
      <c r="M27" s="1">
        <v>43</v>
      </c>
      <c r="N27" s="1">
        <v>52</v>
      </c>
      <c r="O27" s="1">
        <v>58</v>
      </c>
    </row>
    <row r="28" spans="1:15" x14ac:dyDescent="0.3">
      <c r="A28" s="7" t="s">
        <v>201</v>
      </c>
      <c r="B28" s="7" t="s">
        <v>116</v>
      </c>
      <c r="C28" s="1">
        <v>3372</v>
      </c>
      <c r="D28" s="1">
        <v>3613</v>
      </c>
      <c r="E28" s="1">
        <v>3867</v>
      </c>
      <c r="F28" s="1">
        <v>4117</v>
      </c>
      <c r="G28" s="1">
        <v>4332</v>
      </c>
      <c r="H28" s="1">
        <v>4542</v>
      </c>
      <c r="I28" s="1">
        <v>4717</v>
      </c>
      <c r="J28" s="1">
        <v>4970</v>
      </c>
      <c r="K28" s="1">
        <v>5189</v>
      </c>
      <c r="L28" s="1">
        <v>5356</v>
      </c>
      <c r="M28" s="1">
        <v>6146</v>
      </c>
      <c r="N28" s="1">
        <v>6802</v>
      </c>
      <c r="O28" s="1">
        <v>7277</v>
      </c>
    </row>
    <row r="29" spans="1:15" x14ac:dyDescent="0.3">
      <c r="A29" s="7" t="s">
        <v>201</v>
      </c>
      <c r="B29" s="7" t="s">
        <v>117</v>
      </c>
      <c r="C29" s="1">
        <v>69</v>
      </c>
      <c r="D29" s="1">
        <v>73</v>
      </c>
      <c r="E29" s="1">
        <v>83</v>
      </c>
      <c r="F29" s="1">
        <v>91</v>
      </c>
      <c r="G29" s="1">
        <v>89</v>
      </c>
      <c r="H29" s="1">
        <v>98</v>
      </c>
      <c r="I29" s="1">
        <v>106</v>
      </c>
      <c r="J29" s="1">
        <v>123</v>
      </c>
      <c r="K29" s="1">
        <v>133</v>
      </c>
      <c r="L29" s="1">
        <v>140</v>
      </c>
      <c r="M29" s="1">
        <v>160</v>
      </c>
      <c r="N29" s="1">
        <v>185</v>
      </c>
      <c r="O29" s="1">
        <v>209</v>
      </c>
    </row>
    <row r="30" spans="1:15" x14ac:dyDescent="0.3">
      <c r="A30" s="7" t="s">
        <v>201</v>
      </c>
      <c r="B30" s="7" t="s">
        <v>17</v>
      </c>
      <c r="C30" s="1">
        <v>11</v>
      </c>
      <c r="D30" s="1">
        <v>13</v>
      </c>
      <c r="E30" s="1">
        <v>16</v>
      </c>
      <c r="F30" s="1">
        <v>16</v>
      </c>
      <c r="G30" s="1">
        <v>18</v>
      </c>
      <c r="H30" s="1">
        <v>19</v>
      </c>
      <c r="I30" s="1">
        <v>23</v>
      </c>
      <c r="J30" s="1">
        <v>21</v>
      </c>
      <c r="K30" s="1">
        <v>21</v>
      </c>
      <c r="L30" s="1">
        <v>22</v>
      </c>
      <c r="M30" s="1">
        <v>27</v>
      </c>
      <c r="N30" s="1">
        <v>27</v>
      </c>
      <c r="O30" s="1">
        <v>26</v>
      </c>
    </row>
    <row r="31" spans="1:15" x14ac:dyDescent="0.3">
      <c r="A31" s="7" t="s">
        <v>201</v>
      </c>
      <c r="B31" s="7" t="s">
        <v>110</v>
      </c>
      <c r="C31" s="1">
        <v>451</v>
      </c>
      <c r="D31" s="1">
        <v>490</v>
      </c>
      <c r="E31" s="1">
        <v>516</v>
      </c>
      <c r="F31" s="1">
        <v>539</v>
      </c>
      <c r="G31" s="1">
        <v>566</v>
      </c>
      <c r="H31" s="1">
        <v>594</v>
      </c>
      <c r="I31" s="1">
        <v>630</v>
      </c>
      <c r="J31" s="1">
        <v>668</v>
      </c>
      <c r="K31" s="1">
        <v>706</v>
      </c>
      <c r="L31" s="1">
        <v>757</v>
      </c>
      <c r="M31" s="1">
        <v>878</v>
      </c>
      <c r="N31" s="1">
        <v>994</v>
      </c>
      <c r="O31" s="1">
        <v>1088</v>
      </c>
    </row>
    <row r="32" spans="1:15" x14ac:dyDescent="0.3">
      <c r="A32" s="7" t="s">
        <v>201</v>
      </c>
      <c r="B32" s="7" t="s">
        <v>111</v>
      </c>
      <c r="C32" s="1">
        <v>2978</v>
      </c>
      <c r="D32" s="1">
        <v>2921</v>
      </c>
      <c r="E32" s="1">
        <v>2876</v>
      </c>
      <c r="F32" s="1">
        <v>2772</v>
      </c>
      <c r="G32" s="1">
        <v>2726</v>
      </c>
      <c r="H32" s="1">
        <v>2696</v>
      </c>
      <c r="I32" s="1">
        <v>2660</v>
      </c>
      <c r="J32" s="1">
        <v>2616</v>
      </c>
      <c r="K32" s="1">
        <v>2625</v>
      </c>
      <c r="L32" s="1">
        <v>2610</v>
      </c>
      <c r="M32" s="1">
        <v>1930</v>
      </c>
      <c r="N32" s="1">
        <v>1475</v>
      </c>
      <c r="O32" s="1">
        <v>1214</v>
      </c>
    </row>
    <row r="33" spans="1:15" x14ac:dyDescent="0.3">
      <c r="A33" s="7" t="s">
        <v>202</v>
      </c>
      <c r="B33" s="7" t="s">
        <v>115</v>
      </c>
      <c r="C33" s="1">
        <v>31</v>
      </c>
      <c r="D33" s="1">
        <v>30</v>
      </c>
      <c r="E33" s="1">
        <v>28</v>
      </c>
      <c r="F33" s="1">
        <v>30</v>
      </c>
      <c r="G33" s="1">
        <v>33</v>
      </c>
      <c r="H33" s="1">
        <v>27</v>
      </c>
      <c r="I33" s="1">
        <v>29</v>
      </c>
      <c r="J33" s="1">
        <v>33</v>
      </c>
      <c r="K33" s="1">
        <v>34</v>
      </c>
      <c r="L33" s="1">
        <v>36</v>
      </c>
      <c r="M33" s="1">
        <v>31</v>
      </c>
      <c r="N33" s="1">
        <v>43</v>
      </c>
      <c r="O33" s="1">
        <v>49</v>
      </c>
    </row>
    <row r="34" spans="1:15" x14ac:dyDescent="0.3">
      <c r="A34" s="7" t="s">
        <v>202</v>
      </c>
      <c r="B34" s="7" t="s">
        <v>116</v>
      </c>
      <c r="C34" s="1">
        <v>3460</v>
      </c>
      <c r="D34" s="1">
        <v>3658</v>
      </c>
      <c r="E34" s="1">
        <v>3973</v>
      </c>
      <c r="F34" s="1">
        <v>4218</v>
      </c>
      <c r="G34" s="1">
        <v>4429</v>
      </c>
      <c r="H34" s="1">
        <v>4657</v>
      </c>
      <c r="I34" s="1">
        <v>4939</v>
      </c>
      <c r="J34" s="1">
        <v>5172</v>
      </c>
      <c r="K34" s="1">
        <v>5452</v>
      </c>
      <c r="L34" s="1">
        <v>5636</v>
      </c>
      <c r="M34" s="1">
        <v>6484</v>
      </c>
      <c r="N34" s="1">
        <v>7285</v>
      </c>
      <c r="O34" s="1">
        <v>7942</v>
      </c>
    </row>
    <row r="35" spans="1:15" x14ac:dyDescent="0.3">
      <c r="A35" s="7" t="s">
        <v>202</v>
      </c>
      <c r="B35" s="7" t="s">
        <v>117</v>
      </c>
      <c r="C35" s="1">
        <v>63</v>
      </c>
      <c r="D35" s="1">
        <v>67</v>
      </c>
      <c r="E35" s="1">
        <v>74</v>
      </c>
      <c r="F35" s="1">
        <v>79</v>
      </c>
      <c r="G35" s="1">
        <v>79</v>
      </c>
      <c r="H35" s="1">
        <v>86</v>
      </c>
      <c r="I35" s="1">
        <v>90</v>
      </c>
      <c r="J35" s="1">
        <v>90</v>
      </c>
      <c r="K35" s="1">
        <v>104</v>
      </c>
      <c r="L35" s="1">
        <v>114</v>
      </c>
      <c r="M35" s="1">
        <v>130</v>
      </c>
      <c r="N35" s="1">
        <v>141</v>
      </c>
      <c r="O35" s="1">
        <v>157</v>
      </c>
    </row>
    <row r="36" spans="1:15" x14ac:dyDescent="0.3">
      <c r="A36" s="7" t="s">
        <v>202</v>
      </c>
      <c r="B36" s="7" t="s">
        <v>17</v>
      </c>
      <c r="C36" s="1">
        <v>21</v>
      </c>
      <c r="D36" s="1">
        <v>23</v>
      </c>
      <c r="E36" s="1">
        <v>25</v>
      </c>
      <c r="F36" s="1">
        <v>24</v>
      </c>
      <c r="G36" s="1">
        <v>29</v>
      </c>
      <c r="H36" s="1">
        <v>27</v>
      </c>
      <c r="I36" s="1">
        <v>23</v>
      </c>
      <c r="J36" s="1">
        <v>23</v>
      </c>
      <c r="K36" s="1">
        <v>27</v>
      </c>
      <c r="L36" s="1">
        <v>26</v>
      </c>
      <c r="M36" s="1">
        <v>32</v>
      </c>
      <c r="N36" s="1">
        <v>37</v>
      </c>
      <c r="O36" s="1">
        <v>35</v>
      </c>
    </row>
    <row r="37" spans="1:15" x14ac:dyDescent="0.3">
      <c r="A37" s="7" t="s">
        <v>202</v>
      </c>
      <c r="B37" s="7" t="s">
        <v>110</v>
      </c>
      <c r="C37" s="1">
        <v>579</v>
      </c>
      <c r="D37" s="1">
        <v>601</v>
      </c>
      <c r="E37" s="1">
        <v>626</v>
      </c>
      <c r="F37" s="1">
        <v>660</v>
      </c>
      <c r="G37" s="1">
        <v>703</v>
      </c>
      <c r="H37" s="1">
        <v>736</v>
      </c>
      <c r="I37" s="1">
        <v>769</v>
      </c>
      <c r="J37" s="1">
        <v>798</v>
      </c>
      <c r="K37" s="1">
        <v>826</v>
      </c>
      <c r="L37" s="1">
        <v>857</v>
      </c>
      <c r="M37" s="1">
        <v>1030</v>
      </c>
      <c r="N37" s="1">
        <v>1175</v>
      </c>
      <c r="O37" s="1">
        <v>1265</v>
      </c>
    </row>
    <row r="38" spans="1:15" x14ac:dyDescent="0.3">
      <c r="A38" s="7" t="s">
        <v>202</v>
      </c>
      <c r="B38" s="7" t="s">
        <v>111</v>
      </c>
      <c r="C38" s="1">
        <v>3870</v>
      </c>
      <c r="D38" s="1">
        <v>3808</v>
      </c>
      <c r="E38" s="1">
        <v>3674</v>
      </c>
      <c r="F38" s="1">
        <v>3578</v>
      </c>
      <c r="G38" s="1">
        <v>3536</v>
      </c>
      <c r="H38" s="1">
        <v>3512</v>
      </c>
      <c r="I38" s="1">
        <v>3491</v>
      </c>
      <c r="J38" s="1">
        <v>3410</v>
      </c>
      <c r="K38" s="1">
        <v>3396</v>
      </c>
      <c r="L38" s="1">
        <v>3413</v>
      </c>
      <c r="M38" s="1">
        <v>2635</v>
      </c>
      <c r="N38" s="1">
        <v>2041</v>
      </c>
      <c r="O38" s="1">
        <v>1778</v>
      </c>
    </row>
    <row r="39" spans="1:15" x14ac:dyDescent="0.3">
      <c r="A39" s="7" t="s">
        <v>203</v>
      </c>
      <c r="B39" s="7" t="s">
        <v>115</v>
      </c>
      <c r="C39" s="1">
        <v>8</v>
      </c>
      <c r="D39" s="1">
        <v>8</v>
      </c>
      <c r="E39" s="1">
        <v>9</v>
      </c>
      <c r="F39" s="1">
        <v>13</v>
      </c>
      <c r="G39" s="1">
        <v>15</v>
      </c>
      <c r="H39" s="1">
        <v>20</v>
      </c>
      <c r="I39" s="1">
        <v>22</v>
      </c>
      <c r="J39" s="1">
        <v>17</v>
      </c>
      <c r="K39" s="1">
        <v>17</v>
      </c>
      <c r="L39" s="1">
        <v>15</v>
      </c>
      <c r="M39" s="1">
        <v>18</v>
      </c>
      <c r="N39" s="1">
        <v>21</v>
      </c>
      <c r="O39" s="1">
        <v>27</v>
      </c>
    </row>
    <row r="40" spans="1:15" x14ac:dyDescent="0.3">
      <c r="A40" s="7" t="s">
        <v>203</v>
      </c>
      <c r="B40" s="7" t="s">
        <v>116</v>
      </c>
      <c r="C40" s="1">
        <v>2039</v>
      </c>
      <c r="D40" s="1">
        <v>2166</v>
      </c>
      <c r="E40" s="1">
        <v>2313</v>
      </c>
      <c r="F40" s="1">
        <v>2465</v>
      </c>
      <c r="G40" s="1">
        <v>2616</v>
      </c>
      <c r="H40" s="1">
        <v>2755</v>
      </c>
      <c r="I40" s="1">
        <v>2896</v>
      </c>
      <c r="J40" s="1">
        <v>3071</v>
      </c>
      <c r="K40" s="1">
        <v>3236</v>
      </c>
      <c r="L40" s="1">
        <v>3411</v>
      </c>
      <c r="M40" s="1">
        <v>3996</v>
      </c>
      <c r="N40" s="1">
        <v>4493</v>
      </c>
      <c r="O40" s="1">
        <v>4833</v>
      </c>
    </row>
    <row r="41" spans="1:15" x14ac:dyDescent="0.3">
      <c r="A41" s="7" t="s">
        <v>203</v>
      </c>
      <c r="B41" s="7" t="s">
        <v>117</v>
      </c>
      <c r="C41" s="1">
        <v>24</v>
      </c>
      <c r="D41" s="1">
        <v>32</v>
      </c>
      <c r="E41" s="1">
        <v>35</v>
      </c>
      <c r="F41" s="1">
        <v>35</v>
      </c>
      <c r="G41" s="1">
        <v>40</v>
      </c>
      <c r="H41" s="1">
        <v>43</v>
      </c>
      <c r="I41" s="1">
        <v>46</v>
      </c>
      <c r="J41" s="1">
        <v>52</v>
      </c>
      <c r="K41" s="1">
        <v>57</v>
      </c>
      <c r="L41" s="1">
        <v>62</v>
      </c>
      <c r="M41" s="1">
        <v>71</v>
      </c>
      <c r="N41" s="1">
        <v>80</v>
      </c>
      <c r="O41" s="1">
        <v>87</v>
      </c>
    </row>
    <row r="42" spans="1:15" x14ac:dyDescent="0.3">
      <c r="A42" s="7" t="s">
        <v>203</v>
      </c>
      <c r="B42" s="7" t="s">
        <v>17</v>
      </c>
      <c r="C42" s="1">
        <v>10</v>
      </c>
      <c r="D42" s="1">
        <v>11</v>
      </c>
      <c r="E42" s="1">
        <v>10</v>
      </c>
      <c r="F42" s="1">
        <v>13</v>
      </c>
      <c r="G42" s="1">
        <v>14</v>
      </c>
      <c r="H42" s="1">
        <v>17</v>
      </c>
      <c r="I42" s="1">
        <v>17</v>
      </c>
      <c r="J42" s="1">
        <v>16</v>
      </c>
      <c r="K42" s="1">
        <v>20</v>
      </c>
      <c r="L42" s="1">
        <v>20</v>
      </c>
      <c r="M42" s="1">
        <v>20</v>
      </c>
      <c r="N42" s="1">
        <v>24</v>
      </c>
      <c r="O42" s="1">
        <v>24</v>
      </c>
    </row>
    <row r="43" spans="1:15" x14ac:dyDescent="0.3">
      <c r="A43" s="7" t="s">
        <v>203</v>
      </c>
      <c r="B43" s="7" t="s">
        <v>110</v>
      </c>
      <c r="C43" s="1">
        <v>366</v>
      </c>
      <c r="D43" s="1">
        <v>381</v>
      </c>
      <c r="E43" s="1">
        <v>414</v>
      </c>
      <c r="F43" s="1">
        <v>441</v>
      </c>
      <c r="G43" s="1">
        <v>448</v>
      </c>
      <c r="H43" s="1">
        <v>470</v>
      </c>
      <c r="I43" s="1">
        <v>496</v>
      </c>
      <c r="J43" s="1">
        <v>536</v>
      </c>
      <c r="K43" s="1">
        <v>561</v>
      </c>
      <c r="L43" s="1">
        <v>575</v>
      </c>
      <c r="M43" s="1">
        <v>706</v>
      </c>
      <c r="N43" s="1">
        <v>810</v>
      </c>
      <c r="O43" s="1">
        <v>869</v>
      </c>
    </row>
    <row r="44" spans="1:15" x14ac:dyDescent="0.3">
      <c r="A44" s="7" t="s">
        <v>203</v>
      </c>
      <c r="B44" s="7" t="s">
        <v>111</v>
      </c>
      <c r="C44" s="1">
        <v>2423</v>
      </c>
      <c r="D44" s="1">
        <v>2436</v>
      </c>
      <c r="E44" s="1">
        <v>2375</v>
      </c>
      <c r="F44" s="1">
        <v>2361</v>
      </c>
      <c r="G44" s="1">
        <v>2355</v>
      </c>
      <c r="H44" s="1">
        <v>2380</v>
      </c>
      <c r="I44" s="1">
        <v>2375</v>
      </c>
      <c r="J44" s="1">
        <v>2346</v>
      </c>
      <c r="K44" s="1">
        <v>2366</v>
      </c>
      <c r="L44" s="1">
        <v>2351</v>
      </c>
      <c r="M44" s="1">
        <v>1824</v>
      </c>
      <c r="N44" s="1">
        <v>1425</v>
      </c>
      <c r="O44" s="1">
        <v>1229</v>
      </c>
    </row>
    <row r="45" spans="1:15" x14ac:dyDescent="0.3">
      <c r="A45" s="7" t="s">
        <v>204</v>
      </c>
      <c r="B45" s="7" t="s">
        <v>115</v>
      </c>
      <c r="C45" s="1">
        <v>28</v>
      </c>
      <c r="D45" s="1">
        <v>25</v>
      </c>
      <c r="E45" s="1">
        <v>24</v>
      </c>
      <c r="F45" s="1">
        <v>26</v>
      </c>
      <c r="G45" s="1">
        <v>25</v>
      </c>
      <c r="H45" s="1">
        <v>26</v>
      </c>
      <c r="I45" s="1">
        <v>25</v>
      </c>
      <c r="J45" s="1">
        <v>24</v>
      </c>
      <c r="K45" s="1">
        <v>28</v>
      </c>
      <c r="L45" s="1">
        <v>36</v>
      </c>
      <c r="M45" s="1">
        <v>44</v>
      </c>
      <c r="N45" s="1">
        <v>52</v>
      </c>
      <c r="O45" s="1">
        <v>60</v>
      </c>
    </row>
    <row r="46" spans="1:15" x14ac:dyDescent="0.3">
      <c r="A46" s="7" t="s">
        <v>204</v>
      </c>
      <c r="B46" s="7" t="s">
        <v>116</v>
      </c>
      <c r="C46" s="1">
        <v>3728</v>
      </c>
      <c r="D46" s="1">
        <v>3947</v>
      </c>
      <c r="E46" s="1">
        <v>4133</v>
      </c>
      <c r="F46" s="1">
        <v>4359</v>
      </c>
      <c r="G46" s="1">
        <v>4591</v>
      </c>
      <c r="H46" s="1">
        <v>4849</v>
      </c>
      <c r="I46" s="1">
        <v>5045</v>
      </c>
      <c r="J46" s="1">
        <v>5256</v>
      </c>
      <c r="K46" s="1">
        <v>5513</v>
      </c>
      <c r="L46" s="1">
        <v>5738</v>
      </c>
      <c r="M46" s="1">
        <v>6590</v>
      </c>
      <c r="N46" s="1">
        <v>7248</v>
      </c>
      <c r="O46" s="1">
        <v>7592</v>
      </c>
    </row>
    <row r="47" spans="1:15" x14ac:dyDescent="0.3">
      <c r="A47" s="7" t="s">
        <v>204</v>
      </c>
      <c r="B47" s="7" t="s">
        <v>117</v>
      </c>
      <c r="C47" s="1">
        <v>48</v>
      </c>
      <c r="D47" s="1">
        <v>58</v>
      </c>
      <c r="E47" s="1">
        <v>59</v>
      </c>
      <c r="F47" s="1">
        <v>63</v>
      </c>
      <c r="G47" s="1">
        <v>65</v>
      </c>
      <c r="H47" s="1">
        <v>69</v>
      </c>
      <c r="I47" s="1">
        <v>71</v>
      </c>
      <c r="J47" s="1">
        <v>81</v>
      </c>
      <c r="K47" s="1">
        <v>83</v>
      </c>
      <c r="L47" s="1">
        <v>94</v>
      </c>
      <c r="M47" s="1">
        <v>112</v>
      </c>
      <c r="N47" s="1">
        <v>126</v>
      </c>
      <c r="O47" s="1">
        <v>141</v>
      </c>
    </row>
    <row r="48" spans="1:15" x14ac:dyDescent="0.3">
      <c r="A48" s="7" t="s">
        <v>204</v>
      </c>
      <c r="B48" s="7" t="s">
        <v>111</v>
      </c>
      <c r="C48" s="1">
        <v>3659</v>
      </c>
      <c r="D48" s="1">
        <v>3666</v>
      </c>
      <c r="E48" s="1">
        <v>3579</v>
      </c>
      <c r="F48" s="1">
        <v>3469</v>
      </c>
      <c r="G48" s="1">
        <v>3421</v>
      </c>
      <c r="H48" s="1">
        <v>3388</v>
      </c>
      <c r="I48" s="1">
        <v>3352</v>
      </c>
      <c r="J48" s="1">
        <v>3271</v>
      </c>
      <c r="K48" s="1">
        <v>3266</v>
      </c>
      <c r="L48" s="1">
        <v>3240</v>
      </c>
      <c r="M48" s="1">
        <v>2497</v>
      </c>
      <c r="N48" s="1">
        <v>2003</v>
      </c>
      <c r="O48" s="1">
        <v>1747</v>
      </c>
    </row>
    <row r="49" spans="1:15" x14ac:dyDescent="0.3">
      <c r="A49" s="7" t="s">
        <v>204</v>
      </c>
      <c r="B49" s="7" t="s">
        <v>17</v>
      </c>
      <c r="C49" s="1">
        <v>20</v>
      </c>
      <c r="D49" s="1">
        <v>21</v>
      </c>
      <c r="E49" s="1">
        <v>23</v>
      </c>
      <c r="F49" s="1">
        <v>24</v>
      </c>
      <c r="G49" s="1">
        <v>23</v>
      </c>
      <c r="H49" s="1">
        <v>23</v>
      </c>
      <c r="I49" s="1">
        <v>24</v>
      </c>
      <c r="J49" s="1">
        <v>27</v>
      </c>
      <c r="K49" s="1">
        <v>26</v>
      </c>
      <c r="L49" s="1">
        <v>25</v>
      </c>
      <c r="M49" s="1">
        <v>27</v>
      </c>
      <c r="N49" s="1">
        <v>30</v>
      </c>
      <c r="O49" s="1">
        <v>34</v>
      </c>
    </row>
    <row r="50" spans="1:15" x14ac:dyDescent="0.3">
      <c r="A50" s="7" t="s">
        <v>204</v>
      </c>
      <c r="B50" s="7" t="s">
        <v>110</v>
      </c>
      <c r="C50" s="1">
        <v>579</v>
      </c>
      <c r="D50" s="1">
        <v>611</v>
      </c>
      <c r="E50" s="1">
        <v>646</v>
      </c>
      <c r="F50" s="1">
        <v>654</v>
      </c>
      <c r="G50" s="1">
        <v>696</v>
      </c>
      <c r="H50" s="1">
        <v>736</v>
      </c>
      <c r="I50" s="1">
        <v>747</v>
      </c>
      <c r="J50" s="1">
        <v>764</v>
      </c>
      <c r="K50" s="1">
        <v>793</v>
      </c>
      <c r="L50" s="1">
        <v>808</v>
      </c>
      <c r="M50" s="1">
        <v>958</v>
      </c>
      <c r="N50" s="1">
        <v>1090</v>
      </c>
      <c r="O50" s="1">
        <v>1164</v>
      </c>
    </row>
    <row r="51" spans="1:15" x14ac:dyDescent="0.3">
      <c r="A51" s="10" t="s">
        <v>18</v>
      </c>
      <c r="B51" s="10" t="s">
        <v>18</v>
      </c>
      <c r="C51" s="5">
        <v>54339</v>
      </c>
      <c r="D51" s="5">
        <v>56478</v>
      </c>
      <c r="E51" s="5">
        <v>57851</v>
      </c>
      <c r="F51" s="5">
        <v>59171</v>
      </c>
      <c r="G51" s="5">
        <v>61054</v>
      </c>
      <c r="H51" s="5">
        <v>62980</v>
      </c>
      <c r="I51" s="5">
        <v>64747</v>
      </c>
      <c r="J51" s="5">
        <v>66326</v>
      </c>
      <c r="K51" s="5">
        <v>68533</v>
      </c>
      <c r="L51" s="5">
        <v>69995</v>
      </c>
      <c r="M51" s="5">
        <v>72041</v>
      </c>
      <c r="N51" s="5">
        <v>74603</v>
      </c>
      <c r="O51" s="5">
        <v>76680</v>
      </c>
    </row>
    <row r="52" spans="1:15" x14ac:dyDescent="0.3">
      <c r="A52" s="15"/>
      <c r="B52" s="15"/>
    </row>
    <row r="53" spans="1:15" x14ac:dyDescent="0.3">
      <c r="A53" s="15"/>
      <c r="B53" s="15"/>
    </row>
    <row r="54" spans="1:15" x14ac:dyDescent="0.3">
      <c r="A54" s="15"/>
      <c r="B54" s="15"/>
      <c r="C54" s="18" t="s">
        <v>37</v>
      </c>
      <c r="D54" s="19"/>
      <c r="E54" s="19"/>
      <c r="F54" s="19"/>
      <c r="G54" s="19"/>
      <c r="H54" s="19"/>
      <c r="I54" s="19"/>
      <c r="J54" s="19"/>
      <c r="K54" s="19"/>
      <c r="L54" s="19"/>
      <c r="M54" s="19"/>
      <c r="N54" s="19"/>
      <c r="O54" s="19"/>
    </row>
    <row r="55" spans="1:15" x14ac:dyDescent="0.3">
      <c r="A55" s="9" t="s">
        <v>41</v>
      </c>
      <c r="B55" s="9" t="s">
        <v>41</v>
      </c>
      <c r="C55" s="4" t="s">
        <v>0</v>
      </c>
      <c r="D55" s="4" t="s">
        <v>1</v>
      </c>
      <c r="E55" s="4" t="s">
        <v>2</v>
      </c>
      <c r="F55" s="4" t="s">
        <v>3</v>
      </c>
      <c r="G55" s="4" t="s">
        <v>4</v>
      </c>
      <c r="H55" s="4" t="s">
        <v>5</v>
      </c>
      <c r="I55" s="4" t="s">
        <v>6</v>
      </c>
      <c r="J55" s="4" t="s">
        <v>7</v>
      </c>
      <c r="K55" s="4" t="s">
        <v>8</v>
      </c>
      <c r="L55" s="4" t="s">
        <v>9</v>
      </c>
      <c r="M55" s="4" t="s">
        <v>10</v>
      </c>
      <c r="N55" s="4" t="s">
        <v>11</v>
      </c>
      <c r="O55" s="4" t="s">
        <v>12</v>
      </c>
    </row>
    <row r="56" spans="1:15" x14ac:dyDescent="0.3">
      <c r="A56" s="8" t="s">
        <v>198</v>
      </c>
      <c r="B56" s="8" t="s">
        <v>115</v>
      </c>
      <c r="C56" s="2">
        <v>3.9540576162681203E-3</v>
      </c>
      <c r="D56" s="2">
        <v>4.3707885631032598E-3</v>
      </c>
      <c r="E56" s="2">
        <v>4.5134500812421003E-3</v>
      </c>
      <c r="F56" s="2">
        <v>4.5823052520267901E-3</v>
      </c>
      <c r="G56" s="2">
        <v>4.4398907103825099E-3</v>
      </c>
      <c r="H56" s="2">
        <v>4.1199736321687504E-3</v>
      </c>
      <c r="I56" s="2">
        <v>4.4843049327354303E-3</v>
      </c>
      <c r="J56" s="2">
        <v>4.3750000000000004E-3</v>
      </c>
      <c r="K56" s="2">
        <v>4.4173648134044202E-3</v>
      </c>
      <c r="L56" s="2">
        <v>4.8608042421564301E-3</v>
      </c>
      <c r="M56" s="2">
        <v>5.5962117950925502E-3</v>
      </c>
      <c r="N56" s="2">
        <v>6.2275117630777701E-3</v>
      </c>
      <c r="O56" s="2">
        <v>6.71936758893281E-3</v>
      </c>
    </row>
    <row r="57" spans="1:15" x14ac:dyDescent="0.3">
      <c r="A57" s="8" t="s">
        <v>198</v>
      </c>
      <c r="B57" s="8" t="s">
        <v>116</v>
      </c>
      <c r="C57" s="2">
        <v>0.43136885708905998</v>
      </c>
      <c r="D57" s="2">
        <v>0.44636678200691998</v>
      </c>
      <c r="E57" s="2">
        <v>0.46687127640368298</v>
      </c>
      <c r="F57" s="2">
        <v>0.48466690165668003</v>
      </c>
      <c r="G57" s="2">
        <v>0.49931693989071002</v>
      </c>
      <c r="H57" s="2">
        <v>0.51334871456822695</v>
      </c>
      <c r="I57" s="2">
        <v>0.52258167841127501</v>
      </c>
      <c r="J57" s="2">
        <v>0.53453125000000001</v>
      </c>
      <c r="K57" s="2">
        <v>0.54546839299314498</v>
      </c>
      <c r="L57" s="2">
        <v>0.55663573427603497</v>
      </c>
      <c r="M57" s="2">
        <v>0.62605825799971304</v>
      </c>
      <c r="N57" s="2">
        <v>0.67160254636036498</v>
      </c>
      <c r="O57" s="2">
        <v>0.697101449275362</v>
      </c>
    </row>
    <row r="58" spans="1:15" x14ac:dyDescent="0.3">
      <c r="A58" s="8" t="s">
        <v>198</v>
      </c>
      <c r="B58" s="8" t="s">
        <v>117</v>
      </c>
      <c r="C58" s="2">
        <v>4.8954999058557699E-3</v>
      </c>
      <c r="D58" s="2">
        <v>4.7350209433618604E-3</v>
      </c>
      <c r="E58" s="2">
        <v>4.87452608774147E-3</v>
      </c>
      <c r="F58" s="2">
        <v>5.4635178004934799E-3</v>
      </c>
      <c r="G58" s="2">
        <v>5.8060109289617499E-3</v>
      </c>
      <c r="H58" s="2">
        <v>6.0975609756097598E-3</v>
      </c>
      <c r="I58" s="2">
        <v>6.4061499039077497E-3</v>
      </c>
      <c r="J58" s="2">
        <v>6.2500000000000003E-3</v>
      </c>
      <c r="K58" s="2">
        <v>6.5498857578065502E-3</v>
      </c>
      <c r="L58" s="2">
        <v>7.0702607158639004E-3</v>
      </c>
      <c r="M58" s="2">
        <v>9.3270196584875897E-3</v>
      </c>
      <c r="N58" s="2">
        <v>9.5488513700525898E-3</v>
      </c>
      <c r="O58" s="2">
        <v>9.0909090909090905E-3</v>
      </c>
    </row>
    <row r="59" spans="1:15" x14ac:dyDescent="0.3">
      <c r="A59" s="8" t="s">
        <v>198</v>
      </c>
      <c r="B59" s="8" t="s">
        <v>17</v>
      </c>
      <c r="C59" s="2">
        <v>2.63603841084542E-3</v>
      </c>
      <c r="D59" s="2">
        <v>2.1853942815516299E-3</v>
      </c>
      <c r="E59" s="2">
        <v>3.2496840584943102E-3</v>
      </c>
      <c r="F59" s="2">
        <v>2.9961226647867499E-3</v>
      </c>
      <c r="G59" s="2">
        <v>2.7322404371584699E-3</v>
      </c>
      <c r="H59" s="2">
        <v>2.80158206987475E-3</v>
      </c>
      <c r="I59" s="2">
        <v>2.2421524663677099E-3</v>
      </c>
      <c r="J59" s="2">
        <v>2.1875000000000002E-3</v>
      </c>
      <c r="K59" s="2">
        <v>2.43716679360244E-3</v>
      </c>
      <c r="L59" s="2">
        <v>2.35675357195463E-3</v>
      </c>
      <c r="M59" s="2">
        <v>2.7263595924809899E-3</v>
      </c>
      <c r="N59" s="2">
        <v>2.6293938555217301E-3</v>
      </c>
      <c r="O59" s="2">
        <v>2.7667984189723299E-3</v>
      </c>
    </row>
    <row r="60" spans="1:15" x14ac:dyDescent="0.3">
      <c r="A60" s="8" t="s">
        <v>198</v>
      </c>
      <c r="B60" s="8" t="s">
        <v>110</v>
      </c>
      <c r="C60" s="2">
        <v>7.0984748634908695E-2</v>
      </c>
      <c r="D60" s="2">
        <v>7.3028592241850293E-2</v>
      </c>
      <c r="E60" s="2">
        <v>7.5103809351868597E-2</v>
      </c>
      <c r="F60" s="2">
        <v>7.6489249206908694E-2</v>
      </c>
      <c r="G60" s="2">
        <v>7.9918032786885307E-2</v>
      </c>
      <c r="H60" s="2">
        <v>8.0421885299934104E-2</v>
      </c>
      <c r="I60" s="2">
        <v>7.9756566303651494E-2</v>
      </c>
      <c r="J60" s="2">
        <v>8.3437499999999998E-2</v>
      </c>
      <c r="K60" s="2">
        <v>8.3625285605483601E-2</v>
      </c>
      <c r="L60" s="2">
        <v>8.3959346000883797E-2</v>
      </c>
      <c r="M60" s="2">
        <v>9.8579423159707302E-2</v>
      </c>
      <c r="N60" s="2">
        <v>0.109189039579297</v>
      </c>
      <c r="O60" s="2">
        <v>0.115415019762846</v>
      </c>
    </row>
    <row r="61" spans="1:15" x14ac:dyDescent="0.3">
      <c r="A61" s="8" t="s">
        <v>198</v>
      </c>
      <c r="B61" s="8" t="s">
        <v>111</v>
      </c>
      <c r="C61" s="2">
        <v>0.48616079834306197</v>
      </c>
      <c r="D61" s="2">
        <v>0.46931342196321302</v>
      </c>
      <c r="E61" s="2">
        <v>0.44538725401697099</v>
      </c>
      <c r="F61" s="2">
        <v>0.42580190341910501</v>
      </c>
      <c r="G61" s="2">
        <v>0.40778688524590201</v>
      </c>
      <c r="H61" s="2">
        <v>0.39321028345418602</v>
      </c>
      <c r="I61" s="2">
        <v>0.384529147982063</v>
      </c>
      <c r="J61" s="2">
        <v>0.36921874999999998</v>
      </c>
      <c r="K61" s="2">
        <v>0.35750190403655802</v>
      </c>
      <c r="L61" s="2">
        <v>0.34511710119310701</v>
      </c>
      <c r="M61" s="2">
        <v>0.25771272779451898</v>
      </c>
      <c r="N61" s="2">
        <v>0.20080265707168601</v>
      </c>
      <c r="O61" s="2">
        <v>0.16890645586297801</v>
      </c>
    </row>
    <row r="62" spans="1:15" x14ac:dyDescent="0.3">
      <c r="A62" s="8" t="s">
        <v>199</v>
      </c>
      <c r="B62" s="8" t="s">
        <v>115</v>
      </c>
      <c r="C62" s="2">
        <v>2.92018170019468E-3</v>
      </c>
      <c r="D62" s="2">
        <v>3.0372057706909601E-3</v>
      </c>
      <c r="E62" s="2">
        <v>3.45207491737055E-3</v>
      </c>
      <c r="F62" s="2">
        <v>3.3069734004313399E-3</v>
      </c>
      <c r="G62" s="2">
        <v>3.4525618008562401E-3</v>
      </c>
      <c r="H62" s="2">
        <v>3.5309793471019302E-3</v>
      </c>
      <c r="I62" s="2">
        <v>3.86174937246573E-3</v>
      </c>
      <c r="J62" s="2">
        <v>3.77548452051347E-3</v>
      </c>
      <c r="K62" s="2">
        <v>3.6379069908446002E-3</v>
      </c>
      <c r="L62" s="2">
        <v>3.6016567621105699E-3</v>
      </c>
      <c r="M62" s="2">
        <v>4.4168071133840903E-3</v>
      </c>
      <c r="N62" s="2">
        <v>5.2770448548812698E-3</v>
      </c>
      <c r="O62" s="2">
        <v>5.3316870580312004E-3</v>
      </c>
    </row>
    <row r="63" spans="1:15" x14ac:dyDescent="0.3">
      <c r="A63" s="8" t="s">
        <v>199</v>
      </c>
      <c r="B63" s="8" t="s">
        <v>116</v>
      </c>
      <c r="C63" s="2">
        <v>0.430321219987021</v>
      </c>
      <c r="D63" s="2">
        <v>0.44047076689445702</v>
      </c>
      <c r="E63" s="2">
        <v>0.457730444362835</v>
      </c>
      <c r="F63" s="2">
        <v>0.47649173256649902</v>
      </c>
      <c r="G63" s="2">
        <v>0.49288772269023601</v>
      </c>
      <c r="H63" s="2">
        <v>0.5072618254497</v>
      </c>
      <c r="I63" s="2">
        <v>0.52223724013644801</v>
      </c>
      <c r="J63" s="2">
        <v>0.53385351120060398</v>
      </c>
      <c r="K63" s="2">
        <v>0.54520099436124403</v>
      </c>
      <c r="L63" s="2">
        <v>0.55243411969505996</v>
      </c>
      <c r="M63" s="2">
        <v>0.61707444644621401</v>
      </c>
      <c r="N63" s="2">
        <v>0.66558131701566303</v>
      </c>
      <c r="O63" s="2">
        <v>0.68638455494443795</v>
      </c>
    </row>
    <row r="64" spans="1:15" x14ac:dyDescent="0.3">
      <c r="A64" s="8" t="s">
        <v>199</v>
      </c>
      <c r="B64" s="8" t="s">
        <v>117</v>
      </c>
      <c r="C64" s="2">
        <v>1.9954574951330298E-2</v>
      </c>
      <c r="D64" s="2">
        <v>2.0728929384965799E-2</v>
      </c>
      <c r="E64" s="2">
        <v>2.1226588321704001E-2</v>
      </c>
      <c r="F64" s="2">
        <v>2.20704529115744E-2</v>
      </c>
      <c r="G64" s="2">
        <v>2.25797541775998E-2</v>
      </c>
      <c r="H64" s="2">
        <v>2.2584943371085901E-2</v>
      </c>
      <c r="I64" s="2">
        <v>2.2719958808006702E-2</v>
      </c>
      <c r="J64" s="2">
        <v>2.3785552479234799E-2</v>
      </c>
      <c r="K64" s="2">
        <v>2.3767659006851401E-2</v>
      </c>
      <c r="L64" s="2">
        <v>2.4071072693439E-2</v>
      </c>
      <c r="M64" s="2">
        <v>2.66170744464462E-2</v>
      </c>
      <c r="N64" s="2">
        <v>2.7339583450289098E-2</v>
      </c>
      <c r="O64" s="2">
        <v>2.99135705466382E-2</v>
      </c>
    </row>
    <row r="65" spans="1:15" x14ac:dyDescent="0.3">
      <c r="A65" s="8" t="s">
        <v>199</v>
      </c>
      <c r="B65" s="8" t="s">
        <v>17</v>
      </c>
      <c r="C65" s="2">
        <v>3.0012978585334201E-3</v>
      </c>
      <c r="D65" s="2">
        <v>2.8853454821564199E-3</v>
      </c>
      <c r="E65" s="2">
        <v>2.6441424899008399E-3</v>
      </c>
      <c r="F65" s="2">
        <v>2.94751976994968E-3</v>
      </c>
      <c r="G65" s="2">
        <v>2.7620494406849902E-3</v>
      </c>
      <c r="H65" s="2">
        <v>2.5982678214523602E-3</v>
      </c>
      <c r="I65" s="2">
        <v>2.63886207118491E-3</v>
      </c>
      <c r="J65" s="2">
        <v>2.6428391643594298E-3</v>
      </c>
      <c r="K65" s="2">
        <v>2.2433759776875001E-3</v>
      </c>
      <c r="L65" s="2">
        <v>2.4011045080737101E-3</v>
      </c>
      <c r="M65" s="2">
        <v>2.78956238740048E-3</v>
      </c>
      <c r="N65" s="2">
        <v>3.2560489530118501E-3</v>
      </c>
      <c r="O65" s="2">
        <v>3.53575036479964E-3</v>
      </c>
    </row>
    <row r="66" spans="1:15" x14ac:dyDescent="0.3">
      <c r="A66" s="8" t="s">
        <v>199</v>
      </c>
      <c r="B66" s="8" t="s">
        <v>110</v>
      </c>
      <c r="C66" s="2">
        <v>8.0872809863724901E-2</v>
      </c>
      <c r="D66" s="2">
        <v>8.1397114654517794E-2</v>
      </c>
      <c r="E66" s="2">
        <v>8.39515240543518E-2</v>
      </c>
      <c r="F66" s="2">
        <v>8.6196980589503994E-2</v>
      </c>
      <c r="G66" s="2">
        <v>8.7833172213782604E-2</v>
      </c>
      <c r="H66" s="2">
        <v>8.9606928714190501E-2</v>
      </c>
      <c r="I66" s="2">
        <v>9.0815472742485706E-2</v>
      </c>
      <c r="J66" s="2">
        <v>9.1870123332494294E-2</v>
      </c>
      <c r="K66" s="2">
        <v>9.2524101133814304E-2</v>
      </c>
      <c r="L66" s="2">
        <v>9.3222882525961906E-2</v>
      </c>
      <c r="M66" s="2">
        <v>0.10896728075783101</v>
      </c>
      <c r="N66" s="2">
        <v>0.118284399034413</v>
      </c>
      <c r="O66" s="2">
        <v>0.12504209226624799</v>
      </c>
    </row>
    <row r="67" spans="1:15" x14ac:dyDescent="0.3">
      <c r="A67" s="8" t="s">
        <v>199</v>
      </c>
      <c r="B67" s="8" t="s">
        <v>111</v>
      </c>
      <c r="C67" s="2">
        <v>0.462929915639195</v>
      </c>
      <c r="D67" s="2">
        <v>0.45148063781321202</v>
      </c>
      <c r="E67" s="2">
        <v>0.43099522585383798</v>
      </c>
      <c r="F67" s="2">
        <v>0.40898634076204199</v>
      </c>
      <c r="G67" s="2">
        <v>0.39048473967684</v>
      </c>
      <c r="H67" s="2">
        <v>0.37441705529646901</v>
      </c>
      <c r="I67" s="2">
        <v>0.35772671686940799</v>
      </c>
      <c r="J67" s="2">
        <v>0.34407248930279399</v>
      </c>
      <c r="K67" s="2">
        <v>0.33262596252955801</v>
      </c>
      <c r="L67" s="2">
        <v>0.32426916381535498</v>
      </c>
      <c r="M67" s="2">
        <v>0.240134828848724</v>
      </c>
      <c r="N67" s="2">
        <v>0.18026160669174199</v>
      </c>
      <c r="O67" s="2">
        <v>0.14979234481984499</v>
      </c>
    </row>
    <row r="68" spans="1:15" x14ac:dyDescent="0.3">
      <c r="A68" s="8" t="s">
        <v>200</v>
      </c>
      <c r="B68" s="8" t="s">
        <v>115</v>
      </c>
      <c r="C68" s="2">
        <v>2.60328239954726E-3</v>
      </c>
      <c r="D68" s="2">
        <v>2.73822562979189E-3</v>
      </c>
      <c r="E68" s="2">
        <v>3.1223083548664902E-3</v>
      </c>
      <c r="F68" s="2">
        <v>3.3652329372173698E-3</v>
      </c>
      <c r="G68" s="2">
        <v>3.4563383145267898E-3</v>
      </c>
      <c r="H68" s="2">
        <v>3.4653465346534702E-3</v>
      </c>
      <c r="I68" s="2">
        <v>3.6750483558994199E-3</v>
      </c>
      <c r="J68" s="2">
        <v>3.8642789820923702E-3</v>
      </c>
      <c r="K68" s="2">
        <v>4.0156977274801503E-3</v>
      </c>
      <c r="L68" s="2">
        <v>3.5813412122839999E-3</v>
      </c>
      <c r="M68" s="2">
        <v>3.9212269083304298E-3</v>
      </c>
      <c r="N68" s="2">
        <v>4.1999160016799701E-3</v>
      </c>
      <c r="O68" s="2">
        <v>4.9324816042694303E-3</v>
      </c>
    </row>
    <row r="69" spans="1:15" x14ac:dyDescent="0.3">
      <c r="A69" s="8" t="s">
        <v>200</v>
      </c>
      <c r="B69" s="8" t="s">
        <v>116</v>
      </c>
      <c r="C69" s="2">
        <v>0.44833050367855098</v>
      </c>
      <c r="D69" s="2">
        <v>0.46506024096385501</v>
      </c>
      <c r="E69" s="2">
        <v>0.48514211886304898</v>
      </c>
      <c r="F69" s="2">
        <v>0.50131454411610099</v>
      </c>
      <c r="G69" s="2">
        <v>0.51468943783673904</v>
      </c>
      <c r="H69" s="2">
        <v>0.53435643564356405</v>
      </c>
      <c r="I69" s="2">
        <v>0.54874274661508704</v>
      </c>
      <c r="J69" s="2">
        <v>0.56173421300659798</v>
      </c>
      <c r="K69" s="2">
        <v>0.57451857260199002</v>
      </c>
      <c r="L69" s="2">
        <v>0.58250514817799304</v>
      </c>
      <c r="M69" s="2">
        <v>0.64970372952248201</v>
      </c>
      <c r="N69" s="2">
        <v>0.69836203275934505</v>
      </c>
      <c r="O69" s="2">
        <v>0.72483221476510096</v>
      </c>
    </row>
    <row r="70" spans="1:15" x14ac:dyDescent="0.3">
      <c r="A70" s="8" t="s">
        <v>200</v>
      </c>
      <c r="B70" s="8" t="s">
        <v>117</v>
      </c>
      <c r="C70" s="2">
        <v>5.5461233729485002E-3</v>
      </c>
      <c r="D70" s="2">
        <v>5.8050383351588202E-3</v>
      </c>
      <c r="E70" s="2">
        <v>6.99827734711456E-3</v>
      </c>
      <c r="F70" s="2">
        <v>6.9407929330108304E-3</v>
      </c>
      <c r="G70" s="2">
        <v>6.6077056013012104E-3</v>
      </c>
      <c r="H70" s="2">
        <v>6.73267326732673E-3</v>
      </c>
      <c r="I70" s="2">
        <v>6.86653771760155E-3</v>
      </c>
      <c r="J70" s="2">
        <v>7.0688030160226201E-3</v>
      </c>
      <c r="K70" s="2">
        <v>7.2100027379757197E-3</v>
      </c>
      <c r="L70" s="2">
        <v>8.1475512579460996E-3</v>
      </c>
      <c r="M70" s="2">
        <v>9.1495294527709995E-3</v>
      </c>
      <c r="N70" s="2">
        <v>9.2398152036959301E-3</v>
      </c>
      <c r="O70" s="2">
        <v>9.7841028543705008E-3</v>
      </c>
    </row>
    <row r="71" spans="1:15" x14ac:dyDescent="0.3">
      <c r="A71" s="8" t="s">
        <v>200</v>
      </c>
      <c r="B71" s="8" t="s">
        <v>17</v>
      </c>
      <c r="C71" s="2">
        <v>1.2450481041313001E-3</v>
      </c>
      <c r="D71" s="2">
        <v>1.31434830230011E-3</v>
      </c>
      <c r="E71" s="2">
        <v>1.07665805340224E-3</v>
      </c>
      <c r="F71" s="2">
        <v>1.36712588074456E-3</v>
      </c>
      <c r="G71" s="2">
        <v>1.5248551387618201E-3</v>
      </c>
      <c r="H71" s="2">
        <v>1.5841584158415799E-3</v>
      </c>
      <c r="I71" s="2">
        <v>1.54738878143133E-3</v>
      </c>
      <c r="J71" s="2">
        <v>1.60226201696513E-3</v>
      </c>
      <c r="K71" s="2">
        <v>1.82531714885461E-3</v>
      </c>
      <c r="L71" s="2">
        <v>1.6116035455278001E-3</v>
      </c>
      <c r="M71" s="2">
        <v>2.0041826420355499E-3</v>
      </c>
      <c r="N71" s="2">
        <v>2.3519529609407801E-3</v>
      </c>
      <c r="O71" s="2">
        <v>2.74925204172394E-3</v>
      </c>
    </row>
    <row r="72" spans="1:15" x14ac:dyDescent="0.3">
      <c r="A72" s="8" t="s">
        <v>200</v>
      </c>
      <c r="B72" s="8" t="s">
        <v>110</v>
      </c>
      <c r="C72" s="2">
        <v>7.3005093378607805E-2</v>
      </c>
      <c r="D72" s="2">
        <v>7.2508214676889393E-2</v>
      </c>
      <c r="E72" s="2">
        <v>7.4827734711455596E-2</v>
      </c>
      <c r="F72" s="2">
        <v>7.9398464612472394E-2</v>
      </c>
      <c r="G72" s="2">
        <v>7.8784182169360603E-2</v>
      </c>
      <c r="H72" s="2">
        <v>7.8217821782178204E-2</v>
      </c>
      <c r="I72" s="2">
        <v>7.8626692456479699E-2</v>
      </c>
      <c r="J72" s="2">
        <v>7.9359095193213894E-2</v>
      </c>
      <c r="K72" s="2">
        <v>7.8944966687961998E-2</v>
      </c>
      <c r="L72" s="2">
        <v>8.0132509624854506E-2</v>
      </c>
      <c r="M72" s="2">
        <v>9.5242244684559094E-2</v>
      </c>
      <c r="N72" s="2">
        <v>0.10256194876102501</v>
      </c>
      <c r="O72" s="2">
        <v>0.104228996523005</v>
      </c>
    </row>
    <row r="73" spans="1:15" x14ac:dyDescent="0.3">
      <c r="A73" s="8" t="s">
        <v>200</v>
      </c>
      <c r="B73" s="8" t="s">
        <v>111</v>
      </c>
      <c r="C73" s="2">
        <v>0.469269949066214</v>
      </c>
      <c r="D73" s="2">
        <v>0.45257393209200403</v>
      </c>
      <c r="E73" s="2">
        <v>0.42883290267011198</v>
      </c>
      <c r="F73" s="2">
        <v>0.40761383952045399</v>
      </c>
      <c r="G73" s="2">
        <v>0.39493748093931103</v>
      </c>
      <c r="H73" s="2">
        <v>0.37564356435643598</v>
      </c>
      <c r="I73" s="2">
        <v>0.36054158607350101</v>
      </c>
      <c r="J73" s="2">
        <v>0.34637134778510797</v>
      </c>
      <c r="K73" s="2">
        <v>0.33348544309573802</v>
      </c>
      <c r="L73" s="2">
        <v>0.32402184618139501</v>
      </c>
      <c r="M73" s="2">
        <v>0.23997908678982199</v>
      </c>
      <c r="N73" s="2">
        <v>0.18328433431331401</v>
      </c>
      <c r="O73" s="2">
        <v>0.15347295221153101</v>
      </c>
    </row>
    <row r="74" spans="1:15" x14ac:dyDescent="0.3">
      <c r="A74" s="8" t="s">
        <v>201</v>
      </c>
      <c r="B74" s="8" t="s">
        <v>115</v>
      </c>
      <c r="C74" s="2">
        <v>4.0526849037487303E-3</v>
      </c>
      <c r="D74" s="2">
        <v>3.9226674138414103E-3</v>
      </c>
      <c r="E74" s="2">
        <v>4.1954256326972496E-3</v>
      </c>
      <c r="F74" s="2">
        <v>4.0972772931535803E-3</v>
      </c>
      <c r="G74" s="2">
        <v>3.8654812524159302E-3</v>
      </c>
      <c r="H74" s="2">
        <v>4.0095226162135096E-3</v>
      </c>
      <c r="I74" s="2">
        <v>4.0396621373485096E-3</v>
      </c>
      <c r="J74" s="2">
        <v>4.6224961479198797E-3</v>
      </c>
      <c r="K74" s="2">
        <v>4.4760702398714599E-3</v>
      </c>
      <c r="L74" s="2">
        <v>4.0354220378881296E-3</v>
      </c>
      <c r="M74" s="2">
        <v>4.6820557491289204E-3</v>
      </c>
      <c r="N74" s="2">
        <v>5.4535920293654998E-3</v>
      </c>
      <c r="O74" s="2">
        <v>5.8752025931928702E-3</v>
      </c>
    </row>
    <row r="75" spans="1:15" x14ac:dyDescent="0.3">
      <c r="A75" s="8" t="s">
        <v>201</v>
      </c>
      <c r="B75" s="8" t="s">
        <v>116</v>
      </c>
      <c r="C75" s="2">
        <v>0.48805905340859701</v>
      </c>
      <c r="D75" s="2">
        <v>0.506164191650322</v>
      </c>
      <c r="E75" s="2">
        <v>0.52334551360129899</v>
      </c>
      <c r="F75" s="2">
        <v>0.544144858577848</v>
      </c>
      <c r="G75" s="2">
        <v>0.55817549284886003</v>
      </c>
      <c r="H75" s="2">
        <v>0.56910161633880496</v>
      </c>
      <c r="I75" s="2">
        <v>0.577426857632513</v>
      </c>
      <c r="J75" s="2">
        <v>0.58907194500414795</v>
      </c>
      <c r="K75" s="2">
        <v>0.59554688396648703</v>
      </c>
      <c r="L75" s="2">
        <v>0.60038112319246695</v>
      </c>
      <c r="M75" s="2">
        <v>0.66920731707317105</v>
      </c>
      <c r="N75" s="2">
        <v>0.71337178814892499</v>
      </c>
      <c r="O75" s="2">
        <v>0.73713533225283601</v>
      </c>
    </row>
    <row r="76" spans="1:15" x14ac:dyDescent="0.3">
      <c r="A76" s="8" t="s">
        <v>201</v>
      </c>
      <c r="B76" s="8" t="s">
        <v>117</v>
      </c>
      <c r="C76" s="2">
        <v>9.9869735128093797E-3</v>
      </c>
      <c r="D76" s="2">
        <v>1.02269543289437E-2</v>
      </c>
      <c r="E76" s="2">
        <v>1.1232913790770099E-2</v>
      </c>
      <c r="F76" s="2">
        <v>1.20274914089347E-2</v>
      </c>
      <c r="G76" s="2">
        <v>1.14675943821672E-2</v>
      </c>
      <c r="H76" s="2">
        <v>1.22791630121539E-2</v>
      </c>
      <c r="I76" s="2">
        <v>1.2975884441180099E-2</v>
      </c>
      <c r="J76" s="2">
        <v>1.45786416972858E-2</v>
      </c>
      <c r="K76" s="2">
        <v>1.52645472282796E-2</v>
      </c>
      <c r="L76" s="2">
        <v>1.5693307925120501E-2</v>
      </c>
      <c r="M76" s="2">
        <v>1.74216027874564E-2</v>
      </c>
      <c r="N76" s="2">
        <v>1.9402202412165701E-2</v>
      </c>
      <c r="O76" s="2">
        <v>2.11709886547812E-2</v>
      </c>
    </row>
    <row r="77" spans="1:15" x14ac:dyDescent="0.3">
      <c r="A77" s="8" t="s">
        <v>201</v>
      </c>
      <c r="B77" s="8" t="s">
        <v>17</v>
      </c>
      <c r="C77" s="2">
        <v>1.5921262121870001E-3</v>
      </c>
      <c r="D77" s="2">
        <v>1.82123844214066E-3</v>
      </c>
      <c r="E77" s="2">
        <v>2.1653809717147102E-3</v>
      </c>
      <c r="F77" s="2">
        <v>2.1147237642083002E-3</v>
      </c>
      <c r="G77" s="2">
        <v>2.3192887514495602E-3</v>
      </c>
      <c r="H77" s="2">
        <v>2.3806540533767699E-3</v>
      </c>
      <c r="I77" s="2">
        <v>2.8155220957277499E-3</v>
      </c>
      <c r="J77" s="2">
        <v>2.4890363873414701E-3</v>
      </c>
      <c r="K77" s="2">
        <v>2.41019166762309E-3</v>
      </c>
      <c r="L77" s="2">
        <v>2.4660912453760798E-3</v>
      </c>
      <c r="M77" s="2">
        <v>2.9398954703832802E-3</v>
      </c>
      <c r="N77" s="2">
        <v>2.8316727844782401E-3</v>
      </c>
      <c r="O77" s="2">
        <v>2.6337115072933501E-3</v>
      </c>
    </row>
    <row r="78" spans="1:15" x14ac:dyDescent="0.3">
      <c r="A78" s="8" t="s">
        <v>201</v>
      </c>
      <c r="B78" s="8" t="s">
        <v>110</v>
      </c>
      <c r="C78" s="2">
        <v>6.5277174699667095E-2</v>
      </c>
      <c r="D78" s="2">
        <v>6.86466797422247E-2</v>
      </c>
      <c r="E78" s="2">
        <v>6.9833536337799401E-2</v>
      </c>
      <c r="F78" s="2">
        <v>7.1239756806767099E-2</v>
      </c>
      <c r="G78" s="2">
        <v>7.2928746295580493E-2</v>
      </c>
      <c r="H78" s="2">
        <v>7.44267635634632E-2</v>
      </c>
      <c r="I78" s="2">
        <v>7.7120822622107996E-2</v>
      </c>
      <c r="J78" s="2">
        <v>7.9175062225909698E-2</v>
      </c>
      <c r="K78" s="2">
        <v>8.1028348444852502E-2</v>
      </c>
      <c r="L78" s="2">
        <v>8.4855957852258704E-2</v>
      </c>
      <c r="M78" s="2">
        <v>9.5601045296167295E-2</v>
      </c>
      <c r="N78" s="2">
        <v>0.104247509176717</v>
      </c>
      <c r="O78" s="2">
        <v>0.110210696920583</v>
      </c>
    </row>
    <row r="79" spans="1:15" x14ac:dyDescent="0.3">
      <c r="A79" s="8" t="s">
        <v>201</v>
      </c>
      <c r="B79" s="8" t="s">
        <v>111</v>
      </c>
      <c r="C79" s="2">
        <v>0.43103198726299002</v>
      </c>
      <c r="D79" s="2">
        <v>0.40921826842252701</v>
      </c>
      <c r="E79" s="2">
        <v>0.38922722966571899</v>
      </c>
      <c r="F79" s="2">
        <v>0.366375892149088</v>
      </c>
      <c r="G79" s="2">
        <v>0.35124339646952701</v>
      </c>
      <c r="H79" s="2">
        <v>0.33780228041598798</v>
      </c>
      <c r="I79" s="2">
        <v>0.325621251071123</v>
      </c>
      <c r="J79" s="2">
        <v>0.31006281853739498</v>
      </c>
      <c r="K79" s="2">
        <v>0.30127395845288701</v>
      </c>
      <c r="L79" s="2">
        <v>0.29256809774688902</v>
      </c>
      <c r="M79" s="2">
        <v>0.210148083623693</v>
      </c>
      <c r="N79" s="2">
        <v>0.15469323544834801</v>
      </c>
      <c r="O79" s="2">
        <v>0.122974068071313</v>
      </c>
    </row>
    <row r="80" spans="1:15" x14ac:dyDescent="0.3">
      <c r="A80" s="8" t="s">
        <v>202</v>
      </c>
      <c r="B80" s="8" t="s">
        <v>115</v>
      </c>
      <c r="C80" s="2">
        <v>3.8634097706879401E-3</v>
      </c>
      <c r="D80" s="2">
        <v>3.6643459142543101E-3</v>
      </c>
      <c r="E80" s="2">
        <v>3.3333333333333301E-3</v>
      </c>
      <c r="F80" s="2">
        <v>3.49283967865875E-3</v>
      </c>
      <c r="G80" s="2">
        <v>3.7461686911113598E-3</v>
      </c>
      <c r="H80" s="2">
        <v>2.9850746268656699E-3</v>
      </c>
      <c r="I80" s="2">
        <v>3.1045926560325401E-3</v>
      </c>
      <c r="J80" s="2">
        <v>3.4642032332563499E-3</v>
      </c>
      <c r="K80" s="2">
        <v>3.4556357353389602E-3</v>
      </c>
      <c r="L80" s="2">
        <v>3.5707200952192E-3</v>
      </c>
      <c r="M80" s="2">
        <v>2.9974859795010599E-3</v>
      </c>
      <c r="N80" s="2">
        <v>4.0104458123484399E-3</v>
      </c>
      <c r="O80" s="2">
        <v>4.3648672724033496E-3</v>
      </c>
    </row>
    <row r="81" spans="1:15" x14ac:dyDescent="0.3">
      <c r="A81" s="8" t="s">
        <v>202</v>
      </c>
      <c r="B81" s="8" t="s">
        <v>116</v>
      </c>
      <c r="C81" s="2">
        <v>0.43120638085742802</v>
      </c>
      <c r="D81" s="2">
        <v>0.446805911811408</v>
      </c>
      <c r="E81" s="2">
        <v>0.47297619047618999</v>
      </c>
      <c r="F81" s="2">
        <v>0.49109325881942001</v>
      </c>
      <c r="G81" s="2">
        <v>0.502781246452492</v>
      </c>
      <c r="H81" s="2">
        <v>0.51487009397457195</v>
      </c>
      <c r="I81" s="2">
        <v>0.52874424579809398</v>
      </c>
      <c r="J81" s="2">
        <v>0.54293512492126805</v>
      </c>
      <c r="K81" s="2">
        <v>0.55412135379611704</v>
      </c>
      <c r="L81" s="2">
        <v>0.55901606824042804</v>
      </c>
      <c r="M81" s="2">
        <v>0.62695803519628701</v>
      </c>
      <c r="N81" s="2">
        <v>0.67944413355717204</v>
      </c>
      <c r="O81" s="2">
        <v>0.707464813825049</v>
      </c>
    </row>
    <row r="82" spans="1:15" x14ac:dyDescent="0.3">
      <c r="A82" s="8" t="s">
        <v>202</v>
      </c>
      <c r="B82" s="8" t="s">
        <v>117</v>
      </c>
      <c r="C82" s="2">
        <v>7.8514456630109693E-3</v>
      </c>
      <c r="D82" s="2">
        <v>8.1837058751679497E-3</v>
      </c>
      <c r="E82" s="2">
        <v>8.8095238095238105E-3</v>
      </c>
      <c r="F82" s="2">
        <v>9.1978111538013694E-3</v>
      </c>
      <c r="G82" s="2">
        <v>8.9681008059938703E-3</v>
      </c>
      <c r="H82" s="2">
        <v>9.5080154781647299E-3</v>
      </c>
      <c r="I82" s="2">
        <v>9.6349427256182396E-3</v>
      </c>
      <c r="J82" s="2">
        <v>9.4478269997900505E-3</v>
      </c>
      <c r="K82" s="2">
        <v>1.0570179896330901E-2</v>
      </c>
      <c r="L82" s="2">
        <v>1.13072803015275E-2</v>
      </c>
      <c r="M82" s="2">
        <v>1.2570102494681899E-2</v>
      </c>
      <c r="N82" s="2">
        <v>1.3150531617235599E-2</v>
      </c>
      <c r="O82" s="2">
        <v>1.3985391056476001E-2</v>
      </c>
    </row>
    <row r="83" spans="1:15" x14ac:dyDescent="0.3">
      <c r="A83" s="8" t="s">
        <v>202</v>
      </c>
      <c r="B83" s="8" t="s">
        <v>17</v>
      </c>
      <c r="C83" s="2">
        <v>2.6171485543369901E-3</v>
      </c>
      <c r="D83" s="2">
        <v>2.8093318675949698E-3</v>
      </c>
      <c r="E83" s="2">
        <v>2.9761904761904799E-3</v>
      </c>
      <c r="F83" s="2">
        <v>2.7942717429269999E-3</v>
      </c>
      <c r="G83" s="2">
        <v>3.2920876376433201E-3</v>
      </c>
      <c r="H83" s="2">
        <v>2.9850746268656699E-3</v>
      </c>
      <c r="I83" s="2">
        <v>2.4622631409913298E-3</v>
      </c>
      <c r="J83" s="2">
        <v>2.4144446777241198E-3</v>
      </c>
      <c r="K83" s="2">
        <v>2.7441813192397601E-3</v>
      </c>
      <c r="L83" s="2">
        <v>2.5788534021027598E-3</v>
      </c>
      <c r="M83" s="2">
        <v>3.0941790756140002E-3</v>
      </c>
      <c r="N83" s="2">
        <v>3.45084872225331E-3</v>
      </c>
      <c r="O83" s="2">
        <v>3.11776233743096E-3</v>
      </c>
    </row>
    <row r="84" spans="1:15" x14ac:dyDescent="0.3">
      <c r="A84" s="8" t="s">
        <v>202</v>
      </c>
      <c r="B84" s="8" t="s">
        <v>110</v>
      </c>
      <c r="C84" s="2">
        <v>7.21585244267198E-2</v>
      </c>
      <c r="D84" s="2">
        <v>7.3409063148894602E-2</v>
      </c>
      <c r="E84" s="2">
        <v>7.4523809523809506E-2</v>
      </c>
      <c r="F84" s="2">
        <v>7.6842472930492497E-2</v>
      </c>
      <c r="G84" s="2">
        <v>7.9804745147008693E-2</v>
      </c>
      <c r="H84" s="2">
        <v>8.1370923161967895E-2</v>
      </c>
      <c r="I84" s="2">
        <v>8.2325232844449203E-2</v>
      </c>
      <c r="J84" s="2">
        <v>8.37707327314718E-2</v>
      </c>
      <c r="K84" s="2">
        <v>8.3951621099705206E-2</v>
      </c>
      <c r="L84" s="2">
        <v>8.5002975600079397E-2</v>
      </c>
      <c r="M84" s="2">
        <v>9.9593888996325694E-2</v>
      </c>
      <c r="N84" s="2">
        <v>0.109587763476963</v>
      </c>
      <c r="O84" s="2">
        <v>0.11268483876714799</v>
      </c>
    </row>
    <row r="85" spans="1:15" x14ac:dyDescent="0.3">
      <c r="A85" s="8" t="s">
        <v>202</v>
      </c>
      <c r="B85" s="8" t="s">
        <v>111</v>
      </c>
      <c r="C85" s="2">
        <v>0.48230309072781702</v>
      </c>
      <c r="D85" s="2">
        <v>0.46512764138267998</v>
      </c>
      <c r="E85" s="2">
        <v>0.43738095238095198</v>
      </c>
      <c r="F85" s="2">
        <v>0.41657934567470001</v>
      </c>
      <c r="G85" s="2">
        <v>0.40140765126575101</v>
      </c>
      <c r="H85" s="2">
        <v>0.38828081813156401</v>
      </c>
      <c r="I85" s="2">
        <v>0.37372872283481401</v>
      </c>
      <c r="J85" s="2">
        <v>0.35796766743649</v>
      </c>
      <c r="K85" s="2">
        <v>0.34515702815326799</v>
      </c>
      <c r="L85" s="2">
        <v>0.33852410236064301</v>
      </c>
      <c r="M85" s="2">
        <v>0.25478630825759002</v>
      </c>
      <c r="N85" s="2">
        <v>0.190356276814027</v>
      </c>
      <c r="O85" s="2">
        <v>0.158382326741493</v>
      </c>
    </row>
    <row r="86" spans="1:15" x14ac:dyDescent="0.3">
      <c r="A86" s="8" t="s">
        <v>203</v>
      </c>
      <c r="B86" s="8" t="s">
        <v>115</v>
      </c>
      <c r="C86" s="2">
        <v>1.6427104722792601E-3</v>
      </c>
      <c r="D86" s="2">
        <v>1.58919348430671E-3</v>
      </c>
      <c r="E86" s="2">
        <v>1.7455391776570999E-3</v>
      </c>
      <c r="F86" s="2">
        <v>2.43993993993994E-3</v>
      </c>
      <c r="G86" s="2">
        <v>2.7332361516035002E-3</v>
      </c>
      <c r="H86" s="2">
        <v>3.51802990325418E-3</v>
      </c>
      <c r="I86" s="2">
        <v>3.7593984962406E-3</v>
      </c>
      <c r="J86" s="2">
        <v>2.8155018217953E-3</v>
      </c>
      <c r="K86" s="2">
        <v>2.71695700815087E-3</v>
      </c>
      <c r="L86" s="2">
        <v>2.3313646254274202E-3</v>
      </c>
      <c r="M86" s="2">
        <v>2.7128862094950999E-3</v>
      </c>
      <c r="N86" s="2">
        <v>3.06435137895812E-3</v>
      </c>
      <c r="O86" s="2">
        <v>3.81949356344603E-3</v>
      </c>
    </row>
    <row r="87" spans="1:15" x14ac:dyDescent="0.3">
      <c r="A87" s="8" t="s">
        <v>203</v>
      </c>
      <c r="B87" s="8" t="s">
        <v>116</v>
      </c>
      <c r="C87" s="2">
        <v>0.41868583162217698</v>
      </c>
      <c r="D87" s="2">
        <v>0.43027413587604302</v>
      </c>
      <c r="E87" s="2">
        <v>0.44860356865787399</v>
      </c>
      <c r="F87" s="2">
        <v>0.46265015015014999</v>
      </c>
      <c r="G87" s="2">
        <v>0.47667638483965002</v>
      </c>
      <c r="H87" s="2">
        <v>0.48460861917326298</v>
      </c>
      <c r="I87" s="2">
        <v>0.49487354750512602</v>
      </c>
      <c r="J87" s="2">
        <v>0.50861212321960902</v>
      </c>
      <c r="K87" s="2">
        <v>0.51718075755154203</v>
      </c>
      <c r="L87" s="2">
        <v>0.53015231582219502</v>
      </c>
      <c r="M87" s="2">
        <v>0.60226073850791295</v>
      </c>
      <c r="N87" s="2">
        <v>0.65562527360280198</v>
      </c>
      <c r="O87" s="2">
        <v>0.68368934785683999</v>
      </c>
    </row>
    <row r="88" spans="1:15" x14ac:dyDescent="0.3">
      <c r="A88" s="8" t="s">
        <v>203</v>
      </c>
      <c r="B88" s="8" t="s">
        <v>117</v>
      </c>
      <c r="C88" s="2">
        <v>4.9281314168377801E-3</v>
      </c>
      <c r="D88" s="2">
        <v>6.3567739372268599E-3</v>
      </c>
      <c r="E88" s="2">
        <v>6.7882079131109403E-3</v>
      </c>
      <c r="F88" s="2">
        <v>6.5690690690690702E-3</v>
      </c>
      <c r="G88" s="2">
        <v>7.28862973760933E-3</v>
      </c>
      <c r="H88" s="2">
        <v>7.5637642919964797E-3</v>
      </c>
      <c r="I88" s="2">
        <v>7.8605604921394394E-3</v>
      </c>
      <c r="J88" s="2">
        <v>8.6121232196091392E-3</v>
      </c>
      <c r="K88" s="2">
        <v>9.1097970273293898E-3</v>
      </c>
      <c r="L88" s="2">
        <v>9.6363071184333206E-3</v>
      </c>
      <c r="M88" s="2">
        <v>1.0700828937452901E-2</v>
      </c>
      <c r="N88" s="2">
        <v>1.16737195388881E-2</v>
      </c>
      <c r="O88" s="2">
        <v>1.2307257037770501E-2</v>
      </c>
    </row>
    <row r="89" spans="1:15" x14ac:dyDescent="0.3">
      <c r="A89" s="8" t="s">
        <v>203</v>
      </c>
      <c r="B89" s="8" t="s">
        <v>17</v>
      </c>
      <c r="C89" s="2">
        <v>2.05338809034908E-3</v>
      </c>
      <c r="D89" s="2">
        <v>2.1851410409217298E-3</v>
      </c>
      <c r="E89" s="2">
        <v>1.93948797517455E-3</v>
      </c>
      <c r="F89" s="2">
        <v>2.43993993993994E-3</v>
      </c>
      <c r="G89" s="2">
        <v>2.5510204081632699E-3</v>
      </c>
      <c r="H89" s="2">
        <v>2.9903254177660499E-3</v>
      </c>
      <c r="I89" s="2">
        <v>2.9049897470950102E-3</v>
      </c>
      <c r="J89" s="2">
        <v>2.6498840675720399E-3</v>
      </c>
      <c r="K89" s="2">
        <v>3.1964200095892601E-3</v>
      </c>
      <c r="L89" s="2">
        <v>3.1084861672365598E-3</v>
      </c>
      <c r="M89" s="2">
        <v>3.01431801055011E-3</v>
      </c>
      <c r="N89" s="2">
        <v>3.5021158616664202E-3</v>
      </c>
      <c r="O89" s="2">
        <v>3.3951053897298099E-3</v>
      </c>
    </row>
    <row r="90" spans="1:15" x14ac:dyDescent="0.3">
      <c r="A90" s="8" t="s">
        <v>203</v>
      </c>
      <c r="B90" s="8" t="s">
        <v>110</v>
      </c>
      <c r="C90" s="2">
        <v>7.5154004106776195E-2</v>
      </c>
      <c r="D90" s="2">
        <v>7.5685339690107295E-2</v>
      </c>
      <c r="E90" s="2">
        <v>8.0294802172226495E-2</v>
      </c>
      <c r="F90" s="2">
        <v>8.2770270270270299E-2</v>
      </c>
      <c r="G90" s="2">
        <v>8.1632653061224497E-2</v>
      </c>
      <c r="H90" s="2">
        <v>8.2673702726473203E-2</v>
      </c>
      <c r="I90" s="2">
        <v>8.4757347915242698E-2</v>
      </c>
      <c r="J90" s="2">
        <v>8.8771116263663505E-2</v>
      </c>
      <c r="K90" s="2">
        <v>8.9659581268978703E-2</v>
      </c>
      <c r="L90" s="2">
        <v>8.9368977308051004E-2</v>
      </c>
      <c r="M90" s="2">
        <v>0.106405425772419</v>
      </c>
      <c r="N90" s="2">
        <v>0.11819641033124199</v>
      </c>
      <c r="O90" s="2">
        <v>0.122931107653133</v>
      </c>
    </row>
    <row r="91" spans="1:15" x14ac:dyDescent="0.3">
      <c r="A91" s="8" t="s">
        <v>203</v>
      </c>
      <c r="B91" s="8" t="s">
        <v>111</v>
      </c>
      <c r="C91" s="2">
        <v>0.49753593429158099</v>
      </c>
      <c r="D91" s="2">
        <v>0.48390941597139497</v>
      </c>
      <c r="E91" s="2">
        <v>0.46062839410395701</v>
      </c>
      <c r="F91" s="2">
        <v>0.44313063063063102</v>
      </c>
      <c r="G91" s="2">
        <v>0.42911807580174899</v>
      </c>
      <c r="H91" s="2">
        <v>0.41864555848724699</v>
      </c>
      <c r="I91" s="2">
        <v>0.40584415584415601</v>
      </c>
      <c r="J91" s="2">
        <v>0.38853925140775097</v>
      </c>
      <c r="K91" s="2">
        <v>0.37813648713440901</v>
      </c>
      <c r="L91" s="2">
        <v>0.36540254895865698</v>
      </c>
      <c r="M91" s="2">
        <v>0.27490580256217001</v>
      </c>
      <c r="N91" s="2">
        <v>0.20793812928644401</v>
      </c>
      <c r="O91" s="2">
        <v>0.17385768849908001</v>
      </c>
    </row>
    <row r="92" spans="1:15" x14ac:dyDescent="0.3">
      <c r="A92" s="8" t="s">
        <v>204</v>
      </c>
      <c r="B92" s="8" t="s">
        <v>115</v>
      </c>
      <c r="C92" s="2">
        <v>3.4730836020838499E-3</v>
      </c>
      <c r="D92" s="2">
        <v>3.00192122958694E-3</v>
      </c>
      <c r="E92" s="2">
        <v>2.83553875236295E-3</v>
      </c>
      <c r="F92" s="2">
        <v>3.0250145433391501E-3</v>
      </c>
      <c r="G92" s="2">
        <v>2.83414578845936E-3</v>
      </c>
      <c r="H92" s="2">
        <v>2.8599714002859999E-3</v>
      </c>
      <c r="I92" s="2">
        <v>2.6986183074266001E-3</v>
      </c>
      <c r="J92" s="2">
        <v>2.5469595670168702E-3</v>
      </c>
      <c r="K92" s="2">
        <v>2.8839221341023799E-3</v>
      </c>
      <c r="L92" s="2">
        <v>3.6213660597525402E-3</v>
      </c>
      <c r="M92" s="2">
        <v>4.3019163081736396E-3</v>
      </c>
      <c r="N92" s="2">
        <v>4.9293771921509102E-3</v>
      </c>
      <c r="O92" s="2">
        <v>5.5876327062767701E-3</v>
      </c>
    </row>
    <row r="93" spans="1:15" x14ac:dyDescent="0.3">
      <c r="A93" s="8" t="s">
        <v>204</v>
      </c>
      <c r="B93" s="8" t="s">
        <v>116</v>
      </c>
      <c r="C93" s="2">
        <v>0.46241627387744999</v>
      </c>
      <c r="D93" s="2">
        <v>0.47394332372718501</v>
      </c>
      <c r="E93" s="2">
        <v>0.48830340264650302</v>
      </c>
      <c r="F93" s="2">
        <v>0.50715532286212905</v>
      </c>
      <c r="G93" s="2">
        <v>0.52046253259267705</v>
      </c>
      <c r="H93" s="2">
        <v>0.53338466615333802</v>
      </c>
      <c r="I93" s="2">
        <v>0.54458117443868703</v>
      </c>
      <c r="J93" s="2">
        <v>0.55778414517669495</v>
      </c>
      <c r="K93" s="2">
        <v>0.56782366876094303</v>
      </c>
      <c r="L93" s="2">
        <v>0.57720551252389096</v>
      </c>
      <c r="M93" s="2">
        <v>0.644309737974189</v>
      </c>
      <c r="N93" s="2">
        <v>0.68707934401365101</v>
      </c>
      <c r="O93" s="2">
        <v>0.70702179176755497</v>
      </c>
    </row>
    <row r="94" spans="1:15" x14ac:dyDescent="0.3">
      <c r="A94" s="8" t="s">
        <v>204</v>
      </c>
      <c r="B94" s="8" t="s">
        <v>117</v>
      </c>
      <c r="C94" s="2">
        <v>5.9538576035723101E-3</v>
      </c>
      <c r="D94" s="2">
        <v>6.96445725264169E-3</v>
      </c>
      <c r="E94" s="2">
        <v>6.9706994328922502E-3</v>
      </c>
      <c r="F94" s="2">
        <v>7.3298429319371703E-3</v>
      </c>
      <c r="G94" s="2">
        <v>7.3687790499943296E-3</v>
      </c>
      <c r="H94" s="2">
        <v>7.5899241007589902E-3</v>
      </c>
      <c r="I94" s="2">
        <v>7.6640759930915398E-3</v>
      </c>
      <c r="J94" s="2">
        <v>8.5959885386819503E-3</v>
      </c>
      <c r="K94" s="2">
        <v>8.5487691832320505E-3</v>
      </c>
      <c r="L94" s="2">
        <v>9.4557891560205203E-3</v>
      </c>
      <c r="M94" s="2">
        <v>1.0950332420805601E-2</v>
      </c>
      <c r="N94" s="2">
        <v>1.19442601194426E-2</v>
      </c>
      <c r="O94" s="2">
        <v>1.31309368597504E-2</v>
      </c>
    </row>
    <row r="95" spans="1:15" x14ac:dyDescent="0.3">
      <c r="A95" s="8" t="s">
        <v>204</v>
      </c>
      <c r="B95" s="8" t="s">
        <v>111</v>
      </c>
      <c r="C95" s="2">
        <v>0.45385760357231503</v>
      </c>
      <c r="D95" s="2">
        <v>0.44020172910662803</v>
      </c>
      <c r="E95" s="2">
        <v>0.42284971644612501</v>
      </c>
      <c r="F95" s="2">
        <v>0.40360674810936598</v>
      </c>
      <c r="G95" s="2">
        <v>0.38782450969277898</v>
      </c>
      <c r="H95" s="2">
        <v>0.37267627323726799</v>
      </c>
      <c r="I95" s="2">
        <v>0.36183074265975801</v>
      </c>
      <c r="J95" s="2">
        <v>0.34712936432134101</v>
      </c>
      <c r="K95" s="2">
        <v>0.336388917499228</v>
      </c>
      <c r="L95" s="2">
        <v>0.32592294537772898</v>
      </c>
      <c r="M95" s="2">
        <v>0.244133750488854</v>
      </c>
      <c r="N95" s="2">
        <v>0.18987581761304401</v>
      </c>
      <c r="O95" s="2">
        <v>0.162693238964425</v>
      </c>
    </row>
    <row r="96" spans="1:15" x14ac:dyDescent="0.3">
      <c r="A96" s="8" t="s">
        <v>204</v>
      </c>
      <c r="B96" s="8" t="s">
        <v>17</v>
      </c>
      <c r="C96" s="2">
        <v>2.4807740014884598E-3</v>
      </c>
      <c r="D96" s="2">
        <v>2.5216138328530298E-3</v>
      </c>
      <c r="E96" s="2">
        <v>2.7173913043478299E-3</v>
      </c>
      <c r="F96" s="2">
        <v>2.7923211169284499E-3</v>
      </c>
      <c r="G96" s="2">
        <v>2.6074141253826098E-3</v>
      </c>
      <c r="H96" s="2">
        <v>2.5299747002530001E-3</v>
      </c>
      <c r="I96" s="2">
        <v>2.5906735751295299E-3</v>
      </c>
      <c r="J96" s="2">
        <v>2.8653295128939801E-3</v>
      </c>
      <c r="K96" s="2">
        <v>2.67792769595221E-3</v>
      </c>
      <c r="L96" s="2">
        <v>2.5148375414948201E-3</v>
      </c>
      <c r="M96" s="2">
        <v>2.6398122800156401E-3</v>
      </c>
      <c r="N96" s="2">
        <v>2.8438714570101398E-3</v>
      </c>
      <c r="O96" s="2">
        <v>3.1663252002235099E-3</v>
      </c>
    </row>
    <row r="97" spans="1:16" x14ac:dyDescent="0.3">
      <c r="A97" s="8" t="s">
        <v>204</v>
      </c>
      <c r="B97" s="8" t="s">
        <v>110</v>
      </c>
      <c r="C97" s="2">
        <v>7.1818407343091001E-2</v>
      </c>
      <c r="D97" s="2">
        <v>7.3366954851104699E-2</v>
      </c>
      <c r="E97" s="2">
        <v>7.6323251417769397E-2</v>
      </c>
      <c r="F97" s="2">
        <v>7.6090750436300203E-2</v>
      </c>
      <c r="G97" s="2">
        <v>7.8902618750708503E-2</v>
      </c>
      <c r="H97" s="2">
        <v>8.0959190408095905E-2</v>
      </c>
      <c r="I97" s="2">
        <v>8.0634715025906703E-2</v>
      </c>
      <c r="J97" s="2">
        <v>8.1078212883370498E-2</v>
      </c>
      <c r="K97" s="2">
        <v>8.1676794726542407E-2</v>
      </c>
      <c r="L97" s="2">
        <v>8.1279549341112603E-2</v>
      </c>
      <c r="M97" s="2">
        <v>9.3664450527962503E-2</v>
      </c>
      <c r="N97" s="2">
        <v>0.10332732960470201</v>
      </c>
      <c r="O97" s="2">
        <v>0.108400074501769</v>
      </c>
    </row>
    <row r="98" spans="1:16" x14ac:dyDescent="0.3">
      <c r="A98" s="15"/>
      <c r="B98" s="15"/>
    </row>
    <row r="99" spans="1:16" x14ac:dyDescent="0.3">
      <c r="A99" s="15"/>
      <c r="B99" s="15"/>
    </row>
    <row r="100" spans="1:16" x14ac:dyDescent="0.3">
      <c r="A100" s="15"/>
      <c r="B100" s="13"/>
      <c r="C100" s="18" t="s">
        <v>38</v>
      </c>
      <c r="D100" s="18"/>
      <c r="E100" s="18"/>
      <c r="F100" s="18"/>
      <c r="G100" s="18"/>
      <c r="H100" s="18"/>
      <c r="I100" s="18"/>
      <c r="J100" s="18"/>
      <c r="K100" s="18"/>
      <c r="L100" s="18"/>
      <c r="M100" s="18"/>
      <c r="N100" s="18"/>
      <c r="O100" s="6" t="s">
        <v>39</v>
      </c>
      <c r="P100" s="6" t="s">
        <v>40</v>
      </c>
    </row>
    <row r="101" spans="1:16" x14ac:dyDescent="0.3">
      <c r="A101" s="9" t="s">
        <v>41</v>
      </c>
      <c r="B101" s="9" t="s">
        <v>41</v>
      </c>
      <c r="C101" s="4" t="s">
        <v>19</v>
      </c>
      <c r="D101" s="4" t="s">
        <v>20</v>
      </c>
      <c r="E101" s="4" t="s">
        <v>21</v>
      </c>
      <c r="F101" s="4" t="s">
        <v>22</v>
      </c>
      <c r="G101" s="4" t="s">
        <v>23</v>
      </c>
      <c r="H101" s="4" t="s">
        <v>24</v>
      </c>
      <c r="I101" s="4" t="s">
        <v>25</v>
      </c>
      <c r="J101" s="4" t="s">
        <v>26</v>
      </c>
      <c r="K101" s="4" t="s">
        <v>27</v>
      </c>
      <c r="L101" s="4" t="s">
        <v>28</v>
      </c>
      <c r="M101" s="4" t="s">
        <v>29</v>
      </c>
      <c r="N101" s="4" t="s">
        <v>30</v>
      </c>
      <c r="O101" s="4" t="s">
        <v>31</v>
      </c>
      <c r="P101" s="4" t="s">
        <v>32</v>
      </c>
    </row>
    <row r="102" spans="1:16" x14ac:dyDescent="0.3">
      <c r="A102" s="8" t="s">
        <v>198</v>
      </c>
      <c r="B102" s="8" t="s">
        <v>115</v>
      </c>
      <c r="C102" s="2">
        <v>0.14285714285714299</v>
      </c>
      <c r="D102" s="2">
        <v>4.1666666666666699E-2</v>
      </c>
      <c r="E102" s="2">
        <v>0.04</v>
      </c>
      <c r="F102" s="2">
        <v>0</v>
      </c>
      <c r="G102" s="2">
        <v>-3.8461538461538498E-2</v>
      </c>
      <c r="H102" s="2">
        <v>0.12</v>
      </c>
      <c r="I102" s="2">
        <v>0</v>
      </c>
      <c r="J102" s="2">
        <v>3.5714285714285698E-2</v>
      </c>
      <c r="K102" s="2">
        <v>0.13793103448275901</v>
      </c>
      <c r="L102" s="2">
        <v>0.18181818181818199</v>
      </c>
      <c r="M102" s="2">
        <v>0.15384615384615399</v>
      </c>
      <c r="N102" s="2">
        <v>0.133333333333333</v>
      </c>
      <c r="O102" s="3">
        <v>0.75862068965517204</v>
      </c>
      <c r="P102" s="3">
        <v>1.04</v>
      </c>
    </row>
    <row r="103" spans="1:16" x14ac:dyDescent="0.3">
      <c r="A103" s="8" t="s">
        <v>198</v>
      </c>
      <c r="B103" s="8" t="s">
        <v>116</v>
      </c>
      <c r="C103" s="2">
        <v>6.9838498472282906E-2</v>
      </c>
      <c r="D103" s="2">
        <v>5.5079559363525099E-2</v>
      </c>
      <c r="E103" s="2">
        <v>6.3418406805877806E-2</v>
      </c>
      <c r="F103" s="2">
        <v>6.32727272727273E-2</v>
      </c>
      <c r="G103" s="2">
        <v>6.5321477428180605E-2</v>
      </c>
      <c r="H103" s="2">
        <v>4.75120385232745E-2</v>
      </c>
      <c r="I103" s="2">
        <v>4.8421697824088297E-2</v>
      </c>
      <c r="J103" s="2">
        <v>4.67699503069278E-2</v>
      </c>
      <c r="K103" s="2">
        <v>5.5291817927953103E-2</v>
      </c>
      <c r="L103" s="2">
        <v>0.15453823762900201</v>
      </c>
      <c r="M103" s="2">
        <v>0.112308044923218</v>
      </c>
      <c r="N103" s="2">
        <v>9.0253451473315496E-2</v>
      </c>
      <c r="O103" s="3">
        <v>0.477520245741413</v>
      </c>
      <c r="P103" s="3">
        <v>1.04601701469451</v>
      </c>
    </row>
    <row r="104" spans="1:16" x14ac:dyDescent="0.3">
      <c r="A104" s="8" t="s">
        <v>198</v>
      </c>
      <c r="B104" s="8" t="s">
        <v>117</v>
      </c>
      <c r="C104" s="2">
        <v>0</v>
      </c>
      <c r="D104" s="2">
        <v>3.8461538461538498E-2</v>
      </c>
      <c r="E104" s="2">
        <v>0.148148148148148</v>
      </c>
      <c r="F104" s="2">
        <v>9.6774193548387094E-2</v>
      </c>
      <c r="G104" s="2">
        <v>8.8235294117647106E-2</v>
      </c>
      <c r="H104" s="2">
        <v>8.1081081081081099E-2</v>
      </c>
      <c r="I104" s="2">
        <v>0</v>
      </c>
      <c r="J104" s="2">
        <v>7.4999999999999997E-2</v>
      </c>
      <c r="K104" s="2">
        <v>0.116279069767442</v>
      </c>
      <c r="L104" s="2">
        <v>0.35416666666666702</v>
      </c>
      <c r="M104" s="2">
        <v>6.15384615384615E-2</v>
      </c>
      <c r="N104" s="2">
        <v>0</v>
      </c>
      <c r="O104" s="3">
        <v>0.60465116279069797</v>
      </c>
      <c r="P104" s="3">
        <v>1.55555555555556</v>
      </c>
    </row>
    <row r="105" spans="1:16" x14ac:dyDescent="0.3">
      <c r="A105" s="8" t="s">
        <v>198</v>
      </c>
      <c r="B105" s="8" t="s">
        <v>17</v>
      </c>
      <c r="C105" s="2">
        <v>-0.14285714285714299</v>
      </c>
      <c r="D105" s="2">
        <v>0.5</v>
      </c>
      <c r="E105" s="2">
        <v>-5.5555555555555601E-2</v>
      </c>
      <c r="F105" s="2">
        <v>-5.8823529411764698E-2</v>
      </c>
      <c r="G105" s="2">
        <v>6.25E-2</v>
      </c>
      <c r="H105" s="2">
        <v>-0.17647058823529399</v>
      </c>
      <c r="I105" s="2">
        <v>0</v>
      </c>
      <c r="J105" s="2">
        <v>0.14285714285714299</v>
      </c>
      <c r="K105" s="2">
        <v>0</v>
      </c>
      <c r="L105" s="2">
        <v>0.1875</v>
      </c>
      <c r="M105" s="2">
        <v>0</v>
      </c>
      <c r="N105" s="2">
        <v>0.105263157894737</v>
      </c>
      <c r="O105" s="3">
        <v>0.3125</v>
      </c>
      <c r="P105" s="3">
        <v>0.16666666666666699</v>
      </c>
    </row>
    <row r="106" spans="1:16" x14ac:dyDescent="0.3">
      <c r="A106" s="8" t="s">
        <v>198</v>
      </c>
      <c r="B106" s="8" t="s">
        <v>110</v>
      </c>
      <c r="C106" s="2">
        <v>6.3660477453580902E-2</v>
      </c>
      <c r="D106" s="2">
        <v>3.7406483790523699E-2</v>
      </c>
      <c r="E106" s="2">
        <v>4.3269230769230803E-2</v>
      </c>
      <c r="F106" s="2">
        <v>7.83410138248848E-2</v>
      </c>
      <c r="G106" s="2">
        <v>4.2735042735042701E-2</v>
      </c>
      <c r="H106" s="2">
        <v>2.0491803278688499E-2</v>
      </c>
      <c r="I106" s="2">
        <v>7.2289156626505993E-2</v>
      </c>
      <c r="J106" s="2">
        <v>2.8089887640449399E-2</v>
      </c>
      <c r="K106" s="2">
        <v>3.8251366120218601E-2</v>
      </c>
      <c r="L106" s="2">
        <v>0.20526315789473701</v>
      </c>
      <c r="M106" s="2">
        <v>0.148471615720524</v>
      </c>
      <c r="N106" s="2">
        <v>0.110266159695817</v>
      </c>
      <c r="O106" s="3">
        <v>0.595628415300546</v>
      </c>
      <c r="P106" s="3">
        <v>1.1057692307692299</v>
      </c>
    </row>
    <row r="107" spans="1:16" x14ac:dyDescent="0.3">
      <c r="A107" s="8" t="s">
        <v>198</v>
      </c>
      <c r="B107" s="8" t="s">
        <v>111</v>
      </c>
      <c r="C107" s="2">
        <v>-1.93648334624322E-3</v>
      </c>
      <c r="D107" s="2">
        <v>-4.2685292976329101E-2</v>
      </c>
      <c r="E107" s="2">
        <v>-2.0672882042967199E-2</v>
      </c>
      <c r="F107" s="2">
        <v>-1.1589403973509899E-2</v>
      </c>
      <c r="G107" s="2">
        <v>-8.3752093802345103E-4</v>
      </c>
      <c r="H107" s="2">
        <v>6.28667225481978E-3</v>
      </c>
      <c r="I107" s="2">
        <v>-1.5826738858808798E-2</v>
      </c>
      <c r="J107" s="2">
        <v>-6.7710537452391004E-3</v>
      </c>
      <c r="K107" s="2">
        <v>-1.7043033659991499E-3</v>
      </c>
      <c r="L107" s="2">
        <v>-0.23346137430644501</v>
      </c>
      <c r="M107" s="2">
        <v>-0.192093541202673</v>
      </c>
      <c r="N107" s="2">
        <v>-0.116471399035148</v>
      </c>
      <c r="O107" s="3">
        <v>-0.45377077119727299</v>
      </c>
      <c r="P107" s="3">
        <v>-0.480340494527767</v>
      </c>
    </row>
    <row r="108" spans="1:16" x14ac:dyDescent="0.3">
      <c r="A108" s="8" t="s">
        <v>199</v>
      </c>
      <c r="B108" s="8" t="s">
        <v>115</v>
      </c>
      <c r="C108" s="2">
        <v>0.11111111111111099</v>
      </c>
      <c r="D108" s="2">
        <v>0.17499999999999999</v>
      </c>
      <c r="E108" s="2">
        <v>-2.1276595744680899E-2</v>
      </c>
      <c r="F108" s="2">
        <v>8.6956521739130405E-2</v>
      </c>
      <c r="G108" s="2">
        <v>0.06</v>
      </c>
      <c r="H108" s="2">
        <v>0.13207547169811301</v>
      </c>
      <c r="I108" s="2">
        <v>0</v>
      </c>
      <c r="J108" s="2">
        <v>0</v>
      </c>
      <c r="K108" s="2">
        <v>0</v>
      </c>
      <c r="L108" s="2">
        <v>0.266666666666667</v>
      </c>
      <c r="M108" s="2">
        <v>0.23684210526315799</v>
      </c>
      <c r="N108" s="2">
        <v>1.0638297872340399E-2</v>
      </c>
      <c r="O108" s="3">
        <v>0.58333333333333304</v>
      </c>
      <c r="P108" s="3">
        <v>1.0212765957446801</v>
      </c>
    </row>
    <row r="109" spans="1:16" x14ac:dyDescent="0.3">
      <c r="A109" s="8" t="s">
        <v>199</v>
      </c>
      <c r="B109" s="8" t="s">
        <v>116</v>
      </c>
      <c r="C109" s="2">
        <v>9.3496701225259202E-2</v>
      </c>
      <c r="D109" s="2">
        <v>7.4297534907774507E-2</v>
      </c>
      <c r="E109" s="2">
        <v>6.3543003851091101E-2</v>
      </c>
      <c r="F109" s="2">
        <v>7.6946288473144206E-2</v>
      </c>
      <c r="G109" s="2">
        <v>6.6685346035304002E-2</v>
      </c>
      <c r="H109" s="2">
        <v>6.5668505384817402E-2</v>
      </c>
      <c r="I109" s="2">
        <v>4.5600197190041901E-2</v>
      </c>
      <c r="J109" s="2">
        <v>5.98774163130599E-2</v>
      </c>
      <c r="K109" s="2">
        <v>2.34653024911032E-2</v>
      </c>
      <c r="L109" s="2">
        <v>0.153754210583505</v>
      </c>
      <c r="M109" s="2">
        <v>0.116594462233942</v>
      </c>
      <c r="N109" s="2">
        <v>3.1545209176788103E-2</v>
      </c>
      <c r="O109" s="3">
        <v>0.360097864768683</v>
      </c>
      <c r="P109" s="3">
        <v>0.96245186136071903</v>
      </c>
    </row>
    <row r="110" spans="1:16" x14ac:dyDescent="0.3">
      <c r="A110" s="8" t="s">
        <v>199</v>
      </c>
      <c r="B110" s="8" t="s">
        <v>117</v>
      </c>
      <c r="C110" s="2">
        <v>0.109756097560976</v>
      </c>
      <c r="D110" s="2">
        <v>5.8608058608058601E-2</v>
      </c>
      <c r="E110" s="2">
        <v>6.2283737024221401E-2</v>
      </c>
      <c r="F110" s="2">
        <v>6.5146579804560303E-2</v>
      </c>
      <c r="G110" s="2">
        <v>3.6697247706422E-2</v>
      </c>
      <c r="H110" s="2">
        <v>4.1297935103244802E-2</v>
      </c>
      <c r="I110" s="2">
        <v>7.0821529745042494E-2</v>
      </c>
      <c r="J110" s="2">
        <v>3.7037037037037E-2</v>
      </c>
      <c r="K110" s="2">
        <v>2.2959183673469399E-2</v>
      </c>
      <c r="L110" s="2">
        <v>0.14214463840399</v>
      </c>
      <c r="M110" s="2">
        <v>6.33187772925764E-2</v>
      </c>
      <c r="N110" s="2">
        <v>9.4455852156057493E-2</v>
      </c>
      <c r="O110" s="3">
        <v>0.35969387755102</v>
      </c>
      <c r="P110" s="3">
        <v>0.84429065743944598</v>
      </c>
    </row>
    <row r="111" spans="1:16" x14ac:dyDescent="0.3">
      <c r="A111" s="8" t="s">
        <v>199</v>
      </c>
      <c r="B111" s="8" t="s">
        <v>17</v>
      </c>
      <c r="C111" s="2">
        <v>2.7027027027027001E-2</v>
      </c>
      <c r="D111" s="2">
        <v>-5.2631578947368397E-2</v>
      </c>
      <c r="E111" s="2">
        <v>0.13888888888888901</v>
      </c>
      <c r="F111" s="2">
        <v>-2.4390243902439001E-2</v>
      </c>
      <c r="G111" s="2">
        <v>-2.5000000000000001E-2</v>
      </c>
      <c r="H111" s="2">
        <v>5.1282051282051301E-2</v>
      </c>
      <c r="I111" s="2">
        <v>2.4390243902439001E-2</v>
      </c>
      <c r="J111" s="2">
        <v>-0.119047619047619</v>
      </c>
      <c r="K111" s="2">
        <v>8.1081081081081099E-2</v>
      </c>
      <c r="L111" s="2">
        <v>0.2</v>
      </c>
      <c r="M111" s="2">
        <v>0.20833333333333301</v>
      </c>
      <c r="N111" s="2">
        <v>8.6206896551724102E-2</v>
      </c>
      <c r="O111" s="3">
        <v>0.70270270270270296</v>
      </c>
      <c r="P111" s="3">
        <v>0.75</v>
      </c>
    </row>
    <row r="112" spans="1:16" x14ac:dyDescent="0.3">
      <c r="A112" s="8" t="s">
        <v>199</v>
      </c>
      <c r="B112" s="8" t="s">
        <v>110</v>
      </c>
      <c r="C112" s="2">
        <v>7.5225677031093299E-2</v>
      </c>
      <c r="D112" s="2">
        <v>6.62313432835821E-2</v>
      </c>
      <c r="E112" s="2">
        <v>4.8993875765529299E-2</v>
      </c>
      <c r="F112" s="2">
        <v>6.0884070058381999E-2</v>
      </c>
      <c r="G112" s="2">
        <v>5.7389937106918198E-2</v>
      </c>
      <c r="H112" s="2">
        <v>4.9070631970260202E-2</v>
      </c>
      <c r="I112" s="2">
        <v>3.4727143869596001E-2</v>
      </c>
      <c r="J112" s="2">
        <v>4.5205479452054803E-2</v>
      </c>
      <c r="K112" s="2">
        <v>1.76933158584535E-2</v>
      </c>
      <c r="L112" s="2">
        <v>0.207340631036703</v>
      </c>
      <c r="M112" s="2">
        <v>0.123733333333333</v>
      </c>
      <c r="N112" s="2">
        <v>5.7427622211675397E-2</v>
      </c>
      <c r="O112" s="3">
        <v>0.46002621231979002</v>
      </c>
      <c r="P112" s="3">
        <v>0.94925634295713002</v>
      </c>
    </row>
    <row r="113" spans="1:16" x14ac:dyDescent="0.3">
      <c r="A113" s="8" t="s">
        <v>199</v>
      </c>
      <c r="B113" s="8" t="s">
        <v>111</v>
      </c>
      <c r="C113" s="2">
        <v>4.1878394953565802E-2</v>
      </c>
      <c r="D113" s="2">
        <v>-1.3118062563067599E-2</v>
      </c>
      <c r="E113" s="2">
        <v>-3.05044308111793E-2</v>
      </c>
      <c r="F113" s="2">
        <v>-5.9764457725435096E-3</v>
      </c>
      <c r="G113" s="2">
        <v>-6.18921308576481E-3</v>
      </c>
      <c r="H113" s="2">
        <v>-1.1032028469750901E-2</v>
      </c>
      <c r="I113" s="2">
        <v>-1.6192875134940599E-2</v>
      </c>
      <c r="J113" s="2">
        <v>3.29188002926116E-3</v>
      </c>
      <c r="K113" s="2">
        <v>-1.5311702515494E-2</v>
      </c>
      <c r="L113" s="2">
        <v>-0.23509811181044099</v>
      </c>
      <c r="M113" s="2">
        <v>-0.22289448209099699</v>
      </c>
      <c r="N113" s="2">
        <v>-0.168794767985051</v>
      </c>
      <c r="O113" s="3">
        <v>-0.51348888078745902</v>
      </c>
      <c r="P113" s="3">
        <v>-0.54516019086571199</v>
      </c>
    </row>
    <row r="114" spans="1:16" x14ac:dyDescent="0.3">
      <c r="A114" s="8" t="s">
        <v>200</v>
      </c>
      <c r="B114" s="8" t="s">
        <v>115</v>
      </c>
      <c r="C114" s="2">
        <v>8.6956521739130405E-2</v>
      </c>
      <c r="D114" s="2">
        <v>0.16</v>
      </c>
      <c r="E114" s="2">
        <v>0.10344827586206901</v>
      </c>
      <c r="F114" s="2">
        <v>6.25E-2</v>
      </c>
      <c r="G114" s="2">
        <v>2.9411764705882401E-2</v>
      </c>
      <c r="H114" s="2">
        <v>8.5714285714285701E-2</v>
      </c>
      <c r="I114" s="2">
        <v>7.8947368421052599E-2</v>
      </c>
      <c r="J114" s="2">
        <v>7.3170731707317097E-2</v>
      </c>
      <c r="K114" s="2">
        <v>-9.0909090909090898E-2</v>
      </c>
      <c r="L114" s="2">
        <v>0.125</v>
      </c>
      <c r="M114" s="2">
        <v>0.11111111111111099</v>
      </c>
      <c r="N114" s="2">
        <v>0.22</v>
      </c>
      <c r="O114" s="3">
        <v>0.38636363636363602</v>
      </c>
      <c r="P114" s="3">
        <v>1.1034482758620701</v>
      </c>
    </row>
    <row r="115" spans="1:16" x14ac:dyDescent="0.3">
      <c r="A115" s="8" t="s">
        <v>200</v>
      </c>
      <c r="B115" s="8" t="s">
        <v>116</v>
      </c>
      <c r="C115" s="2">
        <v>7.1951527392072695E-2</v>
      </c>
      <c r="D115" s="2">
        <v>6.1234102684879901E-2</v>
      </c>
      <c r="E115" s="2">
        <v>5.7922769640479398E-2</v>
      </c>
      <c r="F115" s="2">
        <v>6.2093559890916701E-2</v>
      </c>
      <c r="G115" s="2">
        <v>6.5968793205609305E-2</v>
      </c>
      <c r="H115" s="2">
        <v>5.1324810079673898E-2</v>
      </c>
      <c r="I115" s="2">
        <v>5.0405357772294698E-2</v>
      </c>
      <c r="J115" s="2">
        <v>5.6208053691275198E-2</v>
      </c>
      <c r="K115" s="2">
        <v>3.3518665607625099E-2</v>
      </c>
      <c r="L115" s="2">
        <v>0.14601905932984899</v>
      </c>
      <c r="M115" s="2">
        <v>0.115075107296137</v>
      </c>
      <c r="N115" s="2">
        <v>7.8181380803463998E-2</v>
      </c>
      <c r="O115" s="3">
        <v>0.42398729150119102</v>
      </c>
      <c r="P115" s="3">
        <v>0.98934753661784303</v>
      </c>
    </row>
    <row r="116" spans="1:16" x14ac:dyDescent="0.3">
      <c r="A116" s="8" t="s">
        <v>200</v>
      </c>
      <c r="B116" s="8" t="s">
        <v>117</v>
      </c>
      <c r="C116" s="2">
        <v>8.1632653061224497E-2</v>
      </c>
      <c r="D116" s="2">
        <v>0.22641509433962301</v>
      </c>
      <c r="E116" s="2">
        <v>1.5384615384615399E-2</v>
      </c>
      <c r="F116" s="2">
        <v>-1.5151515151515201E-2</v>
      </c>
      <c r="G116" s="2">
        <v>4.6153846153846198E-2</v>
      </c>
      <c r="H116" s="2">
        <v>4.4117647058823498E-2</v>
      </c>
      <c r="I116" s="2">
        <v>5.63380281690141E-2</v>
      </c>
      <c r="J116" s="2">
        <v>5.3333333333333302E-2</v>
      </c>
      <c r="K116" s="2">
        <v>0.151898734177215</v>
      </c>
      <c r="L116" s="2">
        <v>0.15384615384615399</v>
      </c>
      <c r="M116" s="2">
        <v>4.7619047619047603E-2</v>
      </c>
      <c r="N116" s="2">
        <v>0.1</v>
      </c>
      <c r="O116" s="3">
        <v>0.531645569620253</v>
      </c>
      <c r="P116" s="3">
        <v>0.86153846153846203</v>
      </c>
    </row>
    <row r="117" spans="1:16" x14ac:dyDescent="0.3">
      <c r="A117" s="8" t="s">
        <v>200</v>
      </c>
      <c r="B117" s="8" t="s">
        <v>17</v>
      </c>
      <c r="C117" s="2">
        <v>9.0909090909090898E-2</v>
      </c>
      <c r="D117" s="2">
        <v>-0.16666666666666699</v>
      </c>
      <c r="E117" s="2">
        <v>0.3</v>
      </c>
      <c r="F117" s="2">
        <v>0.15384615384615399</v>
      </c>
      <c r="G117" s="2">
        <v>6.6666666666666693E-2</v>
      </c>
      <c r="H117" s="2">
        <v>0</v>
      </c>
      <c r="I117" s="2">
        <v>6.25E-2</v>
      </c>
      <c r="J117" s="2">
        <v>0.17647058823529399</v>
      </c>
      <c r="K117" s="2">
        <v>-0.1</v>
      </c>
      <c r="L117" s="2">
        <v>0.27777777777777801</v>
      </c>
      <c r="M117" s="2">
        <v>0.217391304347826</v>
      </c>
      <c r="N117" s="2">
        <v>0.214285714285714</v>
      </c>
      <c r="O117" s="3">
        <v>0.7</v>
      </c>
      <c r="P117" s="3">
        <v>2.4</v>
      </c>
    </row>
    <row r="118" spans="1:16" x14ac:dyDescent="0.3">
      <c r="A118" s="8" t="s">
        <v>200</v>
      </c>
      <c r="B118" s="8" t="s">
        <v>110</v>
      </c>
      <c r="C118" s="2">
        <v>2.6356589147286801E-2</v>
      </c>
      <c r="D118" s="2">
        <v>4.9848942598187299E-2</v>
      </c>
      <c r="E118" s="2">
        <v>8.6330935251798593E-2</v>
      </c>
      <c r="F118" s="2">
        <v>2.6490066225165601E-2</v>
      </c>
      <c r="G118" s="2">
        <v>1.9354838709677399E-2</v>
      </c>
      <c r="H118" s="2">
        <v>2.91139240506329E-2</v>
      </c>
      <c r="I118" s="2">
        <v>3.5670356703566997E-2</v>
      </c>
      <c r="J118" s="2">
        <v>2.7315914489311199E-2</v>
      </c>
      <c r="K118" s="2">
        <v>3.4682080924855502E-2</v>
      </c>
      <c r="L118" s="2">
        <v>0.22122905027932999</v>
      </c>
      <c r="M118" s="2">
        <v>0.117108874656908</v>
      </c>
      <c r="N118" s="2">
        <v>5.5692055692055702E-2</v>
      </c>
      <c r="O118" s="3">
        <v>0.49017341040462398</v>
      </c>
      <c r="P118" s="3">
        <v>0.85467625899280597</v>
      </c>
    </row>
    <row r="119" spans="1:16" x14ac:dyDescent="0.3">
      <c r="A119" s="8" t="s">
        <v>200</v>
      </c>
      <c r="B119" s="8" t="s">
        <v>111</v>
      </c>
      <c r="C119" s="2">
        <v>-3.3767486734201601E-3</v>
      </c>
      <c r="D119" s="2">
        <v>-3.6060019361084203E-2</v>
      </c>
      <c r="E119" s="2">
        <v>-2.686417273412E-2</v>
      </c>
      <c r="F119" s="2">
        <v>2.3219814241486102E-3</v>
      </c>
      <c r="G119" s="2">
        <v>-2.3423423423423399E-2</v>
      </c>
      <c r="H119" s="2">
        <v>-1.7395888244596699E-2</v>
      </c>
      <c r="I119" s="2">
        <v>-1.4216738197424901E-2</v>
      </c>
      <c r="J119" s="2">
        <v>-5.7142857142857099E-3</v>
      </c>
      <c r="K119" s="2">
        <v>-9.5785440613026795E-3</v>
      </c>
      <c r="L119" s="2">
        <v>-0.23901630284608999</v>
      </c>
      <c r="M119" s="2">
        <v>-0.20769789397240401</v>
      </c>
      <c r="N119" s="2">
        <v>-0.130155820348304</v>
      </c>
      <c r="O119" s="3">
        <v>-0.480569239189929</v>
      </c>
      <c r="P119" s="3">
        <v>-0.52347476776299295</v>
      </c>
    </row>
    <row r="120" spans="1:16" x14ac:dyDescent="0.3">
      <c r="A120" s="8" t="s">
        <v>201</v>
      </c>
      <c r="B120" s="8" t="s">
        <v>115</v>
      </c>
      <c r="C120" s="2">
        <v>0</v>
      </c>
      <c r="D120" s="2">
        <v>0.107142857142857</v>
      </c>
      <c r="E120" s="2">
        <v>0</v>
      </c>
      <c r="F120" s="2">
        <v>-3.2258064516128997E-2</v>
      </c>
      <c r="G120" s="2">
        <v>6.6666666666666693E-2</v>
      </c>
      <c r="H120" s="2">
        <v>3.125E-2</v>
      </c>
      <c r="I120" s="2">
        <v>0.18181818181818199</v>
      </c>
      <c r="J120" s="2">
        <v>0</v>
      </c>
      <c r="K120" s="2">
        <v>-7.69230769230769E-2</v>
      </c>
      <c r="L120" s="2">
        <v>0.194444444444444</v>
      </c>
      <c r="M120" s="2">
        <v>0.209302325581395</v>
      </c>
      <c r="N120" s="2">
        <v>0.115384615384615</v>
      </c>
      <c r="O120" s="3">
        <v>0.487179487179487</v>
      </c>
      <c r="P120" s="3">
        <v>0.87096774193548399</v>
      </c>
    </row>
    <row r="121" spans="1:16" x14ac:dyDescent="0.3">
      <c r="A121" s="8" t="s">
        <v>201</v>
      </c>
      <c r="B121" s="8" t="s">
        <v>116</v>
      </c>
      <c r="C121" s="2">
        <v>7.1470937129300097E-2</v>
      </c>
      <c r="D121" s="2">
        <v>7.0301688347633506E-2</v>
      </c>
      <c r="E121" s="2">
        <v>6.4649599172485098E-2</v>
      </c>
      <c r="F121" s="2">
        <v>5.22224921059024E-2</v>
      </c>
      <c r="G121" s="2">
        <v>4.8476454293628797E-2</v>
      </c>
      <c r="H121" s="2">
        <v>3.8529282254513401E-2</v>
      </c>
      <c r="I121" s="2">
        <v>5.3635785456858202E-2</v>
      </c>
      <c r="J121" s="2">
        <v>4.4064386317907399E-2</v>
      </c>
      <c r="K121" s="2">
        <v>3.2183465022162301E-2</v>
      </c>
      <c r="L121" s="2">
        <v>0.14749813293502601</v>
      </c>
      <c r="M121" s="2">
        <v>0.106736088512854</v>
      </c>
      <c r="N121" s="2">
        <v>6.9832402234636895E-2</v>
      </c>
      <c r="O121" s="3">
        <v>0.40238967045673502</v>
      </c>
      <c r="P121" s="3">
        <v>0.881820532712697</v>
      </c>
    </row>
    <row r="122" spans="1:16" x14ac:dyDescent="0.3">
      <c r="A122" s="8" t="s">
        <v>201</v>
      </c>
      <c r="B122" s="8" t="s">
        <v>117</v>
      </c>
      <c r="C122" s="2">
        <v>5.7971014492753603E-2</v>
      </c>
      <c r="D122" s="2">
        <v>0.13698630136986301</v>
      </c>
      <c r="E122" s="2">
        <v>9.6385542168674704E-2</v>
      </c>
      <c r="F122" s="2">
        <v>-2.1978021978022001E-2</v>
      </c>
      <c r="G122" s="2">
        <v>0.101123595505618</v>
      </c>
      <c r="H122" s="2">
        <v>8.1632653061224497E-2</v>
      </c>
      <c r="I122" s="2">
        <v>0.160377358490566</v>
      </c>
      <c r="J122" s="2">
        <v>8.1300813008130093E-2</v>
      </c>
      <c r="K122" s="2">
        <v>5.2631578947368397E-2</v>
      </c>
      <c r="L122" s="2">
        <v>0.14285714285714299</v>
      </c>
      <c r="M122" s="2">
        <v>0.15625</v>
      </c>
      <c r="N122" s="2">
        <v>0.12972972972972999</v>
      </c>
      <c r="O122" s="3">
        <v>0.57142857142857095</v>
      </c>
      <c r="P122" s="3">
        <v>1.5180722891566301</v>
      </c>
    </row>
    <row r="123" spans="1:16" x14ac:dyDescent="0.3">
      <c r="A123" s="8" t="s">
        <v>201</v>
      </c>
      <c r="B123" s="8" t="s">
        <v>17</v>
      </c>
      <c r="C123" s="2">
        <v>0.18181818181818199</v>
      </c>
      <c r="D123" s="2">
        <v>0.230769230769231</v>
      </c>
      <c r="E123" s="2">
        <v>0</v>
      </c>
      <c r="F123" s="2">
        <v>0.125</v>
      </c>
      <c r="G123" s="2">
        <v>5.5555555555555601E-2</v>
      </c>
      <c r="H123" s="2">
        <v>0.21052631578947401</v>
      </c>
      <c r="I123" s="2">
        <v>-8.6956521739130405E-2</v>
      </c>
      <c r="J123" s="2">
        <v>0</v>
      </c>
      <c r="K123" s="2">
        <v>4.7619047619047603E-2</v>
      </c>
      <c r="L123" s="2">
        <v>0.22727272727272699</v>
      </c>
      <c r="M123" s="2">
        <v>0</v>
      </c>
      <c r="N123" s="2">
        <v>-3.7037037037037E-2</v>
      </c>
      <c r="O123" s="3">
        <v>0.238095238095238</v>
      </c>
      <c r="P123" s="3">
        <v>0.625</v>
      </c>
    </row>
    <row r="124" spans="1:16" x14ac:dyDescent="0.3">
      <c r="A124" s="8" t="s">
        <v>201</v>
      </c>
      <c r="B124" s="8" t="s">
        <v>110</v>
      </c>
      <c r="C124" s="2">
        <v>8.6474501108647406E-2</v>
      </c>
      <c r="D124" s="2">
        <v>5.3061224489795902E-2</v>
      </c>
      <c r="E124" s="2">
        <v>4.4573643410852702E-2</v>
      </c>
      <c r="F124" s="2">
        <v>5.0092764378478698E-2</v>
      </c>
      <c r="G124" s="2">
        <v>4.9469964664311E-2</v>
      </c>
      <c r="H124" s="2">
        <v>6.0606060606060601E-2</v>
      </c>
      <c r="I124" s="2">
        <v>6.0317460317460297E-2</v>
      </c>
      <c r="J124" s="2">
        <v>5.6886227544910198E-2</v>
      </c>
      <c r="K124" s="2">
        <v>7.22379603399433E-2</v>
      </c>
      <c r="L124" s="2">
        <v>0.159841479524439</v>
      </c>
      <c r="M124" s="2">
        <v>0.13211845102505701</v>
      </c>
      <c r="N124" s="2">
        <v>9.4567404426559407E-2</v>
      </c>
      <c r="O124" s="3">
        <v>0.54107648725212498</v>
      </c>
      <c r="P124" s="3">
        <v>1.1085271317829499</v>
      </c>
    </row>
    <row r="125" spans="1:16" x14ac:dyDescent="0.3">
      <c r="A125" s="8" t="s">
        <v>201</v>
      </c>
      <c r="B125" s="8" t="s">
        <v>111</v>
      </c>
      <c r="C125" s="2">
        <v>-1.9140362659502998E-2</v>
      </c>
      <c r="D125" s="2">
        <v>-1.5405682985278999E-2</v>
      </c>
      <c r="E125" s="2">
        <v>-3.6161335187760803E-2</v>
      </c>
      <c r="F125" s="2">
        <v>-1.6594516594516599E-2</v>
      </c>
      <c r="G125" s="2">
        <v>-1.10051357300073E-2</v>
      </c>
      <c r="H125" s="2">
        <v>-1.3353115727003E-2</v>
      </c>
      <c r="I125" s="2">
        <v>-1.65413533834586E-2</v>
      </c>
      <c r="J125" s="2">
        <v>3.4403669724770601E-3</v>
      </c>
      <c r="K125" s="2">
        <v>-5.7142857142857099E-3</v>
      </c>
      <c r="L125" s="2">
        <v>-0.26053639846743298</v>
      </c>
      <c r="M125" s="2">
        <v>-0.23575129533678801</v>
      </c>
      <c r="N125" s="2">
        <v>-0.17694915254237301</v>
      </c>
      <c r="O125" s="3">
        <v>-0.53752380952380996</v>
      </c>
      <c r="P125" s="3">
        <v>-0.57788595271209997</v>
      </c>
    </row>
    <row r="126" spans="1:16" x14ac:dyDescent="0.3">
      <c r="A126" s="8" t="s">
        <v>202</v>
      </c>
      <c r="B126" s="8" t="s">
        <v>115</v>
      </c>
      <c r="C126" s="2">
        <v>-3.2258064516128997E-2</v>
      </c>
      <c r="D126" s="2">
        <v>-6.6666666666666693E-2</v>
      </c>
      <c r="E126" s="2">
        <v>7.1428571428571397E-2</v>
      </c>
      <c r="F126" s="2">
        <v>0.1</v>
      </c>
      <c r="G126" s="2">
        <v>-0.18181818181818199</v>
      </c>
      <c r="H126" s="2">
        <v>7.4074074074074098E-2</v>
      </c>
      <c r="I126" s="2">
        <v>0.13793103448275901</v>
      </c>
      <c r="J126" s="2">
        <v>3.03030303030303E-2</v>
      </c>
      <c r="K126" s="2">
        <v>5.8823529411764698E-2</v>
      </c>
      <c r="L126" s="2">
        <v>-0.13888888888888901</v>
      </c>
      <c r="M126" s="2">
        <v>0.38709677419354799</v>
      </c>
      <c r="N126" s="2">
        <v>0.13953488372093001</v>
      </c>
      <c r="O126" s="3">
        <v>0.441176470588235</v>
      </c>
      <c r="P126" s="3">
        <v>0.75</v>
      </c>
    </row>
    <row r="127" spans="1:16" x14ac:dyDescent="0.3">
      <c r="A127" s="8" t="s">
        <v>202</v>
      </c>
      <c r="B127" s="8" t="s">
        <v>116</v>
      </c>
      <c r="C127" s="2">
        <v>5.7225433526011601E-2</v>
      </c>
      <c r="D127" s="2">
        <v>8.6112629852378303E-2</v>
      </c>
      <c r="E127" s="2">
        <v>6.1666247168386597E-2</v>
      </c>
      <c r="F127" s="2">
        <v>5.00237079184448E-2</v>
      </c>
      <c r="G127" s="2">
        <v>5.1478889139760703E-2</v>
      </c>
      <c r="H127" s="2">
        <v>6.0554004724071298E-2</v>
      </c>
      <c r="I127" s="2">
        <v>4.7175541607612899E-2</v>
      </c>
      <c r="J127" s="2">
        <v>5.4137664346481103E-2</v>
      </c>
      <c r="K127" s="2">
        <v>3.3749082905355797E-2</v>
      </c>
      <c r="L127" s="2">
        <v>0.15046132008516699</v>
      </c>
      <c r="M127" s="2">
        <v>0.123534855027761</v>
      </c>
      <c r="N127" s="2">
        <v>9.0185312285518196E-2</v>
      </c>
      <c r="O127" s="3">
        <v>0.45671313279530401</v>
      </c>
      <c r="P127" s="3">
        <v>0.99899320412786297</v>
      </c>
    </row>
    <row r="128" spans="1:16" x14ac:dyDescent="0.3">
      <c r="A128" s="8" t="s">
        <v>202</v>
      </c>
      <c r="B128" s="8" t="s">
        <v>117</v>
      </c>
      <c r="C128" s="2">
        <v>6.3492063492063502E-2</v>
      </c>
      <c r="D128" s="2">
        <v>0.104477611940299</v>
      </c>
      <c r="E128" s="2">
        <v>6.7567567567567599E-2</v>
      </c>
      <c r="F128" s="2">
        <v>0</v>
      </c>
      <c r="G128" s="2">
        <v>8.8607594936708903E-2</v>
      </c>
      <c r="H128" s="2">
        <v>4.6511627906976702E-2</v>
      </c>
      <c r="I128" s="2">
        <v>0</v>
      </c>
      <c r="J128" s="2">
        <v>0.155555555555556</v>
      </c>
      <c r="K128" s="2">
        <v>9.6153846153846201E-2</v>
      </c>
      <c r="L128" s="2">
        <v>0.140350877192982</v>
      </c>
      <c r="M128" s="2">
        <v>8.4615384615384606E-2</v>
      </c>
      <c r="N128" s="2">
        <v>0.11347517730496499</v>
      </c>
      <c r="O128" s="3">
        <v>0.50961538461538503</v>
      </c>
      <c r="P128" s="3">
        <v>1.1216216216216199</v>
      </c>
    </row>
    <row r="129" spans="1:16" x14ac:dyDescent="0.3">
      <c r="A129" s="8" t="s">
        <v>202</v>
      </c>
      <c r="B129" s="8" t="s">
        <v>17</v>
      </c>
      <c r="C129" s="2">
        <v>9.5238095238095205E-2</v>
      </c>
      <c r="D129" s="2">
        <v>8.6956521739130405E-2</v>
      </c>
      <c r="E129" s="2">
        <v>-0.04</v>
      </c>
      <c r="F129" s="2">
        <v>0.20833333333333301</v>
      </c>
      <c r="G129" s="2">
        <v>-6.8965517241379296E-2</v>
      </c>
      <c r="H129" s="2">
        <v>-0.148148148148148</v>
      </c>
      <c r="I129" s="2">
        <v>0</v>
      </c>
      <c r="J129" s="2">
        <v>0.173913043478261</v>
      </c>
      <c r="K129" s="2">
        <v>-3.7037037037037E-2</v>
      </c>
      <c r="L129" s="2">
        <v>0.230769230769231</v>
      </c>
      <c r="M129" s="2">
        <v>0.15625</v>
      </c>
      <c r="N129" s="2">
        <v>-5.4054054054054099E-2</v>
      </c>
      <c r="O129" s="3">
        <v>0.296296296296296</v>
      </c>
      <c r="P129" s="3">
        <v>0.4</v>
      </c>
    </row>
    <row r="130" spans="1:16" x14ac:dyDescent="0.3">
      <c r="A130" s="8" t="s">
        <v>202</v>
      </c>
      <c r="B130" s="8" t="s">
        <v>110</v>
      </c>
      <c r="C130" s="2">
        <v>3.7996545768566502E-2</v>
      </c>
      <c r="D130" s="2">
        <v>4.15973377703827E-2</v>
      </c>
      <c r="E130" s="2">
        <v>5.4313099041533502E-2</v>
      </c>
      <c r="F130" s="2">
        <v>6.5151515151515196E-2</v>
      </c>
      <c r="G130" s="2">
        <v>4.6941678520625897E-2</v>
      </c>
      <c r="H130" s="2">
        <v>4.4836956521739101E-2</v>
      </c>
      <c r="I130" s="2">
        <v>3.7711313394018203E-2</v>
      </c>
      <c r="J130" s="2">
        <v>3.5087719298245598E-2</v>
      </c>
      <c r="K130" s="2">
        <v>3.7530266343825697E-2</v>
      </c>
      <c r="L130" s="2">
        <v>0.201866977829638</v>
      </c>
      <c r="M130" s="2">
        <v>0.14077669902912601</v>
      </c>
      <c r="N130" s="2">
        <v>7.6595744680851105E-2</v>
      </c>
      <c r="O130" s="3">
        <v>0.53147699757869205</v>
      </c>
      <c r="P130" s="3">
        <v>1.02076677316294</v>
      </c>
    </row>
    <row r="131" spans="1:16" x14ac:dyDescent="0.3">
      <c r="A131" s="8" t="s">
        <v>202</v>
      </c>
      <c r="B131" s="8" t="s">
        <v>111</v>
      </c>
      <c r="C131" s="2">
        <v>-1.60206718346253E-2</v>
      </c>
      <c r="D131" s="2">
        <v>-3.5189075630252101E-2</v>
      </c>
      <c r="E131" s="2">
        <v>-2.6129559063690799E-2</v>
      </c>
      <c r="F131" s="2">
        <v>-1.1738401341531601E-2</v>
      </c>
      <c r="G131" s="2">
        <v>-6.7873303167420799E-3</v>
      </c>
      <c r="H131" s="2">
        <v>-5.9794988610478404E-3</v>
      </c>
      <c r="I131" s="2">
        <v>-2.3202520767688299E-2</v>
      </c>
      <c r="J131" s="2">
        <v>-4.1055718475073296E-3</v>
      </c>
      <c r="K131" s="2">
        <v>5.0058892815076604E-3</v>
      </c>
      <c r="L131" s="2">
        <v>-0.227951948432464</v>
      </c>
      <c r="M131" s="2">
        <v>-0.22542694497153701</v>
      </c>
      <c r="N131" s="2">
        <v>-0.12885840274375299</v>
      </c>
      <c r="O131" s="3">
        <v>-0.47644287396937601</v>
      </c>
      <c r="P131" s="3">
        <v>-0.51605879150789302</v>
      </c>
    </row>
    <row r="132" spans="1:16" x14ac:dyDescent="0.3">
      <c r="A132" s="8" t="s">
        <v>203</v>
      </c>
      <c r="B132" s="8" t="s">
        <v>115</v>
      </c>
      <c r="C132" s="2">
        <v>0</v>
      </c>
      <c r="D132" s="2">
        <v>0.125</v>
      </c>
      <c r="E132" s="2">
        <v>0.44444444444444398</v>
      </c>
      <c r="F132" s="2">
        <v>0.15384615384615399</v>
      </c>
      <c r="G132" s="2">
        <v>0.33333333333333298</v>
      </c>
      <c r="H132" s="2">
        <v>0.1</v>
      </c>
      <c r="I132" s="2">
        <v>-0.22727272727272699</v>
      </c>
      <c r="J132" s="2">
        <v>0</v>
      </c>
      <c r="K132" s="2">
        <v>-0.11764705882352899</v>
      </c>
      <c r="L132" s="2">
        <v>0.2</v>
      </c>
      <c r="M132" s="2">
        <v>0.16666666666666699</v>
      </c>
      <c r="N132" s="2">
        <v>0.28571428571428598</v>
      </c>
      <c r="O132" s="3">
        <v>0.58823529411764697</v>
      </c>
      <c r="P132" s="3">
        <v>2</v>
      </c>
    </row>
    <row r="133" spans="1:16" x14ac:dyDescent="0.3">
      <c r="A133" s="8" t="s">
        <v>203</v>
      </c>
      <c r="B133" s="8" t="s">
        <v>116</v>
      </c>
      <c r="C133" s="2">
        <v>6.2285434036292303E-2</v>
      </c>
      <c r="D133" s="2">
        <v>6.7867036011080295E-2</v>
      </c>
      <c r="E133" s="2">
        <v>6.57155209684393E-2</v>
      </c>
      <c r="F133" s="2">
        <v>6.1257606490872203E-2</v>
      </c>
      <c r="G133" s="2">
        <v>5.3134556574923497E-2</v>
      </c>
      <c r="H133" s="2">
        <v>5.1179673321234097E-2</v>
      </c>
      <c r="I133" s="2">
        <v>6.0428176795580102E-2</v>
      </c>
      <c r="J133" s="2">
        <v>5.3728427222403098E-2</v>
      </c>
      <c r="K133" s="2">
        <v>5.4079110012360897E-2</v>
      </c>
      <c r="L133" s="2">
        <v>0.171503957783641</v>
      </c>
      <c r="M133" s="2">
        <v>0.124374374374374</v>
      </c>
      <c r="N133" s="2">
        <v>7.5673269530380602E-2</v>
      </c>
      <c r="O133" s="3">
        <v>0.49351050679851699</v>
      </c>
      <c r="P133" s="3">
        <v>1.08949416342412</v>
      </c>
    </row>
    <row r="134" spans="1:16" x14ac:dyDescent="0.3">
      <c r="A134" s="8" t="s">
        <v>203</v>
      </c>
      <c r="B134" s="8" t="s">
        <v>117</v>
      </c>
      <c r="C134" s="2">
        <v>0.33333333333333298</v>
      </c>
      <c r="D134" s="2">
        <v>9.375E-2</v>
      </c>
      <c r="E134" s="2">
        <v>0</v>
      </c>
      <c r="F134" s="2">
        <v>0.14285714285714299</v>
      </c>
      <c r="G134" s="2">
        <v>7.4999999999999997E-2</v>
      </c>
      <c r="H134" s="2">
        <v>6.9767441860465101E-2</v>
      </c>
      <c r="I134" s="2">
        <v>0.13043478260869601</v>
      </c>
      <c r="J134" s="2">
        <v>9.6153846153846201E-2</v>
      </c>
      <c r="K134" s="2">
        <v>8.7719298245614002E-2</v>
      </c>
      <c r="L134" s="2">
        <v>0.14516129032258099</v>
      </c>
      <c r="M134" s="2">
        <v>0.12676056338028199</v>
      </c>
      <c r="N134" s="2">
        <v>8.7499999999999994E-2</v>
      </c>
      <c r="O134" s="3">
        <v>0.52631578947368396</v>
      </c>
      <c r="P134" s="3">
        <v>1.48571428571429</v>
      </c>
    </row>
    <row r="135" spans="1:16" x14ac:dyDescent="0.3">
      <c r="A135" s="8" t="s">
        <v>203</v>
      </c>
      <c r="B135" s="8" t="s">
        <v>17</v>
      </c>
      <c r="C135" s="2">
        <v>0.1</v>
      </c>
      <c r="D135" s="2">
        <v>-9.0909090909090898E-2</v>
      </c>
      <c r="E135" s="2">
        <v>0.3</v>
      </c>
      <c r="F135" s="2">
        <v>7.69230769230769E-2</v>
      </c>
      <c r="G135" s="2">
        <v>0.214285714285714</v>
      </c>
      <c r="H135" s="2">
        <v>0</v>
      </c>
      <c r="I135" s="2">
        <v>-5.8823529411764698E-2</v>
      </c>
      <c r="J135" s="2">
        <v>0.25</v>
      </c>
      <c r="K135" s="2">
        <v>0</v>
      </c>
      <c r="L135" s="2">
        <v>0</v>
      </c>
      <c r="M135" s="2">
        <v>0.2</v>
      </c>
      <c r="N135" s="2">
        <v>0</v>
      </c>
      <c r="O135" s="3">
        <v>0.2</v>
      </c>
      <c r="P135" s="3">
        <v>1.4</v>
      </c>
    </row>
    <row r="136" spans="1:16" x14ac:dyDescent="0.3">
      <c r="A136" s="8" t="s">
        <v>203</v>
      </c>
      <c r="B136" s="8" t="s">
        <v>110</v>
      </c>
      <c r="C136" s="2">
        <v>4.0983606557376998E-2</v>
      </c>
      <c r="D136" s="2">
        <v>8.6614173228346497E-2</v>
      </c>
      <c r="E136" s="2">
        <v>6.5217391304347797E-2</v>
      </c>
      <c r="F136" s="2">
        <v>1.58730158730159E-2</v>
      </c>
      <c r="G136" s="2">
        <v>4.9107142857142898E-2</v>
      </c>
      <c r="H136" s="2">
        <v>5.5319148936170202E-2</v>
      </c>
      <c r="I136" s="2">
        <v>8.0645161290322606E-2</v>
      </c>
      <c r="J136" s="2">
        <v>4.6641791044776101E-2</v>
      </c>
      <c r="K136" s="2">
        <v>2.4955436720142599E-2</v>
      </c>
      <c r="L136" s="2">
        <v>0.22782608695652201</v>
      </c>
      <c r="M136" s="2">
        <v>0.14730878186968799</v>
      </c>
      <c r="N136" s="2">
        <v>7.2839506172839505E-2</v>
      </c>
      <c r="O136" s="3">
        <v>0.54901960784313697</v>
      </c>
      <c r="P136" s="3">
        <v>1.0990338164251201</v>
      </c>
    </row>
    <row r="137" spans="1:16" x14ac:dyDescent="0.3">
      <c r="A137" s="8" t="s">
        <v>203</v>
      </c>
      <c r="B137" s="8" t="s">
        <v>111</v>
      </c>
      <c r="C137" s="2">
        <v>5.3652496904663602E-3</v>
      </c>
      <c r="D137" s="2">
        <v>-2.5041050903119901E-2</v>
      </c>
      <c r="E137" s="2">
        <v>-5.8947368421052599E-3</v>
      </c>
      <c r="F137" s="2">
        <v>-2.5412960609911099E-3</v>
      </c>
      <c r="G137" s="2">
        <v>1.0615711252653899E-2</v>
      </c>
      <c r="H137" s="2">
        <v>-2.1008403361344498E-3</v>
      </c>
      <c r="I137" s="2">
        <v>-1.22105263157895E-2</v>
      </c>
      <c r="J137" s="2">
        <v>8.5251491901108308E-3</v>
      </c>
      <c r="K137" s="2">
        <v>-6.3398140321217203E-3</v>
      </c>
      <c r="L137" s="2">
        <v>-0.224159931943854</v>
      </c>
      <c r="M137" s="2">
        <v>-0.21875</v>
      </c>
      <c r="N137" s="2">
        <v>-0.137543859649123</v>
      </c>
      <c r="O137" s="3">
        <v>-0.48055790363482698</v>
      </c>
      <c r="P137" s="3">
        <v>-0.48252631578947403</v>
      </c>
    </row>
    <row r="138" spans="1:16" x14ac:dyDescent="0.3">
      <c r="A138" s="8" t="s">
        <v>204</v>
      </c>
      <c r="B138" s="8" t="s">
        <v>115</v>
      </c>
      <c r="C138" s="2">
        <v>-0.107142857142857</v>
      </c>
      <c r="D138" s="2">
        <v>-0.04</v>
      </c>
      <c r="E138" s="2">
        <v>8.3333333333333301E-2</v>
      </c>
      <c r="F138" s="2">
        <v>-3.8461538461538498E-2</v>
      </c>
      <c r="G138" s="2">
        <v>0.04</v>
      </c>
      <c r="H138" s="2">
        <v>-3.8461538461538498E-2</v>
      </c>
      <c r="I138" s="2">
        <v>-0.04</v>
      </c>
      <c r="J138" s="2">
        <v>0.16666666666666699</v>
      </c>
      <c r="K138" s="2">
        <v>0.28571428571428598</v>
      </c>
      <c r="L138" s="2">
        <v>0.22222222222222199</v>
      </c>
      <c r="M138" s="2">
        <v>0.18181818181818199</v>
      </c>
      <c r="N138" s="2">
        <v>0.15384615384615399</v>
      </c>
      <c r="O138" s="3">
        <v>1.1428571428571399</v>
      </c>
      <c r="P138" s="3">
        <v>1.5</v>
      </c>
    </row>
    <row r="139" spans="1:16" x14ac:dyDescent="0.3">
      <c r="A139" s="8" t="s">
        <v>204</v>
      </c>
      <c r="B139" s="8" t="s">
        <v>116</v>
      </c>
      <c r="C139" s="2">
        <v>5.8744635193132999E-2</v>
      </c>
      <c r="D139" s="2">
        <v>4.7124398277172498E-2</v>
      </c>
      <c r="E139" s="2">
        <v>5.4681829179772601E-2</v>
      </c>
      <c r="F139" s="2">
        <v>5.3223216334021599E-2</v>
      </c>
      <c r="G139" s="2">
        <v>5.6196906991940798E-2</v>
      </c>
      <c r="H139" s="2">
        <v>4.04207053000619E-2</v>
      </c>
      <c r="I139" s="2">
        <v>4.1823587710604598E-2</v>
      </c>
      <c r="J139" s="2">
        <v>4.8896499238964997E-2</v>
      </c>
      <c r="K139" s="2">
        <v>4.0812624705242197E-2</v>
      </c>
      <c r="L139" s="2">
        <v>0.148483792262112</v>
      </c>
      <c r="M139" s="2">
        <v>9.9848254931714703E-2</v>
      </c>
      <c r="N139" s="2">
        <v>4.7461368653421598E-2</v>
      </c>
      <c r="O139" s="3">
        <v>0.37710865227643797</v>
      </c>
      <c r="P139" s="3">
        <v>0.83692233244616498</v>
      </c>
    </row>
    <row r="140" spans="1:16" x14ac:dyDescent="0.3">
      <c r="A140" s="8" t="s">
        <v>204</v>
      </c>
      <c r="B140" s="8" t="s">
        <v>117</v>
      </c>
      <c r="C140" s="2">
        <v>0.20833333333333301</v>
      </c>
      <c r="D140" s="2">
        <v>1.72413793103448E-2</v>
      </c>
      <c r="E140" s="2">
        <v>6.7796610169491497E-2</v>
      </c>
      <c r="F140" s="2">
        <v>3.1746031746031703E-2</v>
      </c>
      <c r="G140" s="2">
        <v>6.15384615384615E-2</v>
      </c>
      <c r="H140" s="2">
        <v>2.8985507246376802E-2</v>
      </c>
      <c r="I140" s="2">
        <v>0.140845070422535</v>
      </c>
      <c r="J140" s="2">
        <v>2.4691358024691398E-2</v>
      </c>
      <c r="K140" s="2">
        <v>0.132530120481928</v>
      </c>
      <c r="L140" s="2">
        <v>0.19148936170212799</v>
      </c>
      <c r="M140" s="2">
        <v>0.125</v>
      </c>
      <c r="N140" s="2">
        <v>0.119047619047619</v>
      </c>
      <c r="O140" s="3">
        <v>0.69879518072289204</v>
      </c>
      <c r="P140" s="3">
        <v>1.3898305084745799</v>
      </c>
    </row>
    <row r="141" spans="1:16" x14ac:dyDescent="0.3">
      <c r="A141" s="8" t="s">
        <v>204</v>
      </c>
      <c r="B141" s="8" t="s">
        <v>111</v>
      </c>
      <c r="C141" s="2">
        <v>1.91309100847226E-3</v>
      </c>
      <c r="D141" s="2">
        <v>-2.3731587561374799E-2</v>
      </c>
      <c r="E141" s="2">
        <v>-3.0734842134674499E-2</v>
      </c>
      <c r="F141" s="2">
        <v>-1.38368405880657E-2</v>
      </c>
      <c r="G141" s="2">
        <v>-9.6463022508038593E-3</v>
      </c>
      <c r="H141" s="2">
        <v>-1.0625737898465199E-2</v>
      </c>
      <c r="I141" s="2">
        <v>-2.41646778042959E-2</v>
      </c>
      <c r="J141" s="2">
        <v>-1.52858453072455E-3</v>
      </c>
      <c r="K141" s="2">
        <v>-7.96080832823025E-3</v>
      </c>
      <c r="L141" s="2">
        <v>-0.22932098765432099</v>
      </c>
      <c r="M141" s="2">
        <v>-0.19783740488586299</v>
      </c>
      <c r="N141" s="2">
        <v>-0.12780828756864701</v>
      </c>
      <c r="O141" s="3">
        <v>-0.46509491733006703</v>
      </c>
      <c r="P141" s="3">
        <v>-0.511874825370215</v>
      </c>
    </row>
    <row r="142" spans="1:16" x14ac:dyDescent="0.3">
      <c r="A142" s="8" t="s">
        <v>204</v>
      </c>
      <c r="B142" s="8" t="s">
        <v>17</v>
      </c>
      <c r="C142" s="2">
        <v>0.05</v>
      </c>
      <c r="D142" s="2">
        <v>9.5238095238095205E-2</v>
      </c>
      <c r="E142" s="2">
        <v>4.3478260869565202E-2</v>
      </c>
      <c r="F142" s="2">
        <v>-4.1666666666666699E-2</v>
      </c>
      <c r="G142" s="2">
        <v>0</v>
      </c>
      <c r="H142" s="2">
        <v>4.3478260869565202E-2</v>
      </c>
      <c r="I142" s="2">
        <v>0.125</v>
      </c>
      <c r="J142" s="2">
        <v>-3.7037037037037E-2</v>
      </c>
      <c r="K142" s="2">
        <v>-3.8461538461538498E-2</v>
      </c>
      <c r="L142" s="2">
        <v>0.08</v>
      </c>
      <c r="M142" s="2">
        <v>0.11111111111111099</v>
      </c>
      <c r="N142" s="2">
        <v>0.133333333333333</v>
      </c>
      <c r="O142" s="3">
        <v>0.30769230769230799</v>
      </c>
      <c r="P142" s="3">
        <v>0.47826086956521702</v>
      </c>
    </row>
    <row r="143" spans="1:16" x14ac:dyDescent="0.3">
      <c r="A143" s="8" t="s">
        <v>204</v>
      </c>
      <c r="B143" s="8" t="s">
        <v>110</v>
      </c>
      <c r="C143" s="2">
        <v>5.5267702936096702E-2</v>
      </c>
      <c r="D143" s="2">
        <v>5.72831423895254E-2</v>
      </c>
      <c r="E143" s="2">
        <v>1.23839009287926E-2</v>
      </c>
      <c r="F143" s="2">
        <v>6.4220183486238494E-2</v>
      </c>
      <c r="G143" s="2">
        <v>5.7471264367816098E-2</v>
      </c>
      <c r="H143" s="2">
        <v>1.4945652173913001E-2</v>
      </c>
      <c r="I143" s="2">
        <v>2.2757697456492601E-2</v>
      </c>
      <c r="J143" s="2">
        <v>3.7958115183246099E-2</v>
      </c>
      <c r="K143" s="2">
        <v>1.8915510718789399E-2</v>
      </c>
      <c r="L143" s="2">
        <v>0.185643564356436</v>
      </c>
      <c r="M143" s="2">
        <v>0.13778705636743199</v>
      </c>
      <c r="N143" s="2">
        <v>6.7889908256880696E-2</v>
      </c>
      <c r="O143" s="3">
        <v>0.46784363177805799</v>
      </c>
      <c r="P143" s="3">
        <v>0.80185758513931904</v>
      </c>
    </row>
    <row r="144" spans="1:16" x14ac:dyDescent="0.3">
      <c r="A144" s="11" t="s">
        <v>18</v>
      </c>
      <c r="B144" s="11" t="s">
        <v>18</v>
      </c>
      <c r="C144" s="3">
        <v>3.9363992712416501E-2</v>
      </c>
      <c r="D144" s="3">
        <v>2.4310350933106701E-2</v>
      </c>
      <c r="E144" s="3">
        <v>2.28172373856977E-2</v>
      </c>
      <c r="F144" s="3">
        <v>3.1823021412516299E-2</v>
      </c>
      <c r="G144" s="3">
        <v>3.1545844662102397E-2</v>
      </c>
      <c r="H144" s="3">
        <v>2.80565258812321E-2</v>
      </c>
      <c r="I144" s="3">
        <v>2.4387230296384399E-2</v>
      </c>
      <c r="J144" s="3">
        <v>3.3275035431052702E-2</v>
      </c>
      <c r="K144" s="3">
        <v>2.1332788583602099E-2</v>
      </c>
      <c r="L144" s="3">
        <v>2.9230659332809501E-2</v>
      </c>
      <c r="M144" s="3">
        <v>3.5563082133784903E-2</v>
      </c>
      <c r="N144" s="3">
        <v>2.7840703456965502E-2</v>
      </c>
      <c r="O144" s="3">
        <v>0.118877037339676</v>
      </c>
      <c r="P144" s="3">
        <v>0.32547406267826001</v>
      </c>
    </row>
    <row r="145" spans="1:2" x14ac:dyDescent="0.3">
      <c r="A145" s="15"/>
      <c r="B145" s="15"/>
    </row>
    <row r="146" spans="1:2" x14ac:dyDescent="0.3">
      <c r="A146" s="13" t="s">
        <v>42</v>
      </c>
      <c r="B146" s="15"/>
    </row>
    <row r="147" spans="1:2" x14ac:dyDescent="0.3">
      <c r="A147" s="14" t="s">
        <v>43</v>
      </c>
      <c r="B147" s="15"/>
    </row>
    <row r="148" spans="1:2" x14ac:dyDescent="0.3">
      <c r="A148" s="14" t="s">
        <v>44</v>
      </c>
      <c r="B148" s="15"/>
    </row>
    <row r="149" spans="1:2" x14ac:dyDescent="0.3">
      <c r="A149" s="14" t="s">
        <v>120</v>
      </c>
      <c r="B149" s="15"/>
    </row>
    <row r="150" spans="1:2" x14ac:dyDescent="0.3">
      <c r="A150" s="14" t="s">
        <v>47</v>
      </c>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54:O54"/>
    <mergeCell ref="C100:N100"/>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F400"/>
  <sheetViews>
    <sheetView showGridLines="0" workbookViewId="0"/>
  </sheetViews>
  <sheetFormatPr defaultColWidth="11.5546875" defaultRowHeight="14.4" x14ac:dyDescent="0.3"/>
  <cols>
    <col min="1" max="1" width="25.6640625" customWidth="1"/>
    <col min="2" max="2" width="21.6640625" customWidth="1"/>
    <col min="3" max="13" width="10.5546875" customWidth="1"/>
  </cols>
  <sheetData>
    <row r="1" spans="1:6" ht="15.6" x14ac:dyDescent="0.3">
      <c r="A1" s="12" t="s">
        <v>245</v>
      </c>
      <c r="B1" s="15"/>
    </row>
    <row r="2" spans="1:6" ht="15.6" x14ac:dyDescent="0.3">
      <c r="A2" s="12" t="s">
        <v>165</v>
      </c>
      <c r="B2" s="15"/>
    </row>
    <row r="3" spans="1:6" ht="15.6" x14ac:dyDescent="0.3">
      <c r="A3" s="12" t="s">
        <v>206</v>
      </c>
      <c r="B3" s="15"/>
    </row>
    <row r="4" spans="1:6" ht="15.6" x14ac:dyDescent="0.3">
      <c r="A4" s="12" t="s">
        <v>124</v>
      </c>
      <c r="B4" s="15"/>
    </row>
    <row r="5" spans="1:6" ht="15.6" x14ac:dyDescent="0.3">
      <c r="A5" s="12"/>
      <c r="B5" s="15"/>
    </row>
    <row r="6" spans="1:6" x14ac:dyDescent="0.3">
      <c r="A6" s="16" t="str">
        <f>HYPERLINK("#'Table of contents'!A104", "Back to contents")</f>
        <v>Back to contents</v>
      </c>
      <c r="B6" s="15"/>
    </row>
    <row r="7" spans="1:6" x14ac:dyDescent="0.3">
      <c r="A7" s="15"/>
      <c r="B7" s="15"/>
      <c r="C7" s="18" t="s">
        <v>36</v>
      </c>
      <c r="D7" s="19"/>
      <c r="E7" s="19"/>
      <c r="F7" s="19"/>
    </row>
    <row r="8" spans="1:6" x14ac:dyDescent="0.3">
      <c r="A8" s="9" t="s">
        <v>41</v>
      </c>
      <c r="B8" s="9" t="s">
        <v>41</v>
      </c>
      <c r="C8" s="4" t="s">
        <v>9</v>
      </c>
      <c r="D8" s="4" t="s">
        <v>10</v>
      </c>
      <c r="E8" s="4" t="s">
        <v>11</v>
      </c>
      <c r="F8" s="4" t="s">
        <v>12</v>
      </c>
    </row>
    <row r="9" spans="1:6" x14ac:dyDescent="0.3">
      <c r="A9" s="7" t="s">
        <v>198</v>
      </c>
      <c r="B9" s="7" t="s">
        <v>121</v>
      </c>
      <c r="C9" s="1">
        <v>188</v>
      </c>
      <c r="D9" s="1">
        <v>254</v>
      </c>
      <c r="E9" s="1">
        <v>290</v>
      </c>
      <c r="F9" s="1">
        <v>311</v>
      </c>
    </row>
    <row r="10" spans="1:6" x14ac:dyDescent="0.3">
      <c r="A10" s="7" t="s">
        <v>198</v>
      </c>
      <c r="B10" s="7" t="s">
        <v>122</v>
      </c>
      <c r="C10" s="1">
        <v>7669</v>
      </c>
      <c r="D10" s="1">
        <v>7680</v>
      </c>
      <c r="E10" s="1">
        <v>7955</v>
      </c>
      <c r="F10" s="1">
        <v>8177</v>
      </c>
    </row>
    <row r="11" spans="1:6" x14ac:dyDescent="0.3">
      <c r="A11" s="7" t="s">
        <v>199</v>
      </c>
      <c r="B11" s="7" t="s">
        <v>121</v>
      </c>
      <c r="C11" s="1">
        <v>431</v>
      </c>
      <c r="D11" s="1">
        <v>552</v>
      </c>
      <c r="E11" s="1">
        <v>623</v>
      </c>
      <c r="F11" s="1">
        <v>667</v>
      </c>
    </row>
    <row r="12" spans="1:6" x14ac:dyDescent="0.3">
      <c r="A12" s="7" t="s">
        <v>199</v>
      </c>
      <c r="B12" s="7" t="s">
        <v>122</v>
      </c>
      <c r="C12" s="1">
        <v>18668</v>
      </c>
      <c r="D12" s="1">
        <v>18857</v>
      </c>
      <c r="E12" s="1">
        <v>19569</v>
      </c>
      <c r="F12" s="1">
        <v>19426</v>
      </c>
    </row>
    <row r="13" spans="1:6" x14ac:dyDescent="0.3">
      <c r="A13" s="7" t="s">
        <v>200</v>
      </c>
      <c r="B13" s="7" t="s">
        <v>121</v>
      </c>
      <c r="C13" s="1">
        <v>340</v>
      </c>
      <c r="D13" s="1">
        <v>420</v>
      </c>
      <c r="E13" s="1">
        <v>479</v>
      </c>
      <c r="F13" s="1">
        <v>521</v>
      </c>
    </row>
    <row r="14" spans="1:6" x14ac:dyDescent="0.3">
      <c r="A14" s="7" t="s">
        <v>200</v>
      </c>
      <c r="B14" s="7" t="s">
        <v>122</v>
      </c>
      <c r="C14" s="1">
        <v>12444</v>
      </c>
      <c r="D14" s="1">
        <v>12478</v>
      </c>
      <c r="E14" s="1">
        <v>12896</v>
      </c>
      <c r="F14" s="1">
        <v>13190</v>
      </c>
    </row>
    <row r="15" spans="1:6" x14ac:dyDescent="0.3">
      <c r="A15" s="7" t="s">
        <v>201</v>
      </c>
      <c r="B15" s="7" t="s">
        <v>121</v>
      </c>
      <c r="C15" s="1">
        <v>298</v>
      </c>
      <c r="D15" s="1">
        <v>385</v>
      </c>
      <c r="E15" s="1">
        <v>404</v>
      </c>
      <c r="F15" s="1">
        <v>421</v>
      </c>
    </row>
    <row r="16" spans="1:6" x14ac:dyDescent="0.3">
      <c r="A16" s="7" t="s">
        <v>201</v>
      </c>
      <c r="B16" s="7" t="s">
        <v>122</v>
      </c>
      <c r="C16" s="1">
        <v>9859</v>
      </c>
      <c r="D16" s="1">
        <v>9935</v>
      </c>
      <c r="E16" s="1">
        <v>10291</v>
      </c>
      <c r="F16" s="1">
        <v>10537</v>
      </c>
    </row>
    <row r="17" spans="1:6" x14ac:dyDescent="0.3">
      <c r="A17" s="7" t="s">
        <v>202</v>
      </c>
      <c r="B17" s="7" t="s">
        <v>121</v>
      </c>
      <c r="C17" s="1">
        <v>312</v>
      </c>
      <c r="D17" s="1">
        <v>395</v>
      </c>
      <c r="E17" s="1">
        <v>447</v>
      </c>
      <c r="F17" s="1">
        <v>482</v>
      </c>
    </row>
    <row r="18" spans="1:6" x14ac:dyDescent="0.3">
      <c r="A18" s="7" t="s">
        <v>202</v>
      </c>
      <c r="B18" s="7" t="s">
        <v>122</v>
      </c>
      <c r="C18" s="1">
        <v>11548</v>
      </c>
      <c r="D18" s="1">
        <v>11499</v>
      </c>
      <c r="E18" s="1">
        <v>11891</v>
      </c>
      <c r="F18" s="1">
        <v>12177</v>
      </c>
    </row>
    <row r="19" spans="1:6" x14ac:dyDescent="0.3">
      <c r="A19" s="7" t="s">
        <v>203</v>
      </c>
      <c r="B19" s="7" t="s">
        <v>121</v>
      </c>
      <c r="C19" s="1">
        <v>216</v>
      </c>
      <c r="D19" s="1">
        <v>278</v>
      </c>
      <c r="E19" s="1">
        <v>310</v>
      </c>
      <c r="F19" s="1">
        <v>349</v>
      </c>
    </row>
    <row r="20" spans="1:6" x14ac:dyDescent="0.3">
      <c r="A20" s="7" t="s">
        <v>203</v>
      </c>
      <c r="B20" s="7" t="s">
        <v>122</v>
      </c>
      <c r="C20" s="1">
        <v>7249</v>
      </c>
      <c r="D20" s="1">
        <v>7234</v>
      </c>
      <c r="E20" s="1">
        <v>7440</v>
      </c>
      <c r="F20" s="1">
        <v>7507</v>
      </c>
    </row>
    <row r="21" spans="1:6" x14ac:dyDescent="0.3">
      <c r="A21" s="7" t="s">
        <v>204</v>
      </c>
      <c r="B21" s="7" t="s">
        <v>122</v>
      </c>
      <c r="C21" s="1">
        <v>10999</v>
      </c>
      <c r="D21" s="1">
        <v>11043</v>
      </c>
      <c r="E21" s="1">
        <v>11414</v>
      </c>
      <c r="F21" s="1">
        <v>11427</v>
      </c>
    </row>
    <row r="22" spans="1:6" x14ac:dyDescent="0.3">
      <c r="A22" s="7" t="s">
        <v>204</v>
      </c>
      <c r="B22" s="7" t="s">
        <v>121</v>
      </c>
      <c r="C22" s="1">
        <v>356</v>
      </c>
      <c r="D22" s="1">
        <v>440</v>
      </c>
      <c r="E22" s="1">
        <v>459</v>
      </c>
      <c r="F22" s="1">
        <v>462</v>
      </c>
    </row>
    <row r="23" spans="1:6" x14ac:dyDescent="0.3">
      <c r="A23" s="10" t="s">
        <v>18</v>
      </c>
      <c r="B23" s="10" t="s">
        <v>18</v>
      </c>
      <c r="C23" s="5">
        <v>80577</v>
      </c>
      <c r="D23" s="5">
        <v>81450</v>
      </c>
      <c r="E23" s="5">
        <v>84468</v>
      </c>
      <c r="F23" s="5">
        <v>85654</v>
      </c>
    </row>
    <row r="24" spans="1:6" x14ac:dyDescent="0.3">
      <c r="A24" s="15"/>
      <c r="B24" s="15"/>
    </row>
    <row r="25" spans="1:6" x14ac:dyDescent="0.3">
      <c r="A25" s="15"/>
      <c r="B25" s="15"/>
    </row>
    <row r="26" spans="1:6" x14ac:dyDescent="0.3">
      <c r="A26" s="15"/>
      <c r="B26" s="15"/>
      <c r="C26" s="18" t="s">
        <v>37</v>
      </c>
      <c r="D26" s="19"/>
      <c r="E26" s="19"/>
      <c r="F26" s="19"/>
    </row>
    <row r="27" spans="1:6" x14ac:dyDescent="0.3">
      <c r="A27" s="9" t="s">
        <v>41</v>
      </c>
      <c r="B27" s="9" t="s">
        <v>41</v>
      </c>
      <c r="C27" s="4" t="s">
        <v>9</v>
      </c>
      <c r="D27" s="4" t="s">
        <v>10</v>
      </c>
      <c r="E27" s="4" t="s">
        <v>11</v>
      </c>
      <c r="F27" s="4" t="s">
        <v>12</v>
      </c>
    </row>
    <row r="28" spans="1:6" x14ac:dyDescent="0.3">
      <c r="A28" s="8" t="s">
        <v>198</v>
      </c>
      <c r="B28" s="8" t="s">
        <v>121</v>
      </c>
      <c r="C28" s="2">
        <v>2.3927707776504999E-2</v>
      </c>
      <c r="D28" s="2">
        <v>3.20141164608016E-2</v>
      </c>
      <c r="E28" s="2">
        <v>3.51728320194057E-2</v>
      </c>
      <c r="F28" s="2">
        <v>3.6639962299717201E-2</v>
      </c>
    </row>
    <row r="29" spans="1:6" x14ac:dyDescent="0.3">
      <c r="A29" s="8" t="s">
        <v>198</v>
      </c>
      <c r="B29" s="8" t="s">
        <v>122</v>
      </c>
      <c r="C29" s="2">
        <v>0.97607229222349501</v>
      </c>
      <c r="D29" s="2">
        <v>0.96798588353919801</v>
      </c>
      <c r="E29" s="2">
        <v>0.96482716798059398</v>
      </c>
      <c r="F29" s="2">
        <v>0.963360037700283</v>
      </c>
    </row>
    <row r="30" spans="1:6" x14ac:dyDescent="0.3">
      <c r="A30" s="8" t="s">
        <v>199</v>
      </c>
      <c r="B30" s="8" t="s">
        <v>121</v>
      </c>
      <c r="C30" s="2">
        <v>2.2566626524949E-2</v>
      </c>
      <c r="D30" s="2">
        <v>2.84404142408161E-2</v>
      </c>
      <c r="E30" s="2">
        <v>3.0853803486529299E-2</v>
      </c>
      <c r="F30" s="2">
        <v>3.3195640272731801E-2</v>
      </c>
    </row>
    <row r="31" spans="1:6" x14ac:dyDescent="0.3">
      <c r="A31" s="8" t="s">
        <v>199</v>
      </c>
      <c r="B31" s="8" t="s">
        <v>122</v>
      </c>
      <c r="C31" s="2">
        <v>0.97743337347505099</v>
      </c>
      <c r="D31" s="2">
        <v>0.971559585759184</v>
      </c>
      <c r="E31" s="2">
        <v>0.969146196513471</v>
      </c>
      <c r="F31" s="2">
        <v>0.96680435972726797</v>
      </c>
    </row>
    <row r="32" spans="1:6" x14ac:dyDescent="0.3">
      <c r="A32" s="8" t="s">
        <v>200</v>
      </c>
      <c r="B32" s="8" t="s">
        <v>121</v>
      </c>
      <c r="C32" s="2">
        <v>2.6595744680851099E-2</v>
      </c>
      <c r="D32" s="2">
        <v>3.2563188091176899E-2</v>
      </c>
      <c r="E32" s="2">
        <v>3.58130841121495E-2</v>
      </c>
      <c r="F32" s="2">
        <v>3.7998687185471502E-2</v>
      </c>
    </row>
    <row r="33" spans="1:6" x14ac:dyDescent="0.3">
      <c r="A33" s="8" t="s">
        <v>200</v>
      </c>
      <c r="B33" s="8" t="s">
        <v>122</v>
      </c>
      <c r="C33" s="2">
        <v>0.97340425531914898</v>
      </c>
      <c r="D33" s="2">
        <v>0.96743681190882302</v>
      </c>
      <c r="E33" s="2">
        <v>0.96418691588784999</v>
      </c>
      <c r="F33" s="2">
        <v>0.96200131281452805</v>
      </c>
    </row>
    <row r="34" spans="1:6" x14ac:dyDescent="0.3">
      <c r="A34" s="8" t="s">
        <v>201</v>
      </c>
      <c r="B34" s="8" t="s">
        <v>121</v>
      </c>
      <c r="C34" s="2">
        <v>2.93393718617702E-2</v>
      </c>
      <c r="D34" s="2">
        <v>3.7306201550387601E-2</v>
      </c>
      <c r="E34" s="2">
        <v>3.7774661056568501E-2</v>
      </c>
      <c r="F34" s="2">
        <v>3.84194196021172E-2</v>
      </c>
    </row>
    <row r="35" spans="1:6" x14ac:dyDescent="0.3">
      <c r="A35" s="8" t="s">
        <v>201</v>
      </c>
      <c r="B35" s="8" t="s">
        <v>122</v>
      </c>
      <c r="C35" s="2">
        <v>0.97066062813822995</v>
      </c>
      <c r="D35" s="2">
        <v>0.962693798449612</v>
      </c>
      <c r="E35" s="2">
        <v>0.96222533894343198</v>
      </c>
      <c r="F35" s="2">
        <v>0.96158058039788297</v>
      </c>
    </row>
    <row r="36" spans="1:6" x14ac:dyDescent="0.3">
      <c r="A36" s="8" t="s">
        <v>202</v>
      </c>
      <c r="B36" s="8" t="s">
        <v>121</v>
      </c>
      <c r="C36" s="2">
        <v>2.6306913996627299E-2</v>
      </c>
      <c r="D36" s="2">
        <v>3.3210021859761199E-2</v>
      </c>
      <c r="E36" s="2">
        <v>3.6229534770627299E-2</v>
      </c>
      <c r="F36" s="2">
        <v>3.8075677383679597E-2</v>
      </c>
    </row>
    <row r="37" spans="1:6" x14ac:dyDescent="0.3">
      <c r="A37" s="8" t="s">
        <v>202</v>
      </c>
      <c r="B37" s="8" t="s">
        <v>122</v>
      </c>
      <c r="C37" s="2">
        <v>0.97369308600337301</v>
      </c>
      <c r="D37" s="2">
        <v>0.96678997814023904</v>
      </c>
      <c r="E37" s="2">
        <v>0.96377046522937304</v>
      </c>
      <c r="F37" s="2">
        <v>0.96192432261631999</v>
      </c>
    </row>
    <row r="38" spans="1:6" x14ac:dyDescent="0.3">
      <c r="A38" s="8" t="s">
        <v>203</v>
      </c>
      <c r="B38" s="8" t="s">
        <v>121</v>
      </c>
      <c r="C38" s="2">
        <v>2.89350301406564E-2</v>
      </c>
      <c r="D38" s="2">
        <v>3.7007454739084102E-2</v>
      </c>
      <c r="E38" s="2">
        <v>0.04</v>
      </c>
      <c r="F38" s="2">
        <v>4.4424643584521403E-2</v>
      </c>
    </row>
    <row r="39" spans="1:6" x14ac:dyDescent="0.3">
      <c r="A39" s="8" t="s">
        <v>203</v>
      </c>
      <c r="B39" s="8" t="s">
        <v>122</v>
      </c>
      <c r="C39" s="2">
        <v>0.97106496985934398</v>
      </c>
      <c r="D39" s="2">
        <v>0.96299254526091604</v>
      </c>
      <c r="E39" s="2">
        <v>0.96</v>
      </c>
      <c r="F39" s="2">
        <v>0.95557535641547897</v>
      </c>
    </row>
    <row r="40" spans="1:6" x14ac:dyDescent="0.3">
      <c r="A40" s="8" t="s">
        <v>204</v>
      </c>
      <c r="B40" s="8" t="s">
        <v>122</v>
      </c>
      <c r="C40" s="2">
        <v>0.96864817261118497</v>
      </c>
      <c r="D40" s="2">
        <v>0.96168248715492499</v>
      </c>
      <c r="E40" s="2">
        <v>0.96134085740756303</v>
      </c>
      <c r="F40" s="2">
        <v>0.961140550088317</v>
      </c>
    </row>
    <row r="41" spans="1:6" x14ac:dyDescent="0.3">
      <c r="A41" s="8" t="s">
        <v>204</v>
      </c>
      <c r="B41" s="8" t="s">
        <v>121</v>
      </c>
      <c r="C41" s="2">
        <v>3.1351827388815499E-2</v>
      </c>
      <c r="D41" s="2">
        <v>3.8317512845075299E-2</v>
      </c>
      <c r="E41" s="2">
        <v>3.86591425924366E-2</v>
      </c>
      <c r="F41" s="2">
        <v>3.8859449911683101E-2</v>
      </c>
    </row>
    <row r="42" spans="1:6" x14ac:dyDescent="0.3">
      <c r="A42" s="15"/>
      <c r="B42" s="15"/>
    </row>
    <row r="43" spans="1:6" x14ac:dyDescent="0.3">
      <c r="A43" s="13" t="s">
        <v>42</v>
      </c>
      <c r="B43" s="15"/>
    </row>
    <row r="44" spans="1:6" x14ac:dyDescent="0.3">
      <c r="A44" s="14" t="s">
        <v>43</v>
      </c>
      <c r="B44" s="15"/>
    </row>
    <row r="45" spans="1:6" x14ac:dyDescent="0.3">
      <c r="A45" s="14" t="s">
        <v>44</v>
      </c>
      <c r="B45" s="15"/>
    </row>
    <row r="46" spans="1:6" x14ac:dyDescent="0.3">
      <c r="A46" s="14" t="s">
        <v>125</v>
      </c>
      <c r="B46" s="15"/>
    </row>
    <row r="47" spans="1:6" x14ac:dyDescent="0.3">
      <c r="A47" s="14" t="s">
        <v>47</v>
      </c>
      <c r="B47" s="15"/>
    </row>
    <row r="48" spans="1:6" x14ac:dyDescent="0.3">
      <c r="A48" s="15"/>
      <c r="B48" s="15"/>
    </row>
    <row r="49" spans="1:2" x14ac:dyDescent="0.3">
      <c r="A49" s="15"/>
      <c r="B49" s="15"/>
    </row>
    <row r="50" spans="1:2" x14ac:dyDescent="0.3">
      <c r="A50" s="15"/>
      <c r="B50" s="15"/>
    </row>
    <row r="51" spans="1:2" x14ac:dyDescent="0.3">
      <c r="A51" s="15"/>
      <c r="B51" s="15"/>
    </row>
    <row r="52" spans="1:2" x14ac:dyDescent="0.3">
      <c r="A52" s="15"/>
      <c r="B52" s="15"/>
    </row>
    <row r="53" spans="1:2" x14ac:dyDescent="0.3">
      <c r="A53" s="15"/>
      <c r="B53" s="15"/>
    </row>
    <row r="54" spans="1:2" x14ac:dyDescent="0.3">
      <c r="A54" s="15"/>
      <c r="B54" s="15"/>
    </row>
    <row r="55" spans="1:2" x14ac:dyDescent="0.3">
      <c r="A55" s="15"/>
      <c r="B55" s="15"/>
    </row>
    <row r="56" spans="1:2" x14ac:dyDescent="0.3">
      <c r="A56" s="15"/>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F7"/>
    <mergeCell ref="C26:F2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O400"/>
  <sheetViews>
    <sheetView showGridLines="0" workbookViewId="0"/>
  </sheetViews>
  <sheetFormatPr defaultColWidth="11.5546875" defaultRowHeight="14.4" x14ac:dyDescent="0.3"/>
  <cols>
    <col min="1" max="1" width="25.6640625" customWidth="1"/>
    <col min="2" max="12" width="10.5546875" customWidth="1"/>
  </cols>
  <sheetData>
    <row r="1" spans="1:14" ht="15.6" x14ac:dyDescent="0.3">
      <c r="A1" s="12" t="s">
        <v>246</v>
      </c>
    </row>
    <row r="2" spans="1:14" ht="15.6" x14ac:dyDescent="0.3">
      <c r="A2" s="12" t="s">
        <v>176</v>
      </c>
    </row>
    <row r="3" spans="1:14" ht="15.6" x14ac:dyDescent="0.3">
      <c r="A3" s="12" t="s">
        <v>206</v>
      </c>
    </row>
    <row r="4" spans="1:14" x14ac:dyDescent="0.3">
      <c r="A4" s="15"/>
    </row>
    <row r="5" spans="1:14" x14ac:dyDescent="0.3">
      <c r="A5" s="15"/>
    </row>
    <row r="6" spans="1:14" x14ac:dyDescent="0.3">
      <c r="A6" s="16" t="str">
        <f>HYPERLINK("#'Table of contents'!A105", "Back to contents")</f>
        <v>Back to contents</v>
      </c>
    </row>
    <row r="7" spans="1:14" x14ac:dyDescent="0.3">
      <c r="A7" s="15"/>
      <c r="B7" s="18" t="s">
        <v>36</v>
      </c>
      <c r="C7" s="19"/>
      <c r="D7" s="19"/>
      <c r="E7" s="19"/>
      <c r="F7" s="19"/>
      <c r="G7" s="19"/>
      <c r="H7" s="19"/>
      <c r="I7" s="19"/>
      <c r="J7" s="19"/>
      <c r="K7" s="19"/>
      <c r="L7" s="19"/>
      <c r="M7" s="19"/>
      <c r="N7" s="19"/>
    </row>
    <row r="8" spans="1:14" x14ac:dyDescent="0.3">
      <c r="A8" s="9" t="s">
        <v>41</v>
      </c>
      <c r="B8" s="4" t="s">
        <v>0</v>
      </c>
      <c r="C8" s="4" t="s">
        <v>1</v>
      </c>
      <c r="D8" s="4" t="s">
        <v>2</v>
      </c>
      <c r="E8" s="4" t="s">
        <v>3</v>
      </c>
      <c r="F8" s="4" t="s">
        <v>4</v>
      </c>
      <c r="G8" s="4" t="s">
        <v>5</v>
      </c>
      <c r="H8" s="4" t="s">
        <v>6</v>
      </c>
      <c r="I8" s="4" t="s">
        <v>7</v>
      </c>
      <c r="J8" s="4" t="s">
        <v>8</v>
      </c>
      <c r="K8" s="4" t="s">
        <v>9</v>
      </c>
      <c r="L8" s="4" t="s">
        <v>10</v>
      </c>
      <c r="M8" s="4" t="s">
        <v>11</v>
      </c>
      <c r="N8" s="4" t="s">
        <v>12</v>
      </c>
    </row>
    <row r="9" spans="1:14" x14ac:dyDescent="0.3">
      <c r="A9" s="7" t="s">
        <v>198</v>
      </c>
      <c r="B9" s="1">
        <v>3286</v>
      </c>
      <c r="C9" s="1">
        <v>3435</v>
      </c>
      <c r="D9" s="1">
        <v>3545</v>
      </c>
      <c r="E9" s="1">
        <v>3452</v>
      </c>
      <c r="F9" s="1">
        <v>3621</v>
      </c>
      <c r="G9" s="1">
        <v>3897</v>
      </c>
      <c r="H9" s="1">
        <v>4112</v>
      </c>
      <c r="I9" s="1">
        <v>4567</v>
      </c>
      <c r="J9" s="1">
        <v>4935</v>
      </c>
      <c r="K9" s="1">
        <v>5307</v>
      </c>
      <c r="L9" s="1">
        <v>5893</v>
      </c>
      <c r="M9" s="1">
        <v>6478</v>
      </c>
      <c r="N9" s="1">
        <v>6660</v>
      </c>
    </row>
    <row r="10" spans="1:14" x14ac:dyDescent="0.3">
      <c r="A10" s="7" t="s">
        <v>199</v>
      </c>
      <c r="B10" s="1">
        <v>9324</v>
      </c>
      <c r="C10" s="1">
        <v>10021</v>
      </c>
      <c r="D10" s="1">
        <v>9543</v>
      </c>
      <c r="E10" s="1">
        <v>9547</v>
      </c>
      <c r="F10" s="1">
        <v>9321</v>
      </c>
      <c r="G10" s="1">
        <v>9718</v>
      </c>
      <c r="H10" s="1">
        <v>10070</v>
      </c>
      <c r="I10" s="1">
        <v>10574</v>
      </c>
      <c r="J10" s="1">
        <v>11205</v>
      </c>
      <c r="K10" s="1">
        <v>11804</v>
      </c>
      <c r="L10" s="1">
        <v>13055</v>
      </c>
      <c r="M10" s="1">
        <v>14060</v>
      </c>
      <c r="N10" s="1">
        <v>14340</v>
      </c>
    </row>
    <row r="11" spans="1:14" x14ac:dyDescent="0.3">
      <c r="A11" s="7" t="s">
        <v>200</v>
      </c>
      <c r="B11" s="1">
        <v>5136</v>
      </c>
      <c r="C11" s="1">
        <v>5319</v>
      </c>
      <c r="D11" s="1">
        <v>5494</v>
      </c>
      <c r="E11" s="1">
        <v>5562</v>
      </c>
      <c r="F11" s="1">
        <v>5810</v>
      </c>
      <c r="G11" s="1">
        <v>6334</v>
      </c>
      <c r="H11" s="1">
        <v>6651</v>
      </c>
      <c r="I11" s="1">
        <v>7336</v>
      </c>
      <c r="J11" s="1">
        <v>8168</v>
      </c>
      <c r="K11" s="1">
        <v>8882</v>
      </c>
      <c r="L11" s="1">
        <v>10114</v>
      </c>
      <c r="M11" s="1">
        <v>11672</v>
      </c>
      <c r="N11" s="1">
        <v>11929</v>
      </c>
    </row>
    <row r="12" spans="1:14" x14ac:dyDescent="0.3">
      <c r="A12" s="7" t="s">
        <v>201</v>
      </c>
      <c r="B12" s="1">
        <v>3918</v>
      </c>
      <c r="C12" s="1">
        <v>4090</v>
      </c>
      <c r="D12" s="1">
        <v>3995</v>
      </c>
      <c r="E12" s="1">
        <v>4099</v>
      </c>
      <c r="F12" s="1">
        <v>4396</v>
      </c>
      <c r="G12" s="1">
        <v>4737</v>
      </c>
      <c r="H12" s="1">
        <v>5128</v>
      </c>
      <c r="I12" s="1">
        <v>5618</v>
      </c>
      <c r="J12" s="1">
        <v>6100</v>
      </c>
      <c r="K12" s="1">
        <v>6606</v>
      </c>
      <c r="L12" s="1">
        <v>7549</v>
      </c>
      <c r="M12" s="1">
        <v>8660</v>
      </c>
      <c r="N12" s="1">
        <v>8810</v>
      </c>
    </row>
    <row r="13" spans="1:14" x14ac:dyDescent="0.3">
      <c r="A13" s="7" t="s">
        <v>202</v>
      </c>
      <c r="B13" s="1">
        <v>4859</v>
      </c>
      <c r="C13" s="1">
        <v>5063</v>
      </c>
      <c r="D13" s="1">
        <v>5002</v>
      </c>
      <c r="E13" s="1">
        <v>5083</v>
      </c>
      <c r="F13" s="1">
        <v>4973</v>
      </c>
      <c r="G13" s="1">
        <v>5301</v>
      </c>
      <c r="H13" s="1">
        <v>5577</v>
      </c>
      <c r="I13" s="1">
        <v>6152</v>
      </c>
      <c r="J13" s="1">
        <v>6576</v>
      </c>
      <c r="K13" s="1">
        <v>7076</v>
      </c>
      <c r="L13" s="1">
        <v>7681</v>
      </c>
      <c r="M13" s="1">
        <v>8629</v>
      </c>
      <c r="N13" s="1">
        <v>9015</v>
      </c>
    </row>
    <row r="14" spans="1:14" x14ac:dyDescent="0.3">
      <c r="A14" s="7" t="s">
        <v>203</v>
      </c>
      <c r="B14" s="1">
        <v>2484</v>
      </c>
      <c r="C14" s="1">
        <v>2632</v>
      </c>
      <c r="D14" s="1">
        <v>2495</v>
      </c>
      <c r="E14" s="1">
        <v>2488</v>
      </c>
      <c r="F14" s="1">
        <v>2519</v>
      </c>
      <c r="G14" s="1">
        <v>2715</v>
      </c>
      <c r="H14" s="1">
        <v>2872</v>
      </c>
      <c r="I14" s="1">
        <v>3166</v>
      </c>
      <c r="J14" s="1">
        <v>3450</v>
      </c>
      <c r="K14" s="1">
        <v>3682</v>
      </c>
      <c r="L14" s="1">
        <v>4117</v>
      </c>
      <c r="M14" s="1">
        <v>4427</v>
      </c>
      <c r="N14" s="1">
        <v>4711</v>
      </c>
    </row>
    <row r="15" spans="1:14" x14ac:dyDescent="0.3">
      <c r="A15" s="7" t="s">
        <v>204</v>
      </c>
      <c r="B15" s="1">
        <v>3756</v>
      </c>
      <c r="C15" s="1">
        <v>3970</v>
      </c>
      <c r="D15" s="1">
        <v>3872</v>
      </c>
      <c r="E15" s="1">
        <v>3842</v>
      </c>
      <c r="F15" s="1">
        <v>4074</v>
      </c>
      <c r="G15" s="1">
        <v>4258</v>
      </c>
      <c r="H15" s="1">
        <v>4474</v>
      </c>
      <c r="I15" s="1">
        <v>4854</v>
      </c>
      <c r="J15" s="1">
        <v>5290</v>
      </c>
      <c r="K15" s="1">
        <v>5697</v>
      </c>
      <c r="L15" s="1">
        <v>6516</v>
      </c>
      <c r="M15" s="1">
        <v>7473</v>
      </c>
      <c r="N15" s="1">
        <v>7577</v>
      </c>
    </row>
    <row r="16" spans="1:14" x14ac:dyDescent="0.3">
      <c r="A16" s="10" t="s">
        <v>18</v>
      </c>
      <c r="B16" s="5">
        <v>32763</v>
      </c>
      <c r="C16" s="5">
        <v>34530</v>
      </c>
      <c r="D16" s="5">
        <v>33946</v>
      </c>
      <c r="E16" s="5">
        <v>34073</v>
      </c>
      <c r="F16" s="5">
        <v>34714</v>
      </c>
      <c r="G16" s="5">
        <v>36960</v>
      </c>
      <c r="H16" s="5">
        <v>38884</v>
      </c>
      <c r="I16" s="5">
        <v>42267</v>
      </c>
      <c r="J16" s="5">
        <v>45724</v>
      </c>
      <c r="K16" s="5">
        <v>49054</v>
      </c>
      <c r="L16" s="5">
        <v>54925</v>
      </c>
      <c r="M16" s="5">
        <v>61399</v>
      </c>
      <c r="N16" s="5">
        <v>63042</v>
      </c>
    </row>
    <row r="17" spans="1:15" x14ac:dyDescent="0.3">
      <c r="A17" s="15"/>
    </row>
    <row r="18" spans="1:15" x14ac:dyDescent="0.3">
      <c r="A18" s="15"/>
    </row>
    <row r="19" spans="1:15" x14ac:dyDescent="0.3">
      <c r="A19" s="15"/>
      <c r="B19" s="18" t="s">
        <v>37</v>
      </c>
      <c r="C19" s="19"/>
      <c r="D19" s="19"/>
      <c r="E19" s="19"/>
      <c r="F19" s="19"/>
      <c r="G19" s="19"/>
      <c r="H19" s="19"/>
      <c r="I19" s="19"/>
      <c r="J19" s="19"/>
      <c r="K19" s="19"/>
      <c r="L19" s="19"/>
      <c r="M19" s="19"/>
      <c r="N19" s="19"/>
    </row>
    <row r="20" spans="1:15" x14ac:dyDescent="0.3">
      <c r="A20" s="9" t="s">
        <v>41</v>
      </c>
      <c r="B20" s="4" t="s">
        <v>0</v>
      </c>
      <c r="C20" s="4" t="s">
        <v>1</v>
      </c>
      <c r="D20" s="4" t="s">
        <v>2</v>
      </c>
      <c r="E20" s="4" t="s">
        <v>3</v>
      </c>
      <c r="F20" s="4" t="s">
        <v>4</v>
      </c>
      <c r="G20" s="4" t="s">
        <v>5</v>
      </c>
      <c r="H20" s="4" t="s">
        <v>6</v>
      </c>
      <c r="I20" s="4" t="s">
        <v>7</v>
      </c>
      <c r="J20" s="4" t="s">
        <v>8</v>
      </c>
      <c r="K20" s="4" t="s">
        <v>9</v>
      </c>
      <c r="L20" s="4" t="s">
        <v>10</v>
      </c>
      <c r="M20" s="4" t="s">
        <v>11</v>
      </c>
      <c r="N20" s="4" t="s">
        <v>12</v>
      </c>
    </row>
    <row r="21" spans="1:15" x14ac:dyDescent="0.3">
      <c r="A21" s="8" t="s">
        <v>198</v>
      </c>
      <c r="B21" s="2">
        <v>0.10029606568385099</v>
      </c>
      <c r="C21" s="2">
        <v>9.9478714161598605E-2</v>
      </c>
      <c r="D21" s="2">
        <v>0.10443056619336601</v>
      </c>
      <c r="E21" s="2">
        <v>0.101311889179115</v>
      </c>
      <c r="F21" s="2">
        <v>0.104309500489716</v>
      </c>
      <c r="G21" s="2">
        <v>0.105438311688312</v>
      </c>
      <c r="H21" s="2">
        <v>0.105750437197819</v>
      </c>
      <c r="I21" s="2">
        <v>0.108051198334398</v>
      </c>
      <c r="J21" s="2">
        <v>0.10793018983466</v>
      </c>
      <c r="K21" s="2">
        <v>0.108186896073715</v>
      </c>
      <c r="L21" s="2">
        <v>0.107291761492945</v>
      </c>
      <c r="M21" s="2">
        <v>0.10550660434209</v>
      </c>
      <c r="N21" s="2">
        <v>0.105643856476635</v>
      </c>
    </row>
    <row r="22" spans="1:15" x14ac:dyDescent="0.3">
      <c r="A22" s="8" t="s">
        <v>199</v>
      </c>
      <c r="B22" s="2">
        <v>0.28458932332204001</v>
      </c>
      <c r="C22" s="2">
        <v>0.29021141036779602</v>
      </c>
      <c r="D22" s="2">
        <v>0.28112295999528703</v>
      </c>
      <c r="E22" s="2">
        <v>0.28019252780794202</v>
      </c>
      <c r="F22" s="2">
        <v>0.26850838278504402</v>
      </c>
      <c r="G22" s="2">
        <v>0.26293290043290002</v>
      </c>
      <c r="H22" s="2">
        <v>0.25897541405205199</v>
      </c>
      <c r="I22" s="2">
        <v>0.25017152861570502</v>
      </c>
      <c r="J22" s="2">
        <v>0.245057300323681</v>
      </c>
      <c r="K22" s="2">
        <v>0.24063277204713199</v>
      </c>
      <c r="L22" s="2">
        <v>0.23768775603095099</v>
      </c>
      <c r="M22" s="2">
        <v>0.22899395755631199</v>
      </c>
      <c r="N22" s="2">
        <v>0.22746740268392501</v>
      </c>
    </row>
    <row r="23" spans="1:15" x14ac:dyDescent="0.3">
      <c r="A23" s="8" t="s">
        <v>200</v>
      </c>
      <c r="B23" s="2">
        <v>0.156762201263621</v>
      </c>
      <c r="C23" s="2">
        <v>0.15403996524761099</v>
      </c>
      <c r="D23" s="2">
        <v>0.16184528368585399</v>
      </c>
      <c r="E23" s="2">
        <v>0.16323775423355699</v>
      </c>
      <c r="F23" s="2">
        <v>0.16736763265541299</v>
      </c>
      <c r="G23" s="2">
        <v>0.17137445887445901</v>
      </c>
      <c r="H23" s="2">
        <v>0.17104721736446901</v>
      </c>
      <c r="I23" s="2">
        <v>0.17356329997397499</v>
      </c>
      <c r="J23" s="2">
        <v>0.17863703962907901</v>
      </c>
      <c r="K23" s="2">
        <v>0.18106576425979501</v>
      </c>
      <c r="L23" s="2">
        <v>0.18414201183432</v>
      </c>
      <c r="M23" s="2">
        <v>0.190100815974202</v>
      </c>
      <c r="N23" s="2">
        <v>0.18922305764410999</v>
      </c>
    </row>
    <row r="24" spans="1:15" x14ac:dyDescent="0.3">
      <c r="A24" s="8" t="s">
        <v>201</v>
      </c>
      <c r="B24" s="2">
        <v>0.119586118487318</v>
      </c>
      <c r="C24" s="2">
        <v>0.11844772661453799</v>
      </c>
      <c r="D24" s="2">
        <v>0.11768691451128301</v>
      </c>
      <c r="E24" s="2">
        <v>0.120300531212397</v>
      </c>
      <c r="F24" s="2">
        <v>0.12663478711758899</v>
      </c>
      <c r="G24" s="2">
        <v>0.12816558441558401</v>
      </c>
      <c r="H24" s="2">
        <v>0.131879436271988</v>
      </c>
      <c r="I24" s="2">
        <v>0.13291693283176001</v>
      </c>
      <c r="J24" s="2">
        <v>0.13340915055550701</v>
      </c>
      <c r="K24" s="2">
        <v>0.13466791698944</v>
      </c>
      <c r="L24" s="2">
        <v>0.137441966317706</v>
      </c>
      <c r="M24" s="2">
        <v>0.14104464242088599</v>
      </c>
      <c r="N24" s="2">
        <v>0.13974810443831101</v>
      </c>
    </row>
    <row r="25" spans="1:15" x14ac:dyDescent="0.3">
      <c r="A25" s="8" t="s">
        <v>202</v>
      </c>
      <c r="B25" s="2">
        <v>0.14830754204437899</v>
      </c>
      <c r="C25" s="2">
        <v>0.14662612221256899</v>
      </c>
      <c r="D25" s="2">
        <v>0.147351676191598</v>
      </c>
      <c r="E25" s="2">
        <v>0.14917970240366299</v>
      </c>
      <c r="F25" s="2">
        <v>0.14325632309730901</v>
      </c>
      <c r="G25" s="2">
        <v>0.14342532467532501</v>
      </c>
      <c r="H25" s="2">
        <v>0.14342660220142001</v>
      </c>
      <c r="I25" s="2">
        <v>0.14555090259540501</v>
      </c>
      <c r="J25" s="2">
        <v>0.14381943836934699</v>
      </c>
      <c r="K25" s="2">
        <v>0.14424919476495299</v>
      </c>
      <c r="L25" s="2">
        <v>0.139845243513883</v>
      </c>
      <c r="M25" s="2">
        <v>0.14053974820436799</v>
      </c>
      <c r="N25" s="2">
        <v>0.14299990482535499</v>
      </c>
    </row>
    <row r="26" spans="1:15" x14ac:dyDescent="0.3">
      <c r="A26" s="8" t="s">
        <v>203</v>
      </c>
      <c r="B26" s="2">
        <v>7.5817232854134206E-2</v>
      </c>
      <c r="C26" s="2">
        <v>7.6223573704025493E-2</v>
      </c>
      <c r="D26" s="2">
        <v>7.3499086784893697E-2</v>
      </c>
      <c r="E26" s="2">
        <v>7.3019693012062306E-2</v>
      </c>
      <c r="F26" s="2">
        <v>7.2564383245952602E-2</v>
      </c>
      <c r="G26" s="2">
        <v>7.3457792207792194E-2</v>
      </c>
      <c r="H26" s="2">
        <v>7.3860713918321205E-2</v>
      </c>
      <c r="I26" s="2">
        <v>7.4904772044384504E-2</v>
      </c>
      <c r="J26" s="2">
        <v>7.5452716297786701E-2</v>
      </c>
      <c r="K26" s="2">
        <v>7.5060137807314395E-2</v>
      </c>
      <c r="L26" s="2">
        <v>7.4956759217114199E-2</v>
      </c>
      <c r="M26" s="2">
        <v>7.2102151500838804E-2</v>
      </c>
      <c r="N26" s="2">
        <v>7.4727959138352201E-2</v>
      </c>
    </row>
    <row r="27" spans="1:15" x14ac:dyDescent="0.3">
      <c r="A27" s="8" t="s">
        <v>204</v>
      </c>
      <c r="B27" s="2">
        <v>0.114641516344657</v>
      </c>
      <c r="C27" s="2">
        <v>0.114972487691862</v>
      </c>
      <c r="D27" s="2">
        <v>0.11406351263771899</v>
      </c>
      <c r="E27" s="2">
        <v>0.112757902151263</v>
      </c>
      <c r="F27" s="2">
        <v>0.117358990608976</v>
      </c>
      <c r="G27" s="2">
        <v>0.11520562770562801</v>
      </c>
      <c r="H27" s="2">
        <v>0.11506017899393101</v>
      </c>
      <c r="I27" s="2">
        <v>0.114841365604372</v>
      </c>
      <c r="J27" s="2">
        <v>0.11569416498993999</v>
      </c>
      <c r="K27" s="2">
        <v>0.116137318057651</v>
      </c>
      <c r="L27" s="2">
        <v>0.118634501593081</v>
      </c>
      <c r="M27" s="2">
        <v>0.121712080001303</v>
      </c>
      <c r="N27" s="2">
        <v>0.120189714793312</v>
      </c>
    </row>
    <row r="28" spans="1:15" x14ac:dyDescent="0.3">
      <c r="A28" s="15"/>
    </row>
    <row r="29" spans="1:15" x14ac:dyDescent="0.3">
      <c r="A29" s="15"/>
    </row>
    <row r="30" spans="1:15" x14ac:dyDescent="0.3">
      <c r="A30" s="15"/>
      <c r="B30" s="18" t="s">
        <v>38</v>
      </c>
      <c r="C30" s="18"/>
      <c r="D30" s="18"/>
      <c r="E30" s="18"/>
      <c r="F30" s="18"/>
      <c r="G30" s="18"/>
      <c r="H30" s="18"/>
      <c r="I30" s="18"/>
      <c r="J30" s="18"/>
      <c r="K30" s="18"/>
      <c r="L30" s="18"/>
      <c r="M30" s="18"/>
      <c r="N30" s="6" t="s">
        <v>39</v>
      </c>
      <c r="O30" s="6" t="s">
        <v>40</v>
      </c>
    </row>
    <row r="31" spans="1:15" x14ac:dyDescent="0.3">
      <c r="A31" s="9" t="s">
        <v>41</v>
      </c>
      <c r="B31" s="4" t="s">
        <v>19</v>
      </c>
      <c r="C31" s="4" t="s">
        <v>20</v>
      </c>
      <c r="D31" s="4" t="s">
        <v>21</v>
      </c>
      <c r="E31" s="4" t="s">
        <v>22</v>
      </c>
      <c r="F31" s="4" t="s">
        <v>23</v>
      </c>
      <c r="G31" s="4" t="s">
        <v>24</v>
      </c>
      <c r="H31" s="4" t="s">
        <v>25</v>
      </c>
      <c r="I31" s="4" t="s">
        <v>26</v>
      </c>
      <c r="J31" s="4" t="s">
        <v>27</v>
      </c>
      <c r="K31" s="4" t="s">
        <v>28</v>
      </c>
      <c r="L31" s="4" t="s">
        <v>29</v>
      </c>
      <c r="M31" s="4" t="s">
        <v>30</v>
      </c>
      <c r="N31" s="4" t="s">
        <v>31</v>
      </c>
      <c r="O31" s="4" t="s">
        <v>32</v>
      </c>
    </row>
    <row r="32" spans="1:15" x14ac:dyDescent="0.3">
      <c r="A32" s="8" t="s">
        <v>198</v>
      </c>
      <c r="B32" s="2">
        <v>4.5343883140596501E-2</v>
      </c>
      <c r="C32" s="2">
        <v>3.2023289665211098E-2</v>
      </c>
      <c r="D32" s="2">
        <v>-2.6234132581100099E-2</v>
      </c>
      <c r="E32" s="2">
        <v>4.8957126303592099E-2</v>
      </c>
      <c r="F32" s="2">
        <v>7.6222038111019103E-2</v>
      </c>
      <c r="G32" s="2">
        <v>5.5170644085193697E-2</v>
      </c>
      <c r="H32" s="2">
        <v>0.110651750972763</v>
      </c>
      <c r="I32" s="2">
        <v>8.0578059995620802E-2</v>
      </c>
      <c r="J32" s="2">
        <v>7.5379939209726396E-2</v>
      </c>
      <c r="K32" s="2">
        <v>0.110420199736197</v>
      </c>
      <c r="L32" s="2">
        <v>9.9270320719497707E-2</v>
      </c>
      <c r="M32" s="2">
        <v>2.8095091077493101E-2</v>
      </c>
      <c r="N32" s="3">
        <v>0.34954407294832801</v>
      </c>
      <c r="O32" s="3">
        <v>0.87870239774329995</v>
      </c>
    </row>
    <row r="33" spans="1:15" x14ac:dyDescent="0.3">
      <c r="A33" s="8" t="s">
        <v>199</v>
      </c>
      <c r="B33" s="2">
        <v>7.4753324753324801E-2</v>
      </c>
      <c r="C33" s="2">
        <v>-4.7699830356251902E-2</v>
      </c>
      <c r="D33" s="2">
        <v>4.1915540186524198E-4</v>
      </c>
      <c r="E33" s="2">
        <v>-2.3672357808735701E-2</v>
      </c>
      <c r="F33" s="2">
        <v>4.2591996566891999E-2</v>
      </c>
      <c r="G33" s="2">
        <v>3.6221444741716402E-2</v>
      </c>
      <c r="H33" s="2">
        <v>5.0049652432969202E-2</v>
      </c>
      <c r="I33" s="2">
        <v>5.96746737280121E-2</v>
      </c>
      <c r="J33" s="2">
        <v>5.3458277554663099E-2</v>
      </c>
      <c r="K33" s="2">
        <v>0.105981023381904</v>
      </c>
      <c r="L33" s="2">
        <v>7.6981999234010001E-2</v>
      </c>
      <c r="M33" s="2">
        <v>1.99146514935989E-2</v>
      </c>
      <c r="N33" s="3">
        <v>0.27978580990629198</v>
      </c>
      <c r="O33" s="3">
        <v>0.50267211568689096</v>
      </c>
    </row>
    <row r="34" spans="1:15" x14ac:dyDescent="0.3">
      <c r="A34" s="8" t="s">
        <v>200</v>
      </c>
      <c r="B34" s="2">
        <v>3.5630841121495303E-2</v>
      </c>
      <c r="C34" s="2">
        <v>3.29009212257943E-2</v>
      </c>
      <c r="D34" s="2">
        <v>1.23771386967601E-2</v>
      </c>
      <c r="E34" s="2">
        <v>4.4588277597986302E-2</v>
      </c>
      <c r="F34" s="2">
        <v>9.0189328743545599E-2</v>
      </c>
      <c r="G34" s="2">
        <v>5.00473634354279E-2</v>
      </c>
      <c r="H34" s="2">
        <v>0.102992031273493</v>
      </c>
      <c r="I34" s="2">
        <v>0.113413304252999</v>
      </c>
      <c r="J34" s="2">
        <v>8.7414299706170401E-2</v>
      </c>
      <c r="K34" s="2">
        <v>0.138707498311191</v>
      </c>
      <c r="L34" s="2">
        <v>0.15404389954518499</v>
      </c>
      <c r="M34" s="2">
        <v>2.20185058259082E-2</v>
      </c>
      <c r="N34" s="3">
        <v>0.46045543584720899</v>
      </c>
      <c r="O34" s="3">
        <v>1.1712777575536999</v>
      </c>
    </row>
    <row r="35" spans="1:15" x14ac:dyDescent="0.3">
      <c r="A35" s="8" t="s">
        <v>201</v>
      </c>
      <c r="B35" s="2">
        <v>4.38999489535477E-2</v>
      </c>
      <c r="C35" s="2">
        <v>-2.3227383863080701E-2</v>
      </c>
      <c r="D35" s="2">
        <v>2.60325406758448E-2</v>
      </c>
      <c r="E35" s="2">
        <v>7.2456696755306194E-2</v>
      </c>
      <c r="F35" s="2">
        <v>7.7570518653321194E-2</v>
      </c>
      <c r="G35" s="2">
        <v>8.2541693054675999E-2</v>
      </c>
      <c r="H35" s="2">
        <v>9.5553822152886103E-2</v>
      </c>
      <c r="I35" s="2">
        <v>8.5795656817372695E-2</v>
      </c>
      <c r="J35" s="2">
        <v>8.2950819672131207E-2</v>
      </c>
      <c r="K35" s="2">
        <v>0.142749016046019</v>
      </c>
      <c r="L35" s="2">
        <v>0.147171810835872</v>
      </c>
      <c r="M35" s="2">
        <v>1.7321016166281799E-2</v>
      </c>
      <c r="N35" s="3">
        <v>0.44426229508196702</v>
      </c>
      <c r="O35" s="3">
        <v>1.20525657071339</v>
      </c>
    </row>
    <row r="36" spans="1:15" x14ac:dyDescent="0.3">
      <c r="A36" s="8" t="s">
        <v>202</v>
      </c>
      <c r="B36" s="2">
        <v>4.19839473142622E-2</v>
      </c>
      <c r="C36" s="2">
        <v>-1.20481927710843E-2</v>
      </c>
      <c r="D36" s="2">
        <v>1.6193522590963599E-2</v>
      </c>
      <c r="E36" s="2">
        <v>-2.1640763328742901E-2</v>
      </c>
      <c r="F36" s="2">
        <v>6.5956163281721297E-2</v>
      </c>
      <c r="G36" s="2">
        <v>5.2065647990945103E-2</v>
      </c>
      <c r="H36" s="2">
        <v>0.10310202617894899</v>
      </c>
      <c r="I36" s="2">
        <v>6.8920676202860895E-2</v>
      </c>
      <c r="J36" s="2">
        <v>7.6034063260340595E-2</v>
      </c>
      <c r="K36" s="2">
        <v>8.5500282645562503E-2</v>
      </c>
      <c r="L36" s="2">
        <v>0.123421429501367</v>
      </c>
      <c r="M36" s="2">
        <v>4.4732877506084102E-2</v>
      </c>
      <c r="N36" s="3">
        <v>0.37089416058394198</v>
      </c>
      <c r="O36" s="3">
        <v>0.802279088364654</v>
      </c>
    </row>
    <row r="37" spans="1:15" x14ac:dyDescent="0.3">
      <c r="A37" s="8" t="s">
        <v>203</v>
      </c>
      <c r="B37" s="2">
        <v>5.9581320450885697E-2</v>
      </c>
      <c r="C37" s="2">
        <v>-5.20516717325228E-2</v>
      </c>
      <c r="D37" s="2">
        <v>-2.8056112224448902E-3</v>
      </c>
      <c r="E37" s="2">
        <v>1.2459807073955E-2</v>
      </c>
      <c r="F37" s="2">
        <v>7.7808654227868201E-2</v>
      </c>
      <c r="G37" s="2">
        <v>5.7826887661141801E-2</v>
      </c>
      <c r="H37" s="2">
        <v>0.10236768802228401</v>
      </c>
      <c r="I37" s="2">
        <v>8.9703095388502796E-2</v>
      </c>
      <c r="J37" s="2">
        <v>6.7246376811594205E-2</v>
      </c>
      <c r="K37" s="2">
        <v>0.118142313959804</v>
      </c>
      <c r="L37" s="2">
        <v>7.5297546757347594E-2</v>
      </c>
      <c r="M37" s="2">
        <v>6.4151795798509104E-2</v>
      </c>
      <c r="N37" s="3">
        <v>0.36550724637681198</v>
      </c>
      <c r="O37" s="3">
        <v>0.88817635270541095</v>
      </c>
    </row>
    <row r="38" spans="1:15" x14ac:dyDescent="0.3">
      <c r="A38" s="8" t="s">
        <v>204</v>
      </c>
      <c r="B38" s="2">
        <v>5.6975505857295002E-2</v>
      </c>
      <c r="C38" s="2">
        <v>-2.4685138539042799E-2</v>
      </c>
      <c r="D38" s="2">
        <v>-7.74793388429752E-3</v>
      </c>
      <c r="E38" s="2">
        <v>6.0385216033316001E-2</v>
      </c>
      <c r="F38" s="2">
        <v>4.5164457535591597E-2</v>
      </c>
      <c r="G38" s="2">
        <v>5.0728041333959598E-2</v>
      </c>
      <c r="H38" s="2">
        <v>8.4935181046043806E-2</v>
      </c>
      <c r="I38" s="2">
        <v>8.9822826534816602E-2</v>
      </c>
      <c r="J38" s="2">
        <v>7.6937618147447998E-2</v>
      </c>
      <c r="K38" s="2">
        <v>0.14375987361769399</v>
      </c>
      <c r="L38" s="2">
        <v>0.14686924493554299</v>
      </c>
      <c r="M38" s="2">
        <v>1.39167670279673E-2</v>
      </c>
      <c r="N38" s="3">
        <v>0.43232514177693798</v>
      </c>
      <c r="O38" s="3">
        <v>0.95686983471074405</v>
      </c>
    </row>
    <row r="39" spans="1:15" x14ac:dyDescent="0.3">
      <c r="A39" s="11" t="s">
        <v>18</v>
      </c>
      <c r="B39" s="3">
        <v>5.3932790037542401E-2</v>
      </c>
      <c r="C39" s="3">
        <v>-1.6912829423689501E-2</v>
      </c>
      <c r="D39" s="3">
        <v>3.74123608083427E-3</v>
      </c>
      <c r="E39" s="3">
        <v>1.8812549526017699E-2</v>
      </c>
      <c r="F39" s="3">
        <v>6.4700120988650106E-2</v>
      </c>
      <c r="G39" s="3">
        <v>5.2056277056277099E-2</v>
      </c>
      <c r="H39" s="3">
        <v>8.70023660117272E-2</v>
      </c>
      <c r="I39" s="3">
        <v>8.1789575791989005E-2</v>
      </c>
      <c r="J39" s="3">
        <v>7.2828273991776701E-2</v>
      </c>
      <c r="K39" s="3">
        <v>0.11968442940432999</v>
      </c>
      <c r="L39" s="3">
        <v>0.117869822485207</v>
      </c>
      <c r="M39" s="3">
        <v>2.67593934754638E-2</v>
      </c>
      <c r="N39" s="3">
        <v>0.37875076546233899</v>
      </c>
      <c r="O39" s="3">
        <v>0.85712602368467605</v>
      </c>
    </row>
    <row r="40" spans="1:15" x14ac:dyDescent="0.3">
      <c r="A40" s="15"/>
    </row>
    <row r="41" spans="1:15" x14ac:dyDescent="0.3">
      <c r="A41" s="13" t="s">
        <v>42</v>
      </c>
    </row>
    <row r="42" spans="1:15" x14ac:dyDescent="0.3">
      <c r="A42" s="14" t="s">
        <v>43</v>
      </c>
    </row>
    <row r="43" spans="1:15" x14ac:dyDescent="0.3">
      <c r="A43" s="14" t="s">
        <v>44</v>
      </c>
    </row>
    <row r="44" spans="1:15" x14ac:dyDescent="0.3">
      <c r="A44" s="14" t="s">
        <v>47</v>
      </c>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N7"/>
    <mergeCell ref="B19:N19"/>
    <mergeCell ref="B30:M30"/>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247</v>
      </c>
      <c r="B1" s="15"/>
    </row>
    <row r="2" spans="1:15" ht="15.6" x14ac:dyDescent="0.3">
      <c r="A2" s="12" t="s">
        <v>176</v>
      </c>
      <c r="B2" s="15"/>
    </row>
    <row r="3" spans="1:15" ht="15.6" x14ac:dyDescent="0.3">
      <c r="A3" s="12" t="s">
        <v>206</v>
      </c>
      <c r="B3" s="15"/>
    </row>
    <row r="4" spans="1:15" ht="15.6" x14ac:dyDescent="0.3">
      <c r="A4" s="12" t="s">
        <v>55</v>
      </c>
      <c r="B4" s="15"/>
    </row>
    <row r="5" spans="1:15" x14ac:dyDescent="0.3">
      <c r="A5" s="15"/>
      <c r="B5" s="15"/>
    </row>
    <row r="6" spans="1:15" x14ac:dyDescent="0.3">
      <c r="A6" s="16" t="str">
        <f>HYPERLINK("#'Table of contents'!A106",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48</v>
      </c>
      <c r="C9" s="1">
        <v>346</v>
      </c>
      <c r="D9" s="1">
        <v>397</v>
      </c>
      <c r="E9" s="1">
        <v>435</v>
      </c>
      <c r="F9" s="1">
        <v>467</v>
      </c>
      <c r="G9" s="1">
        <v>603</v>
      </c>
      <c r="H9" s="1">
        <v>622</v>
      </c>
      <c r="I9" s="1">
        <v>735</v>
      </c>
      <c r="J9" s="1">
        <v>880</v>
      </c>
      <c r="K9" s="1">
        <v>971</v>
      </c>
      <c r="L9" s="1">
        <v>1023</v>
      </c>
      <c r="M9" s="1">
        <v>1146</v>
      </c>
      <c r="N9" s="1">
        <v>1274</v>
      </c>
      <c r="O9" s="1">
        <v>1199</v>
      </c>
    </row>
    <row r="10" spans="1:15" x14ac:dyDescent="0.3">
      <c r="A10" s="7" t="s">
        <v>198</v>
      </c>
      <c r="B10" s="7" t="s">
        <v>49</v>
      </c>
      <c r="C10" s="1">
        <v>1237</v>
      </c>
      <c r="D10" s="1">
        <v>1287</v>
      </c>
      <c r="E10" s="1">
        <v>1370</v>
      </c>
      <c r="F10" s="1">
        <v>1266</v>
      </c>
      <c r="G10" s="1">
        <v>1254</v>
      </c>
      <c r="H10" s="1">
        <v>1388</v>
      </c>
      <c r="I10" s="1">
        <v>1439</v>
      </c>
      <c r="J10" s="1">
        <v>1621</v>
      </c>
      <c r="K10" s="1">
        <v>1784</v>
      </c>
      <c r="L10" s="1">
        <v>1992</v>
      </c>
      <c r="M10" s="1">
        <v>2292</v>
      </c>
      <c r="N10" s="1">
        <v>2585</v>
      </c>
      <c r="O10" s="1">
        <v>2732</v>
      </c>
    </row>
    <row r="11" spans="1:15" x14ac:dyDescent="0.3">
      <c r="A11" s="7" t="s">
        <v>198</v>
      </c>
      <c r="B11" s="7" t="s">
        <v>50</v>
      </c>
      <c r="C11" s="1">
        <v>835</v>
      </c>
      <c r="D11" s="1">
        <v>909</v>
      </c>
      <c r="E11" s="1">
        <v>946</v>
      </c>
      <c r="F11" s="1">
        <v>934</v>
      </c>
      <c r="G11" s="1">
        <v>972</v>
      </c>
      <c r="H11" s="1">
        <v>1030</v>
      </c>
      <c r="I11" s="1">
        <v>1071</v>
      </c>
      <c r="J11" s="1">
        <v>1133</v>
      </c>
      <c r="K11" s="1">
        <v>1161</v>
      </c>
      <c r="L11" s="1">
        <v>1217</v>
      </c>
      <c r="M11" s="1">
        <v>1314</v>
      </c>
      <c r="N11" s="1">
        <v>1393</v>
      </c>
      <c r="O11" s="1">
        <v>1444</v>
      </c>
    </row>
    <row r="12" spans="1:15" x14ac:dyDescent="0.3">
      <c r="A12" s="7" t="s">
        <v>198</v>
      </c>
      <c r="B12" s="7" t="s">
        <v>51</v>
      </c>
      <c r="C12" s="1">
        <v>484</v>
      </c>
      <c r="D12" s="1">
        <v>486</v>
      </c>
      <c r="E12" s="1">
        <v>503</v>
      </c>
      <c r="F12" s="1">
        <v>524</v>
      </c>
      <c r="G12" s="1">
        <v>547</v>
      </c>
      <c r="H12" s="1">
        <v>600</v>
      </c>
      <c r="I12" s="1">
        <v>595</v>
      </c>
      <c r="J12" s="1">
        <v>633</v>
      </c>
      <c r="K12" s="1">
        <v>666</v>
      </c>
      <c r="L12" s="1">
        <v>688</v>
      </c>
      <c r="M12" s="1">
        <v>734</v>
      </c>
      <c r="N12" s="1">
        <v>776</v>
      </c>
      <c r="O12" s="1">
        <v>798</v>
      </c>
    </row>
    <row r="13" spans="1:15" x14ac:dyDescent="0.3">
      <c r="A13" s="7" t="s">
        <v>198</v>
      </c>
      <c r="B13" s="7" t="s">
        <v>52</v>
      </c>
      <c r="C13" s="1">
        <v>277</v>
      </c>
      <c r="D13" s="1">
        <v>261</v>
      </c>
      <c r="E13" s="1">
        <v>228</v>
      </c>
      <c r="F13" s="1">
        <v>209</v>
      </c>
      <c r="G13" s="1">
        <v>201</v>
      </c>
      <c r="H13" s="1">
        <v>206</v>
      </c>
      <c r="I13" s="1">
        <v>224</v>
      </c>
      <c r="J13" s="1">
        <v>244</v>
      </c>
      <c r="K13" s="1">
        <v>289</v>
      </c>
      <c r="L13" s="1">
        <v>322</v>
      </c>
      <c r="M13" s="1">
        <v>338</v>
      </c>
      <c r="N13" s="1">
        <v>375</v>
      </c>
      <c r="O13" s="1">
        <v>400</v>
      </c>
    </row>
    <row r="14" spans="1:15" x14ac:dyDescent="0.3">
      <c r="A14" s="7" t="s">
        <v>198</v>
      </c>
      <c r="B14" s="7" t="s">
        <v>53</v>
      </c>
      <c r="C14" s="1">
        <v>107</v>
      </c>
      <c r="D14" s="1">
        <v>95</v>
      </c>
      <c r="E14" s="1">
        <v>63</v>
      </c>
      <c r="F14" s="1">
        <v>52</v>
      </c>
      <c r="G14" s="1">
        <v>44</v>
      </c>
      <c r="H14" s="1">
        <v>51</v>
      </c>
      <c r="I14" s="1">
        <v>48</v>
      </c>
      <c r="J14" s="1">
        <v>56</v>
      </c>
      <c r="K14" s="1">
        <v>64</v>
      </c>
      <c r="L14" s="1">
        <v>65</v>
      </c>
      <c r="M14" s="1">
        <v>69</v>
      </c>
      <c r="N14" s="1">
        <v>75</v>
      </c>
      <c r="O14" s="1">
        <v>87</v>
      </c>
    </row>
    <row r="15" spans="1:15" x14ac:dyDescent="0.3">
      <c r="A15" s="7" t="s">
        <v>199</v>
      </c>
      <c r="B15" s="7" t="s">
        <v>48</v>
      </c>
      <c r="C15" s="1">
        <v>1263</v>
      </c>
      <c r="D15" s="1">
        <v>1455</v>
      </c>
      <c r="E15" s="1">
        <v>1544</v>
      </c>
      <c r="F15" s="1">
        <v>1701</v>
      </c>
      <c r="G15" s="1">
        <v>1804</v>
      </c>
      <c r="H15" s="1">
        <v>1964</v>
      </c>
      <c r="I15" s="1">
        <v>2093</v>
      </c>
      <c r="J15" s="1">
        <v>2255</v>
      </c>
      <c r="K15" s="1">
        <v>2487</v>
      </c>
      <c r="L15" s="1">
        <v>2738</v>
      </c>
      <c r="M15" s="1">
        <v>2981</v>
      </c>
      <c r="N15" s="1">
        <v>3101</v>
      </c>
      <c r="O15" s="1">
        <v>3135</v>
      </c>
    </row>
    <row r="16" spans="1:15" x14ac:dyDescent="0.3">
      <c r="A16" s="7" t="s">
        <v>199</v>
      </c>
      <c r="B16" s="7" t="s">
        <v>49</v>
      </c>
      <c r="C16" s="1">
        <v>3857</v>
      </c>
      <c r="D16" s="1">
        <v>4360</v>
      </c>
      <c r="E16" s="1">
        <v>4077</v>
      </c>
      <c r="F16" s="1">
        <v>4067</v>
      </c>
      <c r="G16" s="1">
        <v>3701</v>
      </c>
      <c r="H16" s="1">
        <v>3877</v>
      </c>
      <c r="I16" s="1">
        <v>4066</v>
      </c>
      <c r="J16" s="1">
        <v>4370</v>
      </c>
      <c r="K16" s="1">
        <v>4630</v>
      </c>
      <c r="L16" s="1">
        <v>4896</v>
      </c>
      <c r="M16" s="1">
        <v>5618</v>
      </c>
      <c r="N16" s="1">
        <v>6259</v>
      </c>
      <c r="O16" s="1">
        <v>6403</v>
      </c>
    </row>
    <row r="17" spans="1:15" x14ac:dyDescent="0.3">
      <c r="A17" s="7" t="s">
        <v>199</v>
      </c>
      <c r="B17" s="7" t="s">
        <v>50</v>
      </c>
      <c r="C17" s="1">
        <v>2012</v>
      </c>
      <c r="D17" s="1">
        <v>2108</v>
      </c>
      <c r="E17" s="1">
        <v>2030</v>
      </c>
      <c r="F17" s="1">
        <v>2030</v>
      </c>
      <c r="G17" s="1">
        <v>2058</v>
      </c>
      <c r="H17" s="1">
        <v>2077</v>
      </c>
      <c r="I17" s="1">
        <v>2075</v>
      </c>
      <c r="J17" s="1">
        <v>2067</v>
      </c>
      <c r="K17" s="1">
        <v>2095</v>
      </c>
      <c r="L17" s="1">
        <v>2159</v>
      </c>
      <c r="M17" s="1">
        <v>2342</v>
      </c>
      <c r="N17" s="1">
        <v>2444</v>
      </c>
      <c r="O17" s="1">
        <v>2509</v>
      </c>
    </row>
    <row r="18" spans="1:15" x14ac:dyDescent="0.3">
      <c r="A18" s="7" t="s">
        <v>199</v>
      </c>
      <c r="B18" s="7" t="s">
        <v>51</v>
      </c>
      <c r="C18" s="1">
        <v>1121</v>
      </c>
      <c r="D18" s="1">
        <v>1127</v>
      </c>
      <c r="E18" s="1">
        <v>1076</v>
      </c>
      <c r="F18" s="1">
        <v>1017</v>
      </c>
      <c r="G18" s="1">
        <v>1036</v>
      </c>
      <c r="H18" s="1">
        <v>1086</v>
      </c>
      <c r="I18" s="1">
        <v>1096</v>
      </c>
      <c r="J18" s="1">
        <v>1119</v>
      </c>
      <c r="K18" s="1">
        <v>1186</v>
      </c>
      <c r="L18" s="1">
        <v>1182</v>
      </c>
      <c r="M18" s="1">
        <v>1263</v>
      </c>
      <c r="N18" s="1">
        <v>1342</v>
      </c>
      <c r="O18" s="1">
        <v>1380</v>
      </c>
    </row>
    <row r="19" spans="1:15" x14ac:dyDescent="0.3">
      <c r="A19" s="7" t="s">
        <v>199</v>
      </c>
      <c r="B19" s="7" t="s">
        <v>52</v>
      </c>
      <c r="C19" s="1">
        <v>720</v>
      </c>
      <c r="D19" s="1">
        <v>664</v>
      </c>
      <c r="E19" s="1">
        <v>567</v>
      </c>
      <c r="F19" s="1">
        <v>560</v>
      </c>
      <c r="G19" s="1">
        <v>566</v>
      </c>
      <c r="H19" s="1">
        <v>548</v>
      </c>
      <c r="I19" s="1">
        <v>564</v>
      </c>
      <c r="J19" s="1">
        <v>577</v>
      </c>
      <c r="K19" s="1">
        <v>601</v>
      </c>
      <c r="L19" s="1">
        <v>625</v>
      </c>
      <c r="M19" s="1">
        <v>648</v>
      </c>
      <c r="N19" s="1">
        <v>700</v>
      </c>
      <c r="O19" s="1">
        <v>690</v>
      </c>
    </row>
    <row r="20" spans="1:15" x14ac:dyDescent="0.3">
      <c r="A20" s="7" t="s">
        <v>199</v>
      </c>
      <c r="B20" s="7" t="s">
        <v>53</v>
      </c>
      <c r="C20" s="1">
        <v>351</v>
      </c>
      <c r="D20" s="1">
        <v>307</v>
      </c>
      <c r="E20" s="1">
        <v>249</v>
      </c>
      <c r="F20" s="1">
        <v>172</v>
      </c>
      <c r="G20" s="1">
        <v>156</v>
      </c>
      <c r="H20" s="1">
        <v>166</v>
      </c>
      <c r="I20" s="1">
        <v>176</v>
      </c>
      <c r="J20" s="1">
        <v>186</v>
      </c>
      <c r="K20" s="1">
        <v>206</v>
      </c>
      <c r="L20" s="1">
        <v>204</v>
      </c>
      <c r="M20" s="1">
        <v>203</v>
      </c>
      <c r="N20" s="1">
        <v>214</v>
      </c>
      <c r="O20" s="1">
        <v>223</v>
      </c>
    </row>
    <row r="21" spans="1:15" x14ac:dyDescent="0.3">
      <c r="A21" s="7" t="s">
        <v>200</v>
      </c>
      <c r="B21" s="7" t="s">
        <v>48</v>
      </c>
      <c r="C21" s="1">
        <v>618</v>
      </c>
      <c r="D21" s="1">
        <v>679</v>
      </c>
      <c r="E21" s="1">
        <v>767</v>
      </c>
      <c r="F21" s="1">
        <v>897</v>
      </c>
      <c r="G21" s="1">
        <v>981</v>
      </c>
      <c r="H21" s="1">
        <v>1143</v>
      </c>
      <c r="I21" s="1">
        <v>1236</v>
      </c>
      <c r="J21" s="1">
        <v>1353</v>
      </c>
      <c r="K21" s="1">
        <v>1591</v>
      </c>
      <c r="L21" s="1">
        <v>1747</v>
      </c>
      <c r="M21" s="1">
        <v>2206</v>
      </c>
      <c r="N21" s="1">
        <v>2678</v>
      </c>
      <c r="O21" s="1">
        <v>2598</v>
      </c>
    </row>
    <row r="22" spans="1:15" x14ac:dyDescent="0.3">
      <c r="A22" s="7" t="s">
        <v>200</v>
      </c>
      <c r="B22" s="7" t="s">
        <v>49</v>
      </c>
      <c r="C22" s="1">
        <v>2014</v>
      </c>
      <c r="D22" s="1">
        <v>2032</v>
      </c>
      <c r="E22" s="1">
        <v>2048</v>
      </c>
      <c r="F22" s="1">
        <v>2017</v>
      </c>
      <c r="G22" s="1">
        <v>2046</v>
      </c>
      <c r="H22" s="1">
        <v>2264</v>
      </c>
      <c r="I22" s="1">
        <v>2332</v>
      </c>
      <c r="J22" s="1">
        <v>2828</v>
      </c>
      <c r="K22" s="1">
        <v>3207</v>
      </c>
      <c r="L22" s="1">
        <v>3532</v>
      </c>
      <c r="M22" s="1">
        <v>4076</v>
      </c>
      <c r="N22" s="1">
        <v>4831</v>
      </c>
      <c r="O22" s="1">
        <v>5110</v>
      </c>
    </row>
    <row r="23" spans="1:15" x14ac:dyDescent="0.3">
      <c r="A23" s="7" t="s">
        <v>200</v>
      </c>
      <c r="B23" s="7" t="s">
        <v>50</v>
      </c>
      <c r="C23" s="1">
        <v>1289</v>
      </c>
      <c r="D23" s="1">
        <v>1363</v>
      </c>
      <c r="E23" s="1">
        <v>1493</v>
      </c>
      <c r="F23" s="1">
        <v>1519</v>
      </c>
      <c r="G23" s="1">
        <v>1605</v>
      </c>
      <c r="H23" s="1">
        <v>1681</v>
      </c>
      <c r="I23" s="1">
        <v>1738</v>
      </c>
      <c r="J23" s="1">
        <v>1744</v>
      </c>
      <c r="K23" s="1">
        <v>1850</v>
      </c>
      <c r="L23" s="1">
        <v>2006</v>
      </c>
      <c r="M23" s="1">
        <v>2123</v>
      </c>
      <c r="N23" s="1">
        <v>2355</v>
      </c>
      <c r="O23" s="1">
        <v>2343</v>
      </c>
    </row>
    <row r="24" spans="1:15" x14ac:dyDescent="0.3">
      <c r="A24" s="7" t="s">
        <v>200</v>
      </c>
      <c r="B24" s="7" t="s">
        <v>51</v>
      </c>
      <c r="C24" s="1">
        <v>714</v>
      </c>
      <c r="D24" s="1">
        <v>770</v>
      </c>
      <c r="E24" s="1">
        <v>774</v>
      </c>
      <c r="F24" s="1">
        <v>757</v>
      </c>
      <c r="G24" s="1">
        <v>809</v>
      </c>
      <c r="H24" s="1">
        <v>876</v>
      </c>
      <c r="I24" s="1">
        <v>952</v>
      </c>
      <c r="J24" s="1">
        <v>961</v>
      </c>
      <c r="K24" s="1">
        <v>1024</v>
      </c>
      <c r="L24" s="1">
        <v>1072</v>
      </c>
      <c r="M24" s="1">
        <v>1153</v>
      </c>
      <c r="N24" s="1">
        <v>1214</v>
      </c>
      <c r="O24" s="1">
        <v>1242</v>
      </c>
    </row>
    <row r="25" spans="1:15" x14ac:dyDescent="0.3">
      <c r="A25" s="7" t="s">
        <v>200</v>
      </c>
      <c r="B25" s="7" t="s">
        <v>52</v>
      </c>
      <c r="C25" s="1">
        <v>377</v>
      </c>
      <c r="D25" s="1">
        <v>368</v>
      </c>
      <c r="E25" s="1">
        <v>340</v>
      </c>
      <c r="F25" s="1">
        <v>326</v>
      </c>
      <c r="G25" s="1">
        <v>314</v>
      </c>
      <c r="H25" s="1">
        <v>311</v>
      </c>
      <c r="I25" s="1">
        <v>324</v>
      </c>
      <c r="J25" s="1">
        <v>371</v>
      </c>
      <c r="K25" s="1">
        <v>410</v>
      </c>
      <c r="L25" s="1">
        <v>431</v>
      </c>
      <c r="M25" s="1">
        <v>461</v>
      </c>
      <c r="N25" s="1">
        <v>498</v>
      </c>
      <c r="O25" s="1">
        <v>533</v>
      </c>
    </row>
    <row r="26" spans="1:15" x14ac:dyDescent="0.3">
      <c r="A26" s="7" t="s">
        <v>200</v>
      </c>
      <c r="B26" s="7" t="s">
        <v>53</v>
      </c>
      <c r="C26" s="1">
        <v>124</v>
      </c>
      <c r="D26" s="1">
        <v>107</v>
      </c>
      <c r="E26" s="1">
        <v>72</v>
      </c>
      <c r="F26" s="1">
        <v>46</v>
      </c>
      <c r="G26" s="1">
        <v>55</v>
      </c>
      <c r="H26" s="1">
        <v>59</v>
      </c>
      <c r="I26" s="1">
        <v>69</v>
      </c>
      <c r="J26" s="1">
        <v>79</v>
      </c>
      <c r="K26" s="1">
        <v>86</v>
      </c>
      <c r="L26" s="1">
        <v>94</v>
      </c>
      <c r="M26" s="1">
        <v>95</v>
      </c>
      <c r="N26" s="1">
        <v>96</v>
      </c>
      <c r="O26" s="1">
        <v>103</v>
      </c>
    </row>
    <row r="27" spans="1:15" x14ac:dyDescent="0.3">
      <c r="A27" s="7" t="s">
        <v>201</v>
      </c>
      <c r="B27" s="7" t="s">
        <v>48</v>
      </c>
      <c r="C27" s="1">
        <v>482</v>
      </c>
      <c r="D27" s="1">
        <v>633</v>
      </c>
      <c r="E27" s="1">
        <v>669</v>
      </c>
      <c r="F27" s="1">
        <v>718</v>
      </c>
      <c r="G27" s="1">
        <v>833</v>
      </c>
      <c r="H27" s="1">
        <v>988</v>
      </c>
      <c r="I27" s="1">
        <v>1060</v>
      </c>
      <c r="J27" s="1">
        <v>1147</v>
      </c>
      <c r="K27" s="1">
        <v>1311</v>
      </c>
      <c r="L27" s="1">
        <v>1417</v>
      </c>
      <c r="M27" s="1">
        <v>1753</v>
      </c>
      <c r="N27" s="1">
        <v>2067</v>
      </c>
      <c r="O27" s="1">
        <v>1948</v>
      </c>
    </row>
    <row r="28" spans="1:15" x14ac:dyDescent="0.3">
      <c r="A28" s="7" t="s">
        <v>201</v>
      </c>
      <c r="B28" s="7" t="s">
        <v>49</v>
      </c>
      <c r="C28" s="1">
        <v>1409</v>
      </c>
      <c r="D28" s="1">
        <v>1397</v>
      </c>
      <c r="E28" s="1">
        <v>1319</v>
      </c>
      <c r="F28" s="1">
        <v>1349</v>
      </c>
      <c r="G28" s="1">
        <v>1454</v>
      </c>
      <c r="H28" s="1">
        <v>1557</v>
      </c>
      <c r="I28" s="1">
        <v>1758</v>
      </c>
      <c r="J28" s="1">
        <v>2082</v>
      </c>
      <c r="K28" s="1">
        <v>2256</v>
      </c>
      <c r="L28" s="1">
        <v>2578</v>
      </c>
      <c r="M28" s="1">
        <v>2991</v>
      </c>
      <c r="N28" s="1">
        <v>3553</v>
      </c>
      <c r="O28" s="1">
        <v>3737</v>
      </c>
    </row>
    <row r="29" spans="1:15" x14ac:dyDescent="0.3">
      <c r="A29" s="7" t="s">
        <v>201</v>
      </c>
      <c r="B29" s="7" t="s">
        <v>50</v>
      </c>
      <c r="C29" s="1">
        <v>964</v>
      </c>
      <c r="D29" s="1">
        <v>1022</v>
      </c>
      <c r="E29" s="1">
        <v>1046</v>
      </c>
      <c r="F29" s="1">
        <v>1094</v>
      </c>
      <c r="G29" s="1">
        <v>1158</v>
      </c>
      <c r="H29" s="1">
        <v>1186</v>
      </c>
      <c r="I29" s="1">
        <v>1254</v>
      </c>
      <c r="J29" s="1">
        <v>1286</v>
      </c>
      <c r="K29" s="1">
        <v>1370</v>
      </c>
      <c r="L29" s="1">
        <v>1418</v>
      </c>
      <c r="M29" s="1">
        <v>1538</v>
      </c>
      <c r="N29" s="1">
        <v>1662</v>
      </c>
      <c r="O29" s="1">
        <v>1699</v>
      </c>
    </row>
    <row r="30" spans="1:15" x14ac:dyDescent="0.3">
      <c r="A30" s="7" t="s">
        <v>201</v>
      </c>
      <c r="B30" s="7" t="s">
        <v>51</v>
      </c>
      <c r="C30" s="1">
        <v>630</v>
      </c>
      <c r="D30" s="1">
        <v>643</v>
      </c>
      <c r="E30" s="1">
        <v>640</v>
      </c>
      <c r="F30" s="1">
        <v>656</v>
      </c>
      <c r="G30" s="1">
        <v>652</v>
      </c>
      <c r="H30" s="1">
        <v>699</v>
      </c>
      <c r="I30" s="1">
        <v>741</v>
      </c>
      <c r="J30" s="1">
        <v>756</v>
      </c>
      <c r="K30" s="1">
        <v>791</v>
      </c>
      <c r="L30" s="1">
        <v>799</v>
      </c>
      <c r="M30" s="1">
        <v>845</v>
      </c>
      <c r="N30" s="1">
        <v>897</v>
      </c>
      <c r="O30" s="1">
        <v>951</v>
      </c>
    </row>
    <row r="31" spans="1:15" x14ac:dyDescent="0.3">
      <c r="A31" s="7" t="s">
        <v>201</v>
      </c>
      <c r="B31" s="7" t="s">
        <v>52</v>
      </c>
      <c r="C31" s="1">
        <v>322</v>
      </c>
      <c r="D31" s="1">
        <v>294</v>
      </c>
      <c r="E31" s="1">
        <v>253</v>
      </c>
      <c r="F31" s="1">
        <v>237</v>
      </c>
      <c r="G31" s="1">
        <v>259</v>
      </c>
      <c r="H31" s="1">
        <v>268</v>
      </c>
      <c r="I31" s="1">
        <v>273</v>
      </c>
      <c r="J31" s="1">
        <v>299</v>
      </c>
      <c r="K31" s="1">
        <v>320</v>
      </c>
      <c r="L31" s="1">
        <v>340</v>
      </c>
      <c r="M31" s="1">
        <v>366</v>
      </c>
      <c r="N31" s="1">
        <v>415</v>
      </c>
      <c r="O31" s="1">
        <v>417</v>
      </c>
    </row>
    <row r="32" spans="1:15" x14ac:dyDescent="0.3">
      <c r="A32" s="7" t="s">
        <v>201</v>
      </c>
      <c r="B32" s="7" t="s">
        <v>53</v>
      </c>
      <c r="C32" s="1">
        <v>111</v>
      </c>
      <c r="D32" s="1">
        <v>101</v>
      </c>
      <c r="E32" s="1">
        <v>68</v>
      </c>
      <c r="F32" s="1">
        <v>45</v>
      </c>
      <c r="G32" s="1">
        <v>40</v>
      </c>
      <c r="H32" s="1">
        <v>39</v>
      </c>
      <c r="I32" s="1">
        <v>42</v>
      </c>
      <c r="J32" s="1">
        <v>48</v>
      </c>
      <c r="K32" s="1">
        <v>52</v>
      </c>
      <c r="L32" s="1">
        <v>54</v>
      </c>
      <c r="M32" s="1">
        <v>56</v>
      </c>
      <c r="N32" s="1">
        <v>66</v>
      </c>
      <c r="O32" s="1">
        <v>58</v>
      </c>
    </row>
    <row r="33" spans="1:15" x14ac:dyDescent="0.3">
      <c r="A33" s="7" t="s">
        <v>202</v>
      </c>
      <c r="B33" s="7" t="s">
        <v>48</v>
      </c>
      <c r="C33" s="1">
        <v>598</v>
      </c>
      <c r="D33" s="1">
        <v>699</v>
      </c>
      <c r="E33" s="1">
        <v>790</v>
      </c>
      <c r="F33" s="1">
        <v>812</v>
      </c>
      <c r="G33" s="1">
        <v>806</v>
      </c>
      <c r="H33" s="1">
        <v>956</v>
      </c>
      <c r="I33" s="1">
        <v>1029</v>
      </c>
      <c r="J33" s="1">
        <v>1122</v>
      </c>
      <c r="K33" s="1">
        <v>1227</v>
      </c>
      <c r="L33" s="1">
        <v>1311</v>
      </c>
      <c r="M33" s="1">
        <v>1503</v>
      </c>
      <c r="N33" s="1">
        <v>1818</v>
      </c>
      <c r="O33" s="1">
        <v>1761</v>
      </c>
    </row>
    <row r="34" spans="1:15" x14ac:dyDescent="0.3">
      <c r="A34" s="7" t="s">
        <v>202</v>
      </c>
      <c r="B34" s="7" t="s">
        <v>49</v>
      </c>
      <c r="C34" s="1">
        <v>1615</v>
      </c>
      <c r="D34" s="1">
        <v>1759</v>
      </c>
      <c r="E34" s="1">
        <v>1720</v>
      </c>
      <c r="F34" s="1">
        <v>1876</v>
      </c>
      <c r="G34" s="1">
        <v>1734</v>
      </c>
      <c r="H34" s="1">
        <v>1843</v>
      </c>
      <c r="I34" s="1">
        <v>1969</v>
      </c>
      <c r="J34" s="1">
        <v>2321</v>
      </c>
      <c r="K34" s="1">
        <v>2535</v>
      </c>
      <c r="L34" s="1">
        <v>2764</v>
      </c>
      <c r="M34" s="1">
        <v>3024</v>
      </c>
      <c r="N34" s="1">
        <v>3398</v>
      </c>
      <c r="O34" s="1">
        <v>3639</v>
      </c>
    </row>
    <row r="35" spans="1:15" x14ac:dyDescent="0.3">
      <c r="A35" s="7" t="s">
        <v>202</v>
      </c>
      <c r="B35" s="7" t="s">
        <v>50</v>
      </c>
      <c r="C35" s="1">
        <v>1192</v>
      </c>
      <c r="D35" s="1">
        <v>1239</v>
      </c>
      <c r="E35" s="1">
        <v>1241</v>
      </c>
      <c r="F35" s="1">
        <v>1253</v>
      </c>
      <c r="G35" s="1">
        <v>1290</v>
      </c>
      <c r="H35" s="1">
        <v>1296</v>
      </c>
      <c r="I35" s="1">
        <v>1316</v>
      </c>
      <c r="J35" s="1">
        <v>1385</v>
      </c>
      <c r="K35" s="1">
        <v>1414</v>
      </c>
      <c r="L35" s="1">
        <v>1530</v>
      </c>
      <c r="M35" s="1">
        <v>1614</v>
      </c>
      <c r="N35" s="1">
        <v>1773</v>
      </c>
      <c r="O35" s="1">
        <v>1900</v>
      </c>
    </row>
    <row r="36" spans="1:15" x14ac:dyDescent="0.3">
      <c r="A36" s="7" t="s">
        <v>202</v>
      </c>
      <c r="B36" s="7" t="s">
        <v>51</v>
      </c>
      <c r="C36" s="1">
        <v>803</v>
      </c>
      <c r="D36" s="1">
        <v>777</v>
      </c>
      <c r="E36" s="1">
        <v>772</v>
      </c>
      <c r="F36" s="1">
        <v>753</v>
      </c>
      <c r="G36" s="1">
        <v>769</v>
      </c>
      <c r="H36" s="1">
        <v>811</v>
      </c>
      <c r="I36" s="1">
        <v>827</v>
      </c>
      <c r="J36" s="1">
        <v>871</v>
      </c>
      <c r="K36" s="1">
        <v>914</v>
      </c>
      <c r="L36" s="1">
        <v>956</v>
      </c>
      <c r="M36" s="1">
        <v>994</v>
      </c>
      <c r="N36" s="1">
        <v>1046</v>
      </c>
      <c r="O36" s="1">
        <v>1074</v>
      </c>
    </row>
    <row r="37" spans="1:15" x14ac:dyDescent="0.3">
      <c r="A37" s="7" t="s">
        <v>202</v>
      </c>
      <c r="B37" s="7" t="s">
        <v>52</v>
      </c>
      <c r="C37" s="1">
        <v>457</v>
      </c>
      <c r="D37" s="1">
        <v>427</v>
      </c>
      <c r="E37" s="1">
        <v>372</v>
      </c>
      <c r="F37" s="1">
        <v>317</v>
      </c>
      <c r="G37" s="1">
        <v>312</v>
      </c>
      <c r="H37" s="1">
        <v>321</v>
      </c>
      <c r="I37" s="1">
        <v>345</v>
      </c>
      <c r="J37" s="1">
        <v>352</v>
      </c>
      <c r="K37" s="1">
        <v>388</v>
      </c>
      <c r="L37" s="1">
        <v>410</v>
      </c>
      <c r="M37" s="1">
        <v>446</v>
      </c>
      <c r="N37" s="1">
        <v>491</v>
      </c>
      <c r="O37" s="1">
        <v>532</v>
      </c>
    </row>
    <row r="38" spans="1:15" x14ac:dyDescent="0.3">
      <c r="A38" s="7" t="s">
        <v>202</v>
      </c>
      <c r="B38" s="7" t="s">
        <v>53</v>
      </c>
      <c r="C38" s="1">
        <v>194</v>
      </c>
      <c r="D38" s="1">
        <v>162</v>
      </c>
      <c r="E38" s="1">
        <v>107</v>
      </c>
      <c r="F38" s="1">
        <v>72</v>
      </c>
      <c r="G38" s="1">
        <v>62</v>
      </c>
      <c r="H38" s="1">
        <v>74</v>
      </c>
      <c r="I38" s="1">
        <v>91</v>
      </c>
      <c r="J38" s="1">
        <v>101</v>
      </c>
      <c r="K38" s="1">
        <v>98</v>
      </c>
      <c r="L38" s="1">
        <v>105</v>
      </c>
      <c r="M38" s="1">
        <v>100</v>
      </c>
      <c r="N38" s="1">
        <v>103</v>
      </c>
      <c r="O38" s="1">
        <v>109</v>
      </c>
    </row>
    <row r="39" spans="1:15" x14ac:dyDescent="0.3">
      <c r="A39" s="7" t="s">
        <v>203</v>
      </c>
      <c r="B39" s="7" t="s">
        <v>48</v>
      </c>
      <c r="C39" s="1">
        <v>404</v>
      </c>
      <c r="D39" s="1">
        <v>467</v>
      </c>
      <c r="E39" s="1">
        <v>495</v>
      </c>
      <c r="F39" s="1">
        <v>537</v>
      </c>
      <c r="G39" s="1">
        <v>585</v>
      </c>
      <c r="H39" s="1">
        <v>676</v>
      </c>
      <c r="I39" s="1">
        <v>728</v>
      </c>
      <c r="J39" s="1">
        <v>849</v>
      </c>
      <c r="K39" s="1">
        <v>940</v>
      </c>
      <c r="L39" s="1">
        <v>1027</v>
      </c>
      <c r="M39" s="1">
        <v>1125</v>
      </c>
      <c r="N39" s="1">
        <v>1186</v>
      </c>
      <c r="O39" s="1">
        <v>1130</v>
      </c>
    </row>
    <row r="40" spans="1:15" x14ac:dyDescent="0.3">
      <c r="A40" s="7" t="s">
        <v>203</v>
      </c>
      <c r="B40" s="7" t="s">
        <v>49</v>
      </c>
      <c r="C40" s="1">
        <v>799</v>
      </c>
      <c r="D40" s="1">
        <v>870</v>
      </c>
      <c r="E40" s="1">
        <v>811</v>
      </c>
      <c r="F40" s="1">
        <v>829</v>
      </c>
      <c r="G40" s="1">
        <v>798</v>
      </c>
      <c r="H40" s="1">
        <v>889</v>
      </c>
      <c r="I40" s="1">
        <v>984</v>
      </c>
      <c r="J40" s="1">
        <v>1116</v>
      </c>
      <c r="K40" s="1">
        <v>1243</v>
      </c>
      <c r="L40" s="1">
        <v>1357</v>
      </c>
      <c r="M40" s="1">
        <v>1573</v>
      </c>
      <c r="N40" s="1">
        <v>1761</v>
      </c>
      <c r="O40" s="1">
        <v>1999</v>
      </c>
    </row>
    <row r="41" spans="1:15" x14ac:dyDescent="0.3">
      <c r="A41" s="7" t="s">
        <v>203</v>
      </c>
      <c r="B41" s="7" t="s">
        <v>50</v>
      </c>
      <c r="C41" s="1">
        <v>593</v>
      </c>
      <c r="D41" s="1">
        <v>630</v>
      </c>
      <c r="E41" s="1">
        <v>593</v>
      </c>
      <c r="F41" s="1">
        <v>566</v>
      </c>
      <c r="G41" s="1">
        <v>580</v>
      </c>
      <c r="H41" s="1">
        <v>581</v>
      </c>
      <c r="I41" s="1">
        <v>590</v>
      </c>
      <c r="J41" s="1">
        <v>610</v>
      </c>
      <c r="K41" s="1">
        <v>660</v>
      </c>
      <c r="L41" s="1">
        <v>656</v>
      </c>
      <c r="M41" s="1">
        <v>743</v>
      </c>
      <c r="N41" s="1">
        <v>772</v>
      </c>
      <c r="O41" s="1">
        <v>823</v>
      </c>
    </row>
    <row r="42" spans="1:15" x14ac:dyDescent="0.3">
      <c r="A42" s="7" t="s">
        <v>203</v>
      </c>
      <c r="B42" s="7" t="s">
        <v>51</v>
      </c>
      <c r="C42" s="1">
        <v>395</v>
      </c>
      <c r="D42" s="1">
        <v>405</v>
      </c>
      <c r="E42" s="1">
        <v>390</v>
      </c>
      <c r="F42" s="1">
        <v>378</v>
      </c>
      <c r="G42" s="1">
        <v>393</v>
      </c>
      <c r="H42" s="1">
        <v>391</v>
      </c>
      <c r="I42" s="1">
        <v>389</v>
      </c>
      <c r="J42" s="1">
        <v>407</v>
      </c>
      <c r="K42" s="1">
        <v>424</v>
      </c>
      <c r="L42" s="1">
        <v>433</v>
      </c>
      <c r="M42" s="1">
        <v>458</v>
      </c>
      <c r="N42" s="1">
        <v>471</v>
      </c>
      <c r="O42" s="1">
        <v>502</v>
      </c>
    </row>
    <row r="43" spans="1:15" x14ac:dyDescent="0.3">
      <c r="A43" s="7" t="s">
        <v>203</v>
      </c>
      <c r="B43" s="7" t="s">
        <v>52</v>
      </c>
      <c r="C43" s="1">
        <v>192</v>
      </c>
      <c r="D43" s="1">
        <v>178</v>
      </c>
      <c r="E43" s="1">
        <v>148</v>
      </c>
      <c r="F43" s="1">
        <v>142</v>
      </c>
      <c r="G43" s="1">
        <v>140</v>
      </c>
      <c r="H43" s="1">
        <v>159</v>
      </c>
      <c r="I43" s="1">
        <v>154</v>
      </c>
      <c r="J43" s="1">
        <v>157</v>
      </c>
      <c r="K43" s="1">
        <v>155</v>
      </c>
      <c r="L43" s="1">
        <v>177</v>
      </c>
      <c r="M43" s="1">
        <v>188</v>
      </c>
      <c r="N43" s="1">
        <v>205</v>
      </c>
      <c r="O43" s="1">
        <v>222</v>
      </c>
    </row>
    <row r="44" spans="1:15" x14ac:dyDescent="0.3">
      <c r="A44" s="7" t="s">
        <v>203</v>
      </c>
      <c r="B44" s="7" t="s">
        <v>53</v>
      </c>
      <c r="C44" s="1">
        <v>101</v>
      </c>
      <c r="D44" s="1">
        <v>82</v>
      </c>
      <c r="E44" s="1">
        <v>58</v>
      </c>
      <c r="F44" s="1">
        <v>36</v>
      </c>
      <c r="G44" s="1">
        <v>23</v>
      </c>
      <c r="H44" s="1">
        <v>19</v>
      </c>
      <c r="I44" s="1">
        <v>27</v>
      </c>
      <c r="J44" s="1">
        <v>27</v>
      </c>
      <c r="K44" s="1">
        <v>28</v>
      </c>
      <c r="L44" s="1">
        <v>32</v>
      </c>
      <c r="M44" s="1">
        <v>30</v>
      </c>
      <c r="N44" s="1">
        <v>32</v>
      </c>
      <c r="O44" s="1">
        <v>35</v>
      </c>
    </row>
    <row r="45" spans="1:15" x14ac:dyDescent="0.3">
      <c r="A45" s="7" t="s">
        <v>204</v>
      </c>
      <c r="B45" s="7" t="s">
        <v>48</v>
      </c>
      <c r="C45" s="1">
        <v>538</v>
      </c>
      <c r="D45" s="1">
        <v>636</v>
      </c>
      <c r="E45" s="1">
        <v>667</v>
      </c>
      <c r="F45" s="1">
        <v>704</v>
      </c>
      <c r="G45" s="1">
        <v>826</v>
      </c>
      <c r="H45" s="1">
        <v>905</v>
      </c>
      <c r="I45" s="1">
        <v>1002</v>
      </c>
      <c r="J45" s="1">
        <v>1113</v>
      </c>
      <c r="K45" s="1">
        <v>1272</v>
      </c>
      <c r="L45" s="1">
        <v>1325</v>
      </c>
      <c r="M45" s="1">
        <v>1633</v>
      </c>
      <c r="N45" s="1">
        <v>1943</v>
      </c>
      <c r="O45" s="1">
        <v>1797</v>
      </c>
    </row>
    <row r="46" spans="1:15" x14ac:dyDescent="0.3">
      <c r="A46" s="7" t="s">
        <v>204</v>
      </c>
      <c r="B46" s="7" t="s">
        <v>49</v>
      </c>
      <c r="C46" s="1">
        <v>1387</v>
      </c>
      <c r="D46" s="1">
        <v>1419</v>
      </c>
      <c r="E46" s="1">
        <v>1350</v>
      </c>
      <c r="F46" s="1">
        <v>1361</v>
      </c>
      <c r="G46" s="1">
        <v>1409</v>
      </c>
      <c r="H46" s="1">
        <v>1462</v>
      </c>
      <c r="I46" s="1">
        <v>1527</v>
      </c>
      <c r="J46" s="1">
        <v>1725</v>
      </c>
      <c r="K46" s="1">
        <v>1939</v>
      </c>
      <c r="L46" s="1">
        <v>2180</v>
      </c>
      <c r="M46" s="1">
        <v>2500</v>
      </c>
      <c r="N46" s="1">
        <v>2910</v>
      </c>
      <c r="O46" s="1">
        <v>3029</v>
      </c>
    </row>
    <row r="47" spans="1:15" x14ac:dyDescent="0.3">
      <c r="A47" s="7" t="s">
        <v>204</v>
      </c>
      <c r="B47" s="7" t="s">
        <v>50</v>
      </c>
      <c r="C47" s="1">
        <v>875</v>
      </c>
      <c r="D47" s="1">
        <v>956</v>
      </c>
      <c r="E47" s="1">
        <v>948</v>
      </c>
      <c r="F47" s="1">
        <v>911</v>
      </c>
      <c r="G47" s="1">
        <v>964</v>
      </c>
      <c r="H47" s="1">
        <v>1021</v>
      </c>
      <c r="I47" s="1">
        <v>1037</v>
      </c>
      <c r="J47" s="1">
        <v>1071</v>
      </c>
      <c r="K47" s="1">
        <v>1099</v>
      </c>
      <c r="L47" s="1">
        <v>1161</v>
      </c>
      <c r="M47" s="1">
        <v>1301</v>
      </c>
      <c r="N47" s="1">
        <v>1444</v>
      </c>
      <c r="O47" s="1">
        <v>1549</v>
      </c>
    </row>
    <row r="48" spans="1:15" x14ac:dyDescent="0.3">
      <c r="A48" s="7" t="s">
        <v>204</v>
      </c>
      <c r="B48" s="7" t="s">
        <v>51</v>
      </c>
      <c r="C48" s="1">
        <v>567</v>
      </c>
      <c r="D48" s="1">
        <v>597</v>
      </c>
      <c r="E48" s="1">
        <v>597</v>
      </c>
      <c r="F48" s="1">
        <v>599</v>
      </c>
      <c r="G48" s="1">
        <v>610</v>
      </c>
      <c r="H48" s="1">
        <v>581</v>
      </c>
      <c r="I48" s="1">
        <v>609</v>
      </c>
      <c r="J48" s="1">
        <v>641</v>
      </c>
      <c r="K48" s="1">
        <v>655</v>
      </c>
      <c r="L48" s="1">
        <v>676</v>
      </c>
      <c r="M48" s="1">
        <v>708</v>
      </c>
      <c r="N48" s="1">
        <v>774</v>
      </c>
      <c r="O48" s="1">
        <v>794</v>
      </c>
    </row>
    <row r="49" spans="1:15" x14ac:dyDescent="0.3">
      <c r="A49" s="7" t="s">
        <v>204</v>
      </c>
      <c r="B49" s="7" t="s">
        <v>52</v>
      </c>
      <c r="C49" s="1">
        <v>297</v>
      </c>
      <c r="D49" s="1">
        <v>276</v>
      </c>
      <c r="E49" s="1">
        <v>234</v>
      </c>
      <c r="F49" s="1">
        <v>217</v>
      </c>
      <c r="G49" s="1">
        <v>212</v>
      </c>
      <c r="H49" s="1">
        <v>238</v>
      </c>
      <c r="I49" s="1">
        <v>248</v>
      </c>
      <c r="J49" s="1">
        <v>255</v>
      </c>
      <c r="K49" s="1">
        <v>267</v>
      </c>
      <c r="L49" s="1">
        <v>301</v>
      </c>
      <c r="M49" s="1">
        <v>315</v>
      </c>
      <c r="N49" s="1">
        <v>342</v>
      </c>
      <c r="O49" s="1">
        <v>348</v>
      </c>
    </row>
    <row r="50" spans="1:15" x14ac:dyDescent="0.3">
      <c r="A50" s="7" t="s">
        <v>204</v>
      </c>
      <c r="B50" s="7" t="s">
        <v>53</v>
      </c>
      <c r="C50" s="1">
        <v>92</v>
      </c>
      <c r="D50" s="1">
        <v>86</v>
      </c>
      <c r="E50" s="1">
        <v>76</v>
      </c>
      <c r="F50" s="1">
        <v>50</v>
      </c>
      <c r="G50" s="1">
        <v>53</v>
      </c>
      <c r="H50" s="1">
        <v>51</v>
      </c>
      <c r="I50" s="1">
        <v>51</v>
      </c>
      <c r="J50" s="1">
        <v>49</v>
      </c>
      <c r="K50" s="1">
        <v>58</v>
      </c>
      <c r="L50" s="1">
        <v>54</v>
      </c>
      <c r="M50" s="1">
        <v>59</v>
      </c>
      <c r="N50" s="1">
        <v>60</v>
      </c>
      <c r="O50" s="1">
        <v>60</v>
      </c>
    </row>
    <row r="51" spans="1:15" x14ac:dyDescent="0.3">
      <c r="A51" s="10" t="s">
        <v>18</v>
      </c>
      <c r="B51" s="10" t="s">
        <v>18</v>
      </c>
      <c r="C51" s="5">
        <v>32763</v>
      </c>
      <c r="D51" s="5">
        <v>34530</v>
      </c>
      <c r="E51" s="5">
        <v>33946</v>
      </c>
      <c r="F51" s="5">
        <v>34073</v>
      </c>
      <c r="G51" s="5">
        <v>34714</v>
      </c>
      <c r="H51" s="5">
        <v>36960</v>
      </c>
      <c r="I51" s="5">
        <v>38884</v>
      </c>
      <c r="J51" s="5">
        <v>42267</v>
      </c>
      <c r="K51" s="5">
        <v>45724</v>
      </c>
      <c r="L51" s="5">
        <v>49054</v>
      </c>
      <c r="M51" s="5">
        <v>54925</v>
      </c>
      <c r="N51" s="5">
        <v>61399</v>
      </c>
      <c r="O51" s="5">
        <v>63042</v>
      </c>
    </row>
    <row r="52" spans="1:15" x14ac:dyDescent="0.3">
      <c r="A52" s="15"/>
      <c r="B52" s="15"/>
    </row>
    <row r="53" spans="1:15" x14ac:dyDescent="0.3">
      <c r="A53" s="15"/>
      <c r="B53" s="15"/>
    </row>
    <row r="54" spans="1:15" x14ac:dyDescent="0.3">
      <c r="A54" s="15"/>
      <c r="B54" s="15"/>
      <c r="C54" s="18" t="s">
        <v>37</v>
      </c>
      <c r="D54" s="19"/>
      <c r="E54" s="19"/>
      <c r="F54" s="19"/>
      <c r="G54" s="19"/>
      <c r="H54" s="19"/>
      <c r="I54" s="19"/>
      <c r="J54" s="19"/>
      <c r="K54" s="19"/>
      <c r="L54" s="19"/>
      <c r="M54" s="19"/>
      <c r="N54" s="19"/>
      <c r="O54" s="19"/>
    </row>
    <row r="55" spans="1:15" x14ac:dyDescent="0.3">
      <c r="A55" s="9" t="s">
        <v>41</v>
      </c>
      <c r="B55" s="9" t="s">
        <v>41</v>
      </c>
      <c r="C55" s="4" t="s">
        <v>0</v>
      </c>
      <c r="D55" s="4" t="s">
        <v>1</v>
      </c>
      <c r="E55" s="4" t="s">
        <v>2</v>
      </c>
      <c r="F55" s="4" t="s">
        <v>3</v>
      </c>
      <c r="G55" s="4" t="s">
        <v>4</v>
      </c>
      <c r="H55" s="4" t="s">
        <v>5</v>
      </c>
      <c r="I55" s="4" t="s">
        <v>6</v>
      </c>
      <c r="J55" s="4" t="s">
        <v>7</v>
      </c>
      <c r="K55" s="4" t="s">
        <v>8</v>
      </c>
      <c r="L55" s="4" t="s">
        <v>9</v>
      </c>
      <c r="M55" s="4" t="s">
        <v>10</v>
      </c>
      <c r="N55" s="4" t="s">
        <v>11</v>
      </c>
      <c r="O55" s="4" t="s">
        <v>12</v>
      </c>
    </row>
    <row r="56" spans="1:15" x14ac:dyDescent="0.3">
      <c r="A56" s="8" t="s">
        <v>198</v>
      </c>
      <c r="B56" s="8" t="s">
        <v>48</v>
      </c>
      <c r="C56" s="2">
        <v>0.10529519172245901</v>
      </c>
      <c r="D56" s="2">
        <v>0.115574963609898</v>
      </c>
      <c r="E56" s="2">
        <v>0.122708039492243</v>
      </c>
      <c r="F56" s="2">
        <v>0.135283893395133</v>
      </c>
      <c r="G56" s="2">
        <v>0.16652858326429201</v>
      </c>
      <c r="H56" s="2">
        <v>0.1596099563767</v>
      </c>
      <c r="I56" s="2">
        <v>0.17874513618676999</v>
      </c>
      <c r="J56" s="2">
        <v>0.19268666520691899</v>
      </c>
      <c r="K56" s="2">
        <v>0.196757852077001</v>
      </c>
      <c r="L56" s="2">
        <v>0.19276427360090401</v>
      </c>
      <c r="M56" s="2">
        <v>0.19446801289665699</v>
      </c>
      <c r="N56" s="2">
        <v>0.19666563754245101</v>
      </c>
      <c r="O56" s="2">
        <v>0.18003003003003001</v>
      </c>
    </row>
    <row r="57" spans="1:15" x14ac:dyDescent="0.3">
      <c r="A57" s="8" t="s">
        <v>198</v>
      </c>
      <c r="B57" s="8" t="s">
        <v>49</v>
      </c>
      <c r="C57" s="2">
        <v>0.37644552647595902</v>
      </c>
      <c r="D57" s="2">
        <v>0.37467248908296902</v>
      </c>
      <c r="E57" s="2">
        <v>0.38645980253878698</v>
      </c>
      <c r="F57" s="2">
        <v>0.36674391657010402</v>
      </c>
      <c r="G57" s="2">
        <v>0.346313173156587</v>
      </c>
      <c r="H57" s="2">
        <v>0.356171413908134</v>
      </c>
      <c r="I57" s="2">
        <v>0.34995136186770398</v>
      </c>
      <c r="J57" s="2">
        <v>0.35493759579592699</v>
      </c>
      <c r="K57" s="2">
        <v>0.36149949341438697</v>
      </c>
      <c r="L57" s="2">
        <v>0.375353306953081</v>
      </c>
      <c r="M57" s="2">
        <v>0.38893602579331399</v>
      </c>
      <c r="N57" s="2">
        <v>0.39904291447977802</v>
      </c>
      <c r="O57" s="2">
        <v>0.41021021021020998</v>
      </c>
    </row>
    <row r="58" spans="1:15" x14ac:dyDescent="0.3">
      <c r="A58" s="8" t="s">
        <v>198</v>
      </c>
      <c r="B58" s="8" t="s">
        <v>50</v>
      </c>
      <c r="C58" s="2">
        <v>0.25410833840535602</v>
      </c>
      <c r="D58" s="2">
        <v>0.26462882096069901</v>
      </c>
      <c r="E58" s="2">
        <v>0.266854724964739</v>
      </c>
      <c r="F58" s="2">
        <v>0.270567786790266</v>
      </c>
      <c r="G58" s="2">
        <v>0.26843413421706702</v>
      </c>
      <c r="H58" s="2">
        <v>0.26430587631511399</v>
      </c>
      <c r="I58" s="2">
        <v>0.26045719844358001</v>
      </c>
      <c r="J58" s="2">
        <v>0.24808408145390801</v>
      </c>
      <c r="K58" s="2">
        <v>0.23525835866261399</v>
      </c>
      <c r="L58" s="2">
        <v>0.229319766346335</v>
      </c>
      <c r="M58" s="2">
        <v>0.22297641269302601</v>
      </c>
      <c r="N58" s="2">
        <v>0.21503550478542799</v>
      </c>
      <c r="O58" s="2">
        <v>0.216816816816817</v>
      </c>
    </row>
    <row r="59" spans="1:15" x14ac:dyDescent="0.3">
      <c r="A59" s="8" t="s">
        <v>198</v>
      </c>
      <c r="B59" s="8" t="s">
        <v>51</v>
      </c>
      <c r="C59" s="2">
        <v>0.147291539866099</v>
      </c>
      <c r="D59" s="2">
        <v>0.14148471615720501</v>
      </c>
      <c r="E59" s="2">
        <v>0.14188998589562801</v>
      </c>
      <c r="F59" s="2">
        <v>0.15179606025492501</v>
      </c>
      <c r="G59" s="2">
        <v>0.15106324219828801</v>
      </c>
      <c r="H59" s="2">
        <v>0.15396458814472699</v>
      </c>
      <c r="I59" s="2">
        <v>0.14469844357976699</v>
      </c>
      <c r="J59" s="2">
        <v>0.13860302167725</v>
      </c>
      <c r="K59" s="2">
        <v>0.13495440729483299</v>
      </c>
      <c r="L59" s="2">
        <v>0.129640097983795</v>
      </c>
      <c r="M59" s="2">
        <v>0.124554556253182</v>
      </c>
      <c r="N59" s="2">
        <v>0.11979005866008</v>
      </c>
      <c r="O59" s="2">
        <v>0.11981981981982</v>
      </c>
    </row>
    <row r="60" spans="1:15" x14ac:dyDescent="0.3">
      <c r="A60" s="8" t="s">
        <v>198</v>
      </c>
      <c r="B60" s="8" t="s">
        <v>52</v>
      </c>
      <c r="C60" s="2">
        <v>8.42970176506391E-2</v>
      </c>
      <c r="D60" s="2">
        <v>7.5982532751091694E-2</v>
      </c>
      <c r="E60" s="2">
        <v>6.4315937940761597E-2</v>
      </c>
      <c r="F60" s="2">
        <v>6.0544611819235199E-2</v>
      </c>
      <c r="G60" s="2">
        <v>5.55095277547639E-2</v>
      </c>
      <c r="H60" s="2">
        <v>5.2861175263022801E-2</v>
      </c>
      <c r="I60" s="2">
        <v>5.4474708171206199E-2</v>
      </c>
      <c r="J60" s="2">
        <v>5.3426757171009399E-2</v>
      </c>
      <c r="K60" s="2">
        <v>5.85612968591692E-2</v>
      </c>
      <c r="L60" s="2">
        <v>6.0674580742415697E-2</v>
      </c>
      <c r="M60" s="2">
        <v>5.7356185304598697E-2</v>
      </c>
      <c r="N60" s="2">
        <v>5.7888237110219197E-2</v>
      </c>
      <c r="O60" s="2">
        <v>6.0060060060060101E-2</v>
      </c>
    </row>
    <row r="61" spans="1:15" x14ac:dyDescent="0.3">
      <c r="A61" s="8" t="s">
        <v>198</v>
      </c>
      <c r="B61" s="8" t="s">
        <v>53</v>
      </c>
      <c r="C61" s="2">
        <v>3.2562385879488703E-2</v>
      </c>
      <c r="D61" s="2">
        <v>2.76564774381368E-2</v>
      </c>
      <c r="E61" s="2">
        <v>1.7771509167841999E-2</v>
      </c>
      <c r="F61" s="2">
        <v>1.5063731170336001E-2</v>
      </c>
      <c r="G61" s="2">
        <v>1.2151339409003E-2</v>
      </c>
      <c r="H61" s="2">
        <v>1.30869899923018E-2</v>
      </c>
      <c r="I61" s="2">
        <v>1.1673151750972799E-2</v>
      </c>
      <c r="J61" s="2">
        <v>1.22618786949858E-2</v>
      </c>
      <c r="K61" s="2">
        <v>1.29685916919959E-2</v>
      </c>
      <c r="L61" s="2">
        <v>1.2247974373469001E-2</v>
      </c>
      <c r="M61" s="2">
        <v>1.17088070592228E-2</v>
      </c>
      <c r="N61" s="2">
        <v>1.1577647422043799E-2</v>
      </c>
      <c r="O61" s="2">
        <v>1.30630630630631E-2</v>
      </c>
    </row>
    <row r="62" spans="1:15" x14ac:dyDescent="0.3">
      <c r="A62" s="8" t="s">
        <v>199</v>
      </c>
      <c r="B62" s="8" t="s">
        <v>48</v>
      </c>
      <c r="C62" s="2">
        <v>0.135456885456885</v>
      </c>
      <c r="D62" s="2">
        <v>0.145195090310348</v>
      </c>
      <c r="E62" s="2">
        <v>0.161793985119983</v>
      </c>
      <c r="F62" s="2">
        <v>0.17817115324185601</v>
      </c>
      <c r="G62" s="2">
        <v>0.193541465507993</v>
      </c>
      <c r="H62" s="2">
        <v>0.202099197365713</v>
      </c>
      <c r="I62" s="2">
        <v>0.20784508440913599</v>
      </c>
      <c r="J62" s="2">
        <v>0.213258937015321</v>
      </c>
      <c r="K62" s="2">
        <v>0.22195448460508699</v>
      </c>
      <c r="L62" s="2">
        <v>0.231955269400203</v>
      </c>
      <c r="M62" s="2">
        <v>0.22834163155879</v>
      </c>
      <c r="N62" s="2">
        <v>0.220554765291607</v>
      </c>
      <c r="O62" s="2">
        <v>0.21861924686192499</v>
      </c>
    </row>
    <row r="63" spans="1:15" x14ac:dyDescent="0.3">
      <c r="A63" s="8" t="s">
        <v>199</v>
      </c>
      <c r="B63" s="8" t="s">
        <v>49</v>
      </c>
      <c r="C63" s="2">
        <v>0.41366366366366403</v>
      </c>
      <c r="D63" s="2">
        <v>0.435086318730666</v>
      </c>
      <c r="E63" s="2">
        <v>0.427224143351147</v>
      </c>
      <c r="F63" s="2">
        <v>0.425997695611187</v>
      </c>
      <c r="G63" s="2">
        <v>0.39706040124450198</v>
      </c>
      <c r="H63" s="2">
        <v>0.39895040131714299</v>
      </c>
      <c r="I63" s="2">
        <v>0.40377358490566001</v>
      </c>
      <c r="J63" s="2">
        <v>0.41327785133345901</v>
      </c>
      <c r="K63" s="2">
        <v>0.41320838911200403</v>
      </c>
      <c r="L63" s="2">
        <v>0.41477465266011498</v>
      </c>
      <c r="M63" s="2">
        <v>0.430333205668326</v>
      </c>
      <c r="N63" s="2">
        <v>0.44516358463726902</v>
      </c>
      <c r="O63" s="2">
        <v>0.44651324965132499</v>
      </c>
    </row>
    <row r="64" spans="1:15" x14ac:dyDescent="0.3">
      <c r="A64" s="8" t="s">
        <v>199</v>
      </c>
      <c r="B64" s="8" t="s">
        <v>50</v>
      </c>
      <c r="C64" s="2">
        <v>0.21578721578721599</v>
      </c>
      <c r="D64" s="2">
        <v>0.21035824767987199</v>
      </c>
      <c r="E64" s="2">
        <v>0.21272136644660999</v>
      </c>
      <c r="F64" s="2">
        <v>0.212632240494396</v>
      </c>
      <c r="G64" s="2">
        <v>0.220791760540715</v>
      </c>
      <c r="H64" s="2">
        <v>0.21372710434245701</v>
      </c>
      <c r="I64" s="2">
        <v>0.206057596822244</v>
      </c>
      <c r="J64" s="2">
        <v>0.19547947796481899</v>
      </c>
      <c r="K64" s="2">
        <v>0.18697010263275299</v>
      </c>
      <c r="L64" s="2">
        <v>0.182904100304981</v>
      </c>
      <c r="M64" s="2">
        <v>0.17939486786671799</v>
      </c>
      <c r="N64" s="2">
        <v>0.17382645803698399</v>
      </c>
      <c r="O64" s="2">
        <v>0.17496513249651299</v>
      </c>
    </row>
    <row r="65" spans="1:15" x14ac:dyDescent="0.3">
      <c r="A65" s="8" t="s">
        <v>199</v>
      </c>
      <c r="B65" s="8" t="s">
        <v>51</v>
      </c>
      <c r="C65" s="2">
        <v>0.12022737022737</v>
      </c>
      <c r="D65" s="2">
        <v>0.112463825965473</v>
      </c>
      <c r="E65" s="2">
        <v>0.11275280310175</v>
      </c>
      <c r="F65" s="2">
        <v>0.106525610139311</v>
      </c>
      <c r="G65" s="2">
        <v>0.111146872653149</v>
      </c>
      <c r="H65" s="2">
        <v>0.111751389174727</v>
      </c>
      <c r="I65" s="2">
        <v>0.10883813306852</v>
      </c>
      <c r="J65" s="2">
        <v>0.10582560998675999</v>
      </c>
      <c r="K65" s="2">
        <v>0.105845604640785</v>
      </c>
      <c r="L65" s="2">
        <v>0.10013554727211101</v>
      </c>
      <c r="M65" s="2">
        <v>9.6744542320949797E-2</v>
      </c>
      <c r="N65" s="2">
        <v>9.5448079658605994E-2</v>
      </c>
      <c r="O65" s="2">
        <v>9.6234309623431005E-2</v>
      </c>
    </row>
    <row r="66" spans="1:15" x14ac:dyDescent="0.3">
      <c r="A66" s="8" t="s">
        <v>199</v>
      </c>
      <c r="B66" s="8" t="s">
        <v>52</v>
      </c>
      <c r="C66" s="2">
        <v>7.7220077220077205E-2</v>
      </c>
      <c r="D66" s="2">
        <v>6.6260852210358295E-2</v>
      </c>
      <c r="E66" s="2">
        <v>5.9415278214398001E-2</v>
      </c>
      <c r="F66" s="2">
        <v>5.8657169791557599E-2</v>
      </c>
      <c r="G66" s="2">
        <v>6.0723098380002102E-2</v>
      </c>
      <c r="H66" s="2">
        <v>5.6390203745626699E-2</v>
      </c>
      <c r="I66" s="2">
        <v>5.6007944389275102E-2</v>
      </c>
      <c r="J66" s="2">
        <v>5.4567807830527698E-2</v>
      </c>
      <c r="K66" s="2">
        <v>5.3636769299419899E-2</v>
      </c>
      <c r="L66" s="2">
        <v>5.29481531684175E-2</v>
      </c>
      <c r="M66" s="2">
        <v>4.9636154729988502E-2</v>
      </c>
      <c r="N66" s="2">
        <v>4.9786628733997203E-2</v>
      </c>
      <c r="O66" s="2">
        <v>4.8117154811715503E-2</v>
      </c>
    </row>
    <row r="67" spans="1:15" x14ac:dyDescent="0.3">
      <c r="A67" s="8" t="s">
        <v>199</v>
      </c>
      <c r="B67" s="8" t="s">
        <v>53</v>
      </c>
      <c r="C67" s="2">
        <v>3.7644787644787597E-2</v>
      </c>
      <c r="D67" s="2">
        <v>3.06356651032831E-2</v>
      </c>
      <c r="E67" s="2">
        <v>2.6092423766111299E-2</v>
      </c>
      <c r="F67" s="2">
        <v>1.80161307216927E-2</v>
      </c>
      <c r="G67" s="2">
        <v>1.6736401673640201E-2</v>
      </c>
      <c r="H67" s="2">
        <v>1.7081704054332202E-2</v>
      </c>
      <c r="I67" s="2">
        <v>1.74776564051639E-2</v>
      </c>
      <c r="J67" s="2">
        <v>1.7590315869112898E-2</v>
      </c>
      <c r="K67" s="2">
        <v>1.83846497099509E-2</v>
      </c>
      <c r="L67" s="2">
        <v>1.72822771941715E-2</v>
      </c>
      <c r="M67" s="2">
        <v>1.5549597855227901E-2</v>
      </c>
      <c r="N67" s="2">
        <v>1.52204836415363E-2</v>
      </c>
      <c r="O67" s="2">
        <v>1.5550906555090701E-2</v>
      </c>
    </row>
    <row r="68" spans="1:15" x14ac:dyDescent="0.3">
      <c r="A68" s="8" t="s">
        <v>200</v>
      </c>
      <c r="B68" s="8" t="s">
        <v>48</v>
      </c>
      <c r="C68" s="2">
        <v>0.120327102803738</v>
      </c>
      <c r="D68" s="2">
        <v>0.12765557435608199</v>
      </c>
      <c r="E68" s="2">
        <v>0.13960684382963201</v>
      </c>
      <c r="F68" s="2">
        <v>0.161272923408846</v>
      </c>
      <c r="G68" s="2">
        <v>0.16884681583476799</v>
      </c>
      <c r="H68" s="2">
        <v>0.180454688980107</v>
      </c>
      <c r="I68" s="2">
        <v>0.18583671628326601</v>
      </c>
      <c r="J68" s="2">
        <v>0.18443293347873499</v>
      </c>
      <c r="K68" s="2">
        <v>0.19478452497551399</v>
      </c>
      <c r="L68" s="2">
        <v>0.196689934699392</v>
      </c>
      <c r="M68" s="2">
        <v>0.21811350603124399</v>
      </c>
      <c r="N68" s="2">
        <v>0.22943797121316001</v>
      </c>
      <c r="O68" s="2">
        <v>0.21778858244613999</v>
      </c>
    </row>
    <row r="69" spans="1:15" x14ac:dyDescent="0.3">
      <c r="A69" s="8" t="s">
        <v>200</v>
      </c>
      <c r="B69" s="8" t="s">
        <v>49</v>
      </c>
      <c r="C69" s="2">
        <v>0.392133956386293</v>
      </c>
      <c r="D69" s="2">
        <v>0.382026696747509</v>
      </c>
      <c r="E69" s="2">
        <v>0.37277029486712798</v>
      </c>
      <c r="F69" s="2">
        <v>0.36263933836749401</v>
      </c>
      <c r="G69" s="2">
        <v>0.35215146299483602</v>
      </c>
      <c r="H69" s="2">
        <v>0.35743605936217199</v>
      </c>
      <c r="I69" s="2">
        <v>0.35062396632085402</v>
      </c>
      <c r="J69" s="2">
        <v>0.38549618320610701</v>
      </c>
      <c r="K69" s="2">
        <v>0.39262977473065602</v>
      </c>
      <c r="L69" s="2">
        <v>0.39765818509344703</v>
      </c>
      <c r="M69" s="2">
        <v>0.40300573462527201</v>
      </c>
      <c r="N69" s="2">
        <v>0.41389650445510601</v>
      </c>
      <c r="O69" s="2">
        <v>0.42836784307150599</v>
      </c>
    </row>
    <row r="70" spans="1:15" x14ac:dyDescent="0.3">
      <c r="A70" s="8" t="s">
        <v>200</v>
      </c>
      <c r="B70" s="8" t="s">
        <v>50</v>
      </c>
      <c r="C70" s="2">
        <v>0.25097352024922098</v>
      </c>
      <c r="D70" s="2">
        <v>0.25625117503290101</v>
      </c>
      <c r="E70" s="2">
        <v>0.27175100109209999</v>
      </c>
      <c r="F70" s="2">
        <v>0.27310320028766599</v>
      </c>
      <c r="G70" s="2">
        <v>0.27624784853700501</v>
      </c>
      <c r="H70" s="2">
        <v>0.26539311651405101</v>
      </c>
      <c r="I70" s="2">
        <v>0.26131408810705198</v>
      </c>
      <c r="J70" s="2">
        <v>0.23773173391494001</v>
      </c>
      <c r="K70" s="2">
        <v>0.22649363369245801</v>
      </c>
      <c r="L70" s="2">
        <v>0.22585003377617699</v>
      </c>
      <c r="M70" s="2">
        <v>0.209907059521455</v>
      </c>
      <c r="N70" s="2">
        <v>0.20176490747087</v>
      </c>
      <c r="O70" s="2">
        <v>0.19641210495431299</v>
      </c>
    </row>
    <row r="71" spans="1:15" x14ac:dyDescent="0.3">
      <c r="A71" s="8" t="s">
        <v>200</v>
      </c>
      <c r="B71" s="8" t="s">
        <v>51</v>
      </c>
      <c r="C71" s="2">
        <v>0.13901869158878499</v>
      </c>
      <c r="D71" s="2">
        <v>0.14476405339349499</v>
      </c>
      <c r="E71" s="2">
        <v>0.14088096104841599</v>
      </c>
      <c r="F71" s="2">
        <v>0.13610212153901499</v>
      </c>
      <c r="G71" s="2">
        <v>0.13924268502581799</v>
      </c>
      <c r="H71" s="2">
        <v>0.13830123144932099</v>
      </c>
      <c r="I71" s="2">
        <v>0.14313637047060601</v>
      </c>
      <c r="J71" s="2">
        <v>0.130997818974918</v>
      </c>
      <c r="K71" s="2">
        <v>0.12536728697355501</v>
      </c>
      <c r="L71" s="2">
        <v>0.12069353749155599</v>
      </c>
      <c r="M71" s="2">
        <v>0.114000395491398</v>
      </c>
      <c r="N71" s="2">
        <v>0.10400959561343399</v>
      </c>
      <c r="O71" s="2">
        <v>0.10411601978372</v>
      </c>
    </row>
    <row r="72" spans="1:15" x14ac:dyDescent="0.3">
      <c r="A72" s="8" t="s">
        <v>200</v>
      </c>
      <c r="B72" s="8" t="s">
        <v>52</v>
      </c>
      <c r="C72" s="2">
        <v>7.3403426791277301E-2</v>
      </c>
      <c r="D72" s="2">
        <v>6.9185937206241804E-2</v>
      </c>
      <c r="E72" s="2">
        <v>6.1885693483800498E-2</v>
      </c>
      <c r="F72" s="2">
        <v>5.86120100683208E-2</v>
      </c>
      <c r="G72" s="2">
        <v>5.4044750430292603E-2</v>
      </c>
      <c r="H72" s="2">
        <v>4.9100094726870901E-2</v>
      </c>
      <c r="I72" s="2">
        <v>4.8714479025710397E-2</v>
      </c>
      <c r="J72" s="2">
        <v>5.0572519083969501E-2</v>
      </c>
      <c r="K72" s="2">
        <v>5.0195886385896199E-2</v>
      </c>
      <c r="L72" s="2">
        <v>4.8525106957892403E-2</v>
      </c>
      <c r="M72" s="2">
        <v>4.5580383626656097E-2</v>
      </c>
      <c r="N72" s="2">
        <v>4.2666209732693597E-2</v>
      </c>
      <c r="O72" s="2">
        <v>4.4681029424092501E-2</v>
      </c>
    </row>
    <row r="73" spans="1:15" x14ac:dyDescent="0.3">
      <c r="A73" s="8" t="s">
        <v>200</v>
      </c>
      <c r="B73" s="8" t="s">
        <v>53</v>
      </c>
      <c r="C73" s="2">
        <v>2.4143302180685399E-2</v>
      </c>
      <c r="D73" s="2">
        <v>2.0116563263771401E-2</v>
      </c>
      <c r="E73" s="2">
        <v>1.31052056789225E-2</v>
      </c>
      <c r="F73" s="2">
        <v>8.2704063286587592E-3</v>
      </c>
      <c r="G73" s="2">
        <v>9.4664371772805508E-3</v>
      </c>
      <c r="H73" s="2">
        <v>9.3148089674771097E-3</v>
      </c>
      <c r="I73" s="2">
        <v>1.0374379792512401E-2</v>
      </c>
      <c r="J73" s="2">
        <v>1.0768811341330399E-2</v>
      </c>
      <c r="K73" s="2">
        <v>1.0528893241919701E-2</v>
      </c>
      <c r="L73" s="2">
        <v>1.05832019815357E-2</v>
      </c>
      <c r="M73" s="2">
        <v>9.3929207039746901E-3</v>
      </c>
      <c r="N73" s="2">
        <v>8.2248115147361203E-3</v>
      </c>
      <c r="O73" s="2">
        <v>8.6344203202280197E-3</v>
      </c>
    </row>
    <row r="74" spans="1:15" x14ac:dyDescent="0.3">
      <c r="A74" s="8" t="s">
        <v>201</v>
      </c>
      <c r="B74" s="8" t="s">
        <v>48</v>
      </c>
      <c r="C74" s="2">
        <v>0.123021949974477</v>
      </c>
      <c r="D74" s="2">
        <v>0.154767726161369</v>
      </c>
      <c r="E74" s="2">
        <v>0.16745932415519399</v>
      </c>
      <c r="F74" s="2">
        <v>0.17516467431080801</v>
      </c>
      <c r="G74" s="2">
        <v>0.18949044585987301</v>
      </c>
      <c r="H74" s="2">
        <v>0.208570825416931</v>
      </c>
      <c r="I74" s="2">
        <v>0.206708268330733</v>
      </c>
      <c r="J74" s="2">
        <v>0.204165183339267</v>
      </c>
      <c r="K74" s="2">
        <v>0.21491803278688501</v>
      </c>
      <c r="L74" s="2">
        <v>0.214501967907962</v>
      </c>
      <c r="M74" s="2">
        <v>0.23221618757451301</v>
      </c>
      <c r="N74" s="2">
        <v>0.238683602771363</v>
      </c>
      <c r="O74" s="2">
        <v>0.2211123723042</v>
      </c>
    </row>
    <row r="75" spans="1:15" x14ac:dyDescent="0.3">
      <c r="A75" s="8" t="s">
        <v>201</v>
      </c>
      <c r="B75" s="8" t="s">
        <v>49</v>
      </c>
      <c r="C75" s="2">
        <v>0.35962225625319</v>
      </c>
      <c r="D75" s="2">
        <v>0.34156479217603902</v>
      </c>
      <c r="E75" s="2">
        <v>0.33016270337922399</v>
      </c>
      <c r="F75" s="2">
        <v>0.32910465967309099</v>
      </c>
      <c r="G75" s="2">
        <v>0.330755232029117</v>
      </c>
      <c r="H75" s="2">
        <v>0.32868904369854302</v>
      </c>
      <c r="I75" s="2">
        <v>0.34282371294851799</v>
      </c>
      <c r="J75" s="2">
        <v>0.37059451762193002</v>
      </c>
      <c r="K75" s="2">
        <v>0.36983606557377002</v>
      </c>
      <c r="L75" s="2">
        <v>0.39025128670905201</v>
      </c>
      <c r="M75" s="2">
        <v>0.396211418730958</v>
      </c>
      <c r="N75" s="2">
        <v>0.41027713625866102</v>
      </c>
      <c r="O75" s="2">
        <v>0.42417707150964801</v>
      </c>
    </row>
    <row r="76" spans="1:15" x14ac:dyDescent="0.3">
      <c r="A76" s="8" t="s">
        <v>201</v>
      </c>
      <c r="B76" s="8" t="s">
        <v>50</v>
      </c>
      <c r="C76" s="2">
        <v>0.24604389994895401</v>
      </c>
      <c r="D76" s="2">
        <v>0.24987775061124701</v>
      </c>
      <c r="E76" s="2">
        <v>0.26182728410513101</v>
      </c>
      <c r="F76" s="2">
        <v>0.266894364479141</v>
      </c>
      <c r="G76" s="2">
        <v>0.26342129208371201</v>
      </c>
      <c r="H76" s="2">
        <v>0.25036943213003998</v>
      </c>
      <c r="I76" s="2">
        <v>0.24453978159126399</v>
      </c>
      <c r="J76" s="2">
        <v>0.22890708437166299</v>
      </c>
      <c r="K76" s="2">
        <v>0.22459016393442599</v>
      </c>
      <c r="L76" s="2">
        <v>0.21465334544353601</v>
      </c>
      <c r="M76" s="2">
        <v>0.20373559411842601</v>
      </c>
      <c r="N76" s="2">
        <v>0.191916859122402</v>
      </c>
      <c r="O76" s="2">
        <v>0.19284903518728699</v>
      </c>
    </row>
    <row r="77" spans="1:15" x14ac:dyDescent="0.3">
      <c r="A77" s="8" t="s">
        <v>201</v>
      </c>
      <c r="B77" s="8" t="s">
        <v>51</v>
      </c>
      <c r="C77" s="2">
        <v>0.160796324655436</v>
      </c>
      <c r="D77" s="2">
        <v>0.15721271393642999</v>
      </c>
      <c r="E77" s="2">
        <v>0.16020025031289101</v>
      </c>
      <c r="F77" s="2">
        <v>0.16003903391071</v>
      </c>
      <c r="G77" s="2">
        <v>0.148316651501365</v>
      </c>
      <c r="H77" s="2">
        <v>0.14756174794173499</v>
      </c>
      <c r="I77" s="2">
        <v>0.14450078003120101</v>
      </c>
      <c r="J77" s="2">
        <v>0.13456746173015299</v>
      </c>
      <c r="K77" s="2">
        <v>0.129672131147541</v>
      </c>
      <c r="L77" s="2">
        <v>0.120950650923403</v>
      </c>
      <c r="M77" s="2">
        <v>0.111935355676249</v>
      </c>
      <c r="N77" s="2">
        <v>0.103579676674365</v>
      </c>
      <c r="O77" s="2">
        <v>0.10794551645857001</v>
      </c>
    </row>
    <row r="78" spans="1:15" x14ac:dyDescent="0.3">
      <c r="A78" s="8" t="s">
        <v>201</v>
      </c>
      <c r="B78" s="8" t="s">
        <v>52</v>
      </c>
      <c r="C78" s="2">
        <v>8.2184788157223104E-2</v>
      </c>
      <c r="D78" s="2">
        <v>7.1882640586797095E-2</v>
      </c>
      <c r="E78" s="2">
        <v>6.3329161451814803E-2</v>
      </c>
      <c r="F78" s="2">
        <v>5.7818980239082697E-2</v>
      </c>
      <c r="G78" s="2">
        <v>5.89171974522293E-2</v>
      </c>
      <c r="H78" s="2">
        <v>5.6575891914714002E-2</v>
      </c>
      <c r="I78" s="2">
        <v>5.3237129485179398E-2</v>
      </c>
      <c r="J78" s="2">
        <v>5.3221787112851499E-2</v>
      </c>
      <c r="K78" s="2">
        <v>5.2459016393442602E-2</v>
      </c>
      <c r="L78" s="2">
        <v>5.1468362095065098E-2</v>
      </c>
      <c r="M78" s="2">
        <v>4.8483242813617697E-2</v>
      </c>
      <c r="N78" s="2">
        <v>4.7921478060046201E-2</v>
      </c>
      <c r="O78" s="2">
        <v>4.7332576617480103E-2</v>
      </c>
    </row>
    <row r="79" spans="1:15" x14ac:dyDescent="0.3">
      <c r="A79" s="8" t="s">
        <v>201</v>
      </c>
      <c r="B79" s="8" t="s">
        <v>53</v>
      </c>
      <c r="C79" s="2">
        <v>2.8330781010719799E-2</v>
      </c>
      <c r="D79" s="2">
        <v>2.4694376528117401E-2</v>
      </c>
      <c r="E79" s="2">
        <v>1.7021276595744698E-2</v>
      </c>
      <c r="F79" s="2">
        <v>1.09782873871676E-2</v>
      </c>
      <c r="G79" s="2">
        <v>9.0991810737033694E-3</v>
      </c>
      <c r="H79" s="2">
        <v>8.2330588980367297E-3</v>
      </c>
      <c r="I79" s="2">
        <v>8.1903276131045193E-3</v>
      </c>
      <c r="J79" s="2">
        <v>8.5439658241367004E-3</v>
      </c>
      <c r="K79" s="2">
        <v>8.5245901639344306E-3</v>
      </c>
      <c r="L79" s="2">
        <v>8.1743869209809292E-3</v>
      </c>
      <c r="M79" s="2">
        <v>7.4182010862365901E-3</v>
      </c>
      <c r="N79" s="2">
        <v>7.6212471131639698E-3</v>
      </c>
      <c r="O79" s="2">
        <v>6.58342792281498E-3</v>
      </c>
    </row>
    <row r="80" spans="1:15" x14ac:dyDescent="0.3">
      <c r="A80" s="8" t="s">
        <v>202</v>
      </c>
      <c r="B80" s="8" t="s">
        <v>48</v>
      </c>
      <c r="C80" s="2">
        <v>0.123070590656514</v>
      </c>
      <c r="D80" s="2">
        <v>0.13806043847521199</v>
      </c>
      <c r="E80" s="2">
        <v>0.157936825269892</v>
      </c>
      <c r="F80" s="2">
        <v>0.15974818020853801</v>
      </c>
      <c r="G80" s="2">
        <v>0.16207520611300999</v>
      </c>
      <c r="H80" s="2">
        <v>0.18034333144689699</v>
      </c>
      <c r="I80" s="2">
        <v>0.184507799892415</v>
      </c>
      <c r="J80" s="2">
        <v>0.18237971391417401</v>
      </c>
      <c r="K80" s="2">
        <v>0.18658759124087601</v>
      </c>
      <c r="L80" s="2">
        <v>0.18527416619559101</v>
      </c>
      <c r="M80" s="2">
        <v>0.19567764613982599</v>
      </c>
      <c r="N80" s="2">
        <v>0.21068489975663501</v>
      </c>
      <c r="O80" s="2">
        <v>0.19534109816971701</v>
      </c>
    </row>
    <row r="81" spans="1:15" x14ac:dyDescent="0.3">
      <c r="A81" s="8" t="s">
        <v>202</v>
      </c>
      <c r="B81" s="8" t="s">
        <v>49</v>
      </c>
      <c r="C81" s="2">
        <v>0.33237291623790899</v>
      </c>
      <c r="D81" s="2">
        <v>0.347422476792416</v>
      </c>
      <c r="E81" s="2">
        <v>0.34386245501799301</v>
      </c>
      <c r="F81" s="2">
        <v>0.369073381861106</v>
      </c>
      <c r="G81" s="2">
        <v>0.34868288759300198</v>
      </c>
      <c r="H81" s="2">
        <v>0.34767025089605702</v>
      </c>
      <c r="I81" s="2">
        <v>0.353057199211045</v>
      </c>
      <c r="J81" s="2">
        <v>0.37727568270481099</v>
      </c>
      <c r="K81" s="2">
        <v>0.38549270072992697</v>
      </c>
      <c r="L81" s="2">
        <v>0.39061616732617299</v>
      </c>
      <c r="M81" s="2">
        <v>0.39369873714360099</v>
      </c>
      <c r="N81" s="2">
        <v>0.39378838799397398</v>
      </c>
      <c r="O81" s="2">
        <v>0.403660565723794</v>
      </c>
    </row>
    <row r="82" spans="1:15" x14ac:dyDescent="0.3">
      <c r="A82" s="8" t="s">
        <v>202</v>
      </c>
      <c r="B82" s="8" t="s">
        <v>50</v>
      </c>
      <c r="C82" s="2">
        <v>0.24531796665980701</v>
      </c>
      <c r="D82" s="2">
        <v>0.24471657120284401</v>
      </c>
      <c r="E82" s="2">
        <v>0.248100759696122</v>
      </c>
      <c r="F82" s="2">
        <v>0.246507967735589</v>
      </c>
      <c r="G82" s="2">
        <v>0.25940076412628199</v>
      </c>
      <c r="H82" s="2">
        <v>0.244482173174873</v>
      </c>
      <c r="I82" s="2">
        <v>0.23596915904608201</v>
      </c>
      <c r="J82" s="2">
        <v>0.225130039011704</v>
      </c>
      <c r="K82" s="2">
        <v>0.215024330900243</v>
      </c>
      <c r="L82" s="2">
        <v>0.216223855285472</v>
      </c>
      <c r="M82" s="2">
        <v>0.21012888946751701</v>
      </c>
      <c r="N82" s="2">
        <v>0.205469926990381</v>
      </c>
      <c r="O82" s="2">
        <v>0.210759844703272</v>
      </c>
    </row>
    <row r="83" spans="1:15" x14ac:dyDescent="0.3">
      <c r="A83" s="8" t="s">
        <v>202</v>
      </c>
      <c r="B83" s="8" t="s">
        <v>51</v>
      </c>
      <c r="C83" s="2">
        <v>0.16526034163408099</v>
      </c>
      <c r="D83" s="2">
        <v>0.15346632431364801</v>
      </c>
      <c r="E83" s="2">
        <v>0.15433826469412201</v>
      </c>
      <c r="F83" s="2">
        <v>0.148140861695849</v>
      </c>
      <c r="G83" s="2">
        <v>0.15463502915745</v>
      </c>
      <c r="H83" s="2">
        <v>0.15299000188643699</v>
      </c>
      <c r="I83" s="2">
        <v>0.148287609826071</v>
      </c>
      <c r="J83" s="2">
        <v>0.14157997399219799</v>
      </c>
      <c r="K83" s="2">
        <v>0.13899026763990299</v>
      </c>
      <c r="L83" s="2">
        <v>0.135104578858112</v>
      </c>
      <c r="M83" s="2">
        <v>0.12941023304257299</v>
      </c>
      <c r="N83" s="2">
        <v>0.121219144744466</v>
      </c>
      <c r="O83" s="2">
        <v>0.119134775374376</v>
      </c>
    </row>
    <row r="84" spans="1:15" x14ac:dyDescent="0.3">
      <c r="A84" s="8" t="s">
        <v>202</v>
      </c>
      <c r="B84" s="8" t="s">
        <v>52</v>
      </c>
      <c r="C84" s="2">
        <v>9.4052274130479493E-2</v>
      </c>
      <c r="D84" s="2">
        <v>8.4337349397590397E-2</v>
      </c>
      <c r="E84" s="2">
        <v>7.4370251899240306E-2</v>
      </c>
      <c r="F84" s="2">
        <v>6.2364745229195398E-2</v>
      </c>
      <c r="G84" s="2">
        <v>6.27387894631007E-2</v>
      </c>
      <c r="H84" s="2">
        <v>6.0554612337294901E-2</v>
      </c>
      <c r="I84" s="2">
        <v>6.1861215707369598E-2</v>
      </c>
      <c r="J84" s="2">
        <v>5.7217165149544898E-2</v>
      </c>
      <c r="K84" s="2">
        <v>5.90024330900243E-2</v>
      </c>
      <c r="L84" s="2">
        <v>5.7942340305257203E-2</v>
      </c>
      <c r="M84" s="2">
        <v>5.8065356073427901E-2</v>
      </c>
      <c r="N84" s="2">
        <v>5.6901147294008601E-2</v>
      </c>
      <c r="O84" s="2">
        <v>5.9012756516916301E-2</v>
      </c>
    </row>
    <row r="85" spans="1:15" x14ac:dyDescent="0.3">
      <c r="A85" s="8" t="s">
        <v>202</v>
      </c>
      <c r="B85" s="8" t="s">
        <v>53</v>
      </c>
      <c r="C85" s="2">
        <v>3.9925910681210097E-2</v>
      </c>
      <c r="D85" s="2">
        <v>3.1996839818289602E-2</v>
      </c>
      <c r="E85" s="2">
        <v>2.1391443422630899E-2</v>
      </c>
      <c r="F85" s="2">
        <v>1.41648632697226E-2</v>
      </c>
      <c r="G85" s="2">
        <v>1.24673235471546E-2</v>
      </c>
      <c r="H85" s="2">
        <v>1.39596302584418E-2</v>
      </c>
      <c r="I85" s="2">
        <v>1.6317016317016299E-2</v>
      </c>
      <c r="J85" s="2">
        <v>1.64174252275683E-2</v>
      </c>
      <c r="K85" s="2">
        <v>1.49026763990268E-2</v>
      </c>
      <c r="L85" s="2">
        <v>1.48388920293951E-2</v>
      </c>
      <c r="M85" s="2">
        <v>1.3019138133055601E-2</v>
      </c>
      <c r="N85" s="2">
        <v>1.19364932205354E-2</v>
      </c>
      <c r="O85" s="2">
        <v>1.20909595119246E-2</v>
      </c>
    </row>
    <row r="86" spans="1:15" x14ac:dyDescent="0.3">
      <c r="A86" s="8" t="s">
        <v>203</v>
      </c>
      <c r="B86" s="8" t="s">
        <v>48</v>
      </c>
      <c r="C86" s="2">
        <v>0.162640901771337</v>
      </c>
      <c r="D86" s="2">
        <v>0.17743161094224899</v>
      </c>
      <c r="E86" s="2">
        <v>0.19839679358717399</v>
      </c>
      <c r="F86" s="2">
        <v>0.21583601286173601</v>
      </c>
      <c r="G86" s="2">
        <v>0.23223501389440299</v>
      </c>
      <c r="H86" s="2">
        <v>0.24898710865561699</v>
      </c>
      <c r="I86" s="2">
        <v>0.253481894150418</v>
      </c>
      <c r="J86" s="2">
        <v>0.268161718256475</v>
      </c>
      <c r="K86" s="2">
        <v>0.27246376811594197</v>
      </c>
      <c r="L86" s="2">
        <v>0.278924497555676</v>
      </c>
      <c r="M86" s="2">
        <v>0.27325722613553599</v>
      </c>
      <c r="N86" s="2">
        <v>0.26790151344025298</v>
      </c>
      <c r="O86" s="2">
        <v>0.23986414773933301</v>
      </c>
    </row>
    <row r="87" spans="1:15" x14ac:dyDescent="0.3">
      <c r="A87" s="8" t="s">
        <v>203</v>
      </c>
      <c r="B87" s="8" t="s">
        <v>49</v>
      </c>
      <c r="C87" s="2">
        <v>0.32165861513687599</v>
      </c>
      <c r="D87" s="2">
        <v>0.33054711246200602</v>
      </c>
      <c r="E87" s="2">
        <v>0.32505010020040098</v>
      </c>
      <c r="F87" s="2">
        <v>0.33319935691318298</v>
      </c>
      <c r="G87" s="2">
        <v>0.316792377927749</v>
      </c>
      <c r="H87" s="2">
        <v>0.32744014732964999</v>
      </c>
      <c r="I87" s="2">
        <v>0.34261838440111397</v>
      </c>
      <c r="J87" s="2">
        <v>0.35249526216045501</v>
      </c>
      <c r="K87" s="2">
        <v>0.36028985507246403</v>
      </c>
      <c r="L87" s="2">
        <v>0.36854970124932102</v>
      </c>
      <c r="M87" s="2">
        <v>0.382074325965509</v>
      </c>
      <c r="N87" s="2">
        <v>0.39778631127174202</v>
      </c>
      <c r="O87" s="2">
        <v>0.42432604542559998</v>
      </c>
    </row>
    <row r="88" spans="1:15" x14ac:dyDescent="0.3">
      <c r="A88" s="8" t="s">
        <v>203</v>
      </c>
      <c r="B88" s="8" t="s">
        <v>50</v>
      </c>
      <c r="C88" s="2">
        <v>0.238727858293076</v>
      </c>
      <c r="D88" s="2">
        <v>0.23936170212766</v>
      </c>
      <c r="E88" s="2">
        <v>0.237675350701403</v>
      </c>
      <c r="F88" s="2">
        <v>0.227491961414791</v>
      </c>
      <c r="G88" s="2">
        <v>0.230250099245732</v>
      </c>
      <c r="H88" s="2">
        <v>0.213996316758748</v>
      </c>
      <c r="I88" s="2">
        <v>0.20543175487465201</v>
      </c>
      <c r="J88" s="2">
        <v>0.192672141503474</v>
      </c>
      <c r="K88" s="2">
        <v>0.19130434782608699</v>
      </c>
      <c r="L88" s="2">
        <v>0.17816404128191199</v>
      </c>
      <c r="M88" s="2">
        <v>0.18047121690551399</v>
      </c>
      <c r="N88" s="2">
        <v>0.174384459001581</v>
      </c>
      <c r="O88" s="2">
        <v>0.17469751645086001</v>
      </c>
    </row>
    <row r="89" spans="1:15" x14ac:dyDescent="0.3">
      <c r="A89" s="8" t="s">
        <v>203</v>
      </c>
      <c r="B89" s="8" t="s">
        <v>51</v>
      </c>
      <c r="C89" s="2">
        <v>0.15901771336553899</v>
      </c>
      <c r="D89" s="2">
        <v>0.15387537993920999</v>
      </c>
      <c r="E89" s="2">
        <v>0.15631262525050099</v>
      </c>
      <c r="F89" s="2">
        <v>0.151929260450161</v>
      </c>
      <c r="G89" s="2">
        <v>0.15601429138546999</v>
      </c>
      <c r="H89" s="2">
        <v>0.144014732965009</v>
      </c>
      <c r="I89" s="2">
        <v>0.13544568245125299</v>
      </c>
      <c r="J89" s="2">
        <v>0.128553379658876</v>
      </c>
      <c r="K89" s="2">
        <v>0.122898550724638</v>
      </c>
      <c r="L89" s="2">
        <v>0.117599130907116</v>
      </c>
      <c r="M89" s="2">
        <v>0.111246052951178</v>
      </c>
      <c r="N89" s="2">
        <v>0.106392590919358</v>
      </c>
      <c r="O89" s="2">
        <v>0.106559116960306</v>
      </c>
    </row>
    <row r="90" spans="1:15" x14ac:dyDescent="0.3">
      <c r="A90" s="8" t="s">
        <v>203</v>
      </c>
      <c r="B90" s="8" t="s">
        <v>52</v>
      </c>
      <c r="C90" s="2">
        <v>7.7294685990338202E-2</v>
      </c>
      <c r="D90" s="2">
        <v>6.7629179331306993E-2</v>
      </c>
      <c r="E90" s="2">
        <v>5.9318637274549099E-2</v>
      </c>
      <c r="F90" s="2">
        <v>5.7073954983922801E-2</v>
      </c>
      <c r="G90" s="2">
        <v>5.5577610162762997E-2</v>
      </c>
      <c r="H90" s="2">
        <v>5.8563535911602203E-2</v>
      </c>
      <c r="I90" s="2">
        <v>5.3621169916434501E-2</v>
      </c>
      <c r="J90" s="2">
        <v>4.9589387239418803E-2</v>
      </c>
      <c r="K90" s="2">
        <v>4.4927536231884099E-2</v>
      </c>
      <c r="L90" s="2">
        <v>4.8071700162954902E-2</v>
      </c>
      <c r="M90" s="2">
        <v>4.56643186786495E-2</v>
      </c>
      <c r="N90" s="2">
        <v>4.6306754009487201E-2</v>
      </c>
      <c r="O90" s="2">
        <v>4.7123752918700898E-2</v>
      </c>
    </row>
    <row r="91" spans="1:15" x14ac:dyDescent="0.3">
      <c r="A91" s="8" t="s">
        <v>203</v>
      </c>
      <c r="B91" s="8" t="s">
        <v>53</v>
      </c>
      <c r="C91" s="2">
        <v>4.0660225442834097E-2</v>
      </c>
      <c r="D91" s="2">
        <v>3.11550151975684E-2</v>
      </c>
      <c r="E91" s="2">
        <v>2.3246492985971898E-2</v>
      </c>
      <c r="F91" s="2">
        <v>1.4469453376205799E-2</v>
      </c>
      <c r="G91" s="2">
        <v>9.1306073838824907E-3</v>
      </c>
      <c r="H91" s="2">
        <v>6.99815837937385E-3</v>
      </c>
      <c r="I91" s="2">
        <v>9.4011142061281305E-3</v>
      </c>
      <c r="J91" s="2">
        <v>8.5281111813013295E-3</v>
      </c>
      <c r="K91" s="2">
        <v>8.1159420289855094E-3</v>
      </c>
      <c r="L91" s="2">
        <v>8.6909288430201004E-3</v>
      </c>
      <c r="M91" s="2">
        <v>7.2868593636142799E-3</v>
      </c>
      <c r="N91" s="2">
        <v>7.2283713575784997E-3</v>
      </c>
      <c r="O91" s="2">
        <v>7.4294205052005896E-3</v>
      </c>
    </row>
    <row r="92" spans="1:15" x14ac:dyDescent="0.3">
      <c r="A92" s="8" t="s">
        <v>204</v>
      </c>
      <c r="B92" s="8" t="s">
        <v>48</v>
      </c>
      <c r="C92" s="2">
        <v>0.14323748668796599</v>
      </c>
      <c r="D92" s="2">
        <v>0.16020151133501301</v>
      </c>
      <c r="E92" s="2">
        <v>0.172262396694215</v>
      </c>
      <c r="F92" s="2">
        <v>0.183237896928683</v>
      </c>
      <c r="G92" s="2">
        <v>0.20274914089347101</v>
      </c>
      <c r="H92" s="2">
        <v>0.212541099107562</v>
      </c>
      <c r="I92" s="2">
        <v>0.22396066160035799</v>
      </c>
      <c r="J92" s="2">
        <v>0.22929542645240999</v>
      </c>
      <c r="K92" s="2">
        <v>0.24045368620037799</v>
      </c>
      <c r="L92" s="2">
        <v>0.23257855011409501</v>
      </c>
      <c r="M92" s="2">
        <v>0.25061387354205</v>
      </c>
      <c r="N92" s="2">
        <v>0.26000267630135199</v>
      </c>
      <c r="O92" s="2">
        <v>0.237165104922793</v>
      </c>
    </row>
    <row r="93" spans="1:15" x14ac:dyDescent="0.3">
      <c r="A93" s="8" t="s">
        <v>204</v>
      </c>
      <c r="B93" s="8" t="s">
        <v>49</v>
      </c>
      <c r="C93" s="2">
        <v>0.36927582534611297</v>
      </c>
      <c r="D93" s="2">
        <v>0.35743073047858898</v>
      </c>
      <c r="E93" s="2">
        <v>0.348657024793388</v>
      </c>
      <c r="F93" s="2">
        <v>0.35424258198854802</v>
      </c>
      <c r="G93" s="2">
        <v>0.34585174275895902</v>
      </c>
      <c r="H93" s="2">
        <v>0.34335368717707798</v>
      </c>
      <c r="I93" s="2">
        <v>0.34130531962449701</v>
      </c>
      <c r="J93" s="2">
        <v>0.35537700865265798</v>
      </c>
      <c r="K93" s="2">
        <v>0.366540642722117</v>
      </c>
      <c r="L93" s="2">
        <v>0.38265753905564298</v>
      </c>
      <c r="M93" s="2">
        <v>0.38367096378146098</v>
      </c>
      <c r="N93" s="2">
        <v>0.38940184664793298</v>
      </c>
      <c r="O93" s="2">
        <v>0.39976243896001101</v>
      </c>
    </row>
    <row r="94" spans="1:15" x14ac:dyDescent="0.3">
      <c r="A94" s="8" t="s">
        <v>204</v>
      </c>
      <c r="B94" s="8" t="s">
        <v>50</v>
      </c>
      <c r="C94" s="2">
        <v>0.232960596379127</v>
      </c>
      <c r="D94" s="2">
        <v>0.24080604534005001</v>
      </c>
      <c r="E94" s="2">
        <v>0.244834710743802</v>
      </c>
      <c r="F94" s="2">
        <v>0.237116085372202</v>
      </c>
      <c r="G94" s="2">
        <v>0.23662248404516401</v>
      </c>
      <c r="H94" s="2">
        <v>0.23978393612024401</v>
      </c>
      <c r="I94" s="2">
        <v>0.23178363880196701</v>
      </c>
      <c r="J94" s="2">
        <v>0.22064276885043299</v>
      </c>
      <c r="K94" s="2">
        <v>0.20775047258979201</v>
      </c>
      <c r="L94" s="2">
        <v>0.20379146919431301</v>
      </c>
      <c r="M94" s="2">
        <v>0.199662369551872</v>
      </c>
      <c r="N94" s="2">
        <v>0.193228957580624</v>
      </c>
      <c r="O94" s="2">
        <v>0.20443447274647</v>
      </c>
    </row>
    <row r="95" spans="1:15" x14ac:dyDescent="0.3">
      <c r="A95" s="8" t="s">
        <v>204</v>
      </c>
      <c r="B95" s="8" t="s">
        <v>51</v>
      </c>
      <c r="C95" s="2">
        <v>0.150958466453674</v>
      </c>
      <c r="D95" s="2">
        <v>0.150377833753149</v>
      </c>
      <c r="E95" s="2">
        <v>0.154183884297521</v>
      </c>
      <c r="F95" s="2">
        <v>0.15590838105153601</v>
      </c>
      <c r="G95" s="2">
        <v>0.14972999509082</v>
      </c>
      <c r="H95" s="2">
        <v>0.13644903710662301</v>
      </c>
      <c r="I95" s="2">
        <v>0.136119803308002</v>
      </c>
      <c r="J95" s="2">
        <v>0.132056036258756</v>
      </c>
      <c r="K95" s="2">
        <v>0.123818525519849</v>
      </c>
      <c r="L95" s="2">
        <v>0.118658943303493</v>
      </c>
      <c r="M95" s="2">
        <v>0.10865561694291</v>
      </c>
      <c r="N95" s="2">
        <v>0.10357286230429499</v>
      </c>
      <c r="O95" s="2">
        <v>0.104790814306454</v>
      </c>
    </row>
    <row r="96" spans="1:15" x14ac:dyDescent="0.3">
      <c r="A96" s="8" t="s">
        <v>204</v>
      </c>
      <c r="B96" s="8" t="s">
        <v>52</v>
      </c>
      <c r="C96" s="2">
        <v>7.9073482428115002E-2</v>
      </c>
      <c r="D96" s="2">
        <v>6.9521410579345105E-2</v>
      </c>
      <c r="E96" s="2">
        <v>6.0433884297520703E-2</v>
      </c>
      <c r="F96" s="2">
        <v>5.6480999479437799E-2</v>
      </c>
      <c r="G96" s="2">
        <v>5.20373097692685E-2</v>
      </c>
      <c r="H96" s="2">
        <v>5.5894786284640702E-2</v>
      </c>
      <c r="I96" s="2">
        <v>5.5431381314260203E-2</v>
      </c>
      <c r="J96" s="2">
        <v>5.2533992583436301E-2</v>
      </c>
      <c r="K96" s="2">
        <v>5.0472589792060499E-2</v>
      </c>
      <c r="L96" s="2">
        <v>5.2834825346673699E-2</v>
      </c>
      <c r="M96" s="2">
        <v>4.8342541436464097E-2</v>
      </c>
      <c r="N96" s="2">
        <v>4.5764753111200297E-2</v>
      </c>
      <c r="O96" s="2">
        <v>4.5928467731292097E-2</v>
      </c>
    </row>
    <row r="97" spans="1:16" x14ac:dyDescent="0.3">
      <c r="A97" s="8" t="s">
        <v>204</v>
      </c>
      <c r="B97" s="8" t="s">
        <v>53</v>
      </c>
      <c r="C97" s="2">
        <v>2.4494142705005301E-2</v>
      </c>
      <c r="D97" s="2">
        <v>2.1662468513853901E-2</v>
      </c>
      <c r="E97" s="2">
        <v>1.9628099173553699E-2</v>
      </c>
      <c r="F97" s="2">
        <v>1.3014055179593999E-2</v>
      </c>
      <c r="G97" s="2">
        <v>1.3009327442317101E-2</v>
      </c>
      <c r="H97" s="2">
        <v>1.1977454203851601E-2</v>
      </c>
      <c r="I97" s="2">
        <v>1.1399195350916399E-2</v>
      </c>
      <c r="J97" s="2">
        <v>1.0094767202307399E-2</v>
      </c>
      <c r="K97" s="2">
        <v>1.0964083175803401E-2</v>
      </c>
      <c r="L97" s="2">
        <v>9.4786729857819895E-3</v>
      </c>
      <c r="M97" s="2">
        <v>9.0546347452424795E-3</v>
      </c>
      <c r="N97" s="2">
        <v>8.0289040545965494E-3</v>
      </c>
      <c r="O97" s="2">
        <v>7.9187013329813892E-3</v>
      </c>
    </row>
    <row r="98" spans="1:16" x14ac:dyDescent="0.3">
      <c r="A98" s="15"/>
      <c r="B98" s="15"/>
    </row>
    <row r="99" spans="1:16" x14ac:dyDescent="0.3">
      <c r="A99" s="15"/>
      <c r="B99" s="15"/>
    </row>
    <row r="100" spans="1:16" x14ac:dyDescent="0.3">
      <c r="A100" s="15"/>
      <c r="B100" s="13"/>
      <c r="C100" s="18" t="s">
        <v>38</v>
      </c>
      <c r="D100" s="18"/>
      <c r="E100" s="18"/>
      <c r="F100" s="18"/>
      <c r="G100" s="18"/>
      <c r="H100" s="18"/>
      <c r="I100" s="18"/>
      <c r="J100" s="18"/>
      <c r="K100" s="18"/>
      <c r="L100" s="18"/>
      <c r="M100" s="18"/>
      <c r="N100" s="18"/>
      <c r="O100" s="6" t="s">
        <v>39</v>
      </c>
      <c r="P100" s="6" t="s">
        <v>40</v>
      </c>
    </row>
    <row r="101" spans="1:16" x14ac:dyDescent="0.3">
      <c r="A101" s="9" t="s">
        <v>41</v>
      </c>
      <c r="B101" s="9" t="s">
        <v>41</v>
      </c>
      <c r="C101" s="4" t="s">
        <v>19</v>
      </c>
      <c r="D101" s="4" t="s">
        <v>20</v>
      </c>
      <c r="E101" s="4" t="s">
        <v>21</v>
      </c>
      <c r="F101" s="4" t="s">
        <v>22</v>
      </c>
      <c r="G101" s="4" t="s">
        <v>23</v>
      </c>
      <c r="H101" s="4" t="s">
        <v>24</v>
      </c>
      <c r="I101" s="4" t="s">
        <v>25</v>
      </c>
      <c r="J101" s="4" t="s">
        <v>26</v>
      </c>
      <c r="K101" s="4" t="s">
        <v>27</v>
      </c>
      <c r="L101" s="4" t="s">
        <v>28</v>
      </c>
      <c r="M101" s="4" t="s">
        <v>29</v>
      </c>
      <c r="N101" s="4" t="s">
        <v>30</v>
      </c>
      <c r="O101" s="4" t="s">
        <v>31</v>
      </c>
      <c r="P101" s="4" t="s">
        <v>32</v>
      </c>
    </row>
    <row r="102" spans="1:16" x14ac:dyDescent="0.3">
      <c r="A102" s="8" t="s">
        <v>198</v>
      </c>
      <c r="B102" s="8" t="s">
        <v>48</v>
      </c>
      <c r="C102" s="2">
        <v>0.14739884393063599</v>
      </c>
      <c r="D102" s="2">
        <v>9.5717884130982395E-2</v>
      </c>
      <c r="E102" s="2">
        <v>7.3563218390804597E-2</v>
      </c>
      <c r="F102" s="2">
        <v>0.29122055674518199</v>
      </c>
      <c r="G102" s="2">
        <v>3.1509121061359897E-2</v>
      </c>
      <c r="H102" s="2">
        <v>0.18167202572347299</v>
      </c>
      <c r="I102" s="2">
        <v>0.19727891156462601</v>
      </c>
      <c r="J102" s="2">
        <v>0.10340909090909101</v>
      </c>
      <c r="K102" s="2">
        <v>5.3553038105046302E-2</v>
      </c>
      <c r="L102" s="2">
        <v>0.120234604105572</v>
      </c>
      <c r="M102" s="2">
        <v>0.111692844677138</v>
      </c>
      <c r="N102" s="2">
        <v>-5.8869701726844602E-2</v>
      </c>
      <c r="O102" s="3">
        <v>0.23480947476828001</v>
      </c>
      <c r="P102" s="3">
        <v>1.75632183908046</v>
      </c>
    </row>
    <row r="103" spans="1:16" x14ac:dyDescent="0.3">
      <c r="A103" s="8" t="s">
        <v>198</v>
      </c>
      <c r="B103" s="8" t="s">
        <v>49</v>
      </c>
      <c r="C103" s="2">
        <v>4.0420371867421201E-2</v>
      </c>
      <c r="D103" s="2">
        <v>6.4491064491064495E-2</v>
      </c>
      <c r="E103" s="2">
        <v>-7.5912408759124098E-2</v>
      </c>
      <c r="F103" s="2">
        <v>-9.4786729857819895E-3</v>
      </c>
      <c r="G103" s="2">
        <v>0.106858054226475</v>
      </c>
      <c r="H103" s="2">
        <v>3.6743515850144098E-2</v>
      </c>
      <c r="I103" s="2">
        <v>0.12647671994440601</v>
      </c>
      <c r="J103" s="2">
        <v>0.100555212831585</v>
      </c>
      <c r="K103" s="2">
        <v>0.116591928251121</v>
      </c>
      <c r="L103" s="2">
        <v>0.15060240963855401</v>
      </c>
      <c r="M103" s="2">
        <v>0.12783595113438001</v>
      </c>
      <c r="N103" s="2">
        <v>5.6866537717601501E-2</v>
      </c>
      <c r="O103" s="3">
        <v>0.53139013452914796</v>
      </c>
      <c r="P103" s="3">
        <v>0.994160583941606</v>
      </c>
    </row>
    <row r="104" spans="1:16" x14ac:dyDescent="0.3">
      <c r="A104" s="8" t="s">
        <v>198</v>
      </c>
      <c r="B104" s="8" t="s">
        <v>50</v>
      </c>
      <c r="C104" s="2">
        <v>8.8622754491018002E-2</v>
      </c>
      <c r="D104" s="2">
        <v>4.0704070407040702E-2</v>
      </c>
      <c r="E104" s="2">
        <v>-1.26849894291755E-2</v>
      </c>
      <c r="F104" s="2">
        <v>4.0685224839400402E-2</v>
      </c>
      <c r="G104" s="2">
        <v>5.96707818930041E-2</v>
      </c>
      <c r="H104" s="2">
        <v>3.9805825242718397E-2</v>
      </c>
      <c r="I104" s="2">
        <v>5.7889822595705E-2</v>
      </c>
      <c r="J104" s="2">
        <v>2.4713150926743199E-2</v>
      </c>
      <c r="K104" s="2">
        <v>4.82342807924203E-2</v>
      </c>
      <c r="L104" s="2">
        <v>7.9704190632703398E-2</v>
      </c>
      <c r="M104" s="2">
        <v>6.0121765601217701E-2</v>
      </c>
      <c r="N104" s="2">
        <v>3.6611629576453697E-2</v>
      </c>
      <c r="O104" s="3">
        <v>0.243755383290267</v>
      </c>
      <c r="P104" s="3">
        <v>0.52642706131078199</v>
      </c>
    </row>
    <row r="105" spans="1:16" x14ac:dyDescent="0.3">
      <c r="A105" s="8" t="s">
        <v>198</v>
      </c>
      <c r="B105" s="8" t="s">
        <v>51</v>
      </c>
      <c r="C105" s="2">
        <v>4.1322314049586804E-3</v>
      </c>
      <c r="D105" s="2">
        <v>3.4979423868312799E-2</v>
      </c>
      <c r="E105" s="2">
        <v>4.1749502982107403E-2</v>
      </c>
      <c r="F105" s="2">
        <v>4.3893129770992398E-2</v>
      </c>
      <c r="G105" s="2">
        <v>9.6892138939670899E-2</v>
      </c>
      <c r="H105" s="2">
        <v>-8.3333333333333297E-3</v>
      </c>
      <c r="I105" s="2">
        <v>6.3865546218487404E-2</v>
      </c>
      <c r="J105" s="2">
        <v>5.2132701421800903E-2</v>
      </c>
      <c r="K105" s="2">
        <v>3.3033033033033003E-2</v>
      </c>
      <c r="L105" s="2">
        <v>6.6860465116279105E-2</v>
      </c>
      <c r="M105" s="2">
        <v>5.7220708446866497E-2</v>
      </c>
      <c r="N105" s="2">
        <v>2.8350515463917501E-2</v>
      </c>
      <c r="O105" s="3">
        <v>0.19819819819819801</v>
      </c>
      <c r="P105" s="3">
        <v>0.58648111332008002</v>
      </c>
    </row>
    <row r="106" spans="1:16" x14ac:dyDescent="0.3">
      <c r="A106" s="8" t="s">
        <v>198</v>
      </c>
      <c r="B106" s="8" t="s">
        <v>52</v>
      </c>
      <c r="C106" s="2">
        <v>-5.7761732851985603E-2</v>
      </c>
      <c r="D106" s="2">
        <v>-0.126436781609195</v>
      </c>
      <c r="E106" s="2">
        <v>-8.3333333333333301E-2</v>
      </c>
      <c r="F106" s="2">
        <v>-3.82775119617225E-2</v>
      </c>
      <c r="G106" s="2">
        <v>2.48756218905473E-2</v>
      </c>
      <c r="H106" s="2">
        <v>8.7378640776699004E-2</v>
      </c>
      <c r="I106" s="2">
        <v>8.9285714285714302E-2</v>
      </c>
      <c r="J106" s="2">
        <v>0.18442622950819701</v>
      </c>
      <c r="K106" s="2">
        <v>0.114186851211073</v>
      </c>
      <c r="L106" s="2">
        <v>4.9689440993788803E-2</v>
      </c>
      <c r="M106" s="2">
        <v>0.109467455621302</v>
      </c>
      <c r="N106" s="2">
        <v>6.6666666666666693E-2</v>
      </c>
      <c r="O106" s="3">
        <v>0.38408304498269902</v>
      </c>
      <c r="P106" s="3">
        <v>0.75438596491228105</v>
      </c>
    </row>
    <row r="107" spans="1:16" x14ac:dyDescent="0.3">
      <c r="A107" s="8" t="s">
        <v>198</v>
      </c>
      <c r="B107" s="8" t="s">
        <v>53</v>
      </c>
      <c r="C107" s="2">
        <v>-0.11214953271028</v>
      </c>
      <c r="D107" s="2">
        <v>-0.336842105263158</v>
      </c>
      <c r="E107" s="2">
        <v>-0.17460317460317501</v>
      </c>
      <c r="F107" s="2">
        <v>-0.15384615384615399</v>
      </c>
      <c r="G107" s="2">
        <v>0.15909090909090901</v>
      </c>
      <c r="H107" s="2">
        <v>-5.8823529411764698E-2</v>
      </c>
      <c r="I107" s="2">
        <v>0.16666666666666699</v>
      </c>
      <c r="J107" s="2">
        <v>0.14285714285714299</v>
      </c>
      <c r="K107" s="2">
        <v>1.5625E-2</v>
      </c>
      <c r="L107" s="2">
        <v>6.15384615384615E-2</v>
      </c>
      <c r="M107" s="2">
        <v>8.6956521739130405E-2</v>
      </c>
      <c r="N107" s="2">
        <v>0.16</v>
      </c>
      <c r="O107" s="3">
        <v>0.359375</v>
      </c>
      <c r="P107" s="3">
        <v>0.38095238095238099</v>
      </c>
    </row>
    <row r="108" spans="1:16" x14ac:dyDescent="0.3">
      <c r="A108" s="8" t="s">
        <v>199</v>
      </c>
      <c r="B108" s="8" t="s">
        <v>48</v>
      </c>
      <c r="C108" s="2">
        <v>0.152019002375297</v>
      </c>
      <c r="D108" s="2">
        <v>6.1168384879725098E-2</v>
      </c>
      <c r="E108" s="2">
        <v>0.101683937823834</v>
      </c>
      <c r="F108" s="2">
        <v>6.0552616108171697E-2</v>
      </c>
      <c r="G108" s="2">
        <v>8.86917960088692E-2</v>
      </c>
      <c r="H108" s="2">
        <v>6.5682281059063097E-2</v>
      </c>
      <c r="I108" s="2">
        <v>7.7400860009555705E-2</v>
      </c>
      <c r="J108" s="2">
        <v>0.10288248337028801</v>
      </c>
      <c r="K108" s="2">
        <v>0.10092480900683599</v>
      </c>
      <c r="L108" s="2">
        <v>8.87509130752374E-2</v>
      </c>
      <c r="M108" s="2">
        <v>4.0254948004025501E-2</v>
      </c>
      <c r="N108" s="2">
        <v>1.0964205095130601E-2</v>
      </c>
      <c r="O108" s="3">
        <v>0.26055488540410099</v>
      </c>
      <c r="P108" s="3">
        <v>1.0304404145077699</v>
      </c>
    </row>
    <row r="109" spans="1:16" x14ac:dyDescent="0.3">
      <c r="A109" s="8" t="s">
        <v>199</v>
      </c>
      <c r="B109" s="8" t="s">
        <v>49</v>
      </c>
      <c r="C109" s="2">
        <v>0.130412237490277</v>
      </c>
      <c r="D109" s="2">
        <v>-6.49082568807339E-2</v>
      </c>
      <c r="E109" s="2">
        <v>-2.4527839097375501E-3</v>
      </c>
      <c r="F109" s="2">
        <v>-8.9992623555446294E-2</v>
      </c>
      <c r="G109" s="2">
        <v>4.7554714941907598E-2</v>
      </c>
      <c r="H109" s="2">
        <v>4.8749032757286599E-2</v>
      </c>
      <c r="I109" s="2">
        <v>7.4766355140186896E-2</v>
      </c>
      <c r="J109" s="2">
        <v>5.9496567505720799E-2</v>
      </c>
      <c r="K109" s="2">
        <v>5.7451403887688997E-2</v>
      </c>
      <c r="L109" s="2">
        <v>0.147467320261438</v>
      </c>
      <c r="M109" s="2">
        <v>0.114097543609826</v>
      </c>
      <c r="N109" s="2">
        <v>2.3006870107045899E-2</v>
      </c>
      <c r="O109" s="3">
        <v>0.382937365010799</v>
      </c>
      <c r="P109" s="3">
        <v>0.57051753740495503</v>
      </c>
    </row>
    <row r="110" spans="1:16" x14ac:dyDescent="0.3">
      <c r="A110" s="8" t="s">
        <v>199</v>
      </c>
      <c r="B110" s="8" t="s">
        <v>50</v>
      </c>
      <c r="C110" s="2">
        <v>4.7713717693836998E-2</v>
      </c>
      <c r="D110" s="2">
        <v>-3.7001897533206797E-2</v>
      </c>
      <c r="E110" s="2">
        <v>0</v>
      </c>
      <c r="F110" s="2">
        <v>1.37931034482759E-2</v>
      </c>
      <c r="G110" s="2">
        <v>9.23226433430515E-3</v>
      </c>
      <c r="H110" s="2">
        <v>-9.6292729898892599E-4</v>
      </c>
      <c r="I110" s="2">
        <v>-3.8554216867469899E-3</v>
      </c>
      <c r="J110" s="2">
        <v>1.3546202225447499E-2</v>
      </c>
      <c r="K110" s="2">
        <v>3.0548926014319799E-2</v>
      </c>
      <c r="L110" s="2">
        <v>8.4761463640574297E-2</v>
      </c>
      <c r="M110" s="2">
        <v>4.3552519214346698E-2</v>
      </c>
      <c r="N110" s="2">
        <v>2.6595744680851099E-2</v>
      </c>
      <c r="O110" s="3">
        <v>0.197613365155131</v>
      </c>
      <c r="P110" s="3">
        <v>0.23596059113300499</v>
      </c>
    </row>
    <row r="111" spans="1:16" x14ac:dyDescent="0.3">
      <c r="A111" s="8" t="s">
        <v>199</v>
      </c>
      <c r="B111" s="8" t="s">
        <v>51</v>
      </c>
      <c r="C111" s="2">
        <v>5.3523639607493297E-3</v>
      </c>
      <c r="D111" s="2">
        <v>-4.5252883762200498E-2</v>
      </c>
      <c r="E111" s="2">
        <v>-5.4832713754646802E-2</v>
      </c>
      <c r="F111" s="2">
        <v>1.86823992133727E-2</v>
      </c>
      <c r="G111" s="2">
        <v>4.8262548262548298E-2</v>
      </c>
      <c r="H111" s="2">
        <v>9.2081031307550704E-3</v>
      </c>
      <c r="I111" s="2">
        <v>2.0985401459853999E-2</v>
      </c>
      <c r="J111" s="2">
        <v>5.9874888293118898E-2</v>
      </c>
      <c r="K111" s="2">
        <v>-3.3726812816188899E-3</v>
      </c>
      <c r="L111" s="2">
        <v>6.8527918781725899E-2</v>
      </c>
      <c r="M111" s="2">
        <v>6.2549485352335704E-2</v>
      </c>
      <c r="N111" s="2">
        <v>2.83159463487332E-2</v>
      </c>
      <c r="O111" s="3">
        <v>0.16357504215851601</v>
      </c>
      <c r="P111" s="3">
        <v>0.28252788104089199</v>
      </c>
    </row>
    <row r="112" spans="1:16" x14ac:dyDescent="0.3">
      <c r="A112" s="8" t="s">
        <v>199</v>
      </c>
      <c r="B112" s="8" t="s">
        <v>52</v>
      </c>
      <c r="C112" s="2">
        <v>-7.7777777777777807E-2</v>
      </c>
      <c r="D112" s="2">
        <v>-0.14608433734939799</v>
      </c>
      <c r="E112" s="2">
        <v>-1.2345679012345699E-2</v>
      </c>
      <c r="F112" s="2">
        <v>1.0714285714285701E-2</v>
      </c>
      <c r="G112" s="2">
        <v>-3.1802120141342802E-2</v>
      </c>
      <c r="H112" s="2">
        <v>2.9197080291970798E-2</v>
      </c>
      <c r="I112" s="2">
        <v>2.30496453900709E-2</v>
      </c>
      <c r="J112" s="2">
        <v>4.1594454072790298E-2</v>
      </c>
      <c r="K112" s="2">
        <v>3.9933444259567401E-2</v>
      </c>
      <c r="L112" s="2">
        <v>3.6799999999999999E-2</v>
      </c>
      <c r="M112" s="2">
        <v>8.0246913580246895E-2</v>
      </c>
      <c r="N112" s="2">
        <v>-1.4285714285714299E-2</v>
      </c>
      <c r="O112" s="3">
        <v>0.14808652246256199</v>
      </c>
      <c r="P112" s="3">
        <v>0.216931216931217</v>
      </c>
    </row>
    <row r="113" spans="1:16" x14ac:dyDescent="0.3">
      <c r="A113" s="8" t="s">
        <v>199</v>
      </c>
      <c r="B113" s="8" t="s">
        <v>53</v>
      </c>
      <c r="C113" s="2">
        <v>-0.125356125356125</v>
      </c>
      <c r="D113" s="2">
        <v>-0.18892508143322501</v>
      </c>
      <c r="E113" s="2">
        <v>-0.30923694779116501</v>
      </c>
      <c r="F113" s="2">
        <v>-9.3023255813953501E-2</v>
      </c>
      <c r="G113" s="2">
        <v>6.4102564102564097E-2</v>
      </c>
      <c r="H113" s="2">
        <v>6.02409638554217E-2</v>
      </c>
      <c r="I113" s="2">
        <v>5.6818181818181802E-2</v>
      </c>
      <c r="J113" s="2">
        <v>0.10752688172043</v>
      </c>
      <c r="K113" s="2">
        <v>-9.7087378640776708E-3</v>
      </c>
      <c r="L113" s="2">
        <v>-4.9019607843137298E-3</v>
      </c>
      <c r="M113" s="2">
        <v>5.4187192118226597E-2</v>
      </c>
      <c r="N113" s="2">
        <v>4.2056074766355103E-2</v>
      </c>
      <c r="O113" s="3">
        <v>8.2524271844660199E-2</v>
      </c>
      <c r="P113" s="3">
        <v>-0.104417670682731</v>
      </c>
    </row>
    <row r="114" spans="1:16" x14ac:dyDescent="0.3">
      <c r="A114" s="8" t="s">
        <v>200</v>
      </c>
      <c r="B114" s="8" t="s">
        <v>48</v>
      </c>
      <c r="C114" s="2">
        <v>9.8705501618122998E-2</v>
      </c>
      <c r="D114" s="2">
        <v>0.12960235640647999</v>
      </c>
      <c r="E114" s="2">
        <v>0.169491525423729</v>
      </c>
      <c r="F114" s="2">
        <v>9.3645484949832797E-2</v>
      </c>
      <c r="G114" s="2">
        <v>0.16513761467889901</v>
      </c>
      <c r="H114" s="2">
        <v>8.13648293963255E-2</v>
      </c>
      <c r="I114" s="2">
        <v>9.4660194174757295E-2</v>
      </c>
      <c r="J114" s="2">
        <v>0.17590539541759101</v>
      </c>
      <c r="K114" s="2">
        <v>9.8051539912005006E-2</v>
      </c>
      <c r="L114" s="2">
        <v>0.262736119061248</v>
      </c>
      <c r="M114" s="2">
        <v>0.21396192203082501</v>
      </c>
      <c r="N114" s="2">
        <v>-2.9873039581777401E-2</v>
      </c>
      <c r="O114" s="3">
        <v>0.63293526084223795</v>
      </c>
      <c r="P114" s="3">
        <v>2.3872229465449801</v>
      </c>
    </row>
    <row r="115" spans="1:16" x14ac:dyDescent="0.3">
      <c r="A115" s="8" t="s">
        <v>200</v>
      </c>
      <c r="B115" s="8" t="s">
        <v>49</v>
      </c>
      <c r="C115" s="2">
        <v>8.9374379344587893E-3</v>
      </c>
      <c r="D115" s="2">
        <v>7.8740157480314994E-3</v>
      </c>
      <c r="E115" s="2">
        <v>-1.513671875E-2</v>
      </c>
      <c r="F115" s="2">
        <v>1.4377788795240499E-2</v>
      </c>
      <c r="G115" s="2">
        <v>0.106549364613881</v>
      </c>
      <c r="H115" s="2">
        <v>3.00353356890459E-2</v>
      </c>
      <c r="I115" s="2">
        <v>0.212692967409949</v>
      </c>
      <c r="J115" s="2">
        <v>0.13401697312588401</v>
      </c>
      <c r="K115" s="2">
        <v>0.101340816962894</v>
      </c>
      <c r="L115" s="2">
        <v>0.15402038505096299</v>
      </c>
      <c r="M115" s="2">
        <v>0.18523061825318901</v>
      </c>
      <c r="N115" s="2">
        <v>5.7752018215690301E-2</v>
      </c>
      <c r="O115" s="3">
        <v>0.59338946055503605</v>
      </c>
      <c r="P115" s="3">
        <v>1.4951171875</v>
      </c>
    </row>
    <row r="116" spans="1:16" x14ac:dyDescent="0.3">
      <c r="A116" s="8" t="s">
        <v>200</v>
      </c>
      <c r="B116" s="8" t="s">
        <v>50</v>
      </c>
      <c r="C116" s="2">
        <v>5.7408844065166803E-2</v>
      </c>
      <c r="D116" s="2">
        <v>9.5377842993396897E-2</v>
      </c>
      <c r="E116" s="2">
        <v>1.7414601473543199E-2</v>
      </c>
      <c r="F116" s="2">
        <v>5.6616194865042803E-2</v>
      </c>
      <c r="G116" s="2">
        <v>4.7352024922118402E-2</v>
      </c>
      <c r="H116" s="2">
        <v>3.39083878643665E-2</v>
      </c>
      <c r="I116" s="2">
        <v>3.4522439585730701E-3</v>
      </c>
      <c r="J116" s="2">
        <v>6.0779816513761499E-2</v>
      </c>
      <c r="K116" s="2">
        <v>8.4324324324324296E-2</v>
      </c>
      <c r="L116" s="2">
        <v>5.8325024925224303E-2</v>
      </c>
      <c r="M116" s="2">
        <v>0.109279321714555</v>
      </c>
      <c r="N116" s="2">
        <v>-5.0955414012738903E-3</v>
      </c>
      <c r="O116" s="3">
        <v>0.26648648648648599</v>
      </c>
      <c r="P116" s="3">
        <v>0.56932350971198897</v>
      </c>
    </row>
    <row r="117" spans="1:16" x14ac:dyDescent="0.3">
      <c r="A117" s="8" t="s">
        <v>200</v>
      </c>
      <c r="B117" s="8" t="s">
        <v>51</v>
      </c>
      <c r="C117" s="2">
        <v>7.8431372549019607E-2</v>
      </c>
      <c r="D117" s="2">
        <v>5.1948051948051896E-3</v>
      </c>
      <c r="E117" s="2">
        <v>-2.1963824289405701E-2</v>
      </c>
      <c r="F117" s="2">
        <v>6.8692206076618204E-2</v>
      </c>
      <c r="G117" s="2">
        <v>8.2818294190358493E-2</v>
      </c>
      <c r="H117" s="2">
        <v>8.6757990867579904E-2</v>
      </c>
      <c r="I117" s="2">
        <v>9.4537815126050397E-3</v>
      </c>
      <c r="J117" s="2">
        <v>6.5556711758584796E-2</v>
      </c>
      <c r="K117" s="2">
        <v>4.6875E-2</v>
      </c>
      <c r="L117" s="2">
        <v>7.5559701492537296E-2</v>
      </c>
      <c r="M117" s="2">
        <v>5.2905464006938401E-2</v>
      </c>
      <c r="N117" s="2">
        <v>2.3064250411861598E-2</v>
      </c>
      <c r="O117" s="3">
        <v>0.212890625</v>
      </c>
      <c r="P117" s="3">
        <v>0.60465116279069797</v>
      </c>
    </row>
    <row r="118" spans="1:16" x14ac:dyDescent="0.3">
      <c r="A118" s="8" t="s">
        <v>200</v>
      </c>
      <c r="B118" s="8" t="s">
        <v>52</v>
      </c>
      <c r="C118" s="2">
        <v>-2.3872679045092798E-2</v>
      </c>
      <c r="D118" s="2">
        <v>-7.6086956521739094E-2</v>
      </c>
      <c r="E118" s="2">
        <v>-4.11764705882353E-2</v>
      </c>
      <c r="F118" s="2">
        <v>-3.6809815950920199E-2</v>
      </c>
      <c r="G118" s="2">
        <v>-9.5541401273885294E-3</v>
      </c>
      <c r="H118" s="2">
        <v>4.1800643086816698E-2</v>
      </c>
      <c r="I118" s="2">
        <v>0.14506172839506201</v>
      </c>
      <c r="J118" s="2">
        <v>0.105121293800539</v>
      </c>
      <c r="K118" s="2">
        <v>5.12195121951219E-2</v>
      </c>
      <c r="L118" s="2">
        <v>6.9605568445475594E-2</v>
      </c>
      <c r="M118" s="2">
        <v>8.0260303687635606E-2</v>
      </c>
      <c r="N118" s="2">
        <v>7.0281124497991995E-2</v>
      </c>
      <c r="O118" s="3">
        <v>0.3</v>
      </c>
      <c r="P118" s="3">
        <v>0.56764705882352895</v>
      </c>
    </row>
    <row r="119" spans="1:16" x14ac:dyDescent="0.3">
      <c r="A119" s="8" t="s">
        <v>200</v>
      </c>
      <c r="B119" s="8" t="s">
        <v>53</v>
      </c>
      <c r="C119" s="2">
        <v>-0.13709677419354799</v>
      </c>
      <c r="D119" s="2">
        <v>-0.32710280373831802</v>
      </c>
      <c r="E119" s="2">
        <v>-0.36111111111111099</v>
      </c>
      <c r="F119" s="2">
        <v>0.19565217391304299</v>
      </c>
      <c r="G119" s="2">
        <v>7.2727272727272696E-2</v>
      </c>
      <c r="H119" s="2">
        <v>0.169491525423729</v>
      </c>
      <c r="I119" s="2">
        <v>0.14492753623188401</v>
      </c>
      <c r="J119" s="2">
        <v>8.8607594936708903E-2</v>
      </c>
      <c r="K119" s="2">
        <v>9.3023255813953501E-2</v>
      </c>
      <c r="L119" s="2">
        <v>1.0638297872340399E-2</v>
      </c>
      <c r="M119" s="2">
        <v>1.05263157894737E-2</v>
      </c>
      <c r="N119" s="2">
        <v>7.2916666666666699E-2</v>
      </c>
      <c r="O119" s="3">
        <v>0.19767441860465099</v>
      </c>
      <c r="P119" s="3">
        <v>0.43055555555555602</v>
      </c>
    </row>
    <row r="120" spans="1:16" x14ac:dyDescent="0.3">
      <c r="A120" s="8" t="s">
        <v>201</v>
      </c>
      <c r="B120" s="8" t="s">
        <v>48</v>
      </c>
      <c r="C120" s="2">
        <v>0.31327800829875502</v>
      </c>
      <c r="D120" s="2">
        <v>5.6872037914691899E-2</v>
      </c>
      <c r="E120" s="2">
        <v>7.3243647234678605E-2</v>
      </c>
      <c r="F120" s="2">
        <v>0.16016713091922</v>
      </c>
      <c r="G120" s="2">
        <v>0.18607442977190899</v>
      </c>
      <c r="H120" s="2">
        <v>7.28744939271255E-2</v>
      </c>
      <c r="I120" s="2">
        <v>8.2075471698113203E-2</v>
      </c>
      <c r="J120" s="2">
        <v>0.14298169136878799</v>
      </c>
      <c r="K120" s="2">
        <v>8.0854309687261594E-2</v>
      </c>
      <c r="L120" s="2">
        <v>0.23712067748765001</v>
      </c>
      <c r="M120" s="2">
        <v>0.179121505989732</v>
      </c>
      <c r="N120" s="2">
        <v>-5.7571359458151901E-2</v>
      </c>
      <c r="O120" s="3">
        <v>0.485888634630053</v>
      </c>
      <c r="P120" s="3">
        <v>1.9118086696562</v>
      </c>
    </row>
    <row r="121" spans="1:16" x14ac:dyDescent="0.3">
      <c r="A121" s="8" t="s">
        <v>201</v>
      </c>
      <c r="B121" s="8" t="s">
        <v>49</v>
      </c>
      <c r="C121" s="2">
        <v>-8.5166784953868008E-3</v>
      </c>
      <c r="D121" s="2">
        <v>-5.5833929849677902E-2</v>
      </c>
      <c r="E121" s="2">
        <v>2.2744503411675498E-2</v>
      </c>
      <c r="F121" s="2">
        <v>7.7835433654558903E-2</v>
      </c>
      <c r="G121" s="2">
        <v>7.0839064649243499E-2</v>
      </c>
      <c r="H121" s="2">
        <v>0.129094412331407</v>
      </c>
      <c r="I121" s="2">
        <v>0.18430034129692799</v>
      </c>
      <c r="J121" s="2">
        <v>8.3573487031700297E-2</v>
      </c>
      <c r="K121" s="2">
        <v>0.14273049645390101</v>
      </c>
      <c r="L121" s="2">
        <v>0.160201706749418</v>
      </c>
      <c r="M121" s="2">
        <v>0.18789702440655301</v>
      </c>
      <c r="N121" s="2">
        <v>5.1787222065859798E-2</v>
      </c>
      <c r="O121" s="3">
        <v>0.65647163120567398</v>
      </c>
      <c r="P121" s="3">
        <v>1.83320697498105</v>
      </c>
    </row>
    <row r="122" spans="1:16" x14ac:dyDescent="0.3">
      <c r="A122" s="8" t="s">
        <v>201</v>
      </c>
      <c r="B122" s="8" t="s">
        <v>50</v>
      </c>
      <c r="C122" s="2">
        <v>6.01659751037344E-2</v>
      </c>
      <c r="D122" s="2">
        <v>2.34833659491194E-2</v>
      </c>
      <c r="E122" s="2">
        <v>4.5889101338432103E-2</v>
      </c>
      <c r="F122" s="2">
        <v>5.8500914076782401E-2</v>
      </c>
      <c r="G122" s="2">
        <v>2.4179620034542298E-2</v>
      </c>
      <c r="H122" s="2">
        <v>5.73355817875211E-2</v>
      </c>
      <c r="I122" s="2">
        <v>2.5518341307814999E-2</v>
      </c>
      <c r="J122" s="2">
        <v>6.5318818040435503E-2</v>
      </c>
      <c r="K122" s="2">
        <v>3.5036496350365001E-2</v>
      </c>
      <c r="L122" s="2">
        <v>8.4626234132581094E-2</v>
      </c>
      <c r="M122" s="2">
        <v>8.0624187256176899E-2</v>
      </c>
      <c r="N122" s="2">
        <v>2.2262334536702798E-2</v>
      </c>
      <c r="O122" s="3">
        <v>0.24014598540146001</v>
      </c>
      <c r="P122" s="3">
        <v>0.624282982791587</v>
      </c>
    </row>
    <row r="123" spans="1:16" x14ac:dyDescent="0.3">
      <c r="A123" s="8" t="s">
        <v>201</v>
      </c>
      <c r="B123" s="8" t="s">
        <v>51</v>
      </c>
      <c r="C123" s="2">
        <v>2.06349206349206E-2</v>
      </c>
      <c r="D123" s="2">
        <v>-4.6656298600311003E-3</v>
      </c>
      <c r="E123" s="2">
        <v>2.5000000000000001E-2</v>
      </c>
      <c r="F123" s="2">
        <v>-6.0975609756097598E-3</v>
      </c>
      <c r="G123" s="2">
        <v>7.2085889570552106E-2</v>
      </c>
      <c r="H123" s="2">
        <v>6.0085836909871203E-2</v>
      </c>
      <c r="I123" s="2">
        <v>2.0242914979757099E-2</v>
      </c>
      <c r="J123" s="2">
        <v>4.6296296296296301E-2</v>
      </c>
      <c r="K123" s="2">
        <v>1.0113780025284499E-2</v>
      </c>
      <c r="L123" s="2">
        <v>5.7571964956195203E-2</v>
      </c>
      <c r="M123" s="2">
        <v>6.15384615384615E-2</v>
      </c>
      <c r="N123" s="2">
        <v>6.02006688963211E-2</v>
      </c>
      <c r="O123" s="3">
        <v>0.20227560050568899</v>
      </c>
      <c r="P123" s="3">
        <v>0.48593750000000002</v>
      </c>
    </row>
    <row r="124" spans="1:16" x14ac:dyDescent="0.3">
      <c r="A124" s="8" t="s">
        <v>201</v>
      </c>
      <c r="B124" s="8" t="s">
        <v>52</v>
      </c>
      <c r="C124" s="2">
        <v>-8.6956521739130405E-2</v>
      </c>
      <c r="D124" s="2">
        <v>-0.13945578231292499</v>
      </c>
      <c r="E124" s="2">
        <v>-6.3241106719367599E-2</v>
      </c>
      <c r="F124" s="2">
        <v>9.2827004219409301E-2</v>
      </c>
      <c r="G124" s="2">
        <v>3.47490347490347E-2</v>
      </c>
      <c r="H124" s="2">
        <v>1.8656716417910401E-2</v>
      </c>
      <c r="I124" s="2">
        <v>9.5238095238095205E-2</v>
      </c>
      <c r="J124" s="2">
        <v>7.0234113712374605E-2</v>
      </c>
      <c r="K124" s="2">
        <v>6.25E-2</v>
      </c>
      <c r="L124" s="2">
        <v>7.6470588235294096E-2</v>
      </c>
      <c r="M124" s="2">
        <v>0.13387978142076501</v>
      </c>
      <c r="N124" s="2">
        <v>4.8192771084337397E-3</v>
      </c>
      <c r="O124" s="3">
        <v>0.30312499999999998</v>
      </c>
      <c r="P124" s="3">
        <v>0.64822134387351804</v>
      </c>
    </row>
    <row r="125" spans="1:16" x14ac:dyDescent="0.3">
      <c r="A125" s="8" t="s">
        <v>201</v>
      </c>
      <c r="B125" s="8" t="s">
        <v>53</v>
      </c>
      <c r="C125" s="2">
        <v>-9.00900900900901E-2</v>
      </c>
      <c r="D125" s="2">
        <v>-0.32673267326732702</v>
      </c>
      <c r="E125" s="2">
        <v>-0.33823529411764702</v>
      </c>
      <c r="F125" s="2">
        <v>-0.11111111111111099</v>
      </c>
      <c r="G125" s="2">
        <v>-2.5000000000000001E-2</v>
      </c>
      <c r="H125" s="2">
        <v>7.69230769230769E-2</v>
      </c>
      <c r="I125" s="2">
        <v>0.14285714285714299</v>
      </c>
      <c r="J125" s="2">
        <v>8.3333333333333301E-2</v>
      </c>
      <c r="K125" s="2">
        <v>3.8461538461538498E-2</v>
      </c>
      <c r="L125" s="2">
        <v>3.7037037037037E-2</v>
      </c>
      <c r="M125" s="2">
        <v>0.17857142857142899</v>
      </c>
      <c r="N125" s="2">
        <v>-0.12121212121212099</v>
      </c>
      <c r="O125" s="3">
        <v>0.115384615384615</v>
      </c>
      <c r="P125" s="3">
        <v>-0.14705882352941199</v>
      </c>
    </row>
    <row r="126" spans="1:16" x14ac:dyDescent="0.3">
      <c r="A126" s="8" t="s">
        <v>202</v>
      </c>
      <c r="B126" s="8" t="s">
        <v>48</v>
      </c>
      <c r="C126" s="2">
        <v>0.168896321070234</v>
      </c>
      <c r="D126" s="2">
        <v>0.13018597997138801</v>
      </c>
      <c r="E126" s="2">
        <v>2.7848101265822801E-2</v>
      </c>
      <c r="F126" s="2">
        <v>-7.38916256157635E-3</v>
      </c>
      <c r="G126" s="2">
        <v>0.186104218362283</v>
      </c>
      <c r="H126" s="2">
        <v>7.6359832635983296E-2</v>
      </c>
      <c r="I126" s="2">
        <v>9.0379008746355696E-2</v>
      </c>
      <c r="J126" s="2">
        <v>9.35828877005348E-2</v>
      </c>
      <c r="K126" s="2">
        <v>6.8459657701711502E-2</v>
      </c>
      <c r="L126" s="2">
        <v>0.14645308924485101</v>
      </c>
      <c r="M126" s="2">
        <v>0.209580838323353</v>
      </c>
      <c r="N126" s="2">
        <v>-3.1353135313531399E-2</v>
      </c>
      <c r="O126" s="3">
        <v>0.43520782396087998</v>
      </c>
      <c r="P126" s="3">
        <v>1.2291139240506299</v>
      </c>
    </row>
    <row r="127" spans="1:16" x14ac:dyDescent="0.3">
      <c r="A127" s="8" t="s">
        <v>202</v>
      </c>
      <c r="B127" s="8" t="s">
        <v>49</v>
      </c>
      <c r="C127" s="2">
        <v>8.9164086687306507E-2</v>
      </c>
      <c r="D127" s="2">
        <v>-2.2171688459351899E-2</v>
      </c>
      <c r="E127" s="2">
        <v>9.0697674418604698E-2</v>
      </c>
      <c r="F127" s="2">
        <v>-7.5692963752665293E-2</v>
      </c>
      <c r="G127" s="2">
        <v>6.2860438292964199E-2</v>
      </c>
      <c r="H127" s="2">
        <v>6.8366793271839393E-2</v>
      </c>
      <c r="I127" s="2">
        <v>0.17877094972067001</v>
      </c>
      <c r="J127" s="2">
        <v>9.2201637225333893E-2</v>
      </c>
      <c r="K127" s="2">
        <v>9.03353057199211E-2</v>
      </c>
      <c r="L127" s="2">
        <v>9.4066570188133095E-2</v>
      </c>
      <c r="M127" s="2">
        <v>0.123677248677249</v>
      </c>
      <c r="N127" s="2">
        <v>7.09240729841083E-2</v>
      </c>
      <c r="O127" s="3">
        <v>0.43550295857988203</v>
      </c>
      <c r="P127" s="3">
        <v>1.1156976744186</v>
      </c>
    </row>
    <row r="128" spans="1:16" x14ac:dyDescent="0.3">
      <c r="A128" s="8" t="s">
        <v>202</v>
      </c>
      <c r="B128" s="8" t="s">
        <v>50</v>
      </c>
      <c r="C128" s="2">
        <v>3.9429530201342301E-2</v>
      </c>
      <c r="D128" s="2">
        <v>1.6142050040355101E-3</v>
      </c>
      <c r="E128" s="2">
        <v>9.6696212731667997E-3</v>
      </c>
      <c r="F128" s="2">
        <v>2.9529130087789301E-2</v>
      </c>
      <c r="G128" s="2">
        <v>4.65116279069767E-3</v>
      </c>
      <c r="H128" s="2">
        <v>1.54320987654321E-2</v>
      </c>
      <c r="I128" s="2">
        <v>5.2431610942249199E-2</v>
      </c>
      <c r="J128" s="2">
        <v>2.0938628158844799E-2</v>
      </c>
      <c r="K128" s="2">
        <v>8.2036775106081997E-2</v>
      </c>
      <c r="L128" s="2">
        <v>5.4901960784313697E-2</v>
      </c>
      <c r="M128" s="2">
        <v>9.8513011152416396E-2</v>
      </c>
      <c r="N128" s="2">
        <v>7.1630005640157896E-2</v>
      </c>
      <c r="O128" s="3">
        <v>0.34370579915134403</v>
      </c>
      <c r="P128" s="3">
        <v>0.53102336825141006</v>
      </c>
    </row>
    <row r="129" spans="1:16" x14ac:dyDescent="0.3">
      <c r="A129" s="8" t="s">
        <v>202</v>
      </c>
      <c r="B129" s="8" t="s">
        <v>51</v>
      </c>
      <c r="C129" s="2">
        <v>-3.2378580323785801E-2</v>
      </c>
      <c r="D129" s="2">
        <v>-6.4350064350064302E-3</v>
      </c>
      <c r="E129" s="2">
        <v>-2.4611398963730598E-2</v>
      </c>
      <c r="F129" s="2">
        <v>2.1248339973439601E-2</v>
      </c>
      <c r="G129" s="2">
        <v>5.4616384915474603E-2</v>
      </c>
      <c r="H129" s="2">
        <v>1.97287299630086E-2</v>
      </c>
      <c r="I129" s="2">
        <v>5.3204353083434103E-2</v>
      </c>
      <c r="J129" s="2">
        <v>4.9368541905855302E-2</v>
      </c>
      <c r="K129" s="2">
        <v>4.5951859956236303E-2</v>
      </c>
      <c r="L129" s="2">
        <v>3.9748953974895397E-2</v>
      </c>
      <c r="M129" s="2">
        <v>5.2313883299798802E-2</v>
      </c>
      <c r="N129" s="2">
        <v>2.6768642447418702E-2</v>
      </c>
      <c r="O129" s="3">
        <v>0.17505470459518599</v>
      </c>
      <c r="P129" s="3">
        <v>0.39119170984455998</v>
      </c>
    </row>
    <row r="130" spans="1:16" x14ac:dyDescent="0.3">
      <c r="A130" s="8" t="s">
        <v>202</v>
      </c>
      <c r="B130" s="8" t="s">
        <v>52</v>
      </c>
      <c r="C130" s="2">
        <v>-6.5645514223194701E-2</v>
      </c>
      <c r="D130" s="2">
        <v>-0.128805620608899</v>
      </c>
      <c r="E130" s="2">
        <v>-0.14784946236559099</v>
      </c>
      <c r="F130" s="2">
        <v>-1.5772870662460602E-2</v>
      </c>
      <c r="G130" s="2">
        <v>2.8846153846153799E-2</v>
      </c>
      <c r="H130" s="2">
        <v>7.4766355140186896E-2</v>
      </c>
      <c r="I130" s="2">
        <v>2.0289855072463801E-2</v>
      </c>
      <c r="J130" s="2">
        <v>0.102272727272727</v>
      </c>
      <c r="K130" s="2">
        <v>5.67010309278351E-2</v>
      </c>
      <c r="L130" s="2">
        <v>8.7804878048780496E-2</v>
      </c>
      <c r="M130" s="2">
        <v>0.100896860986547</v>
      </c>
      <c r="N130" s="2">
        <v>8.3503054989816694E-2</v>
      </c>
      <c r="O130" s="3">
        <v>0.37113402061855699</v>
      </c>
      <c r="P130" s="3">
        <v>0.43010752688171999</v>
      </c>
    </row>
    <row r="131" spans="1:16" x14ac:dyDescent="0.3">
      <c r="A131" s="8" t="s">
        <v>202</v>
      </c>
      <c r="B131" s="8" t="s">
        <v>53</v>
      </c>
      <c r="C131" s="2">
        <v>-0.164948453608247</v>
      </c>
      <c r="D131" s="2">
        <v>-0.33950617283950602</v>
      </c>
      <c r="E131" s="2">
        <v>-0.32710280373831802</v>
      </c>
      <c r="F131" s="2">
        <v>-0.13888888888888901</v>
      </c>
      <c r="G131" s="2">
        <v>0.19354838709677399</v>
      </c>
      <c r="H131" s="2">
        <v>0.22972972972972999</v>
      </c>
      <c r="I131" s="2">
        <v>0.10989010989011</v>
      </c>
      <c r="J131" s="2">
        <v>-2.9702970297029702E-2</v>
      </c>
      <c r="K131" s="2">
        <v>7.1428571428571397E-2</v>
      </c>
      <c r="L131" s="2">
        <v>-4.7619047619047603E-2</v>
      </c>
      <c r="M131" s="2">
        <v>0.03</v>
      </c>
      <c r="N131" s="2">
        <v>5.8252427184466E-2</v>
      </c>
      <c r="O131" s="3">
        <v>0.11224489795918401</v>
      </c>
      <c r="P131" s="3">
        <v>1.86915887850467E-2</v>
      </c>
    </row>
    <row r="132" spans="1:16" x14ac:dyDescent="0.3">
      <c r="A132" s="8" t="s">
        <v>203</v>
      </c>
      <c r="B132" s="8" t="s">
        <v>48</v>
      </c>
      <c r="C132" s="2">
        <v>0.155940594059406</v>
      </c>
      <c r="D132" s="2">
        <v>5.9957173447537503E-2</v>
      </c>
      <c r="E132" s="2">
        <v>8.4848484848484895E-2</v>
      </c>
      <c r="F132" s="2">
        <v>8.9385474860335198E-2</v>
      </c>
      <c r="G132" s="2">
        <v>0.155555555555556</v>
      </c>
      <c r="H132" s="2">
        <v>7.69230769230769E-2</v>
      </c>
      <c r="I132" s="2">
        <v>0.16620879120879101</v>
      </c>
      <c r="J132" s="2">
        <v>0.10718492343934</v>
      </c>
      <c r="K132" s="2">
        <v>9.2553191489361697E-2</v>
      </c>
      <c r="L132" s="2">
        <v>9.54235637779942E-2</v>
      </c>
      <c r="M132" s="2">
        <v>5.4222222222222199E-2</v>
      </c>
      <c r="N132" s="2">
        <v>-4.7217537942664402E-2</v>
      </c>
      <c r="O132" s="3">
        <v>0.20212765957446799</v>
      </c>
      <c r="P132" s="3">
        <v>1.28282828282828</v>
      </c>
    </row>
    <row r="133" spans="1:16" x14ac:dyDescent="0.3">
      <c r="A133" s="8" t="s">
        <v>203</v>
      </c>
      <c r="B133" s="8" t="s">
        <v>49</v>
      </c>
      <c r="C133" s="2">
        <v>8.8861076345431805E-2</v>
      </c>
      <c r="D133" s="2">
        <v>-6.7816091954022995E-2</v>
      </c>
      <c r="E133" s="2">
        <v>2.2194821208384698E-2</v>
      </c>
      <c r="F133" s="2">
        <v>-3.7394451145958997E-2</v>
      </c>
      <c r="G133" s="2">
        <v>0.114035087719298</v>
      </c>
      <c r="H133" s="2">
        <v>0.106861642294713</v>
      </c>
      <c r="I133" s="2">
        <v>0.134146341463415</v>
      </c>
      <c r="J133" s="2">
        <v>0.11379928315412199</v>
      </c>
      <c r="K133" s="2">
        <v>9.1713596138374903E-2</v>
      </c>
      <c r="L133" s="2">
        <v>0.159174649963154</v>
      </c>
      <c r="M133" s="2">
        <v>0.119516846789574</v>
      </c>
      <c r="N133" s="2">
        <v>0.135150482680295</v>
      </c>
      <c r="O133" s="3">
        <v>0.60820595333869698</v>
      </c>
      <c r="P133" s="3">
        <v>1.46485819975339</v>
      </c>
    </row>
    <row r="134" spans="1:16" x14ac:dyDescent="0.3">
      <c r="A134" s="8" t="s">
        <v>203</v>
      </c>
      <c r="B134" s="8" t="s">
        <v>50</v>
      </c>
      <c r="C134" s="2">
        <v>6.2394603709949398E-2</v>
      </c>
      <c r="D134" s="2">
        <v>-5.8730158730158702E-2</v>
      </c>
      <c r="E134" s="2">
        <v>-4.5531197301855002E-2</v>
      </c>
      <c r="F134" s="2">
        <v>2.47349823321555E-2</v>
      </c>
      <c r="G134" s="2">
        <v>1.7241379310344799E-3</v>
      </c>
      <c r="H134" s="2">
        <v>1.5490533562822701E-2</v>
      </c>
      <c r="I134" s="2">
        <v>3.3898305084745797E-2</v>
      </c>
      <c r="J134" s="2">
        <v>8.1967213114754106E-2</v>
      </c>
      <c r="K134" s="2">
        <v>-6.0606060606060597E-3</v>
      </c>
      <c r="L134" s="2">
        <v>0.13262195121951201</v>
      </c>
      <c r="M134" s="2">
        <v>3.9030955585464301E-2</v>
      </c>
      <c r="N134" s="2">
        <v>6.6062176165803094E-2</v>
      </c>
      <c r="O134" s="3">
        <v>0.24696969696969701</v>
      </c>
      <c r="P134" s="3">
        <v>0.38785834738617198</v>
      </c>
    </row>
    <row r="135" spans="1:16" x14ac:dyDescent="0.3">
      <c r="A135" s="8" t="s">
        <v>203</v>
      </c>
      <c r="B135" s="8" t="s">
        <v>51</v>
      </c>
      <c r="C135" s="2">
        <v>2.53164556962025E-2</v>
      </c>
      <c r="D135" s="2">
        <v>-3.7037037037037E-2</v>
      </c>
      <c r="E135" s="2">
        <v>-3.0769230769230799E-2</v>
      </c>
      <c r="F135" s="2">
        <v>3.9682539682539701E-2</v>
      </c>
      <c r="G135" s="2">
        <v>-5.0890585241730301E-3</v>
      </c>
      <c r="H135" s="2">
        <v>-5.1150895140665001E-3</v>
      </c>
      <c r="I135" s="2">
        <v>4.6272493573264802E-2</v>
      </c>
      <c r="J135" s="2">
        <v>4.1769041769041802E-2</v>
      </c>
      <c r="K135" s="2">
        <v>2.1226415094339601E-2</v>
      </c>
      <c r="L135" s="2">
        <v>5.7736720554272501E-2</v>
      </c>
      <c r="M135" s="2">
        <v>2.8384279475982498E-2</v>
      </c>
      <c r="N135" s="2">
        <v>6.5817409766454393E-2</v>
      </c>
      <c r="O135" s="3">
        <v>0.18396226415094299</v>
      </c>
      <c r="P135" s="3">
        <v>0.28717948717948699</v>
      </c>
    </row>
    <row r="136" spans="1:16" x14ac:dyDescent="0.3">
      <c r="A136" s="8" t="s">
        <v>203</v>
      </c>
      <c r="B136" s="8" t="s">
        <v>52</v>
      </c>
      <c r="C136" s="2">
        <v>-7.2916666666666699E-2</v>
      </c>
      <c r="D136" s="2">
        <v>-0.16853932584269701</v>
      </c>
      <c r="E136" s="2">
        <v>-4.0540540540540501E-2</v>
      </c>
      <c r="F136" s="2">
        <v>-1.4084507042253501E-2</v>
      </c>
      <c r="G136" s="2">
        <v>0.13571428571428601</v>
      </c>
      <c r="H136" s="2">
        <v>-3.1446540880503103E-2</v>
      </c>
      <c r="I136" s="2">
        <v>1.9480519480519501E-2</v>
      </c>
      <c r="J136" s="2">
        <v>-1.27388535031847E-2</v>
      </c>
      <c r="K136" s="2">
        <v>0.14193548387096799</v>
      </c>
      <c r="L136" s="2">
        <v>6.21468926553672E-2</v>
      </c>
      <c r="M136" s="2">
        <v>9.0425531914893595E-2</v>
      </c>
      <c r="N136" s="2">
        <v>8.2926829268292701E-2</v>
      </c>
      <c r="O136" s="3">
        <v>0.43225806451612903</v>
      </c>
      <c r="P136" s="3">
        <v>0.5</v>
      </c>
    </row>
    <row r="137" spans="1:16" x14ac:dyDescent="0.3">
      <c r="A137" s="8" t="s">
        <v>203</v>
      </c>
      <c r="B137" s="8" t="s">
        <v>53</v>
      </c>
      <c r="C137" s="2">
        <v>-0.18811881188118801</v>
      </c>
      <c r="D137" s="2">
        <v>-0.292682926829268</v>
      </c>
      <c r="E137" s="2">
        <v>-0.37931034482758602</v>
      </c>
      <c r="F137" s="2">
        <v>-0.36111111111111099</v>
      </c>
      <c r="G137" s="2">
        <v>-0.173913043478261</v>
      </c>
      <c r="H137" s="2">
        <v>0.42105263157894701</v>
      </c>
      <c r="I137" s="2">
        <v>0</v>
      </c>
      <c r="J137" s="2">
        <v>3.7037037037037E-2</v>
      </c>
      <c r="K137" s="2">
        <v>0.14285714285714299</v>
      </c>
      <c r="L137" s="2">
        <v>-6.25E-2</v>
      </c>
      <c r="M137" s="2">
        <v>6.6666666666666693E-2</v>
      </c>
      <c r="N137" s="2">
        <v>9.375E-2</v>
      </c>
      <c r="O137" s="3">
        <v>0.25</v>
      </c>
      <c r="P137" s="3">
        <v>-0.39655172413793099</v>
      </c>
    </row>
    <row r="138" spans="1:16" x14ac:dyDescent="0.3">
      <c r="A138" s="8" t="s">
        <v>204</v>
      </c>
      <c r="B138" s="8" t="s">
        <v>48</v>
      </c>
      <c r="C138" s="2">
        <v>0.18215613382899601</v>
      </c>
      <c r="D138" s="2">
        <v>4.8742138364779898E-2</v>
      </c>
      <c r="E138" s="2">
        <v>5.5472263868066002E-2</v>
      </c>
      <c r="F138" s="2">
        <v>0.173295454545455</v>
      </c>
      <c r="G138" s="2">
        <v>9.5641646489104101E-2</v>
      </c>
      <c r="H138" s="2">
        <v>0.107182320441989</v>
      </c>
      <c r="I138" s="2">
        <v>0.110778443113772</v>
      </c>
      <c r="J138" s="2">
        <v>0.14285714285714299</v>
      </c>
      <c r="K138" s="2">
        <v>4.1666666666666699E-2</v>
      </c>
      <c r="L138" s="2">
        <v>0.23245283018867899</v>
      </c>
      <c r="M138" s="2">
        <v>0.189834660134721</v>
      </c>
      <c r="N138" s="2">
        <v>-7.5141533710756603E-2</v>
      </c>
      <c r="O138" s="3">
        <v>0.41273584905660399</v>
      </c>
      <c r="P138" s="3">
        <v>1.69415292353823</v>
      </c>
    </row>
    <row r="139" spans="1:16" x14ac:dyDescent="0.3">
      <c r="A139" s="8" t="s">
        <v>204</v>
      </c>
      <c r="B139" s="8" t="s">
        <v>49</v>
      </c>
      <c r="C139" s="2">
        <v>2.3071377072819001E-2</v>
      </c>
      <c r="D139" s="2">
        <v>-4.8625792811839298E-2</v>
      </c>
      <c r="E139" s="2">
        <v>8.1481481481481492E-3</v>
      </c>
      <c r="F139" s="2">
        <v>3.5268185157972101E-2</v>
      </c>
      <c r="G139" s="2">
        <v>3.76153300212917E-2</v>
      </c>
      <c r="H139" s="2">
        <v>4.4459644322845403E-2</v>
      </c>
      <c r="I139" s="2">
        <v>0.129666011787819</v>
      </c>
      <c r="J139" s="2">
        <v>0.12405797101449299</v>
      </c>
      <c r="K139" s="2">
        <v>0.12429087158329</v>
      </c>
      <c r="L139" s="2">
        <v>0.146788990825688</v>
      </c>
      <c r="M139" s="2">
        <v>0.16400000000000001</v>
      </c>
      <c r="N139" s="2">
        <v>4.0893470790378E-2</v>
      </c>
      <c r="O139" s="3">
        <v>0.562145435791645</v>
      </c>
      <c r="P139" s="3">
        <v>1.2437037037037</v>
      </c>
    </row>
    <row r="140" spans="1:16" x14ac:dyDescent="0.3">
      <c r="A140" s="8" t="s">
        <v>204</v>
      </c>
      <c r="B140" s="8" t="s">
        <v>50</v>
      </c>
      <c r="C140" s="2">
        <v>9.2571428571428596E-2</v>
      </c>
      <c r="D140" s="2">
        <v>-8.3682008368200795E-3</v>
      </c>
      <c r="E140" s="2">
        <v>-3.9029535864978898E-2</v>
      </c>
      <c r="F140" s="2">
        <v>5.81778265642151E-2</v>
      </c>
      <c r="G140" s="2">
        <v>5.9128630705394203E-2</v>
      </c>
      <c r="H140" s="2">
        <v>1.56709108716944E-2</v>
      </c>
      <c r="I140" s="2">
        <v>3.2786885245901599E-2</v>
      </c>
      <c r="J140" s="2">
        <v>2.61437908496732E-2</v>
      </c>
      <c r="K140" s="2">
        <v>5.6414922656960902E-2</v>
      </c>
      <c r="L140" s="2">
        <v>0.12058570198105099</v>
      </c>
      <c r="M140" s="2">
        <v>0.109915449654112</v>
      </c>
      <c r="N140" s="2">
        <v>7.2714681440443199E-2</v>
      </c>
      <c r="O140" s="3">
        <v>0.40946314831665098</v>
      </c>
      <c r="P140" s="3">
        <v>0.63396624472573804</v>
      </c>
    </row>
    <row r="141" spans="1:16" x14ac:dyDescent="0.3">
      <c r="A141" s="8" t="s">
        <v>204</v>
      </c>
      <c r="B141" s="8" t="s">
        <v>51</v>
      </c>
      <c r="C141" s="2">
        <v>5.29100529100529E-2</v>
      </c>
      <c r="D141" s="2">
        <v>0</v>
      </c>
      <c r="E141" s="2">
        <v>3.3500837520937998E-3</v>
      </c>
      <c r="F141" s="2">
        <v>1.83639398998331E-2</v>
      </c>
      <c r="G141" s="2">
        <v>-4.7540983606557403E-2</v>
      </c>
      <c r="H141" s="2">
        <v>4.81927710843374E-2</v>
      </c>
      <c r="I141" s="2">
        <v>5.2545155993431902E-2</v>
      </c>
      <c r="J141" s="2">
        <v>2.1840873634945399E-2</v>
      </c>
      <c r="K141" s="2">
        <v>3.2061068702290099E-2</v>
      </c>
      <c r="L141" s="2">
        <v>4.7337278106508902E-2</v>
      </c>
      <c r="M141" s="2">
        <v>9.3220338983050793E-2</v>
      </c>
      <c r="N141" s="2">
        <v>2.58397932816537E-2</v>
      </c>
      <c r="O141" s="3">
        <v>0.212213740458015</v>
      </c>
      <c r="P141" s="3">
        <v>0.32998324958123998</v>
      </c>
    </row>
    <row r="142" spans="1:16" x14ac:dyDescent="0.3">
      <c r="A142" s="8" t="s">
        <v>204</v>
      </c>
      <c r="B142" s="8" t="s">
        <v>52</v>
      </c>
      <c r="C142" s="2">
        <v>-7.0707070707070704E-2</v>
      </c>
      <c r="D142" s="2">
        <v>-0.15217391304347799</v>
      </c>
      <c r="E142" s="2">
        <v>-7.2649572649572697E-2</v>
      </c>
      <c r="F142" s="2">
        <v>-2.3041474654377898E-2</v>
      </c>
      <c r="G142" s="2">
        <v>0.122641509433962</v>
      </c>
      <c r="H142" s="2">
        <v>4.20168067226891E-2</v>
      </c>
      <c r="I142" s="2">
        <v>2.8225806451612899E-2</v>
      </c>
      <c r="J142" s="2">
        <v>4.7058823529411799E-2</v>
      </c>
      <c r="K142" s="2">
        <v>0.12734082397003699</v>
      </c>
      <c r="L142" s="2">
        <v>4.6511627906976702E-2</v>
      </c>
      <c r="M142" s="2">
        <v>8.5714285714285701E-2</v>
      </c>
      <c r="N142" s="2">
        <v>1.7543859649122799E-2</v>
      </c>
      <c r="O142" s="3">
        <v>0.30337078651685401</v>
      </c>
      <c r="P142" s="3">
        <v>0.487179487179487</v>
      </c>
    </row>
    <row r="143" spans="1:16" x14ac:dyDescent="0.3">
      <c r="A143" s="8" t="s">
        <v>204</v>
      </c>
      <c r="B143" s="8" t="s">
        <v>53</v>
      </c>
      <c r="C143" s="2">
        <v>-6.5217391304347797E-2</v>
      </c>
      <c r="D143" s="2">
        <v>-0.116279069767442</v>
      </c>
      <c r="E143" s="2">
        <v>-0.34210526315789502</v>
      </c>
      <c r="F143" s="2">
        <v>0.06</v>
      </c>
      <c r="G143" s="2">
        <v>-3.77358490566038E-2</v>
      </c>
      <c r="H143" s="2">
        <v>0</v>
      </c>
      <c r="I143" s="2">
        <v>-3.9215686274509803E-2</v>
      </c>
      <c r="J143" s="2">
        <v>0.183673469387755</v>
      </c>
      <c r="K143" s="2">
        <v>-6.8965517241379296E-2</v>
      </c>
      <c r="L143" s="2">
        <v>9.2592592592592601E-2</v>
      </c>
      <c r="M143" s="2">
        <v>1.6949152542372899E-2</v>
      </c>
      <c r="N143" s="2">
        <v>0</v>
      </c>
      <c r="O143" s="3">
        <v>3.4482758620689703E-2</v>
      </c>
      <c r="P143" s="3">
        <v>-0.21052631578947401</v>
      </c>
    </row>
    <row r="144" spans="1:16" x14ac:dyDescent="0.3">
      <c r="A144" s="11" t="s">
        <v>18</v>
      </c>
      <c r="B144" s="11" t="s">
        <v>18</v>
      </c>
      <c r="C144" s="3">
        <v>5.3932790037542401E-2</v>
      </c>
      <c r="D144" s="3">
        <v>-1.6912829423689501E-2</v>
      </c>
      <c r="E144" s="3">
        <v>3.74123608083427E-3</v>
      </c>
      <c r="F144" s="3">
        <v>1.8812549526017699E-2</v>
      </c>
      <c r="G144" s="3">
        <v>6.4700120988650106E-2</v>
      </c>
      <c r="H144" s="3">
        <v>5.2056277056277099E-2</v>
      </c>
      <c r="I144" s="3">
        <v>8.70023660117272E-2</v>
      </c>
      <c r="J144" s="3">
        <v>8.1789575791989005E-2</v>
      </c>
      <c r="K144" s="3">
        <v>7.2828273991776701E-2</v>
      </c>
      <c r="L144" s="3">
        <v>0.11968442940432999</v>
      </c>
      <c r="M144" s="3">
        <v>0.117869822485207</v>
      </c>
      <c r="N144" s="3">
        <v>2.67593934754638E-2</v>
      </c>
      <c r="O144" s="3">
        <v>0.37875076546233899</v>
      </c>
      <c r="P144" s="3">
        <v>0.85712602368467605</v>
      </c>
    </row>
    <row r="145" spans="1:2" x14ac:dyDescent="0.3">
      <c r="A145" s="15"/>
      <c r="B145" s="15"/>
    </row>
    <row r="146" spans="1:2" x14ac:dyDescent="0.3">
      <c r="A146" s="13" t="s">
        <v>42</v>
      </c>
      <c r="B146" s="15"/>
    </row>
    <row r="147" spans="1:2" x14ac:dyDescent="0.3">
      <c r="A147" s="14" t="s">
        <v>43</v>
      </c>
      <c r="B147" s="15"/>
    </row>
    <row r="148" spans="1:2" x14ac:dyDescent="0.3">
      <c r="A148" s="14" t="s">
        <v>44</v>
      </c>
      <c r="B148" s="15"/>
    </row>
    <row r="149" spans="1:2" x14ac:dyDescent="0.3">
      <c r="A149" s="14" t="s">
        <v>47</v>
      </c>
      <c r="B149" s="15"/>
    </row>
    <row r="150" spans="1:2" x14ac:dyDescent="0.3">
      <c r="A150" s="14" t="s">
        <v>56</v>
      </c>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54:O54"/>
    <mergeCell ref="C100:N100"/>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248</v>
      </c>
      <c r="B1" s="15"/>
    </row>
    <row r="2" spans="1:15" ht="15.6" x14ac:dyDescent="0.3">
      <c r="A2" s="12" t="s">
        <v>176</v>
      </c>
      <c r="B2" s="15"/>
    </row>
    <row r="3" spans="1:15" ht="15.6" x14ac:dyDescent="0.3">
      <c r="A3" s="12" t="s">
        <v>206</v>
      </c>
      <c r="B3" s="15"/>
    </row>
    <row r="4" spans="1:15" ht="15.6" x14ac:dyDescent="0.3">
      <c r="A4" s="12" t="s">
        <v>60</v>
      </c>
      <c r="B4" s="15"/>
    </row>
    <row r="5" spans="1:15" x14ac:dyDescent="0.3">
      <c r="A5" s="15"/>
      <c r="B5" s="15"/>
    </row>
    <row r="6" spans="1:15" x14ac:dyDescent="0.3">
      <c r="A6" s="16" t="str">
        <f>HYPERLINK("#'Table of contents'!A107",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57</v>
      </c>
      <c r="C9" s="1">
        <v>1299</v>
      </c>
      <c r="D9" s="1">
        <v>1359</v>
      </c>
      <c r="E9" s="1">
        <v>1449</v>
      </c>
      <c r="F9" s="1">
        <v>1389</v>
      </c>
      <c r="G9" s="1">
        <v>1495</v>
      </c>
      <c r="H9" s="1">
        <v>1627</v>
      </c>
      <c r="I9" s="1">
        <v>1727</v>
      </c>
      <c r="J9" s="1">
        <v>1904</v>
      </c>
      <c r="K9" s="1">
        <v>2029</v>
      </c>
      <c r="L9" s="1">
        <v>2205</v>
      </c>
      <c r="M9" s="1">
        <v>2473</v>
      </c>
      <c r="N9" s="1">
        <v>2803</v>
      </c>
      <c r="O9" s="1">
        <v>2937</v>
      </c>
    </row>
    <row r="10" spans="1:15" x14ac:dyDescent="0.3">
      <c r="A10" s="7" t="s">
        <v>198</v>
      </c>
      <c r="B10" s="7" t="s">
        <v>58</v>
      </c>
      <c r="C10" s="1">
        <v>1987</v>
      </c>
      <c r="D10" s="1">
        <v>2076</v>
      </c>
      <c r="E10" s="1">
        <v>2096</v>
      </c>
      <c r="F10" s="1">
        <v>2063</v>
      </c>
      <c r="G10" s="1">
        <v>2126</v>
      </c>
      <c r="H10" s="1">
        <v>2270</v>
      </c>
      <c r="I10" s="1">
        <v>2385</v>
      </c>
      <c r="J10" s="1">
        <v>2663</v>
      </c>
      <c r="K10" s="1">
        <v>2906</v>
      </c>
      <c r="L10" s="1">
        <v>3102</v>
      </c>
      <c r="M10" s="1">
        <v>3420</v>
      </c>
      <c r="N10" s="1">
        <v>3675</v>
      </c>
      <c r="O10" s="1">
        <v>3723</v>
      </c>
    </row>
    <row r="11" spans="1:15" x14ac:dyDescent="0.3">
      <c r="A11" s="7" t="s">
        <v>199</v>
      </c>
      <c r="B11" s="7" t="s">
        <v>57</v>
      </c>
      <c r="C11" s="1">
        <v>4128</v>
      </c>
      <c r="D11" s="1">
        <v>4606</v>
      </c>
      <c r="E11" s="1">
        <v>4560</v>
      </c>
      <c r="F11" s="1">
        <v>4628</v>
      </c>
      <c r="G11" s="1">
        <v>4522</v>
      </c>
      <c r="H11" s="1">
        <v>4753</v>
      </c>
      <c r="I11" s="1">
        <v>4921</v>
      </c>
      <c r="J11" s="1">
        <v>5170</v>
      </c>
      <c r="K11" s="1">
        <v>5499</v>
      </c>
      <c r="L11" s="1">
        <v>5727</v>
      </c>
      <c r="M11" s="1">
        <v>6458</v>
      </c>
      <c r="N11" s="1">
        <v>7091</v>
      </c>
      <c r="O11" s="1">
        <v>7297</v>
      </c>
    </row>
    <row r="12" spans="1:15" x14ac:dyDescent="0.3">
      <c r="A12" s="7" t="s">
        <v>199</v>
      </c>
      <c r="B12" s="7" t="s">
        <v>58</v>
      </c>
      <c r="C12" s="1">
        <v>5196</v>
      </c>
      <c r="D12" s="1">
        <v>5415</v>
      </c>
      <c r="E12" s="1">
        <v>4983</v>
      </c>
      <c r="F12" s="1">
        <v>4919</v>
      </c>
      <c r="G12" s="1">
        <v>4799</v>
      </c>
      <c r="H12" s="1">
        <v>4965</v>
      </c>
      <c r="I12" s="1">
        <v>5149</v>
      </c>
      <c r="J12" s="1">
        <v>5404</v>
      </c>
      <c r="K12" s="1">
        <v>5706</v>
      </c>
      <c r="L12" s="1">
        <v>6077</v>
      </c>
      <c r="M12" s="1">
        <v>6597</v>
      </c>
      <c r="N12" s="1">
        <v>6969</v>
      </c>
      <c r="O12" s="1">
        <v>7043</v>
      </c>
    </row>
    <row r="13" spans="1:15" x14ac:dyDescent="0.3">
      <c r="A13" s="7" t="s">
        <v>200</v>
      </c>
      <c r="B13" s="7" t="s">
        <v>57</v>
      </c>
      <c r="C13" s="1">
        <v>1933</v>
      </c>
      <c r="D13" s="1">
        <v>1988</v>
      </c>
      <c r="E13" s="1">
        <v>2150</v>
      </c>
      <c r="F13" s="1">
        <v>2184</v>
      </c>
      <c r="G13" s="1">
        <v>2184</v>
      </c>
      <c r="H13" s="1">
        <v>2499</v>
      </c>
      <c r="I13" s="1">
        <v>2628</v>
      </c>
      <c r="J13" s="1">
        <v>2880</v>
      </c>
      <c r="K13" s="1">
        <v>3211</v>
      </c>
      <c r="L13" s="1">
        <v>3553</v>
      </c>
      <c r="M13" s="1">
        <v>4139</v>
      </c>
      <c r="N13" s="1">
        <v>4975</v>
      </c>
      <c r="O13" s="1">
        <v>5230</v>
      </c>
    </row>
    <row r="14" spans="1:15" x14ac:dyDescent="0.3">
      <c r="A14" s="7" t="s">
        <v>200</v>
      </c>
      <c r="B14" s="7" t="s">
        <v>58</v>
      </c>
      <c r="C14" s="1">
        <v>3203</v>
      </c>
      <c r="D14" s="1">
        <v>3331</v>
      </c>
      <c r="E14" s="1">
        <v>3344</v>
      </c>
      <c r="F14" s="1">
        <v>3378</v>
      </c>
      <c r="G14" s="1">
        <v>3626</v>
      </c>
      <c r="H14" s="1">
        <v>3835</v>
      </c>
      <c r="I14" s="1">
        <v>4023</v>
      </c>
      <c r="J14" s="1">
        <v>4456</v>
      </c>
      <c r="K14" s="1">
        <v>4957</v>
      </c>
      <c r="L14" s="1">
        <v>5329</v>
      </c>
      <c r="M14" s="1">
        <v>5975</v>
      </c>
      <c r="N14" s="1">
        <v>6697</v>
      </c>
      <c r="O14" s="1">
        <v>6699</v>
      </c>
    </row>
    <row r="15" spans="1:15" x14ac:dyDescent="0.3">
      <c r="A15" s="7" t="s">
        <v>201</v>
      </c>
      <c r="B15" s="7" t="s">
        <v>57</v>
      </c>
      <c r="C15" s="1">
        <v>1400</v>
      </c>
      <c r="D15" s="1">
        <v>1493</v>
      </c>
      <c r="E15" s="1">
        <v>1454</v>
      </c>
      <c r="F15" s="1">
        <v>1495</v>
      </c>
      <c r="G15" s="1">
        <v>1668</v>
      </c>
      <c r="H15" s="1">
        <v>1799</v>
      </c>
      <c r="I15" s="1">
        <v>1984</v>
      </c>
      <c r="J15" s="1">
        <v>2181</v>
      </c>
      <c r="K15" s="1">
        <v>2366</v>
      </c>
      <c r="L15" s="1">
        <v>2579</v>
      </c>
      <c r="M15" s="1">
        <v>3062</v>
      </c>
      <c r="N15" s="1">
        <v>3679</v>
      </c>
      <c r="O15" s="1">
        <v>3766</v>
      </c>
    </row>
    <row r="16" spans="1:15" x14ac:dyDescent="0.3">
      <c r="A16" s="7" t="s">
        <v>201</v>
      </c>
      <c r="B16" s="7" t="s">
        <v>58</v>
      </c>
      <c r="C16" s="1">
        <v>2518</v>
      </c>
      <c r="D16" s="1">
        <v>2597</v>
      </c>
      <c r="E16" s="1">
        <v>2541</v>
      </c>
      <c r="F16" s="1">
        <v>2604</v>
      </c>
      <c r="G16" s="1">
        <v>2728</v>
      </c>
      <c r="H16" s="1">
        <v>2938</v>
      </c>
      <c r="I16" s="1">
        <v>3144</v>
      </c>
      <c r="J16" s="1">
        <v>3437</v>
      </c>
      <c r="K16" s="1">
        <v>3734</v>
      </c>
      <c r="L16" s="1">
        <v>4027</v>
      </c>
      <c r="M16" s="1">
        <v>4487</v>
      </c>
      <c r="N16" s="1">
        <v>4981</v>
      </c>
      <c r="O16" s="1">
        <v>5044</v>
      </c>
    </row>
    <row r="17" spans="1:15" x14ac:dyDescent="0.3">
      <c r="A17" s="7" t="s">
        <v>202</v>
      </c>
      <c r="B17" s="7" t="s">
        <v>57</v>
      </c>
      <c r="C17" s="1">
        <v>2054</v>
      </c>
      <c r="D17" s="1">
        <v>2207</v>
      </c>
      <c r="E17" s="1">
        <v>2226</v>
      </c>
      <c r="F17" s="1">
        <v>2337</v>
      </c>
      <c r="G17" s="1">
        <v>2218</v>
      </c>
      <c r="H17" s="1">
        <v>2418</v>
      </c>
      <c r="I17" s="1">
        <v>2501</v>
      </c>
      <c r="J17" s="1">
        <v>2755</v>
      </c>
      <c r="K17" s="1">
        <v>2981</v>
      </c>
      <c r="L17" s="1">
        <v>3239</v>
      </c>
      <c r="M17" s="1">
        <v>3568</v>
      </c>
      <c r="N17" s="1">
        <v>4035</v>
      </c>
      <c r="O17" s="1">
        <v>4339</v>
      </c>
    </row>
    <row r="18" spans="1:15" x14ac:dyDescent="0.3">
      <c r="A18" s="7" t="s">
        <v>202</v>
      </c>
      <c r="B18" s="7" t="s">
        <v>58</v>
      </c>
      <c r="C18" s="1">
        <v>2805</v>
      </c>
      <c r="D18" s="1">
        <v>2856</v>
      </c>
      <c r="E18" s="1">
        <v>2776</v>
      </c>
      <c r="F18" s="1">
        <v>2746</v>
      </c>
      <c r="G18" s="1">
        <v>2755</v>
      </c>
      <c r="H18" s="1">
        <v>2883</v>
      </c>
      <c r="I18" s="1">
        <v>3076</v>
      </c>
      <c r="J18" s="1">
        <v>3397</v>
      </c>
      <c r="K18" s="1">
        <v>3595</v>
      </c>
      <c r="L18" s="1">
        <v>3837</v>
      </c>
      <c r="M18" s="1">
        <v>4113</v>
      </c>
      <c r="N18" s="1">
        <v>4594</v>
      </c>
      <c r="O18" s="1">
        <v>4676</v>
      </c>
    </row>
    <row r="19" spans="1:15" x14ac:dyDescent="0.3">
      <c r="A19" s="7" t="s">
        <v>203</v>
      </c>
      <c r="B19" s="7" t="s">
        <v>57</v>
      </c>
      <c r="C19" s="1">
        <v>1152</v>
      </c>
      <c r="D19" s="1">
        <v>1294</v>
      </c>
      <c r="E19" s="1">
        <v>1215</v>
      </c>
      <c r="F19" s="1">
        <v>1250</v>
      </c>
      <c r="G19" s="1">
        <v>1232</v>
      </c>
      <c r="H19" s="1">
        <v>1346</v>
      </c>
      <c r="I19" s="1">
        <v>1445</v>
      </c>
      <c r="J19" s="1">
        <v>1583</v>
      </c>
      <c r="K19" s="1">
        <v>1679</v>
      </c>
      <c r="L19" s="1">
        <v>1844</v>
      </c>
      <c r="M19" s="1">
        <v>2035</v>
      </c>
      <c r="N19" s="1">
        <v>2218</v>
      </c>
      <c r="O19" s="1">
        <v>2361</v>
      </c>
    </row>
    <row r="20" spans="1:15" x14ac:dyDescent="0.3">
      <c r="A20" s="7" t="s">
        <v>203</v>
      </c>
      <c r="B20" s="7" t="s">
        <v>58</v>
      </c>
      <c r="C20" s="1">
        <v>1332</v>
      </c>
      <c r="D20" s="1">
        <v>1338</v>
      </c>
      <c r="E20" s="1">
        <v>1280</v>
      </c>
      <c r="F20" s="1">
        <v>1238</v>
      </c>
      <c r="G20" s="1">
        <v>1287</v>
      </c>
      <c r="H20" s="1">
        <v>1369</v>
      </c>
      <c r="I20" s="1">
        <v>1427</v>
      </c>
      <c r="J20" s="1">
        <v>1583</v>
      </c>
      <c r="K20" s="1">
        <v>1771</v>
      </c>
      <c r="L20" s="1">
        <v>1838</v>
      </c>
      <c r="M20" s="1">
        <v>2082</v>
      </c>
      <c r="N20" s="1">
        <v>2209</v>
      </c>
      <c r="O20" s="1">
        <v>2350</v>
      </c>
    </row>
    <row r="21" spans="1:15" x14ac:dyDescent="0.3">
      <c r="A21" s="7" t="s">
        <v>204</v>
      </c>
      <c r="B21" s="7" t="s">
        <v>57</v>
      </c>
      <c r="C21" s="1">
        <v>1483</v>
      </c>
      <c r="D21" s="1">
        <v>1583</v>
      </c>
      <c r="E21" s="1">
        <v>1566</v>
      </c>
      <c r="F21" s="1">
        <v>1575</v>
      </c>
      <c r="G21" s="1">
        <v>1694</v>
      </c>
      <c r="H21" s="1">
        <v>1753</v>
      </c>
      <c r="I21" s="1">
        <v>1936</v>
      </c>
      <c r="J21" s="1">
        <v>2007</v>
      </c>
      <c r="K21" s="1">
        <v>2214</v>
      </c>
      <c r="L21" s="1">
        <v>2367</v>
      </c>
      <c r="M21" s="1">
        <v>2827</v>
      </c>
      <c r="N21" s="1">
        <v>3234</v>
      </c>
      <c r="O21" s="1">
        <v>3347</v>
      </c>
    </row>
    <row r="22" spans="1:15" x14ac:dyDescent="0.3">
      <c r="A22" s="7" t="s">
        <v>204</v>
      </c>
      <c r="B22" s="7" t="s">
        <v>58</v>
      </c>
      <c r="C22" s="1">
        <v>2273</v>
      </c>
      <c r="D22" s="1">
        <v>2387</v>
      </c>
      <c r="E22" s="1">
        <v>2306</v>
      </c>
      <c r="F22" s="1">
        <v>2267</v>
      </c>
      <c r="G22" s="1">
        <v>2380</v>
      </c>
      <c r="H22" s="1">
        <v>2505</v>
      </c>
      <c r="I22" s="1">
        <v>2538</v>
      </c>
      <c r="J22" s="1">
        <v>2847</v>
      </c>
      <c r="K22" s="1">
        <v>3076</v>
      </c>
      <c r="L22" s="1">
        <v>3330</v>
      </c>
      <c r="M22" s="1">
        <v>3689</v>
      </c>
      <c r="N22" s="1">
        <v>4239</v>
      </c>
      <c r="O22" s="1">
        <v>4230</v>
      </c>
    </row>
    <row r="23" spans="1:15" x14ac:dyDescent="0.3">
      <c r="A23" s="10" t="s">
        <v>18</v>
      </c>
      <c r="B23" s="10" t="s">
        <v>18</v>
      </c>
      <c r="C23" s="5">
        <v>32763</v>
      </c>
      <c r="D23" s="5">
        <v>34530</v>
      </c>
      <c r="E23" s="5">
        <v>33946</v>
      </c>
      <c r="F23" s="5">
        <v>34073</v>
      </c>
      <c r="G23" s="5">
        <v>34714</v>
      </c>
      <c r="H23" s="5">
        <v>36960</v>
      </c>
      <c r="I23" s="5">
        <v>38884</v>
      </c>
      <c r="J23" s="5">
        <v>42267</v>
      </c>
      <c r="K23" s="5">
        <v>45724</v>
      </c>
      <c r="L23" s="5">
        <v>49054</v>
      </c>
      <c r="M23" s="5">
        <v>54925</v>
      </c>
      <c r="N23" s="5">
        <v>61399</v>
      </c>
      <c r="O23" s="5">
        <v>63042</v>
      </c>
    </row>
    <row r="24" spans="1:15" x14ac:dyDescent="0.3">
      <c r="A24" s="15"/>
      <c r="B24" s="15"/>
    </row>
    <row r="25" spans="1:15" x14ac:dyDescent="0.3">
      <c r="A25" s="15"/>
      <c r="B25" s="15"/>
    </row>
    <row r="26" spans="1:15" x14ac:dyDescent="0.3">
      <c r="A26" s="15"/>
      <c r="B26" s="15"/>
      <c r="C26" s="18" t="s">
        <v>37</v>
      </c>
      <c r="D26" s="19"/>
      <c r="E26" s="19"/>
      <c r="F26" s="19"/>
      <c r="G26" s="19"/>
      <c r="H26" s="19"/>
      <c r="I26" s="19"/>
      <c r="J26" s="19"/>
      <c r="K26" s="19"/>
      <c r="L26" s="19"/>
      <c r="M26" s="19"/>
      <c r="N26" s="19"/>
      <c r="O26" s="19"/>
    </row>
    <row r="27" spans="1:15" x14ac:dyDescent="0.3">
      <c r="A27" s="9" t="s">
        <v>41</v>
      </c>
      <c r="B27" s="9" t="s">
        <v>41</v>
      </c>
      <c r="C27" s="4" t="s">
        <v>0</v>
      </c>
      <c r="D27" s="4" t="s">
        <v>1</v>
      </c>
      <c r="E27" s="4" t="s">
        <v>2</v>
      </c>
      <c r="F27" s="4" t="s">
        <v>3</v>
      </c>
      <c r="G27" s="4" t="s">
        <v>4</v>
      </c>
      <c r="H27" s="4" t="s">
        <v>5</v>
      </c>
      <c r="I27" s="4" t="s">
        <v>6</v>
      </c>
      <c r="J27" s="4" t="s">
        <v>7</v>
      </c>
      <c r="K27" s="4" t="s">
        <v>8</v>
      </c>
      <c r="L27" s="4" t="s">
        <v>9</v>
      </c>
      <c r="M27" s="4" t="s">
        <v>10</v>
      </c>
      <c r="N27" s="4" t="s">
        <v>11</v>
      </c>
      <c r="O27" s="4" t="s">
        <v>12</v>
      </c>
    </row>
    <row r="28" spans="1:15" x14ac:dyDescent="0.3">
      <c r="A28" s="8" t="s">
        <v>198</v>
      </c>
      <c r="B28" s="8" t="s">
        <v>57</v>
      </c>
      <c r="C28" s="2">
        <v>0.39531345100426102</v>
      </c>
      <c r="D28" s="2">
        <v>0.395633187772926</v>
      </c>
      <c r="E28" s="2">
        <v>0.40874471086036701</v>
      </c>
      <c r="F28" s="2">
        <v>0.40237543453070701</v>
      </c>
      <c r="G28" s="2">
        <v>0.41286937310135302</v>
      </c>
      <c r="H28" s="2">
        <v>0.41750064151911698</v>
      </c>
      <c r="I28" s="2">
        <v>0.41999027237354097</v>
      </c>
      <c r="J28" s="2">
        <v>0.41690387562951597</v>
      </c>
      <c r="K28" s="2">
        <v>0.41114488348530898</v>
      </c>
      <c r="L28" s="2">
        <v>0.41548897682306402</v>
      </c>
      <c r="M28" s="2">
        <v>0.41965043271678298</v>
      </c>
      <c r="N28" s="2">
        <v>0.432695276319852</v>
      </c>
      <c r="O28" s="2">
        <v>0.44099099099099098</v>
      </c>
    </row>
    <row r="29" spans="1:15" x14ac:dyDescent="0.3">
      <c r="A29" s="8" t="s">
        <v>198</v>
      </c>
      <c r="B29" s="8" t="s">
        <v>58</v>
      </c>
      <c r="C29" s="2">
        <v>0.60468654899573904</v>
      </c>
      <c r="D29" s="2">
        <v>0.604366812227074</v>
      </c>
      <c r="E29" s="2">
        <v>0.59125528913963299</v>
      </c>
      <c r="F29" s="2">
        <v>0.59762456546929299</v>
      </c>
      <c r="G29" s="2">
        <v>0.58713062689864703</v>
      </c>
      <c r="H29" s="2">
        <v>0.58249935848088297</v>
      </c>
      <c r="I29" s="2">
        <v>0.58000972762645897</v>
      </c>
      <c r="J29" s="2">
        <v>0.58309612437048397</v>
      </c>
      <c r="K29" s="2">
        <v>0.58885511651469102</v>
      </c>
      <c r="L29" s="2">
        <v>0.58451102317693604</v>
      </c>
      <c r="M29" s="2">
        <v>0.58034956728321696</v>
      </c>
      <c r="N29" s="2">
        <v>0.56730472368014795</v>
      </c>
      <c r="O29" s="2">
        <v>0.55900900900900896</v>
      </c>
    </row>
    <row r="30" spans="1:15" x14ac:dyDescent="0.3">
      <c r="A30" s="8" t="s">
        <v>199</v>
      </c>
      <c r="B30" s="8" t="s">
        <v>57</v>
      </c>
      <c r="C30" s="2">
        <v>0.44272844272844297</v>
      </c>
      <c r="D30" s="2">
        <v>0.45963476698932199</v>
      </c>
      <c r="E30" s="2">
        <v>0.47783715812637501</v>
      </c>
      <c r="F30" s="2">
        <v>0.484759610348801</v>
      </c>
      <c r="G30" s="2">
        <v>0.48514107928333899</v>
      </c>
      <c r="H30" s="2">
        <v>0.489092405844824</v>
      </c>
      <c r="I30" s="2">
        <v>0.48867924528301898</v>
      </c>
      <c r="J30" s="2">
        <v>0.48893512388878402</v>
      </c>
      <c r="K30" s="2">
        <v>0.49076305220883498</v>
      </c>
      <c r="L30" s="2">
        <v>0.48517451711284298</v>
      </c>
      <c r="M30" s="2">
        <v>0.49467636920719998</v>
      </c>
      <c r="N30" s="2">
        <v>0.504338549075391</v>
      </c>
      <c r="O30" s="2">
        <v>0.508856345885635</v>
      </c>
    </row>
    <row r="31" spans="1:15" x14ac:dyDescent="0.3">
      <c r="A31" s="8" t="s">
        <v>199</v>
      </c>
      <c r="B31" s="8" t="s">
        <v>58</v>
      </c>
      <c r="C31" s="2">
        <v>0.55727155727155697</v>
      </c>
      <c r="D31" s="2">
        <v>0.54036523301067796</v>
      </c>
      <c r="E31" s="2">
        <v>0.52216284187362505</v>
      </c>
      <c r="F31" s="2">
        <v>0.515240389651199</v>
      </c>
      <c r="G31" s="2">
        <v>0.51485892071666095</v>
      </c>
      <c r="H31" s="2">
        <v>0.51090759415517595</v>
      </c>
      <c r="I31" s="2">
        <v>0.51132075471698102</v>
      </c>
      <c r="J31" s="2">
        <v>0.51106487611121598</v>
      </c>
      <c r="K31" s="2">
        <v>0.50923694779116502</v>
      </c>
      <c r="L31" s="2">
        <v>0.51482548288715702</v>
      </c>
      <c r="M31" s="2">
        <v>0.50532363079279996</v>
      </c>
      <c r="N31" s="2">
        <v>0.495661450924609</v>
      </c>
      <c r="O31" s="2">
        <v>0.491143654114365</v>
      </c>
    </row>
    <row r="32" spans="1:15" x14ac:dyDescent="0.3">
      <c r="A32" s="8" t="s">
        <v>200</v>
      </c>
      <c r="B32" s="8" t="s">
        <v>57</v>
      </c>
      <c r="C32" s="2">
        <v>0.37636292834891</v>
      </c>
      <c r="D32" s="2">
        <v>0.37375446512502403</v>
      </c>
      <c r="E32" s="2">
        <v>0.391336002912268</v>
      </c>
      <c r="F32" s="2">
        <v>0.39266450916936402</v>
      </c>
      <c r="G32" s="2">
        <v>0.37590361445783099</v>
      </c>
      <c r="H32" s="2">
        <v>0.39453741711398799</v>
      </c>
      <c r="I32" s="2">
        <v>0.39512855209742898</v>
      </c>
      <c r="J32" s="2">
        <v>0.39258451472191902</v>
      </c>
      <c r="K32" s="2">
        <v>0.39311949069539698</v>
      </c>
      <c r="L32" s="2">
        <v>0.40002251745102502</v>
      </c>
      <c r="M32" s="2">
        <v>0.40923472414474998</v>
      </c>
      <c r="N32" s="2">
        <v>0.42623372172721002</v>
      </c>
      <c r="O32" s="2">
        <v>0.43842736189119003</v>
      </c>
    </row>
    <row r="33" spans="1:16" x14ac:dyDescent="0.3">
      <c r="A33" s="8" t="s">
        <v>200</v>
      </c>
      <c r="B33" s="8" t="s">
        <v>58</v>
      </c>
      <c r="C33" s="2">
        <v>0.62363707165108995</v>
      </c>
      <c r="D33" s="2">
        <v>0.62624553487497603</v>
      </c>
      <c r="E33" s="2">
        <v>0.608663997087732</v>
      </c>
      <c r="F33" s="2">
        <v>0.60733549083063598</v>
      </c>
      <c r="G33" s="2">
        <v>0.62409638554216895</v>
      </c>
      <c r="H33" s="2">
        <v>0.60546258288601196</v>
      </c>
      <c r="I33" s="2">
        <v>0.60487144790257097</v>
      </c>
      <c r="J33" s="2">
        <v>0.60741548527808098</v>
      </c>
      <c r="K33" s="2">
        <v>0.60688050930460302</v>
      </c>
      <c r="L33" s="2">
        <v>0.59997748254897498</v>
      </c>
      <c r="M33" s="2">
        <v>0.59076527585524996</v>
      </c>
      <c r="N33" s="2">
        <v>0.57376627827279003</v>
      </c>
      <c r="O33" s="2">
        <v>0.56157263810880997</v>
      </c>
    </row>
    <row r="34" spans="1:16" x14ac:dyDescent="0.3">
      <c r="A34" s="8" t="s">
        <v>201</v>
      </c>
      <c r="B34" s="8" t="s">
        <v>57</v>
      </c>
      <c r="C34" s="2">
        <v>0.35732516590097002</v>
      </c>
      <c r="D34" s="2">
        <v>0.36503667481662599</v>
      </c>
      <c r="E34" s="2">
        <v>0.36395494367960002</v>
      </c>
      <c r="F34" s="2">
        <v>0.36472310319590101</v>
      </c>
      <c r="G34" s="2">
        <v>0.37943585077343001</v>
      </c>
      <c r="H34" s="2">
        <v>0.37977622968123298</v>
      </c>
      <c r="I34" s="2">
        <v>0.386895475819033</v>
      </c>
      <c r="J34" s="2">
        <v>0.388216447134211</v>
      </c>
      <c r="K34" s="2">
        <v>0.38786885245901598</v>
      </c>
      <c r="L34" s="2">
        <v>0.390402664244626</v>
      </c>
      <c r="M34" s="2">
        <v>0.40561663796529301</v>
      </c>
      <c r="N34" s="2">
        <v>0.42482678983833699</v>
      </c>
      <c r="O34" s="2">
        <v>0.42746878547105599</v>
      </c>
    </row>
    <row r="35" spans="1:16" x14ac:dyDescent="0.3">
      <c r="A35" s="8" t="s">
        <v>201</v>
      </c>
      <c r="B35" s="8" t="s">
        <v>58</v>
      </c>
      <c r="C35" s="2">
        <v>0.64267483409903003</v>
      </c>
      <c r="D35" s="2">
        <v>0.63496332518337395</v>
      </c>
      <c r="E35" s="2">
        <v>0.63604505632040098</v>
      </c>
      <c r="F35" s="2">
        <v>0.63527689680409904</v>
      </c>
      <c r="G35" s="2">
        <v>0.62056414922656999</v>
      </c>
      <c r="H35" s="2">
        <v>0.62022377031876696</v>
      </c>
      <c r="I35" s="2">
        <v>0.61310452418096695</v>
      </c>
      <c r="J35" s="2">
        <v>0.611783552865789</v>
      </c>
      <c r="K35" s="2">
        <v>0.61213114754098397</v>
      </c>
      <c r="L35" s="2">
        <v>0.609597335755374</v>
      </c>
      <c r="M35" s="2">
        <v>0.59438336203470699</v>
      </c>
      <c r="N35" s="2">
        <v>0.57517321016166301</v>
      </c>
      <c r="O35" s="2">
        <v>0.57253121452894395</v>
      </c>
    </row>
    <row r="36" spans="1:16" x14ac:dyDescent="0.3">
      <c r="A36" s="8" t="s">
        <v>202</v>
      </c>
      <c r="B36" s="8" t="s">
        <v>57</v>
      </c>
      <c r="C36" s="2">
        <v>0.42272072442889502</v>
      </c>
      <c r="D36" s="2">
        <v>0.435907564684969</v>
      </c>
      <c r="E36" s="2">
        <v>0.44502199120351899</v>
      </c>
      <c r="F36" s="2">
        <v>0.45976785362974598</v>
      </c>
      <c r="G36" s="2">
        <v>0.44600844560627401</v>
      </c>
      <c r="H36" s="2">
        <v>0.45614035087719301</v>
      </c>
      <c r="I36" s="2">
        <v>0.44844898691052498</v>
      </c>
      <c r="J36" s="2">
        <v>0.44782184655396601</v>
      </c>
      <c r="K36" s="2">
        <v>0.453315085158151</v>
      </c>
      <c r="L36" s="2">
        <v>0.45774448841153198</v>
      </c>
      <c r="M36" s="2">
        <v>0.46452284858742299</v>
      </c>
      <c r="N36" s="2">
        <v>0.46760922470738198</v>
      </c>
      <c r="O36" s="2">
        <v>0.48130892956184101</v>
      </c>
    </row>
    <row r="37" spans="1:16" x14ac:dyDescent="0.3">
      <c r="A37" s="8" t="s">
        <v>202</v>
      </c>
      <c r="B37" s="8" t="s">
        <v>58</v>
      </c>
      <c r="C37" s="2">
        <v>0.57727927557110503</v>
      </c>
      <c r="D37" s="2">
        <v>0.56409243531503095</v>
      </c>
      <c r="E37" s="2">
        <v>0.55497800879648096</v>
      </c>
      <c r="F37" s="2">
        <v>0.54023214637025396</v>
      </c>
      <c r="G37" s="2">
        <v>0.55399155439372605</v>
      </c>
      <c r="H37" s="2">
        <v>0.54385964912280704</v>
      </c>
      <c r="I37" s="2">
        <v>0.55155101308947496</v>
      </c>
      <c r="J37" s="2">
        <v>0.55217815344603405</v>
      </c>
      <c r="K37" s="2">
        <v>0.546684914841849</v>
      </c>
      <c r="L37" s="2">
        <v>0.54225551158846796</v>
      </c>
      <c r="M37" s="2">
        <v>0.53547715141257601</v>
      </c>
      <c r="N37" s="2">
        <v>0.53239077529261802</v>
      </c>
      <c r="O37" s="2">
        <v>0.51869107043815899</v>
      </c>
    </row>
    <row r="38" spans="1:16" x14ac:dyDescent="0.3">
      <c r="A38" s="8" t="s">
        <v>203</v>
      </c>
      <c r="B38" s="8" t="s">
        <v>57</v>
      </c>
      <c r="C38" s="2">
        <v>0.46376811594202899</v>
      </c>
      <c r="D38" s="2">
        <v>0.49164133738601801</v>
      </c>
      <c r="E38" s="2">
        <v>0.48697394789579201</v>
      </c>
      <c r="F38" s="2">
        <v>0.502411575562701</v>
      </c>
      <c r="G38" s="2">
        <v>0.489082969432314</v>
      </c>
      <c r="H38" s="2">
        <v>0.495764272559853</v>
      </c>
      <c r="I38" s="2">
        <v>0.503133704735376</v>
      </c>
      <c r="J38" s="2">
        <v>0.5</v>
      </c>
      <c r="K38" s="2">
        <v>0.48666666666666702</v>
      </c>
      <c r="L38" s="2">
        <v>0.50081477457903301</v>
      </c>
      <c r="M38" s="2">
        <v>0.49429196016516902</v>
      </c>
      <c r="N38" s="2">
        <v>0.50101648972215995</v>
      </c>
      <c r="O38" s="2">
        <v>0.50116748036510295</v>
      </c>
    </row>
    <row r="39" spans="1:16" x14ac:dyDescent="0.3">
      <c r="A39" s="8" t="s">
        <v>203</v>
      </c>
      <c r="B39" s="8" t="s">
        <v>58</v>
      </c>
      <c r="C39" s="2">
        <v>0.53623188405797095</v>
      </c>
      <c r="D39" s="2">
        <v>0.50835866261398199</v>
      </c>
      <c r="E39" s="2">
        <v>0.51302605210420804</v>
      </c>
      <c r="F39" s="2">
        <v>0.497588424437299</v>
      </c>
      <c r="G39" s="2">
        <v>0.510917030567686</v>
      </c>
      <c r="H39" s="2">
        <v>0.504235727440147</v>
      </c>
      <c r="I39" s="2">
        <v>0.496866295264624</v>
      </c>
      <c r="J39" s="2">
        <v>0.5</v>
      </c>
      <c r="K39" s="2">
        <v>0.51333333333333298</v>
      </c>
      <c r="L39" s="2">
        <v>0.49918522542096699</v>
      </c>
      <c r="M39" s="2">
        <v>0.50570803983483104</v>
      </c>
      <c r="N39" s="2">
        <v>0.49898351027784099</v>
      </c>
      <c r="O39" s="2">
        <v>0.498832519634897</v>
      </c>
    </row>
    <row r="40" spans="1:16" x14ac:dyDescent="0.3">
      <c r="A40" s="8" t="s">
        <v>204</v>
      </c>
      <c r="B40" s="8" t="s">
        <v>57</v>
      </c>
      <c r="C40" s="2">
        <v>0.39483493077742299</v>
      </c>
      <c r="D40" s="2">
        <v>0.39874055415617099</v>
      </c>
      <c r="E40" s="2">
        <v>0.40444214876033102</v>
      </c>
      <c r="F40" s="2">
        <v>0.40994273815721</v>
      </c>
      <c r="G40" s="2">
        <v>0.41580756013745701</v>
      </c>
      <c r="H40" s="2">
        <v>0.41169563175199603</v>
      </c>
      <c r="I40" s="2">
        <v>0.43272239606615998</v>
      </c>
      <c r="J40" s="2">
        <v>0.41347342398022302</v>
      </c>
      <c r="K40" s="2">
        <v>0.41852551984877101</v>
      </c>
      <c r="L40" s="2">
        <v>0.41548183254344401</v>
      </c>
      <c r="M40" s="2">
        <v>0.43385512584407598</v>
      </c>
      <c r="N40" s="2">
        <v>0.43275792854275402</v>
      </c>
      <c r="O40" s="2">
        <v>0.44173155602481201</v>
      </c>
    </row>
    <row r="41" spans="1:16" x14ac:dyDescent="0.3">
      <c r="A41" s="8" t="s">
        <v>204</v>
      </c>
      <c r="B41" s="8" t="s">
        <v>58</v>
      </c>
      <c r="C41" s="2">
        <v>0.60516506922257696</v>
      </c>
      <c r="D41" s="2">
        <v>0.60125944584382895</v>
      </c>
      <c r="E41" s="2">
        <v>0.59555785123966898</v>
      </c>
      <c r="F41" s="2">
        <v>0.59005726184278995</v>
      </c>
      <c r="G41" s="2">
        <v>0.58419243986254299</v>
      </c>
      <c r="H41" s="2">
        <v>0.58830436824800403</v>
      </c>
      <c r="I41" s="2">
        <v>0.56727760393383997</v>
      </c>
      <c r="J41" s="2">
        <v>0.58652657601977798</v>
      </c>
      <c r="K41" s="2">
        <v>0.58147448015122905</v>
      </c>
      <c r="L41" s="2">
        <v>0.58451816745655605</v>
      </c>
      <c r="M41" s="2">
        <v>0.56614487415592396</v>
      </c>
      <c r="N41" s="2">
        <v>0.56724207145724603</v>
      </c>
      <c r="O41" s="2">
        <v>0.55826844397518804</v>
      </c>
    </row>
    <row r="42" spans="1:16" x14ac:dyDescent="0.3">
      <c r="A42" s="15"/>
      <c r="B42" s="15"/>
    </row>
    <row r="43" spans="1:16" x14ac:dyDescent="0.3">
      <c r="A43" s="15"/>
      <c r="B43" s="15"/>
    </row>
    <row r="44" spans="1:16" x14ac:dyDescent="0.3">
      <c r="A44" s="15"/>
      <c r="B44" s="13"/>
      <c r="C44" s="18" t="s">
        <v>38</v>
      </c>
      <c r="D44" s="18"/>
      <c r="E44" s="18"/>
      <c r="F44" s="18"/>
      <c r="G44" s="18"/>
      <c r="H44" s="18"/>
      <c r="I44" s="18"/>
      <c r="J44" s="18"/>
      <c r="K44" s="18"/>
      <c r="L44" s="18"/>
      <c r="M44" s="18"/>
      <c r="N44" s="18"/>
      <c r="O44" s="6" t="s">
        <v>39</v>
      </c>
      <c r="P44" s="6" t="s">
        <v>40</v>
      </c>
    </row>
    <row r="45" spans="1:16" x14ac:dyDescent="0.3">
      <c r="A45" s="9" t="s">
        <v>41</v>
      </c>
      <c r="B45" s="9" t="s">
        <v>41</v>
      </c>
      <c r="C45" s="4" t="s">
        <v>19</v>
      </c>
      <c r="D45" s="4" t="s">
        <v>20</v>
      </c>
      <c r="E45" s="4" t="s">
        <v>21</v>
      </c>
      <c r="F45" s="4" t="s">
        <v>22</v>
      </c>
      <c r="G45" s="4" t="s">
        <v>23</v>
      </c>
      <c r="H45" s="4" t="s">
        <v>24</v>
      </c>
      <c r="I45" s="4" t="s">
        <v>25</v>
      </c>
      <c r="J45" s="4" t="s">
        <v>26</v>
      </c>
      <c r="K45" s="4" t="s">
        <v>27</v>
      </c>
      <c r="L45" s="4" t="s">
        <v>28</v>
      </c>
      <c r="M45" s="4" t="s">
        <v>29</v>
      </c>
      <c r="N45" s="4" t="s">
        <v>30</v>
      </c>
      <c r="O45" s="4" t="s">
        <v>31</v>
      </c>
      <c r="P45" s="4" t="s">
        <v>32</v>
      </c>
    </row>
    <row r="46" spans="1:16" x14ac:dyDescent="0.3">
      <c r="A46" s="8" t="s">
        <v>198</v>
      </c>
      <c r="B46" s="8" t="s">
        <v>57</v>
      </c>
      <c r="C46" s="2">
        <v>4.6189376443418001E-2</v>
      </c>
      <c r="D46" s="2">
        <v>6.6225165562913899E-2</v>
      </c>
      <c r="E46" s="2">
        <v>-4.1407867494824002E-2</v>
      </c>
      <c r="F46" s="2">
        <v>7.6313894888408895E-2</v>
      </c>
      <c r="G46" s="2">
        <v>8.8294314381270902E-2</v>
      </c>
      <c r="H46" s="2">
        <v>6.14628149969269E-2</v>
      </c>
      <c r="I46" s="2">
        <v>0.102489866821077</v>
      </c>
      <c r="J46" s="2">
        <v>6.5651260504201697E-2</v>
      </c>
      <c r="K46" s="2">
        <v>8.6742237555445995E-2</v>
      </c>
      <c r="L46" s="2">
        <v>0.121541950113379</v>
      </c>
      <c r="M46" s="2">
        <v>0.13344116457743599</v>
      </c>
      <c r="N46" s="2">
        <v>4.7805922226186202E-2</v>
      </c>
      <c r="O46" s="3">
        <v>0.44751108920650601</v>
      </c>
      <c r="P46" s="3">
        <v>1.0269151138716399</v>
      </c>
    </row>
    <row r="47" spans="1:16" x14ac:dyDescent="0.3">
      <c r="A47" s="8" t="s">
        <v>198</v>
      </c>
      <c r="B47" s="8" t="s">
        <v>58</v>
      </c>
      <c r="C47" s="2">
        <v>4.4791142425767497E-2</v>
      </c>
      <c r="D47" s="2">
        <v>9.63391136801541E-3</v>
      </c>
      <c r="E47" s="2">
        <v>-1.57442748091603E-2</v>
      </c>
      <c r="F47" s="2">
        <v>3.05380513814833E-2</v>
      </c>
      <c r="G47" s="2">
        <v>6.7732831608654703E-2</v>
      </c>
      <c r="H47" s="2">
        <v>5.06607929515418E-2</v>
      </c>
      <c r="I47" s="2">
        <v>0.116561844863732</v>
      </c>
      <c r="J47" s="2">
        <v>9.1250469395418699E-2</v>
      </c>
      <c r="K47" s="2">
        <v>6.7446662078458397E-2</v>
      </c>
      <c r="L47" s="2">
        <v>0.102514506769826</v>
      </c>
      <c r="M47" s="2">
        <v>7.4561403508771898E-2</v>
      </c>
      <c r="N47" s="2">
        <v>1.30612244897959E-2</v>
      </c>
      <c r="O47" s="3">
        <v>0.28114246386786002</v>
      </c>
      <c r="P47" s="3">
        <v>0.77624045801526698</v>
      </c>
    </row>
    <row r="48" spans="1:16" x14ac:dyDescent="0.3">
      <c r="A48" s="8" t="s">
        <v>199</v>
      </c>
      <c r="B48" s="8" t="s">
        <v>57</v>
      </c>
      <c r="C48" s="2">
        <v>0.115794573643411</v>
      </c>
      <c r="D48" s="2">
        <v>-9.9869735128093797E-3</v>
      </c>
      <c r="E48" s="2">
        <v>1.4912280701754399E-2</v>
      </c>
      <c r="F48" s="2">
        <v>-2.29040622299049E-2</v>
      </c>
      <c r="G48" s="2">
        <v>5.1083591331269301E-2</v>
      </c>
      <c r="H48" s="2">
        <v>3.5346097201767297E-2</v>
      </c>
      <c r="I48" s="2">
        <v>5.0599471652103198E-2</v>
      </c>
      <c r="J48" s="2">
        <v>6.3636363636363602E-2</v>
      </c>
      <c r="K48" s="2">
        <v>4.1462084015275499E-2</v>
      </c>
      <c r="L48" s="2">
        <v>0.12764099877772001</v>
      </c>
      <c r="M48" s="2">
        <v>9.8017962217404803E-2</v>
      </c>
      <c r="N48" s="2">
        <v>2.9050909603722998E-2</v>
      </c>
      <c r="O48" s="3">
        <v>0.32696853973449702</v>
      </c>
      <c r="P48" s="3">
        <v>0.60021929824561404</v>
      </c>
    </row>
    <row r="49" spans="1:16" x14ac:dyDescent="0.3">
      <c r="A49" s="8" t="s">
        <v>199</v>
      </c>
      <c r="B49" s="8" t="s">
        <v>58</v>
      </c>
      <c r="C49" s="2">
        <v>4.2147806004618898E-2</v>
      </c>
      <c r="D49" s="2">
        <v>-7.9778393351800606E-2</v>
      </c>
      <c r="E49" s="2">
        <v>-1.2843668472807501E-2</v>
      </c>
      <c r="F49" s="2">
        <v>-2.4395202276885498E-2</v>
      </c>
      <c r="G49" s="2">
        <v>3.4590539695770001E-2</v>
      </c>
      <c r="H49" s="2">
        <v>3.7059415911379699E-2</v>
      </c>
      <c r="I49" s="2">
        <v>4.95241794523208E-2</v>
      </c>
      <c r="J49" s="2">
        <v>5.5884529977794202E-2</v>
      </c>
      <c r="K49" s="2">
        <v>6.5019277953031904E-2</v>
      </c>
      <c r="L49" s="2">
        <v>8.5568537107125198E-2</v>
      </c>
      <c r="M49" s="2">
        <v>5.6389267849022297E-2</v>
      </c>
      <c r="N49" s="2">
        <v>1.0618453149662799E-2</v>
      </c>
      <c r="O49" s="3">
        <v>0.23431475639677499</v>
      </c>
      <c r="P49" s="3">
        <v>0.413405578968493</v>
      </c>
    </row>
    <row r="50" spans="1:16" x14ac:dyDescent="0.3">
      <c r="A50" s="8" t="s">
        <v>200</v>
      </c>
      <c r="B50" s="8" t="s">
        <v>57</v>
      </c>
      <c r="C50" s="2">
        <v>2.84531815830316E-2</v>
      </c>
      <c r="D50" s="2">
        <v>8.1488933601609706E-2</v>
      </c>
      <c r="E50" s="2">
        <v>1.5813953488372098E-2</v>
      </c>
      <c r="F50" s="2">
        <v>0</v>
      </c>
      <c r="G50" s="2">
        <v>0.144230769230769</v>
      </c>
      <c r="H50" s="2">
        <v>5.1620648259303702E-2</v>
      </c>
      <c r="I50" s="2">
        <v>9.5890410958904104E-2</v>
      </c>
      <c r="J50" s="2">
        <v>0.11493055555555599</v>
      </c>
      <c r="K50" s="2">
        <v>0.106508875739645</v>
      </c>
      <c r="L50" s="2">
        <v>0.16493104418801</v>
      </c>
      <c r="M50" s="2">
        <v>0.20198115486832599</v>
      </c>
      <c r="N50" s="2">
        <v>5.1256281407035198E-2</v>
      </c>
      <c r="O50" s="3">
        <v>0.62877608221737802</v>
      </c>
      <c r="P50" s="3">
        <v>1.4325581395348801</v>
      </c>
    </row>
    <row r="51" spans="1:16" x14ac:dyDescent="0.3">
      <c r="A51" s="8" t="s">
        <v>200</v>
      </c>
      <c r="B51" s="8" t="s">
        <v>58</v>
      </c>
      <c r="C51" s="2">
        <v>3.9962535123321902E-2</v>
      </c>
      <c r="D51" s="2">
        <v>3.90273191233864E-3</v>
      </c>
      <c r="E51" s="2">
        <v>1.01674641148325E-2</v>
      </c>
      <c r="F51" s="2">
        <v>7.3416222616933105E-2</v>
      </c>
      <c r="G51" s="2">
        <v>5.7639271924986198E-2</v>
      </c>
      <c r="H51" s="2">
        <v>4.9022164276401603E-2</v>
      </c>
      <c r="I51" s="2">
        <v>0.10763112105394</v>
      </c>
      <c r="J51" s="2">
        <v>0.112432675044883</v>
      </c>
      <c r="K51" s="2">
        <v>7.5045390357070793E-2</v>
      </c>
      <c r="L51" s="2">
        <v>0.121223494088947</v>
      </c>
      <c r="M51" s="2">
        <v>0.120836820083682</v>
      </c>
      <c r="N51" s="2">
        <v>2.9864118261908298E-4</v>
      </c>
      <c r="O51" s="3">
        <v>0.35142223118821903</v>
      </c>
      <c r="P51" s="3">
        <v>1.00328947368421</v>
      </c>
    </row>
    <row r="52" spans="1:16" x14ac:dyDescent="0.3">
      <c r="A52" s="8" t="s">
        <v>201</v>
      </c>
      <c r="B52" s="8" t="s">
        <v>57</v>
      </c>
      <c r="C52" s="2">
        <v>6.6428571428571406E-2</v>
      </c>
      <c r="D52" s="2">
        <v>-2.6121902210314799E-2</v>
      </c>
      <c r="E52" s="2">
        <v>2.8198074277854202E-2</v>
      </c>
      <c r="F52" s="2">
        <v>0.115719063545151</v>
      </c>
      <c r="G52" s="2">
        <v>7.8537170263788994E-2</v>
      </c>
      <c r="H52" s="2">
        <v>0.102834908282379</v>
      </c>
      <c r="I52" s="2">
        <v>9.92943548387097E-2</v>
      </c>
      <c r="J52" s="2">
        <v>8.4823475469967893E-2</v>
      </c>
      <c r="K52" s="2">
        <v>9.0025359256128507E-2</v>
      </c>
      <c r="L52" s="2">
        <v>0.187281892206281</v>
      </c>
      <c r="M52" s="2">
        <v>0.20150228608752399</v>
      </c>
      <c r="N52" s="2">
        <v>2.3647730361511299E-2</v>
      </c>
      <c r="O52" s="3">
        <v>0.59171597633136097</v>
      </c>
      <c r="P52" s="3">
        <v>1.59009628610729</v>
      </c>
    </row>
    <row r="53" spans="1:16" x14ac:dyDescent="0.3">
      <c r="A53" s="8" t="s">
        <v>201</v>
      </c>
      <c r="B53" s="8" t="s">
        <v>58</v>
      </c>
      <c r="C53" s="2">
        <v>3.1374106433677502E-2</v>
      </c>
      <c r="D53" s="2">
        <v>-2.15633423180593E-2</v>
      </c>
      <c r="E53" s="2">
        <v>2.4793388429752101E-2</v>
      </c>
      <c r="F53" s="2">
        <v>4.7619047619047603E-2</v>
      </c>
      <c r="G53" s="2">
        <v>7.6979472140762506E-2</v>
      </c>
      <c r="H53" s="2">
        <v>7.0115724982981603E-2</v>
      </c>
      <c r="I53" s="2">
        <v>9.3193384223918596E-2</v>
      </c>
      <c r="J53" s="2">
        <v>8.6412569100960096E-2</v>
      </c>
      <c r="K53" s="2">
        <v>7.8468130690948004E-2</v>
      </c>
      <c r="L53" s="2">
        <v>0.11422895455674199</v>
      </c>
      <c r="M53" s="2">
        <v>0.11009583240472499</v>
      </c>
      <c r="N53" s="2">
        <v>1.2648062638024499E-2</v>
      </c>
      <c r="O53" s="3">
        <v>0.35083020889126898</v>
      </c>
      <c r="P53" s="3">
        <v>0.98504525777253005</v>
      </c>
    </row>
    <row r="54" spans="1:16" x14ac:dyDescent="0.3">
      <c r="A54" s="8" t="s">
        <v>202</v>
      </c>
      <c r="B54" s="8" t="s">
        <v>57</v>
      </c>
      <c r="C54" s="2">
        <v>7.4488802336903595E-2</v>
      </c>
      <c r="D54" s="2">
        <v>8.6089714544630696E-3</v>
      </c>
      <c r="E54" s="2">
        <v>4.9865229110512103E-2</v>
      </c>
      <c r="F54" s="2">
        <v>-5.09199828840394E-2</v>
      </c>
      <c r="G54" s="2">
        <v>9.0171325518485099E-2</v>
      </c>
      <c r="H54" s="2">
        <v>3.4325889164598798E-2</v>
      </c>
      <c r="I54" s="2">
        <v>0.1015593762495</v>
      </c>
      <c r="J54" s="2">
        <v>8.2032667876588E-2</v>
      </c>
      <c r="K54" s="2">
        <v>8.6548138208654798E-2</v>
      </c>
      <c r="L54" s="2">
        <v>0.10157456004939799</v>
      </c>
      <c r="M54" s="2">
        <v>0.130885650224215</v>
      </c>
      <c r="N54" s="2">
        <v>7.5340768277571205E-2</v>
      </c>
      <c r="O54" s="3">
        <v>0.45555182824555501</v>
      </c>
      <c r="P54" s="3">
        <v>0.94923629829290201</v>
      </c>
    </row>
    <row r="55" spans="1:16" x14ac:dyDescent="0.3">
      <c r="A55" s="8" t="s">
        <v>202</v>
      </c>
      <c r="B55" s="8" t="s">
        <v>58</v>
      </c>
      <c r="C55" s="2">
        <v>1.8181818181818198E-2</v>
      </c>
      <c r="D55" s="2">
        <v>-2.8011204481792701E-2</v>
      </c>
      <c r="E55" s="2">
        <v>-1.0806916426513E-2</v>
      </c>
      <c r="F55" s="2">
        <v>3.2774945375090999E-3</v>
      </c>
      <c r="G55" s="2">
        <v>4.6460980036297603E-2</v>
      </c>
      <c r="H55" s="2">
        <v>6.6944155393687102E-2</v>
      </c>
      <c r="I55" s="2">
        <v>0.104356306892068</v>
      </c>
      <c r="J55" s="2">
        <v>5.82867235796291E-2</v>
      </c>
      <c r="K55" s="2">
        <v>6.7315716272600801E-2</v>
      </c>
      <c r="L55" s="2">
        <v>7.1931196247067994E-2</v>
      </c>
      <c r="M55" s="2">
        <v>0.116946267930951</v>
      </c>
      <c r="N55" s="2">
        <v>1.78493687418372E-2</v>
      </c>
      <c r="O55" s="3">
        <v>0.30069541029207197</v>
      </c>
      <c r="P55" s="3">
        <v>0.68443804034582101</v>
      </c>
    </row>
    <row r="56" spans="1:16" x14ac:dyDescent="0.3">
      <c r="A56" s="8" t="s">
        <v>203</v>
      </c>
      <c r="B56" s="8" t="s">
        <v>57</v>
      </c>
      <c r="C56" s="2">
        <v>0.12326388888888901</v>
      </c>
      <c r="D56" s="2">
        <v>-6.10510046367852E-2</v>
      </c>
      <c r="E56" s="2">
        <v>2.8806584362139901E-2</v>
      </c>
      <c r="F56" s="2">
        <v>-1.44E-2</v>
      </c>
      <c r="G56" s="2">
        <v>9.2532467532467494E-2</v>
      </c>
      <c r="H56" s="2">
        <v>7.35512630014859E-2</v>
      </c>
      <c r="I56" s="2">
        <v>9.5501730103806207E-2</v>
      </c>
      <c r="J56" s="2">
        <v>6.0644346178142801E-2</v>
      </c>
      <c r="K56" s="2">
        <v>9.8272781417510405E-2</v>
      </c>
      <c r="L56" s="2">
        <v>0.10357917570498899</v>
      </c>
      <c r="M56" s="2">
        <v>8.9926289926289898E-2</v>
      </c>
      <c r="N56" s="2">
        <v>6.4472497745716895E-2</v>
      </c>
      <c r="O56" s="3">
        <v>0.406194163192376</v>
      </c>
      <c r="P56" s="3">
        <v>0.94320987654320998</v>
      </c>
    </row>
    <row r="57" spans="1:16" x14ac:dyDescent="0.3">
      <c r="A57" s="8" t="s">
        <v>203</v>
      </c>
      <c r="B57" s="8" t="s">
        <v>58</v>
      </c>
      <c r="C57" s="2">
        <v>4.5045045045045001E-3</v>
      </c>
      <c r="D57" s="2">
        <v>-4.3348281016442503E-2</v>
      </c>
      <c r="E57" s="2">
        <v>-3.2812500000000001E-2</v>
      </c>
      <c r="F57" s="2">
        <v>3.9579967689822297E-2</v>
      </c>
      <c r="G57" s="2">
        <v>6.3714063714063698E-2</v>
      </c>
      <c r="H57" s="2">
        <v>4.23666910153397E-2</v>
      </c>
      <c r="I57" s="2">
        <v>0.109320252277505</v>
      </c>
      <c r="J57" s="2">
        <v>0.11876184459886301</v>
      </c>
      <c r="K57" s="2">
        <v>3.78317334839074E-2</v>
      </c>
      <c r="L57" s="2">
        <v>0.13275299238302499</v>
      </c>
      <c r="M57" s="2">
        <v>6.0999039385206497E-2</v>
      </c>
      <c r="N57" s="2">
        <v>6.3829787234042507E-2</v>
      </c>
      <c r="O57" s="3">
        <v>0.326933935629588</v>
      </c>
      <c r="P57" s="3">
        <v>0.8359375</v>
      </c>
    </row>
    <row r="58" spans="1:16" x14ac:dyDescent="0.3">
      <c r="A58" s="8" t="s">
        <v>204</v>
      </c>
      <c r="B58" s="8" t="s">
        <v>57</v>
      </c>
      <c r="C58" s="2">
        <v>6.7430883344571799E-2</v>
      </c>
      <c r="D58" s="2">
        <v>-1.0739102969046101E-2</v>
      </c>
      <c r="E58" s="2">
        <v>5.74712643678161E-3</v>
      </c>
      <c r="F58" s="2">
        <v>7.5555555555555598E-2</v>
      </c>
      <c r="G58" s="2">
        <v>3.4828807556080303E-2</v>
      </c>
      <c r="H58" s="2">
        <v>0.104392470051341</v>
      </c>
      <c r="I58" s="2">
        <v>3.6673553719008302E-2</v>
      </c>
      <c r="J58" s="2">
        <v>0.103139013452915</v>
      </c>
      <c r="K58" s="2">
        <v>6.9105691056910598E-2</v>
      </c>
      <c r="L58" s="2">
        <v>0.19433882551753301</v>
      </c>
      <c r="M58" s="2">
        <v>0.143968871595331</v>
      </c>
      <c r="N58" s="2">
        <v>3.4941249226963497E-2</v>
      </c>
      <c r="O58" s="3">
        <v>0.511743450767841</v>
      </c>
      <c r="P58" s="3">
        <v>1.13729246487867</v>
      </c>
    </row>
    <row r="59" spans="1:16" x14ac:dyDescent="0.3">
      <c r="A59" s="8" t="s">
        <v>204</v>
      </c>
      <c r="B59" s="8" t="s">
        <v>58</v>
      </c>
      <c r="C59" s="2">
        <v>5.0153981522217297E-2</v>
      </c>
      <c r="D59" s="2">
        <v>-3.3933808127356503E-2</v>
      </c>
      <c r="E59" s="2">
        <v>-1.69124024284475E-2</v>
      </c>
      <c r="F59" s="2">
        <v>4.98456109395677E-2</v>
      </c>
      <c r="G59" s="2">
        <v>5.2521008403361297E-2</v>
      </c>
      <c r="H59" s="2">
        <v>1.31736526946108E-2</v>
      </c>
      <c r="I59" s="2">
        <v>0.121749408983452</v>
      </c>
      <c r="J59" s="2">
        <v>8.0435546188970794E-2</v>
      </c>
      <c r="K59" s="2">
        <v>8.2574772431729504E-2</v>
      </c>
      <c r="L59" s="2">
        <v>0.10780780780780801</v>
      </c>
      <c r="M59" s="2">
        <v>0.149091894822445</v>
      </c>
      <c r="N59" s="2">
        <v>-2.1231422505307899E-3</v>
      </c>
      <c r="O59" s="3">
        <v>0.37516254876462901</v>
      </c>
      <c r="P59" s="3">
        <v>0.83434518647007805</v>
      </c>
    </row>
    <row r="60" spans="1:16" x14ac:dyDescent="0.3">
      <c r="A60" s="11" t="s">
        <v>18</v>
      </c>
      <c r="B60" s="11" t="s">
        <v>18</v>
      </c>
      <c r="C60" s="3">
        <v>5.3932790037542401E-2</v>
      </c>
      <c r="D60" s="3">
        <v>-1.6912829423689501E-2</v>
      </c>
      <c r="E60" s="3">
        <v>3.74123608083427E-3</v>
      </c>
      <c r="F60" s="3">
        <v>1.8812549526017699E-2</v>
      </c>
      <c r="G60" s="3">
        <v>6.4700120988650106E-2</v>
      </c>
      <c r="H60" s="3">
        <v>5.2056277056277099E-2</v>
      </c>
      <c r="I60" s="3">
        <v>8.70023660117272E-2</v>
      </c>
      <c r="J60" s="3">
        <v>8.1789575791989005E-2</v>
      </c>
      <c r="K60" s="3">
        <v>7.2828273991776701E-2</v>
      </c>
      <c r="L60" s="3">
        <v>0.11968442940432999</v>
      </c>
      <c r="M60" s="3">
        <v>0.117869822485207</v>
      </c>
      <c r="N60" s="3">
        <v>2.67593934754638E-2</v>
      </c>
      <c r="O60" s="3">
        <v>0.37875076546233899</v>
      </c>
      <c r="P60" s="3">
        <v>0.85712602368467605</v>
      </c>
    </row>
    <row r="61" spans="1:16" x14ac:dyDescent="0.3">
      <c r="A61" s="15"/>
      <c r="B61" s="15"/>
    </row>
    <row r="62" spans="1:16" x14ac:dyDescent="0.3">
      <c r="A62" s="13" t="s">
        <v>42</v>
      </c>
      <c r="B62" s="15"/>
    </row>
    <row r="63" spans="1:16" x14ac:dyDescent="0.3">
      <c r="A63" s="14" t="s">
        <v>43</v>
      </c>
      <c r="B63" s="15"/>
    </row>
    <row r="64" spans="1:16" x14ac:dyDescent="0.3">
      <c r="A64" s="14" t="s">
        <v>44</v>
      </c>
      <c r="B64" s="15"/>
    </row>
    <row r="65" spans="1:2" x14ac:dyDescent="0.3">
      <c r="A65" s="14" t="s">
        <v>47</v>
      </c>
      <c r="B65" s="15"/>
    </row>
    <row r="66" spans="1:2" x14ac:dyDescent="0.3">
      <c r="A66" s="14" t="s">
        <v>61</v>
      </c>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26:O26"/>
    <mergeCell ref="C44:N44"/>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249</v>
      </c>
      <c r="B1" s="15"/>
    </row>
    <row r="2" spans="1:15" ht="15.6" x14ac:dyDescent="0.3">
      <c r="A2" s="12" t="s">
        <v>176</v>
      </c>
      <c r="B2" s="15"/>
    </row>
    <row r="3" spans="1:15" ht="15.6" x14ac:dyDescent="0.3">
      <c r="A3" s="12" t="s">
        <v>206</v>
      </c>
      <c r="B3" s="15"/>
    </row>
    <row r="4" spans="1:15" ht="15.6" x14ac:dyDescent="0.3">
      <c r="A4" s="12" t="s">
        <v>60</v>
      </c>
      <c r="B4" s="15"/>
    </row>
    <row r="5" spans="1:15" ht="15.6" x14ac:dyDescent="0.3">
      <c r="A5" s="12" t="s">
        <v>55</v>
      </c>
      <c r="B5" s="15"/>
    </row>
    <row r="6" spans="1:15" x14ac:dyDescent="0.3">
      <c r="A6" s="16" t="str">
        <f>HYPERLINK("#'Table of contents'!A108",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62</v>
      </c>
      <c r="C9" s="1">
        <v>194</v>
      </c>
      <c r="D9" s="1">
        <v>232</v>
      </c>
      <c r="E9" s="1">
        <v>249</v>
      </c>
      <c r="F9" s="1">
        <v>253</v>
      </c>
      <c r="G9" s="1">
        <v>306</v>
      </c>
      <c r="H9" s="1">
        <v>331</v>
      </c>
      <c r="I9" s="1">
        <v>386</v>
      </c>
      <c r="J9" s="1">
        <v>449</v>
      </c>
      <c r="K9" s="1">
        <v>480</v>
      </c>
      <c r="L9" s="1">
        <v>509</v>
      </c>
      <c r="M9" s="1">
        <v>582</v>
      </c>
      <c r="N9" s="1">
        <v>642</v>
      </c>
      <c r="O9" s="1">
        <v>651</v>
      </c>
    </row>
    <row r="10" spans="1:15" x14ac:dyDescent="0.3">
      <c r="A10" s="7" t="s">
        <v>198</v>
      </c>
      <c r="B10" s="7" t="s">
        <v>63</v>
      </c>
      <c r="C10" s="1">
        <v>550</v>
      </c>
      <c r="D10" s="1">
        <v>540</v>
      </c>
      <c r="E10" s="1">
        <v>628</v>
      </c>
      <c r="F10" s="1">
        <v>558</v>
      </c>
      <c r="G10" s="1">
        <v>595</v>
      </c>
      <c r="H10" s="1">
        <v>674</v>
      </c>
      <c r="I10" s="1">
        <v>678</v>
      </c>
      <c r="J10" s="1">
        <v>741</v>
      </c>
      <c r="K10" s="1">
        <v>803</v>
      </c>
      <c r="L10" s="1">
        <v>902</v>
      </c>
      <c r="M10" s="1">
        <v>1012</v>
      </c>
      <c r="N10" s="1">
        <v>1194</v>
      </c>
      <c r="O10" s="1">
        <v>1268</v>
      </c>
    </row>
    <row r="11" spans="1:15" x14ac:dyDescent="0.3">
      <c r="A11" s="7" t="s">
        <v>198</v>
      </c>
      <c r="B11" s="7" t="s">
        <v>64</v>
      </c>
      <c r="C11" s="1">
        <v>299</v>
      </c>
      <c r="D11" s="1">
        <v>323</v>
      </c>
      <c r="E11" s="1">
        <v>324</v>
      </c>
      <c r="F11" s="1">
        <v>333</v>
      </c>
      <c r="G11" s="1">
        <v>359</v>
      </c>
      <c r="H11" s="1">
        <v>378</v>
      </c>
      <c r="I11" s="1">
        <v>410</v>
      </c>
      <c r="J11" s="1">
        <v>442</v>
      </c>
      <c r="K11" s="1">
        <v>447</v>
      </c>
      <c r="L11" s="1">
        <v>471</v>
      </c>
      <c r="M11" s="1">
        <v>539</v>
      </c>
      <c r="N11" s="1">
        <v>601</v>
      </c>
      <c r="O11" s="1">
        <v>635</v>
      </c>
    </row>
    <row r="12" spans="1:15" x14ac:dyDescent="0.3">
      <c r="A12" s="7" t="s">
        <v>198</v>
      </c>
      <c r="B12" s="7" t="s">
        <v>65</v>
      </c>
      <c r="C12" s="1">
        <v>172</v>
      </c>
      <c r="D12" s="1">
        <v>188</v>
      </c>
      <c r="E12" s="1">
        <v>186</v>
      </c>
      <c r="F12" s="1">
        <v>183</v>
      </c>
      <c r="G12" s="1">
        <v>176</v>
      </c>
      <c r="H12" s="1">
        <v>184</v>
      </c>
      <c r="I12" s="1">
        <v>186</v>
      </c>
      <c r="J12" s="1">
        <v>207</v>
      </c>
      <c r="K12" s="1">
        <v>218</v>
      </c>
      <c r="L12" s="1">
        <v>235</v>
      </c>
      <c r="M12" s="1">
        <v>253</v>
      </c>
      <c r="N12" s="1">
        <v>261</v>
      </c>
      <c r="O12" s="1">
        <v>274</v>
      </c>
    </row>
    <row r="13" spans="1:15" x14ac:dyDescent="0.3">
      <c r="A13" s="7" t="s">
        <v>198</v>
      </c>
      <c r="B13" s="7" t="s">
        <v>66</v>
      </c>
      <c r="C13" s="1">
        <v>65</v>
      </c>
      <c r="D13" s="1">
        <v>58</v>
      </c>
      <c r="E13" s="1">
        <v>48</v>
      </c>
      <c r="F13" s="1">
        <v>50</v>
      </c>
      <c r="G13" s="1">
        <v>51</v>
      </c>
      <c r="H13" s="1">
        <v>47</v>
      </c>
      <c r="I13" s="1">
        <v>53</v>
      </c>
      <c r="J13" s="1">
        <v>52</v>
      </c>
      <c r="K13" s="1">
        <v>68</v>
      </c>
      <c r="L13" s="1">
        <v>78</v>
      </c>
      <c r="M13" s="1">
        <v>75</v>
      </c>
      <c r="N13" s="1">
        <v>93</v>
      </c>
      <c r="O13" s="1">
        <v>91</v>
      </c>
    </row>
    <row r="14" spans="1:15" x14ac:dyDescent="0.3">
      <c r="A14" s="7" t="s">
        <v>198</v>
      </c>
      <c r="B14" s="7" t="s">
        <v>67</v>
      </c>
      <c r="C14" s="1">
        <v>19</v>
      </c>
      <c r="D14" s="1">
        <v>18</v>
      </c>
      <c r="E14" s="1">
        <v>14</v>
      </c>
      <c r="F14" s="1">
        <v>12</v>
      </c>
      <c r="G14" s="1">
        <v>8</v>
      </c>
      <c r="H14" s="1">
        <v>13</v>
      </c>
      <c r="I14" s="1">
        <v>14</v>
      </c>
      <c r="J14" s="1">
        <v>13</v>
      </c>
      <c r="K14" s="1">
        <v>13</v>
      </c>
      <c r="L14" s="1">
        <v>10</v>
      </c>
      <c r="M14" s="1">
        <v>12</v>
      </c>
      <c r="N14" s="1">
        <v>12</v>
      </c>
      <c r="O14" s="1">
        <v>18</v>
      </c>
    </row>
    <row r="15" spans="1:15" x14ac:dyDescent="0.3">
      <c r="A15" s="7" t="s">
        <v>198</v>
      </c>
      <c r="B15" s="7" t="s">
        <v>68</v>
      </c>
      <c r="C15" s="1">
        <v>152</v>
      </c>
      <c r="D15" s="1">
        <v>165</v>
      </c>
      <c r="E15" s="1">
        <v>186</v>
      </c>
      <c r="F15" s="1">
        <v>214</v>
      </c>
      <c r="G15" s="1">
        <v>297</v>
      </c>
      <c r="H15" s="1">
        <v>291</v>
      </c>
      <c r="I15" s="1">
        <v>349</v>
      </c>
      <c r="J15" s="1">
        <v>431</v>
      </c>
      <c r="K15" s="1">
        <v>491</v>
      </c>
      <c r="L15" s="1">
        <v>514</v>
      </c>
      <c r="M15" s="1">
        <v>564</v>
      </c>
      <c r="N15" s="1">
        <v>632</v>
      </c>
      <c r="O15" s="1">
        <v>548</v>
      </c>
    </row>
    <row r="16" spans="1:15" x14ac:dyDescent="0.3">
      <c r="A16" s="7" t="s">
        <v>198</v>
      </c>
      <c r="B16" s="7" t="s">
        <v>69</v>
      </c>
      <c r="C16" s="1">
        <v>687</v>
      </c>
      <c r="D16" s="1">
        <v>747</v>
      </c>
      <c r="E16" s="1">
        <v>742</v>
      </c>
      <c r="F16" s="1">
        <v>708</v>
      </c>
      <c r="G16" s="1">
        <v>659</v>
      </c>
      <c r="H16" s="1">
        <v>714</v>
      </c>
      <c r="I16" s="1">
        <v>761</v>
      </c>
      <c r="J16" s="1">
        <v>880</v>
      </c>
      <c r="K16" s="1">
        <v>981</v>
      </c>
      <c r="L16" s="1">
        <v>1090</v>
      </c>
      <c r="M16" s="1">
        <v>1280</v>
      </c>
      <c r="N16" s="1">
        <v>1391</v>
      </c>
      <c r="O16" s="1">
        <v>1464</v>
      </c>
    </row>
    <row r="17" spans="1:15" x14ac:dyDescent="0.3">
      <c r="A17" s="7" t="s">
        <v>198</v>
      </c>
      <c r="B17" s="7" t="s">
        <v>70</v>
      </c>
      <c r="C17" s="1">
        <v>536</v>
      </c>
      <c r="D17" s="1">
        <v>586</v>
      </c>
      <c r="E17" s="1">
        <v>622</v>
      </c>
      <c r="F17" s="1">
        <v>601</v>
      </c>
      <c r="G17" s="1">
        <v>613</v>
      </c>
      <c r="H17" s="1">
        <v>652</v>
      </c>
      <c r="I17" s="1">
        <v>661</v>
      </c>
      <c r="J17" s="1">
        <v>691</v>
      </c>
      <c r="K17" s="1">
        <v>714</v>
      </c>
      <c r="L17" s="1">
        <v>746</v>
      </c>
      <c r="M17" s="1">
        <v>775</v>
      </c>
      <c r="N17" s="1">
        <v>792</v>
      </c>
      <c r="O17" s="1">
        <v>809</v>
      </c>
    </row>
    <row r="18" spans="1:15" x14ac:dyDescent="0.3">
      <c r="A18" s="7" t="s">
        <v>198</v>
      </c>
      <c r="B18" s="7" t="s">
        <v>71</v>
      </c>
      <c r="C18" s="1">
        <v>312</v>
      </c>
      <c r="D18" s="1">
        <v>298</v>
      </c>
      <c r="E18" s="1">
        <v>317</v>
      </c>
      <c r="F18" s="1">
        <v>341</v>
      </c>
      <c r="G18" s="1">
        <v>371</v>
      </c>
      <c r="H18" s="1">
        <v>416</v>
      </c>
      <c r="I18" s="1">
        <v>409</v>
      </c>
      <c r="J18" s="1">
        <v>426</v>
      </c>
      <c r="K18" s="1">
        <v>448</v>
      </c>
      <c r="L18" s="1">
        <v>453</v>
      </c>
      <c r="M18" s="1">
        <v>481</v>
      </c>
      <c r="N18" s="1">
        <v>515</v>
      </c>
      <c r="O18" s="1">
        <v>524</v>
      </c>
    </row>
    <row r="19" spans="1:15" x14ac:dyDescent="0.3">
      <c r="A19" s="7" t="s">
        <v>198</v>
      </c>
      <c r="B19" s="7" t="s">
        <v>72</v>
      </c>
      <c r="C19" s="1">
        <v>212</v>
      </c>
      <c r="D19" s="1">
        <v>203</v>
      </c>
      <c r="E19" s="1">
        <v>180</v>
      </c>
      <c r="F19" s="1">
        <v>159</v>
      </c>
      <c r="G19" s="1">
        <v>150</v>
      </c>
      <c r="H19" s="1">
        <v>159</v>
      </c>
      <c r="I19" s="1">
        <v>171</v>
      </c>
      <c r="J19" s="1">
        <v>192</v>
      </c>
      <c r="K19" s="1">
        <v>221</v>
      </c>
      <c r="L19" s="1">
        <v>244</v>
      </c>
      <c r="M19" s="1">
        <v>263</v>
      </c>
      <c r="N19" s="1">
        <v>282</v>
      </c>
      <c r="O19" s="1">
        <v>309</v>
      </c>
    </row>
    <row r="20" spans="1:15" x14ac:dyDescent="0.3">
      <c r="A20" s="7" t="s">
        <v>198</v>
      </c>
      <c r="B20" s="7" t="s">
        <v>73</v>
      </c>
      <c r="C20" s="1">
        <v>88</v>
      </c>
      <c r="D20" s="1">
        <v>77</v>
      </c>
      <c r="E20" s="1">
        <v>49</v>
      </c>
      <c r="F20" s="1">
        <v>40</v>
      </c>
      <c r="G20" s="1">
        <v>36</v>
      </c>
      <c r="H20" s="1">
        <v>38</v>
      </c>
      <c r="I20" s="1">
        <v>34</v>
      </c>
      <c r="J20" s="1">
        <v>43</v>
      </c>
      <c r="K20" s="1">
        <v>51</v>
      </c>
      <c r="L20" s="1">
        <v>55</v>
      </c>
      <c r="M20" s="1">
        <v>57</v>
      </c>
      <c r="N20" s="1">
        <v>63</v>
      </c>
      <c r="O20" s="1">
        <v>69</v>
      </c>
    </row>
    <row r="21" spans="1:15" x14ac:dyDescent="0.3">
      <c r="A21" s="7" t="s">
        <v>199</v>
      </c>
      <c r="B21" s="7" t="s">
        <v>62</v>
      </c>
      <c r="C21" s="1">
        <v>755</v>
      </c>
      <c r="D21" s="1">
        <v>875</v>
      </c>
      <c r="E21" s="1">
        <v>933</v>
      </c>
      <c r="F21" s="1">
        <v>979</v>
      </c>
      <c r="G21" s="1">
        <v>1039</v>
      </c>
      <c r="H21" s="1">
        <v>1109</v>
      </c>
      <c r="I21" s="1">
        <v>1150</v>
      </c>
      <c r="J21" s="1">
        <v>1222</v>
      </c>
      <c r="K21" s="1">
        <v>1334</v>
      </c>
      <c r="L21" s="1">
        <v>1440</v>
      </c>
      <c r="M21" s="1">
        <v>1651</v>
      </c>
      <c r="N21" s="1">
        <v>1744</v>
      </c>
      <c r="O21" s="1">
        <v>1811</v>
      </c>
    </row>
    <row r="22" spans="1:15" x14ac:dyDescent="0.3">
      <c r="A22" s="7" t="s">
        <v>199</v>
      </c>
      <c r="B22" s="7" t="s">
        <v>63</v>
      </c>
      <c r="C22" s="1">
        <v>1831</v>
      </c>
      <c r="D22" s="1">
        <v>2190</v>
      </c>
      <c r="E22" s="1">
        <v>2162</v>
      </c>
      <c r="F22" s="1">
        <v>2196</v>
      </c>
      <c r="G22" s="1">
        <v>1957</v>
      </c>
      <c r="H22" s="1">
        <v>2068</v>
      </c>
      <c r="I22" s="1">
        <v>2202</v>
      </c>
      <c r="J22" s="1">
        <v>2359</v>
      </c>
      <c r="K22" s="1">
        <v>2466</v>
      </c>
      <c r="L22" s="1">
        <v>2529</v>
      </c>
      <c r="M22" s="1">
        <v>2873</v>
      </c>
      <c r="N22" s="1">
        <v>3227</v>
      </c>
      <c r="O22" s="1">
        <v>3312</v>
      </c>
    </row>
    <row r="23" spans="1:15" x14ac:dyDescent="0.3">
      <c r="A23" s="7" t="s">
        <v>199</v>
      </c>
      <c r="B23" s="7" t="s">
        <v>64</v>
      </c>
      <c r="C23" s="1">
        <v>826</v>
      </c>
      <c r="D23" s="1">
        <v>849</v>
      </c>
      <c r="E23" s="1">
        <v>831</v>
      </c>
      <c r="F23" s="1">
        <v>853</v>
      </c>
      <c r="G23" s="1">
        <v>921</v>
      </c>
      <c r="H23" s="1">
        <v>935</v>
      </c>
      <c r="I23" s="1">
        <v>900</v>
      </c>
      <c r="J23" s="1">
        <v>900</v>
      </c>
      <c r="K23" s="1">
        <v>954</v>
      </c>
      <c r="L23" s="1">
        <v>985</v>
      </c>
      <c r="M23" s="1">
        <v>1125</v>
      </c>
      <c r="N23" s="1">
        <v>1244</v>
      </c>
      <c r="O23" s="1">
        <v>1298</v>
      </c>
    </row>
    <row r="24" spans="1:15" x14ac:dyDescent="0.3">
      <c r="A24" s="7" t="s">
        <v>199</v>
      </c>
      <c r="B24" s="7" t="s">
        <v>65</v>
      </c>
      <c r="C24" s="1">
        <v>410</v>
      </c>
      <c r="D24" s="1">
        <v>412</v>
      </c>
      <c r="E24" s="1">
        <v>400</v>
      </c>
      <c r="F24" s="1">
        <v>385</v>
      </c>
      <c r="G24" s="1">
        <v>400</v>
      </c>
      <c r="H24" s="1">
        <v>431</v>
      </c>
      <c r="I24" s="1">
        <v>448</v>
      </c>
      <c r="J24" s="1">
        <v>459</v>
      </c>
      <c r="K24" s="1">
        <v>501</v>
      </c>
      <c r="L24" s="1">
        <v>514</v>
      </c>
      <c r="M24" s="1">
        <v>541</v>
      </c>
      <c r="N24" s="1">
        <v>587</v>
      </c>
      <c r="O24" s="1">
        <v>587</v>
      </c>
    </row>
    <row r="25" spans="1:15" x14ac:dyDescent="0.3">
      <c r="A25" s="7" t="s">
        <v>199</v>
      </c>
      <c r="B25" s="7" t="s">
        <v>66</v>
      </c>
      <c r="C25" s="1">
        <v>230</v>
      </c>
      <c r="D25" s="1">
        <v>212</v>
      </c>
      <c r="E25" s="1">
        <v>180</v>
      </c>
      <c r="F25" s="1">
        <v>177</v>
      </c>
      <c r="G25" s="1">
        <v>171</v>
      </c>
      <c r="H25" s="1">
        <v>178</v>
      </c>
      <c r="I25" s="1">
        <v>186</v>
      </c>
      <c r="J25" s="1">
        <v>196</v>
      </c>
      <c r="K25" s="1">
        <v>205</v>
      </c>
      <c r="L25" s="1">
        <v>219</v>
      </c>
      <c r="M25" s="1">
        <v>220</v>
      </c>
      <c r="N25" s="1">
        <v>244</v>
      </c>
      <c r="O25" s="1">
        <v>240</v>
      </c>
    </row>
    <row r="26" spans="1:15" x14ac:dyDescent="0.3">
      <c r="A26" s="7" t="s">
        <v>199</v>
      </c>
      <c r="B26" s="7" t="s">
        <v>67</v>
      </c>
      <c r="C26" s="1">
        <v>76</v>
      </c>
      <c r="D26" s="1">
        <v>68</v>
      </c>
      <c r="E26" s="1">
        <v>54</v>
      </c>
      <c r="F26" s="1">
        <v>38</v>
      </c>
      <c r="G26" s="1">
        <v>34</v>
      </c>
      <c r="H26" s="1">
        <v>32</v>
      </c>
      <c r="I26" s="1">
        <v>35</v>
      </c>
      <c r="J26" s="1">
        <v>34</v>
      </c>
      <c r="K26" s="1">
        <v>39</v>
      </c>
      <c r="L26" s="1">
        <v>40</v>
      </c>
      <c r="M26" s="1">
        <v>48</v>
      </c>
      <c r="N26" s="1">
        <v>45</v>
      </c>
      <c r="O26" s="1">
        <v>49</v>
      </c>
    </row>
    <row r="27" spans="1:15" x14ac:dyDescent="0.3">
      <c r="A27" s="7" t="s">
        <v>199</v>
      </c>
      <c r="B27" s="7" t="s">
        <v>68</v>
      </c>
      <c r="C27" s="1">
        <v>508</v>
      </c>
      <c r="D27" s="1">
        <v>580</v>
      </c>
      <c r="E27" s="1">
        <v>611</v>
      </c>
      <c r="F27" s="1">
        <v>722</v>
      </c>
      <c r="G27" s="1">
        <v>765</v>
      </c>
      <c r="H27" s="1">
        <v>855</v>
      </c>
      <c r="I27" s="1">
        <v>943</v>
      </c>
      <c r="J27" s="1">
        <v>1033</v>
      </c>
      <c r="K27" s="1">
        <v>1153</v>
      </c>
      <c r="L27" s="1">
        <v>1298</v>
      </c>
      <c r="M27" s="1">
        <v>1330</v>
      </c>
      <c r="N27" s="1">
        <v>1357</v>
      </c>
      <c r="O27" s="1">
        <v>1324</v>
      </c>
    </row>
    <row r="28" spans="1:15" x14ac:dyDescent="0.3">
      <c r="A28" s="7" t="s">
        <v>199</v>
      </c>
      <c r="B28" s="7" t="s">
        <v>69</v>
      </c>
      <c r="C28" s="1">
        <v>2026</v>
      </c>
      <c r="D28" s="1">
        <v>2170</v>
      </c>
      <c r="E28" s="1">
        <v>1915</v>
      </c>
      <c r="F28" s="1">
        <v>1871</v>
      </c>
      <c r="G28" s="1">
        <v>1744</v>
      </c>
      <c r="H28" s="1">
        <v>1809</v>
      </c>
      <c r="I28" s="1">
        <v>1864</v>
      </c>
      <c r="J28" s="1">
        <v>2011</v>
      </c>
      <c r="K28" s="1">
        <v>2164</v>
      </c>
      <c r="L28" s="1">
        <v>2367</v>
      </c>
      <c r="M28" s="1">
        <v>2745</v>
      </c>
      <c r="N28" s="1">
        <v>3032</v>
      </c>
      <c r="O28" s="1">
        <v>3091</v>
      </c>
    </row>
    <row r="29" spans="1:15" x14ac:dyDescent="0.3">
      <c r="A29" s="7" t="s">
        <v>199</v>
      </c>
      <c r="B29" s="7" t="s">
        <v>70</v>
      </c>
      <c r="C29" s="1">
        <v>1186</v>
      </c>
      <c r="D29" s="1">
        <v>1259</v>
      </c>
      <c r="E29" s="1">
        <v>1199</v>
      </c>
      <c r="F29" s="1">
        <v>1177</v>
      </c>
      <c r="G29" s="1">
        <v>1137</v>
      </c>
      <c r="H29" s="1">
        <v>1142</v>
      </c>
      <c r="I29" s="1">
        <v>1175</v>
      </c>
      <c r="J29" s="1">
        <v>1167</v>
      </c>
      <c r="K29" s="1">
        <v>1141</v>
      </c>
      <c r="L29" s="1">
        <v>1174</v>
      </c>
      <c r="M29" s="1">
        <v>1217</v>
      </c>
      <c r="N29" s="1">
        <v>1200</v>
      </c>
      <c r="O29" s="1">
        <v>1211</v>
      </c>
    </row>
    <row r="30" spans="1:15" x14ac:dyDescent="0.3">
      <c r="A30" s="7" t="s">
        <v>199</v>
      </c>
      <c r="B30" s="7" t="s">
        <v>71</v>
      </c>
      <c r="C30" s="1">
        <v>711</v>
      </c>
      <c r="D30" s="1">
        <v>715</v>
      </c>
      <c r="E30" s="1">
        <v>676</v>
      </c>
      <c r="F30" s="1">
        <v>632</v>
      </c>
      <c r="G30" s="1">
        <v>636</v>
      </c>
      <c r="H30" s="1">
        <v>655</v>
      </c>
      <c r="I30" s="1">
        <v>648</v>
      </c>
      <c r="J30" s="1">
        <v>660</v>
      </c>
      <c r="K30" s="1">
        <v>685</v>
      </c>
      <c r="L30" s="1">
        <v>668</v>
      </c>
      <c r="M30" s="1">
        <v>722</v>
      </c>
      <c r="N30" s="1">
        <v>755</v>
      </c>
      <c r="O30" s="1">
        <v>793</v>
      </c>
    </row>
    <row r="31" spans="1:15" x14ac:dyDescent="0.3">
      <c r="A31" s="7" t="s">
        <v>199</v>
      </c>
      <c r="B31" s="7" t="s">
        <v>72</v>
      </c>
      <c r="C31" s="1">
        <v>490</v>
      </c>
      <c r="D31" s="1">
        <v>452</v>
      </c>
      <c r="E31" s="1">
        <v>387</v>
      </c>
      <c r="F31" s="1">
        <v>383</v>
      </c>
      <c r="G31" s="1">
        <v>395</v>
      </c>
      <c r="H31" s="1">
        <v>370</v>
      </c>
      <c r="I31" s="1">
        <v>378</v>
      </c>
      <c r="J31" s="1">
        <v>381</v>
      </c>
      <c r="K31" s="1">
        <v>396</v>
      </c>
      <c r="L31" s="1">
        <v>406</v>
      </c>
      <c r="M31" s="1">
        <v>428</v>
      </c>
      <c r="N31" s="1">
        <v>456</v>
      </c>
      <c r="O31" s="1">
        <v>450</v>
      </c>
    </row>
    <row r="32" spans="1:15" x14ac:dyDescent="0.3">
      <c r="A32" s="7" t="s">
        <v>199</v>
      </c>
      <c r="B32" s="7" t="s">
        <v>73</v>
      </c>
      <c r="C32" s="1">
        <v>275</v>
      </c>
      <c r="D32" s="1">
        <v>239</v>
      </c>
      <c r="E32" s="1">
        <v>195</v>
      </c>
      <c r="F32" s="1">
        <v>134</v>
      </c>
      <c r="G32" s="1">
        <v>122</v>
      </c>
      <c r="H32" s="1">
        <v>134</v>
      </c>
      <c r="I32" s="1">
        <v>141</v>
      </c>
      <c r="J32" s="1">
        <v>152</v>
      </c>
      <c r="K32" s="1">
        <v>167</v>
      </c>
      <c r="L32" s="1">
        <v>164</v>
      </c>
      <c r="M32" s="1">
        <v>155</v>
      </c>
      <c r="N32" s="1">
        <v>169</v>
      </c>
      <c r="O32" s="1">
        <v>174</v>
      </c>
    </row>
    <row r="33" spans="1:15" x14ac:dyDescent="0.3">
      <c r="A33" s="7" t="s">
        <v>200</v>
      </c>
      <c r="B33" s="7" t="s">
        <v>62</v>
      </c>
      <c r="C33" s="1">
        <v>348</v>
      </c>
      <c r="D33" s="1">
        <v>360</v>
      </c>
      <c r="E33" s="1">
        <v>403</v>
      </c>
      <c r="F33" s="1">
        <v>475</v>
      </c>
      <c r="G33" s="1">
        <v>477</v>
      </c>
      <c r="H33" s="1">
        <v>579</v>
      </c>
      <c r="I33" s="1">
        <v>625</v>
      </c>
      <c r="J33" s="1">
        <v>657</v>
      </c>
      <c r="K33" s="1">
        <v>768</v>
      </c>
      <c r="L33" s="1">
        <v>891</v>
      </c>
      <c r="M33" s="1">
        <v>1098</v>
      </c>
      <c r="N33" s="1">
        <v>1372</v>
      </c>
      <c r="O33" s="1">
        <v>1434</v>
      </c>
    </row>
    <row r="34" spans="1:15" x14ac:dyDescent="0.3">
      <c r="A34" s="7" t="s">
        <v>200</v>
      </c>
      <c r="B34" s="7" t="s">
        <v>63</v>
      </c>
      <c r="C34" s="1">
        <v>776</v>
      </c>
      <c r="D34" s="1">
        <v>825</v>
      </c>
      <c r="E34" s="1">
        <v>903</v>
      </c>
      <c r="F34" s="1">
        <v>899</v>
      </c>
      <c r="G34" s="1">
        <v>850</v>
      </c>
      <c r="H34" s="1">
        <v>999</v>
      </c>
      <c r="I34" s="1">
        <v>1021</v>
      </c>
      <c r="J34" s="1">
        <v>1218</v>
      </c>
      <c r="K34" s="1">
        <v>1365</v>
      </c>
      <c r="L34" s="1">
        <v>1487</v>
      </c>
      <c r="M34" s="1">
        <v>1761</v>
      </c>
      <c r="N34" s="1">
        <v>2161</v>
      </c>
      <c r="O34" s="1">
        <v>2294</v>
      </c>
    </row>
    <row r="35" spans="1:15" x14ac:dyDescent="0.3">
      <c r="A35" s="7" t="s">
        <v>200</v>
      </c>
      <c r="B35" s="7" t="s">
        <v>64</v>
      </c>
      <c r="C35" s="1">
        <v>459</v>
      </c>
      <c r="D35" s="1">
        <v>454</v>
      </c>
      <c r="E35" s="1">
        <v>504</v>
      </c>
      <c r="F35" s="1">
        <v>490</v>
      </c>
      <c r="G35" s="1">
        <v>517</v>
      </c>
      <c r="H35" s="1">
        <v>550</v>
      </c>
      <c r="I35" s="1">
        <v>581</v>
      </c>
      <c r="J35" s="1">
        <v>600</v>
      </c>
      <c r="K35" s="1">
        <v>641</v>
      </c>
      <c r="L35" s="1">
        <v>724</v>
      </c>
      <c r="M35" s="1">
        <v>785</v>
      </c>
      <c r="N35" s="1">
        <v>937</v>
      </c>
      <c r="O35" s="1">
        <v>964</v>
      </c>
    </row>
    <row r="36" spans="1:15" x14ac:dyDescent="0.3">
      <c r="A36" s="7" t="s">
        <v>200</v>
      </c>
      <c r="B36" s="7" t="s">
        <v>65</v>
      </c>
      <c r="C36" s="1">
        <v>240</v>
      </c>
      <c r="D36" s="1">
        <v>247</v>
      </c>
      <c r="E36" s="1">
        <v>256</v>
      </c>
      <c r="F36" s="1">
        <v>252</v>
      </c>
      <c r="G36" s="1">
        <v>270</v>
      </c>
      <c r="H36" s="1">
        <v>299</v>
      </c>
      <c r="I36" s="1">
        <v>323</v>
      </c>
      <c r="J36" s="1">
        <v>318</v>
      </c>
      <c r="K36" s="1">
        <v>334</v>
      </c>
      <c r="L36" s="1">
        <v>350</v>
      </c>
      <c r="M36" s="1">
        <v>387</v>
      </c>
      <c r="N36" s="1">
        <v>384</v>
      </c>
      <c r="O36" s="1">
        <v>400</v>
      </c>
    </row>
    <row r="37" spans="1:15" x14ac:dyDescent="0.3">
      <c r="A37" s="7" t="s">
        <v>200</v>
      </c>
      <c r="B37" s="7" t="s">
        <v>66</v>
      </c>
      <c r="C37" s="1">
        <v>89</v>
      </c>
      <c r="D37" s="1">
        <v>83</v>
      </c>
      <c r="E37" s="1">
        <v>74</v>
      </c>
      <c r="F37" s="1">
        <v>62</v>
      </c>
      <c r="G37" s="1">
        <v>64</v>
      </c>
      <c r="H37" s="1">
        <v>64</v>
      </c>
      <c r="I37" s="1">
        <v>71</v>
      </c>
      <c r="J37" s="1">
        <v>78</v>
      </c>
      <c r="K37" s="1">
        <v>95</v>
      </c>
      <c r="L37" s="1">
        <v>94</v>
      </c>
      <c r="M37" s="1">
        <v>101</v>
      </c>
      <c r="N37" s="1">
        <v>113</v>
      </c>
      <c r="O37" s="1">
        <v>128</v>
      </c>
    </row>
    <row r="38" spans="1:15" x14ac:dyDescent="0.3">
      <c r="A38" s="7" t="s">
        <v>200</v>
      </c>
      <c r="B38" s="7" t="s">
        <v>67</v>
      </c>
      <c r="C38" s="1">
        <v>21</v>
      </c>
      <c r="D38" s="1">
        <v>19</v>
      </c>
      <c r="E38" s="1">
        <v>10</v>
      </c>
      <c r="F38" s="1">
        <v>6</v>
      </c>
      <c r="G38" s="1">
        <v>6</v>
      </c>
      <c r="H38" s="1">
        <v>8</v>
      </c>
      <c r="I38" s="1">
        <v>7</v>
      </c>
      <c r="J38" s="1">
        <v>9</v>
      </c>
      <c r="K38" s="1">
        <v>8</v>
      </c>
      <c r="L38" s="1">
        <v>7</v>
      </c>
      <c r="M38" s="1">
        <v>7</v>
      </c>
      <c r="N38" s="1">
        <v>8</v>
      </c>
      <c r="O38" s="1">
        <v>10</v>
      </c>
    </row>
    <row r="39" spans="1:15" x14ac:dyDescent="0.3">
      <c r="A39" s="7" t="s">
        <v>200</v>
      </c>
      <c r="B39" s="7" t="s">
        <v>68</v>
      </c>
      <c r="C39" s="1">
        <v>270</v>
      </c>
      <c r="D39" s="1">
        <v>319</v>
      </c>
      <c r="E39" s="1">
        <v>364</v>
      </c>
      <c r="F39" s="1">
        <v>422</v>
      </c>
      <c r="G39" s="1">
        <v>504</v>
      </c>
      <c r="H39" s="1">
        <v>564</v>
      </c>
      <c r="I39" s="1">
        <v>611</v>
      </c>
      <c r="J39" s="1">
        <v>696</v>
      </c>
      <c r="K39" s="1">
        <v>823</v>
      </c>
      <c r="L39" s="1">
        <v>856</v>
      </c>
      <c r="M39" s="1">
        <v>1108</v>
      </c>
      <c r="N39" s="1">
        <v>1306</v>
      </c>
      <c r="O39" s="1">
        <v>1164</v>
      </c>
    </row>
    <row r="40" spans="1:15" x14ac:dyDescent="0.3">
      <c r="A40" s="7" t="s">
        <v>200</v>
      </c>
      <c r="B40" s="7" t="s">
        <v>69</v>
      </c>
      <c r="C40" s="1">
        <v>1238</v>
      </c>
      <c r="D40" s="1">
        <v>1207</v>
      </c>
      <c r="E40" s="1">
        <v>1145</v>
      </c>
      <c r="F40" s="1">
        <v>1118</v>
      </c>
      <c r="G40" s="1">
        <v>1196</v>
      </c>
      <c r="H40" s="1">
        <v>1265</v>
      </c>
      <c r="I40" s="1">
        <v>1311</v>
      </c>
      <c r="J40" s="1">
        <v>1610</v>
      </c>
      <c r="K40" s="1">
        <v>1842</v>
      </c>
      <c r="L40" s="1">
        <v>2045</v>
      </c>
      <c r="M40" s="1">
        <v>2315</v>
      </c>
      <c r="N40" s="1">
        <v>2670</v>
      </c>
      <c r="O40" s="1">
        <v>2816</v>
      </c>
    </row>
    <row r="41" spans="1:15" x14ac:dyDescent="0.3">
      <c r="A41" s="7" t="s">
        <v>200</v>
      </c>
      <c r="B41" s="7" t="s">
        <v>70</v>
      </c>
      <c r="C41" s="1">
        <v>830</v>
      </c>
      <c r="D41" s="1">
        <v>909</v>
      </c>
      <c r="E41" s="1">
        <v>989</v>
      </c>
      <c r="F41" s="1">
        <v>1029</v>
      </c>
      <c r="G41" s="1">
        <v>1088</v>
      </c>
      <c r="H41" s="1">
        <v>1131</v>
      </c>
      <c r="I41" s="1">
        <v>1157</v>
      </c>
      <c r="J41" s="1">
        <v>1144</v>
      </c>
      <c r="K41" s="1">
        <v>1209</v>
      </c>
      <c r="L41" s="1">
        <v>1282</v>
      </c>
      <c r="M41" s="1">
        <v>1338</v>
      </c>
      <c r="N41" s="1">
        <v>1418</v>
      </c>
      <c r="O41" s="1">
        <v>1379</v>
      </c>
    </row>
    <row r="42" spans="1:15" x14ac:dyDescent="0.3">
      <c r="A42" s="7" t="s">
        <v>200</v>
      </c>
      <c r="B42" s="7" t="s">
        <v>71</v>
      </c>
      <c r="C42" s="1">
        <v>474</v>
      </c>
      <c r="D42" s="1">
        <v>523</v>
      </c>
      <c r="E42" s="1">
        <v>518</v>
      </c>
      <c r="F42" s="1">
        <v>505</v>
      </c>
      <c r="G42" s="1">
        <v>539</v>
      </c>
      <c r="H42" s="1">
        <v>577</v>
      </c>
      <c r="I42" s="1">
        <v>629</v>
      </c>
      <c r="J42" s="1">
        <v>643</v>
      </c>
      <c r="K42" s="1">
        <v>690</v>
      </c>
      <c r="L42" s="1">
        <v>722</v>
      </c>
      <c r="M42" s="1">
        <v>766</v>
      </c>
      <c r="N42" s="1">
        <v>830</v>
      </c>
      <c r="O42" s="1">
        <v>842</v>
      </c>
    </row>
    <row r="43" spans="1:15" x14ac:dyDescent="0.3">
      <c r="A43" s="7" t="s">
        <v>200</v>
      </c>
      <c r="B43" s="7" t="s">
        <v>72</v>
      </c>
      <c r="C43" s="1">
        <v>288</v>
      </c>
      <c r="D43" s="1">
        <v>285</v>
      </c>
      <c r="E43" s="1">
        <v>266</v>
      </c>
      <c r="F43" s="1">
        <v>264</v>
      </c>
      <c r="G43" s="1">
        <v>250</v>
      </c>
      <c r="H43" s="1">
        <v>247</v>
      </c>
      <c r="I43" s="1">
        <v>253</v>
      </c>
      <c r="J43" s="1">
        <v>293</v>
      </c>
      <c r="K43" s="1">
        <v>315</v>
      </c>
      <c r="L43" s="1">
        <v>337</v>
      </c>
      <c r="M43" s="1">
        <v>360</v>
      </c>
      <c r="N43" s="1">
        <v>385</v>
      </c>
      <c r="O43" s="1">
        <v>405</v>
      </c>
    </row>
    <row r="44" spans="1:15" x14ac:dyDescent="0.3">
      <c r="A44" s="7" t="s">
        <v>200</v>
      </c>
      <c r="B44" s="7" t="s">
        <v>73</v>
      </c>
      <c r="C44" s="1">
        <v>103</v>
      </c>
      <c r="D44" s="1">
        <v>88</v>
      </c>
      <c r="E44" s="1">
        <v>62</v>
      </c>
      <c r="F44" s="1">
        <v>40</v>
      </c>
      <c r="G44" s="1">
        <v>49</v>
      </c>
      <c r="H44" s="1">
        <v>51</v>
      </c>
      <c r="I44" s="1">
        <v>62</v>
      </c>
      <c r="J44" s="1">
        <v>70</v>
      </c>
      <c r="K44" s="1">
        <v>78</v>
      </c>
      <c r="L44" s="1">
        <v>87</v>
      </c>
      <c r="M44" s="1">
        <v>88</v>
      </c>
      <c r="N44" s="1">
        <v>88</v>
      </c>
      <c r="O44" s="1">
        <v>93</v>
      </c>
    </row>
    <row r="45" spans="1:15" x14ac:dyDescent="0.3">
      <c r="A45" s="7" t="s">
        <v>201</v>
      </c>
      <c r="B45" s="7" t="s">
        <v>62</v>
      </c>
      <c r="C45" s="1">
        <v>255</v>
      </c>
      <c r="D45" s="1">
        <v>328</v>
      </c>
      <c r="E45" s="1">
        <v>333</v>
      </c>
      <c r="F45" s="1">
        <v>347</v>
      </c>
      <c r="G45" s="1">
        <v>412</v>
      </c>
      <c r="H45" s="1">
        <v>478</v>
      </c>
      <c r="I45" s="1">
        <v>539</v>
      </c>
      <c r="J45" s="1">
        <v>571</v>
      </c>
      <c r="K45" s="1">
        <v>651</v>
      </c>
      <c r="L45" s="1">
        <v>720</v>
      </c>
      <c r="M45" s="1">
        <v>882</v>
      </c>
      <c r="N45" s="1">
        <v>1110</v>
      </c>
      <c r="O45" s="1">
        <v>1064</v>
      </c>
    </row>
    <row r="46" spans="1:15" x14ac:dyDescent="0.3">
      <c r="A46" s="7" t="s">
        <v>201</v>
      </c>
      <c r="B46" s="7" t="s">
        <v>63</v>
      </c>
      <c r="C46" s="1">
        <v>532</v>
      </c>
      <c r="D46" s="1">
        <v>564</v>
      </c>
      <c r="E46" s="1">
        <v>548</v>
      </c>
      <c r="F46" s="1">
        <v>573</v>
      </c>
      <c r="G46" s="1">
        <v>656</v>
      </c>
      <c r="H46" s="1">
        <v>697</v>
      </c>
      <c r="I46" s="1">
        <v>763</v>
      </c>
      <c r="J46" s="1">
        <v>891</v>
      </c>
      <c r="K46" s="1">
        <v>952</v>
      </c>
      <c r="L46" s="1">
        <v>1050</v>
      </c>
      <c r="M46" s="1">
        <v>1289</v>
      </c>
      <c r="N46" s="1">
        <v>1584</v>
      </c>
      <c r="O46" s="1">
        <v>1696</v>
      </c>
    </row>
    <row r="47" spans="1:15" x14ac:dyDescent="0.3">
      <c r="A47" s="7" t="s">
        <v>201</v>
      </c>
      <c r="B47" s="7" t="s">
        <v>64</v>
      </c>
      <c r="C47" s="1">
        <v>310</v>
      </c>
      <c r="D47" s="1">
        <v>312</v>
      </c>
      <c r="E47" s="1">
        <v>319</v>
      </c>
      <c r="F47" s="1">
        <v>329</v>
      </c>
      <c r="G47" s="1">
        <v>355</v>
      </c>
      <c r="H47" s="1">
        <v>367</v>
      </c>
      <c r="I47" s="1">
        <v>405</v>
      </c>
      <c r="J47" s="1">
        <v>422</v>
      </c>
      <c r="K47" s="1">
        <v>462</v>
      </c>
      <c r="L47" s="1">
        <v>497</v>
      </c>
      <c r="M47" s="1">
        <v>570</v>
      </c>
      <c r="N47" s="1">
        <v>619</v>
      </c>
      <c r="O47" s="1">
        <v>630</v>
      </c>
    </row>
    <row r="48" spans="1:15" x14ac:dyDescent="0.3">
      <c r="A48" s="7" t="s">
        <v>201</v>
      </c>
      <c r="B48" s="7" t="s">
        <v>65</v>
      </c>
      <c r="C48" s="1">
        <v>198</v>
      </c>
      <c r="D48" s="1">
        <v>192</v>
      </c>
      <c r="E48" s="1">
        <v>184</v>
      </c>
      <c r="F48" s="1">
        <v>189</v>
      </c>
      <c r="G48" s="1">
        <v>188</v>
      </c>
      <c r="H48" s="1">
        <v>202</v>
      </c>
      <c r="I48" s="1">
        <v>216</v>
      </c>
      <c r="J48" s="1">
        <v>228</v>
      </c>
      <c r="K48" s="1">
        <v>229</v>
      </c>
      <c r="L48" s="1">
        <v>226</v>
      </c>
      <c r="M48" s="1">
        <v>237</v>
      </c>
      <c r="N48" s="1">
        <v>269</v>
      </c>
      <c r="O48" s="1">
        <v>278</v>
      </c>
    </row>
    <row r="49" spans="1:15" x14ac:dyDescent="0.3">
      <c r="A49" s="7" t="s">
        <v>201</v>
      </c>
      <c r="B49" s="7" t="s">
        <v>66</v>
      </c>
      <c r="C49" s="1">
        <v>91</v>
      </c>
      <c r="D49" s="1">
        <v>82</v>
      </c>
      <c r="E49" s="1">
        <v>64</v>
      </c>
      <c r="F49" s="1">
        <v>55</v>
      </c>
      <c r="G49" s="1">
        <v>55</v>
      </c>
      <c r="H49" s="1">
        <v>53</v>
      </c>
      <c r="I49" s="1">
        <v>56</v>
      </c>
      <c r="J49" s="1">
        <v>63</v>
      </c>
      <c r="K49" s="1">
        <v>65</v>
      </c>
      <c r="L49" s="1">
        <v>80</v>
      </c>
      <c r="M49" s="1">
        <v>76</v>
      </c>
      <c r="N49" s="1">
        <v>87</v>
      </c>
      <c r="O49" s="1">
        <v>86</v>
      </c>
    </row>
    <row r="50" spans="1:15" x14ac:dyDescent="0.3">
      <c r="A50" s="7" t="s">
        <v>201</v>
      </c>
      <c r="B50" s="7" t="s">
        <v>67</v>
      </c>
      <c r="C50" s="1">
        <v>14</v>
      </c>
      <c r="D50" s="1">
        <v>15</v>
      </c>
      <c r="E50" s="1">
        <v>6</v>
      </c>
      <c r="F50" s="1">
        <v>2</v>
      </c>
      <c r="G50" s="1">
        <v>2</v>
      </c>
      <c r="H50" s="1">
        <v>2</v>
      </c>
      <c r="I50" s="1">
        <v>5</v>
      </c>
      <c r="J50" s="1">
        <v>6</v>
      </c>
      <c r="K50" s="1">
        <v>7</v>
      </c>
      <c r="L50" s="1">
        <v>6</v>
      </c>
      <c r="M50" s="1">
        <v>8</v>
      </c>
      <c r="N50" s="1">
        <v>10</v>
      </c>
      <c r="O50" s="1">
        <v>12</v>
      </c>
    </row>
    <row r="51" spans="1:15" x14ac:dyDescent="0.3">
      <c r="A51" s="7" t="s">
        <v>201</v>
      </c>
      <c r="B51" s="7" t="s">
        <v>68</v>
      </c>
      <c r="C51" s="1">
        <v>227</v>
      </c>
      <c r="D51" s="1">
        <v>305</v>
      </c>
      <c r="E51" s="1">
        <v>336</v>
      </c>
      <c r="F51" s="1">
        <v>371</v>
      </c>
      <c r="G51" s="1">
        <v>421</v>
      </c>
      <c r="H51" s="1">
        <v>510</v>
      </c>
      <c r="I51" s="1">
        <v>521</v>
      </c>
      <c r="J51" s="1">
        <v>576</v>
      </c>
      <c r="K51" s="1">
        <v>660</v>
      </c>
      <c r="L51" s="1">
        <v>697</v>
      </c>
      <c r="M51" s="1">
        <v>871</v>
      </c>
      <c r="N51" s="1">
        <v>957</v>
      </c>
      <c r="O51" s="1">
        <v>884</v>
      </c>
    </row>
    <row r="52" spans="1:15" x14ac:dyDescent="0.3">
      <c r="A52" s="7" t="s">
        <v>201</v>
      </c>
      <c r="B52" s="7" t="s">
        <v>69</v>
      </c>
      <c r="C52" s="1">
        <v>877</v>
      </c>
      <c r="D52" s="1">
        <v>833</v>
      </c>
      <c r="E52" s="1">
        <v>771</v>
      </c>
      <c r="F52" s="1">
        <v>776</v>
      </c>
      <c r="G52" s="1">
        <v>798</v>
      </c>
      <c r="H52" s="1">
        <v>860</v>
      </c>
      <c r="I52" s="1">
        <v>995</v>
      </c>
      <c r="J52" s="1">
        <v>1191</v>
      </c>
      <c r="K52" s="1">
        <v>1304</v>
      </c>
      <c r="L52" s="1">
        <v>1528</v>
      </c>
      <c r="M52" s="1">
        <v>1702</v>
      </c>
      <c r="N52" s="1">
        <v>1969</v>
      </c>
      <c r="O52" s="1">
        <v>2041</v>
      </c>
    </row>
    <row r="53" spans="1:15" x14ac:dyDescent="0.3">
      <c r="A53" s="7" t="s">
        <v>201</v>
      </c>
      <c r="B53" s="7" t="s">
        <v>70</v>
      </c>
      <c r="C53" s="1">
        <v>654</v>
      </c>
      <c r="D53" s="1">
        <v>710</v>
      </c>
      <c r="E53" s="1">
        <v>727</v>
      </c>
      <c r="F53" s="1">
        <v>765</v>
      </c>
      <c r="G53" s="1">
        <v>803</v>
      </c>
      <c r="H53" s="1">
        <v>819</v>
      </c>
      <c r="I53" s="1">
        <v>849</v>
      </c>
      <c r="J53" s="1">
        <v>864</v>
      </c>
      <c r="K53" s="1">
        <v>908</v>
      </c>
      <c r="L53" s="1">
        <v>921</v>
      </c>
      <c r="M53" s="1">
        <v>968</v>
      </c>
      <c r="N53" s="1">
        <v>1043</v>
      </c>
      <c r="O53" s="1">
        <v>1069</v>
      </c>
    </row>
    <row r="54" spans="1:15" x14ac:dyDescent="0.3">
      <c r="A54" s="7" t="s">
        <v>201</v>
      </c>
      <c r="B54" s="7" t="s">
        <v>71</v>
      </c>
      <c r="C54" s="1">
        <v>432</v>
      </c>
      <c r="D54" s="1">
        <v>451</v>
      </c>
      <c r="E54" s="1">
        <v>456</v>
      </c>
      <c r="F54" s="1">
        <v>467</v>
      </c>
      <c r="G54" s="1">
        <v>464</v>
      </c>
      <c r="H54" s="1">
        <v>497</v>
      </c>
      <c r="I54" s="1">
        <v>525</v>
      </c>
      <c r="J54" s="1">
        <v>528</v>
      </c>
      <c r="K54" s="1">
        <v>562</v>
      </c>
      <c r="L54" s="1">
        <v>573</v>
      </c>
      <c r="M54" s="1">
        <v>608</v>
      </c>
      <c r="N54" s="1">
        <v>628</v>
      </c>
      <c r="O54" s="1">
        <v>673</v>
      </c>
    </row>
    <row r="55" spans="1:15" x14ac:dyDescent="0.3">
      <c r="A55" s="7" t="s">
        <v>201</v>
      </c>
      <c r="B55" s="7" t="s">
        <v>72</v>
      </c>
      <c r="C55" s="1">
        <v>231</v>
      </c>
      <c r="D55" s="1">
        <v>212</v>
      </c>
      <c r="E55" s="1">
        <v>189</v>
      </c>
      <c r="F55" s="1">
        <v>182</v>
      </c>
      <c r="G55" s="1">
        <v>204</v>
      </c>
      <c r="H55" s="1">
        <v>215</v>
      </c>
      <c r="I55" s="1">
        <v>217</v>
      </c>
      <c r="J55" s="1">
        <v>236</v>
      </c>
      <c r="K55" s="1">
        <v>255</v>
      </c>
      <c r="L55" s="1">
        <v>260</v>
      </c>
      <c r="M55" s="1">
        <v>290</v>
      </c>
      <c r="N55" s="1">
        <v>328</v>
      </c>
      <c r="O55" s="1">
        <v>331</v>
      </c>
    </row>
    <row r="56" spans="1:15" x14ac:dyDescent="0.3">
      <c r="A56" s="7" t="s">
        <v>201</v>
      </c>
      <c r="B56" s="7" t="s">
        <v>73</v>
      </c>
      <c r="C56" s="1">
        <v>97</v>
      </c>
      <c r="D56" s="1">
        <v>86</v>
      </c>
      <c r="E56" s="1">
        <v>62</v>
      </c>
      <c r="F56" s="1">
        <v>43</v>
      </c>
      <c r="G56" s="1">
        <v>38</v>
      </c>
      <c r="H56" s="1">
        <v>37</v>
      </c>
      <c r="I56" s="1">
        <v>37</v>
      </c>
      <c r="J56" s="1">
        <v>42</v>
      </c>
      <c r="K56" s="1">
        <v>45</v>
      </c>
      <c r="L56" s="1">
        <v>48</v>
      </c>
      <c r="M56" s="1">
        <v>48</v>
      </c>
      <c r="N56" s="1">
        <v>56</v>
      </c>
      <c r="O56" s="1">
        <v>46</v>
      </c>
    </row>
    <row r="57" spans="1:15" x14ac:dyDescent="0.3">
      <c r="A57" s="7" t="s">
        <v>202</v>
      </c>
      <c r="B57" s="7" t="s">
        <v>62</v>
      </c>
      <c r="C57" s="1">
        <v>359</v>
      </c>
      <c r="D57" s="1">
        <v>409</v>
      </c>
      <c r="E57" s="1">
        <v>450</v>
      </c>
      <c r="F57" s="1">
        <v>439</v>
      </c>
      <c r="G57" s="1">
        <v>433</v>
      </c>
      <c r="H57" s="1">
        <v>512</v>
      </c>
      <c r="I57" s="1">
        <v>520</v>
      </c>
      <c r="J57" s="1">
        <v>566</v>
      </c>
      <c r="K57" s="1">
        <v>624</v>
      </c>
      <c r="L57" s="1">
        <v>689</v>
      </c>
      <c r="M57" s="1">
        <v>805</v>
      </c>
      <c r="N57" s="1">
        <v>965</v>
      </c>
      <c r="O57" s="1">
        <v>988</v>
      </c>
    </row>
    <row r="58" spans="1:15" x14ac:dyDescent="0.3">
      <c r="A58" s="7" t="s">
        <v>202</v>
      </c>
      <c r="B58" s="7" t="s">
        <v>63</v>
      </c>
      <c r="C58" s="1">
        <v>723</v>
      </c>
      <c r="D58" s="1">
        <v>800</v>
      </c>
      <c r="E58" s="1">
        <v>822</v>
      </c>
      <c r="F58" s="1">
        <v>960</v>
      </c>
      <c r="G58" s="1">
        <v>861</v>
      </c>
      <c r="H58" s="1">
        <v>930</v>
      </c>
      <c r="I58" s="1">
        <v>986</v>
      </c>
      <c r="J58" s="1">
        <v>1134</v>
      </c>
      <c r="K58" s="1">
        <v>1268</v>
      </c>
      <c r="L58" s="1">
        <v>1338</v>
      </c>
      <c r="M58" s="1">
        <v>1455</v>
      </c>
      <c r="N58" s="1">
        <v>1631</v>
      </c>
      <c r="O58" s="1">
        <v>1780</v>
      </c>
    </row>
    <row r="59" spans="1:15" x14ac:dyDescent="0.3">
      <c r="A59" s="7" t="s">
        <v>202</v>
      </c>
      <c r="B59" s="7" t="s">
        <v>64</v>
      </c>
      <c r="C59" s="1">
        <v>481</v>
      </c>
      <c r="D59" s="1">
        <v>528</v>
      </c>
      <c r="E59" s="1">
        <v>529</v>
      </c>
      <c r="F59" s="1">
        <v>539</v>
      </c>
      <c r="G59" s="1">
        <v>521</v>
      </c>
      <c r="H59" s="1">
        <v>536</v>
      </c>
      <c r="I59" s="1">
        <v>546</v>
      </c>
      <c r="J59" s="1">
        <v>596</v>
      </c>
      <c r="K59" s="1">
        <v>591</v>
      </c>
      <c r="L59" s="1">
        <v>672</v>
      </c>
      <c r="M59" s="1">
        <v>732</v>
      </c>
      <c r="N59" s="1">
        <v>820</v>
      </c>
      <c r="O59" s="1">
        <v>899</v>
      </c>
    </row>
    <row r="60" spans="1:15" x14ac:dyDescent="0.3">
      <c r="A60" s="7" t="s">
        <v>202</v>
      </c>
      <c r="B60" s="7" t="s">
        <v>65</v>
      </c>
      <c r="C60" s="1">
        <v>336</v>
      </c>
      <c r="D60" s="1">
        <v>318</v>
      </c>
      <c r="E60" s="1">
        <v>306</v>
      </c>
      <c r="F60" s="1">
        <v>297</v>
      </c>
      <c r="G60" s="1">
        <v>302</v>
      </c>
      <c r="H60" s="1">
        <v>326</v>
      </c>
      <c r="I60" s="1">
        <v>332</v>
      </c>
      <c r="J60" s="1">
        <v>334</v>
      </c>
      <c r="K60" s="1">
        <v>365</v>
      </c>
      <c r="L60" s="1">
        <v>399</v>
      </c>
      <c r="M60" s="1">
        <v>415</v>
      </c>
      <c r="N60" s="1">
        <v>438</v>
      </c>
      <c r="O60" s="1">
        <v>480</v>
      </c>
    </row>
    <row r="61" spans="1:15" x14ac:dyDescent="0.3">
      <c r="A61" s="7" t="s">
        <v>202</v>
      </c>
      <c r="B61" s="7" t="s">
        <v>66</v>
      </c>
      <c r="C61" s="1">
        <v>123</v>
      </c>
      <c r="D61" s="1">
        <v>125</v>
      </c>
      <c r="E61" s="1">
        <v>106</v>
      </c>
      <c r="F61" s="1">
        <v>91</v>
      </c>
      <c r="G61" s="1">
        <v>93</v>
      </c>
      <c r="H61" s="1">
        <v>98</v>
      </c>
      <c r="I61" s="1">
        <v>101</v>
      </c>
      <c r="J61" s="1">
        <v>104</v>
      </c>
      <c r="K61" s="1">
        <v>111</v>
      </c>
      <c r="L61" s="1">
        <v>119</v>
      </c>
      <c r="M61" s="1">
        <v>140</v>
      </c>
      <c r="N61" s="1">
        <v>161</v>
      </c>
      <c r="O61" s="1">
        <v>168</v>
      </c>
    </row>
    <row r="62" spans="1:15" x14ac:dyDescent="0.3">
      <c r="A62" s="7" t="s">
        <v>202</v>
      </c>
      <c r="B62" s="7" t="s">
        <v>67</v>
      </c>
      <c r="C62" s="1">
        <v>32</v>
      </c>
      <c r="D62" s="1">
        <v>27</v>
      </c>
      <c r="E62" s="1">
        <v>13</v>
      </c>
      <c r="F62" s="1">
        <v>11</v>
      </c>
      <c r="G62" s="1">
        <v>8</v>
      </c>
      <c r="H62" s="1">
        <v>16</v>
      </c>
      <c r="I62" s="1">
        <v>16</v>
      </c>
      <c r="J62" s="1">
        <v>21</v>
      </c>
      <c r="K62" s="1">
        <v>22</v>
      </c>
      <c r="L62" s="1">
        <v>22</v>
      </c>
      <c r="M62" s="1">
        <v>21</v>
      </c>
      <c r="N62" s="1">
        <v>20</v>
      </c>
      <c r="O62" s="1">
        <v>24</v>
      </c>
    </row>
    <row r="63" spans="1:15" x14ac:dyDescent="0.3">
      <c r="A63" s="7" t="s">
        <v>202</v>
      </c>
      <c r="B63" s="7" t="s">
        <v>68</v>
      </c>
      <c r="C63" s="1">
        <v>239</v>
      </c>
      <c r="D63" s="1">
        <v>290</v>
      </c>
      <c r="E63" s="1">
        <v>340</v>
      </c>
      <c r="F63" s="1">
        <v>373</v>
      </c>
      <c r="G63" s="1">
        <v>373</v>
      </c>
      <c r="H63" s="1">
        <v>444</v>
      </c>
      <c r="I63" s="1">
        <v>509</v>
      </c>
      <c r="J63" s="1">
        <v>556</v>
      </c>
      <c r="K63" s="1">
        <v>603</v>
      </c>
      <c r="L63" s="1">
        <v>622</v>
      </c>
      <c r="M63" s="1">
        <v>698</v>
      </c>
      <c r="N63" s="1">
        <v>853</v>
      </c>
      <c r="O63" s="1">
        <v>773</v>
      </c>
    </row>
    <row r="64" spans="1:15" x14ac:dyDescent="0.3">
      <c r="A64" s="7" t="s">
        <v>202</v>
      </c>
      <c r="B64" s="7" t="s">
        <v>69</v>
      </c>
      <c r="C64" s="1">
        <v>892</v>
      </c>
      <c r="D64" s="1">
        <v>959</v>
      </c>
      <c r="E64" s="1">
        <v>898</v>
      </c>
      <c r="F64" s="1">
        <v>916</v>
      </c>
      <c r="G64" s="1">
        <v>873</v>
      </c>
      <c r="H64" s="1">
        <v>913</v>
      </c>
      <c r="I64" s="1">
        <v>983</v>
      </c>
      <c r="J64" s="1">
        <v>1187</v>
      </c>
      <c r="K64" s="1">
        <v>1267</v>
      </c>
      <c r="L64" s="1">
        <v>1426</v>
      </c>
      <c r="M64" s="1">
        <v>1569</v>
      </c>
      <c r="N64" s="1">
        <v>1767</v>
      </c>
      <c r="O64" s="1">
        <v>1859</v>
      </c>
    </row>
    <row r="65" spans="1:15" x14ac:dyDescent="0.3">
      <c r="A65" s="7" t="s">
        <v>202</v>
      </c>
      <c r="B65" s="7" t="s">
        <v>70</v>
      </c>
      <c r="C65" s="1">
        <v>711</v>
      </c>
      <c r="D65" s="1">
        <v>711</v>
      </c>
      <c r="E65" s="1">
        <v>712</v>
      </c>
      <c r="F65" s="1">
        <v>714</v>
      </c>
      <c r="G65" s="1">
        <v>769</v>
      </c>
      <c r="H65" s="1">
        <v>760</v>
      </c>
      <c r="I65" s="1">
        <v>770</v>
      </c>
      <c r="J65" s="1">
        <v>789</v>
      </c>
      <c r="K65" s="1">
        <v>823</v>
      </c>
      <c r="L65" s="1">
        <v>858</v>
      </c>
      <c r="M65" s="1">
        <v>882</v>
      </c>
      <c r="N65" s="1">
        <v>953</v>
      </c>
      <c r="O65" s="1">
        <v>1001</v>
      </c>
    </row>
    <row r="66" spans="1:15" x14ac:dyDescent="0.3">
      <c r="A66" s="7" t="s">
        <v>202</v>
      </c>
      <c r="B66" s="7" t="s">
        <v>71</v>
      </c>
      <c r="C66" s="1">
        <v>467</v>
      </c>
      <c r="D66" s="1">
        <v>459</v>
      </c>
      <c r="E66" s="1">
        <v>466</v>
      </c>
      <c r="F66" s="1">
        <v>456</v>
      </c>
      <c r="G66" s="1">
        <v>467</v>
      </c>
      <c r="H66" s="1">
        <v>485</v>
      </c>
      <c r="I66" s="1">
        <v>495</v>
      </c>
      <c r="J66" s="1">
        <v>537</v>
      </c>
      <c r="K66" s="1">
        <v>549</v>
      </c>
      <c r="L66" s="1">
        <v>557</v>
      </c>
      <c r="M66" s="1">
        <v>579</v>
      </c>
      <c r="N66" s="1">
        <v>608</v>
      </c>
      <c r="O66" s="1">
        <v>594</v>
      </c>
    </row>
    <row r="67" spans="1:15" x14ac:dyDescent="0.3">
      <c r="A67" s="7" t="s">
        <v>202</v>
      </c>
      <c r="B67" s="7" t="s">
        <v>72</v>
      </c>
      <c r="C67" s="1">
        <v>334</v>
      </c>
      <c r="D67" s="1">
        <v>302</v>
      </c>
      <c r="E67" s="1">
        <v>266</v>
      </c>
      <c r="F67" s="1">
        <v>226</v>
      </c>
      <c r="G67" s="1">
        <v>219</v>
      </c>
      <c r="H67" s="1">
        <v>223</v>
      </c>
      <c r="I67" s="1">
        <v>244</v>
      </c>
      <c r="J67" s="1">
        <v>248</v>
      </c>
      <c r="K67" s="1">
        <v>277</v>
      </c>
      <c r="L67" s="1">
        <v>291</v>
      </c>
      <c r="M67" s="1">
        <v>306</v>
      </c>
      <c r="N67" s="1">
        <v>330</v>
      </c>
      <c r="O67" s="1">
        <v>364</v>
      </c>
    </row>
    <row r="68" spans="1:15" x14ac:dyDescent="0.3">
      <c r="A68" s="7" t="s">
        <v>202</v>
      </c>
      <c r="B68" s="7" t="s">
        <v>73</v>
      </c>
      <c r="C68" s="1">
        <v>162</v>
      </c>
      <c r="D68" s="1">
        <v>135</v>
      </c>
      <c r="E68" s="1">
        <v>94</v>
      </c>
      <c r="F68" s="1">
        <v>61</v>
      </c>
      <c r="G68" s="1">
        <v>54</v>
      </c>
      <c r="H68" s="1">
        <v>58</v>
      </c>
      <c r="I68" s="1">
        <v>75</v>
      </c>
      <c r="J68" s="1">
        <v>80</v>
      </c>
      <c r="K68" s="1">
        <v>76</v>
      </c>
      <c r="L68" s="1">
        <v>83</v>
      </c>
      <c r="M68" s="1">
        <v>79</v>
      </c>
      <c r="N68" s="1">
        <v>83</v>
      </c>
      <c r="O68" s="1">
        <v>85</v>
      </c>
    </row>
    <row r="69" spans="1:15" x14ac:dyDescent="0.3">
      <c r="A69" s="7" t="s">
        <v>203</v>
      </c>
      <c r="B69" s="7" t="s">
        <v>62</v>
      </c>
      <c r="C69" s="1">
        <v>244</v>
      </c>
      <c r="D69" s="1">
        <v>286</v>
      </c>
      <c r="E69" s="1">
        <v>292</v>
      </c>
      <c r="F69" s="1">
        <v>312</v>
      </c>
      <c r="G69" s="1">
        <v>313</v>
      </c>
      <c r="H69" s="1">
        <v>365</v>
      </c>
      <c r="I69" s="1">
        <v>405</v>
      </c>
      <c r="J69" s="1">
        <v>484</v>
      </c>
      <c r="K69" s="1">
        <v>507</v>
      </c>
      <c r="L69" s="1">
        <v>569</v>
      </c>
      <c r="M69" s="1">
        <v>639</v>
      </c>
      <c r="N69" s="1">
        <v>693</v>
      </c>
      <c r="O69" s="1">
        <v>674</v>
      </c>
    </row>
    <row r="70" spans="1:15" x14ac:dyDescent="0.3">
      <c r="A70" s="7" t="s">
        <v>203</v>
      </c>
      <c r="B70" s="7" t="s">
        <v>63</v>
      </c>
      <c r="C70" s="1">
        <v>352</v>
      </c>
      <c r="D70" s="1">
        <v>437</v>
      </c>
      <c r="E70" s="1">
        <v>379</v>
      </c>
      <c r="F70" s="1">
        <v>428</v>
      </c>
      <c r="G70" s="1">
        <v>398</v>
      </c>
      <c r="H70" s="1">
        <v>448</v>
      </c>
      <c r="I70" s="1">
        <v>503</v>
      </c>
      <c r="J70" s="1">
        <v>548</v>
      </c>
      <c r="K70" s="1">
        <v>585</v>
      </c>
      <c r="L70" s="1">
        <v>672</v>
      </c>
      <c r="M70" s="1">
        <v>753</v>
      </c>
      <c r="N70" s="1">
        <v>846</v>
      </c>
      <c r="O70" s="1">
        <v>953</v>
      </c>
    </row>
    <row r="71" spans="1:15" x14ac:dyDescent="0.3">
      <c r="A71" s="7" t="s">
        <v>203</v>
      </c>
      <c r="B71" s="7" t="s">
        <v>64</v>
      </c>
      <c r="C71" s="1">
        <v>289</v>
      </c>
      <c r="D71" s="1">
        <v>315</v>
      </c>
      <c r="E71" s="1">
        <v>303</v>
      </c>
      <c r="F71" s="1">
        <v>271</v>
      </c>
      <c r="G71" s="1">
        <v>283</v>
      </c>
      <c r="H71" s="1">
        <v>288</v>
      </c>
      <c r="I71" s="1">
        <v>301</v>
      </c>
      <c r="J71" s="1">
        <v>302</v>
      </c>
      <c r="K71" s="1">
        <v>329</v>
      </c>
      <c r="L71" s="1">
        <v>336</v>
      </c>
      <c r="M71" s="1">
        <v>361</v>
      </c>
      <c r="N71" s="1">
        <v>371</v>
      </c>
      <c r="O71" s="1">
        <v>410</v>
      </c>
    </row>
    <row r="72" spans="1:15" x14ac:dyDescent="0.3">
      <c r="A72" s="7" t="s">
        <v>203</v>
      </c>
      <c r="B72" s="7" t="s">
        <v>65</v>
      </c>
      <c r="C72" s="1">
        <v>187</v>
      </c>
      <c r="D72" s="1">
        <v>186</v>
      </c>
      <c r="E72" s="1">
        <v>182</v>
      </c>
      <c r="F72" s="1">
        <v>175</v>
      </c>
      <c r="G72" s="1">
        <v>181</v>
      </c>
      <c r="H72" s="1">
        <v>183</v>
      </c>
      <c r="I72" s="1">
        <v>180</v>
      </c>
      <c r="J72" s="1">
        <v>188</v>
      </c>
      <c r="K72" s="1">
        <v>201</v>
      </c>
      <c r="L72" s="1">
        <v>205</v>
      </c>
      <c r="M72" s="1">
        <v>219</v>
      </c>
      <c r="N72" s="1">
        <v>236</v>
      </c>
      <c r="O72" s="1">
        <v>245</v>
      </c>
    </row>
    <row r="73" spans="1:15" x14ac:dyDescent="0.3">
      <c r="A73" s="7" t="s">
        <v>203</v>
      </c>
      <c r="B73" s="7" t="s">
        <v>66</v>
      </c>
      <c r="C73" s="1">
        <v>64</v>
      </c>
      <c r="D73" s="1">
        <v>58</v>
      </c>
      <c r="E73" s="1">
        <v>52</v>
      </c>
      <c r="F73" s="1">
        <v>58</v>
      </c>
      <c r="G73" s="1">
        <v>53</v>
      </c>
      <c r="H73" s="1">
        <v>59</v>
      </c>
      <c r="I73" s="1">
        <v>53</v>
      </c>
      <c r="J73" s="1">
        <v>58</v>
      </c>
      <c r="K73" s="1">
        <v>52</v>
      </c>
      <c r="L73" s="1">
        <v>57</v>
      </c>
      <c r="M73" s="1">
        <v>57</v>
      </c>
      <c r="N73" s="1">
        <v>67</v>
      </c>
      <c r="O73" s="1">
        <v>74</v>
      </c>
    </row>
    <row r="74" spans="1:15" x14ac:dyDescent="0.3">
      <c r="A74" s="7" t="s">
        <v>203</v>
      </c>
      <c r="B74" s="7" t="s">
        <v>67</v>
      </c>
      <c r="C74" s="1">
        <v>16</v>
      </c>
      <c r="D74" s="1">
        <v>12</v>
      </c>
      <c r="E74" s="1">
        <v>7</v>
      </c>
      <c r="F74" s="1">
        <v>6</v>
      </c>
      <c r="G74" s="1">
        <v>4</v>
      </c>
      <c r="H74" s="1">
        <v>3</v>
      </c>
      <c r="I74" s="1">
        <v>3</v>
      </c>
      <c r="J74" s="1">
        <v>3</v>
      </c>
      <c r="K74" s="1">
        <v>5</v>
      </c>
      <c r="L74" s="1">
        <v>5</v>
      </c>
      <c r="M74" s="1">
        <v>6</v>
      </c>
      <c r="N74" s="1">
        <v>5</v>
      </c>
      <c r="O74" s="1">
        <v>5</v>
      </c>
    </row>
    <row r="75" spans="1:15" x14ac:dyDescent="0.3">
      <c r="A75" s="7" t="s">
        <v>203</v>
      </c>
      <c r="B75" s="7" t="s">
        <v>68</v>
      </c>
      <c r="C75" s="1">
        <v>160</v>
      </c>
      <c r="D75" s="1">
        <v>181</v>
      </c>
      <c r="E75" s="1">
        <v>203</v>
      </c>
      <c r="F75" s="1">
        <v>225</v>
      </c>
      <c r="G75" s="1">
        <v>272</v>
      </c>
      <c r="H75" s="1">
        <v>311</v>
      </c>
      <c r="I75" s="1">
        <v>323</v>
      </c>
      <c r="J75" s="1">
        <v>365</v>
      </c>
      <c r="K75" s="1">
        <v>433</v>
      </c>
      <c r="L75" s="1">
        <v>458</v>
      </c>
      <c r="M75" s="1">
        <v>486</v>
      </c>
      <c r="N75" s="1">
        <v>493</v>
      </c>
      <c r="O75" s="1">
        <v>456</v>
      </c>
    </row>
    <row r="76" spans="1:15" x14ac:dyDescent="0.3">
      <c r="A76" s="7" t="s">
        <v>203</v>
      </c>
      <c r="B76" s="7" t="s">
        <v>69</v>
      </c>
      <c r="C76" s="1">
        <v>447</v>
      </c>
      <c r="D76" s="1">
        <v>433</v>
      </c>
      <c r="E76" s="1">
        <v>432</v>
      </c>
      <c r="F76" s="1">
        <v>401</v>
      </c>
      <c r="G76" s="1">
        <v>400</v>
      </c>
      <c r="H76" s="1">
        <v>441</v>
      </c>
      <c r="I76" s="1">
        <v>481</v>
      </c>
      <c r="J76" s="1">
        <v>568</v>
      </c>
      <c r="K76" s="1">
        <v>658</v>
      </c>
      <c r="L76" s="1">
        <v>685</v>
      </c>
      <c r="M76" s="1">
        <v>820</v>
      </c>
      <c r="N76" s="1">
        <v>915</v>
      </c>
      <c r="O76" s="1">
        <v>1046</v>
      </c>
    </row>
    <row r="77" spans="1:15" x14ac:dyDescent="0.3">
      <c r="A77" s="7" t="s">
        <v>203</v>
      </c>
      <c r="B77" s="7" t="s">
        <v>70</v>
      </c>
      <c r="C77" s="1">
        <v>304</v>
      </c>
      <c r="D77" s="1">
        <v>315</v>
      </c>
      <c r="E77" s="1">
        <v>290</v>
      </c>
      <c r="F77" s="1">
        <v>295</v>
      </c>
      <c r="G77" s="1">
        <v>297</v>
      </c>
      <c r="H77" s="1">
        <v>293</v>
      </c>
      <c r="I77" s="1">
        <v>289</v>
      </c>
      <c r="J77" s="1">
        <v>308</v>
      </c>
      <c r="K77" s="1">
        <v>331</v>
      </c>
      <c r="L77" s="1">
        <v>320</v>
      </c>
      <c r="M77" s="1">
        <v>382</v>
      </c>
      <c r="N77" s="1">
        <v>401</v>
      </c>
      <c r="O77" s="1">
        <v>413</v>
      </c>
    </row>
    <row r="78" spans="1:15" x14ac:dyDescent="0.3">
      <c r="A78" s="7" t="s">
        <v>203</v>
      </c>
      <c r="B78" s="7" t="s">
        <v>71</v>
      </c>
      <c r="C78" s="1">
        <v>208</v>
      </c>
      <c r="D78" s="1">
        <v>219</v>
      </c>
      <c r="E78" s="1">
        <v>208</v>
      </c>
      <c r="F78" s="1">
        <v>203</v>
      </c>
      <c r="G78" s="1">
        <v>212</v>
      </c>
      <c r="H78" s="1">
        <v>208</v>
      </c>
      <c r="I78" s="1">
        <v>209</v>
      </c>
      <c r="J78" s="1">
        <v>219</v>
      </c>
      <c r="K78" s="1">
        <v>223</v>
      </c>
      <c r="L78" s="1">
        <v>228</v>
      </c>
      <c r="M78" s="1">
        <v>239</v>
      </c>
      <c r="N78" s="1">
        <v>235</v>
      </c>
      <c r="O78" s="1">
        <v>257</v>
      </c>
    </row>
    <row r="79" spans="1:15" x14ac:dyDescent="0.3">
      <c r="A79" s="7" t="s">
        <v>203</v>
      </c>
      <c r="B79" s="7" t="s">
        <v>72</v>
      </c>
      <c r="C79" s="1">
        <v>128</v>
      </c>
      <c r="D79" s="1">
        <v>120</v>
      </c>
      <c r="E79" s="1">
        <v>96</v>
      </c>
      <c r="F79" s="1">
        <v>84</v>
      </c>
      <c r="G79" s="1">
        <v>87</v>
      </c>
      <c r="H79" s="1">
        <v>100</v>
      </c>
      <c r="I79" s="1">
        <v>101</v>
      </c>
      <c r="J79" s="1">
        <v>99</v>
      </c>
      <c r="K79" s="1">
        <v>103</v>
      </c>
      <c r="L79" s="1">
        <v>120</v>
      </c>
      <c r="M79" s="1">
        <v>131</v>
      </c>
      <c r="N79" s="1">
        <v>138</v>
      </c>
      <c r="O79" s="1">
        <v>148</v>
      </c>
    </row>
    <row r="80" spans="1:15" x14ac:dyDescent="0.3">
      <c r="A80" s="7" t="s">
        <v>203</v>
      </c>
      <c r="B80" s="7" t="s">
        <v>73</v>
      </c>
      <c r="C80" s="1">
        <v>85</v>
      </c>
      <c r="D80" s="1">
        <v>70</v>
      </c>
      <c r="E80" s="1">
        <v>51</v>
      </c>
      <c r="F80" s="1">
        <v>30</v>
      </c>
      <c r="G80" s="1">
        <v>19</v>
      </c>
      <c r="H80" s="1">
        <v>16</v>
      </c>
      <c r="I80" s="1">
        <v>24</v>
      </c>
      <c r="J80" s="1">
        <v>24</v>
      </c>
      <c r="K80" s="1">
        <v>23</v>
      </c>
      <c r="L80" s="1">
        <v>27</v>
      </c>
      <c r="M80" s="1">
        <v>24</v>
      </c>
      <c r="N80" s="1">
        <v>27</v>
      </c>
      <c r="O80" s="1">
        <v>30</v>
      </c>
    </row>
    <row r="81" spans="1:15" x14ac:dyDescent="0.3">
      <c r="A81" s="7" t="s">
        <v>204</v>
      </c>
      <c r="B81" s="7" t="s">
        <v>62</v>
      </c>
      <c r="C81" s="1">
        <v>296</v>
      </c>
      <c r="D81" s="1">
        <v>341</v>
      </c>
      <c r="E81" s="1">
        <v>340</v>
      </c>
      <c r="F81" s="1">
        <v>382</v>
      </c>
      <c r="G81" s="1">
        <v>421</v>
      </c>
      <c r="H81" s="1">
        <v>464</v>
      </c>
      <c r="I81" s="1">
        <v>533</v>
      </c>
      <c r="J81" s="1">
        <v>552</v>
      </c>
      <c r="K81" s="1">
        <v>634</v>
      </c>
      <c r="L81" s="1">
        <v>644</v>
      </c>
      <c r="M81" s="1">
        <v>853</v>
      </c>
      <c r="N81" s="1">
        <v>1018</v>
      </c>
      <c r="O81" s="1">
        <v>992</v>
      </c>
    </row>
    <row r="82" spans="1:15" x14ac:dyDescent="0.3">
      <c r="A82" s="7" t="s">
        <v>204</v>
      </c>
      <c r="B82" s="7" t="s">
        <v>63</v>
      </c>
      <c r="C82" s="1">
        <v>531</v>
      </c>
      <c r="D82" s="1">
        <v>568</v>
      </c>
      <c r="E82" s="1">
        <v>573</v>
      </c>
      <c r="F82" s="1">
        <v>576</v>
      </c>
      <c r="G82" s="1">
        <v>648</v>
      </c>
      <c r="H82" s="1">
        <v>651</v>
      </c>
      <c r="I82" s="1">
        <v>727</v>
      </c>
      <c r="J82" s="1">
        <v>774</v>
      </c>
      <c r="K82" s="1">
        <v>863</v>
      </c>
      <c r="L82" s="1">
        <v>939</v>
      </c>
      <c r="M82" s="1">
        <v>1110</v>
      </c>
      <c r="N82" s="1">
        <v>1301</v>
      </c>
      <c r="O82" s="1">
        <v>1366</v>
      </c>
    </row>
    <row r="83" spans="1:15" x14ac:dyDescent="0.3">
      <c r="A83" s="7" t="s">
        <v>204</v>
      </c>
      <c r="B83" s="7" t="s">
        <v>64</v>
      </c>
      <c r="C83" s="1">
        <v>340</v>
      </c>
      <c r="D83" s="1">
        <v>353</v>
      </c>
      <c r="E83" s="1">
        <v>354</v>
      </c>
      <c r="F83" s="1">
        <v>323</v>
      </c>
      <c r="G83" s="1">
        <v>323</v>
      </c>
      <c r="H83" s="1">
        <v>342</v>
      </c>
      <c r="I83" s="1">
        <v>371</v>
      </c>
      <c r="J83" s="1">
        <v>363</v>
      </c>
      <c r="K83" s="1">
        <v>386</v>
      </c>
      <c r="L83" s="1">
        <v>447</v>
      </c>
      <c r="M83" s="1">
        <v>514</v>
      </c>
      <c r="N83" s="1">
        <v>558</v>
      </c>
      <c r="O83" s="1">
        <v>621</v>
      </c>
    </row>
    <row r="84" spans="1:15" x14ac:dyDescent="0.3">
      <c r="A84" s="7" t="s">
        <v>204</v>
      </c>
      <c r="B84" s="7" t="s">
        <v>65</v>
      </c>
      <c r="C84" s="1">
        <v>209</v>
      </c>
      <c r="D84" s="1">
        <v>218</v>
      </c>
      <c r="E84" s="1">
        <v>213</v>
      </c>
      <c r="F84" s="1">
        <v>231</v>
      </c>
      <c r="G84" s="1">
        <v>239</v>
      </c>
      <c r="H84" s="1">
        <v>231</v>
      </c>
      <c r="I84" s="1">
        <v>235</v>
      </c>
      <c r="J84" s="1">
        <v>241</v>
      </c>
      <c r="K84" s="1">
        <v>240</v>
      </c>
      <c r="L84" s="1">
        <v>245</v>
      </c>
      <c r="M84" s="1">
        <v>254</v>
      </c>
      <c r="N84" s="1">
        <v>254</v>
      </c>
      <c r="O84" s="1">
        <v>261</v>
      </c>
    </row>
    <row r="85" spans="1:15" x14ac:dyDescent="0.3">
      <c r="A85" s="7" t="s">
        <v>204</v>
      </c>
      <c r="B85" s="7" t="s">
        <v>66</v>
      </c>
      <c r="C85" s="1">
        <v>91</v>
      </c>
      <c r="D85" s="1">
        <v>87</v>
      </c>
      <c r="E85" s="1">
        <v>74</v>
      </c>
      <c r="F85" s="1">
        <v>57</v>
      </c>
      <c r="G85" s="1">
        <v>56</v>
      </c>
      <c r="H85" s="1">
        <v>58</v>
      </c>
      <c r="I85" s="1">
        <v>62</v>
      </c>
      <c r="J85" s="1">
        <v>70</v>
      </c>
      <c r="K85" s="1">
        <v>82</v>
      </c>
      <c r="L85" s="1">
        <v>83</v>
      </c>
      <c r="M85" s="1">
        <v>85</v>
      </c>
      <c r="N85" s="1">
        <v>92</v>
      </c>
      <c r="O85" s="1">
        <v>93</v>
      </c>
    </row>
    <row r="86" spans="1:15" x14ac:dyDescent="0.3">
      <c r="A86" s="7" t="s">
        <v>204</v>
      </c>
      <c r="B86" s="7" t="s">
        <v>67</v>
      </c>
      <c r="C86" s="1">
        <v>16</v>
      </c>
      <c r="D86" s="1">
        <v>16</v>
      </c>
      <c r="E86" s="1">
        <v>12</v>
      </c>
      <c r="F86" s="1">
        <v>6</v>
      </c>
      <c r="G86" s="1">
        <v>7</v>
      </c>
      <c r="H86" s="1">
        <v>7</v>
      </c>
      <c r="I86" s="1">
        <v>8</v>
      </c>
      <c r="J86" s="1">
        <v>7</v>
      </c>
      <c r="K86" s="1">
        <v>9</v>
      </c>
      <c r="L86" s="1">
        <v>9</v>
      </c>
      <c r="M86" s="1">
        <v>11</v>
      </c>
      <c r="N86" s="1">
        <v>11</v>
      </c>
      <c r="O86" s="1">
        <v>14</v>
      </c>
    </row>
    <row r="87" spans="1:15" x14ac:dyDescent="0.3">
      <c r="A87" s="7" t="s">
        <v>204</v>
      </c>
      <c r="B87" s="7" t="s">
        <v>68</v>
      </c>
      <c r="C87" s="1">
        <v>242</v>
      </c>
      <c r="D87" s="1">
        <v>295</v>
      </c>
      <c r="E87" s="1">
        <v>327</v>
      </c>
      <c r="F87" s="1">
        <v>322</v>
      </c>
      <c r="G87" s="1">
        <v>405</v>
      </c>
      <c r="H87" s="1">
        <v>441</v>
      </c>
      <c r="I87" s="1">
        <v>469</v>
      </c>
      <c r="J87" s="1">
        <v>561</v>
      </c>
      <c r="K87" s="1">
        <v>638</v>
      </c>
      <c r="L87" s="1">
        <v>681</v>
      </c>
      <c r="M87" s="1">
        <v>780</v>
      </c>
      <c r="N87" s="1">
        <v>925</v>
      </c>
      <c r="O87" s="1">
        <v>805</v>
      </c>
    </row>
    <row r="88" spans="1:15" x14ac:dyDescent="0.3">
      <c r="A88" s="7" t="s">
        <v>204</v>
      </c>
      <c r="B88" s="7" t="s">
        <v>69</v>
      </c>
      <c r="C88" s="1">
        <v>856</v>
      </c>
      <c r="D88" s="1">
        <v>851</v>
      </c>
      <c r="E88" s="1">
        <v>777</v>
      </c>
      <c r="F88" s="1">
        <v>785</v>
      </c>
      <c r="G88" s="1">
        <v>761</v>
      </c>
      <c r="H88" s="1">
        <v>811</v>
      </c>
      <c r="I88" s="1">
        <v>800</v>
      </c>
      <c r="J88" s="1">
        <v>951</v>
      </c>
      <c r="K88" s="1">
        <v>1076</v>
      </c>
      <c r="L88" s="1">
        <v>1241</v>
      </c>
      <c r="M88" s="1">
        <v>1390</v>
      </c>
      <c r="N88" s="1">
        <v>1609</v>
      </c>
      <c r="O88" s="1">
        <v>1663</v>
      </c>
    </row>
    <row r="89" spans="1:15" x14ac:dyDescent="0.3">
      <c r="A89" s="7" t="s">
        <v>204</v>
      </c>
      <c r="B89" s="7" t="s">
        <v>70</v>
      </c>
      <c r="C89" s="1">
        <v>535</v>
      </c>
      <c r="D89" s="1">
        <v>603</v>
      </c>
      <c r="E89" s="1">
        <v>594</v>
      </c>
      <c r="F89" s="1">
        <v>588</v>
      </c>
      <c r="G89" s="1">
        <v>641</v>
      </c>
      <c r="H89" s="1">
        <v>679</v>
      </c>
      <c r="I89" s="1">
        <v>666</v>
      </c>
      <c r="J89" s="1">
        <v>708</v>
      </c>
      <c r="K89" s="1">
        <v>713</v>
      </c>
      <c r="L89" s="1">
        <v>714</v>
      </c>
      <c r="M89" s="1">
        <v>787</v>
      </c>
      <c r="N89" s="1">
        <v>886</v>
      </c>
      <c r="O89" s="1">
        <v>928</v>
      </c>
    </row>
    <row r="90" spans="1:15" x14ac:dyDescent="0.3">
      <c r="A90" s="7" t="s">
        <v>204</v>
      </c>
      <c r="B90" s="7" t="s">
        <v>71</v>
      </c>
      <c r="C90" s="1">
        <v>358</v>
      </c>
      <c r="D90" s="1">
        <v>379</v>
      </c>
      <c r="E90" s="1">
        <v>384</v>
      </c>
      <c r="F90" s="1">
        <v>368</v>
      </c>
      <c r="G90" s="1">
        <v>371</v>
      </c>
      <c r="H90" s="1">
        <v>350</v>
      </c>
      <c r="I90" s="1">
        <v>374</v>
      </c>
      <c r="J90" s="1">
        <v>400</v>
      </c>
      <c r="K90" s="1">
        <v>415</v>
      </c>
      <c r="L90" s="1">
        <v>431</v>
      </c>
      <c r="M90" s="1">
        <v>454</v>
      </c>
      <c r="N90" s="1">
        <v>520</v>
      </c>
      <c r="O90" s="1">
        <v>533</v>
      </c>
    </row>
    <row r="91" spans="1:15" x14ac:dyDescent="0.3">
      <c r="A91" s="7" t="s">
        <v>204</v>
      </c>
      <c r="B91" s="7" t="s">
        <v>72</v>
      </c>
      <c r="C91" s="1">
        <v>206</v>
      </c>
      <c r="D91" s="1">
        <v>189</v>
      </c>
      <c r="E91" s="1">
        <v>160</v>
      </c>
      <c r="F91" s="1">
        <v>160</v>
      </c>
      <c r="G91" s="1">
        <v>156</v>
      </c>
      <c r="H91" s="1">
        <v>180</v>
      </c>
      <c r="I91" s="1">
        <v>186</v>
      </c>
      <c r="J91" s="1">
        <v>185</v>
      </c>
      <c r="K91" s="1">
        <v>185</v>
      </c>
      <c r="L91" s="1">
        <v>218</v>
      </c>
      <c r="M91" s="1">
        <v>230</v>
      </c>
      <c r="N91" s="1">
        <v>250</v>
      </c>
      <c r="O91" s="1">
        <v>255</v>
      </c>
    </row>
    <row r="92" spans="1:15" x14ac:dyDescent="0.3">
      <c r="A92" s="7" t="s">
        <v>204</v>
      </c>
      <c r="B92" s="7" t="s">
        <v>73</v>
      </c>
      <c r="C92" s="1">
        <v>76</v>
      </c>
      <c r="D92" s="1">
        <v>70</v>
      </c>
      <c r="E92" s="1">
        <v>64</v>
      </c>
      <c r="F92" s="1">
        <v>44</v>
      </c>
      <c r="G92" s="1">
        <v>46</v>
      </c>
      <c r="H92" s="1">
        <v>44</v>
      </c>
      <c r="I92" s="1">
        <v>43</v>
      </c>
      <c r="J92" s="1">
        <v>42</v>
      </c>
      <c r="K92" s="1">
        <v>49</v>
      </c>
      <c r="L92" s="1">
        <v>45</v>
      </c>
      <c r="M92" s="1">
        <v>48</v>
      </c>
      <c r="N92" s="1">
        <v>49</v>
      </c>
      <c r="O92" s="1">
        <v>46</v>
      </c>
    </row>
    <row r="93" spans="1:15" x14ac:dyDescent="0.3">
      <c r="A93" s="10" t="s">
        <v>18</v>
      </c>
      <c r="B93" s="10" t="s">
        <v>18</v>
      </c>
      <c r="C93" s="5">
        <v>32763</v>
      </c>
      <c r="D93" s="5">
        <v>34530</v>
      </c>
      <c r="E93" s="5">
        <v>33946</v>
      </c>
      <c r="F93" s="5">
        <v>34073</v>
      </c>
      <c r="G93" s="5">
        <v>34714</v>
      </c>
      <c r="H93" s="5">
        <v>36960</v>
      </c>
      <c r="I93" s="5">
        <v>38884</v>
      </c>
      <c r="J93" s="5">
        <v>42267</v>
      </c>
      <c r="K93" s="5">
        <v>45724</v>
      </c>
      <c r="L93" s="5">
        <v>49054</v>
      </c>
      <c r="M93" s="5">
        <v>54925</v>
      </c>
      <c r="N93" s="5">
        <v>61399</v>
      </c>
      <c r="O93" s="5">
        <v>63042</v>
      </c>
    </row>
    <row r="94" spans="1:15" x14ac:dyDescent="0.3">
      <c r="A94" s="15"/>
      <c r="B94" s="15"/>
    </row>
    <row r="95" spans="1:15" x14ac:dyDescent="0.3">
      <c r="A95" s="15"/>
      <c r="B95" s="15"/>
    </row>
    <row r="96" spans="1:15" x14ac:dyDescent="0.3">
      <c r="A96" s="15"/>
      <c r="B96" s="15"/>
      <c r="C96" s="18" t="s">
        <v>37</v>
      </c>
      <c r="D96" s="19"/>
      <c r="E96" s="19"/>
      <c r="F96" s="19"/>
      <c r="G96" s="19"/>
      <c r="H96" s="19"/>
      <c r="I96" s="19"/>
      <c r="J96" s="19"/>
      <c r="K96" s="19"/>
      <c r="L96" s="19"/>
      <c r="M96" s="19"/>
      <c r="N96" s="19"/>
      <c r="O96" s="19"/>
    </row>
    <row r="97" spans="1:15" x14ac:dyDescent="0.3">
      <c r="A97" s="9" t="s">
        <v>41</v>
      </c>
      <c r="B97" s="9" t="s">
        <v>41</v>
      </c>
      <c r="C97" s="4" t="s">
        <v>0</v>
      </c>
      <c r="D97" s="4" t="s">
        <v>1</v>
      </c>
      <c r="E97" s="4" t="s">
        <v>2</v>
      </c>
      <c r="F97" s="4" t="s">
        <v>3</v>
      </c>
      <c r="G97" s="4" t="s">
        <v>4</v>
      </c>
      <c r="H97" s="4" t="s">
        <v>5</v>
      </c>
      <c r="I97" s="4" t="s">
        <v>6</v>
      </c>
      <c r="J97" s="4" t="s">
        <v>7</v>
      </c>
      <c r="K97" s="4" t="s">
        <v>8</v>
      </c>
      <c r="L97" s="4" t="s">
        <v>9</v>
      </c>
      <c r="M97" s="4" t="s">
        <v>10</v>
      </c>
      <c r="N97" s="4" t="s">
        <v>11</v>
      </c>
      <c r="O97" s="4" t="s">
        <v>12</v>
      </c>
    </row>
    <row r="98" spans="1:15" x14ac:dyDescent="0.3">
      <c r="A98" s="8" t="s">
        <v>198</v>
      </c>
      <c r="B98" s="8" t="s">
        <v>62</v>
      </c>
      <c r="C98" s="2">
        <v>0.560693641618497</v>
      </c>
      <c r="D98" s="2">
        <v>0.58438287153652402</v>
      </c>
      <c r="E98" s="2">
        <v>0.57241379310344798</v>
      </c>
      <c r="F98" s="2">
        <v>0.54175588865096402</v>
      </c>
      <c r="G98" s="2">
        <v>0.50746268656716398</v>
      </c>
      <c r="H98" s="2">
        <v>0.53215434083601298</v>
      </c>
      <c r="I98" s="2">
        <v>0.525170068027211</v>
      </c>
      <c r="J98" s="2">
        <v>0.51022727272727297</v>
      </c>
      <c r="K98" s="2">
        <v>0.49433573635427402</v>
      </c>
      <c r="L98" s="2">
        <v>0.49755620723362698</v>
      </c>
      <c r="M98" s="2">
        <v>0.50785340314136096</v>
      </c>
      <c r="N98" s="2">
        <v>0.50392464678179005</v>
      </c>
      <c r="O98" s="2">
        <v>0.54295246038365297</v>
      </c>
    </row>
    <row r="99" spans="1:15" x14ac:dyDescent="0.3">
      <c r="A99" s="8" t="s">
        <v>198</v>
      </c>
      <c r="B99" s="8" t="s">
        <v>63</v>
      </c>
      <c r="C99" s="2">
        <v>0.44462409054163299</v>
      </c>
      <c r="D99" s="2">
        <v>0.41958041958042003</v>
      </c>
      <c r="E99" s="2">
        <v>0.458394160583942</v>
      </c>
      <c r="F99" s="2">
        <v>0.440758293838863</v>
      </c>
      <c r="G99" s="2">
        <v>0.474481658692185</v>
      </c>
      <c r="H99" s="2">
        <v>0.48559077809798301</v>
      </c>
      <c r="I99" s="2">
        <v>0.47116052814454501</v>
      </c>
      <c r="J99" s="2">
        <v>0.45712523133867999</v>
      </c>
      <c r="K99" s="2">
        <v>0.45011210762331799</v>
      </c>
      <c r="L99" s="2">
        <v>0.45281124497991998</v>
      </c>
      <c r="M99" s="2">
        <v>0.44153577661431098</v>
      </c>
      <c r="N99" s="2">
        <v>0.46189555125725301</v>
      </c>
      <c r="O99" s="2">
        <v>0.46412884333821403</v>
      </c>
    </row>
    <row r="100" spans="1:15" x14ac:dyDescent="0.3">
      <c r="A100" s="8" t="s">
        <v>198</v>
      </c>
      <c r="B100" s="8" t="s">
        <v>64</v>
      </c>
      <c r="C100" s="2">
        <v>0.35808383233532898</v>
      </c>
      <c r="D100" s="2">
        <v>0.35533553355335501</v>
      </c>
      <c r="E100" s="2">
        <v>0.342494714587738</v>
      </c>
      <c r="F100" s="2">
        <v>0.35653104925053503</v>
      </c>
      <c r="G100" s="2">
        <v>0.36934156378600802</v>
      </c>
      <c r="H100" s="2">
        <v>0.366990291262136</v>
      </c>
      <c r="I100" s="2">
        <v>0.38281979458449999</v>
      </c>
      <c r="J100" s="2">
        <v>0.39011473962930299</v>
      </c>
      <c r="K100" s="2">
        <v>0.38501291989664099</v>
      </c>
      <c r="L100" s="2">
        <v>0.38701725554642602</v>
      </c>
      <c r="M100" s="2">
        <v>0.41019786910197897</v>
      </c>
      <c r="N100" s="2">
        <v>0.43144292893036601</v>
      </c>
      <c r="O100" s="2">
        <v>0.43975069252077598</v>
      </c>
    </row>
    <row r="101" spans="1:15" x14ac:dyDescent="0.3">
      <c r="A101" s="8" t="s">
        <v>198</v>
      </c>
      <c r="B101" s="8" t="s">
        <v>65</v>
      </c>
      <c r="C101" s="2">
        <v>0.35537190082644599</v>
      </c>
      <c r="D101" s="2">
        <v>0.38683127572016501</v>
      </c>
      <c r="E101" s="2">
        <v>0.36978131212723703</v>
      </c>
      <c r="F101" s="2">
        <v>0.34923664122137399</v>
      </c>
      <c r="G101" s="2">
        <v>0.321755027422303</v>
      </c>
      <c r="H101" s="2">
        <v>0.30666666666666698</v>
      </c>
      <c r="I101" s="2">
        <v>0.312605042016807</v>
      </c>
      <c r="J101" s="2">
        <v>0.327014218009479</v>
      </c>
      <c r="K101" s="2">
        <v>0.327327327327327</v>
      </c>
      <c r="L101" s="2">
        <v>0.34156976744186002</v>
      </c>
      <c r="M101" s="2">
        <v>0.34468664850136199</v>
      </c>
      <c r="N101" s="2">
        <v>0.33634020618556698</v>
      </c>
      <c r="O101" s="2">
        <v>0.34335839598997497</v>
      </c>
    </row>
    <row r="102" spans="1:15" x14ac:dyDescent="0.3">
      <c r="A102" s="8" t="s">
        <v>198</v>
      </c>
      <c r="B102" s="8" t="s">
        <v>66</v>
      </c>
      <c r="C102" s="2">
        <v>0.23465703971119101</v>
      </c>
      <c r="D102" s="2">
        <v>0.22222222222222199</v>
      </c>
      <c r="E102" s="2">
        <v>0.21052631578947401</v>
      </c>
      <c r="F102" s="2">
        <v>0.23923444976076599</v>
      </c>
      <c r="G102" s="2">
        <v>0.25373134328358199</v>
      </c>
      <c r="H102" s="2">
        <v>0.228155339805825</v>
      </c>
      <c r="I102" s="2">
        <v>0.23660714285714299</v>
      </c>
      <c r="J102" s="2">
        <v>0.213114754098361</v>
      </c>
      <c r="K102" s="2">
        <v>0.23529411764705899</v>
      </c>
      <c r="L102" s="2">
        <v>0.24223602484472101</v>
      </c>
      <c r="M102" s="2">
        <v>0.22189349112425999</v>
      </c>
      <c r="N102" s="2">
        <v>0.248</v>
      </c>
      <c r="O102" s="2">
        <v>0.22750000000000001</v>
      </c>
    </row>
    <row r="103" spans="1:15" x14ac:dyDescent="0.3">
      <c r="A103" s="8" t="s">
        <v>198</v>
      </c>
      <c r="B103" s="8" t="s">
        <v>67</v>
      </c>
      <c r="C103" s="2">
        <v>0.177570093457944</v>
      </c>
      <c r="D103" s="2">
        <v>0.18947368421052599</v>
      </c>
      <c r="E103" s="2">
        <v>0.22222222222222199</v>
      </c>
      <c r="F103" s="2">
        <v>0.230769230769231</v>
      </c>
      <c r="G103" s="2">
        <v>0.18181818181818199</v>
      </c>
      <c r="H103" s="2">
        <v>0.25490196078431399</v>
      </c>
      <c r="I103" s="2">
        <v>0.29166666666666702</v>
      </c>
      <c r="J103" s="2">
        <v>0.23214285714285701</v>
      </c>
      <c r="K103" s="2">
        <v>0.203125</v>
      </c>
      <c r="L103" s="2">
        <v>0.15384615384615399</v>
      </c>
      <c r="M103" s="2">
        <v>0.173913043478261</v>
      </c>
      <c r="N103" s="2">
        <v>0.16</v>
      </c>
      <c r="O103" s="2">
        <v>0.20689655172413801</v>
      </c>
    </row>
    <row r="104" spans="1:15" x14ac:dyDescent="0.3">
      <c r="A104" s="8" t="s">
        <v>198</v>
      </c>
      <c r="B104" s="8" t="s">
        <v>68</v>
      </c>
      <c r="C104" s="2">
        <v>0.439306358381503</v>
      </c>
      <c r="D104" s="2">
        <v>0.41561712846347598</v>
      </c>
      <c r="E104" s="2">
        <v>0.42758620689655202</v>
      </c>
      <c r="F104" s="2">
        <v>0.45824411134903598</v>
      </c>
      <c r="G104" s="2">
        <v>0.49253731343283602</v>
      </c>
      <c r="H104" s="2">
        <v>0.46784565916398702</v>
      </c>
      <c r="I104" s="2">
        <v>0.474829931972789</v>
      </c>
      <c r="J104" s="2">
        <v>0.48977272727272703</v>
      </c>
      <c r="K104" s="2">
        <v>0.50566426364572603</v>
      </c>
      <c r="L104" s="2">
        <v>0.50244379276637297</v>
      </c>
      <c r="M104" s="2">
        <v>0.49214659685863898</v>
      </c>
      <c r="N104" s="2">
        <v>0.49607535321821</v>
      </c>
      <c r="O104" s="2">
        <v>0.45704753961634698</v>
      </c>
    </row>
    <row r="105" spans="1:15" x14ac:dyDescent="0.3">
      <c r="A105" s="8" t="s">
        <v>198</v>
      </c>
      <c r="B105" s="8" t="s">
        <v>69</v>
      </c>
      <c r="C105" s="2">
        <v>0.55537590945836701</v>
      </c>
      <c r="D105" s="2">
        <v>0.58041958041957997</v>
      </c>
      <c r="E105" s="2">
        <v>0.541605839416058</v>
      </c>
      <c r="F105" s="2">
        <v>0.559241706161137</v>
      </c>
      <c r="G105" s="2">
        <v>0.52551834130781505</v>
      </c>
      <c r="H105" s="2">
        <v>0.51440922190201699</v>
      </c>
      <c r="I105" s="2">
        <v>0.52883947185545499</v>
      </c>
      <c r="J105" s="2">
        <v>0.54287476866132001</v>
      </c>
      <c r="K105" s="2">
        <v>0.54988789237668201</v>
      </c>
      <c r="L105" s="2">
        <v>0.54718875502008002</v>
      </c>
      <c r="M105" s="2">
        <v>0.55846422338568902</v>
      </c>
      <c r="N105" s="2">
        <v>0.53810444874274699</v>
      </c>
      <c r="O105" s="2">
        <v>0.53587115666178597</v>
      </c>
    </row>
    <row r="106" spans="1:15" x14ac:dyDescent="0.3">
      <c r="A106" s="8" t="s">
        <v>198</v>
      </c>
      <c r="B106" s="8" t="s">
        <v>70</v>
      </c>
      <c r="C106" s="2">
        <v>0.64191616766467097</v>
      </c>
      <c r="D106" s="2">
        <v>0.64466446644664499</v>
      </c>
      <c r="E106" s="2">
        <v>0.65750528541226205</v>
      </c>
      <c r="F106" s="2">
        <v>0.64346895074946497</v>
      </c>
      <c r="G106" s="2">
        <v>0.63065843621399198</v>
      </c>
      <c r="H106" s="2">
        <v>0.633009708737864</v>
      </c>
      <c r="I106" s="2">
        <v>0.61718020541550001</v>
      </c>
      <c r="J106" s="2">
        <v>0.60988526037069701</v>
      </c>
      <c r="K106" s="2">
        <v>0.61498708010335901</v>
      </c>
      <c r="L106" s="2">
        <v>0.61298274445357404</v>
      </c>
      <c r="M106" s="2">
        <v>0.58980213089802103</v>
      </c>
      <c r="N106" s="2">
        <v>0.56855707106963405</v>
      </c>
      <c r="O106" s="2">
        <v>0.56024930747922397</v>
      </c>
    </row>
    <row r="107" spans="1:15" x14ac:dyDescent="0.3">
      <c r="A107" s="8" t="s">
        <v>198</v>
      </c>
      <c r="B107" s="8" t="s">
        <v>71</v>
      </c>
      <c r="C107" s="2">
        <v>0.64462809917355401</v>
      </c>
      <c r="D107" s="2">
        <v>0.61316872427983504</v>
      </c>
      <c r="E107" s="2">
        <v>0.63021868787276303</v>
      </c>
      <c r="F107" s="2">
        <v>0.65076335877862601</v>
      </c>
      <c r="G107" s="2">
        <v>0.678244972577697</v>
      </c>
      <c r="H107" s="2">
        <v>0.69333333333333302</v>
      </c>
      <c r="I107" s="2">
        <v>0.68739495798319294</v>
      </c>
      <c r="J107" s="2">
        <v>0.67298578199052095</v>
      </c>
      <c r="K107" s="2">
        <v>0.67267267267267306</v>
      </c>
      <c r="L107" s="2">
        <v>0.65843023255813904</v>
      </c>
      <c r="M107" s="2">
        <v>0.65531335149863801</v>
      </c>
      <c r="N107" s="2">
        <v>0.66365979381443296</v>
      </c>
      <c r="O107" s="2">
        <v>0.65664160401002503</v>
      </c>
    </row>
    <row r="108" spans="1:15" x14ac:dyDescent="0.3">
      <c r="A108" s="8" t="s">
        <v>198</v>
      </c>
      <c r="B108" s="8" t="s">
        <v>72</v>
      </c>
      <c r="C108" s="2">
        <v>0.76534296028880899</v>
      </c>
      <c r="D108" s="2">
        <v>0.77777777777777801</v>
      </c>
      <c r="E108" s="2">
        <v>0.78947368421052599</v>
      </c>
      <c r="F108" s="2">
        <v>0.76076555023923398</v>
      </c>
      <c r="G108" s="2">
        <v>0.74626865671641796</v>
      </c>
      <c r="H108" s="2">
        <v>0.77184466019417497</v>
      </c>
      <c r="I108" s="2">
        <v>0.76339285714285698</v>
      </c>
      <c r="J108" s="2">
        <v>0.786885245901639</v>
      </c>
      <c r="K108" s="2">
        <v>0.76470588235294101</v>
      </c>
      <c r="L108" s="2">
        <v>0.75776397515527905</v>
      </c>
      <c r="M108" s="2">
        <v>0.77810650887573996</v>
      </c>
      <c r="N108" s="2">
        <v>0.752</v>
      </c>
      <c r="O108" s="2">
        <v>0.77249999999999996</v>
      </c>
    </row>
    <row r="109" spans="1:15" x14ac:dyDescent="0.3">
      <c r="A109" s="8" t="s">
        <v>198</v>
      </c>
      <c r="B109" s="8" t="s">
        <v>73</v>
      </c>
      <c r="C109" s="2">
        <v>0.82242990654205606</v>
      </c>
      <c r="D109" s="2">
        <v>0.81052631578947398</v>
      </c>
      <c r="E109" s="2">
        <v>0.77777777777777801</v>
      </c>
      <c r="F109" s="2">
        <v>0.76923076923076905</v>
      </c>
      <c r="G109" s="2">
        <v>0.81818181818181801</v>
      </c>
      <c r="H109" s="2">
        <v>0.74509803921568596</v>
      </c>
      <c r="I109" s="2">
        <v>0.70833333333333304</v>
      </c>
      <c r="J109" s="2">
        <v>0.76785714285714302</v>
      </c>
      <c r="K109" s="2">
        <v>0.796875</v>
      </c>
      <c r="L109" s="2">
        <v>0.84615384615384603</v>
      </c>
      <c r="M109" s="2">
        <v>0.82608695652173902</v>
      </c>
      <c r="N109" s="2">
        <v>0.84</v>
      </c>
      <c r="O109" s="2">
        <v>0.79310344827586199</v>
      </c>
    </row>
    <row r="110" spans="1:15" x14ac:dyDescent="0.3">
      <c r="A110" s="8" t="s">
        <v>199</v>
      </c>
      <c r="B110" s="8" t="s">
        <v>62</v>
      </c>
      <c r="C110" s="2">
        <v>0.59778305621535999</v>
      </c>
      <c r="D110" s="2">
        <v>0.60137457044673504</v>
      </c>
      <c r="E110" s="2">
        <v>0.60427461139896399</v>
      </c>
      <c r="F110" s="2">
        <v>0.57554379776602005</v>
      </c>
      <c r="G110" s="2">
        <v>0.575942350332594</v>
      </c>
      <c r="H110" s="2">
        <v>0.56466395112016299</v>
      </c>
      <c r="I110" s="2">
        <v>0.54945054945054905</v>
      </c>
      <c r="J110" s="2">
        <v>0.54190687361419099</v>
      </c>
      <c r="K110" s="2">
        <v>0.53638922396461597</v>
      </c>
      <c r="L110" s="2">
        <v>0.52593133674214798</v>
      </c>
      <c r="M110" s="2">
        <v>0.55384099295538403</v>
      </c>
      <c r="N110" s="2">
        <v>0.56239922605611103</v>
      </c>
      <c r="O110" s="2">
        <v>0.577671451355662</v>
      </c>
    </row>
    <row r="111" spans="1:15" x14ac:dyDescent="0.3">
      <c r="A111" s="8" t="s">
        <v>199</v>
      </c>
      <c r="B111" s="8" t="s">
        <v>63</v>
      </c>
      <c r="C111" s="2">
        <v>0.47472128597355501</v>
      </c>
      <c r="D111" s="2">
        <v>0.50229357798165097</v>
      </c>
      <c r="E111" s="2">
        <v>0.53029188128525895</v>
      </c>
      <c r="F111" s="2">
        <v>0.53995574133267799</v>
      </c>
      <c r="G111" s="2">
        <v>0.528776006484734</v>
      </c>
      <c r="H111" s="2">
        <v>0.53340211503739998</v>
      </c>
      <c r="I111" s="2">
        <v>0.54156419085095897</v>
      </c>
      <c r="J111" s="2">
        <v>0.53981693363844396</v>
      </c>
      <c r="K111" s="2">
        <v>0.53261339092872595</v>
      </c>
      <c r="L111" s="2">
        <v>0.51654411764705899</v>
      </c>
      <c r="M111" s="2">
        <v>0.51139195443218199</v>
      </c>
      <c r="N111" s="2">
        <v>0.51557756830164603</v>
      </c>
      <c r="O111" s="2">
        <v>0.51725753553022003</v>
      </c>
    </row>
    <row r="112" spans="1:15" x14ac:dyDescent="0.3">
      <c r="A112" s="8" t="s">
        <v>199</v>
      </c>
      <c r="B112" s="8" t="s">
        <v>64</v>
      </c>
      <c r="C112" s="2">
        <v>0.41053677932405602</v>
      </c>
      <c r="D112" s="2">
        <v>0.40275142314990497</v>
      </c>
      <c r="E112" s="2">
        <v>0.40935960591133003</v>
      </c>
      <c r="F112" s="2">
        <v>0.42019704433497501</v>
      </c>
      <c r="G112" s="2">
        <v>0.447521865889213</v>
      </c>
      <c r="H112" s="2">
        <v>0.45016851227732302</v>
      </c>
      <c r="I112" s="2">
        <v>0.43373493975903599</v>
      </c>
      <c r="J112" s="2">
        <v>0.43541364296081297</v>
      </c>
      <c r="K112" s="2">
        <v>0.45536992840095503</v>
      </c>
      <c r="L112" s="2">
        <v>0.456229735988884</v>
      </c>
      <c r="M112" s="2">
        <v>0.48035866780529501</v>
      </c>
      <c r="N112" s="2">
        <v>0.50900163666121101</v>
      </c>
      <c r="O112" s="2">
        <v>0.51733758469509805</v>
      </c>
    </row>
    <row r="113" spans="1:15" x14ac:dyDescent="0.3">
      <c r="A113" s="8" t="s">
        <v>199</v>
      </c>
      <c r="B113" s="8" t="s">
        <v>65</v>
      </c>
      <c r="C113" s="2">
        <v>0.36574487065120398</v>
      </c>
      <c r="D113" s="2">
        <v>0.36557231588287498</v>
      </c>
      <c r="E113" s="2">
        <v>0.37174721189591098</v>
      </c>
      <c r="F113" s="2">
        <v>0.37856440511307798</v>
      </c>
      <c r="G113" s="2">
        <v>0.38610038610038599</v>
      </c>
      <c r="H113" s="2">
        <v>0.39686924493554299</v>
      </c>
      <c r="I113" s="2">
        <v>0.40875912408759102</v>
      </c>
      <c r="J113" s="2">
        <v>0.41018766756032199</v>
      </c>
      <c r="K113" s="2">
        <v>0.42242833052276602</v>
      </c>
      <c r="L113" s="2">
        <v>0.43485617597292697</v>
      </c>
      <c r="M113" s="2">
        <v>0.42834520981789398</v>
      </c>
      <c r="N113" s="2">
        <v>0.43740685543964197</v>
      </c>
      <c r="O113" s="2">
        <v>0.42536231884058001</v>
      </c>
    </row>
    <row r="114" spans="1:15" x14ac:dyDescent="0.3">
      <c r="A114" s="8" t="s">
        <v>199</v>
      </c>
      <c r="B114" s="8" t="s">
        <v>66</v>
      </c>
      <c r="C114" s="2">
        <v>0.31944444444444398</v>
      </c>
      <c r="D114" s="2">
        <v>0.31927710843373502</v>
      </c>
      <c r="E114" s="2">
        <v>0.317460317460317</v>
      </c>
      <c r="F114" s="2">
        <v>0.316071428571429</v>
      </c>
      <c r="G114" s="2">
        <v>0.302120141342756</v>
      </c>
      <c r="H114" s="2">
        <v>0.32481751824817501</v>
      </c>
      <c r="I114" s="2">
        <v>0.329787234042553</v>
      </c>
      <c r="J114" s="2">
        <v>0.33968804159445398</v>
      </c>
      <c r="K114" s="2">
        <v>0.34109816971713802</v>
      </c>
      <c r="L114" s="2">
        <v>0.35039999999999999</v>
      </c>
      <c r="M114" s="2">
        <v>0.33950617283950602</v>
      </c>
      <c r="N114" s="2">
        <v>0.34857142857142898</v>
      </c>
      <c r="O114" s="2">
        <v>0.34782608695652201</v>
      </c>
    </row>
    <row r="115" spans="1:15" x14ac:dyDescent="0.3">
      <c r="A115" s="8" t="s">
        <v>199</v>
      </c>
      <c r="B115" s="8" t="s">
        <v>67</v>
      </c>
      <c r="C115" s="2">
        <v>0.21652421652421699</v>
      </c>
      <c r="D115" s="2">
        <v>0.22149837133550501</v>
      </c>
      <c r="E115" s="2">
        <v>0.21686746987951799</v>
      </c>
      <c r="F115" s="2">
        <v>0.22093023255814001</v>
      </c>
      <c r="G115" s="2">
        <v>0.21794871794871801</v>
      </c>
      <c r="H115" s="2">
        <v>0.19277108433734899</v>
      </c>
      <c r="I115" s="2">
        <v>0.19886363636363599</v>
      </c>
      <c r="J115" s="2">
        <v>0.18279569892473099</v>
      </c>
      <c r="K115" s="2">
        <v>0.18932038834951501</v>
      </c>
      <c r="L115" s="2">
        <v>0.19607843137254899</v>
      </c>
      <c r="M115" s="2">
        <v>0.23645320197044301</v>
      </c>
      <c r="N115" s="2">
        <v>0.210280373831776</v>
      </c>
      <c r="O115" s="2">
        <v>0.21973094170403601</v>
      </c>
    </row>
    <row r="116" spans="1:15" x14ac:dyDescent="0.3">
      <c r="A116" s="8" t="s">
        <v>199</v>
      </c>
      <c r="B116" s="8" t="s">
        <v>68</v>
      </c>
      <c r="C116" s="2">
        <v>0.40221694378464001</v>
      </c>
      <c r="D116" s="2">
        <v>0.39862542955326502</v>
      </c>
      <c r="E116" s="2">
        <v>0.39572538860103601</v>
      </c>
      <c r="F116" s="2">
        <v>0.42445620223398001</v>
      </c>
      <c r="G116" s="2">
        <v>0.424057649667406</v>
      </c>
      <c r="H116" s="2">
        <v>0.43533604887983701</v>
      </c>
      <c r="I116" s="2">
        <v>0.450549450549451</v>
      </c>
      <c r="J116" s="2">
        <v>0.45809312638580901</v>
      </c>
      <c r="K116" s="2">
        <v>0.46361077603538398</v>
      </c>
      <c r="L116" s="2">
        <v>0.47406866325785202</v>
      </c>
      <c r="M116" s="2">
        <v>0.44615900704461597</v>
      </c>
      <c r="N116" s="2">
        <v>0.43760077394388902</v>
      </c>
      <c r="O116" s="2">
        <v>0.422328548644338</v>
      </c>
    </row>
    <row r="117" spans="1:15" x14ac:dyDescent="0.3">
      <c r="A117" s="8" t="s">
        <v>199</v>
      </c>
      <c r="B117" s="8" t="s">
        <v>69</v>
      </c>
      <c r="C117" s="2">
        <v>0.52527871402644499</v>
      </c>
      <c r="D117" s="2">
        <v>0.49770642201834903</v>
      </c>
      <c r="E117" s="2">
        <v>0.469708118714741</v>
      </c>
      <c r="F117" s="2">
        <v>0.46004425866732201</v>
      </c>
      <c r="G117" s="2">
        <v>0.471223993515266</v>
      </c>
      <c r="H117" s="2">
        <v>0.46659788496260002</v>
      </c>
      <c r="I117" s="2">
        <v>0.45843580914904097</v>
      </c>
      <c r="J117" s="2">
        <v>0.46018306636155598</v>
      </c>
      <c r="K117" s="2">
        <v>0.467386609071274</v>
      </c>
      <c r="L117" s="2">
        <v>0.48345588235294101</v>
      </c>
      <c r="M117" s="2">
        <v>0.48860804556781801</v>
      </c>
      <c r="N117" s="2">
        <v>0.48442243169835397</v>
      </c>
      <c r="O117" s="2">
        <v>0.48274246446977997</v>
      </c>
    </row>
    <row r="118" spans="1:15" x14ac:dyDescent="0.3">
      <c r="A118" s="8" t="s">
        <v>199</v>
      </c>
      <c r="B118" s="8" t="s">
        <v>70</v>
      </c>
      <c r="C118" s="2">
        <v>0.58946322067594403</v>
      </c>
      <c r="D118" s="2">
        <v>0.59724857685009503</v>
      </c>
      <c r="E118" s="2">
        <v>0.59064039408866997</v>
      </c>
      <c r="F118" s="2">
        <v>0.57980295566502504</v>
      </c>
      <c r="G118" s="2">
        <v>0.55247813411078694</v>
      </c>
      <c r="H118" s="2">
        <v>0.54983148772267698</v>
      </c>
      <c r="I118" s="2">
        <v>0.56626506024096401</v>
      </c>
      <c r="J118" s="2">
        <v>0.56458635703918703</v>
      </c>
      <c r="K118" s="2">
        <v>0.54463007159904497</v>
      </c>
      <c r="L118" s="2">
        <v>0.54377026401111594</v>
      </c>
      <c r="M118" s="2">
        <v>0.51964133219470499</v>
      </c>
      <c r="N118" s="2">
        <v>0.49099836333878899</v>
      </c>
      <c r="O118" s="2">
        <v>0.482662415304902</v>
      </c>
    </row>
    <row r="119" spans="1:15" x14ac:dyDescent="0.3">
      <c r="A119" s="8" t="s">
        <v>199</v>
      </c>
      <c r="B119" s="8" t="s">
        <v>71</v>
      </c>
      <c r="C119" s="2">
        <v>0.63425512934879602</v>
      </c>
      <c r="D119" s="2">
        <v>0.63442768411712502</v>
      </c>
      <c r="E119" s="2">
        <v>0.62825278810408902</v>
      </c>
      <c r="F119" s="2">
        <v>0.62143559488692202</v>
      </c>
      <c r="G119" s="2">
        <v>0.61389961389961401</v>
      </c>
      <c r="H119" s="2">
        <v>0.60313075506445701</v>
      </c>
      <c r="I119" s="2">
        <v>0.59124087591240904</v>
      </c>
      <c r="J119" s="2">
        <v>0.58981233243967801</v>
      </c>
      <c r="K119" s="2">
        <v>0.57757166947723404</v>
      </c>
      <c r="L119" s="2">
        <v>0.56514382402707297</v>
      </c>
      <c r="M119" s="2">
        <v>0.57165479018210597</v>
      </c>
      <c r="N119" s="2">
        <v>0.56259314456035803</v>
      </c>
      <c r="O119" s="2">
        <v>0.57463768115942004</v>
      </c>
    </row>
    <row r="120" spans="1:15" x14ac:dyDescent="0.3">
      <c r="A120" s="8" t="s">
        <v>199</v>
      </c>
      <c r="B120" s="8" t="s">
        <v>72</v>
      </c>
      <c r="C120" s="2">
        <v>0.68055555555555602</v>
      </c>
      <c r="D120" s="2">
        <v>0.68072289156626498</v>
      </c>
      <c r="E120" s="2">
        <v>0.682539682539683</v>
      </c>
      <c r="F120" s="2">
        <v>0.683928571428571</v>
      </c>
      <c r="G120" s="2">
        <v>0.697879858657244</v>
      </c>
      <c r="H120" s="2">
        <v>0.67518248175182505</v>
      </c>
      <c r="I120" s="2">
        <v>0.67021276595744705</v>
      </c>
      <c r="J120" s="2">
        <v>0.66031195840554602</v>
      </c>
      <c r="K120" s="2">
        <v>0.65890183028286198</v>
      </c>
      <c r="L120" s="2">
        <v>0.64959999999999996</v>
      </c>
      <c r="M120" s="2">
        <v>0.66049382716049398</v>
      </c>
      <c r="N120" s="2">
        <v>0.65142857142857102</v>
      </c>
      <c r="O120" s="2">
        <v>0.65217391304347805</v>
      </c>
    </row>
    <row r="121" spans="1:15" x14ac:dyDescent="0.3">
      <c r="A121" s="8" t="s">
        <v>199</v>
      </c>
      <c r="B121" s="8" t="s">
        <v>73</v>
      </c>
      <c r="C121" s="2">
        <v>0.78347578347578395</v>
      </c>
      <c r="D121" s="2">
        <v>0.77850162866449502</v>
      </c>
      <c r="E121" s="2">
        <v>0.78313253012048201</v>
      </c>
      <c r="F121" s="2">
        <v>0.77906976744186096</v>
      </c>
      <c r="G121" s="2">
        <v>0.78205128205128205</v>
      </c>
      <c r="H121" s="2">
        <v>0.80722891566265098</v>
      </c>
      <c r="I121" s="2">
        <v>0.80113636363636398</v>
      </c>
      <c r="J121" s="2">
        <v>0.81720430107526898</v>
      </c>
      <c r="K121" s="2">
        <v>0.81067961165048497</v>
      </c>
      <c r="L121" s="2">
        <v>0.80392156862745101</v>
      </c>
      <c r="M121" s="2">
        <v>0.76354679802955705</v>
      </c>
      <c r="N121" s="2">
        <v>0.789719626168224</v>
      </c>
      <c r="O121" s="2">
        <v>0.78026905829596405</v>
      </c>
    </row>
    <row r="122" spans="1:15" x14ac:dyDescent="0.3">
      <c r="A122" s="8" t="s">
        <v>200</v>
      </c>
      <c r="B122" s="8" t="s">
        <v>62</v>
      </c>
      <c r="C122" s="2">
        <v>0.56310679611650505</v>
      </c>
      <c r="D122" s="2">
        <v>0.53019145802651002</v>
      </c>
      <c r="E122" s="2">
        <v>0.52542372881355903</v>
      </c>
      <c r="F122" s="2">
        <v>0.52954292084726895</v>
      </c>
      <c r="G122" s="2">
        <v>0.48623853211009199</v>
      </c>
      <c r="H122" s="2">
        <v>0.50656167979002598</v>
      </c>
      <c r="I122" s="2">
        <v>0.50566343042071205</v>
      </c>
      <c r="J122" s="2">
        <v>0.48558758314855899</v>
      </c>
      <c r="K122" s="2">
        <v>0.48271527341294801</v>
      </c>
      <c r="L122" s="2">
        <v>0.51001717229536303</v>
      </c>
      <c r="M122" s="2">
        <v>0.49773345421577497</v>
      </c>
      <c r="N122" s="2">
        <v>0.51232262882748303</v>
      </c>
      <c r="O122" s="2">
        <v>0.55196304849884503</v>
      </c>
    </row>
    <row r="123" spans="1:15" x14ac:dyDescent="0.3">
      <c r="A123" s="8" t="s">
        <v>200</v>
      </c>
      <c r="B123" s="8" t="s">
        <v>63</v>
      </c>
      <c r="C123" s="2">
        <v>0.385302879841112</v>
      </c>
      <c r="D123" s="2">
        <v>0.40600393700787402</v>
      </c>
      <c r="E123" s="2">
        <v>0.44091796875</v>
      </c>
      <c r="F123" s="2">
        <v>0.44571145265245399</v>
      </c>
      <c r="G123" s="2">
        <v>0.41544477028347998</v>
      </c>
      <c r="H123" s="2">
        <v>0.44125441696113099</v>
      </c>
      <c r="I123" s="2">
        <v>0.43782161234991401</v>
      </c>
      <c r="J123" s="2">
        <v>0.43069306930693102</v>
      </c>
      <c r="K123" s="2">
        <v>0.42563143124415298</v>
      </c>
      <c r="L123" s="2">
        <v>0.42100792751981903</v>
      </c>
      <c r="M123" s="2">
        <v>0.43204121687929298</v>
      </c>
      <c r="N123" s="2">
        <v>0.447319395570275</v>
      </c>
      <c r="O123" s="2">
        <v>0.44892367906066499</v>
      </c>
    </row>
    <row r="124" spans="1:15" x14ac:dyDescent="0.3">
      <c r="A124" s="8" t="s">
        <v>200</v>
      </c>
      <c r="B124" s="8" t="s">
        <v>64</v>
      </c>
      <c r="C124" s="2">
        <v>0.35608999224204801</v>
      </c>
      <c r="D124" s="2">
        <v>0.33308877476155502</v>
      </c>
      <c r="E124" s="2">
        <v>0.33757535164099101</v>
      </c>
      <c r="F124" s="2">
        <v>0.32258064516128998</v>
      </c>
      <c r="G124" s="2">
        <v>0.32211838006230498</v>
      </c>
      <c r="H124" s="2">
        <v>0.32718619869125498</v>
      </c>
      <c r="I124" s="2">
        <v>0.33429228998849297</v>
      </c>
      <c r="J124" s="2">
        <v>0.34403669724770602</v>
      </c>
      <c r="K124" s="2">
        <v>0.346486486486487</v>
      </c>
      <c r="L124" s="2">
        <v>0.36091724825523402</v>
      </c>
      <c r="M124" s="2">
        <v>0.36975977390485198</v>
      </c>
      <c r="N124" s="2">
        <v>0.39787685774946902</v>
      </c>
      <c r="O124" s="2">
        <v>0.41143832693128501</v>
      </c>
    </row>
    <row r="125" spans="1:15" x14ac:dyDescent="0.3">
      <c r="A125" s="8" t="s">
        <v>200</v>
      </c>
      <c r="B125" s="8" t="s">
        <v>65</v>
      </c>
      <c r="C125" s="2">
        <v>0.33613445378151302</v>
      </c>
      <c r="D125" s="2">
        <v>0.320779220779221</v>
      </c>
      <c r="E125" s="2">
        <v>0.33074935400516797</v>
      </c>
      <c r="F125" s="2">
        <v>0.33289299867899602</v>
      </c>
      <c r="G125" s="2">
        <v>0.33374536464771298</v>
      </c>
      <c r="H125" s="2">
        <v>0.341324200913242</v>
      </c>
      <c r="I125" s="2">
        <v>0.33928571428571402</v>
      </c>
      <c r="J125" s="2">
        <v>0.33090530697190401</v>
      </c>
      <c r="K125" s="2">
        <v>0.326171875</v>
      </c>
      <c r="L125" s="2">
        <v>0.32649253731343297</v>
      </c>
      <c r="M125" s="2">
        <v>0.33564614050303598</v>
      </c>
      <c r="N125" s="2">
        <v>0.31630971993410201</v>
      </c>
      <c r="O125" s="2">
        <v>0.322061191626409</v>
      </c>
    </row>
    <row r="126" spans="1:15" x14ac:dyDescent="0.3">
      <c r="A126" s="8" t="s">
        <v>200</v>
      </c>
      <c r="B126" s="8" t="s">
        <v>66</v>
      </c>
      <c r="C126" s="2">
        <v>0.23607427055702901</v>
      </c>
      <c r="D126" s="2">
        <v>0.22554347826087001</v>
      </c>
      <c r="E126" s="2">
        <v>0.217647058823529</v>
      </c>
      <c r="F126" s="2">
        <v>0.190184049079755</v>
      </c>
      <c r="G126" s="2">
        <v>0.20382165605095501</v>
      </c>
      <c r="H126" s="2">
        <v>0.20578778135048201</v>
      </c>
      <c r="I126" s="2">
        <v>0.219135802469136</v>
      </c>
      <c r="J126" s="2">
        <v>0.210242587601078</v>
      </c>
      <c r="K126" s="2">
        <v>0.23170731707317099</v>
      </c>
      <c r="L126" s="2">
        <v>0.21809744779582399</v>
      </c>
      <c r="M126" s="2">
        <v>0.21908893709327501</v>
      </c>
      <c r="N126" s="2">
        <v>0.22690763052208801</v>
      </c>
      <c r="O126" s="2">
        <v>0.24015009380863001</v>
      </c>
    </row>
    <row r="127" spans="1:15" x14ac:dyDescent="0.3">
      <c r="A127" s="8" t="s">
        <v>200</v>
      </c>
      <c r="B127" s="8" t="s">
        <v>67</v>
      </c>
      <c r="C127" s="2">
        <v>0.16935483870967699</v>
      </c>
      <c r="D127" s="2">
        <v>0.177570093457944</v>
      </c>
      <c r="E127" s="2">
        <v>0.13888888888888901</v>
      </c>
      <c r="F127" s="2">
        <v>0.13043478260869601</v>
      </c>
      <c r="G127" s="2">
        <v>0.109090909090909</v>
      </c>
      <c r="H127" s="2">
        <v>0.13559322033898299</v>
      </c>
      <c r="I127" s="2">
        <v>0.101449275362319</v>
      </c>
      <c r="J127" s="2">
        <v>0.113924050632911</v>
      </c>
      <c r="K127" s="2">
        <v>9.3023255813953501E-2</v>
      </c>
      <c r="L127" s="2">
        <v>7.4468085106383003E-2</v>
      </c>
      <c r="M127" s="2">
        <v>7.3684210526315796E-2</v>
      </c>
      <c r="N127" s="2">
        <v>8.3333333333333301E-2</v>
      </c>
      <c r="O127" s="2">
        <v>9.7087378640776698E-2</v>
      </c>
    </row>
    <row r="128" spans="1:15" x14ac:dyDescent="0.3">
      <c r="A128" s="8" t="s">
        <v>200</v>
      </c>
      <c r="B128" s="8" t="s">
        <v>68</v>
      </c>
      <c r="C128" s="2">
        <v>0.43689320388349501</v>
      </c>
      <c r="D128" s="2">
        <v>0.46980854197348998</v>
      </c>
      <c r="E128" s="2">
        <v>0.47457627118644102</v>
      </c>
      <c r="F128" s="2">
        <v>0.47045707915273099</v>
      </c>
      <c r="G128" s="2">
        <v>0.51376146788990795</v>
      </c>
      <c r="H128" s="2">
        <v>0.49343832020997402</v>
      </c>
      <c r="I128" s="2">
        <v>0.49433656957928801</v>
      </c>
      <c r="J128" s="2">
        <v>0.51441241685144101</v>
      </c>
      <c r="K128" s="2">
        <v>0.51728472658705205</v>
      </c>
      <c r="L128" s="2">
        <v>0.48998282770463703</v>
      </c>
      <c r="M128" s="2">
        <v>0.50226654578422503</v>
      </c>
      <c r="N128" s="2">
        <v>0.48767737117251703</v>
      </c>
      <c r="O128" s="2">
        <v>0.44803695150115502</v>
      </c>
    </row>
    <row r="129" spans="1:15" x14ac:dyDescent="0.3">
      <c r="A129" s="8" t="s">
        <v>200</v>
      </c>
      <c r="B129" s="8" t="s">
        <v>69</v>
      </c>
      <c r="C129" s="2">
        <v>0.614697120158888</v>
      </c>
      <c r="D129" s="2">
        <v>0.59399606299212604</v>
      </c>
      <c r="E129" s="2">
        <v>0.55908203125</v>
      </c>
      <c r="F129" s="2">
        <v>0.55428854734754596</v>
      </c>
      <c r="G129" s="2">
        <v>0.58455522971651996</v>
      </c>
      <c r="H129" s="2">
        <v>0.55874558303886901</v>
      </c>
      <c r="I129" s="2">
        <v>0.56217838765008599</v>
      </c>
      <c r="J129" s="2">
        <v>0.56930693069306904</v>
      </c>
      <c r="K129" s="2">
        <v>0.57436856875584696</v>
      </c>
      <c r="L129" s="2">
        <v>0.57899207248018103</v>
      </c>
      <c r="M129" s="2">
        <v>0.56795878312070702</v>
      </c>
      <c r="N129" s="2">
        <v>0.552680604429725</v>
      </c>
      <c r="O129" s="2">
        <v>0.55107632093933501</v>
      </c>
    </row>
    <row r="130" spans="1:15" x14ac:dyDescent="0.3">
      <c r="A130" s="8" t="s">
        <v>200</v>
      </c>
      <c r="B130" s="8" t="s">
        <v>70</v>
      </c>
      <c r="C130" s="2">
        <v>0.64391000775795204</v>
      </c>
      <c r="D130" s="2">
        <v>0.66691122523844504</v>
      </c>
      <c r="E130" s="2">
        <v>0.66242464835900905</v>
      </c>
      <c r="F130" s="2">
        <v>0.67741935483870996</v>
      </c>
      <c r="G130" s="2">
        <v>0.67788161993769502</v>
      </c>
      <c r="H130" s="2">
        <v>0.67281380130874502</v>
      </c>
      <c r="I130" s="2">
        <v>0.66570771001150797</v>
      </c>
      <c r="J130" s="2">
        <v>0.65596330275229398</v>
      </c>
      <c r="K130" s="2">
        <v>0.65351351351351294</v>
      </c>
      <c r="L130" s="2">
        <v>0.63908275174476603</v>
      </c>
      <c r="M130" s="2">
        <v>0.63024022609514796</v>
      </c>
      <c r="N130" s="2">
        <v>0.60212314225053098</v>
      </c>
      <c r="O130" s="2">
        <v>0.58856167306871499</v>
      </c>
    </row>
    <row r="131" spans="1:15" x14ac:dyDescent="0.3">
      <c r="A131" s="8" t="s">
        <v>200</v>
      </c>
      <c r="B131" s="8" t="s">
        <v>71</v>
      </c>
      <c r="C131" s="2">
        <v>0.66386554621848703</v>
      </c>
      <c r="D131" s="2">
        <v>0.67922077922077895</v>
      </c>
      <c r="E131" s="2">
        <v>0.66925064599483197</v>
      </c>
      <c r="F131" s="2">
        <v>0.66710700132100398</v>
      </c>
      <c r="G131" s="2">
        <v>0.66625463535228702</v>
      </c>
      <c r="H131" s="2">
        <v>0.658675799086758</v>
      </c>
      <c r="I131" s="2">
        <v>0.66071428571428603</v>
      </c>
      <c r="J131" s="2">
        <v>0.66909469302809599</v>
      </c>
      <c r="K131" s="2">
        <v>0.673828125</v>
      </c>
      <c r="L131" s="2">
        <v>0.67350746268656703</v>
      </c>
      <c r="M131" s="2">
        <v>0.66435385949696402</v>
      </c>
      <c r="N131" s="2">
        <v>0.68369028006589805</v>
      </c>
      <c r="O131" s="2">
        <v>0.677938808373591</v>
      </c>
    </row>
    <row r="132" spans="1:15" x14ac:dyDescent="0.3">
      <c r="A132" s="8" t="s">
        <v>200</v>
      </c>
      <c r="B132" s="8" t="s">
        <v>72</v>
      </c>
      <c r="C132" s="2">
        <v>0.76392572944297099</v>
      </c>
      <c r="D132" s="2">
        <v>0.77445652173913004</v>
      </c>
      <c r="E132" s="2">
        <v>0.78235294117647103</v>
      </c>
      <c r="F132" s="2">
        <v>0.80981595092024505</v>
      </c>
      <c r="G132" s="2">
        <v>0.79617834394904496</v>
      </c>
      <c r="H132" s="2">
        <v>0.79421221864951796</v>
      </c>
      <c r="I132" s="2">
        <v>0.780864197530864</v>
      </c>
      <c r="J132" s="2">
        <v>0.78975741239892205</v>
      </c>
      <c r="K132" s="2">
        <v>0.76829268292682895</v>
      </c>
      <c r="L132" s="2">
        <v>0.78190255220417604</v>
      </c>
      <c r="M132" s="2">
        <v>0.78091106290672496</v>
      </c>
      <c r="N132" s="2">
        <v>0.77309236947791204</v>
      </c>
      <c r="O132" s="2">
        <v>0.75984990619137005</v>
      </c>
    </row>
    <row r="133" spans="1:15" x14ac:dyDescent="0.3">
      <c r="A133" s="8" t="s">
        <v>200</v>
      </c>
      <c r="B133" s="8" t="s">
        <v>73</v>
      </c>
      <c r="C133" s="2">
        <v>0.83064516129032295</v>
      </c>
      <c r="D133" s="2">
        <v>0.82242990654205606</v>
      </c>
      <c r="E133" s="2">
        <v>0.86111111111111105</v>
      </c>
      <c r="F133" s="2">
        <v>0.86956521739130399</v>
      </c>
      <c r="G133" s="2">
        <v>0.89090909090909098</v>
      </c>
      <c r="H133" s="2">
        <v>0.86440677966101698</v>
      </c>
      <c r="I133" s="2">
        <v>0.89855072463768104</v>
      </c>
      <c r="J133" s="2">
        <v>0.886075949367089</v>
      </c>
      <c r="K133" s="2">
        <v>0.90697674418604601</v>
      </c>
      <c r="L133" s="2">
        <v>0.92553191489361697</v>
      </c>
      <c r="M133" s="2">
        <v>0.92631578947368398</v>
      </c>
      <c r="N133" s="2">
        <v>0.91666666666666696</v>
      </c>
      <c r="O133" s="2">
        <v>0.90291262135922301</v>
      </c>
    </row>
    <row r="134" spans="1:15" x14ac:dyDescent="0.3">
      <c r="A134" s="8" t="s">
        <v>201</v>
      </c>
      <c r="B134" s="8" t="s">
        <v>62</v>
      </c>
      <c r="C134" s="2">
        <v>0.52904564315352698</v>
      </c>
      <c r="D134" s="2">
        <v>0.51816745655608198</v>
      </c>
      <c r="E134" s="2">
        <v>0.497757847533632</v>
      </c>
      <c r="F134" s="2">
        <v>0.48328690807799402</v>
      </c>
      <c r="G134" s="2">
        <v>0.49459783913565403</v>
      </c>
      <c r="H134" s="2">
        <v>0.48380566801619401</v>
      </c>
      <c r="I134" s="2">
        <v>0.50849056603773601</v>
      </c>
      <c r="J134" s="2">
        <v>0.49782040104620801</v>
      </c>
      <c r="K134" s="2">
        <v>0.49656750572082398</v>
      </c>
      <c r="L134" s="2">
        <v>0.508115737473536</v>
      </c>
      <c r="M134" s="2">
        <v>0.50313747860809999</v>
      </c>
      <c r="N134" s="2">
        <v>0.53701015965166898</v>
      </c>
      <c r="O134" s="2">
        <v>0.54620123203285398</v>
      </c>
    </row>
    <row r="135" spans="1:15" x14ac:dyDescent="0.3">
      <c r="A135" s="8" t="s">
        <v>201</v>
      </c>
      <c r="B135" s="8" t="s">
        <v>63</v>
      </c>
      <c r="C135" s="2">
        <v>0.37757274662881501</v>
      </c>
      <c r="D135" s="2">
        <v>0.40372226198997901</v>
      </c>
      <c r="E135" s="2">
        <v>0.41546626231993899</v>
      </c>
      <c r="F135" s="2">
        <v>0.42475908080059299</v>
      </c>
      <c r="G135" s="2">
        <v>0.451169188445667</v>
      </c>
      <c r="H135" s="2">
        <v>0.44765574823378301</v>
      </c>
      <c r="I135" s="2">
        <v>0.43401592718998899</v>
      </c>
      <c r="J135" s="2">
        <v>0.427953890489914</v>
      </c>
      <c r="K135" s="2">
        <v>0.42198581560283699</v>
      </c>
      <c r="L135" s="2">
        <v>0.40729247478665598</v>
      </c>
      <c r="M135" s="2">
        <v>0.43095954530257402</v>
      </c>
      <c r="N135" s="2">
        <v>0.44582043343653199</v>
      </c>
      <c r="O135" s="2">
        <v>0.45383997859245401</v>
      </c>
    </row>
    <row r="136" spans="1:15" x14ac:dyDescent="0.3">
      <c r="A136" s="8" t="s">
        <v>201</v>
      </c>
      <c r="B136" s="8" t="s">
        <v>64</v>
      </c>
      <c r="C136" s="2">
        <v>0.32157676348547698</v>
      </c>
      <c r="D136" s="2">
        <v>0.30528375733855201</v>
      </c>
      <c r="E136" s="2">
        <v>0.30497131931166299</v>
      </c>
      <c r="F136" s="2">
        <v>0.30073126142596002</v>
      </c>
      <c r="G136" s="2">
        <v>0.306563039723662</v>
      </c>
      <c r="H136" s="2">
        <v>0.30944350758853301</v>
      </c>
      <c r="I136" s="2">
        <v>0.32296650717703401</v>
      </c>
      <c r="J136" s="2">
        <v>0.32814930015552102</v>
      </c>
      <c r="K136" s="2">
        <v>0.33722627737226302</v>
      </c>
      <c r="L136" s="2">
        <v>0.35049365303244001</v>
      </c>
      <c r="M136" s="2">
        <v>0.37061118335500598</v>
      </c>
      <c r="N136" s="2">
        <v>0.372442839951865</v>
      </c>
      <c r="O136" s="2">
        <v>0.37080635668040002</v>
      </c>
    </row>
    <row r="137" spans="1:15" x14ac:dyDescent="0.3">
      <c r="A137" s="8" t="s">
        <v>201</v>
      </c>
      <c r="B137" s="8" t="s">
        <v>65</v>
      </c>
      <c r="C137" s="2">
        <v>0.314285714285714</v>
      </c>
      <c r="D137" s="2">
        <v>0.29860031104199097</v>
      </c>
      <c r="E137" s="2">
        <v>0.28749999999999998</v>
      </c>
      <c r="F137" s="2">
        <v>0.28810975609756101</v>
      </c>
      <c r="G137" s="2">
        <v>0.28834355828220898</v>
      </c>
      <c r="H137" s="2">
        <v>0.28898426323318999</v>
      </c>
      <c r="I137" s="2">
        <v>0.291497975708502</v>
      </c>
      <c r="J137" s="2">
        <v>0.30158730158730201</v>
      </c>
      <c r="K137" s="2">
        <v>0.28950695322376702</v>
      </c>
      <c r="L137" s="2">
        <v>0.28285356695869801</v>
      </c>
      <c r="M137" s="2">
        <v>0.28047337278106499</v>
      </c>
      <c r="N137" s="2">
        <v>0.29988851727982202</v>
      </c>
      <c r="O137" s="2">
        <v>0.29232386961093598</v>
      </c>
    </row>
    <row r="138" spans="1:15" x14ac:dyDescent="0.3">
      <c r="A138" s="8" t="s">
        <v>201</v>
      </c>
      <c r="B138" s="8" t="s">
        <v>66</v>
      </c>
      <c r="C138" s="2">
        <v>0.282608695652174</v>
      </c>
      <c r="D138" s="2">
        <v>0.27891156462584998</v>
      </c>
      <c r="E138" s="2">
        <v>0.25296442687747001</v>
      </c>
      <c r="F138" s="2">
        <v>0.23206751054852301</v>
      </c>
      <c r="G138" s="2">
        <v>0.21235521235521199</v>
      </c>
      <c r="H138" s="2">
        <v>0.19776119402985101</v>
      </c>
      <c r="I138" s="2">
        <v>0.20512820512820501</v>
      </c>
      <c r="J138" s="2">
        <v>0.21070234113712399</v>
      </c>
      <c r="K138" s="2">
        <v>0.203125</v>
      </c>
      <c r="L138" s="2">
        <v>0.23529411764705899</v>
      </c>
      <c r="M138" s="2">
        <v>0.207650273224044</v>
      </c>
      <c r="N138" s="2">
        <v>0.209638554216867</v>
      </c>
      <c r="O138" s="2">
        <v>0.206235011990408</v>
      </c>
    </row>
    <row r="139" spans="1:15" x14ac:dyDescent="0.3">
      <c r="A139" s="8" t="s">
        <v>201</v>
      </c>
      <c r="B139" s="8" t="s">
        <v>67</v>
      </c>
      <c r="C139" s="2">
        <v>0.126126126126126</v>
      </c>
      <c r="D139" s="2">
        <v>0.14851485148514901</v>
      </c>
      <c r="E139" s="2">
        <v>8.8235294117647106E-2</v>
      </c>
      <c r="F139" s="2">
        <v>4.4444444444444398E-2</v>
      </c>
      <c r="G139" s="2">
        <v>0.05</v>
      </c>
      <c r="H139" s="2">
        <v>5.1282051282051301E-2</v>
      </c>
      <c r="I139" s="2">
        <v>0.119047619047619</v>
      </c>
      <c r="J139" s="2">
        <v>0.125</v>
      </c>
      <c r="K139" s="2">
        <v>0.134615384615385</v>
      </c>
      <c r="L139" s="2">
        <v>0.11111111111111099</v>
      </c>
      <c r="M139" s="2">
        <v>0.14285714285714299</v>
      </c>
      <c r="N139" s="2">
        <v>0.15151515151515199</v>
      </c>
      <c r="O139" s="2">
        <v>0.20689655172413801</v>
      </c>
    </row>
    <row r="140" spans="1:15" x14ac:dyDescent="0.3">
      <c r="A140" s="8" t="s">
        <v>201</v>
      </c>
      <c r="B140" s="8" t="s">
        <v>68</v>
      </c>
      <c r="C140" s="2">
        <v>0.47095435684647302</v>
      </c>
      <c r="D140" s="2">
        <v>0.48183254344391802</v>
      </c>
      <c r="E140" s="2">
        <v>0.50224215246636805</v>
      </c>
      <c r="F140" s="2">
        <v>0.51671309192200598</v>
      </c>
      <c r="G140" s="2">
        <v>0.50540216086434597</v>
      </c>
      <c r="H140" s="2">
        <v>0.51619433198380604</v>
      </c>
      <c r="I140" s="2">
        <v>0.49150943396226399</v>
      </c>
      <c r="J140" s="2">
        <v>0.50217959895379205</v>
      </c>
      <c r="K140" s="2">
        <v>0.50343249427917602</v>
      </c>
      <c r="L140" s="2">
        <v>0.491884262526464</v>
      </c>
      <c r="M140" s="2">
        <v>0.49686252139190001</v>
      </c>
      <c r="N140" s="2">
        <v>0.46298984034833102</v>
      </c>
      <c r="O140" s="2">
        <v>0.45379876796714602</v>
      </c>
    </row>
    <row r="141" spans="1:15" x14ac:dyDescent="0.3">
      <c r="A141" s="8" t="s">
        <v>201</v>
      </c>
      <c r="B141" s="8" t="s">
        <v>69</v>
      </c>
      <c r="C141" s="2">
        <v>0.62242725337118499</v>
      </c>
      <c r="D141" s="2">
        <v>0.59627773801002104</v>
      </c>
      <c r="E141" s="2">
        <v>0.58453373768006101</v>
      </c>
      <c r="F141" s="2">
        <v>0.57524091919940701</v>
      </c>
      <c r="G141" s="2">
        <v>0.548830811554333</v>
      </c>
      <c r="H141" s="2">
        <v>0.55234425176621704</v>
      </c>
      <c r="I141" s="2">
        <v>0.56598407281001095</v>
      </c>
      <c r="J141" s="2">
        <v>0.57204610951008605</v>
      </c>
      <c r="K141" s="2">
        <v>0.57801418439716301</v>
      </c>
      <c r="L141" s="2">
        <v>0.59270752521334402</v>
      </c>
      <c r="M141" s="2">
        <v>0.56904045469742603</v>
      </c>
      <c r="N141" s="2">
        <v>0.55417956656346701</v>
      </c>
      <c r="O141" s="2">
        <v>0.54616002140754605</v>
      </c>
    </row>
    <row r="142" spans="1:15" x14ac:dyDescent="0.3">
      <c r="A142" s="8" t="s">
        <v>201</v>
      </c>
      <c r="B142" s="8" t="s">
        <v>70</v>
      </c>
      <c r="C142" s="2">
        <v>0.67842323651452296</v>
      </c>
      <c r="D142" s="2">
        <v>0.69471624266144805</v>
      </c>
      <c r="E142" s="2">
        <v>0.69502868068833701</v>
      </c>
      <c r="F142" s="2">
        <v>0.69926873857404004</v>
      </c>
      <c r="G142" s="2">
        <v>0.69343696027633805</v>
      </c>
      <c r="H142" s="2">
        <v>0.69055649241146699</v>
      </c>
      <c r="I142" s="2">
        <v>0.67703349282296699</v>
      </c>
      <c r="J142" s="2">
        <v>0.67185069984447898</v>
      </c>
      <c r="K142" s="2">
        <v>0.66277372262773704</v>
      </c>
      <c r="L142" s="2">
        <v>0.64950634696756004</v>
      </c>
      <c r="M142" s="2">
        <v>0.62938881664499302</v>
      </c>
      <c r="N142" s="2">
        <v>0.627557160048135</v>
      </c>
      <c r="O142" s="2">
        <v>0.62919364331960004</v>
      </c>
    </row>
    <row r="143" spans="1:15" x14ac:dyDescent="0.3">
      <c r="A143" s="8" t="s">
        <v>201</v>
      </c>
      <c r="B143" s="8" t="s">
        <v>71</v>
      </c>
      <c r="C143" s="2">
        <v>0.68571428571428605</v>
      </c>
      <c r="D143" s="2">
        <v>0.70139968895800897</v>
      </c>
      <c r="E143" s="2">
        <v>0.71250000000000002</v>
      </c>
      <c r="F143" s="2">
        <v>0.71189024390243905</v>
      </c>
      <c r="G143" s="2">
        <v>0.71165644171779097</v>
      </c>
      <c r="H143" s="2">
        <v>0.71101573676680996</v>
      </c>
      <c r="I143" s="2">
        <v>0.708502024291498</v>
      </c>
      <c r="J143" s="2">
        <v>0.69841269841269804</v>
      </c>
      <c r="K143" s="2">
        <v>0.71049304677623304</v>
      </c>
      <c r="L143" s="2">
        <v>0.71714643304130199</v>
      </c>
      <c r="M143" s="2">
        <v>0.71952662721893501</v>
      </c>
      <c r="N143" s="2">
        <v>0.70011148272017798</v>
      </c>
      <c r="O143" s="2">
        <v>0.70767613038906396</v>
      </c>
    </row>
    <row r="144" spans="1:15" x14ac:dyDescent="0.3">
      <c r="A144" s="8" t="s">
        <v>201</v>
      </c>
      <c r="B144" s="8" t="s">
        <v>72</v>
      </c>
      <c r="C144" s="2">
        <v>0.71739130434782605</v>
      </c>
      <c r="D144" s="2">
        <v>0.72108843537415002</v>
      </c>
      <c r="E144" s="2">
        <v>0.74703557312252999</v>
      </c>
      <c r="F144" s="2">
        <v>0.76793248945147696</v>
      </c>
      <c r="G144" s="2">
        <v>0.78764478764478796</v>
      </c>
      <c r="H144" s="2">
        <v>0.80223880597014896</v>
      </c>
      <c r="I144" s="2">
        <v>0.79487179487179505</v>
      </c>
      <c r="J144" s="2">
        <v>0.78929765886287595</v>
      </c>
      <c r="K144" s="2">
        <v>0.796875</v>
      </c>
      <c r="L144" s="2">
        <v>0.76470588235294101</v>
      </c>
      <c r="M144" s="2">
        <v>0.79234972677595605</v>
      </c>
      <c r="N144" s="2">
        <v>0.79036144578313205</v>
      </c>
      <c r="O144" s="2">
        <v>0.79376498800959205</v>
      </c>
    </row>
    <row r="145" spans="1:15" x14ac:dyDescent="0.3">
      <c r="A145" s="8" t="s">
        <v>201</v>
      </c>
      <c r="B145" s="8" t="s">
        <v>73</v>
      </c>
      <c r="C145" s="2">
        <v>0.87387387387387405</v>
      </c>
      <c r="D145" s="2">
        <v>0.85148514851485102</v>
      </c>
      <c r="E145" s="2">
        <v>0.91176470588235303</v>
      </c>
      <c r="F145" s="2">
        <v>0.95555555555555605</v>
      </c>
      <c r="G145" s="2">
        <v>0.95</v>
      </c>
      <c r="H145" s="2">
        <v>0.94871794871794901</v>
      </c>
      <c r="I145" s="2">
        <v>0.88095238095238104</v>
      </c>
      <c r="J145" s="2">
        <v>0.875</v>
      </c>
      <c r="K145" s="2">
        <v>0.86538461538461497</v>
      </c>
      <c r="L145" s="2">
        <v>0.88888888888888895</v>
      </c>
      <c r="M145" s="2">
        <v>0.85714285714285698</v>
      </c>
      <c r="N145" s="2">
        <v>0.84848484848484895</v>
      </c>
      <c r="O145" s="2">
        <v>0.79310344827586199</v>
      </c>
    </row>
    <row r="146" spans="1:15" x14ac:dyDescent="0.3">
      <c r="A146" s="8" t="s">
        <v>202</v>
      </c>
      <c r="B146" s="8" t="s">
        <v>62</v>
      </c>
      <c r="C146" s="2">
        <v>0.60033444816053505</v>
      </c>
      <c r="D146" s="2">
        <v>0.58512160228898402</v>
      </c>
      <c r="E146" s="2">
        <v>0.569620253164557</v>
      </c>
      <c r="F146" s="2">
        <v>0.54064039408867004</v>
      </c>
      <c r="G146" s="2">
        <v>0.53722084367245704</v>
      </c>
      <c r="H146" s="2">
        <v>0.53556485355648498</v>
      </c>
      <c r="I146" s="2">
        <v>0.50534499514091302</v>
      </c>
      <c r="J146" s="2">
        <v>0.50445632798574003</v>
      </c>
      <c r="K146" s="2">
        <v>0.50855745721271395</v>
      </c>
      <c r="L146" s="2">
        <v>0.52555301296720103</v>
      </c>
      <c r="M146" s="2">
        <v>0.53559547571523602</v>
      </c>
      <c r="N146" s="2">
        <v>0.53080308030803103</v>
      </c>
      <c r="O146" s="2">
        <v>0.561044860874503</v>
      </c>
    </row>
    <row r="147" spans="1:15" x14ac:dyDescent="0.3">
      <c r="A147" s="8" t="s">
        <v>202</v>
      </c>
      <c r="B147" s="8" t="s">
        <v>63</v>
      </c>
      <c r="C147" s="2">
        <v>0.44767801857585099</v>
      </c>
      <c r="D147" s="2">
        <v>0.45480386583285998</v>
      </c>
      <c r="E147" s="2">
        <v>0.47790697674418597</v>
      </c>
      <c r="F147" s="2">
        <v>0.51172707889125801</v>
      </c>
      <c r="G147" s="2">
        <v>0.49653979238754298</v>
      </c>
      <c r="H147" s="2">
        <v>0.50461204557786199</v>
      </c>
      <c r="I147" s="2">
        <v>0.50076180802437797</v>
      </c>
      <c r="J147" s="2">
        <v>0.48858250753985299</v>
      </c>
      <c r="K147" s="2">
        <v>0.50019723865877697</v>
      </c>
      <c r="L147" s="2">
        <v>0.48408104196816198</v>
      </c>
      <c r="M147" s="2">
        <v>0.481150793650794</v>
      </c>
      <c r="N147" s="2">
        <v>0.47998822836962901</v>
      </c>
      <c r="O147" s="2">
        <v>0.48914536960703497</v>
      </c>
    </row>
    <row r="148" spans="1:15" x14ac:dyDescent="0.3">
      <c r="A148" s="8" t="s">
        <v>202</v>
      </c>
      <c r="B148" s="8" t="s">
        <v>64</v>
      </c>
      <c r="C148" s="2">
        <v>0.403523489932886</v>
      </c>
      <c r="D148" s="2">
        <v>0.42615012106537498</v>
      </c>
      <c r="E148" s="2">
        <v>0.42626913779210301</v>
      </c>
      <c r="F148" s="2">
        <v>0.43016759776536301</v>
      </c>
      <c r="G148" s="2">
        <v>0.40387596899224798</v>
      </c>
      <c r="H148" s="2">
        <v>0.41358024691357997</v>
      </c>
      <c r="I148" s="2">
        <v>0.41489361702127697</v>
      </c>
      <c r="J148" s="2">
        <v>0.43032490974729198</v>
      </c>
      <c r="K148" s="2">
        <v>0.41796322489391802</v>
      </c>
      <c r="L148" s="2">
        <v>0.43921568627451002</v>
      </c>
      <c r="M148" s="2">
        <v>0.453531598513011</v>
      </c>
      <c r="N148" s="2">
        <v>0.46249294980259398</v>
      </c>
      <c r="O148" s="2">
        <v>0.473157894736842</v>
      </c>
    </row>
    <row r="149" spans="1:15" x14ac:dyDescent="0.3">
      <c r="A149" s="8" t="s">
        <v>202</v>
      </c>
      <c r="B149" s="8" t="s">
        <v>65</v>
      </c>
      <c r="C149" s="2">
        <v>0.41843088418430902</v>
      </c>
      <c r="D149" s="2">
        <v>0.409266409266409</v>
      </c>
      <c r="E149" s="2">
        <v>0.39637305699481901</v>
      </c>
      <c r="F149" s="2">
        <v>0.39442231075697198</v>
      </c>
      <c r="G149" s="2">
        <v>0.39271781534460298</v>
      </c>
      <c r="H149" s="2">
        <v>0.40197287299630102</v>
      </c>
      <c r="I149" s="2">
        <v>0.40145102781136599</v>
      </c>
      <c r="J149" s="2">
        <v>0.38346727898966698</v>
      </c>
      <c r="K149" s="2">
        <v>0.39934354485776802</v>
      </c>
      <c r="L149" s="2">
        <v>0.417364016736402</v>
      </c>
      <c r="M149" s="2">
        <v>0.41750503018108698</v>
      </c>
      <c r="N149" s="2">
        <v>0.41873804971319301</v>
      </c>
      <c r="O149" s="2">
        <v>0.44692737430167601</v>
      </c>
    </row>
    <row r="150" spans="1:15" x14ac:dyDescent="0.3">
      <c r="A150" s="8" t="s">
        <v>202</v>
      </c>
      <c r="B150" s="8" t="s">
        <v>66</v>
      </c>
      <c r="C150" s="2">
        <v>0.26914660831509801</v>
      </c>
      <c r="D150" s="2">
        <v>0.29274004683840699</v>
      </c>
      <c r="E150" s="2">
        <v>0.28494623655913998</v>
      </c>
      <c r="F150" s="2">
        <v>0.28706624605678199</v>
      </c>
      <c r="G150" s="2">
        <v>0.29807692307692302</v>
      </c>
      <c r="H150" s="2">
        <v>0.305295950155763</v>
      </c>
      <c r="I150" s="2">
        <v>0.29275362318840598</v>
      </c>
      <c r="J150" s="2">
        <v>0.29545454545454503</v>
      </c>
      <c r="K150" s="2">
        <v>0.286082474226804</v>
      </c>
      <c r="L150" s="2">
        <v>0.29024390243902398</v>
      </c>
      <c r="M150" s="2">
        <v>0.31390134529148001</v>
      </c>
      <c r="N150" s="2">
        <v>0.32790224032586601</v>
      </c>
      <c r="O150" s="2">
        <v>0.31578947368421101</v>
      </c>
    </row>
    <row r="151" spans="1:15" x14ac:dyDescent="0.3">
      <c r="A151" s="8" t="s">
        <v>202</v>
      </c>
      <c r="B151" s="8" t="s">
        <v>67</v>
      </c>
      <c r="C151" s="2">
        <v>0.164948453608247</v>
      </c>
      <c r="D151" s="2">
        <v>0.16666666666666699</v>
      </c>
      <c r="E151" s="2">
        <v>0.121495327102804</v>
      </c>
      <c r="F151" s="2">
        <v>0.15277777777777801</v>
      </c>
      <c r="G151" s="2">
        <v>0.12903225806451599</v>
      </c>
      <c r="H151" s="2">
        <v>0.21621621621621601</v>
      </c>
      <c r="I151" s="2">
        <v>0.175824175824176</v>
      </c>
      <c r="J151" s="2">
        <v>0.20792079207920799</v>
      </c>
      <c r="K151" s="2">
        <v>0.22448979591836701</v>
      </c>
      <c r="L151" s="2">
        <v>0.20952380952381</v>
      </c>
      <c r="M151" s="2">
        <v>0.21</v>
      </c>
      <c r="N151" s="2">
        <v>0.19417475728155301</v>
      </c>
      <c r="O151" s="2">
        <v>0.22018348623853201</v>
      </c>
    </row>
    <row r="152" spans="1:15" x14ac:dyDescent="0.3">
      <c r="A152" s="8" t="s">
        <v>202</v>
      </c>
      <c r="B152" s="8" t="s">
        <v>68</v>
      </c>
      <c r="C152" s="2">
        <v>0.39966555183946501</v>
      </c>
      <c r="D152" s="2">
        <v>0.41487839771101598</v>
      </c>
      <c r="E152" s="2">
        <v>0.430379746835443</v>
      </c>
      <c r="F152" s="2">
        <v>0.45935960591133002</v>
      </c>
      <c r="G152" s="2">
        <v>0.46277915632754302</v>
      </c>
      <c r="H152" s="2">
        <v>0.46443514644351502</v>
      </c>
      <c r="I152" s="2">
        <v>0.49465500485908598</v>
      </c>
      <c r="J152" s="2">
        <v>0.49554367201425997</v>
      </c>
      <c r="K152" s="2">
        <v>0.491442542787286</v>
      </c>
      <c r="L152" s="2">
        <v>0.47444698703279897</v>
      </c>
      <c r="M152" s="2">
        <v>0.46440452428476398</v>
      </c>
      <c r="N152" s="2">
        <v>0.46919691969196903</v>
      </c>
      <c r="O152" s="2">
        <v>0.438955139125497</v>
      </c>
    </row>
    <row r="153" spans="1:15" x14ac:dyDescent="0.3">
      <c r="A153" s="8" t="s">
        <v>202</v>
      </c>
      <c r="B153" s="8" t="s">
        <v>69</v>
      </c>
      <c r="C153" s="2">
        <v>0.55232198142414901</v>
      </c>
      <c r="D153" s="2">
        <v>0.54519613416713997</v>
      </c>
      <c r="E153" s="2">
        <v>0.52209302325581397</v>
      </c>
      <c r="F153" s="2">
        <v>0.48827292110874199</v>
      </c>
      <c r="G153" s="2">
        <v>0.50346020761245702</v>
      </c>
      <c r="H153" s="2">
        <v>0.49538795442213801</v>
      </c>
      <c r="I153" s="2">
        <v>0.49923819197562203</v>
      </c>
      <c r="J153" s="2">
        <v>0.51141749246014601</v>
      </c>
      <c r="K153" s="2">
        <v>0.49980276134122298</v>
      </c>
      <c r="L153" s="2">
        <v>0.51591895803183796</v>
      </c>
      <c r="M153" s="2">
        <v>0.51884920634920595</v>
      </c>
      <c r="N153" s="2">
        <v>0.52001177163037104</v>
      </c>
      <c r="O153" s="2">
        <v>0.51085463039296497</v>
      </c>
    </row>
    <row r="154" spans="1:15" x14ac:dyDescent="0.3">
      <c r="A154" s="8" t="s">
        <v>202</v>
      </c>
      <c r="B154" s="8" t="s">
        <v>70</v>
      </c>
      <c r="C154" s="2">
        <v>0.596476510067114</v>
      </c>
      <c r="D154" s="2">
        <v>0.57384987893462502</v>
      </c>
      <c r="E154" s="2">
        <v>0.57373086220789704</v>
      </c>
      <c r="F154" s="2">
        <v>0.56983240223463705</v>
      </c>
      <c r="G154" s="2">
        <v>0.59612403100775202</v>
      </c>
      <c r="H154" s="2">
        <v>0.58641975308642003</v>
      </c>
      <c r="I154" s="2">
        <v>0.58510638297872297</v>
      </c>
      <c r="J154" s="2">
        <v>0.56967509025270802</v>
      </c>
      <c r="K154" s="2">
        <v>0.58203677510608198</v>
      </c>
      <c r="L154" s="2">
        <v>0.56078431372548998</v>
      </c>
      <c r="M154" s="2">
        <v>0.54646840148698905</v>
      </c>
      <c r="N154" s="2">
        <v>0.53750705019740597</v>
      </c>
      <c r="O154" s="2">
        <v>0.526842105263158</v>
      </c>
    </row>
    <row r="155" spans="1:15" x14ac:dyDescent="0.3">
      <c r="A155" s="8" t="s">
        <v>202</v>
      </c>
      <c r="B155" s="8" t="s">
        <v>71</v>
      </c>
      <c r="C155" s="2">
        <v>0.58156911581569104</v>
      </c>
      <c r="D155" s="2">
        <v>0.590733590733591</v>
      </c>
      <c r="E155" s="2">
        <v>0.60362694300518105</v>
      </c>
      <c r="F155" s="2">
        <v>0.60557768924302802</v>
      </c>
      <c r="G155" s="2">
        <v>0.60728218465539696</v>
      </c>
      <c r="H155" s="2">
        <v>0.59802712700369898</v>
      </c>
      <c r="I155" s="2">
        <v>0.59854897218863401</v>
      </c>
      <c r="J155" s="2">
        <v>0.61653272101033296</v>
      </c>
      <c r="K155" s="2">
        <v>0.60065645514223198</v>
      </c>
      <c r="L155" s="2">
        <v>0.582635983263598</v>
      </c>
      <c r="M155" s="2">
        <v>0.58249496981891302</v>
      </c>
      <c r="N155" s="2">
        <v>0.58126195028680705</v>
      </c>
      <c r="O155" s="2">
        <v>0.55307262569832405</v>
      </c>
    </row>
    <row r="156" spans="1:15" x14ac:dyDescent="0.3">
      <c r="A156" s="8" t="s">
        <v>202</v>
      </c>
      <c r="B156" s="8" t="s">
        <v>72</v>
      </c>
      <c r="C156" s="2">
        <v>0.73085339168490104</v>
      </c>
      <c r="D156" s="2">
        <v>0.70725995316159296</v>
      </c>
      <c r="E156" s="2">
        <v>0.71505376344086002</v>
      </c>
      <c r="F156" s="2">
        <v>0.71293375394321801</v>
      </c>
      <c r="G156" s="2">
        <v>0.70192307692307698</v>
      </c>
      <c r="H156" s="2">
        <v>0.69470404984423695</v>
      </c>
      <c r="I156" s="2">
        <v>0.70724637681159397</v>
      </c>
      <c r="J156" s="2">
        <v>0.70454545454545503</v>
      </c>
      <c r="K156" s="2">
        <v>0.713917525773196</v>
      </c>
      <c r="L156" s="2">
        <v>0.70975609756097602</v>
      </c>
      <c r="M156" s="2">
        <v>0.68609865470852005</v>
      </c>
      <c r="N156" s="2">
        <v>0.67209775967413399</v>
      </c>
      <c r="O156" s="2">
        <v>0.68421052631578905</v>
      </c>
    </row>
    <row r="157" spans="1:15" x14ac:dyDescent="0.3">
      <c r="A157" s="8" t="s">
        <v>202</v>
      </c>
      <c r="B157" s="8" t="s">
        <v>73</v>
      </c>
      <c r="C157" s="2">
        <v>0.83505154639175305</v>
      </c>
      <c r="D157" s="2">
        <v>0.83333333333333304</v>
      </c>
      <c r="E157" s="2">
        <v>0.87850467289719603</v>
      </c>
      <c r="F157" s="2">
        <v>0.84722222222222199</v>
      </c>
      <c r="G157" s="2">
        <v>0.87096774193548399</v>
      </c>
      <c r="H157" s="2">
        <v>0.78378378378378399</v>
      </c>
      <c r="I157" s="2">
        <v>0.82417582417582402</v>
      </c>
      <c r="J157" s="2">
        <v>0.79207920792079201</v>
      </c>
      <c r="K157" s="2">
        <v>0.77551020408163296</v>
      </c>
      <c r="L157" s="2">
        <v>0.79047619047619</v>
      </c>
      <c r="M157" s="2">
        <v>0.79</v>
      </c>
      <c r="N157" s="2">
        <v>0.80582524271844702</v>
      </c>
      <c r="O157" s="2">
        <v>0.77981651376146799</v>
      </c>
    </row>
    <row r="158" spans="1:15" x14ac:dyDescent="0.3">
      <c r="A158" s="8" t="s">
        <v>203</v>
      </c>
      <c r="B158" s="8" t="s">
        <v>62</v>
      </c>
      <c r="C158" s="2">
        <v>0.60396039603960405</v>
      </c>
      <c r="D158" s="2">
        <v>0.61241970021413294</v>
      </c>
      <c r="E158" s="2">
        <v>0.58989898989899003</v>
      </c>
      <c r="F158" s="2">
        <v>0.58100558659217905</v>
      </c>
      <c r="G158" s="2">
        <v>0.53504273504273503</v>
      </c>
      <c r="H158" s="2">
        <v>0.53994082840236701</v>
      </c>
      <c r="I158" s="2">
        <v>0.55631868131868101</v>
      </c>
      <c r="J158" s="2">
        <v>0.57008244994110702</v>
      </c>
      <c r="K158" s="2">
        <v>0.53936170212765999</v>
      </c>
      <c r="L158" s="2">
        <v>0.55404089581304805</v>
      </c>
      <c r="M158" s="2">
        <v>0.56799999999999995</v>
      </c>
      <c r="N158" s="2">
        <v>0.58431703204047203</v>
      </c>
      <c r="O158" s="2">
        <v>0.59646017699114995</v>
      </c>
    </row>
    <row r="159" spans="1:15" x14ac:dyDescent="0.3">
      <c r="A159" s="8" t="s">
        <v>203</v>
      </c>
      <c r="B159" s="8" t="s">
        <v>63</v>
      </c>
      <c r="C159" s="2">
        <v>0.44055068836045103</v>
      </c>
      <c r="D159" s="2">
        <v>0.50229885057471302</v>
      </c>
      <c r="E159" s="2">
        <v>0.46732429099876699</v>
      </c>
      <c r="F159" s="2">
        <v>0.51628468033775599</v>
      </c>
      <c r="G159" s="2">
        <v>0.49874686716791999</v>
      </c>
      <c r="H159" s="2">
        <v>0.50393700787401596</v>
      </c>
      <c r="I159" s="2">
        <v>0.51117886178861804</v>
      </c>
      <c r="J159" s="2">
        <v>0.49103942652329802</v>
      </c>
      <c r="K159" s="2">
        <v>0.47063555913113397</v>
      </c>
      <c r="L159" s="2">
        <v>0.49521002210759002</v>
      </c>
      <c r="M159" s="2">
        <v>0.47870311506675101</v>
      </c>
      <c r="N159" s="2">
        <v>0.48040885860306598</v>
      </c>
      <c r="O159" s="2">
        <v>0.476738369184592</v>
      </c>
    </row>
    <row r="160" spans="1:15" x14ac:dyDescent="0.3">
      <c r="A160" s="8" t="s">
        <v>203</v>
      </c>
      <c r="B160" s="8" t="s">
        <v>64</v>
      </c>
      <c r="C160" s="2">
        <v>0.48735244519392901</v>
      </c>
      <c r="D160" s="2">
        <v>0.5</v>
      </c>
      <c r="E160" s="2">
        <v>0.51096121416526097</v>
      </c>
      <c r="F160" s="2">
        <v>0.47879858657243801</v>
      </c>
      <c r="G160" s="2">
        <v>0.48793103448275899</v>
      </c>
      <c r="H160" s="2">
        <v>0.49569707401032698</v>
      </c>
      <c r="I160" s="2">
        <v>0.51016949152542401</v>
      </c>
      <c r="J160" s="2">
        <v>0.49508196721311498</v>
      </c>
      <c r="K160" s="2">
        <v>0.49848484848484798</v>
      </c>
      <c r="L160" s="2">
        <v>0.51219512195121997</v>
      </c>
      <c r="M160" s="2">
        <v>0.48586810228802202</v>
      </c>
      <c r="N160" s="2">
        <v>0.48056994818652798</v>
      </c>
      <c r="O160" s="2">
        <v>0.49817739975698699</v>
      </c>
    </row>
    <row r="161" spans="1:15" x14ac:dyDescent="0.3">
      <c r="A161" s="8" t="s">
        <v>203</v>
      </c>
      <c r="B161" s="8" t="s">
        <v>65</v>
      </c>
      <c r="C161" s="2">
        <v>0.47341772151898698</v>
      </c>
      <c r="D161" s="2">
        <v>0.45925925925925898</v>
      </c>
      <c r="E161" s="2">
        <v>0.46666666666666701</v>
      </c>
      <c r="F161" s="2">
        <v>0.46296296296296302</v>
      </c>
      <c r="G161" s="2">
        <v>0.46055979643765899</v>
      </c>
      <c r="H161" s="2">
        <v>0.46803069053708402</v>
      </c>
      <c r="I161" s="2">
        <v>0.462724935732648</v>
      </c>
      <c r="J161" s="2">
        <v>0.46191646191646202</v>
      </c>
      <c r="K161" s="2">
        <v>0.47405660377358499</v>
      </c>
      <c r="L161" s="2">
        <v>0.47344110854503502</v>
      </c>
      <c r="M161" s="2">
        <v>0.47816593886462899</v>
      </c>
      <c r="N161" s="2">
        <v>0.50106157112526495</v>
      </c>
      <c r="O161" s="2">
        <v>0.48804780876494003</v>
      </c>
    </row>
    <row r="162" spans="1:15" x14ac:dyDescent="0.3">
      <c r="A162" s="8" t="s">
        <v>203</v>
      </c>
      <c r="B162" s="8" t="s">
        <v>66</v>
      </c>
      <c r="C162" s="2">
        <v>0.33333333333333298</v>
      </c>
      <c r="D162" s="2">
        <v>0.325842696629214</v>
      </c>
      <c r="E162" s="2">
        <v>0.35135135135135098</v>
      </c>
      <c r="F162" s="2">
        <v>0.40845070422535201</v>
      </c>
      <c r="G162" s="2">
        <v>0.378571428571429</v>
      </c>
      <c r="H162" s="2">
        <v>0.37106918238993702</v>
      </c>
      <c r="I162" s="2">
        <v>0.34415584415584399</v>
      </c>
      <c r="J162" s="2">
        <v>0.36942675159235699</v>
      </c>
      <c r="K162" s="2">
        <v>0.33548387096774201</v>
      </c>
      <c r="L162" s="2">
        <v>0.322033898305085</v>
      </c>
      <c r="M162" s="2">
        <v>0.30319148936170198</v>
      </c>
      <c r="N162" s="2">
        <v>0.326829268292683</v>
      </c>
      <c r="O162" s="2">
        <v>0.33333333333333298</v>
      </c>
    </row>
    <row r="163" spans="1:15" x14ac:dyDescent="0.3">
      <c r="A163" s="8" t="s">
        <v>203</v>
      </c>
      <c r="B163" s="8" t="s">
        <v>67</v>
      </c>
      <c r="C163" s="2">
        <v>0.158415841584158</v>
      </c>
      <c r="D163" s="2">
        <v>0.146341463414634</v>
      </c>
      <c r="E163" s="2">
        <v>0.12068965517241401</v>
      </c>
      <c r="F163" s="2">
        <v>0.16666666666666699</v>
      </c>
      <c r="G163" s="2">
        <v>0.173913043478261</v>
      </c>
      <c r="H163" s="2">
        <v>0.157894736842105</v>
      </c>
      <c r="I163" s="2">
        <v>0.11111111111111099</v>
      </c>
      <c r="J163" s="2">
        <v>0.11111111111111099</v>
      </c>
      <c r="K163" s="2">
        <v>0.17857142857142899</v>
      </c>
      <c r="L163" s="2">
        <v>0.15625</v>
      </c>
      <c r="M163" s="2">
        <v>0.2</v>
      </c>
      <c r="N163" s="2">
        <v>0.15625</v>
      </c>
      <c r="O163" s="2">
        <v>0.14285714285714299</v>
      </c>
    </row>
    <row r="164" spans="1:15" x14ac:dyDescent="0.3">
      <c r="A164" s="8" t="s">
        <v>203</v>
      </c>
      <c r="B164" s="8" t="s">
        <v>68</v>
      </c>
      <c r="C164" s="2">
        <v>0.396039603960396</v>
      </c>
      <c r="D164" s="2">
        <v>0.387580299785867</v>
      </c>
      <c r="E164" s="2">
        <v>0.41010101010101002</v>
      </c>
      <c r="F164" s="2">
        <v>0.41899441340782101</v>
      </c>
      <c r="G164" s="2">
        <v>0.46495726495726503</v>
      </c>
      <c r="H164" s="2">
        <v>0.46005917159763299</v>
      </c>
      <c r="I164" s="2">
        <v>0.44368131868131899</v>
      </c>
      <c r="J164" s="2">
        <v>0.42991755005889298</v>
      </c>
      <c r="K164" s="2">
        <v>0.46063829787234001</v>
      </c>
      <c r="L164" s="2">
        <v>0.445959104186952</v>
      </c>
      <c r="M164" s="2">
        <v>0.432</v>
      </c>
      <c r="N164" s="2">
        <v>0.41568296795952803</v>
      </c>
      <c r="O164" s="2">
        <v>0.40353982300885</v>
      </c>
    </row>
    <row r="165" spans="1:15" x14ac:dyDescent="0.3">
      <c r="A165" s="8" t="s">
        <v>203</v>
      </c>
      <c r="B165" s="8" t="s">
        <v>69</v>
      </c>
      <c r="C165" s="2">
        <v>0.55944931163954903</v>
      </c>
      <c r="D165" s="2">
        <v>0.49770114942528698</v>
      </c>
      <c r="E165" s="2">
        <v>0.53267570900123296</v>
      </c>
      <c r="F165" s="2">
        <v>0.48371531966224401</v>
      </c>
      <c r="G165" s="2">
        <v>0.50125313283207995</v>
      </c>
      <c r="H165" s="2">
        <v>0.49606299212598398</v>
      </c>
      <c r="I165" s="2">
        <v>0.48882113821138201</v>
      </c>
      <c r="J165" s="2">
        <v>0.50896057347670298</v>
      </c>
      <c r="K165" s="2">
        <v>0.52936444086886603</v>
      </c>
      <c r="L165" s="2">
        <v>0.50478997789240998</v>
      </c>
      <c r="M165" s="2">
        <v>0.52129688493324899</v>
      </c>
      <c r="N165" s="2">
        <v>0.51959114139693396</v>
      </c>
      <c r="O165" s="2">
        <v>0.523261630815408</v>
      </c>
    </row>
    <row r="166" spans="1:15" x14ac:dyDescent="0.3">
      <c r="A166" s="8" t="s">
        <v>203</v>
      </c>
      <c r="B166" s="8" t="s">
        <v>70</v>
      </c>
      <c r="C166" s="2">
        <v>0.51264755480607105</v>
      </c>
      <c r="D166" s="2">
        <v>0.5</v>
      </c>
      <c r="E166" s="2">
        <v>0.48903878583473898</v>
      </c>
      <c r="F166" s="2">
        <v>0.52120141342756199</v>
      </c>
      <c r="G166" s="2">
        <v>0.51206896551724101</v>
      </c>
      <c r="H166" s="2">
        <v>0.50430292598967297</v>
      </c>
      <c r="I166" s="2">
        <v>0.48983050847457599</v>
      </c>
      <c r="J166" s="2">
        <v>0.50491803278688496</v>
      </c>
      <c r="K166" s="2">
        <v>0.50151515151515103</v>
      </c>
      <c r="L166" s="2">
        <v>0.48780487804877998</v>
      </c>
      <c r="M166" s="2">
        <v>0.51413189771197798</v>
      </c>
      <c r="N166" s="2">
        <v>0.51943005181347102</v>
      </c>
      <c r="O166" s="2">
        <v>0.50182260024301295</v>
      </c>
    </row>
    <row r="167" spans="1:15" x14ac:dyDescent="0.3">
      <c r="A167" s="8" t="s">
        <v>203</v>
      </c>
      <c r="B167" s="8" t="s">
        <v>71</v>
      </c>
      <c r="C167" s="2">
        <v>0.52658227848101302</v>
      </c>
      <c r="D167" s="2">
        <v>0.54074074074074097</v>
      </c>
      <c r="E167" s="2">
        <v>0.53333333333333299</v>
      </c>
      <c r="F167" s="2">
        <v>0.53703703703703698</v>
      </c>
      <c r="G167" s="2">
        <v>0.53944020356234101</v>
      </c>
      <c r="H167" s="2">
        <v>0.53196930946291598</v>
      </c>
      <c r="I167" s="2">
        <v>0.53727506426735205</v>
      </c>
      <c r="J167" s="2">
        <v>0.53808353808353804</v>
      </c>
      <c r="K167" s="2">
        <v>0.52594339622641495</v>
      </c>
      <c r="L167" s="2">
        <v>0.52655889145496504</v>
      </c>
      <c r="M167" s="2">
        <v>0.52183406113537101</v>
      </c>
      <c r="N167" s="2">
        <v>0.498938428874735</v>
      </c>
      <c r="O167" s="2">
        <v>0.51195219123505997</v>
      </c>
    </row>
    <row r="168" spans="1:15" x14ac:dyDescent="0.3">
      <c r="A168" s="8" t="s">
        <v>203</v>
      </c>
      <c r="B168" s="8" t="s">
        <v>72</v>
      </c>
      <c r="C168" s="2">
        <v>0.66666666666666696</v>
      </c>
      <c r="D168" s="2">
        <v>0.67415730337078605</v>
      </c>
      <c r="E168" s="2">
        <v>0.64864864864864902</v>
      </c>
      <c r="F168" s="2">
        <v>0.59154929577464799</v>
      </c>
      <c r="G168" s="2">
        <v>0.621428571428571</v>
      </c>
      <c r="H168" s="2">
        <v>0.62893081761006298</v>
      </c>
      <c r="I168" s="2">
        <v>0.65584415584415601</v>
      </c>
      <c r="J168" s="2">
        <v>0.63057324840764295</v>
      </c>
      <c r="K168" s="2">
        <v>0.66451612903225799</v>
      </c>
      <c r="L168" s="2">
        <v>0.677966101694915</v>
      </c>
      <c r="M168" s="2">
        <v>0.69680851063829796</v>
      </c>
      <c r="N168" s="2">
        <v>0.673170731707317</v>
      </c>
      <c r="O168" s="2">
        <v>0.66666666666666696</v>
      </c>
    </row>
    <row r="169" spans="1:15" x14ac:dyDescent="0.3">
      <c r="A169" s="8" t="s">
        <v>203</v>
      </c>
      <c r="B169" s="8" t="s">
        <v>73</v>
      </c>
      <c r="C169" s="2">
        <v>0.841584158415842</v>
      </c>
      <c r="D169" s="2">
        <v>0.85365853658536595</v>
      </c>
      <c r="E169" s="2">
        <v>0.87931034482758597</v>
      </c>
      <c r="F169" s="2">
        <v>0.83333333333333304</v>
      </c>
      <c r="G169" s="2">
        <v>0.82608695652173902</v>
      </c>
      <c r="H169" s="2">
        <v>0.84210526315789502</v>
      </c>
      <c r="I169" s="2">
        <v>0.88888888888888895</v>
      </c>
      <c r="J169" s="2">
        <v>0.88888888888888895</v>
      </c>
      <c r="K169" s="2">
        <v>0.82142857142857095</v>
      </c>
      <c r="L169" s="2">
        <v>0.84375</v>
      </c>
      <c r="M169" s="2">
        <v>0.8</v>
      </c>
      <c r="N169" s="2">
        <v>0.84375</v>
      </c>
      <c r="O169" s="2">
        <v>0.85714285714285698</v>
      </c>
    </row>
    <row r="170" spans="1:15" x14ac:dyDescent="0.3">
      <c r="A170" s="8" t="s">
        <v>204</v>
      </c>
      <c r="B170" s="8" t="s">
        <v>62</v>
      </c>
      <c r="C170" s="2">
        <v>0.55018587360594795</v>
      </c>
      <c r="D170" s="2">
        <v>0.536163522012579</v>
      </c>
      <c r="E170" s="2">
        <v>0.50974512743628198</v>
      </c>
      <c r="F170" s="2">
        <v>0.54261363636363602</v>
      </c>
      <c r="G170" s="2">
        <v>0.50968523002421295</v>
      </c>
      <c r="H170" s="2">
        <v>0.51270718232044199</v>
      </c>
      <c r="I170" s="2">
        <v>0.53193612774451104</v>
      </c>
      <c r="J170" s="2">
        <v>0.49595687331536398</v>
      </c>
      <c r="K170" s="2">
        <v>0.49842767295597501</v>
      </c>
      <c r="L170" s="2">
        <v>0.48603773584905702</v>
      </c>
      <c r="M170" s="2">
        <v>0.52235150030618505</v>
      </c>
      <c r="N170" s="2">
        <v>0.52393206381883695</v>
      </c>
      <c r="O170" s="2">
        <v>0.55203116304952704</v>
      </c>
    </row>
    <row r="171" spans="1:15" x14ac:dyDescent="0.3">
      <c r="A171" s="8" t="s">
        <v>204</v>
      </c>
      <c r="B171" s="8" t="s">
        <v>63</v>
      </c>
      <c r="C171" s="2">
        <v>0.38284066330209099</v>
      </c>
      <c r="D171" s="2">
        <v>0.40028188865398201</v>
      </c>
      <c r="E171" s="2">
        <v>0.42444444444444401</v>
      </c>
      <c r="F171" s="2">
        <v>0.42321822189566499</v>
      </c>
      <c r="G171" s="2">
        <v>0.45990063875088699</v>
      </c>
      <c r="H171" s="2">
        <v>0.445280437756498</v>
      </c>
      <c r="I171" s="2">
        <v>0.47609692206941701</v>
      </c>
      <c r="J171" s="2">
        <v>0.448695652173913</v>
      </c>
      <c r="K171" s="2">
        <v>0.44507478081485302</v>
      </c>
      <c r="L171" s="2">
        <v>0.43073394495412798</v>
      </c>
      <c r="M171" s="2">
        <v>0.44400000000000001</v>
      </c>
      <c r="N171" s="2">
        <v>0.44707903780068697</v>
      </c>
      <c r="O171" s="2">
        <v>0.45097391878507798</v>
      </c>
    </row>
    <row r="172" spans="1:15" x14ac:dyDescent="0.3">
      <c r="A172" s="8" t="s">
        <v>204</v>
      </c>
      <c r="B172" s="8" t="s">
        <v>64</v>
      </c>
      <c r="C172" s="2">
        <v>0.38857142857142901</v>
      </c>
      <c r="D172" s="2">
        <v>0.36924686192468598</v>
      </c>
      <c r="E172" s="2">
        <v>0.373417721518987</v>
      </c>
      <c r="F172" s="2">
        <v>0.35455543358946201</v>
      </c>
      <c r="G172" s="2">
        <v>0.3350622406639</v>
      </c>
      <c r="H172" s="2">
        <v>0.33496571988246798</v>
      </c>
      <c r="I172" s="2">
        <v>0.35776277724204403</v>
      </c>
      <c r="J172" s="2">
        <v>0.338935574229692</v>
      </c>
      <c r="K172" s="2">
        <v>0.35122838944495</v>
      </c>
      <c r="L172" s="2">
        <v>0.38501291989664099</v>
      </c>
      <c r="M172" s="2">
        <v>0.39508070714834698</v>
      </c>
      <c r="N172" s="2">
        <v>0.38642659279778402</v>
      </c>
      <c r="O172" s="2">
        <v>0.40090380890897398</v>
      </c>
    </row>
    <row r="173" spans="1:15" x14ac:dyDescent="0.3">
      <c r="A173" s="8" t="s">
        <v>204</v>
      </c>
      <c r="B173" s="8" t="s">
        <v>65</v>
      </c>
      <c r="C173" s="2">
        <v>0.36860670194003498</v>
      </c>
      <c r="D173" s="2">
        <v>0.365159128978224</v>
      </c>
      <c r="E173" s="2">
        <v>0.35678391959799</v>
      </c>
      <c r="F173" s="2">
        <v>0.385642737896494</v>
      </c>
      <c r="G173" s="2">
        <v>0.39180327868852499</v>
      </c>
      <c r="H173" s="2">
        <v>0.39759036144578302</v>
      </c>
      <c r="I173" s="2">
        <v>0.385878489326765</v>
      </c>
      <c r="J173" s="2">
        <v>0.37597503900155999</v>
      </c>
      <c r="K173" s="2">
        <v>0.36641221374045801</v>
      </c>
      <c r="L173" s="2">
        <v>0.36242603550295899</v>
      </c>
      <c r="M173" s="2">
        <v>0.35875706214689301</v>
      </c>
      <c r="N173" s="2">
        <v>0.32816537467700302</v>
      </c>
      <c r="O173" s="2">
        <v>0.32871536523929501</v>
      </c>
    </row>
    <row r="174" spans="1:15" x14ac:dyDescent="0.3">
      <c r="A174" s="8" t="s">
        <v>204</v>
      </c>
      <c r="B174" s="8" t="s">
        <v>66</v>
      </c>
      <c r="C174" s="2">
        <v>0.306397306397306</v>
      </c>
      <c r="D174" s="2">
        <v>0.315217391304348</v>
      </c>
      <c r="E174" s="2">
        <v>0.316239316239316</v>
      </c>
      <c r="F174" s="2">
        <v>0.26267281105990797</v>
      </c>
      <c r="G174" s="2">
        <v>0.26415094339622602</v>
      </c>
      <c r="H174" s="2">
        <v>0.24369747899159699</v>
      </c>
      <c r="I174" s="2">
        <v>0.25</v>
      </c>
      <c r="J174" s="2">
        <v>0.27450980392156898</v>
      </c>
      <c r="K174" s="2">
        <v>0.307116104868914</v>
      </c>
      <c r="L174" s="2">
        <v>0.27574750830564798</v>
      </c>
      <c r="M174" s="2">
        <v>0.26984126984126999</v>
      </c>
      <c r="N174" s="2">
        <v>0.26900584795321603</v>
      </c>
      <c r="O174" s="2">
        <v>0.26724137931034497</v>
      </c>
    </row>
    <row r="175" spans="1:15" x14ac:dyDescent="0.3">
      <c r="A175" s="8" t="s">
        <v>204</v>
      </c>
      <c r="B175" s="8" t="s">
        <v>67</v>
      </c>
      <c r="C175" s="2">
        <v>0.173913043478261</v>
      </c>
      <c r="D175" s="2">
        <v>0.186046511627907</v>
      </c>
      <c r="E175" s="2">
        <v>0.157894736842105</v>
      </c>
      <c r="F175" s="2">
        <v>0.12</v>
      </c>
      <c r="G175" s="2">
        <v>0.13207547169811301</v>
      </c>
      <c r="H175" s="2">
        <v>0.13725490196078399</v>
      </c>
      <c r="I175" s="2">
        <v>0.15686274509803899</v>
      </c>
      <c r="J175" s="2">
        <v>0.14285714285714299</v>
      </c>
      <c r="K175" s="2">
        <v>0.15517241379310301</v>
      </c>
      <c r="L175" s="2">
        <v>0.16666666666666699</v>
      </c>
      <c r="M175" s="2">
        <v>0.186440677966102</v>
      </c>
      <c r="N175" s="2">
        <v>0.18333333333333299</v>
      </c>
      <c r="O175" s="2">
        <v>0.233333333333333</v>
      </c>
    </row>
    <row r="176" spans="1:15" x14ac:dyDescent="0.3">
      <c r="A176" s="8" t="s">
        <v>204</v>
      </c>
      <c r="B176" s="8" t="s">
        <v>68</v>
      </c>
      <c r="C176" s="2">
        <v>0.44981412639405199</v>
      </c>
      <c r="D176" s="2">
        <v>0.463836477987421</v>
      </c>
      <c r="E176" s="2">
        <v>0.49025487256371802</v>
      </c>
      <c r="F176" s="2">
        <v>0.45738636363636398</v>
      </c>
      <c r="G176" s="2">
        <v>0.49031476997578699</v>
      </c>
      <c r="H176" s="2">
        <v>0.48729281767955801</v>
      </c>
      <c r="I176" s="2">
        <v>0.46806387225548901</v>
      </c>
      <c r="J176" s="2">
        <v>0.50404312668463602</v>
      </c>
      <c r="K176" s="2">
        <v>0.50157232704402499</v>
      </c>
      <c r="L176" s="2">
        <v>0.51396226415094304</v>
      </c>
      <c r="M176" s="2">
        <v>0.47764849969381501</v>
      </c>
      <c r="N176" s="2">
        <v>0.476067936181163</v>
      </c>
      <c r="O176" s="2">
        <v>0.44796883695047301</v>
      </c>
    </row>
    <row r="177" spans="1:16" x14ac:dyDescent="0.3">
      <c r="A177" s="8" t="s">
        <v>204</v>
      </c>
      <c r="B177" s="8" t="s">
        <v>69</v>
      </c>
      <c r="C177" s="2">
        <v>0.61715933669790901</v>
      </c>
      <c r="D177" s="2">
        <v>0.59971811134601805</v>
      </c>
      <c r="E177" s="2">
        <v>0.57555555555555604</v>
      </c>
      <c r="F177" s="2">
        <v>0.57678177810433495</v>
      </c>
      <c r="G177" s="2">
        <v>0.54009936124911295</v>
      </c>
      <c r="H177" s="2">
        <v>0.55471956224350205</v>
      </c>
      <c r="I177" s="2">
        <v>0.52390307793058299</v>
      </c>
      <c r="J177" s="2">
        <v>0.55130434782608695</v>
      </c>
      <c r="K177" s="2">
        <v>0.55492521918514703</v>
      </c>
      <c r="L177" s="2">
        <v>0.56926605504587202</v>
      </c>
      <c r="M177" s="2">
        <v>0.55600000000000005</v>
      </c>
      <c r="N177" s="2">
        <v>0.55292096219931297</v>
      </c>
      <c r="O177" s="2">
        <v>0.54902608121492202</v>
      </c>
    </row>
    <row r="178" spans="1:16" x14ac:dyDescent="0.3">
      <c r="A178" s="8" t="s">
        <v>204</v>
      </c>
      <c r="B178" s="8" t="s">
        <v>70</v>
      </c>
      <c r="C178" s="2">
        <v>0.61142857142857099</v>
      </c>
      <c r="D178" s="2">
        <v>0.63075313807531397</v>
      </c>
      <c r="E178" s="2">
        <v>0.626582278481013</v>
      </c>
      <c r="F178" s="2">
        <v>0.64544456641053805</v>
      </c>
      <c r="G178" s="2">
        <v>0.6649377593361</v>
      </c>
      <c r="H178" s="2">
        <v>0.66503428011753196</v>
      </c>
      <c r="I178" s="2">
        <v>0.64223722275795603</v>
      </c>
      <c r="J178" s="2">
        <v>0.661064425770308</v>
      </c>
      <c r="K178" s="2">
        <v>0.64877161055504995</v>
      </c>
      <c r="L178" s="2">
        <v>0.61498708010335901</v>
      </c>
      <c r="M178" s="2">
        <v>0.60491929285165302</v>
      </c>
      <c r="N178" s="2">
        <v>0.61357340720221598</v>
      </c>
      <c r="O178" s="2">
        <v>0.59909619109102696</v>
      </c>
    </row>
    <row r="179" spans="1:16" x14ac:dyDescent="0.3">
      <c r="A179" s="8" t="s">
        <v>204</v>
      </c>
      <c r="B179" s="8" t="s">
        <v>71</v>
      </c>
      <c r="C179" s="2">
        <v>0.63139329805996502</v>
      </c>
      <c r="D179" s="2">
        <v>0.634840871021776</v>
      </c>
      <c r="E179" s="2">
        <v>0.64321608040200995</v>
      </c>
      <c r="F179" s="2">
        <v>0.61435726210350605</v>
      </c>
      <c r="G179" s="2">
        <v>0.60819672131147495</v>
      </c>
      <c r="H179" s="2">
        <v>0.60240963855421703</v>
      </c>
      <c r="I179" s="2">
        <v>0.61412151067323495</v>
      </c>
      <c r="J179" s="2">
        <v>0.62402496099843996</v>
      </c>
      <c r="K179" s="2">
        <v>0.63358778625954204</v>
      </c>
      <c r="L179" s="2">
        <v>0.63757396449704096</v>
      </c>
      <c r="M179" s="2">
        <v>0.64124293785310704</v>
      </c>
      <c r="N179" s="2">
        <v>0.67183462532299698</v>
      </c>
      <c r="O179" s="2">
        <v>0.67128463476070499</v>
      </c>
    </row>
    <row r="180" spans="1:16" x14ac:dyDescent="0.3">
      <c r="A180" s="8" t="s">
        <v>204</v>
      </c>
      <c r="B180" s="8" t="s">
        <v>72</v>
      </c>
      <c r="C180" s="2">
        <v>0.693602693602694</v>
      </c>
      <c r="D180" s="2">
        <v>0.684782608695652</v>
      </c>
      <c r="E180" s="2">
        <v>0.683760683760684</v>
      </c>
      <c r="F180" s="2">
        <v>0.73732718894009197</v>
      </c>
      <c r="G180" s="2">
        <v>0.73584905660377398</v>
      </c>
      <c r="H180" s="2">
        <v>0.75630252100840301</v>
      </c>
      <c r="I180" s="2">
        <v>0.75</v>
      </c>
      <c r="J180" s="2">
        <v>0.72549019607843102</v>
      </c>
      <c r="K180" s="2">
        <v>0.69288389513108595</v>
      </c>
      <c r="L180" s="2">
        <v>0.72425249169435202</v>
      </c>
      <c r="M180" s="2">
        <v>0.73015873015873001</v>
      </c>
      <c r="N180" s="2">
        <v>0.73099415204678397</v>
      </c>
      <c r="O180" s="2">
        <v>0.73275862068965503</v>
      </c>
    </row>
    <row r="181" spans="1:16" x14ac:dyDescent="0.3">
      <c r="A181" s="8" t="s">
        <v>204</v>
      </c>
      <c r="B181" s="8" t="s">
        <v>73</v>
      </c>
      <c r="C181" s="2">
        <v>0.82608695652173902</v>
      </c>
      <c r="D181" s="2">
        <v>0.81395348837209303</v>
      </c>
      <c r="E181" s="2">
        <v>0.84210526315789502</v>
      </c>
      <c r="F181" s="2">
        <v>0.88</v>
      </c>
      <c r="G181" s="2">
        <v>0.86792452830188704</v>
      </c>
      <c r="H181" s="2">
        <v>0.86274509803921595</v>
      </c>
      <c r="I181" s="2">
        <v>0.84313725490196101</v>
      </c>
      <c r="J181" s="2">
        <v>0.85714285714285698</v>
      </c>
      <c r="K181" s="2">
        <v>0.84482758620689702</v>
      </c>
      <c r="L181" s="2">
        <v>0.83333333333333304</v>
      </c>
      <c r="M181" s="2">
        <v>0.81355932203389802</v>
      </c>
      <c r="N181" s="2">
        <v>0.81666666666666698</v>
      </c>
      <c r="O181" s="2">
        <v>0.76666666666666705</v>
      </c>
    </row>
    <row r="182" spans="1:16" x14ac:dyDescent="0.3">
      <c r="A182" s="15"/>
      <c r="B182" s="15"/>
    </row>
    <row r="183" spans="1:16" x14ac:dyDescent="0.3">
      <c r="A183" s="15"/>
      <c r="B183" s="15"/>
    </row>
    <row r="184" spans="1:16" x14ac:dyDescent="0.3">
      <c r="A184" s="15"/>
      <c r="B184" s="13"/>
      <c r="C184" s="18" t="s">
        <v>38</v>
      </c>
      <c r="D184" s="18"/>
      <c r="E184" s="18"/>
      <c r="F184" s="18"/>
      <c r="G184" s="18"/>
      <c r="H184" s="18"/>
      <c r="I184" s="18"/>
      <c r="J184" s="18"/>
      <c r="K184" s="18"/>
      <c r="L184" s="18"/>
      <c r="M184" s="18"/>
      <c r="N184" s="18"/>
      <c r="O184" s="6" t="s">
        <v>39</v>
      </c>
      <c r="P184" s="6" t="s">
        <v>40</v>
      </c>
    </row>
    <row r="185" spans="1:16" x14ac:dyDescent="0.3">
      <c r="A185" s="9" t="s">
        <v>41</v>
      </c>
      <c r="B185" s="9" t="s">
        <v>41</v>
      </c>
      <c r="C185" s="4" t="s">
        <v>19</v>
      </c>
      <c r="D185" s="4" t="s">
        <v>20</v>
      </c>
      <c r="E185" s="4" t="s">
        <v>21</v>
      </c>
      <c r="F185" s="4" t="s">
        <v>22</v>
      </c>
      <c r="G185" s="4" t="s">
        <v>23</v>
      </c>
      <c r="H185" s="4" t="s">
        <v>24</v>
      </c>
      <c r="I185" s="4" t="s">
        <v>25</v>
      </c>
      <c r="J185" s="4" t="s">
        <v>26</v>
      </c>
      <c r="K185" s="4" t="s">
        <v>27</v>
      </c>
      <c r="L185" s="4" t="s">
        <v>28</v>
      </c>
      <c r="M185" s="4" t="s">
        <v>29</v>
      </c>
      <c r="N185" s="4" t="s">
        <v>30</v>
      </c>
      <c r="O185" s="4" t="s">
        <v>31</v>
      </c>
      <c r="P185" s="4" t="s">
        <v>32</v>
      </c>
    </row>
    <row r="186" spans="1:16" x14ac:dyDescent="0.3">
      <c r="A186" s="8" t="s">
        <v>198</v>
      </c>
      <c r="B186" s="8" t="s">
        <v>62</v>
      </c>
      <c r="C186" s="2">
        <v>0.19587628865979401</v>
      </c>
      <c r="D186" s="2">
        <v>7.3275862068965497E-2</v>
      </c>
      <c r="E186" s="2">
        <v>1.60642570281124E-2</v>
      </c>
      <c r="F186" s="2">
        <v>0.20948616600790501</v>
      </c>
      <c r="G186" s="2">
        <v>8.1699346405228801E-2</v>
      </c>
      <c r="H186" s="2">
        <v>0.16616314199395801</v>
      </c>
      <c r="I186" s="2">
        <v>0.16321243523316101</v>
      </c>
      <c r="J186" s="2">
        <v>6.9042316258351902E-2</v>
      </c>
      <c r="K186" s="2">
        <v>6.0416666666666702E-2</v>
      </c>
      <c r="L186" s="2">
        <v>0.14341846758349699</v>
      </c>
      <c r="M186" s="2">
        <v>0.10309278350515499</v>
      </c>
      <c r="N186" s="2">
        <v>1.4018691588785E-2</v>
      </c>
      <c r="O186" s="3">
        <v>0.35625000000000001</v>
      </c>
      <c r="P186" s="3">
        <v>1.6144578313253</v>
      </c>
    </row>
    <row r="187" spans="1:16" x14ac:dyDescent="0.3">
      <c r="A187" s="8" t="s">
        <v>198</v>
      </c>
      <c r="B187" s="8" t="s">
        <v>63</v>
      </c>
      <c r="C187" s="2">
        <v>-1.8181818181818198E-2</v>
      </c>
      <c r="D187" s="2">
        <v>0.162962962962963</v>
      </c>
      <c r="E187" s="2">
        <v>-0.111464968152866</v>
      </c>
      <c r="F187" s="2">
        <v>6.6308243727598595E-2</v>
      </c>
      <c r="G187" s="2">
        <v>0.13277310924369701</v>
      </c>
      <c r="H187" s="2">
        <v>5.9347181008902097E-3</v>
      </c>
      <c r="I187" s="2">
        <v>9.2920353982300904E-2</v>
      </c>
      <c r="J187" s="2">
        <v>8.3670715249662603E-2</v>
      </c>
      <c r="K187" s="2">
        <v>0.123287671232877</v>
      </c>
      <c r="L187" s="2">
        <v>0.12195121951219499</v>
      </c>
      <c r="M187" s="2">
        <v>0.17984189723320201</v>
      </c>
      <c r="N187" s="2">
        <v>6.1976549413735302E-2</v>
      </c>
      <c r="O187" s="3">
        <v>0.57907845579078498</v>
      </c>
      <c r="P187" s="3">
        <v>1.01910828025478</v>
      </c>
    </row>
    <row r="188" spans="1:16" x14ac:dyDescent="0.3">
      <c r="A188" s="8" t="s">
        <v>198</v>
      </c>
      <c r="B188" s="8" t="s">
        <v>64</v>
      </c>
      <c r="C188" s="2">
        <v>8.0267558528428096E-2</v>
      </c>
      <c r="D188" s="2">
        <v>3.09597523219814E-3</v>
      </c>
      <c r="E188" s="2">
        <v>2.7777777777777801E-2</v>
      </c>
      <c r="F188" s="2">
        <v>7.8078078078078095E-2</v>
      </c>
      <c r="G188" s="2">
        <v>5.2924791086351002E-2</v>
      </c>
      <c r="H188" s="2">
        <v>8.4656084656084707E-2</v>
      </c>
      <c r="I188" s="2">
        <v>7.8048780487804906E-2</v>
      </c>
      <c r="J188" s="2">
        <v>1.1312217194570101E-2</v>
      </c>
      <c r="K188" s="2">
        <v>5.3691275167785199E-2</v>
      </c>
      <c r="L188" s="2">
        <v>0.144373673036093</v>
      </c>
      <c r="M188" s="2">
        <v>0.11502782931354399</v>
      </c>
      <c r="N188" s="2">
        <v>5.6572379367720499E-2</v>
      </c>
      <c r="O188" s="3">
        <v>0.42058165548098397</v>
      </c>
      <c r="P188" s="3">
        <v>0.95987654320987703</v>
      </c>
    </row>
    <row r="189" spans="1:16" x14ac:dyDescent="0.3">
      <c r="A189" s="8" t="s">
        <v>198</v>
      </c>
      <c r="B189" s="8" t="s">
        <v>65</v>
      </c>
      <c r="C189" s="2">
        <v>9.3023255813953501E-2</v>
      </c>
      <c r="D189" s="2">
        <v>-1.0638297872340399E-2</v>
      </c>
      <c r="E189" s="2">
        <v>-1.6129032258064498E-2</v>
      </c>
      <c r="F189" s="2">
        <v>-3.8251366120218601E-2</v>
      </c>
      <c r="G189" s="2">
        <v>4.5454545454545497E-2</v>
      </c>
      <c r="H189" s="2">
        <v>1.0869565217391301E-2</v>
      </c>
      <c r="I189" s="2">
        <v>0.112903225806452</v>
      </c>
      <c r="J189" s="2">
        <v>5.3140096618357502E-2</v>
      </c>
      <c r="K189" s="2">
        <v>7.7981651376146793E-2</v>
      </c>
      <c r="L189" s="2">
        <v>7.6595744680851105E-2</v>
      </c>
      <c r="M189" s="2">
        <v>3.1620553359683799E-2</v>
      </c>
      <c r="N189" s="2">
        <v>4.9808429118773902E-2</v>
      </c>
      <c r="O189" s="3">
        <v>0.25688073394495398</v>
      </c>
      <c r="P189" s="3">
        <v>0.473118279569892</v>
      </c>
    </row>
    <row r="190" spans="1:16" x14ac:dyDescent="0.3">
      <c r="A190" s="8" t="s">
        <v>198</v>
      </c>
      <c r="B190" s="8" t="s">
        <v>66</v>
      </c>
      <c r="C190" s="2">
        <v>-0.107692307692308</v>
      </c>
      <c r="D190" s="2">
        <v>-0.17241379310344801</v>
      </c>
      <c r="E190" s="2">
        <v>4.1666666666666699E-2</v>
      </c>
      <c r="F190" s="2">
        <v>0.02</v>
      </c>
      <c r="G190" s="2">
        <v>-7.8431372549019607E-2</v>
      </c>
      <c r="H190" s="2">
        <v>0.12765957446808501</v>
      </c>
      <c r="I190" s="2">
        <v>-1.88679245283019E-2</v>
      </c>
      <c r="J190" s="2">
        <v>0.30769230769230799</v>
      </c>
      <c r="K190" s="2">
        <v>0.14705882352941199</v>
      </c>
      <c r="L190" s="2">
        <v>-3.8461538461538498E-2</v>
      </c>
      <c r="M190" s="2">
        <v>0.24</v>
      </c>
      <c r="N190" s="2">
        <v>-2.1505376344085999E-2</v>
      </c>
      <c r="O190" s="3">
        <v>0.33823529411764702</v>
      </c>
      <c r="P190" s="3">
        <v>0.89583333333333304</v>
      </c>
    </row>
    <row r="191" spans="1:16" x14ac:dyDescent="0.3">
      <c r="A191" s="8" t="s">
        <v>198</v>
      </c>
      <c r="B191" s="8" t="s">
        <v>67</v>
      </c>
      <c r="C191" s="2">
        <v>-5.2631578947368397E-2</v>
      </c>
      <c r="D191" s="2">
        <v>-0.22222222222222199</v>
      </c>
      <c r="E191" s="2">
        <v>-0.14285714285714299</v>
      </c>
      <c r="F191" s="2">
        <v>-0.33333333333333298</v>
      </c>
      <c r="G191" s="2">
        <v>0.625</v>
      </c>
      <c r="H191" s="2">
        <v>7.69230769230769E-2</v>
      </c>
      <c r="I191" s="2">
        <v>-7.1428571428571397E-2</v>
      </c>
      <c r="J191" s="2">
        <v>0</v>
      </c>
      <c r="K191" s="2">
        <v>-0.230769230769231</v>
      </c>
      <c r="L191" s="2">
        <v>0.2</v>
      </c>
      <c r="M191" s="2">
        <v>0</v>
      </c>
      <c r="N191" s="2">
        <v>0.5</v>
      </c>
      <c r="O191" s="3">
        <v>0.38461538461538503</v>
      </c>
      <c r="P191" s="3">
        <v>0.28571428571428598</v>
      </c>
    </row>
    <row r="192" spans="1:16" x14ac:dyDescent="0.3">
      <c r="A192" s="8" t="s">
        <v>198</v>
      </c>
      <c r="B192" s="8" t="s">
        <v>68</v>
      </c>
      <c r="C192" s="2">
        <v>8.55263157894737E-2</v>
      </c>
      <c r="D192" s="2">
        <v>0.12727272727272701</v>
      </c>
      <c r="E192" s="2">
        <v>0.15053763440860199</v>
      </c>
      <c r="F192" s="2">
        <v>0.38785046728972</v>
      </c>
      <c r="G192" s="2">
        <v>-2.02020202020202E-2</v>
      </c>
      <c r="H192" s="2">
        <v>0.19931271477663201</v>
      </c>
      <c r="I192" s="2">
        <v>0.23495702005730701</v>
      </c>
      <c r="J192" s="2">
        <v>0.13921113689095099</v>
      </c>
      <c r="K192" s="2">
        <v>4.6843177189409398E-2</v>
      </c>
      <c r="L192" s="2">
        <v>9.7276264591439704E-2</v>
      </c>
      <c r="M192" s="2">
        <v>0.120567375886525</v>
      </c>
      <c r="N192" s="2">
        <v>-0.132911392405063</v>
      </c>
      <c r="O192" s="3">
        <v>0.11608961303462299</v>
      </c>
      <c r="P192" s="3">
        <v>1.9462365591397801</v>
      </c>
    </row>
    <row r="193" spans="1:16" x14ac:dyDescent="0.3">
      <c r="A193" s="8" t="s">
        <v>198</v>
      </c>
      <c r="B193" s="8" t="s">
        <v>69</v>
      </c>
      <c r="C193" s="2">
        <v>8.7336244541484698E-2</v>
      </c>
      <c r="D193" s="2">
        <v>-6.69344042838019E-3</v>
      </c>
      <c r="E193" s="2">
        <v>-4.5822102425875998E-2</v>
      </c>
      <c r="F193" s="2">
        <v>-6.9209039548022599E-2</v>
      </c>
      <c r="G193" s="2">
        <v>8.3459787556904405E-2</v>
      </c>
      <c r="H193" s="2">
        <v>6.5826330532212901E-2</v>
      </c>
      <c r="I193" s="2">
        <v>0.156373193166886</v>
      </c>
      <c r="J193" s="2">
        <v>0.114772727272727</v>
      </c>
      <c r="K193" s="2">
        <v>0.11111111111111099</v>
      </c>
      <c r="L193" s="2">
        <v>0.17431192660550501</v>
      </c>
      <c r="M193" s="2">
        <v>8.6718749999999997E-2</v>
      </c>
      <c r="N193" s="2">
        <v>5.2480230050323498E-2</v>
      </c>
      <c r="O193" s="3">
        <v>0.49235474006116198</v>
      </c>
      <c r="P193" s="3">
        <v>0.97304582210242596</v>
      </c>
    </row>
    <row r="194" spans="1:16" x14ac:dyDescent="0.3">
      <c r="A194" s="8" t="s">
        <v>198</v>
      </c>
      <c r="B194" s="8" t="s">
        <v>70</v>
      </c>
      <c r="C194" s="2">
        <v>9.3283582089552203E-2</v>
      </c>
      <c r="D194" s="2">
        <v>6.14334470989761E-2</v>
      </c>
      <c r="E194" s="2">
        <v>-3.3762057877813501E-2</v>
      </c>
      <c r="F194" s="2">
        <v>1.99667221297837E-2</v>
      </c>
      <c r="G194" s="2">
        <v>6.3621533442088096E-2</v>
      </c>
      <c r="H194" s="2">
        <v>1.3803680981595101E-2</v>
      </c>
      <c r="I194" s="2">
        <v>4.5385779122541603E-2</v>
      </c>
      <c r="J194" s="2">
        <v>3.3285094066570202E-2</v>
      </c>
      <c r="K194" s="2">
        <v>4.4817927170868299E-2</v>
      </c>
      <c r="L194" s="2">
        <v>3.8873994638069703E-2</v>
      </c>
      <c r="M194" s="2">
        <v>2.1935483870967699E-2</v>
      </c>
      <c r="N194" s="2">
        <v>2.1464646464646499E-2</v>
      </c>
      <c r="O194" s="3">
        <v>0.13305322128851499</v>
      </c>
      <c r="P194" s="3">
        <v>0.30064308681671997</v>
      </c>
    </row>
    <row r="195" spans="1:16" x14ac:dyDescent="0.3">
      <c r="A195" s="8" t="s">
        <v>198</v>
      </c>
      <c r="B195" s="8" t="s">
        <v>71</v>
      </c>
      <c r="C195" s="2">
        <v>-4.48717948717949E-2</v>
      </c>
      <c r="D195" s="2">
        <v>6.3758389261744999E-2</v>
      </c>
      <c r="E195" s="2">
        <v>7.5709779179810699E-2</v>
      </c>
      <c r="F195" s="2">
        <v>8.7976539589442806E-2</v>
      </c>
      <c r="G195" s="2">
        <v>0.12129380053908401</v>
      </c>
      <c r="H195" s="2">
        <v>-1.68269230769231E-2</v>
      </c>
      <c r="I195" s="2">
        <v>4.1564792176039103E-2</v>
      </c>
      <c r="J195" s="2">
        <v>5.16431924882629E-2</v>
      </c>
      <c r="K195" s="2">
        <v>1.11607142857143E-2</v>
      </c>
      <c r="L195" s="2">
        <v>6.1810154525386303E-2</v>
      </c>
      <c r="M195" s="2">
        <v>7.0686070686070704E-2</v>
      </c>
      <c r="N195" s="2">
        <v>1.7475728155339799E-2</v>
      </c>
      <c r="O195" s="3">
        <v>0.16964285714285701</v>
      </c>
      <c r="P195" s="3">
        <v>0.652996845425868</v>
      </c>
    </row>
    <row r="196" spans="1:16" x14ac:dyDescent="0.3">
      <c r="A196" s="8" t="s">
        <v>198</v>
      </c>
      <c r="B196" s="8" t="s">
        <v>72</v>
      </c>
      <c r="C196" s="2">
        <v>-4.2452830188679201E-2</v>
      </c>
      <c r="D196" s="2">
        <v>-0.11330049261083699</v>
      </c>
      <c r="E196" s="2">
        <v>-0.116666666666667</v>
      </c>
      <c r="F196" s="2">
        <v>-5.6603773584905703E-2</v>
      </c>
      <c r="G196" s="2">
        <v>0.06</v>
      </c>
      <c r="H196" s="2">
        <v>7.5471698113207503E-2</v>
      </c>
      <c r="I196" s="2">
        <v>0.12280701754386</v>
      </c>
      <c r="J196" s="2">
        <v>0.15104166666666699</v>
      </c>
      <c r="K196" s="2">
        <v>0.104072398190045</v>
      </c>
      <c r="L196" s="2">
        <v>7.7868852459016397E-2</v>
      </c>
      <c r="M196" s="2">
        <v>7.2243346007604597E-2</v>
      </c>
      <c r="N196" s="2">
        <v>9.5744680851063801E-2</v>
      </c>
      <c r="O196" s="3">
        <v>0.39819004524886897</v>
      </c>
      <c r="P196" s="3">
        <v>0.71666666666666701</v>
      </c>
    </row>
    <row r="197" spans="1:16" x14ac:dyDescent="0.3">
      <c r="A197" s="8" t="s">
        <v>198</v>
      </c>
      <c r="B197" s="8" t="s">
        <v>73</v>
      </c>
      <c r="C197" s="2">
        <v>-0.125</v>
      </c>
      <c r="D197" s="2">
        <v>-0.36363636363636398</v>
      </c>
      <c r="E197" s="2">
        <v>-0.183673469387755</v>
      </c>
      <c r="F197" s="2">
        <v>-0.1</v>
      </c>
      <c r="G197" s="2">
        <v>5.5555555555555601E-2</v>
      </c>
      <c r="H197" s="2">
        <v>-0.105263157894737</v>
      </c>
      <c r="I197" s="2">
        <v>0.26470588235294101</v>
      </c>
      <c r="J197" s="2">
        <v>0.186046511627907</v>
      </c>
      <c r="K197" s="2">
        <v>7.8431372549019607E-2</v>
      </c>
      <c r="L197" s="2">
        <v>3.6363636363636397E-2</v>
      </c>
      <c r="M197" s="2">
        <v>0.105263157894737</v>
      </c>
      <c r="N197" s="2">
        <v>9.5238095238095205E-2</v>
      </c>
      <c r="O197" s="3">
        <v>0.35294117647058798</v>
      </c>
      <c r="P197" s="3">
        <v>0.40816326530612201</v>
      </c>
    </row>
    <row r="198" spans="1:16" x14ac:dyDescent="0.3">
      <c r="A198" s="8" t="s">
        <v>199</v>
      </c>
      <c r="B198" s="8" t="s">
        <v>62</v>
      </c>
      <c r="C198" s="2">
        <v>0.158940397350993</v>
      </c>
      <c r="D198" s="2">
        <v>6.6285714285714295E-2</v>
      </c>
      <c r="E198" s="2">
        <v>4.9303322615219698E-2</v>
      </c>
      <c r="F198" s="2">
        <v>6.1287027579162399E-2</v>
      </c>
      <c r="G198" s="2">
        <v>6.7372473532242502E-2</v>
      </c>
      <c r="H198" s="2">
        <v>3.6970243462578899E-2</v>
      </c>
      <c r="I198" s="2">
        <v>6.2608695652173904E-2</v>
      </c>
      <c r="J198" s="2">
        <v>9.1653027823240599E-2</v>
      </c>
      <c r="K198" s="2">
        <v>7.9460269865067504E-2</v>
      </c>
      <c r="L198" s="2">
        <v>0.14652777777777801</v>
      </c>
      <c r="M198" s="2">
        <v>5.6329497274379199E-2</v>
      </c>
      <c r="N198" s="2">
        <v>3.8417431192660501E-2</v>
      </c>
      <c r="O198" s="3">
        <v>0.35757121439280398</v>
      </c>
      <c r="P198" s="3">
        <v>0.94105037513397605</v>
      </c>
    </row>
    <row r="199" spans="1:16" x14ac:dyDescent="0.3">
      <c r="A199" s="8" t="s">
        <v>199</v>
      </c>
      <c r="B199" s="8" t="s">
        <v>63</v>
      </c>
      <c r="C199" s="2">
        <v>0.19606772255598001</v>
      </c>
      <c r="D199" s="2">
        <v>-1.2785388127853899E-2</v>
      </c>
      <c r="E199" s="2">
        <v>1.5726179463459802E-2</v>
      </c>
      <c r="F199" s="2">
        <v>-0.108834244080146</v>
      </c>
      <c r="G199" s="2">
        <v>5.6719468574348501E-2</v>
      </c>
      <c r="H199" s="2">
        <v>6.4796905222437098E-2</v>
      </c>
      <c r="I199" s="2">
        <v>7.1298819255222495E-2</v>
      </c>
      <c r="J199" s="2">
        <v>4.53582026282323E-2</v>
      </c>
      <c r="K199" s="2">
        <v>2.5547445255474501E-2</v>
      </c>
      <c r="L199" s="2">
        <v>0.136022143139581</v>
      </c>
      <c r="M199" s="2">
        <v>0.123216150365472</v>
      </c>
      <c r="N199" s="2">
        <v>2.6340254105980801E-2</v>
      </c>
      <c r="O199" s="3">
        <v>0.34306569343065701</v>
      </c>
      <c r="P199" s="3">
        <v>0.53191489361702105</v>
      </c>
    </row>
    <row r="200" spans="1:16" x14ac:dyDescent="0.3">
      <c r="A200" s="8" t="s">
        <v>199</v>
      </c>
      <c r="B200" s="8" t="s">
        <v>64</v>
      </c>
      <c r="C200" s="2">
        <v>2.78450363196126E-2</v>
      </c>
      <c r="D200" s="2">
        <v>-2.1201413427561801E-2</v>
      </c>
      <c r="E200" s="2">
        <v>2.6474127557159999E-2</v>
      </c>
      <c r="F200" s="2">
        <v>7.9718640093786597E-2</v>
      </c>
      <c r="G200" s="2">
        <v>1.5200868621064101E-2</v>
      </c>
      <c r="H200" s="2">
        <v>-3.7433155080213901E-2</v>
      </c>
      <c r="I200" s="2">
        <v>0</v>
      </c>
      <c r="J200" s="2">
        <v>0.06</v>
      </c>
      <c r="K200" s="2">
        <v>3.2494758909853198E-2</v>
      </c>
      <c r="L200" s="2">
        <v>0.14213197969543101</v>
      </c>
      <c r="M200" s="2">
        <v>0.105777777777778</v>
      </c>
      <c r="N200" s="2">
        <v>4.3408360128617401E-2</v>
      </c>
      <c r="O200" s="3">
        <v>0.36058700209643602</v>
      </c>
      <c r="P200" s="3">
        <v>0.56197352587244298</v>
      </c>
    </row>
    <row r="201" spans="1:16" x14ac:dyDescent="0.3">
      <c r="A201" s="8" t="s">
        <v>199</v>
      </c>
      <c r="B201" s="8" t="s">
        <v>65</v>
      </c>
      <c r="C201" s="2">
        <v>4.8780487804877997E-3</v>
      </c>
      <c r="D201" s="2">
        <v>-2.9126213592233E-2</v>
      </c>
      <c r="E201" s="2">
        <v>-3.7499999999999999E-2</v>
      </c>
      <c r="F201" s="2">
        <v>3.8961038961039002E-2</v>
      </c>
      <c r="G201" s="2">
        <v>7.7499999999999999E-2</v>
      </c>
      <c r="H201" s="2">
        <v>3.94431554524362E-2</v>
      </c>
      <c r="I201" s="2">
        <v>2.45535714285714E-2</v>
      </c>
      <c r="J201" s="2">
        <v>9.1503267973856203E-2</v>
      </c>
      <c r="K201" s="2">
        <v>2.59481037924152E-2</v>
      </c>
      <c r="L201" s="2">
        <v>5.2529182879377398E-2</v>
      </c>
      <c r="M201" s="2">
        <v>8.50277264325323E-2</v>
      </c>
      <c r="N201" s="2">
        <v>0</v>
      </c>
      <c r="O201" s="3">
        <v>0.17165668662674699</v>
      </c>
      <c r="P201" s="3">
        <v>0.46750000000000003</v>
      </c>
    </row>
    <row r="202" spans="1:16" x14ac:dyDescent="0.3">
      <c r="A202" s="8" t="s">
        <v>199</v>
      </c>
      <c r="B202" s="8" t="s">
        <v>66</v>
      </c>
      <c r="C202" s="2">
        <v>-7.8260869565217397E-2</v>
      </c>
      <c r="D202" s="2">
        <v>-0.15094339622641501</v>
      </c>
      <c r="E202" s="2">
        <v>-1.6666666666666701E-2</v>
      </c>
      <c r="F202" s="2">
        <v>-3.3898305084745797E-2</v>
      </c>
      <c r="G202" s="2">
        <v>4.0935672514619902E-2</v>
      </c>
      <c r="H202" s="2">
        <v>4.49438202247191E-2</v>
      </c>
      <c r="I202" s="2">
        <v>5.3763440860215103E-2</v>
      </c>
      <c r="J202" s="2">
        <v>4.5918367346938799E-2</v>
      </c>
      <c r="K202" s="2">
        <v>6.8292682926829301E-2</v>
      </c>
      <c r="L202" s="2">
        <v>4.5662100456621002E-3</v>
      </c>
      <c r="M202" s="2">
        <v>0.109090909090909</v>
      </c>
      <c r="N202" s="2">
        <v>-1.63934426229508E-2</v>
      </c>
      <c r="O202" s="3">
        <v>0.17073170731707299</v>
      </c>
      <c r="P202" s="3">
        <v>0.33333333333333298</v>
      </c>
    </row>
    <row r="203" spans="1:16" x14ac:dyDescent="0.3">
      <c r="A203" s="8" t="s">
        <v>199</v>
      </c>
      <c r="B203" s="8" t="s">
        <v>67</v>
      </c>
      <c r="C203" s="2">
        <v>-0.105263157894737</v>
      </c>
      <c r="D203" s="2">
        <v>-0.20588235294117599</v>
      </c>
      <c r="E203" s="2">
        <v>-0.296296296296296</v>
      </c>
      <c r="F203" s="2">
        <v>-0.105263157894737</v>
      </c>
      <c r="G203" s="2">
        <v>-5.8823529411764698E-2</v>
      </c>
      <c r="H203" s="2">
        <v>9.375E-2</v>
      </c>
      <c r="I203" s="2">
        <v>-2.8571428571428598E-2</v>
      </c>
      <c r="J203" s="2">
        <v>0.14705882352941199</v>
      </c>
      <c r="K203" s="2">
        <v>2.5641025641025599E-2</v>
      </c>
      <c r="L203" s="2">
        <v>0.2</v>
      </c>
      <c r="M203" s="2">
        <v>-6.25E-2</v>
      </c>
      <c r="N203" s="2">
        <v>8.8888888888888906E-2</v>
      </c>
      <c r="O203" s="3">
        <v>0.256410256410256</v>
      </c>
      <c r="P203" s="3">
        <v>-9.2592592592592601E-2</v>
      </c>
    </row>
    <row r="204" spans="1:16" x14ac:dyDescent="0.3">
      <c r="A204" s="8" t="s">
        <v>199</v>
      </c>
      <c r="B204" s="8" t="s">
        <v>68</v>
      </c>
      <c r="C204" s="2">
        <v>0.14173228346456701</v>
      </c>
      <c r="D204" s="2">
        <v>5.3448275862069003E-2</v>
      </c>
      <c r="E204" s="2">
        <v>0.18166939443535199</v>
      </c>
      <c r="F204" s="2">
        <v>5.9556786703601101E-2</v>
      </c>
      <c r="G204" s="2">
        <v>0.11764705882352899</v>
      </c>
      <c r="H204" s="2">
        <v>0.102923976608187</v>
      </c>
      <c r="I204" s="2">
        <v>9.5440084835631003E-2</v>
      </c>
      <c r="J204" s="2">
        <v>0.11616650532429799</v>
      </c>
      <c r="K204" s="2">
        <v>0.12575888985255901</v>
      </c>
      <c r="L204" s="2">
        <v>2.4653312788906E-2</v>
      </c>
      <c r="M204" s="2">
        <v>2.0300751879699201E-2</v>
      </c>
      <c r="N204" s="2">
        <v>-2.4318349299926299E-2</v>
      </c>
      <c r="O204" s="3">
        <v>0.14830875975715499</v>
      </c>
      <c r="P204" s="3">
        <v>1.1669394435351901</v>
      </c>
    </row>
    <row r="205" spans="1:16" x14ac:dyDescent="0.3">
      <c r="A205" s="8" t="s">
        <v>199</v>
      </c>
      <c r="B205" s="8" t="s">
        <v>69</v>
      </c>
      <c r="C205" s="2">
        <v>7.1076011846001999E-2</v>
      </c>
      <c r="D205" s="2">
        <v>-0.117511520737327</v>
      </c>
      <c r="E205" s="2">
        <v>-2.2976501305483E-2</v>
      </c>
      <c r="F205" s="2">
        <v>-6.7878140032068393E-2</v>
      </c>
      <c r="G205" s="2">
        <v>3.7270642201834903E-2</v>
      </c>
      <c r="H205" s="2">
        <v>3.0403537866224399E-2</v>
      </c>
      <c r="I205" s="2">
        <v>7.8862660944206006E-2</v>
      </c>
      <c r="J205" s="2">
        <v>7.6081551466931893E-2</v>
      </c>
      <c r="K205" s="2">
        <v>9.3807763401109107E-2</v>
      </c>
      <c r="L205" s="2">
        <v>0.159695817490494</v>
      </c>
      <c r="M205" s="2">
        <v>0.104553734061931</v>
      </c>
      <c r="N205" s="2">
        <v>1.9459102902374702E-2</v>
      </c>
      <c r="O205" s="3">
        <v>0.42837338262476898</v>
      </c>
      <c r="P205" s="3">
        <v>0.61409921671018297</v>
      </c>
    </row>
    <row r="206" spans="1:16" x14ac:dyDescent="0.3">
      <c r="A206" s="8" t="s">
        <v>199</v>
      </c>
      <c r="B206" s="8" t="s">
        <v>70</v>
      </c>
      <c r="C206" s="2">
        <v>6.1551433389544698E-2</v>
      </c>
      <c r="D206" s="2">
        <v>-4.7656870532168397E-2</v>
      </c>
      <c r="E206" s="2">
        <v>-1.8348623853211E-2</v>
      </c>
      <c r="F206" s="2">
        <v>-3.3984706881903103E-2</v>
      </c>
      <c r="G206" s="2">
        <v>4.3975373790677199E-3</v>
      </c>
      <c r="H206" s="2">
        <v>2.8896672504378301E-2</v>
      </c>
      <c r="I206" s="2">
        <v>-6.8085106382978697E-3</v>
      </c>
      <c r="J206" s="2">
        <v>-2.2279348757497899E-2</v>
      </c>
      <c r="K206" s="2">
        <v>2.8921998247151599E-2</v>
      </c>
      <c r="L206" s="2">
        <v>3.6626916524701902E-2</v>
      </c>
      <c r="M206" s="2">
        <v>-1.39687756778965E-2</v>
      </c>
      <c r="N206" s="2">
        <v>9.1666666666666702E-3</v>
      </c>
      <c r="O206" s="3">
        <v>6.13496932515337E-2</v>
      </c>
      <c r="P206" s="3">
        <v>1.0008340283569599E-2</v>
      </c>
    </row>
    <row r="207" spans="1:16" x14ac:dyDescent="0.3">
      <c r="A207" s="8" t="s">
        <v>199</v>
      </c>
      <c r="B207" s="8" t="s">
        <v>71</v>
      </c>
      <c r="C207" s="2">
        <v>5.6258790436005601E-3</v>
      </c>
      <c r="D207" s="2">
        <v>-5.4545454545454501E-2</v>
      </c>
      <c r="E207" s="2">
        <v>-6.5088757396449703E-2</v>
      </c>
      <c r="F207" s="2">
        <v>6.3291139240506302E-3</v>
      </c>
      <c r="G207" s="2">
        <v>2.9874213836478002E-2</v>
      </c>
      <c r="H207" s="2">
        <v>-1.0687022900763401E-2</v>
      </c>
      <c r="I207" s="2">
        <v>1.85185185185185E-2</v>
      </c>
      <c r="J207" s="2">
        <v>3.7878787878787901E-2</v>
      </c>
      <c r="K207" s="2">
        <v>-2.4817518248175199E-2</v>
      </c>
      <c r="L207" s="2">
        <v>8.0838323353293398E-2</v>
      </c>
      <c r="M207" s="2">
        <v>4.57063711911357E-2</v>
      </c>
      <c r="N207" s="2">
        <v>5.0331125827814599E-2</v>
      </c>
      <c r="O207" s="3">
        <v>0.157664233576642</v>
      </c>
      <c r="P207" s="3">
        <v>0.17307692307692299</v>
      </c>
    </row>
    <row r="208" spans="1:16" x14ac:dyDescent="0.3">
      <c r="A208" s="8" t="s">
        <v>199</v>
      </c>
      <c r="B208" s="8" t="s">
        <v>72</v>
      </c>
      <c r="C208" s="2">
        <v>-7.7551020408163293E-2</v>
      </c>
      <c r="D208" s="2">
        <v>-0.143805309734513</v>
      </c>
      <c r="E208" s="2">
        <v>-1.0335917312661499E-2</v>
      </c>
      <c r="F208" s="2">
        <v>3.1331592689295001E-2</v>
      </c>
      <c r="G208" s="2">
        <v>-6.3291139240506306E-2</v>
      </c>
      <c r="H208" s="2">
        <v>2.1621621621621599E-2</v>
      </c>
      <c r="I208" s="2">
        <v>7.9365079365079395E-3</v>
      </c>
      <c r="J208" s="2">
        <v>3.9370078740157501E-2</v>
      </c>
      <c r="K208" s="2">
        <v>2.5252525252525301E-2</v>
      </c>
      <c r="L208" s="2">
        <v>5.4187192118226597E-2</v>
      </c>
      <c r="M208" s="2">
        <v>6.5420560747663503E-2</v>
      </c>
      <c r="N208" s="2">
        <v>-1.3157894736842099E-2</v>
      </c>
      <c r="O208" s="3">
        <v>0.13636363636363599</v>
      </c>
      <c r="P208" s="3">
        <v>0.162790697674419</v>
      </c>
    </row>
    <row r="209" spans="1:16" x14ac:dyDescent="0.3">
      <c r="A209" s="8" t="s">
        <v>199</v>
      </c>
      <c r="B209" s="8" t="s">
        <v>73</v>
      </c>
      <c r="C209" s="2">
        <v>-0.130909090909091</v>
      </c>
      <c r="D209" s="2">
        <v>-0.18410041841004199</v>
      </c>
      <c r="E209" s="2">
        <v>-0.31282051282051299</v>
      </c>
      <c r="F209" s="2">
        <v>-8.9552238805970102E-2</v>
      </c>
      <c r="G209" s="2">
        <v>9.8360655737704902E-2</v>
      </c>
      <c r="H209" s="2">
        <v>5.22388059701493E-2</v>
      </c>
      <c r="I209" s="2">
        <v>7.8014184397163094E-2</v>
      </c>
      <c r="J209" s="2">
        <v>9.8684210526315805E-2</v>
      </c>
      <c r="K209" s="2">
        <v>-1.79640718562874E-2</v>
      </c>
      <c r="L209" s="2">
        <v>-5.4878048780487798E-2</v>
      </c>
      <c r="M209" s="2">
        <v>9.0322580645161299E-2</v>
      </c>
      <c r="N209" s="2">
        <v>2.9585798816568001E-2</v>
      </c>
      <c r="O209" s="3">
        <v>4.1916167664670698E-2</v>
      </c>
      <c r="P209" s="3">
        <v>-0.107692307692308</v>
      </c>
    </row>
    <row r="210" spans="1:16" x14ac:dyDescent="0.3">
      <c r="A210" s="8" t="s">
        <v>200</v>
      </c>
      <c r="B210" s="8" t="s">
        <v>62</v>
      </c>
      <c r="C210" s="2">
        <v>3.4482758620689703E-2</v>
      </c>
      <c r="D210" s="2">
        <v>0.11944444444444401</v>
      </c>
      <c r="E210" s="2">
        <v>0.178660049627792</v>
      </c>
      <c r="F210" s="2">
        <v>4.2105263157894701E-3</v>
      </c>
      <c r="G210" s="2">
        <v>0.213836477987421</v>
      </c>
      <c r="H210" s="2">
        <v>7.9447322970639001E-2</v>
      </c>
      <c r="I210" s="2">
        <v>5.1200000000000002E-2</v>
      </c>
      <c r="J210" s="2">
        <v>0.16894977168949801</v>
      </c>
      <c r="K210" s="2">
        <v>0.16015625</v>
      </c>
      <c r="L210" s="2">
        <v>0.23232323232323199</v>
      </c>
      <c r="M210" s="2">
        <v>0.249544626593807</v>
      </c>
      <c r="N210" s="2">
        <v>4.51895043731778E-2</v>
      </c>
      <c r="O210" s="3">
        <v>0.8671875</v>
      </c>
      <c r="P210" s="3">
        <v>2.55831265508685</v>
      </c>
    </row>
    <row r="211" spans="1:16" x14ac:dyDescent="0.3">
      <c r="A211" s="8" t="s">
        <v>200</v>
      </c>
      <c r="B211" s="8" t="s">
        <v>63</v>
      </c>
      <c r="C211" s="2">
        <v>6.31443298969072E-2</v>
      </c>
      <c r="D211" s="2">
        <v>9.4545454545454502E-2</v>
      </c>
      <c r="E211" s="2">
        <v>-4.4296788482835001E-3</v>
      </c>
      <c r="F211" s="2">
        <v>-5.4505005561735299E-2</v>
      </c>
      <c r="G211" s="2">
        <v>0.17529411764705899</v>
      </c>
      <c r="H211" s="2">
        <v>2.2022022022022001E-2</v>
      </c>
      <c r="I211" s="2">
        <v>0.192948090107738</v>
      </c>
      <c r="J211" s="2">
        <v>0.12068965517241401</v>
      </c>
      <c r="K211" s="2">
        <v>8.9377289377289407E-2</v>
      </c>
      <c r="L211" s="2">
        <v>0.18426361802286501</v>
      </c>
      <c r="M211" s="2">
        <v>0.227143668370244</v>
      </c>
      <c r="N211" s="2">
        <v>6.1545580749652898E-2</v>
      </c>
      <c r="O211" s="3">
        <v>0.68058608058608105</v>
      </c>
      <c r="P211" s="3">
        <v>1.54042081949059</v>
      </c>
    </row>
    <row r="212" spans="1:16" x14ac:dyDescent="0.3">
      <c r="A212" s="8" t="s">
        <v>200</v>
      </c>
      <c r="B212" s="8" t="s">
        <v>64</v>
      </c>
      <c r="C212" s="2">
        <v>-1.08932461873638E-2</v>
      </c>
      <c r="D212" s="2">
        <v>0.110132158590308</v>
      </c>
      <c r="E212" s="2">
        <v>-2.7777777777777801E-2</v>
      </c>
      <c r="F212" s="2">
        <v>5.5102040816326497E-2</v>
      </c>
      <c r="G212" s="2">
        <v>6.3829787234042507E-2</v>
      </c>
      <c r="H212" s="2">
        <v>5.63636363636364E-2</v>
      </c>
      <c r="I212" s="2">
        <v>3.2702237521514597E-2</v>
      </c>
      <c r="J212" s="2">
        <v>6.8333333333333302E-2</v>
      </c>
      <c r="K212" s="2">
        <v>0.12948517940717599</v>
      </c>
      <c r="L212" s="2">
        <v>8.4254143646408805E-2</v>
      </c>
      <c r="M212" s="2">
        <v>0.19363057324840799</v>
      </c>
      <c r="N212" s="2">
        <v>2.8815368196371399E-2</v>
      </c>
      <c r="O212" s="3">
        <v>0.50390015600624005</v>
      </c>
      <c r="P212" s="3">
        <v>0.91269841269841301</v>
      </c>
    </row>
    <row r="213" spans="1:16" x14ac:dyDescent="0.3">
      <c r="A213" s="8" t="s">
        <v>200</v>
      </c>
      <c r="B213" s="8" t="s">
        <v>65</v>
      </c>
      <c r="C213" s="2">
        <v>2.9166666666666698E-2</v>
      </c>
      <c r="D213" s="2">
        <v>3.6437246963562701E-2</v>
      </c>
      <c r="E213" s="2">
        <v>-1.5625E-2</v>
      </c>
      <c r="F213" s="2">
        <v>7.1428571428571397E-2</v>
      </c>
      <c r="G213" s="2">
        <v>0.10740740740740699</v>
      </c>
      <c r="H213" s="2">
        <v>8.0267558528428096E-2</v>
      </c>
      <c r="I213" s="2">
        <v>-1.54798761609907E-2</v>
      </c>
      <c r="J213" s="2">
        <v>5.0314465408804999E-2</v>
      </c>
      <c r="K213" s="2">
        <v>4.7904191616766498E-2</v>
      </c>
      <c r="L213" s="2">
        <v>0.105714285714286</v>
      </c>
      <c r="M213" s="2">
        <v>-7.7519379844961196E-3</v>
      </c>
      <c r="N213" s="2">
        <v>4.1666666666666699E-2</v>
      </c>
      <c r="O213" s="3">
        <v>0.19760479041916201</v>
      </c>
      <c r="P213" s="3">
        <v>0.5625</v>
      </c>
    </row>
    <row r="214" spans="1:16" x14ac:dyDescent="0.3">
      <c r="A214" s="8" t="s">
        <v>200</v>
      </c>
      <c r="B214" s="8" t="s">
        <v>66</v>
      </c>
      <c r="C214" s="2">
        <v>-6.7415730337078594E-2</v>
      </c>
      <c r="D214" s="2">
        <v>-0.108433734939759</v>
      </c>
      <c r="E214" s="2">
        <v>-0.162162162162162</v>
      </c>
      <c r="F214" s="2">
        <v>3.2258064516128997E-2</v>
      </c>
      <c r="G214" s="2">
        <v>0</v>
      </c>
      <c r="H214" s="2">
        <v>0.109375</v>
      </c>
      <c r="I214" s="2">
        <v>9.85915492957746E-2</v>
      </c>
      <c r="J214" s="2">
        <v>0.21794871794871801</v>
      </c>
      <c r="K214" s="2">
        <v>-1.05263157894737E-2</v>
      </c>
      <c r="L214" s="2">
        <v>7.4468085106383003E-2</v>
      </c>
      <c r="M214" s="2">
        <v>0.118811881188119</v>
      </c>
      <c r="N214" s="2">
        <v>0.132743362831858</v>
      </c>
      <c r="O214" s="3">
        <v>0.34736842105263199</v>
      </c>
      <c r="P214" s="3">
        <v>0.72972972972973005</v>
      </c>
    </row>
    <row r="215" spans="1:16" x14ac:dyDescent="0.3">
      <c r="A215" s="8" t="s">
        <v>200</v>
      </c>
      <c r="B215" s="8" t="s">
        <v>67</v>
      </c>
      <c r="C215" s="2">
        <v>-9.5238095238095205E-2</v>
      </c>
      <c r="D215" s="2">
        <v>-0.47368421052631599</v>
      </c>
      <c r="E215" s="2">
        <v>-0.4</v>
      </c>
      <c r="F215" s="2">
        <v>0</v>
      </c>
      <c r="G215" s="2">
        <v>0.33333333333333298</v>
      </c>
      <c r="H215" s="2">
        <v>-0.125</v>
      </c>
      <c r="I215" s="2">
        <v>0.28571428571428598</v>
      </c>
      <c r="J215" s="2">
        <v>-0.11111111111111099</v>
      </c>
      <c r="K215" s="2">
        <v>-0.125</v>
      </c>
      <c r="L215" s="2">
        <v>0</v>
      </c>
      <c r="M215" s="2">
        <v>0.14285714285714299</v>
      </c>
      <c r="N215" s="2">
        <v>0.25</v>
      </c>
      <c r="O215" s="3">
        <v>0.25</v>
      </c>
      <c r="P215" s="3">
        <v>0</v>
      </c>
    </row>
    <row r="216" spans="1:16" x14ac:dyDescent="0.3">
      <c r="A216" s="8" t="s">
        <v>200</v>
      </c>
      <c r="B216" s="8" t="s">
        <v>68</v>
      </c>
      <c r="C216" s="2">
        <v>0.18148148148148099</v>
      </c>
      <c r="D216" s="2">
        <v>0.14106583072100301</v>
      </c>
      <c r="E216" s="2">
        <v>0.159340659340659</v>
      </c>
      <c r="F216" s="2">
        <v>0.19431279620853101</v>
      </c>
      <c r="G216" s="2">
        <v>0.119047619047619</v>
      </c>
      <c r="H216" s="2">
        <v>8.3333333333333301E-2</v>
      </c>
      <c r="I216" s="2">
        <v>0.13911620294599</v>
      </c>
      <c r="J216" s="2">
        <v>0.18247126436781599</v>
      </c>
      <c r="K216" s="2">
        <v>4.0097205346293997E-2</v>
      </c>
      <c r="L216" s="2">
        <v>0.29439252336448601</v>
      </c>
      <c r="M216" s="2">
        <v>0.17870036101083001</v>
      </c>
      <c r="N216" s="2">
        <v>-0.10872894333843799</v>
      </c>
      <c r="O216" s="3">
        <v>0.414337788578372</v>
      </c>
      <c r="P216" s="3">
        <v>2.1978021978022002</v>
      </c>
    </row>
    <row r="217" spans="1:16" x14ac:dyDescent="0.3">
      <c r="A217" s="8" t="s">
        <v>200</v>
      </c>
      <c r="B217" s="8" t="s">
        <v>69</v>
      </c>
      <c r="C217" s="2">
        <v>-2.50403877221325E-2</v>
      </c>
      <c r="D217" s="2">
        <v>-5.1367025683512799E-2</v>
      </c>
      <c r="E217" s="2">
        <v>-2.3580786026200899E-2</v>
      </c>
      <c r="F217" s="2">
        <v>6.9767441860465101E-2</v>
      </c>
      <c r="G217" s="2">
        <v>5.7692307692307702E-2</v>
      </c>
      <c r="H217" s="2">
        <v>3.6363636363636397E-2</v>
      </c>
      <c r="I217" s="2">
        <v>0.22807017543859601</v>
      </c>
      <c r="J217" s="2">
        <v>0.14409937888198801</v>
      </c>
      <c r="K217" s="2">
        <v>0.110206297502714</v>
      </c>
      <c r="L217" s="2">
        <v>0.13202933985330101</v>
      </c>
      <c r="M217" s="2">
        <v>0.153347732181425</v>
      </c>
      <c r="N217" s="2">
        <v>5.46816479400749E-2</v>
      </c>
      <c r="O217" s="3">
        <v>0.52877307274701402</v>
      </c>
      <c r="P217" s="3">
        <v>1.45938864628821</v>
      </c>
    </row>
    <row r="218" spans="1:16" x14ac:dyDescent="0.3">
      <c r="A218" s="8" t="s">
        <v>200</v>
      </c>
      <c r="B218" s="8" t="s">
        <v>70</v>
      </c>
      <c r="C218" s="2">
        <v>9.5180722891566302E-2</v>
      </c>
      <c r="D218" s="2">
        <v>8.8008800880088001E-2</v>
      </c>
      <c r="E218" s="2">
        <v>4.0444893832153703E-2</v>
      </c>
      <c r="F218" s="2">
        <v>5.7337220602526703E-2</v>
      </c>
      <c r="G218" s="2">
        <v>3.9522058823529403E-2</v>
      </c>
      <c r="H218" s="2">
        <v>2.2988505747126398E-2</v>
      </c>
      <c r="I218" s="2">
        <v>-1.1235955056179799E-2</v>
      </c>
      <c r="J218" s="2">
        <v>5.6818181818181802E-2</v>
      </c>
      <c r="K218" s="2">
        <v>6.0380479735318397E-2</v>
      </c>
      <c r="L218" s="2">
        <v>4.3681747269890797E-2</v>
      </c>
      <c r="M218" s="2">
        <v>5.9790732436472302E-2</v>
      </c>
      <c r="N218" s="2">
        <v>-2.7503526093088902E-2</v>
      </c>
      <c r="O218" s="3">
        <v>0.140612076095947</v>
      </c>
      <c r="P218" s="3">
        <v>0.394337714863499</v>
      </c>
    </row>
    <row r="219" spans="1:16" x14ac:dyDescent="0.3">
      <c r="A219" s="8" t="s">
        <v>200</v>
      </c>
      <c r="B219" s="8" t="s">
        <v>71</v>
      </c>
      <c r="C219" s="2">
        <v>0.10337552742616</v>
      </c>
      <c r="D219" s="2">
        <v>-9.5602294455066905E-3</v>
      </c>
      <c r="E219" s="2">
        <v>-2.5096525096525098E-2</v>
      </c>
      <c r="F219" s="2">
        <v>6.7326732673267303E-2</v>
      </c>
      <c r="G219" s="2">
        <v>7.0500927643784794E-2</v>
      </c>
      <c r="H219" s="2">
        <v>9.0121317157712294E-2</v>
      </c>
      <c r="I219" s="2">
        <v>2.2257551669316401E-2</v>
      </c>
      <c r="J219" s="2">
        <v>7.3094867807154004E-2</v>
      </c>
      <c r="K219" s="2">
        <v>4.6376811594202899E-2</v>
      </c>
      <c r="L219" s="2">
        <v>6.0941828254847598E-2</v>
      </c>
      <c r="M219" s="2">
        <v>8.3550913838120106E-2</v>
      </c>
      <c r="N219" s="2">
        <v>1.44578313253012E-2</v>
      </c>
      <c r="O219" s="3">
        <v>0.22028985507246401</v>
      </c>
      <c r="P219" s="3">
        <v>0.62548262548262501</v>
      </c>
    </row>
    <row r="220" spans="1:16" x14ac:dyDescent="0.3">
      <c r="A220" s="8" t="s">
        <v>200</v>
      </c>
      <c r="B220" s="8" t="s">
        <v>72</v>
      </c>
      <c r="C220" s="2">
        <v>-1.0416666666666701E-2</v>
      </c>
      <c r="D220" s="2">
        <v>-6.6666666666666693E-2</v>
      </c>
      <c r="E220" s="2">
        <v>-7.5187969924812E-3</v>
      </c>
      <c r="F220" s="2">
        <v>-5.3030303030302997E-2</v>
      </c>
      <c r="G220" s="2">
        <v>-1.2E-2</v>
      </c>
      <c r="H220" s="2">
        <v>2.4291497975708499E-2</v>
      </c>
      <c r="I220" s="2">
        <v>0.158102766798419</v>
      </c>
      <c r="J220" s="2">
        <v>7.5085324232081904E-2</v>
      </c>
      <c r="K220" s="2">
        <v>6.9841269841269801E-2</v>
      </c>
      <c r="L220" s="2">
        <v>6.82492581602374E-2</v>
      </c>
      <c r="M220" s="2">
        <v>6.9444444444444406E-2</v>
      </c>
      <c r="N220" s="2">
        <v>5.1948051948052E-2</v>
      </c>
      <c r="O220" s="3">
        <v>0.28571428571428598</v>
      </c>
      <c r="P220" s="3">
        <v>0.522556390977444</v>
      </c>
    </row>
    <row r="221" spans="1:16" x14ac:dyDescent="0.3">
      <c r="A221" s="8" t="s">
        <v>200</v>
      </c>
      <c r="B221" s="8" t="s">
        <v>73</v>
      </c>
      <c r="C221" s="2">
        <v>-0.14563106796116501</v>
      </c>
      <c r="D221" s="2">
        <v>-0.29545454545454503</v>
      </c>
      <c r="E221" s="2">
        <v>-0.35483870967741898</v>
      </c>
      <c r="F221" s="2">
        <v>0.22500000000000001</v>
      </c>
      <c r="G221" s="2">
        <v>4.08163265306122E-2</v>
      </c>
      <c r="H221" s="2">
        <v>0.21568627450980399</v>
      </c>
      <c r="I221" s="2">
        <v>0.12903225806451599</v>
      </c>
      <c r="J221" s="2">
        <v>0.114285714285714</v>
      </c>
      <c r="K221" s="2">
        <v>0.115384615384615</v>
      </c>
      <c r="L221" s="2">
        <v>1.1494252873563199E-2</v>
      </c>
      <c r="M221" s="2">
        <v>0</v>
      </c>
      <c r="N221" s="2">
        <v>5.6818181818181802E-2</v>
      </c>
      <c r="O221" s="3">
        <v>0.19230769230769201</v>
      </c>
      <c r="P221" s="3">
        <v>0.5</v>
      </c>
    </row>
    <row r="222" spans="1:16" x14ac:dyDescent="0.3">
      <c r="A222" s="8" t="s">
        <v>201</v>
      </c>
      <c r="B222" s="8" t="s">
        <v>62</v>
      </c>
      <c r="C222" s="2">
        <v>0.28627450980392199</v>
      </c>
      <c r="D222" s="2">
        <v>1.52439024390244E-2</v>
      </c>
      <c r="E222" s="2">
        <v>4.2042042042041997E-2</v>
      </c>
      <c r="F222" s="2">
        <v>0.18731988472622499</v>
      </c>
      <c r="G222" s="2">
        <v>0.16019417475728201</v>
      </c>
      <c r="H222" s="2">
        <v>0.127615062761506</v>
      </c>
      <c r="I222" s="2">
        <v>5.9369202226345098E-2</v>
      </c>
      <c r="J222" s="2">
        <v>0.140105078809107</v>
      </c>
      <c r="K222" s="2">
        <v>0.105990783410138</v>
      </c>
      <c r="L222" s="2">
        <v>0.22500000000000001</v>
      </c>
      <c r="M222" s="2">
        <v>0.25850340136054401</v>
      </c>
      <c r="N222" s="2">
        <v>-4.14414414414414E-2</v>
      </c>
      <c r="O222" s="3">
        <v>0.63440860215053796</v>
      </c>
      <c r="P222" s="3">
        <v>2.1951951951952</v>
      </c>
    </row>
    <row r="223" spans="1:16" x14ac:dyDescent="0.3">
      <c r="A223" s="8" t="s">
        <v>201</v>
      </c>
      <c r="B223" s="8" t="s">
        <v>63</v>
      </c>
      <c r="C223" s="2">
        <v>6.01503759398496E-2</v>
      </c>
      <c r="D223" s="2">
        <v>-2.8368794326241099E-2</v>
      </c>
      <c r="E223" s="2">
        <v>4.56204379562044E-2</v>
      </c>
      <c r="F223" s="2">
        <v>0.14485165794066299</v>
      </c>
      <c r="G223" s="2">
        <v>6.25E-2</v>
      </c>
      <c r="H223" s="2">
        <v>9.46915351506456E-2</v>
      </c>
      <c r="I223" s="2">
        <v>0.16775884665792901</v>
      </c>
      <c r="J223" s="2">
        <v>6.8462401795735095E-2</v>
      </c>
      <c r="K223" s="2">
        <v>0.10294117647058799</v>
      </c>
      <c r="L223" s="2">
        <v>0.227619047619048</v>
      </c>
      <c r="M223" s="2">
        <v>0.22885958107059701</v>
      </c>
      <c r="N223" s="2">
        <v>7.0707070707070704E-2</v>
      </c>
      <c r="O223" s="3">
        <v>0.78151260504201703</v>
      </c>
      <c r="P223" s="3">
        <v>2.0948905109489102</v>
      </c>
    </row>
    <row r="224" spans="1:16" x14ac:dyDescent="0.3">
      <c r="A224" s="8" t="s">
        <v>201</v>
      </c>
      <c r="B224" s="8" t="s">
        <v>64</v>
      </c>
      <c r="C224" s="2">
        <v>6.4516129032258099E-3</v>
      </c>
      <c r="D224" s="2">
        <v>2.2435897435897401E-2</v>
      </c>
      <c r="E224" s="2">
        <v>3.1347962382445103E-2</v>
      </c>
      <c r="F224" s="2">
        <v>7.9027355623100301E-2</v>
      </c>
      <c r="G224" s="2">
        <v>3.3802816901408399E-2</v>
      </c>
      <c r="H224" s="2">
        <v>0.103542234332425</v>
      </c>
      <c r="I224" s="2">
        <v>4.1975308641975302E-2</v>
      </c>
      <c r="J224" s="2">
        <v>9.4786729857819899E-2</v>
      </c>
      <c r="K224" s="2">
        <v>7.5757575757575801E-2</v>
      </c>
      <c r="L224" s="2">
        <v>0.146881287726358</v>
      </c>
      <c r="M224" s="2">
        <v>8.59649122807018E-2</v>
      </c>
      <c r="N224" s="2">
        <v>1.77705977382876E-2</v>
      </c>
      <c r="O224" s="3">
        <v>0.36363636363636398</v>
      </c>
      <c r="P224" s="3">
        <v>0.97492163009404398</v>
      </c>
    </row>
    <row r="225" spans="1:16" x14ac:dyDescent="0.3">
      <c r="A225" s="8" t="s">
        <v>201</v>
      </c>
      <c r="B225" s="8" t="s">
        <v>65</v>
      </c>
      <c r="C225" s="2">
        <v>-3.03030303030303E-2</v>
      </c>
      <c r="D225" s="2">
        <v>-4.1666666666666699E-2</v>
      </c>
      <c r="E225" s="2">
        <v>2.7173913043478298E-2</v>
      </c>
      <c r="F225" s="2">
        <v>-5.2910052910052898E-3</v>
      </c>
      <c r="G225" s="2">
        <v>7.4468085106383003E-2</v>
      </c>
      <c r="H225" s="2">
        <v>6.9306930693069299E-2</v>
      </c>
      <c r="I225" s="2">
        <v>5.5555555555555601E-2</v>
      </c>
      <c r="J225" s="2">
        <v>4.3859649122806998E-3</v>
      </c>
      <c r="K225" s="2">
        <v>-1.31004366812227E-2</v>
      </c>
      <c r="L225" s="2">
        <v>4.8672566371681401E-2</v>
      </c>
      <c r="M225" s="2">
        <v>0.13502109704641299</v>
      </c>
      <c r="N225" s="2">
        <v>3.3457249070632002E-2</v>
      </c>
      <c r="O225" s="3">
        <v>0.213973799126638</v>
      </c>
      <c r="P225" s="3">
        <v>0.51086956521739102</v>
      </c>
    </row>
    <row r="226" spans="1:16" x14ac:dyDescent="0.3">
      <c r="A226" s="8" t="s">
        <v>201</v>
      </c>
      <c r="B226" s="8" t="s">
        <v>66</v>
      </c>
      <c r="C226" s="2">
        <v>-9.8901098901098897E-2</v>
      </c>
      <c r="D226" s="2">
        <v>-0.219512195121951</v>
      </c>
      <c r="E226" s="2">
        <v>-0.140625</v>
      </c>
      <c r="F226" s="2">
        <v>0</v>
      </c>
      <c r="G226" s="2">
        <v>-3.6363636363636397E-2</v>
      </c>
      <c r="H226" s="2">
        <v>5.6603773584905703E-2</v>
      </c>
      <c r="I226" s="2">
        <v>0.125</v>
      </c>
      <c r="J226" s="2">
        <v>3.1746031746031703E-2</v>
      </c>
      <c r="K226" s="2">
        <v>0.230769230769231</v>
      </c>
      <c r="L226" s="2">
        <v>-0.05</v>
      </c>
      <c r="M226" s="2">
        <v>0.144736842105263</v>
      </c>
      <c r="N226" s="2">
        <v>-1.1494252873563199E-2</v>
      </c>
      <c r="O226" s="3">
        <v>0.32307692307692298</v>
      </c>
      <c r="P226" s="3">
        <v>0.34375</v>
      </c>
    </row>
    <row r="227" spans="1:16" x14ac:dyDescent="0.3">
      <c r="A227" s="8" t="s">
        <v>201</v>
      </c>
      <c r="B227" s="8" t="s">
        <v>67</v>
      </c>
      <c r="C227" s="2">
        <v>7.1428571428571397E-2</v>
      </c>
      <c r="D227" s="2">
        <v>-0.6</v>
      </c>
      <c r="E227" s="2">
        <v>-0.66666666666666696</v>
      </c>
      <c r="F227" s="2">
        <v>0</v>
      </c>
      <c r="G227" s="2">
        <v>0</v>
      </c>
      <c r="H227" s="2">
        <v>1.5</v>
      </c>
      <c r="I227" s="2">
        <v>0.2</v>
      </c>
      <c r="J227" s="2">
        <v>0.16666666666666699</v>
      </c>
      <c r="K227" s="2">
        <v>-0.14285714285714299</v>
      </c>
      <c r="L227" s="2">
        <v>0.33333333333333298</v>
      </c>
      <c r="M227" s="2">
        <v>0.25</v>
      </c>
      <c r="N227" s="2">
        <v>0.2</v>
      </c>
      <c r="O227" s="3">
        <v>0.71428571428571397</v>
      </c>
      <c r="P227" s="3">
        <v>1</v>
      </c>
    </row>
    <row r="228" spans="1:16" x14ac:dyDescent="0.3">
      <c r="A228" s="8" t="s">
        <v>201</v>
      </c>
      <c r="B228" s="8" t="s">
        <v>68</v>
      </c>
      <c r="C228" s="2">
        <v>0.34361233480176201</v>
      </c>
      <c r="D228" s="2">
        <v>0.101639344262295</v>
      </c>
      <c r="E228" s="2">
        <v>0.104166666666667</v>
      </c>
      <c r="F228" s="2">
        <v>0.134770889487871</v>
      </c>
      <c r="G228" s="2">
        <v>0.211401425178147</v>
      </c>
      <c r="H228" s="2">
        <v>2.1568627450980399E-2</v>
      </c>
      <c r="I228" s="2">
        <v>0.105566218809981</v>
      </c>
      <c r="J228" s="2">
        <v>0.14583333333333301</v>
      </c>
      <c r="K228" s="2">
        <v>5.6060606060606102E-2</v>
      </c>
      <c r="L228" s="2">
        <v>0.24964131994261099</v>
      </c>
      <c r="M228" s="2">
        <v>9.8737083811710702E-2</v>
      </c>
      <c r="N228" s="2">
        <v>-7.6280041797283205E-2</v>
      </c>
      <c r="O228" s="3">
        <v>0.33939393939393903</v>
      </c>
      <c r="P228" s="3">
        <v>1.63095238095238</v>
      </c>
    </row>
    <row r="229" spans="1:16" x14ac:dyDescent="0.3">
      <c r="A229" s="8" t="s">
        <v>201</v>
      </c>
      <c r="B229" s="8" t="s">
        <v>69</v>
      </c>
      <c r="C229" s="2">
        <v>-5.0171037628278202E-2</v>
      </c>
      <c r="D229" s="2">
        <v>-7.4429771908763501E-2</v>
      </c>
      <c r="E229" s="2">
        <v>6.4850843060959796E-3</v>
      </c>
      <c r="F229" s="2">
        <v>2.8350515463917501E-2</v>
      </c>
      <c r="G229" s="2">
        <v>7.7694235588972399E-2</v>
      </c>
      <c r="H229" s="2">
        <v>0.15697674418604701</v>
      </c>
      <c r="I229" s="2">
        <v>0.19698492462311601</v>
      </c>
      <c r="J229" s="2">
        <v>9.4878253568429896E-2</v>
      </c>
      <c r="K229" s="2">
        <v>0.17177914110429399</v>
      </c>
      <c r="L229" s="2">
        <v>0.11387434554973801</v>
      </c>
      <c r="M229" s="2">
        <v>0.15687426556991799</v>
      </c>
      <c r="N229" s="2">
        <v>3.6566785170137103E-2</v>
      </c>
      <c r="O229" s="3">
        <v>0.56518404907975495</v>
      </c>
      <c r="P229" s="3">
        <v>1.64721141374838</v>
      </c>
    </row>
    <row r="230" spans="1:16" x14ac:dyDescent="0.3">
      <c r="A230" s="8" t="s">
        <v>201</v>
      </c>
      <c r="B230" s="8" t="s">
        <v>70</v>
      </c>
      <c r="C230" s="2">
        <v>8.5626911314984705E-2</v>
      </c>
      <c r="D230" s="2">
        <v>2.3943661971830999E-2</v>
      </c>
      <c r="E230" s="2">
        <v>5.2269601100412698E-2</v>
      </c>
      <c r="F230" s="2">
        <v>4.9673202614379103E-2</v>
      </c>
      <c r="G230" s="2">
        <v>1.9925280199252798E-2</v>
      </c>
      <c r="H230" s="2">
        <v>3.6630036630036597E-2</v>
      </c>
      <c r="I230" s="2">
        <v>1.7667844522968199E-2</v>
      </c>
      <c r="J230" s="2">
        <v>5.0925925925925902E-2</v>
      </c>
      <c r="K230" s="2">
        <v>1.43171806167401E-2</v>
      </c>
      <c r="L230" s="2">
        <v>5.1031487513572199E-2</v>
      </c>
      <c r="M230" s="2">
        <v>7.7479338842975198E-2</v>
      </c>
      <c r="N230" s="2">
        <v>2.4928092042186E-2</v>
      </c>
      <c r="O230" s="3">
        <v>0.17731277533039599</v>
      </c>
      <c r="P230" s="3">
        <v>0.47042640990371398</v>
      </c>
    </row>
    <row r="231" spans="1:16" x14ac:dyDescent="0.3">
      <c r="A231" s="8" t="s">
        <v>201</v>
      </c>
      <c r="B231" s="8" t="s">
        <v>71</v>
      </c>
      <c r="C231" s="2">
        <v>4.3981481481481503E-2</v>
      </c>
      <c r="D231" s="2">
        <v>1.10864745011086E-2</v>
      </c>
      <c r="E231" s="2">
        <v>2.41228070175439E-2</v>
      </c>
      <c r="F231" s="2">
        <v>-6.4239828693790097E-3</v>
      </c>
      <c r="G231" s="2">
        <v>7.1120689655172403E-2</v>
      </c>
      <c r="H231" s="2">
        <v>5.63380281690141E-2</v>
      </c>
      <c r="I231" s="2">
        <v>5.7142857142857099E-3</v>
      </c>
      <c r="J231" s="2">
        <v>6.4393939393939406E-2</v>
      </c>
      <c r="K231" s="2">
        <v>1.95729537366548E-2</v>
      </c>
      <c r="L231" s="2">
        <v>6.1082024432809801E-2</v>
      </c>
      <c r="M231" s="2">
        <v>3.2894736842105303E-2</v>
      </c>
      <c r="N231" s="2">
        <v>7.1656050955413997E-2</v>
      </c>
      <c r="O231" s="3">
        <v>0.197508896797153</v>
      </c>
      <c r="P231" s="3">
        <v>0.47587719298245601</v>
      </c>
    </row>
    <row r="232" spans="1:16" x14ac:dyDescent="0.3">
      <c r="A232" s="8" t="s">
        <v>201</v>
      </c>
      <c r="B232" s="8" t="s">
        <v>72</v>
      </c>
      <c r="C232" s="2">
        <v>-8.2251082251082297E-2</v>
      </c>
      <c r="D232" s="2">
        <v>-0.10849056603773601</v>
      </c>
      <c r="E232" s="2">
        <v>-3.7037037037037E-2</v>
      </c>
      <c r="F232" s="2">
        <v>0.120879120879121</v>
      </c>
      <c r="G232" s="2">
        <v>5.3921568627450997E-2</v>
      </c>
      <c r="H232" s="2">
        <v>9.3023255813953504E-3</v>
      </c>
      <c r="I232" s="2">
        <v>8.7557603686635899E-2</v>
      </c>
      <c r="J232" s="2">
        <v>8.0508474576271194E-2</v>
      </c>
      <c r="K232" s="2">
        <v>1.9607843137254902E-2</v>
      </c>
      <c r="L232" s="2">
        <v>0.115384615384615</v>
      </c>
      <c r="M232" s="2">
        <v>0.13103448275862101</v>
      </c>
      <c r="N232" s="2">
        <v>9.1463414634146301E-3</v>
      </c>
      <c r="O232" s="3">
        <v>0.29803921568627501</v>
      </c>
      <c r="P232" s="3">
        <v>0.75132275132275095</v>
      </c>
    </row>
    <row r="233" spans="1:16" x14ac:dyDescent="0.3">
      <c r="A233" s="8" t="s">
        <v>201</v>
      </c>
      <c r="B233" s="8" t="s">
        <v>73</v>
      </c>
      <c r="C233" s="2">
        <v>-0.11340206185567001</v>
      </c>
      <c r="D233" s="2">
        <v>-0.27906976744186002</v>
      </c>
      <c r="E233" s="2">
        <v>-0.30645161290322598</v>
      </c>
      <c r="F233" s="2">
        <v>-0.116279069767442</v>
      </c>
      <c r="G233" s="2">
        <v>-2.6315789473684199E-2</v>
      </c>
      <c r="H233" s="2">
        <v>0</v>
      </c>
      <c r="I233" s="2">
        <v>0.135135135135135</v>
      </c>
      <c r="J233" s="2">
        <v>7.1428571428571397E-2</v>
      </c>
      <c r="K233" s="2">
        <v>6.6666666666666693E-2</v>
      </c>
      <c r="L233" s="2">
        <v>0</v>
      </c>
      <c r="M233" s="2">
        <v>0.16666666666666699</v>
      </c>
      <c r="N233" s="2">
        <v>-0.17857142857142899</v>
      </c>
      <c r="O233" s="3">
        <v>2.2222222222222199E-2</v>
      </c>
      <c r="P233" s="3">
        <v>-0.25806451612903197</v>
      </c>
    </row>
    <row r="234" spans="1:16" x14ac:dyDescent="0.3">
      <c r="A234" s="8" t="s">
        <v>202</v>
      </c>
      <c r="B234" s="8" t="s">
        <v>62</v>
      </c>
      <c r="C234" s="2">
        <v>0.13927576601671299</v>
      </c>
      <c r="D234" s="2">
        <v>0.10024449877750601</v>
      </c>
      <c r="E234" s="2">
        <v>-2.4444444444444401E-2</v>
      </c>
      <c r="F234" s="2">
        <v>-1.36674259681093E-2</v>
      </c>
      <c r="G234" s="2">
        <v>0.182448036951501</v>
      </c>
      <c r="H234" s="2">
        <v>1.5625E-2</v>
      </c>
      <c r="I234" s="2">
        <v>8.8461538461538494E-2</v>
      </c>
      <c r="J234" s="2">
        <v>0.102473498233216</v>
      </c>
      <c r="K234" s="2">
        <v>0.104166666666667</v>
      </c>
      <c r="L234" s="2">
        <v>0.16835994194484799</v>
      </c>
      <c r="M234" s="2">
        <v>0.19875776397515499</v>
      </c>
      <c r="N234" s="2">
        <v>2.3834196891191699E-2</v>
      </c>
      <c r="O234" s="3">
        <v>0.58333333333333304</v>
      </c>
      <c r="P234" s="3">
        <v>1.1955555555555599</v>
      </c>
    </row>
    <row r="235" spans="1:16" x14ac:dyDescent="0.3">
      <c r="A235" s="8" t="s">
        <v>202</v>
      </c>
      <c r="B235" s="8" t="s">
        <v>63</v>
      </c>
      <c r="C235" s="2">
        <v>0.106500691562932</v>
      </c>
      <c r="D235" s="2">
        <v>2.75E-2</v>
      </c>
      <c r="E235" s="2">
        <v>0.167883211678832</v>
      </c>
      <c r="F235" s="2">
        <v>-0.10312499999999999</v>
      </c>
      <c r="G235" s="2">
        <v>8.0139372822299604E-2</v>
      </c>
      <c r="H235" s="2">
        <v>6.0215053763440898E-2</v>
      </c>
      <c r="I235" s="2">
        <v>0.15010141987829601</v>
      </c>
      <c r="J235" s="2">
        <v>0.11816578483245101</v>
      </c>
      <c r="K235" s="2">
        <v>5.5205047318611998E-2</v>
      </c>
      <c r="L235" s="2">
        <v>8.7443946188340796E-2</v>
      </c>
      <c r="M235" s="2">
        <v>0.120962199312715</v>
      </c>
      <c r="N235" s="2">
        <v>9.1354996934396096E-2</v>
      </c>
      <c r="O235" s="3">
        <v>0.40378548895899102</v>
      </c>
      <c r="P235" s="3">
        <v>1.1654501216544999</v>
      </c>
    </row>
    <row r="236" spans="1:16" x14ac:dyDescent="0.3">
      <c r="A236" s="8" t="s">
        <v>202</v>
      </c>
      <c r="B236" s="8" t="s">
        <v>64</v>
      </c>
      <c r="C236" s="2">
        <v>9.7713097713097705E-2</v>
      </c>
      <c r="D236" s="2">
        <v>1.8939393939393901E-3</v>
      </c>
      <c r="E236" s="2">
        <v>1.8903591682419701E-2</v>
      </c>
      <c r="F236" s="2">
        <v>-3.3395176252319102E-2</v>
      </c>
      <c r="G236" s="2">
        <v>2.8790786948176599E-2</v>
      </c>
      <c r="H236" s="2">
        <v>1.8656716417910401E-2</v>
      </c>
      <c r="I236" s="2">
        <v>9.1575091575091597E-2</v>
      </c>
      <c r="J236" s="2">
        <v>-8.3892617449664395E-3</v>
      </c>
      <c r="K236" s="2">
        <v>0.13705583756345199</v>
      </c>
      <c r="L236" s="2">
        <v>8.9285714285714302E-2</v>
      </c>
      <c r="M236" s="2">
        <v>0.12021857923497301</v>
      </c>
      <c r="N236" s="2">
        <v>9.6341463414634093E-2</v>
      </c>
      <c r="O236" s="3">
        <v>0.521150592216582</v>
      </c>
      <c r="P236" s="3">
        <v>0.69943289224952698</v>
      </c>
    </row>
    <row r="237" spans="1:16" x14ac:dyDescent="0.3">
      <c r="A237" s="8" t="s">
        <v>202</v>
      </c>
      <c r="B237" s="8" t="s">
        <v>65</v>
      </c>
      <c r="C237" s="2">
        <v>-5.3571428571428603E-2</v>
      </c>
      <c r="D237" s="2">
        <v>-3.77358490566038E-2</v>
      </c>
      <c r="E237" s="2">
        <v>-2.9411764705882401E-2</v>
      </c>
      <c r="F237" s="2">
        <v>1.68350168350168E-2</v>
      </c>
      <c r="G237" s="2">
        <v>7.9470198675496706E-2</v>
      </c>
      <c r="H237" s="2">
        <v>1.84049079754601E-2</v>
      </c>
      <c r="I237" s="2">
        <v>6.0240963855421699E-3</v>
      </c>
      <c r="J237" s="2">
        <v>9.2814371257484998E-2</v>
      </c>
      <c r="K237" s="2">
        <v>9.3150684931506897E-2</v>
      </c>
      <c r="L237" s="2">
        <v>4.01002506265664E-2</v>
      </c>
      <c r="M237" s="2">
        <v>5.54216867469879E-2</v>
      </c>
      <c r="N237" s="2">
        <v>9.5890410958904104E-2</v>
      </c>
      <c r="O237" s="3">
        <v>0.31506849315068503</v>
      </c>
      <c r="P237" s="3">
        <v>0.56862745098039202</v>
      </c>
    </row>
    <row r="238" spans="1:16" x14ac:dyDescent="0.3">
      <c r="A238" s="8" t="s">
        <v>202</v>
      </c>
      <c r="B238" s="8" t="s">
        <v>66</v>
      </c>
      <c r="C238" s="2">
        <v>1.6260162601626001E-2</v>
      </c>
      <c r="D238" s="2">
        <v>-0.152</v>
      </c>
      <c r="E238" s="2">
        <v>-0.14150943396226401</v>
      </c>
      <c r="F238" s="2">
        <v>2.1978021978022001E-2</v>
      </c>
      <c r="G238" s="2">
        <v>5.3763440860215103E-2</v>
      </c>
      <c r="H238" s="2">
        <v>3.06122448979592E-2</v>
      </c>
      <c r="I238" s="2">
        <v>2.9702970297029702E-2</v>
      </c>
      <c r="J238" s="2">
        <v>6.7307692307692304E-2</v>
      </c>
      <c r="K238" s="2">
        <v>7.2072072072072099E-2</v>
      </c>
      <c r="L238" s="2">
        <v>0.17647058823529399</v>
      </c>
      <c r="M238" s="2">
        <v>0.15</v>
      </c>
      <c r="N238" s="2">
        <v>4.3478260869565202E-2</v>
      </c>
      <c r="O238" s="3">
        <v>0.51351351351351304</v>
      </c>
      <c r="P238" s="3">
        <v>0.58490566037735803</v>
      </c>
    </row>
    <row r="239" spans="1:16" x14ac:dyDescent="0.3">
      <c r="A239" s="8" t="s">
        <v>202</v>
      </c>
      <c r="B239" s="8" t="s">
        <v>67</v>
      </c>
      <c r="C239" s="2">
        <v>-0.15625</v>
      </c>
      <c r="D239" s="2">
        <v>-0.51851851851851805</v>
      </c>
      <c r="E239" s="2">
        <v>-0.15384615384615399</v>
      </c>
      <c r="F239" s="2">
        <v>-0.27272727272727298</v>
      </c>
      <c r="G239" s="2">
        <v>1</v>
      </c>
      <c r="H239" s="2">
        <v>0</v>
      </c>
      <c r="I239" s="2">
        <v>0.3125</v>
      </c>
      <c r="J239" s="2">
        <v>4.7619047619047603E-2</v>
      </c>
      <c r="K239" s="2">
        <v>0</v>
      </c>
      <c r="L239" s="2">
        <v>-4.5454545454545497E-2</v>
      </c>
      <c r="M239" s="2">
        <v>-4.7619047619047603E-2</v>
      </c>
      <c r="N239" s="2">
        <v>0.2</v>
      </c>
      <c r="O239" s="3">
        <v>9.0909090909090898E-2</v>
      </c>
      <c r="P239" s="3">
        <v>0.84615384615384603</v>
      </c>
    </row>
    <row r="240" spans="1:16" x14ac:dyDescent="0.3">
      <c r="A240" s="8" t="s">
        <v>202</v>
      </c>
      <c r="B240" s="8" t="s">
        <v>68</v>
      </c>
      <c r="C240" s="2">
        <v>0.213389121338912</v>
      </c>
      <c r="D240" s="2">
        <v>0.17241379310344801</v>
      </c>
      <c r="E240" s="2">
        <v>9.7058823529411795E-2</v>
      </c>
      <c r="F240" s="2">
        <v>0</v>
      </c>
      <c r="G240" s="2">
        <v>0.190348525469169</v>
      </c>
      <c r="H240" s="2">
        <v>0.14639639639639601</v>
      </c>
      <c r="I240" s="2">
        <v>9.2337917485265195E-2</v>
      </c>
      <c r="J240" s="2">
        <v>8.4532374100719399E-2</v>
      </c>
      <c r="K240" s="2">
        <v>3.1509121061359897E-2</v>
      </c>
      <c r="L240" s="2">
        <v>0.122186495176849</v>
      </c>
      <c r="M240" s="2">
        <v>0.222063037249284</v>
      </c>
      <c r="N240" s="2">
        <v>-9.3786635404454893E-2</v>
      </c>
      <c r="O240" s="3">
        <v>0.28192371475953598</v>
      </c>
      <c r="P240" s="3">
        <v>1.27352941176471</v>
      </c>
    </row>
    <row r="241" spans="1:16" x14ac:dyDescent="0.3">
      <c r="A241" s="8" t="s">
        <v>202</v>
      </c>
      <c r="B241" s="8" t="s">
        <v>69</v>
      </c>
      <c r="C241" s="2">
        <v>7.5112107623318394E-2</v>
      </c>
      <c r="D241" s="2">
        <v>-6.3607924921793499E-2</v>
      </c>
      <c r="E241" s="2">
        <v>2.0044543429844099E-2</v>
      </c>
      <c r="F241" s="2">
        <v>-4.6943231441047999E-2</v>
      </c>
      <c r="G241" s="2">
        <v>4.5819014891179802E-2</v>
      </c>
      <c r="H241" s="2">
        <v>7.6670317634172994E-2</v>
      </c>
      <c r="I241" s="2">
        <v>0.20752797558494401</v>
      </c>
      <c r="J241" s="2">
        <v>6.7396798652063994E-2</v>
      </c>
      <c r="K241" s="2">
        <v>0.12549329123914801</v>
      </c>
      <c r="L241" s="2">
        <v>0.100280504908836</v>
      </c>
      <c r="M241" s="2">
        <v>0.12619502868068799</v>
      </c>
      <c r="N241" s="2">
        <v>5.2065647990945103E-2</v>
      </c>
      <c r="O241" s="3">
        <v>0.4672454617206</v>
      </c>
      <c r="P241" s="3">
        <v>1.07015590200445</v>
      </c>
    </row>
    <row r="242" spans="1:16" x14ac:dyDescent="0.3">
      <c r="A242" s="8" t="s">
        <v>202</v>
      </c>
      <c r="B242" s="8" t="s">
        <v>70</v>
      </c>
      <c r="C242" s="2">
        <v>0</v>
      </c>
      <c r="D242" s="2">
        <v>1.40646976090014E-3</v>
      </c>
      <c r="E242" s="2">
        <v>2.8089887640449398E-3</v>
      </c>
      <c r="F242" s="2">
        <v>7.7030812324930004E-2</v>
      </c>
      <c r="G242" s="2">
        <v>-1.1703511053316001E-2</v>
      </c>
      <c r="H242" s="2">
        <v>1.3157894736842099E-2</v>
      </c>
      <c r="I242" s="2">
        <v>2.4675324675324701E-2</v>
      </c>
      <c r="J242" s="2">
        <v>4.3092522179974703E-2</v>
      </c>
      <c r="K242" s="2">
        <v>4.25273390036452E-2</v>
      </c>
      <c r="L242" s="2">
        <v>2.7972027972028E-2</v>
      </c>
      <c r="M242" s="2">
        <v>8.0498866213151901E-2</v>
      </c>
      <c r="N242" s="2">
        <v>5.0367261280167899E-2</v>
      </c>
      <c r="O242" s="3">
        <v>0.216281895504253</v>
      </c>
      <c r="P242" s="3">
        <v>0.40589887640449401</v>
      </c>
    </row>
    <row r="243" spans="1:16" x14ac:dyDescent="0.3">
      <c r="A243" s="8" t="s">
        <v>202</v>
      </c>
      <c r="B243" s="8" t="s">
        <v>71</v>
      </c>
      <c r="C243" s="2">
        <v>-1.7130620985010701E-2</v>
      </c>
      <c r="D243" s="2">
        <v>1.52505446623094E-2</v>
      </c>
      <c r="E243" s="2">
        <v>-2.14592274678112E-2</v>
      </c>
      <c r="F243" s="2">
        <v>2.41228070175439E-2</v>
      </c>
      <c r="G243" s="2">
        <v>3.8543897216274103E-2</v>
      </c>
      <c r="H243" s="2">
        <v>2.06185567010309E-2</v>
      </c>
      <c r="I243" s="2">
        <v>8.4848484848484895E-2</v>
      </c>
      <c r="J243" s="2">
        <v>2.23463687150838E-2</v>
      </c>
      <c r="K243" s="2">
        <v>1.4571948998178499E-2</v>
      </c>
      <c r="L243" s="2">
        <v>3.9497307001795302E-2</v>
      </c>
      <c r="M243" s="2">
        <v>5.00863557858377E-2</v>
      </c>
      <c r="N243" s="2">
        <v>-2.30263157894737E-2</v>
      </c>
      <c r="O243" s="3">
        <v>8.1967213114754106E-2</v>
      </c>
      <c r="P243" s="3">
        <v>0.274678111587983</v>
      </c>
    </row>
    <row r="244" spans="1:16" x14ac:dyDescent="0.3">
      <c r="A244" s="8" t="s">
        <v>202</v>
      </c>
      <c r="B244" s="8" t="s">
        <v>72</v>
      </c>
      <c r="C244" s="2">
        <v>-9.5808383233532898E-2</v>
      </c>
      <c r="D244" s="2">
        <v>-0.119205298013245</v>
      </c>
      <c r="E244" s="2">
        <v>-0.150375939849624</v>
      </c>
      <c r="F244" s="2">
        <v>-3.09734513274336E-2</v>
      </c>
      <c r="G244" s="2">
        <v>1.8264840182648401E-2</v>
      </c>
      <c r="H244" s="2">
        <v>9.4170403587443899E-2</v>
      </c>
      <c r="I244" s="2">
        <v>1.63934426229508E-2</v>
      </c>
      <c r="J244" s="2">
        <v>0.116935483870968</v>
      </c>
      <c r="K244" s="2">
        <v>5.0541516245487403E-2</v>
      </c>
      <c r="L244" s="2">
        <v>5.1546391752577303E-2</v>
      </c>
      <c r="M244" s="2">
        <v>7.8431372549019607E-2</v>
      </c>
      <c r="N244" s="2">
        <v>0.103030303030303</v>
      </c>
      <c r="O244" s="3">
        <v>0.314079422382672</v>
      </c>
      <c r="P244" s="3">
        <v>0.36842105263157898</v>
      </c>
    </row>
    <row r="245" spans="1:16" x14ac:dyDescent="0.3">
      <c r="A245" s="8" t="s">
        <v>202</v>
      </c>
      <c r="B245" s="8" t="s">
        <v>73</v>
      </c>
      <c r="C245" s="2">
        <v>-0.16666666666666699</v>
      </c>
      <c r="D245" s="2">
        <v>-0.30370370370370398</v>
      </c>
      <c r="E245" s="2">
        <v>-0.35106382978723399</v>
      </c>
      <c r="F245" s="2">
        <v>-0.114754098360656</v>
      </c>
      <c r="G245" s="2">
        <v>7.4074074074074098E-2</v>
      </c>
      <c r="H245" s="2">
        <v>0.29310344827586199</v>
      </c>
      <c r="I245" s="2">
        <v>6.6666666666666693E-2</v>
      </c>
      <c r="J245" s="2">
        <v>-0.05</v>
      </c>
      <c r="K245" s="2">
        <v>9.2105263157894704E-2</v>
      </c>
      <c r="L245" s="2">
        <v>-4.81927710843374E-2</v>
      </c>
      <c r="M245" s="2">
        <v>5.0632911392405097E-2</v>
      </c>
      <c r="N245" s="2">
        <v>2.40963855421687E-2</v>
      </c>
      <c r="O245" s="3">
        <v>0.118421052631579</v>
      </c>
      <c r="P245" s="3">
        <v>-9.5744680851063801E-2</v>
      </c>
    </row>
    <row r="246" spans="1:16" x14ac:dyDescent="0.3">
      <c r="A246" s="8" t="s">
        <v>203</v>
      </c>
      <c r="B246" s="8" t="s">
        <v>62</v>
      </c>
      <c r="C246" s="2">
        <v>0.17213114754098399</v>
      </c>
      <c r="D246" s="2">
        <v>2.0979020979021001E-2</v>
      </c>
      <c r="E246" s="2">
        <v>6.8493150684931503E-2</v>
      </c>
      <c r="F246" s="2">
        <v>3.2051282051282098E-3</v>
      </c>
      <c r="G246" s="2">
        <v>0.16613418530351401</v>
      </c>
      <c r="H246" s="2">
        <v>0.10958904109589</v>
      </c>
      <c r="I246" s="2">
        <v>0.195061728395062</v>
      </c>
      <c r="J246" s="2">
        <v>4.7520661157024802E-2</v>
      </c>
      <c r="K246" s="2">
        <v>0.122287968441815</v>
      </c>
      <c r="L246" s="2">
        <v>0.123022847100176</v>
      </c>
      <c r="M246" s="2">
        <v>8.4507042253521097E-2</v>
      </c>
      <c r="N246" s="2">
        <v>-2.7417027417027399E-2</v>
      </c>
      <c r="O246" s="3">
        <v>0.329388560157791</v>
      </c>
      <c r="P246" s="3">
        <v>1.3082191780821899</v>
      </c>
    </row>
    <row r="247" spans="1:16" x14ac:dyDescent="0.3">
      <c r="A247" s="8" t="s">
        <v>203</v>
      </c>
      <c r="B247" s="8" t="s">
        <v>63</v>
      </c>
      <c r="C247" s="2">
        <v>0.24147727272727301</v>
      </c>
      <c r="D247" s="2">
        <v>-0.132723112128146</v>
      </c>
      <c r="E247" s="2">
        <v>0.12928759894459099</v>
      </c>
      <c r="F247" s="2">
        <v>-7.00934579439252E-2</v>
      </c>
      <c r="G247" s="2">
        <v>0.12562814070351799</v>
      </c>
      <c r="H247" s="2">
        <v>0.122767857142857</v>
      </c>
      <c r="I247" s="2">
        <v>8.9463220675944297E-2</v>
      </c>
      <c r="J247" s="2">
        <v>6.7518248175182496E-2</v>
      </c>
      <c r="K247" s="2">
        <v>0.14871794871794899</v>
      </c>
      <c r="L247" s="2">
        <v>0.120535714285714</v>
      </c>
      <c r="M247" s="2">
        <v>0.123505976095618</v>
      </c>
      <c r="N247" s="2">
        <v>0.12647754137115799</v>
      </c>
      <c r="O247" s="3">
        <v>0.62905982905982905</v>
      </c>
      <c r="P247" s="3">
        <v>1.51451187335092</v>
      </c>
    </row>
    <row r="248" spans="1:16" x14ac:dyDescent="0.3">
      <c r="A248" s="8" t="s">
        <v>203</v>
      </c>
      <c r="B248" s="8" t="s">
        <v>64</v>
      </c>
      <c r="C248" s="2">
        <v>8.9965397923875395E-2</v>
      </c>
      <c r="D248" s="2">
        <v>-3.8095238095238099E-2</v>
      </c>
      <c r="E248" s="2">
        <v>-0.105610561056106</v>
      </c>
      <c r="F248" s="2">
        <v>4.4280442804428E-2</v>
      </c>
      <c r="G248" s="2">
        <v>1.7667844522968199E-2</v>
      </c>
      <c r="H248" s="2">
        <v>4.5138888888888902E-2</v>
      </c>
      <c r="I248" s="2">
        <v>3.3222591362126199E-3</v>
      </c>
      <c r="J248" s="2">
        <v>8.9403973509933801E-2</v>
      </c>
      <c r="K248" s="2">
        <v>2.1276595744680899E-2</v>
      </c>
      <c r="L248" s="2">
        <v>7.4404761904761904E-2</v>
      </c>
      <c r="M248" s="2">
        <v>2.7700831024930699E-2</v>
      </c>
      <c r="N248" s="2">
        <v>0.105121293800539</v>
      </c>
      <c r="O248" s="3">
        <v>0.24620060790273601</v>
      </c>
      <c r="P248" s="3">
        <v>0.35313531353135302</v>
      </c>
    </row>
    <row r="249" spans="1:16" x14ac:dyDescent="0.3">
      <c r="A249" s="8" t="s">
        <v>203</v>
      </c>
      <c r="B249" s="8" t="s">
        <v>65</v>
      </c>
      <c r="C249" s="2">
        <v>-5.3475935828877002E-3</v>
      </c>
      <c r="D249" s="2">
        <v>-2.1505376344085999E-2</v>
      </c>
      <c r="E249" s="2">
        <v>-3.8461538461538498E-2</v>
      </c>
      <c r="F249" s="2">
        <v>3.4285714285714301E-2</v>
      </c>
      <c r="G249" s="2">
        <v>1.1049723756906099E-2</v>
      </c>
      <c r="H249" s="2">
        <v>-1.63934426229508E-2</v>
      </c>
      <c r="I249" s="2">
        <v>4.4444444444444398E-2</v>
      </c>
      <c r="J249" s="2">
        <v>6.9148936170212796E-2</v>
      </c>
      <c r="K249" s="2">
        <v>1.99004975124378E-2</v>
      </c>
      <c r="L249" s="2">
        <v>6.8292682926829301E-2</v>
      </c>
      <c r="M249" s="2">
        <v>7.7625570776255703E-2</v>
      </c>
      <c r="N249" s="2">
        <v>3.8135593220338999E-2</v>
      </c>
      <c r="O249" s="3">
        <v>0.21890547263681601</v>
      </c>
      <c r="P249" s="3">
        <v>0.34615384615384598</v>
      </c>
    </row>
    <row r="250" spans="1:16" x14ac:dyDescent="0.3">
      <c r="A250" s="8" t="s">
        <v>203</v>
      </c>
      <c r="B250" s="8" t="s">
        <v>66</v>
      </c>
      <c r="C250" s="2">
        <v>-9.375E-2</v>
      </c>
      <c r="D250" s="2">
        <v>-0.10344827586206901</v>
      </c>
      <c r="E250" s="2">
        <v>0.115384615384615</v>
      </c>
      <c r="F250" s="2">
        <v>-8.6206896551724102E-2</v>
      </c>
      <c r="G250" s="2">
        <v>0.113207547169811</v>
      </c>
      <c r="H250" s="2">
        <v>-0.101694915254237</v>
      </c>
      <c r="I250" s="2">
        <v>9.4339622641509399E-2</v>
      </c>
      <c r="J250" s="2">
        <v>-0.10344827586206901</v>
      </c>
      <c r="K250" s="2">
        <v>9.6153846153846201E-2</v>
      </c>
      <c r="L250" s="2">
        <v>0</v>
      </c>
      <c r="M250" s="2">
        <v>0.175438596491228</v>
      </c>
      <c r="N250" s="2">
        <v>0.104477611940299</v>
      </c>
      <c r="O250" s="3">
        <v>0.42307692307692302</v>
      </c>
      <c r="P250" s="3">
        <v>0.42307692307692302</v>
      </c>
    </row>
    <row r="251" spans="1:16" x14ac:dyDescent="0.3">
      <c r="A251" s="8" t="s">
        <v>203</v>
      </c>
      <c r="B251" s="8" t="s">
        <v>67</v>
      </c>
      <c r="C251" s="2">
        <v>-0.25</v>
      </c>
      <c r="D251" s="2">
        <v>-0.41666666666666702</v>
      </c>
      <c r="E251" s="2">
        <v>-0.14285714285714299</v>
      </c>
      <c r="F251" s="2">
        <v>-0.33333333333333298</v>
      </c>
      <c r="G251" s="2">
        <v>-0.25</v>
      </c>
      <c r="H251" s="2">
        <v>0</v>
      </c>
      <c r="I251" s="2">
        <v>0</v>
      </c>
      <c r="J251" s="2">
        <v>0.66666666666666696</v>
      </c>
      <c r="K251" s="2">
        <v>0</v>
      </c>
      <c r="L251" s="2">
        <v>0.2</v>
      </c>
      <c r="M251" s="2">
        <v>-0.16666666666666699</v>
      </c>
      <c r="N251" s="2">
        <v>0</v>
      </c>
      <c r="O251" s="3">
        <v>0</v>
      </c>
      <c r="P251" s="3">
        <v>-0.28571428571428598</v>
      </c>
    </row>
    <row r="252" spans="1:16" x14ac:dyDescent="0.3">
      <c r="A252" s="8" t="s">
        <v>203</v>
      </c>
      <c r="B252" s="8" t="s">
        <v>68</v>
      </c>
      <c r="C252" s="2">
        <v>0.13125000000000001</v>
      </c>
      <c r="D252" s="2">
        <v>0.121546961325967</v>
      </c>
      <c r="E252" s="2">
        <v>0.108374384236453</v>
      </c>
      <c r="F252" s="2">
        <v>0.20888888888888901</v>
      </c>
      <c r="G252" s="2">
        <v>0.14338235294117599</v>
      </c>
      <c r="H252" s="2">
        <v>3.8585209003215402E-2</v>
      </c>
      <c r="I252" s="2">
        <v>0.13003095975232201</v>
      </c>
      <c r="J252" s="2">
        <v>0.18630136986301399</v>
      </c>
      <c r="K252" s="2">
        <v>5.7736720554272501E-2</v>
      </c>
      <c r="L252" s="2">
        <v>6.1135371179039298E-2</v>
      </c>
      <c r="M252" s="2">
        <v>1.4403292181070001E-2</v>
      </c>
      <c r="N252" s="2">
        <v>-7.50507099391481E-2</v>
      </c>
      <c r="O252" s="3">
        <v>5.3117782909930703E-2</v>
      </c>
      <c r="P252" s="3">
        <v>1.24630541871921</v>
      </c>
    </row>
    <row r="253" spans="1:16" x14ac:dyDescent="0.3">
      <c r="A253" s="8" t="s">
        <v>203</v>
      </c>
      <c r="B253" s="8" t="s">
        <v>69</v>
      </c>
      <c r="C253" s="2">
        <v>-3.1319910514541402E-2</v>
      </c>
      <c r="D253" s="2">
        <v>-2.3094688221708998E-3</v>
      </c>
      <c r="E253" s="2">
        <v>-7.17592592592593E-2</v>
      </c>
      <c r="F253" s="2">
        <v>-2.4937655860349101E-3</v>
      </c>
      <c r="G253" s="2">
        <v>0.10249999999999999</v>
      </c>
      <c r="H253" s="2">
        <v>9.0702947845805001E-2</v>
      </c>
      <c r="I253" s="2">
        <v>0.18087318087318099</v>
      </c>
      <c r="J253" s="2">
        <v>0.15845070422535201</v>
      </c>
      <c r="K253" s="2">
        <v>4.1033434650455898E-2</v>
      </c>
      <c r="L253" s="2">
        <v>0.19708029197080301</v>
      </c>
      <c r="M253" s="2">
        <v>0.115853658536585</v>
      </c>
      <c r="N253" s="2">
        <v>0.14316939890710401</v>
      </c>
      <c r="O253" s="3">
        <v>0.58966565349544098</v>
      </c>
      <c r="P253" s="3">
        <v>1.4212962962963001</v>
      </c>
    </row>
    <row r="254" spans="1:16" x14ac:dyDescent="0.3">
      <c r="A254" s="8" t="s">
        <v>203</v>
      </c>
      <c r="B254" s="8" t="s">
        <v>70</v>
      </c>
      <c r="C254" s="2">
        <v>3.6184210526315798E-2</v>
      </c>
      <c r="D254" s="2">
        <v>-7.9365079365079402E-2</v>
      </c>
      <c r="E254" s="2">
        <v>1.72413793103448E-2</v>
      </c>
      <c r="F254" s="2">
        <v>6.7796610169491497E-3</v>
      </c>
      <c r="G254" s="2">
        <v>-1.34680134680135E-2</v>
      </c>
      <c r="H254" s="2">
        <v>-1.36518771331058E-2</v>
      </c>
      <c r="I254" s="2">
        <v>6.5743944636678195E-2</v>
      </c>
      <c r="J254" s="2">
        <v>7.46753246753247E-2</v>
      </c>
      <c r="K254" s="2">
        <v>-3.32326283987915E-2</v>
      </c>
      <c r="L254" s="2">
        <v>0.19375000000000001</v>
      </c>
      <c r="M254" s="2">
        <v>4.9738219895287997E-2</v>
      </c>
      <c r="N254" s="2">
        <v>2.9925187032419E-2</v>
      </c>
      <c r="O254" s="3">
        <v>0.24773413897280999</v>
      </c>
      <c r="P254" s="3">
        <v>0.424137931034483</v>
      </c>
    </row>
    <row r="255" spans="1:16" x14ac:dyDescent="0.3">
      <c r="A255" s="8" t="s">
        <v>203</v>
      </c>
      <c r="B255" s="8" t="s">
        <v>71</v>
      </c>
      <c r="C255" s="2">
        <v>5.2884615384615398E-2</v>
      </c>
      <c r="D255" s="2">
        <v>-5.0228310502283102E-2</v>
      </c>
      <c r="E255" s="2">
        <v>-2.4038461538461502E-2</v>
      </c>
      <c r="F255" s="2">
        <v>4.4334975369458102E-2</v>
      </c>
      <c r="G255" s="2">
        <v>-1.88679245283019E-2</v>
      </c>
      <c r="H255" s="2">
        <v>4.8076923076923097E-3</v>
      </c>
      <c r="I255" s="2">
        <v>4.7846889952153103E-2</v>
      </c>
      <c r="J255" s="2">
        <v>1.8264840182648401E-2</v>
      </c>
      <c r="K255" s="2">
        <v>2.2421524663677101E-2</v>
      </c>
      <c r="L255" s="2">
        <v>4.8245614035087703E-2</v>
      </c>
      <c r="M255" s="2">
        <v>-1.6736401673640201E-2</v>
      </c>
      <c r="N255" s="2">
        <v>9.3617021276595699E-2</v>
      </c>
      <c r="O255" s="3">
        <v>0.15246636771300401</v>
      </c>
      <c r="P255" s="3">
        <v>0.23557692307692299</v>
      </c>
    </row>
    <row r="256" spans="1:16" x14ac:dyDescent="0.3">
      <c r="A256" s="8" t="s">
        <v>203</v>
      </c>
      <c r="B256" s="8" t="s">
        <v>72</v>
      </c>
      <c r="C256" s="2">
        <v>-6.25E-2</v>
      </c>
      <c r="D256" s="2">
        <v>-0.2</v>
      </c>
      <c r="E256" s="2">
        <v>-0.125</v>
      </c>
      <c r="F256" s="2">
        <v>3.5714285714285698E-2</v>
      </c>
      <c r="G256" s="2">
        <v>0.14942528735632199</v>
      </c>
      <c r="H256" s="2">
        <v>0.01</v>
      </c>
      <c r="I256" s="2">
        <v>-1.9801980198019799E-2</v>
      </c>
      <c r="J256" s="2">
        <v>4.0404040404040401E-2</v>
      </c>
      <c r="K256" s="2">
        <v>0.16504854368932001</v>
      </c>
      <c r="L256" s="2">
        <v>9.1666666666666702E-2</v>
      </c>
      <c r="M256" s="2">
        <v>5.34351145038168E-2</v>
      </c>
      <c r="N256" s="2">
        <v>7.2463768115942004E-2</v>
      </c>
      <c r="O256" s="3">
        <v>0.43689320388349501</v>
      </c>
      <c r="P256" s="3">
        <v>0.54166666666666696</v>
      </c>
    </row>
    <row r="257" spans="1:16" x14ac:dyDescent="0.3">
      <c r="A257" s="8" t="s">
        <v>203</v>
      </c>
      <c r="B257" s="8" t="s">
        <v>73</v>
      </c>
      <c r="C257" s="2">
        <v>-0.17647058823529399</v>
      </c>
      <c r="D257" s="2">
        <v>-0.27142857142857102</v>
      </c>
      <c r="E257" s="2">
        <v>-0.41176470588235298</v>
      </c>
      <c r="F257" s="2">
        <v>-0.36666666666666697</v>
      </c>
      <c r="G257" s="2">
        <v>-0.157894736842105</v>
      </c>
      <c r="H257" s="2">
        <v>0.5</v>
      </c>
      <c r="I257" s="2">
        <v>0</v>
      </c>
      <c r="J257" s="2">
        <v>-4.1666666666666699E-2</v>
      </c>
      <c r="K257" s="2">
        <v>0.173913043478261</v>
      </c>
      <c r="L257" s="2">
        <v>-0.11111111111111099</v>
      </c>
      <c r="M257" s="2">
        <v>0.125</v>
      </c>
      <c r="N257" s="2">
        <v>0.11111111111111099</v>
      </c>
      <c r="O257" s="3">
        <v>0.30434782608695699</v>
      </c>
      <c r="P257" s="3">
        <v>-0.41176470588235298</v>
      </c>
    </row>
    <row r="258" spans="1:16" x14ac:dyDescent="0.3">
      <c r="A258" s="8" t="s">
        <v>204</v>
      </c>
      <c r="B258" s="8" t="s">
        <v>62</v>
      </c>
      <c r="C258" s="2">
        <v>0.152027027027027</v>
      </c>
      <c r="D258" s="2">
        <v>-2.9325513196480899E-3</v>
      </c>
      <c r="E258" s="2">
        <v>0.123529411764706</v>
      </c>
      <c r="F258" s="2">
        <v>0.102094240837696</v>
      </c>
      <c r="G258" s="2">
        <v>0.10213776722090299</v>
      </c>
      <c r="H258" s="2">
        <v>0.148706896551724</v>
      </c>
      <c r="I258" s="2">
        <v>3.5647279549718601E-2</v>
      </c>
      <c r="J258" s="2">
        <v>0.14855072463768099</v>
      </c>
      <c r="K258" s="2">
        <v>1.5772870662460602E-2</v>
      </c>
      <c r="L258" s="2">
        <v>0.32453416149068298</v>
      </c>
      <c r="M258" s="2">
        <v>0.193434935521688</v>
      </c>
      <c r="N258" s="2">
        <v>-2.55402750491159E-2</v>
      </c>
      <c r="O258" s="3">
        <v>0.56466876971608804</v>
      </c>
      <c r="P258" s="3">
        <v>1.9176470588235299</v>
      </c>
    </row>
    <row r="259" spans="1:16" x14ac:dyDescent="0.3">
      <c r="A259" s="8" t="s">
        <v>204</v>
      </c>
      <c r="B259" s="8" t="s">
        <v>63</v>
      </c>
      <c r="C259" s="2">
        <v>6.9679849340866296E-2</v>
      </c>
      <c r="D259" s="2">
        <v>8.8028169014084494E-3</v>
      </c>
      <c r="E259" s="2">
        <v>5.2356020942408397E-3</v>
      </c>
      <c r="F259" s="2">
        <v>0.125</v>
      </c>
      <c r="G259" s="2">
        <v>4.6296296296296302E-3</v>
      </c>
      <c r="H259" s="2">
        <v>0.116743471582181</v>
      </c>
      <c r="I259" s="2">
        <v>6.4649243466299897E-2</v>
      </c>
      <c r="J259" s="2">
        <v>0.11498708010335899</v>
      </c>
      <c r="K259" s="2">
        <v>8.8064889918887598E-2</v>
      </c>
      <c r="L259" s="2">
        <v>0.18210862619808299</v>
      </c>
      <c r="M259" s="2">
        <v>0.17207207207207201</v>
      </c>
      <c r="N259" s="2">
        <v>4.9961568024596503E-2</v>
      </c>
      <c r="O259" s="3">
        <v>0.58285052143684801</v>
      </c>
      <c r="P259" s="3">
        <v>1.38394415357766</v>
      </c>
    </row>
    <row r="260" spans="1:16" x14ac:dyDescent="0.3">
      <c r="A260" s="8" t="s">
        <v>204</v>
      </c>
      <c r="B260" s="8" t="s">
        <v>64</v>
      </c>
      <c r="C260" s="2">
        <v>3.8235294117647103E-2</v>
      </c>
      <c r="D260" s="2">
        <v>2.8328611898016999E-3</v>
      </c>
      <c r="E260" s="2">
        <v>-8.7570621468926593E-2</v>
      </c>
      <c r="F260" s="2">
        <v>0</v>
      </c>
      <c r="G260" s="2">
        <v>5.8823529411764698E-2</v>
      </c>
      <c r="H260" s="2">
        <v>8.4795321637426896E-2</v>
      </c>
      <c r="I260" s="2">
        <v>-2.15633423180593E-2</v>
      </c>
      <c r="J260" s="2">
        <v>6.3360881542699699E-2</v>
      </c>
      <c r="K260" s="2">
        <v>0.158031088082902</v>
      </c>
      <c r="L260" s="2">
        <v>0.14988814317673399</v>
      </c>
      <c r="M260" s="2">
        <v>8.56031128404669E-2</v>
      </c>
      <c r="N260" s="2">
        <v>0.112903225806452</v>
      </c>
      <c r="O260" s="3">
        <v>0.60880829015544002</v>
      </c>
      <c r="P260" s="3">
        <v>0.75423728813559299</v>
      </c>
    </row>
    <row r="261" spans="1:16" x14ac:dyDescent="0.3">
      <c r="A261" s="8" t="s">
        <v>204</v>
      </c>
      <c r="B261" s="8" t="s">
        <v>65</v>
      </c>
      <c r="C261" s="2">
        <v>4.3062200956937802E-2</v>
      </c>
      <c r="D261" s="2">
        <v>-2.2935779816513801E-2</v>
      </c>
      <c r="E261" s="2">
        <v>8.4507042253521097E-2</v>
      </c>
      <c r="F261" s="2">
        <v>3.4632034632034597E-2</v>
      </c>
      <c r="G261" s="2">
        <v>-3.3472803347280297E-2</v>
      </c>
      <c r="H261" s="2">
        <v>1.7316017316017299E-2</v>
      </c>
      <c r="I261" s="2">
        <v>2.5531914893616999E-2</v>
      </c>
      <c r="J261" s="2">
        <v>-4.1493775933610002E-3</v>
      </c>
      <c r="K261" s="2">
        <v>2.0833333333333301E-2</v>
      </c>
      <c r="L261" s="2">
        <v>3.6734693877551003E-2</v>
      </c>
      <c r="M261" s="2">
        <v>0</v>
      </c>
      <c r="N261" s="2">
        <v>2.7559055118110201E-2</v>
      </c>
      <c r="O261" s="3">
        <v>8.7499999999999994E-2</v>
      </c>
      <c r="P261" s="3">
        <v>0.22535211267605601</v>
      </c>
    </row>
    <row r="262" spans="1:16" x14ac:dyDescent="0.3">
      <c r="A262" s="8" t="s">
        <v>204</v>
      </c>
      <c r="B262" s="8" t="s">
        <v>66</v>
      </c>
      <c r="C262" s="2">
        <v>-4.3956043956044001E-2</v>
      </c>
      <c r="D262" s="2">
        <v>-0.14942528735632199</v>
      </c>
      <c r="E262" s="2">
        <v>-0.22972972972972999</v>
      </c>
      <c r="F262" s="2">
        <v>-1.7543859649122799E-2</v>
      </c>
      <c r="G262" s="2">
        <v>3.5714285714285698E-2</v>
      </c>
      <c r="H262" s="2">
        <v>6.8965517241379296E-2</v>
      </c>
      <c r="I262" s="2">
        <v>0.12903225806451599</v>
      </c>
      <c r="J262" s="2">
        <v>0.17142857142857101</v>
      </c>
      <c r="K262" s="2">
        <v>1.21951219512195E-2</v>
      </c>
      <c r="L262" s="2">
        <v>2.40963855421687E-2</v>
      </c>
      <c r="M262" s="2">
        <v>8.2352941176470601E-2</v>
      </c>
      <c r="N262" s="2">
        <v>1.0869565217391301E-2</v>
      </c>
      <c r="O262" s="3">
        <v>0.134146341463415</v>
      </c>
      <c r="P262" s="3">
        <v>0.25675675675675702</v>
      </c>
    </row>
    <row r="263" spans="1:16" x14ac:dyDescent="0.3">
      <c r="A263" s="8" t="s">
        <v>204</v>
      </c>
      <c r="B263" s="8" t="s">
        <v>67</v>
      </c>
      <c r="C263" s="2">
        <v>0</v>
      </c>
      <c r="D263" s="2">
        <v>-0.25</v>
      </c>
      <c r="E263" s="2">
        <v>-0.5</v>
      </c>
      <c r="F263" s="2">
        <v>0.16666666666666699</v>
      </c>
      <c r="G263" s="2">
        <v>0</v>
      </c>
      <c r="H263" s="2">
        <v>0.14285714285714299</v>
      </c>
      <c r="I263" s="2">
        <v>-0.125</v>
      </c>
      <c r="J263" s="2">
        <v>0.28571428571428598</v>
      </c>
      <c r="K263" s="2">
        <v>0</v>
      </c>
      <c r="L263" s="2">
        <v>0.22222222222222199</v>
      </c>
      <c r="M263" s="2">
        <v>0</v>
      </c>
      <c r="N263" s="2">
        <v>0.27272727272727298</v>
      </c>
      <c r="O263" s="3">
        <v>0.55555555555555602</v>
      </c>
      <c r="P263" s="3">
        <v>0.16666666666666699</v>
      </c>
    </row>
    <row r="264" spans="1:16" x14ac:dyDescent="0.3">
      <c r="A264" s="8" t="s">
        <v>204</v>
      </c>
      <c r="B264" s="8" t="s">
        <v>68</v>
      </c>
      <c r="C264" s="2">
        <v>0.21900826446280999</v>
      </c>
      <c r="D264" s="2">
        <v>0.10847457627118599</v>
      </c>
      <c r="E264" s="2">
        <v>-1.5290519877675801E-2</v>
      </c>
      <c r="F264" s="2">
        <v>0.25776397515527899</v>
      </c>
      <c r="G264" s="2">
        <v>8.8888888888888906E-2</v>
      </c>
      <c r="H264" s="2">
        <v>6.3492063492063502E-2</v>
      </c>
      <c r="I264" s="2">
        <v>0.19616204690831601</v>
      </c>
      <c r="J264" s="2">
        <v>0.13725490196078399</v>
      </c>
      <c r="K264" s="2">
        <v>6.73981191222571E-2</v>
      </c>
      <c r="L264" s="2">
        <v>0.14537444933920701</v>
      </c>
      <c r="M264" s="2">
        <v>0.18589743589743599</v>
      </c>
      <c r="N264" s="2">
        <v>-0.12972972972972999</v>
      </c>
      <c r="O264" s="3">
        <v>0.26175548589341702</v>
      </c>
      <c r="P264" s="3">
        <v>1.46177370030581</v>
      </c>
    </row>
    <row r="265" spans="1:16" x14ac:dyDescent="0.3">
      <c r="A265" s="8" t="s">
        <v>204</v>
      </c>
      <c r="B265" s="8" t="s">
        <v>69</v>
      </c>
      <c r="C265" s="2">
        <v>-5.8411214953271E-3</v>
      </c>
      <c r="D265" s="2">
        <v>-8.6956521739130405E-2</v>
      </c>
      <c r="E265" s="2">
        <v>1.0296010296010299E-2</v>
      </c>
      <c r="F265" s="2">
        <v>-3.0573248407643298E-2</v>
      </c>
      <c r="G265" s="2">
        <v>6.5703022339027597E-2</v>
      </c>
      <c r="H265" s="2">
        <v>-1.35635018495684E-2</v>
      </c>
      <c r="I265" s="2">
        <v>0.18875</v>
      </c>
      <c r="J265" s="2">
        <v>0.131440588853838</v>
      </c>
      <c r="K265" s="2">
        <v>0.153345724907063</v>
      </c>
      <c r="L265" s="2">
        <v>0.120064464141821</v>
      </c>
      <c r="M265" s="2">
        <v>0.15755395683453199</v>
      </c>
      <c r="N265" s="2">
        <v>3.3561218147918001E-2</v>
      </c>
      <c r="O265" s="3">
        <v>0.54553903345724897</v>
      </c>
      <c r="P265" s="3">
        <v>1.1402831402831399</v>
      </c>
    </row>
    <row r="266" spans="1:16" x14ac:dyDescent="0.3">
      <c r="A266" s="8" t="s">
        <v>204</v>
      </c>
      <c r="B266" s="8" t="s">
        <v>70</v>
      </c>
      <c r="C266" s="2">
        <v>0.127102803738318</v>
      </c>
      <c r="D266" s="2">
        <v>-1.49253731343284E-2</v>
      </c>
      <c r="E266" s="2">
        <v>-1.01010101010101E-2</v>
      </c>
      <c r="F266" s="2">
        <v>9.0136054421768697E-2</v>
      </c>
      <c r="G266" s="2">
        <v>5.9282371294851803E-2</v>
      </c>
      <c r="H266" s="2">
        <v>-1.9145802650957298E-2</v>
      </c>
      <c r="I266" s="2">
        <v>6.3063063063063099E-2</v>
      </c>
      <c r="J266" s="2">
        <v>7.0621468926553698E-3</v>
      </c>
      <c r="K266" s="2">
        <v>1.4025245441795201E-3</v>
      </c>
      <c r="L266" s="2">
        <v>0.102240896358543</v>
      </c>
      <c r="M266" s="2">
        <v>0.12579415501905999</v>
      </c>
      <c r="N266" s="2">
        <v>4.7404063205417603E-2</v>
      </c>
      <c r="O266" s="3">
        <v>0.301542776998597</v>
      </c>
      <c r="P266" s="3">
        <v>0.56228956228956195</v>
      </c>
    </row>
    <row r="267" spans="1:16" x14ac:dyDescent="0.3">
      <c r="A267" s="8" t="s">
        <v>204</v>
      </c>
      <c r="B267" s="8" t="s">
        <v>71</v>
      </c>
      <c r="C267" s="2">
        <v>5.8659217877095E-2</v>
      </c>
      <c r="D267" s="2">
        <v>1.31926121372032E-2</v>
      </c>
      <c r="E267" s="2">
        <v>-4.1666666666666699E-2</v>
      </c>
      <c r="F267" s="2">
        <v>8.1521739130434798E-3</v>
      </c>
      <c r="G267" s="2">
        <v>-5.6603773584905703E-2</v>
      </c>
      <c r="H267" s="2">
        <v>6.8571428571428603E-2</v>
      </c>
      <c r="I267" s="2">
        <v>6.9518716577540093E-2</v>
      </c>
      <c r="J267" s="2">
        <v>3.7499999999999999E-2</v>
      </c>
      <c r="K267" s="2">
        <v>3.8554216867469897E-2</v>
      </c>
      <c r="L267" s="2">
        <v>5.3364269141531299E-2</v>
      </c>
      <c r="M267" s="2">
        <v>0.14537444933920701</v>
      </c>
      <c r="N267" s="2">
        <v>2.5000000000000001E-2</v>
      </c>
      <c r="O267" s="3">
        <v>0.28433734939758998</v>
      </c>
      <c r="P267" s="3">
        <v>0.38802083333333298</v>
      </c>
    </row>
    <row r="268" spans="1:16" x14ac:dyDescent="0.3">
      <c r="A268" s="8" t="s">
        <v>204</v>
      </c>
      <c r="B268" s="8" t="s">
        <v>72</v>
      </c>
      <c r="C268" s="2">
        <v>-8.2524271844660199E-2</v>
      </c>
      <c r="D268" s="2">
        <v>-0.15343915343915299</v>
      </c>
      <c r="E268" s="2">
        <v>0</v>
      </c>
      <c r="F268" s="2">
        <v>-2.5000000000000001E-2</v>
      </c>
      <c r="G268" s="2">
        <v>0.15384615384615399</v>
      </c>
      <c r="H268" s="2">
        <v>3.3333333333333298E-2</v>
      </c>
      <c r="I268" s="2">
        <v>-5.3763440860215101E-3</v>
      </c>
      <c r="J268" s="2">
        <v>0</v>
      </c>
      <c r="K268" s="2">
        <v>0.178378378378378</v>
      </c>
      <c r="L268" s="2">
        <v>5.5045871559633003E-2</v>
      </c>
      <c r="M268" s="2">
        <v>8.6956521739130405E-2</v>
      </c>
      <c r="N268" s="2">
        <v>0.02</v>
      </c>
      <c r="O268" s="3">
        <v>0.37837837837837801</v>
      </c>
      <c r="P268" s="3">
        <v>0.59375</v>
      </c>
    </row>
    <row r="269" spans="1:16" x14ac:dyDescent="0.3">
      <c r="A269" s="8" t="s">
        <v>204</v>
      </c>
      <c r="B269" s="8" t="s">
        <v>73</v>
      </c>
      <c r="C269" s="2">
        <v>-7.8947368421052599E-2</v>
      </c>
      <c r="D269" s="2">
        <v>-8.5714285714285701E-2</v>
      </c>
      <c r="E269" s="2">
        <v>-0.3125</v>
      </c>
      <c r="F269" s="2">
        <v>4.5454545454545497E-2</v>
      </c>
      <c r="G269" s="2">
        <v>-4.3478260869565202E-2</v>
      </c>
      <c r="H269" s="2">
        <v>-2.27272727272727E-2</v>
      </c>
      <c r="I269" s="2">
        <v>-2.32558139534884E-2</v>
      </c>
      <c r="J269" s="2">
        <v>0.16666666666666699</v>
      </c>
      <c r="K269" s="2">
        <v>-8.1632653061224497E-2</v>
      </c>
      <c r="L269" s="2">
        <v>6.6666666666666693E-2</v>
      </c>
      <c r="M269" s="2">
        <v>2.0833333333333301E-2</v>
      </c>
      <c r="N269" s="2">
        <v>-6.1224489795918401E-2</v>
      </c>
      <c r="O269" s="3">
        <v>-6.1224489795918401E-2</v>
      </c>
      <c r="P269" s="3">
        <v>-0.28125</v>
      </c>
    </row>
    <row r="270" spans="1:16" x14ac:dyDescent="0.3">
      <c r="A270" s="11" t="s">
        <v>18</v>
      </c>
      <c r="B270" s="11" t="s">
        <v>18</v>
      </c>
      <c r="C270" s="3">
        <v>5.3932790037542401E-2</v>
      </c>
      <c r="D270" s="3">
        <v>-1.6912829423689501E-2</v>
      </c>
      <c r="E270" s="3">
        <v>3.74123608083427E-3</v>
      </c>
      <c r="F270" s="3">
        <v>1.8812549526017699E-2</v>
      </c>
      <c r="G270" s="3">
        <v>6.4700120988650106E-2</v>
      </c>
      <c r="H270" s="3">
        <v>5.2056277056277099E-2</v>
      </c>
      <c r="I270" s="3">
        <v>8.70023660117272E-2</v>
      </c>
      <c r="J270" s="3">
        <v>8.1789575791989005E-2</v>
      </c>
      <c r="K270" s="3">
        <v>7.2828273991776701E-2</v>
      </c>
      <c r="L270" s="3">
        <v>0.11968442940432999</v>
      </c>
      <c r="M270" s="3">
        <v>0.117869822485207</v>
      </c>
      <c r="N270" s="3">
        <v>2.67593934754638E-2</v>
      </c>
      <c r="O270" s="3">
        <v>0.37875076546233899</v>
      </c>
      <c r="P270" s="3">
        <v>0.85712602368467605</v>
      </c>
    </row>
    <row r="271" spans="1:16" x14ac:dyDescent="0.3">
      <c r="A271" s="15"/>
      <c r="B271" s="15"/>
    </row>
    <row r="272" spans="1:16" x14ac:dyDescent="0.3">
      <c r="A272" s="13" t="s">
        <v>42</v>
      </c>
      <c r="B272" s="15"/>
    </row>
    <row r="273" spans="1:2" x14ac:dyDescent="0.3">
      <c r="A273" s="14" t="s">
        <v>43</v>
      </c>
      <c r="B273" s="15"/>
    </row>
    <row r="274" spans="1:2" x14ac:dyDescent="0.3">
      <c r="A274" s="14" t="s">
        <v>44</v>
      </c>
      <c r="B274" s="15"/>
    </row>
    <row r="275" spans="1:2" x14ac:dyDescent="0.3">
      <c r="A275" s="14" t="s">
        <v>75</v>
      </c>
      <c r="B275" s="15"/>
    </row>
    <row r="276" spans="1:2" x14ac:dyDescent="0.3">
      <c r="A276" s="14" t="s">
        <v>47</v>
      </c>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96:O96"/>
    <mergeCell ref="C184:N184"/>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250</v>
      </c>
      <c r="B1" s="15"/>
    </row>
    <row r="2" spans="1:15" ht="15.6" x14ac:dyDescent="0.3">
      <c r="A2" s="12" t="s">
        <v>176</v>
      </c>
      <c r="B2" s="15"/>
    </row>
    <row r="3" spans="1:15" ht="15.6" x14ac:dyDescent="0.3">
      <c r="A3" s="12" t="s">
        <v>206</v>
      </c>
      <c r="B3" s="15"/>
    </row>
    <row r="4" spans="1:15" ht="15.6" x14ac:dyDescent="0.3">
      <c r="A4" s="12" t="s">
        <v>79</v>
      </c>
      <c r="B4" s="15"/>
    </row>
    <row r="5" spans="1:15" x14ac:dyDescent="0.3">
      <c r="A5" s="15"/>
      <c r="B5" s="15"/>
    </row>
    <row r="6" spans="1:15" x14ac:dyDescent="0.3">
      <c r="A6" s="16" t="str">
        <f>HYPERLINK("#'Table of contents'!A109",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76</v>
      </c>
      <c r="C9" s="1">
        <v>919</v>
      </c>
      <c r="D9" s="1">
        <v>971</v>
      </c>
      <c r="E9" s="1">
        <v>982</v>
      </c>
      <c r="F9" s="1">
        <v>909</v>
      </c>
      <c r="G9" s="1">
        <v>959</v>
      </c>
      <c r="H9" s="1">
        <v>976</v>
      </c>
      <c r="I9" s="1">
        <v>1039</v>
      </c>
      <c r="J9" s="1">
        <v>1153</v>
      </c>
      <c r="K9" s="1">
        <v>1232</v>
      </c>
      <c r="L9" s="1">
        <v>1246</v>
      </c>
      <c r="M9" s="1">
        <v>1351</v>
      </c>
      <c r="N9" s="1">
        <v>1410</v>
      </c>
      <c r="O9" s="1">
        <v>1364</v>
      </c>
    </row>
    <row r="10" spans="1:15" x14ac:dyDescent="0.3">
      <c r="A10" s="7" t="s">
        <v>198</v>
      </c>
      <c r="B10" s="7" t="s">
        <v>77</v>
      </c>
      <c r="C10" s="1">
        <v>2367</v>
      </c>
      <c r="D10" s="1">
        <v>2464</v>
      </c>
      <c r="E10" s="1">
        <v>2563</v>
      </c>
      <c r="F10" s="1">
        <v>2543</v>
      </c>
      <c r="G10" s="1">
        <v>2662</v>
      </c>
      <c r="H10" s="1">
        <v>2921</v>
      </c>
      <c r="I10" s="1">
        <v>3073</v>
      </c>
      <c r="J10" s="1">
        <v>3414</v>
      </c>
      <c r="K10" s="1">
        <v>3703</v>
      </c>
      <c r="L10" s="1">
        <v>4061</v>
      </c>
      <c r="M10" s="1">
        <v>4542</v>
      </c>
      <c r="N10" s="1">
        <v>5068</v>
      </c>
      <c r="O10" s="1">
        <v>5296</v>
      </c>
    </row>
    <row r="11" spans="1:15" x14ac:dyDescent="0.3">
      <c r="A11" s="7" t="s">
        <v>199</v>
      </c>
      <c r="B11" s="7" t="s">
        <v>76</v>
      </c>
      <c r="C11" s="1">
        <v>2974</v>
      </c>
      <c r="D11" s="1">
        <v>3631</v>
      </c>
      <c r="E11" s="1">
        <v>3414</v>
      </c>
      <c r="F11" s="1">
        <v>3539</v>
      </c>
      <c r="G11" s="1">
        <v>3356</v>
      </c>
      <c r="H11" s="1">
        <v>3600</v>
      </c>
      <c r="I11" s="1">
        <v>3609</v>
      </c>
      <c r="J11" s="1">
        <v>3720</v>
      </c>
      <c r="K11" s="1">
        <v>4071</v>
      </c>
      <c r="L11" s="1">
        <v>4032</v>
      </c>
      <c r="M11" s="1">
        <v>4265</v>
      </c>
      <c r="N11" s="1">
        <v>4103</v>
      </c>
      <c r="O11" s="1">
        <v>4270</v>
      </c>
    </row>
    <row r="12" spans="1:15" x14ac:dyDescent="0.3">
      <c r="A12" s="7" t="s">
        <v>199</v>
      </c>
      <c r="B12" s="7" t="s">
        <v>77</v>
      </c>
      <c r="C12" s="1">
        <v>6350</v>
      </c>
      <c r="D12" s="1">
        <v>6390</v>
      </c>
      <c r="E12" s="1">
        <v>6129</v>
      </c>
      <c r="F12" s="1">
        <v>6008</v>
      </c>
      <c r="G12" s="1">
        <v>5965</v>
      </c>
      <c r="H12" s="1">
        <v>6118</v>
      </c>
      <c r="I12" s="1">
        <v>6461</v>
      </c>
      <c r="J12" s="1">
        <v>6854</v>
      </c>
      <c r="K12" s="1">
        <v>7134</v>
      </c>
      <c r="L12" s="1">
        <v>7772</v>
      </c>
      <c r="M12" s="1">
        <v>8790</v>
      </c>
      <c r="N12" s="1">
        <v>9957</v>
      </c>
      <c r="O12" s="1">
        <v>10070</v>
      </c>
    </row>
    <row r="13" spans="1:15" x14ac:dyDescent="0.3">
      <c r="A13" s="7" t="s">
        <v>200</v>
      </c>
      <c r="B13" s="7" t="s">
        <v>76</v>
      </c>
      <c r="C13" s="1">
        <v>1571</v>
      </c>
      <c r="D13" s="1">
        <v>1593</v>
      </c>
      <c r="E13" s="1">
        <v>1611</v>
      </c>
      <c r="F13" s="1">
        <v>1646</v>
      </c>
      <c r="G13" s="1">
        <v>1628</v>
      </c>
      <c r="H13" s="1">
        <v>1880</v>
      </c>
      <c r="I13" s="1">
        <v>1840</v>
      </c>
      <c r="J13" s="1">
        <v>1918</v>
      </c>
      <c r="K13" s="1">
        <v>2157</v>
      </c>
      <c r="L13" s="1">
        <v>2152</v>
      </c>
      <c r="M13" s="1">
        <v>2335</v>
      </c>
      <c r="N13" s="1">
        <v>2495</v>
      </c>
      <c r="O13" s="1">
        <v>2366</v>
      </c>
    </row>
    <row r="14" spans="1:15" x14ac:dyDescent="0.3">
      <c r="A14" s="7" t="s">
        <v>200</v>
      </c>
      <c r="B14" s="7" t="s">
        <v>77</v>
      </c>
      <c r="C14" s="1">
        <v>3565</v>
      </c>
      <c r="D14" s="1">
        <v>3726</v>
      </c>
      <c r="E14" s="1">
        <v>3883</v>
      </c>
      <c r="F14" s="1">
        <v>3916</v>
      </c>
      <c r="G14" s="1">
        <v>4182</v>
      </c>
      <c r="H14" s="1">
        <v>4454</v>
      </c>
      <c r="I14" s="1">
        <v>4811</v>
      </c>
      <c r="J14" s="1">
        <v>5418</v>
      </c>
      <c r="K14" s="1">
        <v>6011</v>
      </c>
      <c r="L14" s="1">
        <v>6730</v>
      </c>
      <c r="M14" s="1">
        <v>7779</v>
      </c>
      <c r="N14" s="1">
        <v>9177</v>
      </c>
      <c r="O14" s="1">
        <v>9563</v>
      </c>
    </row>
    <row r="15" spans="1:15" x14ac:dyDescent="0.3">
      <c r="A15" s="7" t="s">
        <v>201</v>
      </c>
      <c r="B15" s="7" t="s">
        <v>76</v>
      </c>
      <c r="C15" s="1">
        <v>1249</v>
      </c>
      <c r="D15" s="1">
        <v>1341</v>
      </c>
      <c r="E15" s="1">
        <v>1322</v>
      </c>
      <c r="F15" s="1">
        <v>1367</v>
      </c>
      <c r="G15" s="1">
        <v>1534</v>
      </c>
      <c r="H15" s="1">
        <v>1691</v>
      </c>
      <c r="I15" s="1">
        <v>1745</v>
      </c>
      <c r="J15" s="1">
        <v>1828</v>
      </c>
      <c r="K15" s="1">
        <v>2028</v>
      </c>
      <c r="L15" s="1">
        <v>2003</v>
      </c>
      <c r="M15" s="1">
        <v>2164</v>
      </c>
      <c r="N15" s="1">
        <v>2338</v>
      </c>
      <c r="O15" s="1">
        <v>2182</v>
      </c>
    </row>
    <row r="16" spans="1:15" x14ac:dyDescent="0.3">
      <c r="A16" s="7" t="s">
        <v>201</v>
      </c>
      <c r="B16" s="7" t="s">
        <v>77</v>
      </c>
      <c r="C16" s="1">
        <v>2669</v>
      </c>
      <c r="D16" s="1">
        <v>2749</v>
      </c>
      <c r="E16" s="1">
        <v>2673</v>
      </c>
      <c r="F16" s="1">
        <v>2732</v>
      </c>
      <c r="G16" s="1">
        <v>2862</v>
      </c>
      <c r="H16" s="1">
        <v>3046</v>
      </c>
      <c r="I16" s="1">
        <v>3383</v>
      </c>
      <c r="J16" s="1">
        <v>3790</v>
      </c>
      <c r="K16" s="1">
        <v>4072</v>
      </c>
      <c r="L16" s="1">
        <v>4603</v>
      </c>
      <c r="M16" s="1">
        <v>5385</v>
      </c>
      <c r="N16" s="1">
        <v>6322</v>
      </c>
      <c r="O16" s="1">
        <v>6628</v>
      </c>
    </row>
    <row r="17" spans="1:15" x14ac:dyDescent="0.3">
      <c r="A17" s="7" t="s">
        <v>202</v>
      </c>
      <c r="B17" s="7" t="s">
        <v>76</v>
      </c>
      <c r="C17" s="1">
        <v>1840</v>
      </c>
      <c r="D17" s="1">
        <v>1945</v>
      </c>
      <c r="E17" s="1">
        <v>1917</v>
      </c>
      <c r="F17" s="1">
        <v>1921</v>
      </c>
      <c r="G17" s="1">
        <v>1770</v>
      </c>
      <c r="H17" s="1">
        <v>1931</v>
      </c>
      <c r="I17" s="1">
        <v>1960</v>
      </c>
      <c r="J17" s="1">
        <v>1971</v>
      </c>
      <c r="K17" s="1">
        <v>2143</v>
      </c>
      <c r="L17" s="1">
        <v>2134</v>
      </c>
      <c r="M17" s="1">
        <v>2193</v>
      </c>
      <c r="N17" s="1">
        <v>2372</v>
      </c>
      <c r="O17" s="1">
        <v>2422</v>
      </c>
    </row>
    <row r="18" spans="1:15" x14ac:dyDescent="0.3">
      <c r="A18" s="7" t="s">
        <v>202</v>
      </c>
      <c r="B18" s="7" t="s">
        <v>77</v>
      </c>
      <c r="C18" s="1">
        <v>3019</v>
      </c>
      <c r="D18" s="1">
        <v>3118</v>
      </c>
      <c r="E18" s="1">
        <v>3085</v>
      </c>
      <c r="F18" s="1">
        <v>3162</v>
      </c>
      <c r="G18" s="1">
        <v>3203</v>
      </c>
      <c r="H18" s="1">
        <v>3370</v>
      </c>
      <c r="I18" s="1">
        <v>3617</v>
      </c>
      <c r="J18" s="1">
        <v>4181</v>
      </c>
      <c r="K18" s="1">
        <v>4433</v>
      </c>
      <c r="L18" s="1">
        <v>4942</v>
      </c>
      <c r="M18" s="1">
        <v>5488</v>
      </c>
      <c r="N18" s="1">
        <v>6257</v>
      </c>
      <c r="O18" s="1">
        <v>6593</v>
      </c>
    </row>
    <row r="19" spans="1:15" x14ac:dyDescent="0.3">
      <c r="A19" s="7" t="s">
        <v>203</v>
      </c>
      <c r="B19" s="7" t="s">
        <v>76</v>
      </c>
      <c r="C19" s="1">
        <v>1351</v>
      </c>
      <c r="D19" s="1">
        <v>1451</v>
      </c>
      <c r="E19" s="1">
        <v>1360</v>
      </c>
      <c r="F19" s="1">
        <v>1363</v>
      </c>
      <c r="G19" s="1">
        <v>1387</v>
      </c>
      <c r="H19" s="1">
        <v>1510</v>
      </c>
      <c r="I19" s="1">
        <v>1562</v>
      </c>
      <c r="J19" s="1">
        <v>1675</v>
      </c>
      <c r="K19" s="1">
        <v>1804</v>
      </c>
      <c r="L19" s="1">
        <v>1820</v>
      </c>
      <c r="M19" s="1">
        <v>1906</v>
      </c>
      <c r="N19" s="1">
        <v>1911</v>
      </c>
      <c r="O19" s="1">
        <v>1995</v>
      </c>
    </row>
    <row r="20" spans="1:15" x14ac:dyDescent="0.3">
      <c r="A20" s="7" t="s">
        <v>203</v>
      </c>
      <c r="B20" s="7" t="s">
        <v>77</v>
      </c>
      <c r="C20" s="1">
        <v>1133</v>
      </c>
      <c r="D20" s="1">
        <v>1181</v>
      </c>
      <c r="E20" s="1">
        <v>1135</v>
      </c>
      <c r="F20" s="1">
        <v>1125</v>
      </c>
      <c r="G20" s="1">
        <v>1132</v>
      </c>
      <c r="H20" s="1">
        <v>1205</v>
      </c>
      <c r="I20" s="1">
        <v>1310</v>
      </c>
      <c r="J20" s="1">
        <v>1491</v>
      </c>
      <c r="K20" s="1">
        <v>1646</v>
      </c>
      <c r="L20" s="1">
        <v>1862</v>
      </c>
      <c r="M20" s="1">
        <v>2211</v>
      </c>
      <c r="N20" s="1">
        <v>2516</v>
      </c>
      <c r="O20" s="1">
        <v>2716</v>
      </c>
    </row>
    <row r="21" spans="1:15" x14ac:dyDescent="0.3">
      <c r="A21" s="7" t="s">
        <v>204</v>
      </c>
      <c r="B21" s="7" t="s">
        <v>77</v>
      </c>
      <c r="C21" s="1">
        <v>2446</v>
      </c>
      <c r="D21" s="1">
        <v>2574</v>
      </c>
      <c r="E21" s="1">
        <v>2482</v>
      </c>
      <c r="F21" s="1">
        <v>2393</v>
      </c>
      <c r="G21" s="1">
        <v>2469</v>
      </c>
      <c r="H21" s="1">
        <v>2576</v>
      </c>
      <c r="I21" s="1">
        <v>2769</v>
      </c>
      <c r="J21" s="1">
        <v>2949</v>
      </c>
      <c r="K21" s="1">
        <v>3124</v>
      </c>
      <c r="L21" s="1">
        <v>3540</v>
      </c>
      <c r="M21" s="1">
        <v>4156</v>
      </c>
      <c r="N21" s="1">
        <v>4867</v>
      </c>
      <c r="O21" s="1">
        <v>5135</v>
      </c>
    </row>
    <row r="22" spans="1:15" x14ac:dyDescent="0.3">
      <c r="A22" s="7" t="s">
        <v>204</v>
      </c>
      <c r="B22" s="7" t="s">
        <v>76</v>
      </c>
      <c r="C22" s="1">
        <v>1310</v>
      </c>
      <c r="D22" s="1">
        <v>1396</v>
      </c>
      <c r="E22" s="1">
        <v>1390</v>
      </c>
      <c r="F22" s="1">
        <v>1449</v>
      </c>
      <c r="G22" s="1">
        <v>1605</v>
      </c>
      <c r="H22" s="1">
        <v>1682</v>
      </c>
      <c r="I22" s="1">
        <v>1705</v>
      </c>
      <c r="J22" s="1">
        <v>1905</v>
      </c>
      <c r="K22" s="1">
        <v>2166</v>
      </c>
      <c r="L22" s="1">
        <v>2157</v>
      </c>
      <c r="M22" s="1">
        <v>2360</v>
      </c>
      <c r="N22" s="1">
        <v>2606</v>
      </c>
      <c r="O22" s="1">
        <v>2442</v>
      </c>
    </row>
    <row r="23" spans="1:15" x14ac:dyDescent="0.3">
      <c r="A23" s="10" t="s">
        <v>18</v>
      </c>
      <c r="B23" s="10" t="s">
        <v>18</v>
      </c>
      <c r="C23" s="5">
        <v>32763</v>
      </c>
      <c r="D23" s="5">
        <v>34530</v>
      </c>
      <c r="E23" s="5">
        <v>33946</v>
      </c>
      <c r="F23" s="5">
        <v>34073</v>
      </c>
      <c r="G23" s="5">
        <v>34714</v>
      </c>
      <c r="H23" s="5">
        <v>36960</v>
      </c>
      <c r="I23" s="5">
        <v>38884</v>
      </c>
      <c r="J23" s="5">
        <v>42267</v>
      </c>
      <c r="K23" s="5">
        <v>45724</v>
      </c>
      <c r="L23" s="5">
        <v>49054</v>
      </c>
      <c r="M23" s="5">
        <v>54925</v>
      </c>
      <c r="N23" s="5">
        <v>61399</v>
      </c>
      <c r="O23" s="5">
        <v>63042</v>
      </c>
    </row>
    <row r="24" spans="1:15" x14ac:dyDescent="0.3">
      <c r="A24" s="15"/>
      <c r="B24" s="15"/>
    </row>
    <row r="25" spans="1:15" x14ac:dyDescent="0.3">
      <c r="A25" s="15"/>
      <c r="B25" s="15"/>
    </row>
    <row r="26" spans="1:15" x14ac:dyDescent="0.3">
      <c r="A26" s="15"/>
      <c r="B26" s="15"/>
      <c r="C26" s="18" t="s">
        <v>37</v>
      </c>
      <c r="D26" s="19"/>
      <c r="E26" s="19"/>
      <c r="F26" s="19"/>
      <c r="G26" s="19"/>
      <c r="H26" s="19"/>
      <c r="I26" s="19"/>
      <c r="J26" s="19"/>
      <c r="K26" s="19"/>
      <c r="L26" s="19"/>
      <c r="M26" s="19"/>
      <c r="N26" s="19"/>
      <c r="O26" s="19"/>
    </row>
    <row r="27" spans="1:15" x14ac:dyDescent="0.3">
      <c r="A27" s="9" t="s">
        <v>41</v>
      </c>
      <c r="B27" s="9" t="s">
        <v>41</v>
      </c>
      <c r="C27" s="4" t="s">
        <v>0</v>
      </c>
      <c r="D27" s="4" t="s">
        <v>1</v>
      </c>
      <c r="E27" s="4" t="s">
        <v>2</v>
      </c>
      <c r="F27" s="4" t="s">
        <v>3</v>
      </c>
      <c r="G27" s="4" t="s">
        <v>4</v>
      </c>
      <c r="H27" s="4" t="s">
        <v>5</v>
      </c>
      <c r="I27" s="4" t="s">
        <v>6</v>
      </c>
      <c r="J27" s="4" t="s">
        <v>7</v>
      </c>
      <c r="K27" s="4" t="s">
        <v>8</v>
      </c>
      <c r="L27" s="4" t="s">
        <v>9</v>
      </c>
      <c r="M27" s="4" t="s">
        <v>10</v>
      </c>
      <c r="N27" s="4" t="s">
        <v>11</v>
      </c>
      <c r="O27" s="4" t="s">
        <v>12</v>
      </c>
    </row>
    <row r="28" spans="1:15" x14ac:dyDescent="0.3">
      <c r="A28" s="8" t="s">
        <v>198</v>
      </c>
      <c r="B28" s="8" t="s">
        <v>76</v>
      </c>
      <c r="C28" s="2">
        <v>0.27967133292757201</v>
      </c>
      <c r="D28" s="2">
        <v>0.28267831149927197</v>
      </c>
      <c r="E28" s="2">
        <v>0.277009873060649</v>
      </c>
      <c r="F28" s="2">
        <v>0.26332560834299001</v>
      </c>
      <c r="G28" s="2">
        <v>0.26484396575531599</v>
      </c>
      <c r="H28" s="2">
        <v>0.250449063382089</v>
      </c>
      <c r="I28" s="2">
        <v>0.25267509727626503</v>
      </c>
      <c r="J28" s="2">
        <v>0.252463323844975</v>
      </c>
      <c r="K28" s="2">
        <v>0.24964539007092201</v>
      </c>
      <c r="L28" s="2">
        <v>0.234784247220652</v>
      </c>
      <c r="M28" s="2">
        <v>0.22925504836246399</v>
      </c>
      <c r="N28" s="2">
        <v>0.21765977153442401</v>
      </c>
      <c r="O28" s="2">
        <v>0.20480480480480501</v>
      </c>
    </row>
    <row r="29" spans="1:15" x14ac:dyDescent="0.3">
      <c r="A29" s="8" t="s">
        <v>198</v>
      </c>
      <c r="B29" s="8" t="s">
        <v>77</v>
      </c>
      <c r="C29" s="2">
        <v>0.72032866707242804</v>
      </c>
      <c r="D29" s="2">
        <v>0.71732168850072797</v>
      </c>
      <c r="E29" s="2">
        <v>0.72299012693935105</v>
      </c>
      <c r="F29" s="2">
        <v>0.73667439165700999</v>
      </c>
      <c r="G29" s="2">
        <v>0.73515603424468401</v>
      </c>
      <c r="H29" s="2">
        <v>0.74955093661791095</v>
      </c>
      <c r="I29" s="2">
        <v>0.74732490272373497</v>
      </c>
      <c r="J29" s="2">
        <v>0.74753667615502495</v>
      </c>
      <c r="K29" s="2">
        <v>0.75035460992907799</v>
      </c>
      <c r="L29" s="2">
        <v>0.76521575277934795</v>
      </c>
      <c r="M29" s="2">
        <v>0.77074495163753598</v>
      </c>
      <c r="N29" s="2">
        <v>0.78234022846557605</v>
      </c>
      <c r="O29" s="2">
        <v>0.79519519519519499</v>
      </c>
    </row>
    <row r="30" spans="1:15" x14ac:dyDescent="0.3">
      <c r="A30" s="8" t="s">
        <v>199</v>
      </c>
      <c r="B30" s="8" t="s">
        <v>76</v>
      </c>
      <c r="C30" s="2">
        <v>0.31896181896181902</v>
      </c>
      <c r="D30" s="2">
        <v>0.362339087915378</v>
      </c>
      <c r="E30" s="2">
        <v>0.357749135491984</v>
      </c>
      <c r="F30" s="2">
        <v>0.37069236409343198</v>
      </c>
      <c r="G30" s="2">
        <v>0.36004720523549</v>
      </c>
      <c r="H30" s="2">
        <v>0.37044659394937202</v>
      </c>
      <c r="I30" s="2">
        <v>0.35839126117179698</v>
      </c>
      <c r="J30" s="2">
        <v>0.35180631738225798</v>
      </c>
      <c r="K30" s="2">
        <v>0.36331994645247701</v>
      </c>
      <c r="L30" s="2">
        <v>0.34157912572009502</v>
      </c>
      <c r="M30" s="2">
        <v>0.32669475296821099</v>
      </c>
      <c r="N30" s="2">
        <v>0.291820768136558</v>
      </c>
      <c r="O30" s="2">
        <v>0.29776847977684801</v>
      </c>
    </row>
    <row r="31" spans="1:15" x14ac:dyDescent="0.3">
      <c r="A31" s="8" t="s">
        <v>199</v>
      </c>
      <c r="B31" s="8" t="s">
        <v>77</v>
      </c>
      <c r="C31" s="2">
        <v>0.68103818103818103</v>
      </c>
      <c r="D31" s="2">
        <v>0.63766091208462194</v>
      </c>
      <c r="E31" s="2">
        <v>0.64225086450801605</v>
      </c>
      <c r="F31" s="2">
        <v>0.62930763590656702</v>
      </c>
      <c r="G31" s="2">
        <v>0.63995279476450995</v>
      </c>
      <c r="H31" s="2">
        <v>0.62955340605062804</v>
      </c>
      <c r="I31" s="2">
        <v>0.64160873882820302</v>
      </c>
      <c r="J31" s="2">
        <v>0.64819368261774202</v>
      </c>
      <c r="K31" s="2">
        <v>0.63668005354752299</v>
      </c>
      <c r="L31" s="2">
        <v>0.65842087427990503</v>
      </c>
      <c r="M31" s="2">
        <v>0.67330524703178896</v>
      </c>
      <c r="N31" s="2">
        <v>0.708179231863442</v>
      </c>
      <c r="O31" s="2">
        <v>0.70223152022315205</v>
      </c>
    </row>
    <row r="32" spans="1:15" x14ac:dyDescent="0.3">
      <c r="A32" s="8" t="s">
        <v>200</v>
      </c>
      <c r="B32" s="8" t="s">
        <v>76</v>
      </c>
      <c r="C32" s="2">
        <v>0.30588006230529602</v>
      </c>
      <c r="D32" s="2">
        <v>0.29949238578680198</v>
      </c>
      <c r="E32" s="2">
        <v>0.29322897706589002</v>
      </c>
      <c r="F32" s="2">
        <v>0.29593671341244199</v>
      </c>
      <c r="G32" s="2">
        <v>0.28020654044750398</v>
      </c>
      <c r="H32" s="2">
        <v>0.296810862014525</v>
      </c>
      <c r="I32" s="2">
        <v>0.27665012780033099</v>
      </c>
      <c r="J32" s="2">
        <v>0.261450381679389</v>
      </c>
      <c r="K32" s="2">
        <v>0.26407933398628802</v>
      </c>
      <c r="L32" s="2">
        <v>0.24228777302409399</v>
      </c>
      <c r="M32" s="2">
        <v>0.23086810361874599</v>
      </c>
      <c r="N32" s="2">
        <v>0.213759424263194</v>
      </c>
      <c r="O32" s="2">
        <v>0.19834017939475199</v>
      </c>
    </row>
    <row r="33" spans="1:16" x14ac:dyDescent="0.3">
      <c r="A33" s="8" t="s">
        <v>200</v>
      </c>
      <c r="B33" s="8" t="s">
        <v>77</v>
      </c>
      <c r="C33" s="2">
        <v>0.69411993769470404</v>
      </c>
      <c r="D33" s="2">
        <v>0.70050761421319796</v>
      </c>
      <c r="E33" s="2">
        <v>0.70677102293410998</v>
      </c>
      <c r="F33" s="2">
        <v>0.70406328658755801</v>
      </c>
      <c r="G33" s="2">
        <v>0.71979345955249596</v>
      </c>
      <c r="H33" s="2">
        <v>0.703189137985475</v>
      </c>
      <c r="I33" s="2">
        <v>0.72334987219966895</v>
      </c>
      <c r="J33" s="2">
        <v>0.73854961832061095</v>
      </c>
      <c r="K33" s="2">
        <v>0.73592066601371198</v>
      </c>
      <c r="L33" s="2">
        <v>0.75771222697590601</v>
      </c>
      <c r="M33" s="2">
        <v>0.76913189638125401</v>
      </c>
      <c r="N33" s="2">
        <v>0.78624057573680595</v>
      </c>
      <c r="O33" s="2">
        <v>0.80165982060524799</v>
      </c>
    </row>
    <row r="34" spans="1:16" x14ac:dyDescent="0.3">
      <c r="A34" s="8" t="s">
        <v>201</v>
      </c>
      <c r="B34" s="8" t="s">
        <v>76</v>
      </c>
      <c r="C34" s="2">
        <v>0.318785094435937</v>
      </c>
      <c r="D34" s="2">
        <v>0.32787286063569698</v>
      </c>
      <c r="E34" s="2">
        <v>0.33091364205256601</v>
      </c>
      <c r="F34" s="2">
        <v>0.33349597462795799</v>
      </c>
      <c r="G34" s="2">
        <v>0.348953594176524</v>
      </c>
      <c r="H34" s="2">
        <v>0.35697698965590002</v>
      </c>
      <c r="I34" s="2">
        <v>0.34028861154446199</v>
      </c>
      <c r="J34" s="2">
        <v>0.32538269846920598</v>
      </c>
      <c r="K34" s="2">
        <v>0.332459016393443</v>
      </c>
      <c r="L34" s="2">
        <v>0.30320920375416299</v>
      </c>
      <c r="M34" s="2">
        <v>0.28666048483242801</v>
      </c>
      <c r="N34" s="2">
        <v>0.26997690531177798</v>
      </c>
      <c r="O34" s="2">
        <v>0.24767309875141899</v>
      </c>
    </row>
    <row r="35" spans="1:16" x14ac:dyDescent="0.3">
      <c r="A35" s="8" t="s">
        <v>201</v>
      </c>
      <c r="B35" s="8" t="s">
        <v>77</v>
      </c>
      <c r="C35" s="2">
        <v>0.68121490556406294</v>
      </c>
      <c r="D35" s="2">
        <v>0.67212713936430302</v>
      </c>
      <c r="E35" s="2">
        <v>0.66908635794743399</v>
      </c>
      <c r="F35" s="2">
        <v>0.66650402537204201</v>
      </c>
      <c r="G35" s="2">
        <v>0.65104640582347595</v>
      </c>
      <c r="H35" s="2">
        <v>0.64302301034410003</v>
      </c>
      <c r="I35" s="2">
        <v>0.65971138845553801</v>
      </c>
      <c r="J35" s="2">
        <v>0.67461730153079402</v>
      </c>
      <c r="K35" s="2">
        <v>0.667540983606557</v>
      </c>
      <c r="L35" s="2">
        <v>0.69679079624583695</v>
      </c>
      <c r="M35" s="2">
        <v>0.71333951516757199</v>
      </c>
      <c r="N35" s="2">
        <v>0.73002309468822202</v>
      </c>
      <c r="O35" s="2">
        <v>0.75232690124858104</v>
      </c>
    </row>
    <row r="36" spans="1:16" x14ac:dyDescent="0.3">
      <c r="A36" s="8" t="s">
        <v>202</v>
      </c>
      <c r="B36" s="8" t="s">
        <v>76</v>
      </c>
      <c r="C36" s="2">
        <v>0.37867874048158101</v>
      </c>
      <c r="D36" s="2">
        <v>0.38415958917637799</v>
      </c>
      <c r="E36" s="2">
        <v>0.38324670131947203</v>
      </c>
      <c r="F36" s="2">
        <v>0.37792642140468202</v>
      </c>
      <c r="G36" s="2">
        <v>0.355921978684898</v>
      </c>
      <c r="H36" s="2">
        <v>0.36427089228447501</v>
      </c>
      <c r="I36" s="2">
        <v>0.351443428366505</v>
      </c>
      <c r="J36" s="2">
        <v>0.32038361508452501</v>
      </c>
      <c r="K36" s="2">
        <v>0.32588199513381999</v>
      </c>
      <c r="L36" s="2">
        <v>0.30158281514980201</v>
      </c>
      <c r="M36" s="2">
        <v>0.28550969925790898</v>
      </c>
      <c r="N36" s="2">
        <v>0.27488700892339801</v>
      </c>
      <c r="O36" s="2">
        <v>0.268663338879645</v>
      </c>
    </row>
    <row r="37" spans="1:16" x14ac:dyDescent="0.3">
      <c r="A37" s="8" t="s">
        <v>202</v>
      </c>
      <c r="B37" s="8" t="s">
        <v>77</v>
      </c>
      <c r="C37" s="2">
        <v>0.62132125951841899</v>
      </c>
      <c r="D37" s="2">
        <v>0.61584041082362195</v>
      </c>
      <c r="E37" s="2">
        <v>0.61675329868052797</v>
      </c>
      <c r="F37" s="2">
        <v>0.62207357859531798</v>
      </c>
      <c r="G37" s="2">
        <v>0.64407802131510195</v>
      </c>
      <c r="H37" s="2">
        <v>0.63572910771552504</v>
      </c>
      <c r="I37" s="2">
        <v>0.648556571633495</v>
      </c>
      <c r="J37" s="2">
        <v>0.67961638491547505</v>
      </c>
      <c r="K37" s="2">
        <v>0.67411800486618001</v>
      </c>
      <c r="L37" s="2">
        <v>0.69841718485019799</v>
      </c>
      <c r="M37" s="2">
        <v>0.71449030074209097</v>
      </c>
      <c r="N37" s="2">
        <v>0.72511299107660199</v>
      </c>
      <c r="O37" s="2">
        <v>0.731336661120355</v>
      </c>
    </row>
    <row r="38" spans="1:16" x14ac:dyDescent="0.3">
      <c r="A38" s="8" t="s">
        <v>203</v>
      </c>
      <c r="B38" s="8" t="s">
        <v>76</v>
      </c>
      <c r="C38" s="2">
        <v>0.54388083735909798</v>
      </c>
      <c r="D38" s="2">
        <v>0.55129179331306999</v>
      </c>
      <c r="E38" s="2">
        <v>0.54509018036072099</v>
      </c>
      <c r="F38" s="2">
        <v>0.54782958199356901</v>
      </c>
      <c r="G38" s="2">
        <v>0.550615323541088</v>
      </c>
      <c r="H38" s="2">
        <v>0.55616942909760603</v>
      </c>
      <c r="I38" s="2">
        <v>0.54387186629526496</v>
      </c>
      <c r="J38" s="2">
        <v>0.52905874921036</v>
      </c>
      <c r="K38" s="2">
        <v>0.52289855072463798</v>
      </c>
      <c r="L38" s="2">
        <v>0.49429657794676801</v>
      </c>
      <c r="M38" s="2">
        <v>0.46295846490162701</v>
      </c>
      <c r="N38" s="2">
        <v>0.431669302010391</v>
      </c>
      <c r="O38" s="2">
        <v>0.42347696879643398</v>
      </c>
    </row>
    <row r="39" spans="1:16" x14ac:dyDescent="0.3">
      <c r="A39" s="8" t="s">
        <v>203</v>
      </c>
      <c r="B39" s="8" t="s">
        <v>77</v>
      </c>
      <c r="C39" s="2">
        <v>0.45611916264090202</v>
      </c>
      <c r="D39" s="2">
        <v>0.44870820668693001</v>
      </c>
      <c r="E39" s="2">
        <v>0.45490981963927901</v>
      </c>
      <c r="F39" s="2">
        <v>0.45217041800643099</v>
      </c>
      <c r="G39" s="2">
        <v>0.449384676458912</v>
      </c>
      <c r="H39" s="2">
        <v>0.44383057090239397</v>
      </c>
      <c r="I39" s="2">
        <v>0.45612813370473498</v>
      </c>
      <c r="J39" s="2">
        <v>0.47094125078964</v>
      </c>
      <c r="K39" s="2">
        <v>0.47710144927536202</v>
      </c>
      <c r="L39" s="2">
        <v>0.50570342205323204</v>
      </c>
      <c r="M39" s="2">
        <v>0.53704153509837305</v>
      </c>
      <c r="N39" s="2">
        <v>0.568330697989609</v>
      </c>
      <c r="O39" s="2">
        <v>0.57652303120356596</v>
      </c>
    </row>
    <row r="40" spans="1:16" x14ac:dyDescent="0.3">
      <c r="A40" s="8" t="s">
        <v>204</v>
      </c>
      <c r="B40" s="8" t="s">
        <v>77</v>
      </c>
      <c r="C40" s="2">
        <v>0.65122470713525005</v>
      </c>
      <c r="D40" s="2">
        <v>0.64836272040302301</v>
      </c>
      <c r="E40" s="2">
        <v>0.64101239669421495</v>
      </c>
      <c r="F40" s="2">
        <v>0.62285268089536705</v>
      </c>
      <c r="G40" s="2">
        <v>0.60603829160530198</v>
      </c>
      <c r="H40" s="2">
        <v>0.60497886331611095</v>
      </c>
      <c r="I40" s="2">
        <v>0.61890925346446102</v>
      </c>
      <c r="J40" s="2">
        <v>0.607540173053152</v>
      </c>
      <c r="K40" s="2">
        <v>0.59054820415878995</v>
      </c>
      <c r="L40" s="2">
        <v>0.621379673512375</v>
      </c>
      <c r="M40" s="2">
        <v>0.63781461019030095</v>
      </c>
      <c r="N40" s="2">
        <v>0.65127793389535704</v>
      </c>
      <c r="O40" s="2">
        <v>0.67770885574765705</v>
      </c>
    </row>
    <row r="41" spans="1:16" x14ac:dyDescent="0.3">
      <c r="A41" s="8" t="s">
        <v>204</v>
      </c>
      <c r="B41" s="8" t="s">
        <v>76</v>
      </c>
      <c r="C41" s="2">
        <v>0.34877529286475001</v>
      </c>
      <c r="D41" s="2">
        <v>0.35163727959697699</v>
      </c>
      <c r="E41" s="2">
        <v>0.358987603305785</v>
      </c>
      <c r="F41" s="2">
        <v>0.37714731910463301</v>
      </c>
      <c r="G41" s="2">
        <v>0.39396170839469802</v>
      </c>
      <c r="H41" s="2">
        <v>0.395021136683889</v>
      </c>
      <c r="I41" s="2">
        <v>0.38109074653553898</v>
      </c>
      <c r="J41" s="2">
        <v>0.392459826946848</v>
      </c>
      <c r="K41" s="2">
        <v>0.40945179584121</v>
      </c>
      <c r="L41" s="2">
        <v>0.378620326487625</v>
      </c>
      <c r="M41" s="2">
        <v>0.362185389809699</v>
      </c>
      <c r="N41" s="2">
        <v>0.34872206610464301</v>
      </c>
      <c r="O41" s="2">
        <v>0.32229114425234301</v>
      </c>
    </row>
    <row r="42" spans="1:16" x14ac:dyDescent="0.3">
      <c r="A42" s="15"/>
      <c r="B42" s="15"/>
    </row>
    <row r="43" spans="1:16" x14ac:dyDescent="0.3">
      <c r="A43" s="15"/>
      <c r="B43" s="15"/>
    </row>
    <row r="44" spans="1:16" x14ac:dyDescent="0.3">
      <c r="A44" s="15"/>
      <c r="B44" s="13"/>
      <c r="C44" s="18" t="s">
        <v>38</v>
      </c>
      <c r="D44" s="18"/>
      <c r="E44" s="18"/>
      <c r="F44" s="18"/>
      <c r="G44" s="18"/>
      <c r="H44" s="18"/>
      <c r="I44" s="18"/>
      <c r="J44" s="18"/>
      <c r="K44" s="18"/>
      <c r="L44" s="18"/>
      <c r="M44" s="18"/>
      <c r="N44" s="18"/>
      <c r="O44" s="6" t="s">
        <v>39</v>
      </c>
      <c r="P44" s="6" t="s">
        <v>40</v>
      </c>
    </row>
    <row r="45" spans="1:16" x14ac:dyDescent="0.3">
      <c r="A45" s="9" t="s">
        <v>41</v>
      </c>
      <c r="B45" s="9" t="s">
        <v>41</v>
      </c>
      <c r="C45" s="4" t="s">
        <v>19</v>
      </c>
      <c r="D45" s="4" t="s">
        <v>20</v>
      </c>
      <c r="E45" s="4" t="s">
        <v>21</v>
      </c>
      <c r="F45" s="4" t="s">
        <v>22</v>
      </c>
      <c r="G45" s="4" t="s">
        <v>23</v>
      </c>
      <c r="H45" s="4" t="s">
        <v>24</v>
      </c>
      <c r="I45" s="4" t="s">
        <v>25</v>
      </c>
      <c r="J45" s="4" t="s">
        <v>26</v>
      </c>
      <c r="K45" s="4" t="s">
        <v>27</v>
      </c>
      <c r="L45" s="4" t="s">
        <v>28</v>
      </c>
      <c r="M45" s="4" t="s">
        <v>29</v>
      </c>
      <c r="N45" s="4" t="s">
        <v>30</v>
      </c>
      <c r="O45" s="4" t="s">
        <v>31</v>
      </c>
      <c r="P45" s="4" t="s">
        <v>32</v>
      </c>
    </row>
    <row r="46" spans="1:16" x14ac:dyDescent="0.3">
      <c r="A46" s="8" t="s">
        <v>198</v>
      </c>
      <c r="B46" s="8" t="s">
        <v>76</v>
      </c>
      <c r="C46" s="2">
        <v>5.6583242655059797E-2</v>
      </c>
      <c r="D46" s="2">
        <v>1.13285272914521E-2</v>
      </c>
      <c r="E46" s="2">
        <v>-7.4338085539714896E-2</v>
      </c>
      <c r="F46" s="2">
        <v>5.5005500550055E-2</v>
      </c>
      <c r="G46" s="2">
        <v>1.77267987486966E-2</v>
      </c>
      <c r="H46" s="2">
        <v>6.4549180327868896E-2</v>
      </c>
      <c r="I46" s="2">
        <v>0.109720885466795</v>
      </c>
      <c r="J46" s="2">
        <v>6.8516912402428506E-2</v>
      </c>
      <c r="K46" s="2">
        <v>1.13636363636364E-2</v>
      </c>
      <c r="L46" s="2">
        <v>8.4269662921348298E-2</v>
      </c>
      <c r="M46" s="2">
        <v>4.36713545521836E-2</v>
      </c>
      <c r="N46" s="2">
        <v>-3.2624113475177297E-2</v>
      </c>
      <c r="O46" s="3">
        <v>0.107142857142857</v>
      </c>
      <c r="P46" s="3">
        <v>0.38900203665987798</v>
      </c>
    </row>
    <row r="47" spans="1:16" x14ac:dyDescent="0.3">
      <c r="A47" s="8" t="s">
        <v>198</v>
      </c>
      <c r="B47" s="8" t="s">
        <v>77</v>
      </c>
      <c r="C47" s="2">
        <v>4.0980143641740602E-2</v>
      </c>
      <c r="D47" s="2">
        <v>4.0178571428571397E-2</v>
      </c>
      <c r="E47" s="2">
        <v>-7.8033554428404203E-3</v>
      </c>
      <c r="F47" s="2">
        <v>4.6795123869445503E-2</v>
      </c>
      <c r="G47" s="2">
        <v>9.72952667167543E-2</v>
      </c>
      <c r="H47" s="2">
        <v>5.2036973639164701E-2</v>
      </c>
      <c r="I47" s="2">
        <v>0.11096648226488801</v>
      </c>
      <c r="J47" s="2">
        <v>8.4651435266549502E-2</v>
      </c>
      <c r="K47" s="2">
        <v>9.66783688900891E-2</v>
      </c>
      <c r="L47" s="2">
        <v>0.11844373307067201</v>
      </c>
      <c r="M47" s="2">
        <v>0.115808014090709</v>
      </c>
      <c r="N47" s="2">
        <v>4.49881610102605E-2</v>
      </c>
      <c r="O47" s="3">
        <v>0.43019173642992198</v>
      </c>
      <c r="P47" s="3">
        <v>1.06632852126414</v>
      </c>
    </row>
    <row r="48" spans="1:16" x14ac:dyDescent="0.3">
      <c r="A48" s="8" t="s">
        <v>199</v>
      </c>
      <c r="B48" s="8" t="s">
        <v>76</v>
      </c>
      <c r="C48" s="2">
        <v>0.22091459314055101</v>
      </c>
      <c r="D48" s="2">
        <v>-5.9763150647204603E-2</v>
      </c>
      <c r="E48" s="2">
        <v>3.6613942589337999E-2</v>
      </c>
      <c r="F48" s="2">
        <v>-5.1709522463972903E-2</v>
      </c>
      <c r="G48" s="2">
        <v>7.2705601907032194E-2</v>
      </c>
      <c r="H48" s="2">
        <v>2.5000000000000001E-3</v>
      </c>
      <c r="I48" s="2">
        <v>3.07564422277639E-2</v>
      </c>
      <c r="J48" s="2">
        <v>9.4354838709677397E-2</v>
      </c>
      <c r="K48" s="2">
        <v>-9.5799557848194605E-3</v>
      </c>
      <c r="L48" s="2">
        <v>5.7787698412698402E-2</v>
      </c>
      <c r="M48" s="2">
        <v>-3.7983587338804199E-2</v>
      </c>
      <c r="N48" s="2">
        <v>4.0701925420424098E-2</v>
      </c>
      <c r="O48" s="3">
        <v>4.88823384917711E-2</v>
      </c>
      <c r="P48" s="3">
        <v>0.250732278851787</v>
      </c>
    </row>
    <row r="49" spans="1:16" x14ac:dyDescent="0.3">
      <c r="A49" s="8" t="s">
        <v>199</v>
      </c>
      <c r="B49" s="8" t="s">
        <v>77</v>
      </c>
      <c r="C49" s="2">
        <v>6.2992125984252002E-3</v>
      </c>
      <c r="D49" s="2">
        <v>-4.0845070422535198E-2</v>
      </c>
      <c r="E49" s="2">
        <v>-1.97422091695219E-2</v>
      </c>
      <c r="F49" s="2">
        <v>-7.1571238348868199E-3</v>
      </c>
      <c r="G49" s="2">
        <v>2.5649622799664699E-2</v>
      </c>
      <c r="H49" s="2">
        <v>5.6064073226544602E-2</v>
      </c>
      <c r="I49" s="2">
        <v>6.0826497446215801E-2</v>
      </c>
      <c r="J49" s="2">
        <v>4.0852057192880098E-2</v>
      </c>
      <c r="K49" s="2">
        <v>8.9430894308943104E-2</v>
      </c>
      <c r="L49" s="2">
        <v>0.13098301595470899</v>
      </c>
      <c r="M49" s="2">
        <v>0.13276450511945401</v>
      </c>
      <c r="N49" s="2">
        <v>1.1348799839309E-2</v>
      </c>
      <c r="O49" s="3">
        <v>0.41155032239977601</v>
      </c>
      <c r="P49" s="3">
        <v>0.64300864741393404</v>
      </c>
    </row>
    <row r="50" spans="1:16" x14ac:dyDescent="0.3">
      <c r="A50" s="8" t="s">
        <v>200</v>
      </c>
      <c r="B50" s="8" t="s">
        <v>76</v>
      </c>
      <c r="C50" s="2">
        <v>1.4003819223424601E-2</v>
      </c>
      <c r="D50" s="2">
        <v>1.12994350282486E-2</v>
      </c>
      <c r="E50" s="2">
        <v>2.17256362507759E-2</v>
      </c>
      <c r="F50" s="2">
        <v>-1.09356014580802E-2</v>
      </c>
      <c r="G50" s="2">
        <v>0.15479115479115499</v>
      </c>
      <c r="H50" s="2">
        <v>-2.1276595744680899E-2</v>
      </c>
      <c r="I50" s="2">
        <v>4.2391304347826099E-2</v>
      </c>
      <c r="J50" s="2">
        <v>0.12460896767466099</v>
      </c>
      <c r="K50" s="2">
        <v>-2.3180343069077402E-3</v>
      </c>
      <c r="L50" s="2">
        <v>8.5037174721189601E-2</v>
      </c>
      <c r="M50" s="2">
        <v>6.8522483940042803E-2</v>
      </c>
      <c r="N50" s="2">
        <v>-5.1703406813627298E-2</v>
      </c>
      <c r="O50" s="3">
        <v>9.6893834028743603E-2</v>
      </c>
      <c r="P50" s="3">
        <v>0.46865301055245201</v>
      </c>
    </row>
    <row r="51" spans="1:16" x14ac:dyDescent="0.3">
      <c r="A51" s="8" t="s">
        <v>200</v>
      </c>
      <c r="B51" s="8" t="s">
        <v>77</v>
      </c>
      <c r="C51" s="2">
        <v>4.5161290322580601E-2</v>
      </c>
      <c r="D51" s="2">
        <v>4.2136339237788499E-2</v>
      </c>
      <c r="E51" s="2">
        <v>8.4985835694051E-3</v>
      </c>
      <c r="F51" s="2">
        <v>6.7926455566905006E-2</v>
      </c>
      <c r="G51" s="2">
        <v>6.50406504065041E-2</v>
      </c>
      <c r="H51" s="2">
        <v>8.0152671755725199E-2</v>
      </c>
      <c r="I51" s="2">
        <v>0.12616919559343201</v>
      </c>
      <c r="J51" s="2">
        <v>0.109449981543005</v>
      </c>
      <c r="K51" s="2">
        <v>0.11961404092497099</v>
      </c>
      <c r="L51" s="2">
        <v>0.155869242199108</v>
      </c>
      <c r="M51" s="2">
        <v>0.17971461627458499</v>
      </c>
      <c r="N51" s="2">
        <v>4.2061675928952803E-2</v>
      </c>
      <c r="O51" s="3">
        <v>0.59091665280319405</v>
      </c>
      <c r="P51" s="3">
        <v>1.46278650527942</v>
      </c>
    </row>
    <row r="52" spans="1:16" x14ac:dyDescent="0.3">
      <c r="A52" s="8" t="s">
        <v>201</v>
      </c>
      <c r="B52" s="8" t="s">
        <v>76</v>
      </c>
      <c r="C52" s="2">
        <v>7.3658927141713404E-2</v>
      </c>
      <c r="D52" s="2">
        <v>-1.4168530947054401E-2</v>
      </c>
      <c r="E52" s="2">
        <v>3.4039334341906202E-2</v>
      </c>
      <c r="F52" s="2">
        <v>0.122165325530358</v>
      </c>
      <c r="G52" s="2">
        <v>0.102346805736636</v>
      </c>
      <c r="H52" s="2">
        <v>3.1933767001774097E-2</v>
      </c>
      <c r="I52" s="2">
        <v>4.7564469914040099E-2</v>
      </c>
      <c r="J52" s="2">
        <v>0.109409190371991</v>
      </c>
      <c r="K52" s="2">
        <v>-1.2327416173569999E-2</v>
      </c>
      <c r="L52" s="2">
        <v>8.0379430853719402E-2</v>
      </c>
      <c r="M52" s="2">
        <v>8.0406654343807796E-2</v>
      </c>
      <c r="N52" s="2">
        <v>-6.6723695466210403E-2</v>
      </c>
      <c r="O52" s="3">
        <v>7.5936883629191307E-2</v>
      </c>
      <c r="P52" s="3">
        <v>0.65052950075643001</v>
      </c>
    </row>
    <row r="53" spans="1:16" x14ac:dyDescent="0.3">
      <c r="A53" s="8" t="s">
        <v>201</v>
      </c>
      <c r="B53" s="8" t="s">
        <v>77</v>
      </c>
      <c r="C53" s="2">
        <v>2.9973772948669899E-2</v>
      </c>
      <c r="D53" s="2">
        <v>-2.7646416878865002E-2</v>
      </c>
      <c r="E53" s="2">
        <v>2.2072577628133201E-2</v>
      </c>
      <c r="F53" s="2">
        <v>4.75841874084919E-2</v>
      </c>
      <c r="G53" s="2">
        <v>6.4290705800139805E-2</v>
      </c>
      <c r="H53" s="2">
        <v>0.110636900853578</v>
      </c>
      <c r="I53" s="2">
        <v>0.12030741945019199</v>
      </c>
      <c r="J53" s="2">
        <v>7.4406332453825899E-2</v>
      </c>
      <c r="K53" s="2">
        <v>0.13040275049115899</v>
      </c>
      <c r="L53" s="2">
        <v>0.16988920269389499</v>
      </c>
      <c r="M53" s="2">
        <v>0.17400185701021401</v>
      </c>
      <c r="N53" s="2">
        <v>4.8402404302435899E-2</v>
      </c>
      <c r="O53" s="3">
        <v>0.62770137524558001</v>
      </c>
      <c r="P53" s="3">
        <v>1.4796109240553701</v>
      </c>
    </row>
    <row r="54" spans="1:16" x14ac:dyDescent="0.3">
      <c r="A54" s="8" t="s">
        <v>202</v>
      </c>
      <c r="B54" s="8" t="s">
        <v>76</v>
      </c>
      <c r="C54" s="2">
        <v>5.7065217391304303E-2</v>
      </c>
      <c r="D54" s="2">
        <v>-1.43958868894602E-2</v>
      </c>
      <c r="E54" s="2">
        <v>2.08659363588941E-3</v>
      </c>
      <c r="F54" s="2">
        <v>-7.8604893284747498E-2</v>
      </c>
      <c r="G54" s="2">
        <v>9.0960451977401102E-2</v>
      </c>
      <c r="H54" s="2">
        <v>1.50181253236665E-2</v>
      </c>
      <c r="I54" s="2">
        <v>5.6122448979591798E-3</v>
      </c>
      <c r="J54" s="2">
        <v>8.7265347539320096E-2</v>
      </c>
      <c r="K54" s="2">
        <v>-4.1997200186654196E-3</v>
      </c>
      <c r="L54" s="2">
        <v>2.7647610121836901E-2</v>
      </c>
      <c r="M54" s="2">
        <v>8.1623347013223893E-2</v>
      </c>
      <c r="N54" s="2">
        <v>2.1079258010118E-2</v>
      </c>
      <c r="O54" s="3">
        <v>0.13019132057862801</v>
      </c>
      <c r="P54" s="3">
        <v>0.26343244653103798</v>
      </c>
    </row>
    <row r="55" spans="1:16" x14ac:dyDescent="0.3">
      <c r="A55" s="8" t="s">
        <v>202</v>
      </c>
      <c r="B55" s="8" t="s">
        <v>77</v>
      </c>
      <c r="C55" s="2">
        <v>3.2792315336203998E-2</v>
      </c>
      <c r="D55" s="2">
        <v>-1.05837075048108E-2</v>
      </c>
      <c r="E55" s="2">
        <v>2.4959481361426301E-2</v>
      </c>
      <c r="F55" s="2">
        <v>1.2966476913346001E-2</v>
      </c>
      <c r="G55" s="2">
        <v>5.2138620043708998E-2</v>
      </c>
      <c r="H55" s="2">
        <v>7.3293768545994106E-2</v>
      </c>
      <c r="I55" s="2">
        <v>0.15593032900193499</v>
      </c>
      <c r="J55" s="2">
        <v>6.0272662042573498E-2</v>
      </c>
      <c r="K55" s="2">
        <v>0.11482066320775999</v>
      </c>
      <c r="L55" s="2">
        <v>0.110481586402266</v>
      </c>
      <c r="M55" s="2">
        <v>0.14012390670553901</v>
      </c>
      <c r="N55" s="2">
        <v>5.3699856161099603E-2</v>
      </c>
      <c r="O55" s="3">
        <v>0.487254680803068</v>
      </c>
      <c r="P55" s="3">
        <v>1.13711507293355</v>
      </c>
    </row>
    <row r="56" spans="1:16" x14ac:dyDescent="0.3">
      <c r="A56" s="8" t="s">
        <v>203</v>
      </c>
      <c r="B56" s="8" t="s">
        <v>76</v>
      </c>
      <c r="C56" s="2">
        <v>7.4019245003700995E-2</v>
      </c>
      <c r="D56" s="2">
        <v>-6.2715368711233593E-2</v>
      </c>
      <c r="E56" s="2">
        <v>2.2058823529411799E-3</v>
      </c>
      <c r="F56" s="2">
        <v>1.7608217168011701E-2</v>
      </c>
      <c r="G56" s="2">
        <v>8.8680605623648198E-2</v>
      </c>
      <c r="H56" s="2">
        <v>3.4437086092715202E-2</v>
      </c>
      <c r="I56" s="2">
        <v>7.2343149807938503E-2</v>
      </c>
      <c r="J56" s="2">
        <v>7.7014925373134299E-2</v>
      </c>
      <c r="K56" s="2">
        <v>8.8691796008869197E-3</v>
      </c>
      <c r="L56" s="2">
        <v>4.72527472527473E-2</v>
      </c>
      <c r="M56" s="2">
        <v>2.6232948583420801E-3</v>
      </c>
      <c r="N56" s="2">
        <v>4.3956043956044001E-2</v>
      </c>
      <c r="O56" s="3">
        <v>0.105875831485588</v>
      </c>
      <c r="P56" s="3">
        <v>0.46691176470588203</v>
      </c>
    </row>
    <row r="57" spans="1:16" x14ac:dyDescent="0.3">
      <c r="A57" s="8" t="s">
        <v>203</v>
      </c>
      <c r="B57" s="8" t="s">
        <v>77</v>
      </c>
      <c r="C57" s="2">
        <v>4.2365401588702598E-2</v>
      </c>
      <c r="D57" s="2">
        <v>-3.89500423370025E-2</v>
      </c>
      <c r="E57" s="2">
        <v>-8.8105726872246704E-3</v>
      </c>
      <c r="F57" s="2">
        <v>6.2222222222222201E-3</v>
      </c>
      <c r="G57" s="2">
        <v>6.4487632508833895E-2</v>
      </c>
      <c r="H57" s="2">
        <v>8.7136929460580895E-2</v>
      </c>
      <c r="I57" s="2">
        <v>0.138167938931298</v>
      </c>
      <c r="J57" s="2">
        <v>0.103957075788062</v>
      </c>
      <c r="K57" s="2">
        <v>0.13122721749696201</v>
      </c>
      <c r="L57" s="2">
        <v>0.18743286788399599</v>
      </c>
      <c r="M57" s="2">
        <v>0.13794663048394401</v>
      </c>
      <c r="N57" s="2">
        <v>7.9491255961844198E-2</v>
      </c>
      <c r="O57" s="3">
        <v>0.65006075334143398</v>
      </c>
      <c r="P57" s="3">
        <v>1.3929515418502201</v>
      </c>
    </row>
    <row r="58" spans="1:16" x14ac:dyDescent="0.3">
      <c r="A58" s="8" t="s">
        <v>204</v>
      </c>
      <c r="B58" s="8" t="s">
        <v>77</v>
      </c>
      <c r="C58" s="2">
        <v>5.2330335241210099E-2</v>
      </c>
      <c r="D58" s="2">
        <v>-3.5742035742035702E-2</v>
      </c>
      <c r="E58" s="2">
        <v>-3.58581788879936E-2</v>
      </c>
      <c r="F58" s="2">
        <v>3.1759297952361001E-2</v>
      </c>
      <c r="G58" s="2">
        <v>4.33373835560956E-2</v>
      </c>
      <c r="H58" s="2">
        <v>7.4922360248447201E-2</v>
      </c>
      <c r="I58" s="2">
        <v>6.5005417118093198E-2</v>
      </c>
      <c r="J58" s="2">
        <v>5.9342149881315698E-2</v>
      </c>
      <c r="K58" s="2">
        <v>0.133162612035851</v>
      </c>
      <c r="L58" s="2">
        <v>0.17401129943502799</v>
      </c>
      <c r="M58" s="2">
        <v>0.171077959576516</v>
      </c>
      <c r="N58" s="2">
        <v>5.5064721594411302E-2</v>
      </c>
      <c r="O58" s="3">
        <v>0.64372599231754202</v>
      </c>
      <c r="P58" s="3">
        <v>1.06889605157131</v>
      </c>
    </row>
    <row r="59" spans="1:16" x14ac:dyDescent="0.3">
      <c r="A59" s="8" t="s">
        <v>204</v>
      </c>
      <c r="B59" s="8" t="s">
        <v>76</v>
      </c>
      <c r="C59" s="2">
        <v>6.5648854961832107E-2</v>
      </c>
      <c r="D59" s="2">
        <v>-4.29799426934097E-3</v>
      </c>
      <c r="E59" s="2">
        <v>4.2446043165467601E-2</v>
      </c>
      <c r="F59" s="2">
        <v>0.107660455486542</v>
      </c>
      <c r="G59" s="2">
        <v>4.79750778816199E-2</v>
      </c>
      <c r="H59" s="2">
        <v>1.36741973840666E-2</v>
      </c>
      <c r="I59" s="2">
        <v>0.117302052785924</v>
      </c>
      <c r="J59" s="2">
        <v>0.13700787401574799</v>
      </c>
      <c r="K59" s="2">
        <v>-4.1551246537396098E-3</v>
      </c>
      <c r="L59" s="2">
        <v>9.4112192860454302E-2</v>
      </c>
      <c r="M59" s="2">
        <v>0.10423728813559301</v>
      </c>
      <c r="N59" s="2">
        <v>-6.2931696085955502E-2</v>
      </c>
      <c r="O59" s="3">
        <v>0.127423822714681</v>
      </c>
      <c r="P59" s="3">
        <v>0.75683453237410103</v>
      </c>
    </row>
    <row r="60" spans="1:16" x14ac:dyDescent="0.3">
      <c r="A60" s="11" t="s">
        <v>18</v>
      </c>
      <c r="B60" s="11" t="s">
        <v>18</v>
      </c>
      <c r="C60" s="3">
        <v>5.3932790037542401E-2</v>
      </c>
      <c r="D60" s="3">
        <v>-1.6912829423689501E-2</v>
      </c>
      <c r="E60" s="3">
        <v>3.74123608083427E-3</v>
      </c>
      <c r="F60" s="3">
        <v>1.8812549526017699E-2</v>
      </c>
      <c r="G60" s="3">
        <v>6.4700120988650106E-2</v>
      </c>
      <c r="H60" s="3">
        <v>5.2056277056277099E-2</v>
      </c>
      <c r="I60" s="3">
        <v>8.70023660117272E-2</v>
      </c>
      <c r="J60" s="3">
        <v>8.1789575791989005E-2</v>
      </c>
      <c r="K60" s="3">
        <v>7.2828273991776701E-2</v>
      </c>
      <c r="L60" s="3">
        <v>0.11968442940432999</v>
      </c>
      <c r="M60" s="3">
        <v>0.117869822485207</v>
      </c>
      <c r="N60" s="3">
        <v>2.67593934754638E-2</v>
      </c>
      <c r="O60" s="3">
        <v>0.37875076546233899</v>
      </c>
      <c r="P60" s="3">
        <v>0.85712602368467605</v>
      </c>
    </row>
    <row r="61" spans="1:16" x14ac:dyDescent="0.3">
      <c r="A61" s="15"/>
      <c r="B61" s="15"/>
    </row>
    <row r="62" spans="1:16" x14ac:dyDescent="0.3">
      <c r="A62" s="13" t="s">
        <v>42</v>
      </c>
      <c r="B62" s="15"/>
    </row>
    <row r="63" spans="1:16" x14ac:dyDescent="0.3">
      <c r="A63" s="14" t="s">
        <v>43</v>
      </c>
      <c r="B63" s="15"/>
    </row>
    <row r="64" spans="1:16" x14ac:dyDescent="0.3">
      <c r="A64" s="14" t="s">
        <v>44</v>
      </c>
      <c r="B64" s="15"/>
    </row>
    <row r="65" spans="1:2" x14ac:dyDescent="0.3">
      <c r="A65" s="14" t="s">
        <v>47</v>
      </c>
      <c r="B65" s="15"/>
    </row>
    <row r="66" spans="1:2" x14ac:dyDescent="0.3">
      <c r="A66" s="14" t="s">
        <v>80</v>
      </c>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26:O26"/>
    <mergeCell ref="C44:N44"/>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118</v>
      </c>
      <c r="B1" s="15"/>
    </row>
    <row r="2" spans="1:15" ht="15.6" x14ac:dyDescent="0.3">
      <c r="A2" s="12" t="s">
        <v>34</v>
      </c>
      <c r="B2" s="15"/>
    </row>
    <row r="3" spans="1:15" ht="15.6" x14ac:dyDescent="0.3">
      <c r="A3" s="12" t="s">
        <v>35</v>
      </c>
      <c r="B3" s="15"/>
    </row>
    <row r="4" spans="1:15" ht="15.6" x14ac:dyDescent="0.3">
      <c r="A4" s="12" t="s">
        <v>119</v>
      </c>
      <c r="B4" s="15"/>
    </row>
    <row r="5" spans="1:15" x14ac:dyDescent="0.3">
      <c r="A5" s="15"/>
      <c r="B5" s="15"/>
    </row>
    <row r="6" spans="1:15" x14ac:dyDescent="0.3">
      <c r="A6" s="16" t="str">
        <f>HYPERLINK("#'Table of contents'!A11",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115</v>
      </c>
      <c r="C9" s="1">
        <v>716</v>
      </c>
      <c r="D9" s="1">
        <v>759</v>
      </c>
      <c r="E9" s="1">
        <v>826</v>
      </c>
      <c r="F9" s="1">
        <v>892</v>
      </c>
      <c r="G9" s="1">
        <v>977</v>
      </c>
      <c r="H9" s="1">
        <v>1079</v>
      </c>
      <c r="I9" s="1">
        <v>1188</v>
      </c>
      <c r="J9" s="1">
        <v>1356</v>
      </c>
      <c r="K9" s="1">
        <v>1504</v>
      </c>
      <c r="L9" s="1">
        <v>1745</v>
      </c>
      <c r="M9" s="1">
        <v>2211</v>
      </c>
      <c r="N9" s="1">
        <v>2647</v>
      </c>
      <c r="O9" s="1">
        <v>3031</v>
      </c>
    </row>
    <row r="10" spans="1:15" x14ac:dyDescent="0.3">
      <c r="A10" s="7" t="s">
        <v>13</v>
      </c>
      <c r="B10" s="7" t="s">
        <v>116</v>
      </c>
      <c r="C10" s="1">
        <v>87419</v>
      </c>
      <c r="D10" s="1">
        <v>92922</v>
      </c>
      <c r="E10" s="1">
        <v>98493</v>
      </c>
      <c r="F10" s="1">
        <v>104728</v>
      </c>
      <c r="G10" s="1">
        <v>111246</v>
      </c>
      <c r="H10" s="1">
        <v>119322</v>
      </c>
      <c r="I10" s="1">
        <v>128508</v>
      </c>
      <c r="J10" s="1">
        <v>138349</v>
      </c>
      <c r="K10" s="1">
        <v>143930</v>
      </c>
      <c r="L10" s="1">
        <v>155341</v>
      </c>
      <c r="M10" s="1">
        <v>181925</v>
      </c>
      <c r="N10" s="1">
        <v>204166</v>
      </c>
      <c r="O10" s="1">
        <v>218506</v>
      </c>
    </row>
    <row r="11" spans="1:15" x14ac:dyDescent="0.3">
      <c r="A11" s="7" t="s">
        <v>13</v>
      </c>
      <c r="B11" s="7" t="s">
        <v>117</v>
      </c>
      <c r="C11" s="1">
        <v>1913</v>
      </c>
      <c r="D11" s="1">
        <v>2062</v>
      </c>
      <c r="E11" s="1">
        <v>2255</v>
      </c>
      <c r="F11" s="1">
        <v>2439</v>
      </c>
      <c r="G11" s="1">
        <v>2579</v>
      </c>
      <c r="H11" s="1">
        <v>2753</v>
      </c>
      <c r="I11" s="1">
        <v>2953</v>
      </c>
      <c r="J11" s="1">
        <v>3135</v>
      </c>
      <c r="K11" s="1">
        <v>3263</v>
      </c>
      <c r="L11" s="1">
        <v>3487</v>
      </c>
      <c r="M11" s="1">
        <v>3953</v>
      </c>
      <c r="N11" s="1">
        <v>4331</v>
      </c>
      <c r="O11" s="1">
        <v>4647</v>
      </c>
    </row>
    <row r="12" spans="1:15" x14ac:dyDescent="0.3">
      <c r="A12" s="7" t="s">
        <v>13</v>
      </c>
      <c r="B12" s="7" t="s">
        <v>17</v>
      </c>
      <c r="C12" s="1">
        <v>362</v>
      </c>
      <c r="D12" s="1">
        <v>385</v>
      </c>
      <c r="E12" s="1">
        <v>408</v>
      </c>
      <c r="F12" s="1">
        <v>417</v>
      </c>
      <c r="G12" s="1">
        <v>437</v>
      </c>
      <c r="H12" s="1">
        <v>447</v>
      </c>
      <c r="I12" s="1">
        <v>472</v>
      </c>
      <c r="J12" s="1">
        <v>500</v>
      </c>
      <c r="K12" s="1">
        <v>540</v>
      </c>
      <c r="L12" s="1">
        <v>596</v>
      </c>
      <c r="M12" s="1">
        <v>772</v>
      </c>
      <c r="N12" s="1">
        <v>909</v>
      </c>
      <c r="O12" s="1">
        <v>995</v>
      </c>
    </row>
    <row r="13" spans="1:15" x14ac:dyDescent="0.3">
      <c r="A13" s="7" t="s">
        <v>13</v>
      </c>
      <c r="B13" s="7" t="s">
        <v>110</v>
      </c>
      <c r="C13" s="1">
        <v>14011</v>
      </c>
      <c r="D13" s="1">
        <v>14872</v>
      </c>
      <c r="E13" s="1">
        <v>15801</v>
      </c>
      <c r="F13" s="1">
        <v>16778</v>
      </c>
      <c r="G13" s="1">
        <v>17658</v>
      </c>
      <c r="H13" s="1">
        <v>18361</v>
      </c>
      <c r="I13" s="1">
        <v>19150</v>
      </c>
      <c r="J13" s="1">
        <v>19856</v>
      </c>
      <c r="K13" s="1">
        <v>19957</v>
      </c>
      <c r="L13" s="1">
        <v>20851</v>
      </c>
      <c r="M13" s="1">
        <v>24961</v>
      </c>
      <c r="N13" s="1">
        <v>27885</v>
      </c>
      <c r="O13" s="1">
        <v>29562</v>
      </c>
    </row>
    <row r="14" spans="1:15" x14ac:dyDescent="0.3">
      <c r="A14" s="7" t="s">
        <v>13</v>
      </c>
      <c r="B14" s="7" t="s">
        <v>111</v>
      </c>
      <c r="C14" s="1">
        <v>86603</v>
      </c>
      <c r="D14" s="1">
        <v>85198</v>
      </c>
      <c r="E14" s="1">
        <v>83312</v>
      </c>
      <c r="F14" s="1">
        <v>81484</v>
      </c>
      <c r="G14" s="1">
        <v>79426</v>
      </c>
      <c r="H14" s="1">
        <v>76513</v>
      </c>
      <c r="I14" s="1">
        <v>73928</v>
      </c>
      <c r="J14" s="1">
        <v>71819</v>
      </c>
      <c r="K14" s="1">
        <v>63514</v>
      </c>
      <c r="L14" s="1">
        <v>63234</v>
      </c>
      <c r="M14" s="1">
        <v>48554</v>
      </c>
      <c r="N14" s="1">
        <v>38510</v>
      </c>
      <c r="O14" s="1">
        <v>34250</v>
      </c>
    </row>
    <row r="15" spans="1:15" x14ac:dyDescent="0.3">
      <c r="A15" s="7" t="s">
        <v>14</v>
      </c>
      <c r="B15" s="7" t="s">
        <v>115</v>
      </c>
      <c r="C15" s="1">
        <v>13</v>
      </c>
      <c r="D15" s="1">
        <v>12</v>
      </c>
      <c r="E15" s="1">
        <v>12</v>
      </c>
      <c r="F15" s="1">
        <v>16</v>
      </c>
      <c r="G15" s="1">
        <v>17</v>
      </c>
      <c r="H15" s="1">
        <v>18</v>
      </c>
      <c r="I15" s="1">
        <v>20</v>
      </c>
      <c r="J15" s="1">
        <v>24</v>
      </c>
      <c r="K15" s="1">
        <v>25</v>
      </c>
      <c r="L15" s="1">
        <v>28</v>
      </c>
      <c r="M15" s="1">
        <v>36</v>
      </c>
      <c r="N15" s="1">
        <v>41</v>
      </c>
      <c r="O15" s="1">
        <v>47</v>
      </c>
    </row>
    <row r="16" spans="1:15" x14ac:dyDescent="0.3">
      <c r="A16" s="7" t="s">
        <v>14</v>
      </c>
      <c r="B16" s="7" t="s">
        <v>116</v>
      </c>
      <c r="C16" s="1">
        <v>3380</v>
      </c>
      <c r="D16" s="1">
        <v>3553</v>
      </c>
      <c r="E16" s="1">
        <v>3759</v>
      </c>
      <c r="F16" s="1">
        <v>3952</v>
      </c>
      <c r="G16" s="1">
        <v>4199</v>
      </c>
      <c r="H16" s="1">
        <v>4447</v>
      </c>
      <c r="I16" s="1">
        <v>4734</v>
      </c>
      <c r="J16" s="1">
        <v>5038</v>
      </c>
      <c r="K16" s="1">
        <v>5131</v>
      </c>
      <c r="L16" s="1">
        <v>5440</v>
      </c>
      <c r="M16" s="1">
        <v>6238</v>
      </c>
      <c r="N16" s="1">
        <v>6721</v>
      </c>
      <c r="O16" s="1">
        <v>7284</v>
      </c>
    </row>
    <row r="17" spans="1:15" x14ac:dyDescent="0.3">
      <c r="A17" s="7" t="s">
        <v>14</v>
      </c>
      <c r="B17" s="7" t="s">
        <v>117</v>
      </c>
      <c r="C17" s="1">
        <v>69</v>
      </c>
      <c r="D17" s="1">
        <v>79</v>
      </c>
      <c r="E17" s="1">
        <v>82</v>
      </c>
      <c r="F17" s="1">
        <v>91</v>
      </c>
      <c r="G17" s="1">
        <v>106</v>
      </c>
      <c r="H17" s="1">
        <v>126</v>
      </c>
      <c r="I17" s="1">
        <v>129</v>
      </c>
      <c r="J17" s="1">
        <v>137</v>
      </c>
      <c r="K17" s="1">
        <v>145</v>
      </c>
      <c r="L17" s="1">
        <v>152</v>
      </c>
      <c r="M17" s="1">
        <v>170</v>
      </c>
      <c r="N17" s="1">
        <v>182</v>
      </c>
      <c r="O17" s="1">
        <v>195</v>
      </c>
    </row>
    <row r="18" spans="1:15" x14ac:dyDescent="0.3">
      <c r="A18" s="7" t="s">
        <v>14</v>
      </c>
      <c r="B18" s="7" t="s">
        <v>17</v>
      </c>
      <c r="C18" s="1">
        <v>4</v>
      </c>
      <c r="D18" s="1">
        <v>6</v>
      </c>
      <c r="E18" s="1">
        <v>6</v>
      </c>
      <c r="F18" s="1">
        <v>8</v>
      </c>
      <c r="G18" s="1">
        <v>9</v>
      </c>
      <c r="H18" s="1">
        <v>9</v>
      </c>
      <c r="I18" s="1">
        <v>10</v>
      </c>
      <c r="J18" s="1">
        <v>12</v>
      </c>
      <c r="K18" s="1">
        <v>15</v>
      </c>
      <c r="L18" s="1">
        <v>13</v>
      </c>
      <c r="M18" s="1">
        <v>15</v>
      </c>
      <c r="N18" s="1">
        <v>19</v>
      </c>
      <c r="O18" s="1">
        <v>24</v>
      </c>
    </row>
    <row r="19" spans="1:15" x14ac:dyDescent="0.3">
      <c r="A19" s="7" t="s">
        <v>14</v>
      </c>
      <c r="B19" s="7" t="s">
        <v>110</v>
      </c>
      <c r="C19" s="1">
        <v>384</v>
      </c>
      <c r="D19" s="1">
        <v>404</v>
      </c>
      <c r="E19" s="1">
        <v>421</v>
      </c>
      <c r="F19" s="1">
        <v>442</v>
      </c>
      <c r="G19" s="1">
        <v>459</v>
      </c>
      <c r="H19" s="1">
        <v>487</v>
      </c>
      <c r="I19" s="1">
        <v>500</v>
      </c>
      <c r="J19" s="1">
        <v>513</v>
      </c>
      <c r="K19" s="1">
        <v>514</v>
      </c>
      <c r="L19" s="1">
        <v>539</v>
      </c>
      <c r="M19" s="1">
        <v>638</v>
      </c>
      <c r="N19" s="1">
        <v>677</v>
      </c>
      <c r="O19" s="1">
        <v>736</v>
      </c>
    </row>
    <row r="20" spans="1:15" x14ac:dyDescent="0.3">
      <c r="A20" s="7" t="s">
        <v>14</v>
      </c>
      <c r="B20" s="7" t="s">
        <v>111</v>
      </c>
      <c r="C20" s="1">
        <v>2522</v>
      </c>
      <c r="D20" s="1">
        <v>2469</v>
      </c>
      <c r="E20" s="1">
        <v>2379</v>
      </c>
      <c r="F20" s="1">
        <v>2306</v>
      </c>
      <c r="G20" s="1">
        <v>2267</v>
      </c>
      <c r="H20" s="1">
        <v>2186</v>
      </c>
      <c r="I20" s="1">
        <v>2130</v>
      </c>
      <c r="J20" s="1">
        <v>2043</v>
      </c>
      <c r="K20" s="1">
        <v>1759</v>
      </c>
      <c r="L20" s="1">
        <v>1770</v>
      </c>
      <c r="M20" s="1">
        <v>1345</v>
      </c>
      <c r="N20" s="1">
        <v>1023</v>
      </c>
      <c r="O20" s="1">
        <v>901</v>
      </c>
    </row>
    <row r="21" spans="1:15" x14ac:dyDescent="0.3">
      <c r="A21" s="7" t="s">
        <v>15</v>
      </c>
      <c r="B21" s="7" t="s">
        <v>115</v>
      </c>
      <c r="C21" s="1">
        <v>63</v>
      </c>
      <c r="D21" s="1">
        <v>69</v>
      </c>
      <c r="E21" s="1">
        <v>81</v>
      </c>
      <c r="F21" s="1">
        <v>88</v>
      </c>
      <c r="G21" s="1">
        <v>101</v>
      </c>
      <c r="H21" s="1">
        <v>119</v>
      </c>
      <c r="I21" s="1">
        <v>142</v>
      </c>
      <c r="J21" s="1">
        <v>165</v>
      </c>
      <c r="K21" s="1">
        <v>203</v>
      </c>
      <c r="L21" s="1">
        <v>241</v>
      </c>
      <c r="M21" s="1">
        <v>293</v>
      </c>
      <c r="N21" s="1">
        <v>357</v>
      </c>
      <c r="O21" s="1">
        <v>431</v>
      </c>
    </row>
    <row r="22" spans="1:15" x14ac:dyDescent="0.3">
      <c r="A22" s="7" t="s">
        <v>15</v>
      </c>
      <c r="B22" s="7" t="s">
        <v>116</v>
      </c>
      <c r="C22" s="1">
        <v>9015</v>
      </c>
      <c r="D22" s="1">
        <v>9622</v>
      </c>
      <c r="E22" s="1">
        <v>10102</v>
      </c>
      <c r="F22" s="1">
        <v>10616</v>
      </c>
      <c r="G22" s="1">
        <v>11310</v>
      </c>
      <c r="H22" s="1">
        <v>11925</v>
      </c>
      <c r="I22" s="1">
        <v>12525</v>
      </c>
      <c r="J22" s="1">
        <v>13256</v>
      </c>
      <c r="K22" s="1">
        <v>13560</v>
      </c>
      <c r="L22" s="1">
        <v>14370</v>
      </c>
      <c r="M22" s="1">
        <v>16694</v>
      </c>
      <c r="N22" s="1">
        <v>17870</v>
      </c>
      <c r="O22" s="1">
        <v>19082</v>
      </c>
    </row>
    <row r="23" spans="1:15" x14ac:dyDescent="0.3">
      <c r="A23" s="7" t="s">
        <v>15</v>
      </c>
      <c r="B23" s="7" t="s">
        <v>117</v>
      </c>
      <c r="C23" s="1">
        <v>226</v>
      </c>
      <c r="D23" s="1">
        <v>260</v>
      </c>
      <c r="E23" s="1">
        <v>298</v>
      </c>
      <c r="F23" s="1">
        <v>333</v>
      </c>
      <c r="G23" s="1">
        <v>362</v>
      </c>
      <c r="H23" s="1">
        <v>380</v>
      </c>
      <c r="I23" s="1">
        <v>408</v>
      </c>
      <c r="J23" s="1">
        <v>436</v>
      </c>
      <c r="K23" s="1">
        <v>442</v>
      </c>
      <c r="L23" s="1">
        <v>456</v>
      </c>
      <c r="M23" s="1">
        <v>545</v>
      </c>
      <c r="N23" s="1">
        <v>590</v>
      </c>
      <c r="O23" s="1">
        <v>648</v>
      </c>
    </row>
    <row r="24" spans="1:15" x14ac:dyDescent="0.3">
      <c r="A24" s="7" t="s">
        <v>15</v>
      </c>
      <c r="B24" s="7" t="s">
        <v>17</v>
      </c>
      <c r="C24" s="1">
        <v>33</v>
      </c>
      <c r="D24" s="1">
        <v>32</v>
      </c>
      <c r="E24" s="1">
        <v>31</v>
      </c>
      <c r="F24" s="1">
        <v>41</v>
      </c>
      <c r="G24" s="1">
        <v>44</v>
      </c>
      <c r="H24" s="1">
        <v>50</v>
      </c>
      <c r="I24" s="1">
        <v>56</v>
      </c>
      <c r="J24" s="1">
        <v>58</v>
      </c>
      <c r="K24" s="1">
        <v>58</v>
      </c>
      <c r="L24" s="1">
        <v>64</v>
      </c>
      <c r="M24" s="1">
        <v>84</v>
      </c>
      <c r="N24" s="1">
        <v>97</v>
      </c>
      <c r="O24" s="1">
        <v>111</v>
      </c>
    </row>
    <row r="25" spans="1:15" x14ac:dyDescent="0.3">
      <c r="A25" s="7" t="s">
        <v>15</v>
      </c>
      <c r="B25" s="7" t="s">
        <v>110</v>
      </c>
      <c r="C25" s="1">
        <v>1452</v>
      </c>
      <c r="D25" s="1">
        <v>1537</v>
      </c>
      <c r="E25" s="1">
        <v>1628</v>
      </c>
      <c r="F25" s="1">
        <v>1721</v>
      </c>
      <c r="G25" s="1">
        <v>1788</v>
      </c>
      <c r="H25" s="1">
        <v>1852</v>
      </c>
      <c r="I25" s="1">
        <v>1954</v>
      </c>
      <c r="J25" s="1">
        <v>2012</v>
      </c>
      <c r="K25" s="1">
        <v>1993</v>
      </c>
      <c r="L25" s="1">
        <v>2041</v>
      </c>
      <c r="M25" s="1">
        <v>2416</v>
      </c>
      <c r="N25" s="1">
        <v>2638</v>
      </c>
      <c r="O25" s="1">
        <v>2827</v>
      </c>
    </row>
    <row r="26" spans="1:15" x14ac:dyDescent="0.3">
      <c r="A26" s="7" t="s">
        <v>15</v>
      </c>
      <c r="B26" s="7" t="s">
        <v>111</v>
      </c>
      <c r="C26" s="1">
        <v>9861</v>
      </c>
      <c r="D26" s="1">
        <v>9631</v>
      </c>
      <c r="E26" s="1">
        <v>9349</v>
      </c>
      <c r="F26" s="1">
        <v>9016</v>
      </c>
      <c r="G26" s="1">
        <v>8756</v>
      </c>
      <c r="H26" s="1">
        <v>8420</v>
      </c>
      <c r="I26" s="1">
        <v>8043</v>
      </c>
      <c r="J26" s="1">
        <v>7793</v>
      </c>
      <c r="K26" s="1">
        <v>6859</v>
      </c>
      <c r="L26" s="1">
        <v>6876</v>
      </c>
      <c r="M26" s="1">
        <v>5523</v>
      </c>
      <c r="N26" s="1">
        <v>4431</v>
      </c>
      <c r="O26" s="1">
        <v>3962</v>
      </c>
    </row>
    <row r="27" spans="1:15" x14ac:dyDescent="0.3">
      <c r="A27" s="7" t="s">
        <v>16</v>
      </c>
      <c r="B27" s="7" t="s">
        <v>115</v>
      </c>
      <c r="C27" s="1">
        <v>34</v>
      </c>
      <c r="D27" s="1">
        <v>36</v>
      </c>
      <c r="E27" s="1">
        <v>38</v>
      </c>
      <c r="F27" s="1">
        <v>39</v>
      </c>
      <c r="G27" s="1">
        <v>48</v>
      </c>
      <c r="H27" s="1">
        <v>55</v>
      </c>
      <c r="I27" s="1">
        <v>64</v>
      </c>
      <c r="J27" s="1">
        <v>77</v>
      </c>
      <c r="K27" s="1">
        <v>82</v>
      </c>
      <c r="L27" s="1">
        <v>89</v>
      </c>
      <c r="M27" s="1">
        <v>125</v>
      </c>
      <c r="N27" s="1">
        <v>160</v>
      </c>
      <c r="O27" s="1">
        <v>185</v>
      </c>
    </row>
    <row r="28" spans="1:15" x14ac:dyDescent="0.3">
      <c r="A28" s="7" t="s">
        <v>16</v>
      </c>
      <c r="B28" s="7" t="s">
        <v>116</v>
      </c>
      <c r="C28" s="1">
        <v>4744</v>
      </c>
      <c r="D28" s="1">
        <v>4948</v>
      </c>
      <c r="E28" s="1">
        <v>5143</v>
      </c>
      <c r="F28" s="1">
        <v>5350</v>
      </c>
      <c r="G28" s="1">
        <v>5628</v>
      </c>
      <c r="H28" s="1">
        <v>5964</v>
      </c>
      <c r="I28" s="1">
        <v>6406</v>
      </c>
      <c r="J28" s="1">
        <v>6838</v>
      </c>
      <c r="K28" s="1">
        <v>7122</v>
      </c>
      <c r="L28" s="1">
        <v>7810</v>
      </c>
      <c r="M28" s="1">
        <v>9183</v>
      </c>
      <c r="N28" s="1">
        <v>10296</v>
      </c>
      <c r="O28" s="1">
        <v>10857</v>
      </c>
    </row>
    <row r="29" spans="1:15" x14ac:dyDescent="0.3">
      <c r="A29" s="7" t="s">
        <v>16</v>
      </c>
      <c r="B29" s="7" t="s">
        <v>117</v>
      </c>
      <c r="C29" s="1">
        <v>70</v>
      </c>
      <c r="D29" s="1">
        <v>76</v>
      </c>
      <c r="E29" s="1">
        <v>82</v>
      </c>
      <c r="F29" s="1">
        <v>85</v>
      </c>
      <c r="G29" s="1">
        <v>95</v>
      </c>
      <c r="H29" s="1">
        <v>114</v>
      </c>
      <c r="I29" s="1">
        <v>117</v>
      </c>
      <c r="J29" s="1">
        <v>121</v>
      </c>
      <c r="K29" s="1">
        <v>133</v>
      </c>
      <c r="L29" s="1">
        <v>149</v>
      </c>
      <c r="M29" s="1">
        <v>190</v>
      </c>
      <c r="N29" s="1">
        <v>208</v>
      </c>
      <c r="O29" s="1">
        <v>226</v>
      </c>
    </row>
    <row r="30" spans="1:15" x14ac:dyDescent="0.3">
      <c r="A30" s="7" t="s">
        <v>16</v>
      </c>
      <c r="B30" s="7" t="s">
        <v>17</v>
      </c>
      <c r="C30" s="1">
        <v>14</v>
      </c>
      <c r="D30" s="1">
        <v>17</v>
      </c>
      <c r="E30" s="1">
        <v>20</v>
      </c>
      <c r="F30" s="1">
        <v>22</v>
      </c>
      <c r="G30" s="1">
        <v>24</v>
      </c>
      <c r="H30" s="1">
        <v>26</v>
      </c>
      <c r="I30" s="1">
        <v>27</v>
      </c>
      <c r="J30" s="1">
        <v>28</v>
      </c>
      <c r="K30" s="1">
        <v>31</v>
      </c>
      <c r="L30" s="1">
        <v>32</v>
      </c>
      <c r="M30" s="1">
        <v>35</v>
      </c>
      <c r="N30" s="1">
        <v>37</v>
      </c>
      <c r="O30" s="1">
        <v>45</v>
      </c>
    </row>
    <row r="31" spans="1:15" x14ac:dyDescent="0.3">
      <c r="A31" s="7" t="s">
        <v>16</v>
      </c>
      <c r="B31" s="7" t="s">
        <v>110</v>
      </c>
      <c r="C31" s="1">
        <v>657</v>
      </c>
      <c r="D31" s="1">
        <v>697</v>
      </c>
      <c r="E31" s="1">
        <v>729</v>
      </c>
      <c r="F31" s="1">
        <v>770</v>
      </c>
      <c r="G31" s="1">
        <v>813</v>
      </c>
      <c r="H31" s="1">
        <v>868</v>
      </c>
      <c r="I31" s="1">
        <v>887</v>
      </c>
      <c r="J31" s="1">
        <v>930</v>
      </c>
      <c r="K31" s="1">
        <v>919</v>
      </c>
      <c r="L31" s="1">
        <v>973</v>
      </c>
      <c r="M31" s="1">
        <v>1187</v>
      </c>
      <c r="N31" s="1">
        <v>1310</v>
      </c>
      <c r="O31" s="1">
        <v>1373</v>
      </c>
    </row>
    <row r="32" spans="1:15" x14ac:dyDescent="0.3">
      <c r="A32" s="7" t="s">
        <v>16</v>
      </c>
      <c r="B32" s="7" t="s">
        <v>111</v>
      </c>
      <c r="C32" s="1">
        <v>4723</v>
      </c>
      <c r="D32" s="1">
        <v>4601</v>
      </c>
      <c r="E32" s="1">
        <v>4433</v>
      </c>
      <c r="F32" s="1">
        <v>4295</v>
      </c>
      <c r="G32" s="1">
        <v>4165</v>
      </c>
      <c r="H32" s="1">
        <v>4020</v>
      </c>
      <c r="I32" s="1">
        <v>3840</v>
      </c>
      <c r="J32" s="1">
        <v>3735</v>
      </c>
      <c r="K32" s="1">
        <v>3286</v>
      </c>
      <c r="L32" s="1">
        <v>3286</v>
      </c>
      <c r="M32" s="1">
        <v>2632</v>
      </c>
      <c r="N32" s="1">
        <v>2119</v>
      </c>
      <c r="O32" s="1">
        <v>1895</v>
      </c>
    </row>
    <row r="33" spans="1:15" x14ac:dyDescent="0.3">
      <c r="A33" s="7" t="s">
        <v>17</v>
      </c>
      <c r="B33" s="7" t="s">
        <v>115</v>
      </c>
      <c r="C33" s="1">
        <v>112</v>
      </c>
      <c r="D33" s="1">
        <v>128</v>
      </c>
      <c r="E33" s="1">
        <v>141</v>
      </c>
      <c r="F33" s="1">
        <v>148</v>
      </c>
      <c r="G33" s="1">
        <v>158</v>
      </c>
      <c r="H33" s="1">
        <v>167</v>
      </c>
      <c r="I33" s="1">
        <v>186</v>
      </c>
      <c r="J33" s="1">
        <v>223</v>
      </c>
      <c r="K33" s="1">
        <v>232</v>
      </c>
      <c r="L33" s="1">
        <v>263</v>
      </c>
      <c r="M33" s="1">
        <v>287</v>
      </c>
      <c r="N33" s="1">
        <v>315</v>
      </c>
      <c r="O33" s="1">
        <v>373</v>
      </c>
    </row>
    <row r="34" spans="1:15" x14ac:dyDescent="0.3">
      <c r="A34" s="7" t="s">
        <v>17</v>
      </c>
      <c r="B34" s="7" t="s">
        <v>116</v>
      </c>
      <c r="C34" s="1">
        <v>9527</v>
      </c>
      <c r="D34" s="1">
        <v>10585</v>
      </c>
      <c r="E34" s="1">
        <v>12095</v>
      </c>
      <c r="F34" s="1">
        <v>12900</v>
      </c>
      <c r="G34" s="1">
        <v>14170</v>
      </c>
      <c r="H34" s="1">
        <v>15720</v>
      </c>
      <c r="I34" s="1">
        <v>17744</v>
      </c>
      <c r="J34" s="1">
        <v>21002</v>
      </c>
      <c r="K34" s="1">
        <v>23406</v>
      </c>
      <c r="L34" s="1">
        <v>26271</v>
      </c>
      <c r="M34" s="1">
        <v>28506</v>
      </c>
      <c r="N34" s="1">
        <v>33148</v>
      </c>
      <c r="O34" s="1">
        <v>42044</v>
      </c>
    </row>
    <row r="35" spans="1:15" x14ac:dyDescent="0.3">
      <c r="A35" s="7" t="s">
        <v>17</v>
      </c>
      <c r="B35" s="7" t="s">
        <v>117</v>
      </c>
      <c r="C35" s="1">
        <v>128</v>
      </c>
      <c r="D35" s="1">
        <v>146</v>
      </c>
      <c r="E35" s="1">
        <v>163</v>
      </c>
      <c r="F35" s="1">
        <v>181</v>
      </c>
      <c r="G35" s="1">
        <v>206</v>
      </c>
      <c r="H35" s="1">
        <v>226</v>
      </c>
      <c r="I35" s="1">
        <v>246</v>
      </c>
      <c r="J35" s="1">
        <v>278</v>
      </c>
      <c r="K35" s="1">
        <v>301</v>
      </c>
      <c r="L35" s="1">
        <v>350</v>
      </c>
      <c r="M35" s="1">
        <v>356</v>
      </c>
      <c r="N35" s="1">
        <v>385</v>
      </c>
      <c r="O35" s="1">
        <v>483</v>
      </c>
    </row>
    <row r="36" spans="1:15" x14ac:dyDescent="0.3">
      <c r="A36" s="7" t="s">
        <v>17</v>
      </c>
      <c r="B36" s="7" t="s">
        <v>17</v>
      </c>
      <c r="C36" s="1">
        <v>76</v>
      </c>
      <c r="D36" s="1">
        <v>84</v>
      </c>
      <c r="E36" s="1">
        <v>89</v>
      </c>
      <c r="F36" s="1">
        <v>100</v>
      </c>
      <c r="G36" s="1">
        <v>100</v>
      </c>
      <c r="H36" s="1">
        <v>104</v>
      </c>
      <c r="I36" s="1">
        <v>120</v>
      </c>
      <c r="J36" s="1">
        <v>137</v>
      </c>
      <c r="K36" s="1">
        <v>148</v>
      </c>
      <c r="L36" s="1">
        <v>164</v>
      </c>
      <c r="M36" s="1">
        <v>188</v>
      </c>
      <c r="N36" s="1">
        <v>208</v>
      </c>
      <c r="O36" s="1">
        <v>271</v>
      </c>
    </row>
    <row r="37" spans="1:15" x14ac:dyDescent="0.3">
      <c r="A37" s="7" t="s">
        <v>17</v>
      </c>
      <c r="B37" s="7" t="s">
        <v>110</v>
      </c>
      <c r="C37" s="1">
        <v>1515</v>
      </c>
      <c r="D37" s="1">
        <v>1677</v>
      </c>
      <c r="E37" s="1">
        <v>1862</v>
      </c>
      <c r="F37" s="1">
        <v>1970</v>
      </c>
      <c r="G37" s="1">
        <v>2159</v>
      </c>
      <c r="H37" s="1">
        <v>2362</v>
      </c>
      <c r="I37" s="1">
        <v>2543</v>
      </c>
      <c r="J37" s="1">
        <v>2835</v>
      </c>
      <c r="K37" s="1">
        <v>3063</v>
      </c>
      <c r="L37" s="1">
        <v>3384</v>
      </c>
      <c r="M37" s="1">
        <v>3781</v>
      </c>
      <c r="N37" s="1">
        <v>4238</v>
      </c>
      <c r="O37" s="1">
        <v>4890</v>
      </c>
    </row>
    <row r="38" spans="1:15" x14ac:dyDescent="0.3">
      <c r="A38" s="7" t="s">
        <v>17</v>
      </c>
      <c r="B38" s="7" t="s">
        <v>111</v>
      </c>
      <c r="C38" s="1">
        <v>12905</v>
      </c>
      <c r="D38" s="1">
        <v>12791</v>
      </c>
      <c r="E38" s="1">
        <v>13130</v>
      </c>
      <c r="F38" s="1">
        <v>12519</v>
      </c>
      <c r="G38" s="1">
        <v>11468</v>
      </c>
      <c r="H38" s="1">
        <v>10356</v>
      </c>
      <c r="I38" s="1">
        <v>9447</v>
      </c>
      <c r="J38" s="1">
        <v>8613</v>
      </c>
      <c r="K38" s="1">
        <v>8152</v>
      </c>
      <c r="L38" s="1">
        <v>7708</v>
      </c>
      <c r="M38" s="1">
        <v>5238</v>
      </c>
      <c r="N38" s="1">
        <v>4089</v>
      </c>
      <c r="O38" s="1">
        <v>3476</v>
      </c>
    </row>
    <row r="39" spans="1:15" x14ac:dyDescent="0.3">
      <c r="A39" s="10" t="s">
        <v>18</v>
      </c>
      <c r="B39" s="10" t="s">
        <v>18</v>
      </c>
      <c r="C39" s="5">
        <v>252551</v>
      </c>
      <c r="D39" s="5">
        <v>259658</v>
      </c>
      <c r="E39" s="5">
        <v>267168</v>
      </c>
      <c r="F39" s="5">
        <v>273747</v>
      </c>
      <c r="G39" s="5">
        <v>280775</v>
      </c>
      <c r="H39" s="5">
        <v>288476</v>
      </c>
      <c r="I39" s="5">
        <v>298477</v>
      </c>
      <c r="J39" s="5">
        <v>311319</v>
      </c>
      <c r="K39" s="5">
        <v>310287</v>
      </c>
      <c r="L39" s="5">
        <v>327723</v>
      </c>
      <c r="M39" s="5">
        <v>348081</v>
      </c>
      <c r="N39" s="5">
        <v>369607</v>
      </c>
      <c r="O39" s="5">
        <v>393357</v>
      </c>
    </row>
    <row r="40" spans="1:15" x14ac:dyDescent="0.3">
      <c r="A40" s="15"/>
      <c r="B40" s="15"/>
    </row>
    <row r="41" spans="1:15" x14ac:dyDescent="0.3">
      <c r="A41" s="15"/>
      <c r="B41" s="15"/>
    </row>
    <row r="42" spans="1:15" x14ac:dyDescent="0.3">
      <c r="A42" s="15"/>
      <c r="B42" s="15"/>
      <c r="C42" s="18" t="s">
        <v>37</v>
      </c>
      <c r="D42" s="19"/>
      <c r="E42" s="19"/>
      <c r="F42" s="19"/>
      <c r="G42" s="19"/>
      <c r="H42" s="19"/>
      <c r="I42" s="19"/>
      <c r="J42" s="19"/>
      <c r="K42" s="19"/>
      <c r="L42" s="19"/>
      <c r="M42" s="19"/>
      <c r="N42" s="19"/>
      <c r="O42" s="19"/>
    </row>
    <row r="43" spans="1:15" x14ac:dyDescent="0.3">
      <c r="A43" s="9" t="s">
        <v>41</v>
      </c>
      <c r="B43" s="9" t="s">
        <v>41</v>
      </c>
      <c r="C43" s="4" t="s">
        <v>0</v>
      </c>
      <c r="D43" s="4" t="s">
        <v>1</v>
      </c>
      <c r="E43" s="4" t="s">
        <v>2</v>
      </c>
      <c r="F43" s="4" t="s">
        <v>3</v>
      </c>
      <c r="G43" s="4" t="s">
        <v>4</v>
      </c>
      <c r="H43" s="4" t="s">
        <v>5</v>
      </c>
      <c r="I43" s="4" t="s">
        <v>6</v>
      </c>
      <c r="J43" s="4" t="s">
        <v>7</v>
      </c>
      <c r="K43" s="4" t="s">
        <v>8</v>
      </c>
      <c r="L43" s="4" t="s">
        <v>9</v>
      </c>
      <c r="M43" s="4" t="s">
        <v>10</v>
      </c>
      <c r="N43" s="4" t="s">
        <v>11</v>
      </c>
      <c r="O43" s="4" t="s">
        <v>12</v>
      </c>
    </row>
    <row r="44" spans="1:15" x14ac:dyDescent="0.3">
      <c r="A44" s="8" t="s">
        <v>13</v>
      </c>
      <c r="B44" s="8" t="s">
        <v>115</v>
      </c>
      <c r="C44" s="2">
        <v>3.7482201189379298E-3</v>
      </c>
      <c r="D44" s="2">
        <v>3.8685409637203199E-3</v>
      </c>
      <c r="E44" s="2">
        <v>4.10751137522067E-3</v>
      </c>
      <c r="F44" s="2">
        <v>4.31463978562238E-3</v>
      </c>
      <c r="G44" s="2">
        <v>4.6014798208390004E-3</v>
      </c>
      <c r="H44" s="2">
        <v>4.93878018079872E-3</v>
      </c>
      <c r="I44" s="2">
        <v>5.25201260836697E-3</v>
      </c>
      <c r="J44" s="2">
        <v>5.7698444780120402E-3</v>
      </c>
      <c r="K44" s="2">
        <v>6.4630352201041604E-3</v>
      </c>
      <c r="L44" s="2">
        <v>7.1150725370432303E-3</v>
      </c>
      <c r="M44" s="2">
        <v>8.4268378205323707E-3</v>
      </c>
      <c r="N44" s="2">
        <v>9.5062632879388594E-3</v>
      </c>
      <c r="O44" s="2">
        <v>1.0416129708479001E-2</v>
      </c>
    </row>
    <row r="45" spans="1:15" x14ac:dyDescent="0.3">
      <c r="A45" s="8" t="s">
        <v>13</v>
      </c>
      <c r="B45" s="8" t="s">
        <v>116</v>
      </c>
      <c r="C45" s="2">
        <v>0.45763359577854101</v>
      </c>
      <c r="D45" s="2">
        <v>0.47361339055444002</v>
      </c>
      <c r="E45" s="2">
        <v>0.48978343568959898</v>
      </c>
      <c r="F45" s="2">
        <v>0.50657353752092005</v>
      </c>
      <c r="G45" s="2">
        <v>0.52394700527027205</v>
      </c>
      <c r="H45" s="2">
        <v>0.54615859938208</v>
      </c>
      <c r="I45" s="2">
        <v>0.56811922245456403</v>
      </c>
      <c r="J45" s="2">
        <v>0.58868157351658401</v>
      </c>
      <c r="K45" s="2">
        <v>0.61850043831754797</v>
      </c>
      <c r="L45" s="2">
        <v>0.63338824239360003</v>
      </c>
      <c r="M45" s="2">
        <v>0.69337515626429203</v>
      </c>
      <c r="N45" s="2">
        <v>0.73322846635637495</v>
      </c>
      <c r="O45" s="2">
        <v>0.75090294888845399</v>
      </c>
    </row>
    <row r="46" spans="1:15" x14ac:dyDescent="0.3">
      <c r="A46" s="8" t="s">
        <v>13</v>
      </c>
      <c r="B46" s="8" t="s">
        <v>117</v>
      </c>
      <c r="C46" s="2">
        <v>1.00144484462685E-2</v>
      </c>
      <c r="D46" s="2">
        <v>1.0509791129369299E-2</v>
      </c>
      <c r="E46" s="2">
        <v>1.1213605509833699E-2</v>
      </c>
      <c r="F46" s="2">
        <v>1.17975408488038E-2</v>
      </c>
      <c r="G46" s="2">
        <v>1.21465879815187E-2</v>
      </c>
      <c r="H46" s="2">
        <v>1.260098409429E-2</v>
      </c>
      <c r="I46" s="2">
        <v>1.30548764583398E-2</v>
      </c>
      <c r="J46" s="2">
        <v>1.33395740697402E-2</v>
      </c>
      <c r="K46" s="2">
        <v>1.4021864310638199E-2</v>
      </c>
      <c r="L46" s="2">
        <v>1.4217912857690401E-2</v>
      </c>
      <c r="M46" s="2">
        <v>1.50661645882245E-2</v>
      </c>
      <c r="N46" s="2">
        <v>1.55540711371603E-2</v>
      </c>
      <c r="O46" s="2">
        <v>1.5969566069053701E-2</v>
      </c>
    </row>
    <row r="47" spans="1:15" x14ac:dyDescent="0.3">
      <c r="A47" s="8" t="s">
        <v>13</v>
      </c>
      <c r="B47" s="8" t="s">
        <v>17</v>
      </c>
      <c r="C47" s="2">
        <v>1.89504983666974E-3</v>
      </c>
      <c r="D47" s="2">
        <v>1.9623033873943699E-3</v>
      </c>
      <c r="E47" s="2">
        <v>2.0288918173002801E-3</v>
      </c>
      <c r="F47" s="2">
        <v>2.0170457293772798E-3</v>
      </c>
      <c r="G47" s="2">
        <v>2.0581849352166301E-3</v>
      </c>
      <c r="H47" s="2">
        <v>2.04600068657741E-3</v>
      </c>
      <c r="I47" s="2">
        <v>2.0866582080380598E-3</v>
      </c>
      <c r="J47" s="2">
        <v>2.1275237750781901E-3</v>
      </c>
      <c r="K47" s="2">
        <v>2.3205046667927201E-3</v>
      </c>
      <c r="L47" s="2">
        <v>2.4301336573511502E-3</v>
      </c>
      <c r="M47" s="2">
        <v>2.94234228740434E-3</v>
      </c>
      <c r="N47" s="2">
        <v>3.26452335804172E-3</v>
      </c>
      <c r="O47" s="2">
        <v>3.41934973933902E-3</v>
      </c>
    </row>
    <row r="48" spans="1:15" x14ac:dyDescent="0.3">
      <c r="A48" s="8" t="s">
        <v>13</v>
      </c>
      <c r="B48" s="8" t="s">
        <v>110</v>
      </c>
      <c r="C48" s="2">
        <v>7.3346804589999204E-2</v>
      </c>
      <c r="D48" s="2">
        <v>7.5800976564491002E-2</v>
      </c>
      <c r="E48" s="2">
        <v>7.8574802953827794E-2</v>
      </c>
      <c r="F48" s="2">
        <v>8.1155859106695399E-2</v>
      </c>
      <c r="G48" s="2">
        <v>8.3165742759851696E-2</v>
      </c>
      <c r="H48" s="2">
        <v>8.4041652362970606E-2</v>
      </c>
      <c r="I48" s="2">
        <v>8.4659967550696505E-2</v>
      </c>
      <c r="J48" s="2">
        <v>8.4488224155904901E-2</v>
      </c>
      <c r="K48" s="2">
        <v>8.5759836361448696E-2</v>
      </c>
      <c r="L48" s="2">
        <v>8.5017981358102193E-2</v>
      </c>
      <c r="M48" s="2">
        <v>9.5134463518004697E-2</v>
      </c>
      <c r="N48" s="2">
        <v>0.100144371660059</v>
      </c>
      <c r="O48" s="2">
        <v>0.10159077084858301</v>
      </c>
    </row>
    <row r="49" spans="1:15" x14ac:dyDescent="0.3">
      <c r="A49" s="8" t="s">
        <v>13</v>
      </c>
      <c r="B49" s="8" t="s">
        <v>111</v>
      </c>
      <c r="C49" s="2">
        <v>0.45336188122958399</v>
      </c>
      <c r="D49" s="2">
        <v>0.43424499740058498</v>
      </c>
      <c r="E49" s="2">
        <v>0.41429175265421803</v>
      </c>
      <c r="F49" s="2">
        <v>0.39414137700858098</v>
      </c>
      <c r="G49" s="2">
        <v>0.37408099923230198</v>
      </c>
      <c r="H49" s="2">
        <v>0.35021398329328302</v>
      </c>
      <c r="I49" s="2">
        <v>0.32682726271999402</v>
      </c>
      <c r="J49" s="2">
        <v>0.30559326000468101</v>
      </c>
      <c r="K49" s="2">
        <v>0.27293432112346799</v>
      </c>
      <c r="L49" s="2">
        <v>0.25783065719621301</v>
      </c>
      <c r="M49" s="2">
        <v>0.18505503552154201</v>
      </c>
      <c r="N49" s="2">
        <v>0.138302304200425</v>
      </c>
      <c r="O49" s="2">
        <v>0.117701234746092</v>
      </c>
    </row>
    <row r="50" spans="1:15" x14ac:dyDescent="0.3">
      <c r="A50" s="8" t="s">
        <v>14</v>
      </c>
      <c r="B50" s="8" t="s">
        <v>115</v>
      </c>
      <c r="C50" s="2">
        <v>2.0401757689893301E-3</v>
      </c>
      <c r="D50" s="2">
        <v>1.83964433542848E-3</v>
      </c>
      <c r="E50" s="2">
        <v>1.80207238324073E-3</v>
      </c>
      <c r="F50" s="2">
        <v>2.3477622890682301E-3</v>
      </c>
      <c r="G50" s="2">
        <v>2.4089556468754399E-3</v>
      </c>
      <c r="H50" s="2">
        <v>2.4749071909803402E-3</v>
      </c>
      <c r="I50" s="2">
        <v>2.6585138907350798E-3</v>
      </c>
      <c r="J50" s="2">
        <v>3.0899961375048298E-3</v>
      </c>
      <c r="K50" s="2">
        <v>3.2942416655685901E-3</v>
      </c>
      <c r="L50" s="2">
        <v>3.5255603122639101E-3</v>
      </c>
      <c r="M50" s="2">
        <v>4.26439232409382E-3</v>
      </c>
      <c r="N50" s="2">
        <v>4.7327715571972798E-3</v>
      </c>
      <c r="O50" s="2">
        <v>5.1159246761728503E-3</v>
      </c>
    </row>
    <row r="51" spans="1:15" x14ac:dyDescent="0.3">
      <c r="A51" s="8" t="s">
        <v>14</v>
      </c>
      <c r="B51" s="8" t="s">
        <v>116</v>
      </c>
      <c r="C51" s="2">
        <v>0.53044569993722501</v>
      </c>
      <c r="D51" s="2">
        <v>0.54468802698145002</v>
      </c>
      <c r="E51" s="2">
        <v>0.56449917405015804</v>
      </c>
      <c r="F51" s="2">
        <v>0.57989728539985297</v>
      </c>
      <c r="G51" s="2">
        <v>0.59501204477823399</v>
      </c>
      <c r="H51" s="2">
        <v>0.61143957101608704</v>
      </c>
      <c r="I51" s="2">
        <v>0.62927023793699299</v>
      </c>
      <c r="J51" s="2">
        <v>0.64864168919788801</v>
      </c>
      <c r="K51" s="2">
        <v>0.67611015944129704</v>
      </c>
      <c r="L51" s="2">
        <v>0.68496600352556003</v>
      </c>
      <c r="M51" s="2">
        <v>0.73892442549158999</v>
      </c>
      <c r="N51" s="2">
        <v>0.77582823502250997</v>
      </c>
      <c r="O51" s="2">
        <v>0.79285947534559698</v>
      </c>
    </row>
    <row r="52" spans="1:15" x14ac:dyDescent="0.3">
      <c r="A52" s="8" t="s">
        <v>14</v>
      </c>
      <c r="B52" s="8" t="s">
        <v>117</v>
      </c>
      <c r="C52" s="2">
        <v>1.08286252354049E-2</v>
      </c>
      <c r="D52" s="2">
        <v>1.2110991874904199E-2</v>
      </c>
      <c r="E52" s="2">
        <v>1.23141612854783E-2</v>
      </c>
      <c r="F52" s="2">
        <v>1.3352898019075601E-2</v>
      </c>
      <c r="G52" s="2">
        <v>1.5020546974635099E-2</v>
      </c>
      <c r="H52" s="2">
        <v>1.7324350336862401E-2</v>
      </c>
      <c r="I52" s="2">
        <v>1.71474145952413E-2</v>
      </c>
      <c r="J52" s="2">
        <v>1.7638727951590102E-2</v>
      </c>
      <c r="K52" s="2">
        <v>1.91066016602978E-2</v>
      </c>
      <c r="L52" s="2">
        <v>1.9138755980861202E-2</v>
      </c>
      <c r="M52" s="2">
        <v>2.0137408197109699E-2</v>
      </c>
      <c r="N52" s="2">
        <v>2.1008888375851301E-2</v>
      </c>
      <c r="O52" s="2">
        <v>2.1225644933057598E-2</v>
      </c>
    </row>
    <row r="53" spans="1:15" x14ac:dyDescent="0.3">
      <c r="A53" s="8" t="s">
        <v>14</v>
      </c>
      <c r="B53" s="8" t="s">
        <v>17</v>
      </c>
      <c r="C53" s="2">
        <v>6.2774639045825502E-4</v>
      </c>
      <c r="D53" s="2">
        <v>9.1982216771424195E-4</v>
      </c>
      <c r="E53" s="2">
        <v>9.0103619162036305E-4</v>
      </c>
      <c r="F53" s="2">
        <v>1.17388114453412E-3</v>
      </c>
      <c r="G53" s="2">
        <v>1.2753294601105299E-3</v>
      </c>
      <c r="H53" s="2">
        <v>1.2374535954901701E-3</v>
      </c>
      <c r="I53" s="2">
        <v>1.3292569453675399E-3</v>
      </c>
      <c r="J53" s="2">
        <v>1.5449980687524099E-3</v>
      </c>
      <c r="K53" s="2">
        <v>1.97654499934115E-3</v>
      </c>
      <c r="L53" s="2">
        <v>1.6368672878368201E-3</v>
      </c>
      <c r="M53" s="2">
        <v>1.77683013503909E-3</v>
      </c>
      <c r="N53" s="2">
        <v>2.19323559967679E-3</v>
      </c>
      <c r="O53" s="2">
        <v>2.6123870686840102E-3</v>
      </c>
    </row>
    <row r="54" spans="1:15" x14ac:dyDescent="0.3">
      <c r="A54" s="8" t="s">
        <v>14</v>
      </c>
      <c r="B54" s="8" t="s">
        <v>110</v>
      </c>
      <c r="C54" s="2">
        <v>6.0263653483992499E-2</v>
      </c>
      <c r="D54" s="2">
        <v>6.1934692626092303E-2</v>
      </c>
      <c r="E54" s="2">
        <v>6.3222706112028806E-2</v>
      </c>
      <c r="F54" s="2">
        <v>6.4856933235509895E-2</v>
      </c>
      <c r="G54" s="2">
        <v>6.5041802465636997E-2</v>
      </c>
      <c r="H54" s="2">
        <v>6.6959989000412501E-2</v>
      </c>
      <c r="I54" s="2">
        <v>6.6462847268377007E-2</v>
      </c>
      <c r="J54" s="2">
        <v>6.6048667439165695E-2</v>
      </c>
      <c r="K54" s="2">
        <v>6.7729608644090097E-2</v>
      </c>
      <c r="L54" s="2">
        <v>6.7867036011080295E-2</v>
      </c>
      <c r="M54" s="2">
        <v>7.5574508410329297E-2</v>
      </c>
      <c r="N54" s="2">
        <v>7.81484474200623E-2</v>
      </c>
      <c r="O54" s="2">
        <v>8.0113203439642997E-2</v>
      </c>
    </row>
    <row r="55" spans="1:15" x14ac:dyDescent="0.3">
      <c r="A55" s="8" t="s">
        <v>14</v>
      </c>
      <c r="B55" s="8" t="s">
        <v>111</v>
      </c>
      <c r="C55" s="2">
        <v>0.39579409918392999</v>
      </c>
      <c r="D55" s="2">
        <v>0.37850682201441099</v>
      </c>
      <c r="E55" s="2">
        <v>0.35726084997747398</v>
      </c>
      <c r="F55" s="2">
        <v>0.338371239911959</v>
      </c>
      <c r="G55" s="2">
        <v>0.321241320674508</v>
      </c>
      <c r="H55" s="2">
        <v>0.30056372886016802</v>
      </c>
      <c r="I55" s="2">
        <v>0.28313172936328601</v>
      </c>
      <c r="J55" s="2">
        <v>0.263035921205098</v>
      </c>
      <c r="K55" s="2">
        <v>0.23178284358940601</v>
      </c>
      <c r="L55" s="2">
        <v>0.222865776882397</v>
      </c>
      <c r="M55" s="2">
        <v>0.159322435441838</v>
      </c>
      <c r="N55" s="2">
        <v>0.118088422024703</v>
      </c>
      <c r="O55" s="2">
        <v>9.8073364536845495E-2</v>
      </c>
    </row>
    <row r="56" spans="1:15" x14ac:dyDescent="0.3">
      <c r="A56" s="8" t="s">
        <v>15</v>
      </c>
      <c r="B56" s="8" t="s">
        <v>115</v>
      </c>
      <c r="C56" s="2">
        <v>3.05084745762712E-3</v>
      </c>
      <c r="D56" s="2">
        <v>3.2622571036830402E-3</v>
      </c>
      <c r="E56" s="2">
        <v>3.76937037554097E-3</v>
      </c>
      <c r="F56" s="2">
        <v>4.0339216135686501E-3</v>
      </c>
      <c r="G56" s="2">
        <v>4.5167926300254896E-3</v>
      </c>
      <c r="H56" s="2">
        <v>5.2316890881913304E-3</v>
      </c>
      <c r="I56" s="2">
        <v>6.1397440332065E-3</v>
      </c>
      <c r="J56" s="2">
        <v>6.9561551433389504E-3</v>
      </c>
      <c r="K56" s="2">
        <v>8.7821760761410302E-3</v>
      </c>
      <c r="L56" s="2">
        <v>1.0021623419827E-2</v>
      </c>
      <c r="M56" s="2">
        <v>1.1465466640579101E-2</v>
      </c>
      <c r="N56" s="2">
        <v>1.3739752915367699E-2</v>
      </c>
      <c r="O56" s="2">
        <v>1.5926979786408502E-2</v>
      </c>
    </row>
    <row r="57" spans="1:15" x14ac:dyDescent="0.3">
      <c r="A57" s="8" t="s">
        <v>15</v>
      </c>
      <c r="B57" s="8" t="s">
        <v>116</v>
      </c>
      <c r="C57" s="2">
        <v>0.43656174334140402</v>
      </c>
      <c r="D57" s="2">
        <v>0.45491938915417701</v>
      </c>
      <c r="E57" s="2">
        <v>0.47010098189771499</v>
      </c>
      <c r="F57" s="2">
        <v>0.486637634655054</v>
      </c>
      <c r="G57" s="2">
        <v>0.50579133312463698</v>
      </c>
      <c r="H57" s="2">
        <v>0.52426800316539202</v>
      </c>
      <c r="I57" s="2">
        <v>0.54155136630923595</v>
      </c>
      <c r="J57" s="2">
        <v>0.55885328836424997</v>
      </c>
      <c r="K57" s="2">
        <v>0.58663205710577504</v>
      </c>
      <c r="L57" s="2">
        <v>0.59755489021956099</v>
      </c>
      <c r="M57" s="2">
        <v>0.65325767951477198</v>
      </c>
      <c r="N57" s="2">
        <v>0.68775737982526997</v>
      </c>
      <c r="O57" s="2">
        <v>0.70514762942980702</v>
      </c>
    </row>
    <row r="58" spans="1:15" x14ac:dyDescent="0.3">
      <c r="A58" s="8" t="s">
        <v>15</v>
      </c>
      <c r="B58" s="8" t="s">
        <v>117</v>
      </c>
      <c r="C58" s="2">
        <v>1.09443099273608E-2</v>
      </c>
      <c r="D58" s="2">
        <v>1.2292562999385401E-2</v>
      </c>
      <c r="E58" s="2">
        <v>1.3867560147052E-2</v>
      </c>
      <c r="F58" s="2">
        <v>1.52647261058904E-2</v>
      </c>
      <c r="G58" s="2">
        <v>1.6188900317517099E-2</v>
      </c>
      <c r="H58" s="2">
        <v>1.6706234063132E-2</v>
      </c>
      <c r="I58" s="2">
        <v>1.76409546869595E-2</v>
      </c>
      <c r="J58" s="2">
        <v>1.8381112984822898E-2</v>
      </c>
      <c r="K58" s="2">
        <v>1.9121782392385898E-2</v>
      </c>
      <c r="L58" s="2">
        <v>1.8962075848303402E-2</v>
      </c>
      <c r="M58" s="2">
        <v>2.13265505771865E-2</v>
      </c>
      <c r="N58" s="2">
        <v>2.27071546780587E-2</v>
      </c>
      <c r="O58" s="2">
        <v>2.3945900003695401E-2</v>
      </c>
    </row>
    <row r="59" spans="1:15" x14ac:dyDescent="0.3">
      <c r="A59" s="8" t="s">
        <v>15</v>
      </c>
      <c r="B59" s="8" t="s">
        <v>17</v>
      </c>
      <c r="C59" s="2">
        <v>1.5980629539951599E-3</v>
      </c>
      <c r="D59" s="2">
        <v>1.5129308306935799E-3</v>
      </c>
      <c r="E59" s="2">
        <v>1.44259853878729E-3</v>
      </c>
      <c r="F59" s="2">
        <v>1.8794407517763001E-3</v>
      </c>
      <c r="G59" s="2">
        <v>1.9677116408031801E-3</v>
      </c>
      <c r="H59" s="2">
        <v>2.1981886925173701E-3</v>
      </c>
      <c r="I59" s="2">
        <v>2.4213075060532702E-3</v>
      </c>
      <c r="J59" s="2">
        <v>2.4451939291736898E-3</v>
      </c>
      <c r="K59" s="2">
        <v>2.5091931646117199E-3</v>
      </c>
      <c r="L59" s="2">
        <v>2.66134397870925E-3</v>
      </c>
      <c r="M59" s="2">
        <v>3.28702797886911E-3</v>
      </c>
      <c r="N59" s="2">
        <v>3.7332101758842302E-3</v>
      </c>
      <c r="O59" s="2">
        <v>4.10184398211448E-3</v>
      </c>
    </row>
    <row r="60" spans="1:15" x14ac:dyDescent="0.3">
      <c r="A60" s="8" t="s">
        <v>15</v>
      </c>
      <c r="B60" s="8" t="s">
        <v>110</v>
      </c>
      <c r="C60" s="2">
        <v>7.0314769975786895E-2</v>
      </c>
      <c r="D60" s="2">
        <v>7.2667958961751197E-2</v>
      </c>
      <c r="E60" s="2">
        <v>7.5759691004700105E-2</v>
      </c>
      <c r="F60" s="2">
        <v>7.8890671556268596E-2</v>
      </c>
      <c r="G60" s="2">
        <v>7.9960645767183897E-2</v>
      </c>
      <c r="H60" s="2">
        <v>8.14209091708432E-2</v>
      </c>
      <c r="I60" s="2">
        <v>8.4486336907644399E-2</v>
      </c>
      <c r="J60" s="2">
        <v>8.4822934232715003E-2</v>
      </c>
      <c r="K60" s="2">
        <v>8.6221068570192502E-2</v>
      </c>
      <c r="L60" s="2">
        <v>8.4871922821024598E-2</v>
      </c>
      <c r="M60" s="2">
        <v>9.4541185677949502E-2</v>
      </c>
      <c r="N60" s="2">
        <v>0.101527922102913</v>
      </c>
      <c r="O60" s="2">
        <v>0.10446768412106</v>
      </c>
    </row>
    <row r="61" spans="1:15" x14ac:dyDescent="0.3">
      <c r="A61" s="8" t="s">
        <v>15</v>
      </c>
      <c r="B61" s="8" t="s">
        <v>111</v>
      </c>
      <c r="C61" s="2">
        <v>0.477530266343826</v>
      </c>
      <c r="D61" s="2">
        <v>0.45534490095030999</v>
      </c>
      <c r="E61" s="2">
        <v>0.43505979803620498</v>
      </c>
      <c r="F61" s="2">
        <v>0.41329360531744203</v>
      </c>
      <c r="G61" s="2">
        <v>0.391574616519834</v>
      </c>
      <c r="H61" s="2">
        <v>0.37017497581992398</v>
      </c>
      <c r="I61" s="2">
        <v>0.347760290556901</v>
      </c>
      <c r="J61" s="2">
        <v>0.32854131534570002</v>
      </c>
      <c r="K61" s="2">
        <v>0.29673372269089299</v>
      </c>
      <c r="L61" s="2">
        <v>0.28592814371257502</v>
      </c>
      <c r="M61" s="2">
        <v>0.216122089610644</v>
      </c>
      <c r="N61" s="2">
        <v>0.17053458030250501</v>
      </c>
      <c r="O61" s="2">
        <v>0.146409962676915</v>
      </c>
    </row>
    <row r="62" spans="1:15" x14ac:dyDescent="0.3">
      <c r="A62" s="8" t="s">
        <v>16</v>
      </c>
      <c r="B62" s="8" t="s">
        <v>115</v>
      </c>
      <c r="C62" s="2">
        <v>3.3196641280999798E-3</v>
      </c>
      <c r="D62" s="2">
        <v>3.4698795180722899E-3</v>
      </c>
      <c r="E62" s="2">
        <v>3.63810435615127E-3</v>
      </c>
      <c r="F62" s="2">
        <v>3.69283211817063E-3</v>
      </c>
      <c r="G62" s="2">
        <v>4.4555834029518203E-3</v>
      </c>
      <c r="H62" s="2">
        <v>4.97872725626867E-3</v>
      </c>
      <c r="I62" s="2">
        <v>5.6432413367427901E-3</v>
      </c>
      <c r="J62" s="2">
        <v>6.5649245459970997E-3</v>
      </c>
      <c r="K62" s="2">
        <v>7.0854575304588304E-3</v>
      </c>
      <c r="L62" s="2">
        <v>7.2129021800794203E-3</v>
      </c>
      <c r="M62" s="2">
        <v>9.3618933493109704E-3</v>
      </c>
      <c r="N62" s="2">
        <v>1.13234253361642E-2</v>
      </c>
      <c r="O62" s="2">
        <v>1.2687744324806301E-2</v>
      </c>
    </row>
    <row r="63" spans="1:15" x14ac:dyDescent="0.3">
      <c r="A63" s="8" t="s">
        <v>16</v>
      </c>
      <c r="B63" s="8" t="s">
        <v>116</v>
      </c>
      <c r="C63" s="2">
        <v>0.46319078305018602</v>
      </c>
      <c r="D63" s="2">
        <v>0.47691566265060198</v>
      </c>
      <c r="E63" s="2">
        <v>0.49238870272857799</v>
      </c>
      <c r="F63" s="2">
        <v>0.50658081621058604</v>
      </c>
      <c r="G63" s="2">
        <v>0.522417153996101</v>
      </c>
      <c r="H63" s="2">
        <v>0.53987507920702404</v>
      </c>
      <c r="I63" s="2">
        <v>0.56485318754959901</v>
      </c>
      <c r="J63" s="2">
        <v>0.58299940318867804</v>
      </c>
      <c r="K63" s="2">
        <v>0.61539790892594803</v>
      </c>
      <c r="L63" s="2">
        <v>0.63295242726314904</v>
      </c>
      <c r="M63" s="2">
        <v>0.68776213301378097</v>
      </c>
      <c r="N63" s="2">
        <v>0.728662420382166</v>
      </c>
      <c r="O63" s="2">
        <v>0.74459913586173798</v>
      </c>
    </row>
    <row r="64" spans="1:15" x14ac:dyDescent="0.3">
      <c r="A64" s="8" t="s">
        <v>16</v>
      </c>
      <c r="B64" s="8" t="s">
        <v>117</v>
      </c>
      <c r="C64" s="2">
        <v>6.8346026166764299E-3</v>
      </c>
      <c r="D64" s="2">
        <v>7.3253012048192798E-3</v>
      </c>
      <c r="E64" s="2">
        <v>7.8506462422211609E-3</v>
      </c>
      <c r="F64" s="2">
        <v>8.0484802575513693E-3</v>
      </c>
      <c r="G64" s="2">
        <v>8.8183421516754793E-3</v>
      </c>
      <c r="H64" s="2">
        <v>1.03195437675387E-2</v>
      </c>
      <c r="I64" s="2">
        <v>1.03165505687329E-2</v>
      </c>
      <c r="J64" s="2">
        <v>1.03163100008526E-2</v>
      </c>
      <c r="K64" s="2">
        <v>1.1492266482329601E-2</v>
      </c>
      <c r="L64" s="2">
        <v>1.2075532863279E-2</v>
      </c>
      <c r="M64" s="2">
        <v>1.4230077890952699E-2</v>
      </c>
      <c r="N64" s="2">
        <v>1.4720452937013399E-2</v>
      </c>
      <c r="O64" s="2">
        <v>1.54996227967903E-2</v>
      </c>
    </row>
    <row r="65" spans="1:16" x14ac:dyDescent="0.3">
      <c r="A65" s="8" t="s">
        <v>16</v>
      </c>
      <c r="B65" s="8" t="s">
        <v>17</v>
      </c>
      <c r="C65" s="2">
        <v>1.36692052333529E-3</v>
      </c>
      <c r="D65" s="2">
        <v>1.6385542168674699E-3</v>
      </c>
      <c r="E65" s="2">
        <v>1.9147917663953999E-3</v>
      </c>
      <c r="F65" s="2">
        <v>2.0831360666603502E-3</v>
      </c>
      <c r="G65" s="2">
        <v>2.2277917014759101E-3</v>
      </c>
      <c r="H65" s="2">
        <v>2.3535801575088298E-3</v>
      </c>
      <c r="I65" s="2">
        <v>2.38074243893837E-3</v>
      </c>
      <c r="J65" s="2">
        <v>2.3872452894534899E-3</v>
      </c>
      <c r="K65" s="2">
        <v>2.6786485785880898E-3</v>
      </c>
      <c r="L65" s="2">
        <v>2.5934030310397899E-3</v>
      </c>
      <c r="M65" s="2">
        <v>2.6213301378070698E-3</v>
      </c>
      <c r="N65" s="2">
        <v>2.6185421089879699E-3</v>
      </c>
      <c r="O65" s="2">
        <v>3.0862080790069299E-3</v>
      </c>
    </row>
    <row r="66" spans="1:16" x14ac:dyDescent="0.3">
      <c r="A66" s="8" t="s">
        <v>16</v>
      </c>
      <c r="B66" s="8" t="s">
        <v>110</v>
      </c>
      <c r="C66" s="2">
        <v>6.4147627416520206E-2</v>
      </c>
      <c r="D66" s="2">
        <v>6.7180722891566305E-2</v>
      </c>
      <c r="E66" s="2">
        <v>6.9794159885112506E-2</v>
      </c>
      <c r="F66" s="2">
        <v>7.2909762333112402E-2</v>
      </c>
      <c r="G66" s="2">
        <v>7.5466443887496501E-2</v>
      </c>
      <c r="H66" s="2">
        <v>7.8573368335294602E-2</v>
      </c>
      <c r="I66" s="2">
        <v>7.8211797901419605E-2</v>
      </c>
      <c r="J66" s="2">
        <v>7.9290647113991003E-2</v>
      </c>
      <c r="K66" s="2">
        <v>7.9408969152337305E-2</v>
      </c>
      <c r="L66" s="2">
        <v>7.8855660912553693E-2</v>
      </c>
      <c r="M66" s="2">
        <v>8.8900539245056906E-2</v>
      </c>
      <c r="N66" s="2">
        <v>9.2710544939844305E-2</v>
      </c>
      <c r="O66" s="2">
        <v>9.4163637610589102E-2</v>
      </c>
    </row>
    <row r="67" spans="1:16" x14ac:dyDescent="0.3">
      <c r="A67" s="8" t="s">
        <v>16</v>
      </c>
      <c r="B67" s="8" t="s">
        <v>111</v>
      </c>
      <c r="C67" s="2">
        <v>0.46114040226518299</v>
      </c>
      <c r="D67" s="2">
        <v>0.44346987951807199</v>
      </c>
      <c r="E67" s="2">
        <v>0.42441359502154102</v>
      </c>
      <c r="F67" s="2">
        <v>0.40668497301391898</v>
      </c>
      <c r="G67" s="2">
        <v>0.38661468486029898</v>
      </c>
      <c r="H67" s="2">
        <v>0.36389970127636501</v>
      </c>
      <c r="I67" s="2">
        <v>0.338594480204568</v>
      </c>
      <c r="J67" s="2">
        <v>0.318441469861028</v>
      </c>
      <c r="K67" s="2">
        <v>0.28393674933033802</v>
      </c>
      <c r="L67" s="2">
        <v>0.26631007374989901</v>
      </c>
      <c r="M67" s="2">
        <v>0.19712402636309201</v>
      </c>
      <c r="N67" s="2">
        <v>0.149964614295824</v>
      </c>
      <c r="O67" s="2">
        <v>0.129963651327069</v>
      </c>
    </row>
    <row r="68" spans="1:16" x14ac:dyDescent="0.3">
      <c r="A68" s="8" t="s">
        <v>17</v>
      </c>
      <c r="B68" s="8" t="s">
        <v>115</v>
      </c>
      <c r="C68" s="2">
        <v>4.61608210031736E-3</v>
      </c>
      <c r="D68" s="2">
        <v>5.0371886191019604E-3</v>
      </c>
      <c r="E68" s="2">
        <v>5.1310043668122297E-3</v>
      </c>
      <c r="F68" s="2">
        <v>5.3202962110863502E-3</v>
      </c>
      <c r="G68" s="2">
        <v>5.59074342733803E-3</v>
      </c>
      <c r="H68" s="2">
        <v>5.7715569379644003E-3</v>
      </c>
      <c r="I68" s="2">
        <v>6.14145149574061E-3</v>
      </c>
      <c r="J68" s="2">
        <v>6.7396034816247603E-3</v>
      </c>
      <c r="K68" s="2">
        <v>6.5718656166789402E-3</v>
      </c>
      <c r="L68" s="2">
        <v>6.8956476140534899E-3</v>
      </c>
      <c r="M68" s="2">
        <v>7.4825320679945797E-3</v>
      </c>
      <c r="N68" s="2">
        <v>7.4322251846259098E-3</v>
      </c>
      <c r="O68" s="2">
        <v>7.2375186759027496E-3</v>
      </c>
    </row>
    <row r="69" spans="1:16" x14ac:dyDescent="0.3">
      <c r="A69" s="8" t="s">
        <v>17</v>
      </c>
      <c r="B69" s="8" t="s">
        <v>116</v>
      </c>
      <c r="C69" s="2">
        <v>0.39265548365824499</v>
      </c>
      <c r="D69" s="2">
        <v>0.41655188697807999</v>
      </c>
      <c r="E69" s="2">
        <v>0.44013828238719099</v>
      </c>
      <c r="F69" s="2">
        <v>0.46372852110144502</v>
      </c>
      <c r="G69" s="2">
        <v>0.50139768585683497</v>
      </c>
      <c r="H69" s="2">
        <v>0.54328667703473299</v>
      </c>
      <c r="I69" s="2">
        <v>0.58588126527108197</v>
      </c>
      <c r="J69" s="2">
        <v>0.63473162475822098</v>
      </c>
      <c r="K69" s="2">
        <v>0.66302192510339397</v>
      </c>
      <c r="L69" s="2">
        <v>0.68880440482433103</v>
      </c>
      <c r="M69" s="2">
        <v>0.74319532797997701</v>
      </c>
      <c r="N69" s="2">
        <v>0.78210603307930104</v>
      </c>
      <c r="O69" s="2">
        <v>0.81580223916797601</v>
      </c>
    </row>
    <row r="70" spans="1:16" x14ac:dyDescent="0.3">
      <c r="A70" s="8" t="s">
        <v>17</v>
      </c>
      <c r="B70" s="8" t="s">
        <v>117</v>
      </c>
      <c r="C70" s="2">
        <v>5.2755224003626904E-3</v>
      </c>
      <c r="D70" s="2">
        <v>5.7455432686631799E-3</v>
      </c>
      <c r="E70" s="2">
        <v>5.9315866084425004E-3</v>
      </c>
      <c r="F70" s="2">
        <v>6.5065784743691098E-3</v>
      </c>
      <c r="G70" s="2">
        <v>7.2891971267824898E-3</v>
      </c>
      <c r="H70" s="2">
        <v>7.8106099879039197E-3</v>
      </c>
      <c r="I70" s="2">
        <v>8.1225648814633802E-3</v>
      </c>
      <c r="J70" s="2">
        <v>8.4018375241779499E-3</v>
      </c>
      <c r="K70" s="2">
        <v>8.5264290975015592E-3</v>
      </c>
      <c r="L70" s="2">
        <v>9.1767173571054E-3</v>
      </c>
      <c r="M70" s="2">
        <v>9.2814683491500693E-3</v>
      </c>
      <c r="N70" s="2">
        <v>9.0838307812094506E-3</v>
      </c>
      <c r="O70" s="2">
        <v>9.3719075615577192E-3</v>
      </c>
    </row>
    <row r="71" spans="1:16" x14ac:dyDescent="0.3">
      <c r="A71" s="8" t="s">
        <v>17</v>
      </c>
      <c r="B71" s="8" t="s">
        <v>17</v>
      </c>
      <c r="C71" s="2">
        <v>3.1323414252153502E-3</v>
      </c>
      <c r="D71" s="2">
        <v>3.3056550312856601E-3</v>
      </c>
      <c r="E71" s="2">
        <v>3.2387190684133901E-3</v>
      </c>
      <c r="F71" s="2">
        <v>3.5947947372205E-3</v>
      </c>
      <c r="G71" s="2">
        <v>3.5384452071759698E-3</v>
      </c>
      <c r="H71" s="2">
        <v>3.5942630032832199E-3</v>
      </c>
      <c r="I71" s="2">
        <v>3.9622267714455499E-3</v>
      </c>
      <c r="J71" s="2">
        <v>4.1404738878143103E-3</v>
      </c>
      <c r="K71" s="2">
        <v>4.1923970313296702E-3</v>
      </c>
      <c r="L71" s="2">
        <v>4.2999475616151001E-3</v>
      </c>
      <c r="M71" s="2">
        <v>4.90144957764105E-3</v>
      </c>
      <c r="N71" s="2">
        <v>4.90762805841965E-3</v>
      </c>
      <c r="O71" s="2">
        <v>5.2583580728408699E-3</v>
      </c>
    </row>
    <row r="72" spans="1:16" x14ac:dyDescent="0.3">
      <c r="A72" s="8" t="s">
        <v>17</v>
      </c>
      <c r="B72" s="8" t="s">
        <v>110</v>
      </c>
      <c r="C72" s="2">
        <v>6.2440753410542803E-2</v>
      </c>
      <c r="D72" s="2">
        <v>6.5995041517453099E-2</v>
      </c>
      <c r="E72" s="2">
        <v>6.7758369723435199E-2</v>
      </c>
      <c r="F72" s="2">
        <v>7.0817456323243905E-2</v>
      </c>
      <c r="G72" s="2">
        <v>7.6395032022929105E-2</v>
      </c>
      <c r="H72" s="2">
        <v>8.1631242439951596E-2</v>
      </c>
      <c r="I72" s="2">
        <v>8.3966188998217006E-2</v>
      </c>
      <c r="J72" s="2">
        <v>8.5680609284332701E-2</v>
      </c>
      <c r="K72" s="2">
        <v>8.6765622344343096E-2</v>
      </c>
      <c r="L72" s="2">
        <v>8.8725747246984801E-2</v>
      </c>
      <c r="M72" s="2">
        <v>9.8576493899259598E-2</v>
      </c>
      <c r="N72" s="2">
        <v>9.9992921690300399E-2</v>
      </c>
      <c r="O72" s="2">
        <v>9.4883287735025301E-2</v>
      </c>
    </row>
    <row r="73" spans="1:16" x14ac:dyDescent="0.3">
      <c r="A73" s="8" t="s">
        <v>17</v>
      </c>
      <c r="B73" s="8" t="s">
        <v>111</v>
      </c>
      <c r="C73" s="2">
        <v>0.53187981700531695</v>
      </c>
      <c r="D73" s="2">
        <v>0.50336468458541594</v>
      </c>
      <c r="E73" s="2">
        <v>0.47780203784570602</v>
      </c>
      <c r="F73" s="2">
        <v>0.45003235315263501</v>
      </c>
      <c r="G73" s="2">
        <v>0.40578889635894</v>
      </c>
      <c r="H73" s="2">
        <v>0.35790565059616403</v>
      </c>
      <c r="I73" s="2">
        <v>0.31192630258205101</v>
      </c>
      <c r="J73" s="2">
        <v>0.26030585106382997</v>
      </c>
      <c r="K73" s="2">
        <v>0.230921760806753</v>
      </c>
      <c r="L73" s="2">
        <v>0.20209753539590999</v>
      </c>
      <c r="M73" s="2">
        <v>0.136562728125978</v>
      </c>
      <c r="N73" s="2">
        <v>9.6477361206144002E-2</v>
      </c>
      <c r="O73" s="2">
        <v>6.7446688786696907E-2</v>
      </c>
    </row>
    <row r="74" spans="1:16" x14ac:dyDescent="0.3">
      <c r="A74" s="15"/>
      <c r="B74" s="15"/>
    </row>
    <row r="75" spans="1:16" x14ac:dyDescent="0.3">
      <c r="A75" s="15"/>
      <c r="B75" s="15"/>
    </row>
    <row r="76" spans="1:16" x14ac:dyDescent="0.3">
      <c r="A76" s="15"/>
      <c r="B76" s="13"/>
      <c r="C76" s="18" t="s">
        <v>38</v>
      </c>
      <c r="D76" s="18"/>
      <c r="E76" s="18"/>
      <c r="F76" s="18"/>
      <c r="G76" s="18"/>
      <c r="H76" s="18"/>
      <c r="I76" s="18"/>
      <c r="J76" s="18"/>
      <c r="K76" s="18"/>
      <c r="L76" s="18"/>
      <c r="M76" s="18"/>
      <c r="N76" s="18"/>
      <c r="O76" s="6" t="s">
        <v>39</v>
      </c>
      <c r="P76" s="6" t="s">
        <v>40</v>
      </c>
    </row>
    <row r="77" spans="1:16" x14ac:dyDescent="0.3">
      <c r="A77" s="9" t="s">
        <v>41</v>
      </c>
      <c r="B77" s="9" t="s">
        <v>41</v>
      </c>
      <c r="C77" s="4" t="s">
        <v>19</v>
      </c>
      <c r="D77" s="4" t="s">
        <v>20</v>
      </c>
      <c r="E77" s="4" t="s">
        <v>21</v>
      </c>
      <c r="F77" s="4" t="s">
        <v>22</v>
      </c>
      <c r="G77" s="4" t="s">
        <v>23</v>
      </c>
      <c r="H77" s="4" t="s">
        <v>24</v>
      </c>
      <c r="I77" s="4" t="s">
        <v>25</v>
      </c>
      <c r="J77" s="4" t="s">
        <v>26</v>
      </c>
      <c r="K77" s="4" t="s">
        <v>27</v>
      </c>
      <c r="L77" s="4" t="s">
        <v>28</v>
      </c>
      <c r="M77" s="4" t="s">
        <v>29</v>
      </c>
      <c r="N77" s="4" t="s">
        <v>30</v>
      </c>
      <c r="O77" s="4" t="s">
        <v>31</v>
      </c>
      <c r="P77" s="4" t="s">
        <v>32</v>
      </c>
    </row>
    <row r="78" spans="1:16" x14ac:dyDescent="0.3">
      <c r="A78" s="8" t="s">
        <v>13</v>
      </c>
      <c r="B78" s="8" t="s">
        <v>115</v>
      </c>
      <c r="C78" s="2">
        <v>6.0055865921787702E-2</v>
      </c>
      <c r="D78" s="2">
        <v>8.8274044795783893E-2</v>
      </c>
      <c r="E78" s="2">
        <v>7.9903147699757898E-2</v>
      </c>
      <c r="F78" s="2">
        <v>9.52914798206278E-2</v>
      </c>
      <c r="G78" s="2">
        <v>0.104401228249744</v>
      </c>
      <c r="H78" s="2">
        <v>0.101019462465246</v>
      </c>
      <c r="I78" s="2">
        <v>0.14141414141414099</v>
      </c>
      <c r="J78" s="2">
        <v>0.10914454277286099</v>
      </c>
      <c r="K78" s="2">
        <v>0.16023936170212799</v>
      </c>
      <c r="L78" s="2">
        <v>0.26704871060171897</v>
      </c>
      <c r="M78" s="2">
        <v>0.197195838986884</v>
      </c>
      <c r="N78" s="2">
        <v>0.14506989044200999</v>
      </c>
      <c r="O78" s="3">
        <v>1.01529255319149</v>
      </c>
      <c r="P78" s="3">
        <v>2.6694915254237301</v>
      </c>
    </row>
    <row r="79" spans="1:16" x14ac:dyDescent="0.3">
      <c r="A79" s="8" t="s">
        <v>13</v>
      </c>
      <c r="B79" s="8" t="s">
        <v>116</v>
      </c>
      <c r="C79" s="2">
        <v>6.2949702009860595E-2</v>
      </c>
      <c r="D79" s="2">
        <v>5.9953509394976401E-2</v>
      </c>
      <c r="E79" s="2">
        <v>6.3303991146578906E-2</v>
      </c>
      <c r="F79" s="2">
        <v>6.2237415017951297E-2</v>
      </c>
      <c r="G79" s="2">
        <v>7.2595868615500797E-2</v>
      </c>
      <c r="H79" s="2">
        <v>7.69849650525469E-2</v>
      </c>
      <c r="I79" s="2">
        <v>7.6578890030192706E-2</v>
      </c>
      <c r="J79" s="2">
        <v>4.0340009685650102E-2</v>
      </c>
      <c r="K79" s="2">
        <v>7.9281595219898596E-2</v>
      </c>
      <c r="L79" s="2">
        <v>0.171133184413645</v>
      </c>
      <c r="M79" s="2">
        <v>0.12225367596537</v>
      </c>
      <c r="N79" s="2">
        <v>7.0236964039066194E-2</v>
      </c>
      <c r="O79" s="3">
        <v>0.51814076287083999</v>
      </c>
      <c r="P79" s="3">
        <v>1.21849268475932</v>
      </c>
    </row>
    <row r="80" spans="1:16" x14ac:dyDescent="0.3">
      <c r="A80" s="8" t="s">
        <v>13</v>
      </c>
      <c r="B80" s="8" t="s">
        <v>117</v>
      </c>
      <c r="C80" s="2">
        <v>7.7888133821223199E-2</v>
      </c>
      <c r="D80" s="2">
        <v>9.3598448108632396E-2</v>
      </c>
      <c r="E80" s="2">
        <v>8.1596452328159694E-2</v>
      </c>
      <c r="F80" s="2">
        <v>5.7400574005740099E-2</v>
      </c>
      <c r="G80" s="2">
        <v>6.7468010856921307E-2</v>
      </c>
      <c r="H80" s="2">
        <v>7.2648020341445699E-2</v>
      </c>
      <c r="I80" s="2">
        <v>6.1632238401625503E-2</v>
      </c>
      <c r="J80" s="2">
        <v>4.0829346092504E-2</v>
      </c>
      <c r="K80" s="2">
        <v>6.8648482991112494E-2</v>
      </c>
      <c r="L80" s="2">
        <v>0.13363923143102999</v>
      </c>
      <c r="M80" s="2">
        <v>9.5623577030103699E-2</v>
      </c>
      <c r="N80" s="2">
        <v>7.29623643500346E-2</v>
      </c>
      <c r="O80" s="3">
        <v>0.42414955562365902</v>
      </c>
      <c r="P80" s="3">
        <v>1.0607538802660801</v>
      </c>
    </row>
    <row r="81" spans="1:16" x14ac:dyDescent="0.3">
      <c r="A81" s="8" t="s">
        <v>13</v>
      </c>
      <c r="B81" s="8" t="s">
        <v>17</v>
      </c>
      <c r="C81" s="2">
        <v>6.3535911602209894E-2</v>
      </c>
      <c r="D81" s="2">
        <v>5.9740259740259698E-2</v>
      </c>
      <c r="E81" s="2">
        <v>2.2058823529411801E-2</v>
      </c>
      <c r="F81" s="2">
        <v>4.7961630695443597E-2</v>
      </c>
      <c r="G81" s="2">
        <v>2.2883295194508001E-2</v>
      </c>
      <c r="H81" s="2">
        <v>5.5928411633109597E-2</v>
      </c>
      <c r="I81" s="2">
        <v>5.93220338983051E-2</v>
      </c>
      <c r="J81" s="2">
        <v>0.08</v>
      </c>
      <c r="K81" s="2">
        <v>0.10370370370370401</v>
      </c>
      <c r="L81" s="2">
        <v>0.29530201342281898</v>
      </c>
      <c r="M81" s="2">
        <v>0.17746113989637299</v>
      </c>
      <c r="N81" s="2">
        <v>9.4609460946094598E-2</v>
      </c>
      <c r="O81" s="3">
        <v>0.842592592592593</v>
      </c>
      <c r="P81" s="3">
        <v>1.43872549019608</v>
      </c>
    </row>
    <row r="82" spans="1:16" x14ac:dyDescent="0.3">
      <c r="A82" s="8" t="s">
        <v>13</v>
      </c>
      <c r="B82" s="8" t="s">
        <v>110</v>
      </c>
      <c r="C82" s="2">
        <v>6.1451716508457599E-2</v>
      </c>
      <c r="D82" s="2">
        <v>6.2466379774072101E-2</v>
      </c>
      <c r="E82" s="2">
        <v>6.1831529650022199E-2</v>
      </c>
      <c r="F82" s="2">
        <v>5.2449636428656597E-2</v>
      </c>
      <c r="G82" s="2">
        <v>3.98119832370597E-2</v>
      </c>
      <c r="H82" s="2">
        <v>4.29715157126518E-2</v>
      </c>
      <c r="I82" s="2">
        <v>3.6866840731070501E-2</v>
      </c>
      <c r="J82" s="2">
        <v>5.0866236905721196E-3</v>
      </c>
      <c r="K82" s="2">
        <v>4.4796312070952499E-2</v>
      </c>
      <c r="L82" s="2">
        <v>0.19711284830463799</v>
      </c>
      <c r="M82" s="2">
        <v>0.11714274267857901</v>
      </c>
      <c r="N82" s="2">
        <v>6.0139860139860099E-2</v>
      </c>
      <c r="O82" s="3">
        <v>0.481284762238813</v>
      </c>
      <c r="P82" s="3">
        <v>0.870894247199544</v>
      </c>
    </row>
    <row r="83" spans="1:16" x14ac:dyDescent="0.3">
      <c r="A83" s="8" t="s">
        <v>13</v>
      </c>
      <c r="B83" s="8" t="s">
        <v>111</v>
      </c>
      <c r="C83" s="2">
        <v>-1.62234564622473E-2</v>
      </c>
      <c r="D83" s="2">
        <v>-2.2136669874879701E-2</v>
      </c>
      <c r="E83" s="2">
        <v>-2.1941617053965801E-2</v>
      </c>
      <c r="F83" s="2">
        <v>-2.5256492072063201E-2</v>
      </c>
      <c r="G83" s="2">
        <v>-3.6675647772769597E-2</v>
      </c>
      <c r="H83" s="2">
        <v>-3.3785108412949398E-2</v>
      </c>
      <c r="I83" s="2">
        <v>-2.8527756736284E-2</v>
      </c>
      <c r="J83" s="2">
        <v>-0.115637923112268</v>
      </c>
      <c r="K83" s="2">
        <v>-4.4084768712409897E-3</v>
      </c>
      <c r="L83" s="2">
        <v>-0.23215358825948099</v>
      </c>
      <c r="M83" s="2">
        <v>-0.20686246241298301</v>
      </c>
      <c r="N83" s="2">
        <v>-0.110620618021293</v>
      </c>
      <c r="O83" s="3">
        <v>-0.460748811285701</v>
      </c>
      <c r="P83" s="3">
        <v>-0.58889475705780703</v>
      </c>
    </row>
    <row r="84" spans="1:16" x14ac:dyDescent="0.3">
      <c r="A84" s="8" t="s">
        <v>14</v>
      </c>
      <c r="B84" s="8" t="s">
        <v>115</v>
      </c>
      <c r="C84" s="2">
        <v>-7.69230769230769E-2</v>
      </c>
      <c r="D84" s="2">
        <v>0</v>
      </c>
      <c r="E84" s="2">
        <v>0.33333333333333298</v>
      </c>
      <c r="F84" s="2">
        <v>6.25E-2</v>
      </c>
      <c r="G84" s="2">
        <v>5.8823529411764698E-2</v>
      </c>
      <c r="H84" s="2">
        <v>0.11111111111111099</v>
      </c>
      <c r="I84" s="2">
        <v>0.2</v>
      </c>
      <c r="J84" s="2">
        <v>4.1666666666666699E-2</v>
      </c>
      <c r="K84" s="2">
        <v>0.12</v>
      </c>
      <c r="L84" s="2">
        <v>0.28571428571428598</v>
      </c>
      <c r="M84" s="2">
        <v>0.13888888888888901</v>
      </c>
      <c r="N84" s="2">
        <v>0.146341463414634</v>
      </c>
      <c r="O84" s="3">
        <v>0.88</v>
      </c>
      <c r="P84" s="3">
        <v>2.9166666666666701</v>
      </c>
    </row>
    <row r="85" spans="1:16" x14ac:dyDescent="0.3">
      <c r="A85" s="8" t="s">
        <v>14</v>
      </c>
      <c r="B85" s="8" t="s">
        <v>116</v>
      </c>
      <c r="C85" s="2">
        <v>5.11834319526627E-2</v>
      </c>
      <c r="D85" s="2">
        <v>5.7979172530256098E-2</v>
      </c>
      <c r="E85" s="2">
        <v>5.1343442404894898E-2</v>
      </c>
      <c r="F85" s="2">
        <v>6.25E-2</v>
      </c>
      <c r="G85" s="2">
        <v>5.9061681352702997E-2</v>
      </c>
      <c r="H85" s="2">
        <v>6.4537890712840107E-2</v>
      </c>
      <c r="I85" s="2">
        <v>6.4216307562315195E-2</v>
      </c>
      <c r="J85" s="2">
        <v>1.8459706232632E-2</v>
      </c>
      <c r="K85" s="2">
        <v>6.0222178912492701E-2</v>
      </c>
      <c r="L85" s="2">
        <v>0.14669117647058799</v>
      </c>
      <c r="M85" s="2">
        <v>7.7428663033023398E-2</v>
      </c>
      <c r="N85" s="2">
        <v>8.3767296533254001E-2</v>
      </c>
      <c r="O85" s="3">
        <v>0.41960631455856601</v>
      </c>
      <c r="P85" s="3">
        <v>0.93774940143655205</v>
      </c>
    </row>
    <row r="86" spans="1:16" x14ac:dyDescent="0.3">
      <c r="A86" s="8" t="s">
        <v>14</v>
      </c>
      <c r="B86" s="8" t="s">
        <v>117</v>
      </c>
      <c r="C86" s="2">
        <v>0.14492753623188401</v>
      </c>
      <c r="D86" s="2">
        <v>3.7974683544303799E-2</v>
      </c>
      <c r="E86" s="2">
        <v>0.109756097560976</v>
      </c>
      <c r="F86" s="2">
        <v>0.164835164835165</v>
      </c>
      <c r="G86" s="2">
        <v>0.18867924528301899</v>
      </c>
      <c r="H86" s="2">
        <v>2.3809523809523801E-2</v>
      </c>
      <c r="I86" s="2">
        <v>6.2015503875968998E-2</v>
      </c>
      <c r="J86" s="2">
        <v>5.8394160583941597E-2</v>
      </c>
      <c r="K86" s="2">
        <v>4.8275862068965503E-2</v>
      </c>
      <c r="L86" s="2">
        <v>0.118421052631579</v>
      </c>
      <c r="M86" s="2">
        <v>7.0588235294117604E-2</v>
      </c>
      <c r="N86" s="2">
        <v>7.1428571428571397E-2</v>
      </c>
      <c r="O86" s="3">
        <v>0.34482758620689702</v>
      </c>
      <c r="P86" s="3">
        <v>1.3780487804878001</v>
      </c>
    </row>
    <row r="87" spans="1:16" x14ac:dyDescent="0.3">
      <c r="A87" s="8" t="s">
        <v>14</v>
      </c>
      <c r="B87" s="8" t="s">
        <v>17</v>
      </c>
      <c r="C87" s="2">
        <v>0.5</v>
      </c>
      <c r="D87" s="2">
        <v>0</v>
      </c>
      <c r="E87" s="2">
        <v>0.33333333333333298</v>
      </c>
      <c r="F87" s="2">
        <v>0.125</v>
      </c>
      <c r="G87" s="2">
        <v>0</v>
      </c>
      <c r="H87" s="2">
        <v>0.11111111111111099</v>
      </c>
      <c r="I87" s="2">
        <v>0.2</v>
      </c>
      <c r="J87" s="2">
        <v>0.25</v>
      </c>
      <c r="K87" s="2">
        <v>-0.133333333333333</v>
      </c>
      <c r="L87" s="2">
        <v>0.15384615384615399</v>
      </c>
      <c r="M87" s="2">
        <v>0.266666666666667</v>
      </c>
      <c r="N87" s="2">
        <v>0.26315789473684198</v>
      </c>
      <c r="O87" s="3">
        <v>0.6</v>
      </c>
      <c r="P87" s="3">
        <v>3</v>
      </c>
    </row>
    <row r="88" spans="1:16" x14ac:dyDescent="0.3">
      <c r="A88" s="8" t="s">
        <v>14</v>
      </c>
      <c r="B88" s="8" t="s">
        <v>110</v>
      </c>
      <c r="C88" s="2">
        <v>5.2083333333333301E-2</v>
      </c>
      <c r="D88" s="2">
        <v>4.2079207920792103E-2</v>
      </c>
      <c r="E88" s="2">
        <v>4.9881235154394299E-2</v>
      </c>
      <c r="F88" s="2">
        <v>3.8461538461538498E-2</v>
      </c>
      <c r="G88" s="2">
        <v>6.1002178649237501E-2</v>
      </c>
      <c r="H88" s="2">
        <v>2.6694045174538002E-2</v>
      </c>
      <c r="I88" s="2">
        <v>2.5999999999999999E-2</v>
      </c>
      <c r="J88" s="2">
        <v>1.9493177387914201E-3</v>
      </c>
      <c r="K88" s="2">
        <v>4.8638132295719803E-2</v>
      </c>
      <c r="L88" s="2">
        <v>0.183673469387755</v>
      </c>
      <c r="M88" s="2">
        <v>6.1128526645767997E-2</v>
      </c>
      <c r="N88" s="2">
        <v>8.71491875923191E-2</v>
      </c>
      <c r="O88" s="3">
        <v>0.43190661478599202</v>
      </c>
      <c r="P88" s="3">
        <v>0.74821852731591498</v>
      </c>
    </row>
    <row r="89" spans="1:16" x14ac:dyDescent="0.3">
      <c r="A89" s="8" t="s">
        <v>14</v>
      </c>
      <c r="B89" s="8" t="s">
        <v>111</v>
      </c>
      <c r="C89" s="2">
        <v>-2.101506740682E-2</v>
      </c>
      <c r="D89" s="2">
        <v>-3.6452004860267298E-2</v>
      </c>
      <c r="E89" s="2">
        <v>-3.0685161832702802E-2</v>
      </c>
      <c r="F89" s="2">
        <v>-1.69124024284475E-2</v>
      </c>
      <c r="G89" s="2">
        <v>-3.5730039700044097E-2</v>
      </c>
      <c r="H89" s="2">
        <v>-2.5617566331198501E-2</v>
      </c>
      <c r="I89" s="2">
        <v>-4.0845070422535198E-2</v>
      </c>
      <c r="J89" s="2">
        <v>-0.139011257953989</v>
      </c>
      <c r="K89" s="2">
        <v>6.2535531552018204E-3</v>
      </c>
      <c r="L89" s="2">
        <v>-0.24011299435028199</v>
      </c>
      <c r="M89" s="2">
        <v>-0.239405204460967</v>
      </c>
      <c r="N89" s="2">
        <v>-0.119257086999022</v>
      </c>
      <c r="O89" s="3">
        <v>-0.48777714610574202</v>
      </c>
      <c r="P89" s="3">
        <v>-0.62126944094157199</v>
      </c>
    </row>
    <row r="90" spans="1:16" x14ac:dyDescent="0.3">
      <c r="A90" s="8" t="s">
        <v>15</v>
      </c>
      <c r="B90" s="8" t="s">
        <v>115</v>
      </c>
      <c r="C90" s="2">
        <v>9.5238095238095205E-2</v>
      </c>
      <c r="D90" s="2">
        <v>0.173913043478261</v>
      </c>
      <c r="E90" s="2">
        <v>8.6419753086419707E-2</v>
      </c>
      <c r="F90" s="2">
        <v>0.14772727272727301</v>
      </c>
      <c r="G90" s="2">
        <v>0.17821782178217799</v>
      </c>
      <c r="H90" s="2">
        <v>0.19327731092437</v>
      </c>
      <c r="I90" s="2">
        <v>0.161971830985915</v>
      </c>
      <c r="J90" s="2">
        <v>0.23030303030303001</v>
      </c>
      <c r="K90" s="2">
        <v>0.18719211822660101</v>
      </c>
      <c r="L90" s="2">
        <v>0.21576763485477199</v>
      </c>
      <c r="M90" s="2">
        <v>0.218430034129693</v>
      </c>
      <c r="N90" s="2">
        <v>0.20728291316526601</v>
      </c>
      <c r="O90" s="3">
        <v>1.1231527093596101</v>
      </c>
      <c r="P90" s="3">
        <v>4.32098765432099</v>
      </c>
    </row>
    <row r="91" spans="1:16" x14ac:dyDescent="0.3">
      <c r="A91" s="8" t="s">
        <v>15</v>
      </c>
      <c r="B91" s="8" t="s">
        <v>116</v>
      </c>
      <c r="C91" s="2">
        <v>6.7332224070992805E-2</v>
      </c>
      <c r="D91" s="2">
        <v>4.9885678653086699E-2</v>
      </c>
      <c r="E91" s="2">
        <v>5.0881013660661299E-2</v>
      </c>
      <c r="F91" s="2">
        <v>6.5373021853805599E-2</v>
      </c>
      <c r="G91" s="2">
        <v>5.43766578249337E-2</v>
      </c>
      <c r="H91" s="2">
        <v>5.0314465408804999E-2</v>
      </c>
      <c r="I91" s="2">
        <v>5.8363273453093799E-2</v>
      </c>
      <c r="J91" s="2">
        <v>2.2933011466505698E-2</v>
      </c>
      <c r="K91" s="2">
        <v>5.97345132743363E-2</v>
      </c>
      <c r="L91" s="2">
        <v>0.16172581767571301</v>
      </c>
      <c r="M91" s="2">
        <v>7.0444471067449402E-2</v>
      </c>
      <c r="N91" s="2">
        <v>6.7823167319529906E-2</v>
      </c>
      <c r="O91" s="3">
        <v>0.40722713864306798</v>
      </c>
      <c r="P91" s="3">
        <v>0.88893288457731101</v>
      </c>
    </row>
    <row r="92" spans="1:16" x14ac:dyDescent="0.3">
      <c r="A92" s="8" t="s">
        <v>15</v>
      </c>
      <c r="B92" s="8" t="s">
        <v>117</v>
      </c>
      <c r="C92" s="2">
        <v>0.15044247787610601</v>
      </c>
      <c r="D92" s="2">
        <v>0.146153846153846</v>
      </c>
      <c r="E92" s="2">
        <v>0.11744966442953</v>
      </c>
      <c r="F92" s="2">
        <v>8.7087087087087095E-2</v>
      </c>
      <c r="G92" s="2">
        <v>4.9723756906077297E-2</v>
      </c>
      <c r="H92" s="2">
        <v>7.3684210526315796E-2</v>
      </c>
      <c r="I92" s="2">
        <v>6.8627450980392204E-2</v>
      </c>
      <c r="J92" s="2">
        <v>1.3761467889908299E-2</v>
      </c>
      <c r="K92" s="2">
        <v>3.1674208144796399E-2</v>
      </c>
      <c r="L92" s="2">
        <v>0.195175438596491</v>
      </c>
      <c r="M92" s="2">
        <v>8.2568807339449504E-2</v>
      </c>
      <c r="N92" s="2">
        <v>9.8305084745762703E-2</v>
      </c>
      <c r="O92" s="3">
        <v>0.46606334841628999</v>
      </c>
      <c r="P92" s="3">
        <v>1.1744966442953</v>
      </c>
    </row>
    <row r="93" spans="1:16" x14ac:dyDescent="0.3">
      <c r="A93" s="8" t="s">
        <v>15</v>
      </c>
      <c r="B93" s="8" t="s">
        <v>17</v>
      </c>
      <c r="C93" s="2">
        <v>-3.03030303030303E-2</v>
      </c>
      <c r="D93" s="2">
        <v>-3.125E-2</v>
      </c>
      <c r="E93" s="2">
        <v>0.32258064516128998</v>
      </c>
      <c r="F93" s="2">
        <v>7.3170731707317097E-2</v>
      </c>
      <c r="G93" s="2">
        <v>0.13636363636363599</v>
      </c>
      <c r="H93" s="2">
        <v>0.12</v>
      </c>
      <c r="I93" s="2">
        <v>3.5714285714285698E-2</v>
      </c>
      <c r="J93" s="2">
        <v>0</v>
      </c>
      <c r="K93" s="2">
        <v>0.10344827586206901</v>
      </c>
      <c r="L93" s="2">
        <v>0.3125</v>
      </c>
      <c r="M93" s="2">
        <v>0.15476190476190499</v>
      </c>
      <c r="N93" s="2">
        <v>0.14432989690721601</v>
      </c>
      <c r="O93" s="3">
        <v>0.91379310344827602</v>
      </c>
      <c r="P93" s="3">
        <v>2.5806451612903198</v>
      </c>
    </row>
    <row r="94" spans="1:16" x14ac:dyDescent="0.3">
      <c r="A94" s="8" t="s">
        <v>15</v>
      </c>
      <c r="B94" s="8" t="s">
        <v>110</v>
      </c>
      <c r="C94" s="2">
        <v>5.8539944903581297E-2</v>
      </c>
      <c r="D94" s="2">
        <v>5.9206245933636999E-2</v>
      </c>
      <c r="E94" s="2">
        <v>5.7125307125307098E-2</v>
      </c>
      <c r="F94" s="2">
        <v>3.8930854154561302E-2</v>
      </c>
      <c r="G94" s="2">
        <v>3.5794183445190197E-2</v>
      </c>
      <c r="H94" s="2">
        <v>5.5075593952483799E-2</v>
      </c>
      <c r="I94" s="2">
        <v>2.96827021494371E-2</v>
      </c>
      <c r="J94" s="2">
        <v>-9.4433399602385695E-3</v>
      </c>
      <c r="K94" s="2">
        <v>2.4084295032614101E-2</v>
      </c>
      <c r="L94" s="2">
        <v>0.183733463988241</v>
      </c>
      <c r="M94" s="2">
        <v>9.1887417218543002E-2</v>
      </c>
      <c r="N94" s="2">
        <v>7.1645185746777904E-2</v>
      </c>
      <c r="O94" s="3">
        <v>0.41846462619167102</v>
      </c>
      <c r="P94" s="3">
        <v>0.73648648648648696</v>
      </c>
    </row>
    <row r="95" spans="1:16" x14ac:dyDescent="0.3">
      <c r="A95" s="8" t="s">
        <v>15</v>
      </c>
      <c r="B95" s="8" t="s">
        <v>111</v>
      </c>
      <c r="C95" s="2">
        <v>-2.33242064699321E-2</v>
      </c>
      <c r="D95" s="2">
        <v>-2.9280448551552301E-2</v>
      </c>
      <c r="E95" s="2">
        <v>-3.5618782757514199E-2</v>
      </c>
      <c r="F95" s="2">
        <v>-2.8837622005323901E-2</v>
      </c>
      <c r="G95" s="2">
        <v>-3.8373686614892599E-2</v>
      </c>
      <c r="H95" s="2">
        <v>-4.4774346793349198E-2</v>
      </c>
      <c r="I95" s="2">
        <v>-3.1082929255253001E-2</v>
      </c>
      <c r="J95" s="2">
        <v>-0.11985114846657299</v>
      </c>
      <c r="K95" s="2">
        <v>2.4784954074937998E-3</v>
      </c>
      <c r="L95" s="2">
        <v>-0.19677137870855099</v>
      </c>
      <c r="M95" s="2">
        <v>-0.197718631178707</v>
      </c>
      <c r="N95" s="2">
        <v>-0.105845181674566</v>
      </c>
      <c r="O95" s="3">
        <v>-0.42236477620644403</v>
      </c>
      <c r="P95" s="3">
        <v>-0.57621135950368996</v>
      </c>
    </row>
    <row r="96" spans="1:16" x14ac:dyDescent="0.3">
      <c r="A96" s="8" t="s">
        <v>16</v>
      </c>
      <c r="B96" s="8" t="s">
        <v>115</v>
      </c>
      <c r="C96" s="2">
        <v>5.8823529411764698E-2</v>
      </c>
      <c r="D96" s="2">
        <v>5.5555555555555601E-2</v>
      </c>
      <c r="E96" s="2">
        <v>2.6315789473684199E-2</v>
      </c>
      <c r="F96" s="2">
        <v>0.230769230769231</v>
      </c>
      <c r="G96" s="2">
        <v>0.14583333333333301</v>
      </c>
      <c r="H96" s="2">
        <v>0.163636363636364</v>
      </c>
      <c r="I96" s="2">
        <v>0.203125</v>
      </c>
      <c r="J96" s="2">
        <v>6.4935064935064901E-2</v>
      </c>
      <c r="K96" s="2">
        <v>8.5365853658536606E-2</v>
      </c>
      <c r="L96" s="2">
        <v>0.40449438202247201</v>
      </c>
      <c r="M96" s="2">
        <v>0.28000000000000003</v>
      </c>
      <c r="N96" s="2">
        <v>0.15625</v>
      </c>
      <c r="O96" s="3">
        <v>1.25609756097561</v>
      </c>
      <c r="P96" s="3">
        <v>3.8684210526315801</v>
      </c>
    </row>
    <row r="97" spans="1:16" x14ac:dyDescent="0.3">
      <c r="A97" s="8" t="s">
        <v>16</v>
      </c>
      <c r="B97" s="8" t="s">
        <v>116</v>
      </c>
      <c r="C97" s="2">
        <v>4.3001686340640798E-2</v>
      </c>
      <c r="D97" s="2">
        <v>3.9409862570735699E-2</v>
      </c>
      <c r="E97" s="2">
        <v>4.0248881975500701E-2</v>
      </c>
      <c r="F97" s="2">
        <v>5.1962616822429898E-2</v>
      </c>
      <c r="G97" s="2">
        <v>5.9701492537313397E-2</v>
      </c>
      <c r="H97" s="2">
        <v>7.4111334674714993E-2</v>
      </c>
      <c r="I97" s="2">
        <v>6.74367780206057E-2</v>
      </c>
      <c r="J97" s="2">
        <v>4.1532611874817202E-2</v>
      </c>
      <c r="K97" s="2">
        <v>9.6602078067958397E-2</v>
      </c>
      <c r="L97" s="2">
        <v>0.17580025608194599</v>
      </c>
      <c r="M97" s="2">
        <v>0.121202221496243</v>
      </c>
      <c r="N97" s="2">
        <v>5.4487179487179502E-2</v>
      </c>
      <c r="O97" s="3">
        <v>0.524431339511373</v>
      </c>
      <c r="P97" s="3">
        <v>1.11102469375851</v>
      </c>
    </row>
    <row r="98" spans="1:16" x14ac:dyDescent="0.3">
      <c r="A98" s="8" t="s">
        <v>16</v>
      </c>
      <c r="B98" s="8" t="s">
        <v>117</v>
      </c>
      <c r="C98" s="2">
        <v>8.5714285714285701E-2</v>
      </c>
      <c r="D98" s="2">
        <v>7.8947368421052599E-2</v>
      </c>
      <c r="E98" s="2">
        <v>3.65853658536585E-2</v>
      </c>
      <c r="F98" s="2">
        <v>0.11764705882352899</v>
      </c>
      <c r="G98" s="2">
        <v>0.2</v>
      </c>
      <c r="H98" s="2">
        <v>2.6315789473684199E-2</v>
      </c>
      <c r="I98" s="2">
        <v>3.4188034188034198E-2</v>
      </c>
      <c r="J98" s="2">
        <v>9.9173553719008295E-2</v>
      </c>
      <c r="K98" s="2">
        <v>0.12030075187969901</v>
      </c>
      <c r="L98" s="2">
        <v>0.27516778523489899</v>
      </c>
      <c r="M98" s="2">
        <v>9.4736842105263203E-2</v>
      </c>
      <c r="N98" s="2">
        <v>8.6538461538461495E-2</v>
      </c>
      <c r="O98" s="3">
        <v>0.69924812030075201</v>
      </c>
      <c r="P98" s="3">
        <v>1.75609756097561</v>
      </c>
    </row>
    <row r="99" spans="1:16" x14ac:dyDescent="0.3">
      <c r="A99" s="8" t="s">
        <v>16</v>
      </c>
      <c r="B99" s="8" t="s">
        <v>17</v>
      </c>
      <c r="C99" s="2">
        <v>0.214285714285714</v>
      </c>
      <c r="D99" s="2">
        <v>0.17647058823529399</v>
      </c>
      <c r="E99" s="2">
        <v>0.1</v>
      </c>
      <c r="F99" s="2">
        <v>9.0909090909090898E-2</v>
      </c>
      <c r="G99" s="2">
        <v>8.3333333333333301E-2</v>
      </c>
      <c r="H99" s="2">
        <v>3.8461538461538498E-2</v>
      </c>
      <c r="I99" s="2">
        <v>3.7037037037037E-2</v>
      </c>
      <c r="J99" s="2">
        <v>0.107142857142857</v>
      </c>
      <c r="K99" s="2">
        <v>3.2258064516128997E-2</v>
      </c>
      <c r="L99" s="2">
        <v>9.375E-2</v>
      </c>
      <c r="M99" s="2">
        <v>5.7142857142857099E-2</v>
      </c>
      <c r="N99" s="2">
        <v>0.21621621621621601</v>
      </c>
      <c r="O99" s="3">
        <v>0.45161290322580599</v>
      </c>
      <c r="P99" s="3">
        <v>1.25</v>
      </c>
    </row>
    <row r="100" spans="1:16" x14ac:dyDescent="0.3">
      <c r="A100" s="8" t="s">
        <v>16</v>
      </c>
      <c r="B100" s="8" t="s">
        <v>110</v>
      </c>
      <c r="C100" s="2">
        <v>6.0882800608828003E-2</v>
      </c>
      <c r="D100" s="2">
        <v>4.5911047345767599E-2</v>
      </c>
      <c r="E100" s="2">
        <v>5.6241426611796999E-2</v>
      </c>
      <c r="F100" s="2">
        <v>5.58441558441558E-2</v>
      </c>
      <c r="G100" s="2">
        <v>6.7650676506765095E-2</v>
      </c>
      <c r="H100" s="2">
        <v>2.1889400921658999E-2</v>
      </c>
      <c r="I100" s="2">
        <v>4.8478015783540003E-2</v>
      </c>
      <c r="J100" s="2">
        <v>-1.1827956989247299E-2</v>
      </c>
      <c r="K100" s="2">
        <v>5.8759521218715999E-2</v>
      </c>
      <c r="L100" s="2">
        <v>0.21993833504624899</v>
      </c>
      <c r="M100" s="2">
        <v>0.103622577927548</v>
      </c>
      <c r="N100" s="2">
        <v>4.80916030534351E-2</v>
      </c>
      <c r="O100" s="3">
        <v>0.49401523394994601</v>
      </c>
      <c r="P100" s="3">
        <v>0.88340192043895704</v>
      </c>
    </row>
    <row r="101" spans="1:16" x14ac:dyDescent="0.3">
      <c r="A101" s="8" t="s">
        <v>16</v>
      </c>
      <c r="B101" s="8" t="s">
        <v>111</v>
      </c>
      <c r="C101" s="2">
        <v>-2.58310395934787E-2</v>
      </c>
      <c r="D101" s="2">
        <v>-3.6513801347533098E-2</v>
      </c>
      <c r="E101" s="2">
        <v>-3.1130160162418201E-2</v>
      </c>
      <c r="F101" s="2">
        <v>-3.0267753201397001E-2</v>
      </c>
      <c r="G101" s="2">
        <v>-3.4813925570228103E-2</v>
      </c>
      <c r="H101" s="2">
        <v>-4.47761194029851E-2</v>
      </c>
      <c r="I101" s="2">
        <v>-2.734375E-2</v>
      </c>
      <c r="J101" s="2">
        <v>-0.120214190093708</v>
      </c>
      <c r="K101" s="2">
        <v>0</v>
      </c>
      <c r="L101" s="2">
        <v>-0.19902617163724901</v>
      </c>
      <c r="M101" s="2">
        <v>-0.194908814589666</v>
      </c>
      <c r="N101" s="2">
        <v>-0.105710240679566</v>
      </c>
      <c r="O101" s="3">
        <v>-0.423311016433354</v>
      </c>
      <c r="P101" s="3">
        <v>-0.57252424994360496</v>
      </c>
    </row>
    <row r="102" spans="1:16" x14ac:dyDescent="0.3">
      <c r="A102" s="8" t="s">
        <v>17</v>
      </c>
      <c r="B102" s="8" t="s">
        <v>115</v>
      </c>
      <c r="C102" s="2">
        <v>0.14285714285714299</v>
      </c>
      <c r="D102" s="2">
        <v>0.1015625</v>
      </c>
      <c r="E102" s="2">
        <v>4.9645390070922002E-2</v>
      </c>
      <c r="F102" s="2">
        <v>6.7567567567567599E-2</v>
      </c>
      <c r="G102" s="2">
        <v>5.6962025316455701E-2</v>
      </c>
      <c r="H102" s="2">
        <v>0.11377245508981999</v>
      </c>
      <c r="I102" s="2">
        <v>0.19892473118279599</v>
      </c>
      <c r="J102" s="2">
        <v>4.0358744394618798E-2</v>
      </c>
      <c r="K102" s="2">
        <v>0.13362068965517199</v>
      </c>
      <c r="L102" s="2">
        <v>9.1254752851711002E-2</v>
      </c>
      <c r="M102" s="2">
        <v>9.7560975609756101E-2</v>
      </c>
      <c r="N102" s="2">
        <v>0.184126984126984</v>
      </c>
      <c r="O102" s="3">
        <v>0.60775862068965503</v>
      </c>
      <c r="P102" s="3">
        <v>1.64539007092199</v>
      </c>
    </row>
    <row r="103" spans="1:16" x14ac:dyDescent="0.3">
      <c r="A103" s="8" t="s">
        <v>17</v>
      </c>
      <c r="B103" s="8" t="s">
        <v>116</v>
      </c>
      <c r="C103" s="2">
        <v>0.11105279731290001</v>
      </c>
      <c r="D103" s="2">
        <v>0.14265470004723699</v>
      </c>
      <c r="E103" s="2">
        <v>6.6556428276147203E-2</v>
      </c>
      <c r="F103" s="2">
        <v>9.8449612403100795E-2</v>
      </c>
      <c r="G103" s="2">
        <v>0.109386026817219</v>
      </c>
      <c r="H103" s="2">
        <v>0.12875318066157801</v>
      </c>
      <c r="I103" s="2">
        <v>0.18361136158701499</v>
      </c>
      <c r="J103" s="2">
        <v>0.11446528902009299</v>
      </c>
      <c r="K103" s="2">
        <v>0.122404511663676</v>
      </c>
      <c r="L103" s="2">
        <v>8.5074797305013106E-2</v>
      </c>
      <c r="M103" s="2">
        <v>0.16284291026450601</v>
      </c>
      <c r="N103" s="2">
        <v>0.26837214914926999</v>
      </c>
      <c r="O103" s="3">
        <v>0.796291549175425</v>
      </c>
      <c r="P103" s="3">
        <v>2.4761471682513401</v>
      </c>
    </row>
    <row r="104" spans="1:16" x14ac:dyDescent="0.3">
      <c r="A104" s="8" t="s">
        <v>17</v>
      </c>
      <c r="B104" s="8" t="s">
        <v>117</v>
      </c>
      <c r="C104" s="2">
        <v>0.140625</v>
      </c>
      <c r="D104" s="2">
        <v>0.116438356164384</v>
      </c>
      <c r="E104" s="2">
        <v>0.110429447852761</v>
      </c>
      <c r="F104" s="2">
        <v>0.138121546961326</v>
      </c>
      <c r="G104" s="2">
        <v>9.7087378640776698E-2</v>
      </c>
      <c r="H104" s="2">
        <v>8.8495575221238895E-2</v>
      </c>
      <c r="I104" s="2">
        <v>0.13008130081300801</v>
      </c>
      <c r="J104" s="2">
        <v>8.2733812949640301E-2</v>
      </c>
      <c r="K104" s="2">
        <v>0.162790697674419</v>
      </c>
      <c r="L104" s="2">
        <v>1.7142857142857099E-2</v>
      </c>
      <c r="M104" s="2">
        <v>8.1460674157303403E-2</v>
      </c>
      <c r="N104" s="2">
        <v>0.25454545454545502</v>
      </c>
      <c r="O104" s="3">
        <v>0.60465116279069797</v>
      </c>
      <c r="P104" s="3">
        <v>1.96319018404908</v>
      </c>
    </row>
    <row r="105" spans="1:16" x14ac:dyDescent="0.3">
      <c r="A105" s="8" t="s">
        <v>17</v>
      </c>
      <c r="B105" s="8" t="s">
        <v>17</v>
      </c>
      <c r="C105" s="2">
        <v>0.105263157894737</v>
      </c>
      <c r="D105" s="2">
        <v>5.95238095238095E-2</v>
      </c>
      <c r="E105" s="2">
        <v>0.123595505617978</v>
      </c>
      <c r="F105" s="2">
        <v>0</v>
      </c>
      <c r="G105" s="2">
        <v>0.04</v>
      </c>
      <c r="H105" s="2">
        <v>0.15384615384615399</v>
      </c>
      <c r="I105" s="2">
        <v>0.141666666666667</v>
      </c>
      <c r="J105" s="2">
        <v>8.0291970802919693E-2</v>
      </c>
      <c r="K105" s="2">
        <v>0.108108108108108</v>
      </c>
      <c r="L105" s="2">
        <v>0.146341463414634</v>
      </c>
      <c r="M105" s="2">
        <v>0.10638297872340401</v>
      </c>
      <c r="N105" s="2">
        <v>0.30288461538461497</v>
      </c>
      <c r="O105" s="3">
        <v>0.83108108108108103</v>
      </c>
      <c r="P105" s="3">
        <v>2.0449438202247201</v>
      </c>
    </row>
    <row r="106" spans="1:16" x14ac:dyDescent="0.3">
      <c r="A106" s="8" t="s">
        <v>17</v>
      </c>
      <c r="B106" s="8" t="s">
        <v>110</v>
      </c>
      <c r="C106" s="2">
        <v>0.106930693069307</v>
      </c>
      <c r="D106" s="2">
        <v>0.110316040548599</v>
      </c>
      <c r="E106" s="2">
        <v>5.8002148227712103E-2</v>
      </c>
      <c r="F106" s="2">
        <v>9.5939086294416207E-2</v>
      </c>
      <c r="G106" s="2">
        <v>9.4025011579434895E-2</v>
      </c>
      <c r="H106" s="2">
        <v>7.6629974597798495E-2</v>
      </c>
      <c r="I106" s="2">
        <v>0.114825009830908</v>
      </c>
      <c r="J106" s="2">
        <v>8.0423280423280397E-2</v>
      </c>
      <c r="K106" s="2">
        <v>0.104799216454456</v>
      </c>
      <c r="L106" s="2">
        <v>0.117316784869976</v>
      </c>
      <c r="M106" s="2">
        <v>0.120867495371595</v>
      </c>
      <c r="N106" s="2">
        <v>0.15384615384615399</v>
      </c>
      <c r="O106" s="3">
        <v>0.59647404505386903</v>
      </c>
      <c r="P106" s="3">
        <v>1.6262083780880801</v>
      </c>
    </row>
    <row r="107" spans="1:16" x14ac:dyDescent="0.3">
      <c r="A107" s="8" t="s">
        <v>17</v>
      </c>
      <c r="B107" s="8" t="s">
        <v>111</v>
      </c>
      <c r="C107" s="2">
        <v>-8.8337853545137502E-3</v>
      </c>
      <c r="D107" s="2">
        <v>2.6503009928856201E-2</v>
      </c>
      <c r="E107" s="2">
        <v>-4.65346534653465E-2</v>
      </c>
      <c r="F107" s="2">
        <v>-8.3952392363607298E-2</v>
      </c>
      <c r="G107" s="2">
        <v>-9.6965469131496299E-2</v>
      </c>
      <c r="H107" s="2">
        <v>-8.77752027809965E-2</v>
      </c>
      <c r="I107" s="2">
        <v>-8.8281994283899698E-2</v>
      </c>
      <c r="J107" s="2">
        <v>-5.3523743178915603E-2</v>
      </c>
      <c r="K107" s="2">
        <v>-5.4465161923454401E-2</v>
      </c>
      <c r="L107" s="2">
        <v>-0.32044628956927901</v>
      </c>
      <c r="M107" s="2">
        <v>-0.21935853379152301</v>
      </c>
      <c r="N107" s="2">
        <v>-0.149914404499878</v>
      </c>
      <c r="O107" s="3">
        <v>-0.57360157016683</v>
      </c>
      <c r="P107" s="3">
        <v>-0.73526275704493504</v>
      </c>
    </row>
    <row r="108" spans="1:16" x14ac:dyDescent="0.3">
      <c r="A108" s="11" t="s">
        <v>18</v>
      </c>
      <c r="B108" s="11" t="s">
        <v>18</v>
      </c>
      <c r="C108" s="3">
        <v>2.8140850758856601E-2</v>
      </c>
      <c r="D108" s="3">
        <v>2.89226598063607E-2</v>
      </c>
      <c r="E108" s="3">
        <v>2.4624955084441201E-2</v>
      </c>
      <c r="F108" s="3">
        <v>2.5673340712409599E-2</v>
      </c>
      <c r="G108" s="3">
        <v>2.74276555961179E-2</v>
      </c>
      <c r="H108" s="3">
        <v>3.4668395291116101E-2</v>
      </c>
      <c r="I108" s="3">
        <v>4.3025090710507002E-2</v>
      </c>
      <c r="J108" s="3">
        <v>-3.3149277750474599E-3</v>
      </c>
      <c r="K108" s="3">
        <v>5.6193137321254201E-2</v>
      </c>
      <c r="L108" s="3">
        <v>6.2119533874644098E-2</v>
      </c>
      <c r="M108" s="3">
        <v>6.18419275973121E-2</v>
      </c>
      <c r="N108" s="3">
        <v>6.4257441011669206E-2</v>
      </c>
      <c r="O108" s="3">
        <v>0.26771988513859801</v>
      </c>
      <c r="P108" s="3">
        <v>0.47232078692058899</v>
      </c>
    </row>
    <row r="109" spans="1:16" x14ac:dyDescent="0.3">
      <c r="A109" s="15"/>
      <c r="B109" s="15"/>
    </row>
    <row r="110" spans="1:16" x14ac:dyDescent="0.3">
      <c r="A110" s="13" t="s">
        <v>42</v>
      </c>
      <c r="B110" s="15"/>
    </row>
    <row r="111" spans="1:16" x14ac:dyDescent="0.3">
      <c r="A111" s="14" t="s">
        <v>43</v>
      </c>
      <c r="B111" s="15"/>
    </row>
    <row r="112" spans="1:16" x14ac:dyDescent="0.3">
      <c r="A112" s="14" t="s">
        <v>44</v>
      </c>
      <c r="B112" s="15"/>
    </row>
    <row r="113" spans="1:2" x14ac:dyDescent="0.3">
      <c r="A113" s="14" t="s">
        <v>120</v>
      </c>
      <c r="B113" s="15"/>
    </row>
    <row r="114" spans="1:2" x14ac:dyDescent="0.3">
      <c r="A114" s="14" t="s">
        <v>45</v>
      </c>
      <c r="B114" s="15"/>
    </row>
    <row r="115" spans="1:2" x14ac:dyDescent="0.3">
      <c r="A115" s="14" t="s">
        <v>46</v>
      </c>
      <c r="B115" s="15"/>
    </row>
    <row r="116" spans="1:2" x14ac:dyDescent="0.3">
      <c r="A116" s="14" t="s">
        <v>47</v>
      </c>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42:O42"/>
    <mergeCell ref="C76:N7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251</v>
      </c>
      <c r="B1" s="15"/>
    </row>
    <row r="2" spans="1:15" ht="15.6" x14ac:dyDescent="0.3">
      <c r="A2" s="12" t="s">
        <v>176</v>
      </c>
      <c r="B2" s="15"/>
    </row>
    <row r="3" spans="1:15" ht="15.6" x14ac:dyDescent="0.3">
      <c r="A3" s="12" t="s">
        <v>206</v>
      </c>
      <c r="B3" s="15"/>
    </row>
    <row r="4" spans="1:15" ht="15.6" x14ac:dyDescent="0.3">
      <c r="A4" s="12" t="s">
        <v>87</v>
      </c>
      <c r="B4" s="15"/>
    </row>
    <row r="5" spans="1:15" x14ac:dyDescent="0.3">
      <c r="A5" s="15"/>
      <c r="B5" s="15"/>
    </row>
    <row r="6" spans="1:15" x14ac:dyDescent="0.3">
      <c r="A6" s="16" t="str">
        <f>HYPERLINK("#'Table of contents'!A110",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81</v>
      </c>
      <c r="C9" s="1">
        <v>1333</v>
      </c>
      <c r="D9" s="1">
        <v>1415</v>
      </c>
      <c r="E9" s="1">
        <v>1489</v>
      </c>
      <c r="F9" s="1">
        <v>1475</v>
      </c>
      <c r="G9" s="1">
        <v>1600</v>
      </c>
      <c r="H9" s="1">
        <v>1710</v>
      </c>
      <c r="I9" s="1">
        <v>1792</v>
      </c>
      <c r="J9" s="1">
        <v>2047</v>
      </c>
      <c r="K9" s="1">
        <v>2216</v>
      </c>
      <c r="L9" s="1">
        <v>2431</v>
      </c>
      <c r="M9" s="1">
        <v>2820</v>
      </c>
      <c r="N9" s="1">
        <v>3247</v>
      </c>
      <c r="O9" s="1">
        <v>3396</v>
      </c>
    </row>
    <row r="10" spans="1:15" x14ac:dyDescent="0.3">
      <c r="A10" s="7" t="s">
        <v>198</v>
      </c>
      <c r="B10" s="7" t="s">
        <v>82</v>
      </c>
      <c r="C10" s="1">
        <v>321</v>
      </c>
      <c r="D10" s="1">
        <v>322</v>
      </c>
      <c r="E10" s="1">
        <v>355</v>
      </c>
      <c r="F10" s="1">
        <v>363</v>
      </c>
      <c r="G10" s="1">
        <v>366</v>
      </c>
      <c r="H10" s="1">
        <v>401</v>
      </c>
      <c r="I10" s="1">
        <v>463</v>
      </c>
      <c r="J10" s="1">
        <v>507</v>
      </c>
      <c r="K10" s="1">
        <v>555</v>
      </c>
      <c r="L10" s="1">
        <v>630</v>
      </c>
      <c r="M10" s="1">
        <v>749</v>
      </c>
      <c r="N10" s="1">
        <v>834</v>
      </c>
      <c r="O10" s="1">
        <v>893</v>
      </c>
    </row>
    <row r="11" spans="1:15" x14ac:dyDescent="0.3">
      <c r="A11" s="7" t="s">
        <v>198</v>
      </c>
      <c r="B11" s="7" t="s">
        <v>83</v>
      </c>
      <c r="C11" s="1">
        <v>66</v>
      </c>
      <c r="D11" s="1">
        <v>81</v>
      </c>
      <c r="E11" s="1">
        <v>88</v>
      </c>
      <c r="F11" s="1">
        <v>94</v>
      </c>
      <c r="G11" s="1">
        <v>93</v>
      </c>
      <c r="H11" s="1">
        <v>122</v>
      </c>
      <c r="I11" s="1">
        <v>129</v>
      </c>
      <c r="J11" s="1">
        <v>126</v>
      </c>
      <c r="K11" s="1">
        <v>147</v>
      </c>
      <c r="L11" s="1">
        <v>161</v>
      </c>
      <c r="M11" s="1">
        <v>157</v>
      </c>
      <c r="N11" s="1">
        <v>161</v>
      </c>
      <c r="O11" s="1">
        <v>179</v>
      </c>
    </row>
    <row r="12" spans="1:15" x14ac:dyDescent="0.3">
      <c r="A12" s="7" t="s">
        <v>198</v>
      </c>
      <c r="B12" s="7" t="s">
        <v>84</v>
      </c>
      <c r="C12" s="1">
        <v>1032</v>
      </c>
      <c r="D12" s="1">
        <v>1097</v>
      </c>
      <c r="E12" s="1">
        <v>1119</v>
      </c>
      <c r="F12" s="1">
        <v>1027</v>
      </c>
      <c r="G12" s="1">
        <v>1061</v>
      </c>
      <c r="H12" s="1">
        <v>1134</v>
      </c>
      <c r="I12" s="1">
        <v>1132</v>
      </c>
      <c r="J12" s="1">
        <v>1226</v>
      </c>
      <c r="K12" s="1">
        <v>1243</v>
      </c>
      <c r="L12" s="1">
        <v>1236</v>
      </c>
      <c r="M12" s="1">
        <v>1279</v>
      </c>
      <c r="N12" s="1">
        <v>1234</v>
      </c>
      <c r="O12" s="1">
        <v>1177</v>
      </c>
    </row>
    <row r="13" spans="1:15" x14ac:dyDescent="0.3">
      <c r="A13" s="7" t="s">
        <v>198</v>
      </c>
      <c r="B13" s="7" t="s">
        <v>17</v>
      </c>
      <c r="C13" s="1">
        <v>190</v>
      </c>
      <c r="D13" s="1">
        <v>208</v>
      </c>
      <c r="E13" s="1">
        <v>218</v>
      </c>
      <c r="F13" s="1">
        <v>237</v>
      </c>
      <c r="G13" s="1">
        <v>250</v>
      </c>
      <c r="H13" s="1">
        <v>275</v>
      </c>
      <c r="I13" s="1">
        <v>337</v>
      </c>
      <c r="J13" s="1">
        <v>396</v>
      </c>
      <c r="K13" s="1">
        <v>494</v>
      </c>
      <c r="L13" s="1">
        <v>534</v>
      </c>
      <c r="M13" s="1">
        <v>596</v>
      </c>
      <c r="N13" s="1">
        <v>683</v>
      </c>
      <c r="O13" s="1">
        <v>705</v>
      </c>
    </row>
    <row r="14" spans="1:15" x14ac:dyDescent="0.3">
      <c r="A14" s="7" t="s">
        <v>198</v>
      </c>
      <c r="B14" s="7" t="s">
        <v>85</v>
      </c>
      <c r="C14" s="1">
        <v>344</v>
      </c>
      <c r="D14" s="1">
        <v>312</v>
      </c>
      <c r="E14" s="1">
        <v>276</v>
      </c>
      <c r="F14" s="1">
        <v>256</v>
      </c>
      <c r="G14" s="1">
        <v>251</v>
      </c>
      <c r="H14" s="1">
        <v>255</v>
      </c>
      <c r="I14" s="1">
        <v>259</v>
      </c>
      <c r="J14" s="1">
        <v>265</v>
      </c>
      <c r="K14" s="1">
        <v>280</v>
      </c>
      <c r="L14" s="1">
        <v>315</v>
      </c>
      <c r="M14" s="1">
        <v>292</v>
      </c>
      <c r="N14" s="1">
        <v>319</v>
      </c>
      <c r="O14" s="1">
        <v>310</v>
      </c>
    </row>
    <row r="15" spans="1:15" x14ac:dyDescent="0.3">
      <c r="A15" s="7" t="s">
        <v>199</v>
      </c>
      <c r="B15" s="7" t="s">
        <v>81</v>
      </c>
      <c r="C15" s="1">
        <v>3222</v>
      </c>
      <c r="D15" s="1">
        <v>3365</v>
      </c>
      <c r="E15" s="1">
        <v>3189</v>
      </c>
      <c r="F15" s="1">
        <v>3291</v>
      </c>
      <c r="G15" s="1">
        <v>3242</v>
      </c>
      <c r="H15" s="1">
        <v>3405</v>
      </c>
      <c r="I15" s="1">
        <v>3572</v>
      </c>
      <c r="J15" s="1">
        <v>3842</v>
      </c>
      <c r="K15" s="1">
        <v>4131</v>
      </c>
      <c r="L15" s="1">
        <v>4452</v>
      </c>
      <c r="M15" s="1">
        <v>5198</v>
      </c>
      <c r="N15" s="1">
        <v>5792</v>
      </c>
      <c r="O15" s="1">
        <v>6158</v>
      </c>
    </row>
    <row r="16" spans="1:15" x14ac:dyDescent="0.3">
      <c r="A16" s="7" t="s">
        <v>199</v>
      </c>
      <c r="B16" s="7" t="s">
        <v>82</v>
      </c>
      <c r="C16" s="1">
        <v>854</v>
      </c>
      <c r="D16" s="1">
        <v>878</v>
      </c>
      <c r="E16" s="1">
        <v>829</v>
      </c>
      <c r="F16" s="1">
        <v>798</v>
      </c>
      <c r="G16" s="1">
        <v>803</v>
      </c>
      <c r="H16" s="1">
        <v>832</v>
      </c>
      <c r="I16" s="1">
        <v>901</v>
      </c>
      <c r="J16" s="1">
        <v>925</v>
      </c>
      <c r="K16" s="1">
        <v>951</v>
      </c>
      <c r="L16" s="1">
        <v>1038</v>
      </c>
      <c r="M16" s="1">
        <v>1209</v>
      </c>
      <c r="N16" s="1">
        <v>1338</v>
      </c>
      <c r="O16" s="1">
        <v>1452</v>
      </c>
    </row>
    <row r="17" spans="1:15" x14ac:dyDescent="0.3">
      <c r="A17" s="7" t="s">
        <v>199</v>
      </c>
      <c r="B17" s="7" t="s">
        <v>83</v>
      </c>
      <c r="C17" s="1">
        <v>244</v>
      </c>
      <c r="D17" s="1">
        <v>276</v>
      </c>
      <c r="E17" s="1">
        <v>270</v>
      </c>
      <c r="F17" s="1">
        <v>289</v>
      </c>
      <c r="G17" s="1">
        <v>285</v>
      </c>
      <c r="H17" s="1">
        <v>317</v>
      </c>
      <c r="I17" s="1">
        <v>335</v>
      </c>
      <c r="J17" s="1">
        <v>381</v>
      </c>
      <c r="K17" s="1">
        <v>403</v>
      </c>
      <c r="L17" s="1">
        <v>448</v>
      </c>
      <c r="M17" s="1">
        <v>480</v>
      </c>
      <c r="N17" s="1">
        <v>486</v>
      </c>
      <c r="O17" s="1">
        <v>476</v>
      </c>
    </row>
    <row r="18" spans="1:15" x14ac:dyDescent="0.3">
      <c r="A18" s="7" t="s">
        <v>199</v>
      </c>
      <c r="B18" s="7" t="s">
        <v>84</v>
      </c>
      <c r="C18" s="1">
        <v>3209</v>
      </c>
      <c r="D18" s="1">
        <v>3759</v>
      </c>
      <c r="E18" s="1">
        <v>3643</v>
      </c>
      <c r="F18" s="1">
        <v>3704</v>
      </c>
      <c r="G18" s="1">
        <v>3588</v>
      </c>
      <c r="H18" s="1">
        <v>3737</v>
      </c>
      <c r="I18" s="1">
        <v>3831</v>
      </c>
      <c r="J18" s="1">
        <v>3858</v>
      </c>
      <c r="K18" s="1">
        <v>4007</v>
      </c>
      <c r="L18" s="1">
        <v>3973</v>
      </c>
      <c r="M18" s="1">
        <v>4045</v>
      </c>
      <c r="N18" s="1">
        <v>4127</v>
      </c>
      <c r="O18" s="1">
        <v>3910</v>
      </c>
    </row>
    <row r="19" spans="1:15" x14ac:dyDescent="0.3">
      <c r="A19" s="7" t="s">
        <v>199</v>
      </c>
      <c r="B19" s="7" t="s">
        <v>17</v>
      </c>
      <c r="C19" s="1">
        <v>614</v>
      </c>
      <c r="D19" s="1">
        <v>621</v>
      </c>
      <c r="E19" s="1">
        <v>623</v>
      </c>
      <c r="F19" s="1">
        <v>631</v>
      </c>
      <c r="G19" s="1">
        <v>653</v>
      </c>
      <c r="H19" s="1">
        <v>686</v>
      </c>
      <c r="I19" s="1">
        <v>727</v>
      </c>
      <c r="J19" s="1">
        <v>860</v>
      </c>
      <c r="K19" s="1">
        <v>962</v>
      </c>
      <c r="L19" s="1">
        <v>1122</v>
      </c>
      <c r="M19" s="1">
        <v>1352</v>
      </c>
      <c r="N19" s="1">
        <v>1522</v>
      </c>
      <c r="O19" s="1">
        <v>1586</v>
      </c>
    </row>
    <row r="20" spans="1:15" x14ac:dyDescent="0.3">
      <c r="A20" s="7" t="s">
        <v>199</v>
      </c>
      <c r="B20" s="7" t="s">
        <v>85</v>
      </c>
      <c r="C20" s="1">
        <v>1181</v>
      </c>
      <c r="D20" s="1">
        <v>1122</v>
      </c>
      <c r="E20" s="1">
        <v>989</v>
      </c>
      <c r="F20" s="1">
        <v>834</v>
      </c>
      <c r="G20" s="1">
        <v>750</v>
      </c>
      <c r="H20" s="1">
        <v>741</v>
      </c>
      <c r="I20" s="1">
        <v>704</v>
      </c>
      <c r="J20" s="1">
        <v>708</v>
      </c>
      <c r="K20" s="1">
        <v>751</v>
      </c>
      <c r="L20" s="1">
        <v>771</v>
      </c>
      <c r="M20" s="1">
        <v>771</v>
      </c>
      <c r="N20" s="1">
        <v>795</v>
      </c>
      <c r="O20" s="1">
        <v>758</v>
      </c>
    </row>
    <row r="21" spans="1:15" x14ac:dyDescent="0.3">
      <c r="A21" s="7" t="s">
        <v>200</v>
      </c>
      <c r="B21" s="7" t="s">
        <v>81</v>
      </c>
      <c r="C21" s="1">
        <v>2361</v>
      </c>
      <c r="D21" s="1">
        <v>2471</v>
      </c>
      <c r="E21" s="1">
        <v>2592</v>
      </c>
      <c r="F21" s="1">
        <v>2665</v>
      </c>
      <c r="G21" s="1">
        <v>2804</v>
      </c>
      <c r="H21" s="1">
        <v>2970</v>
      </c>
      <c r="I21" s="1">
        <v>3158</v>
      </c>
      <c r="J21" s="1">
        <v>3535</v>
      </c>
      <c r="K21" s="1">
        <v>3958</v>
      </c>
      <c r="L21" s="1">
        <v>4332</v>
      </c>
      <c r="M21" s="1">
        <v>5132</v>
      </c>
      <c r="N21" s="1">
        <v>6180</v>
      </c>
      <c r="O21" s="1">
        <v>6423</v>
      </c>
    </row>
    <row r="22" spans="1:15" x14ac:dyDescent="0.3">
      <c r="A22" s="7" t="s">
        <v>200</v>
      </c>
      <c r="B22" s="7" t="s">
        <v>82</v>
      </c>
      <c r="C22" s="1">
        <v>431</v>
      </c>
      <c r="D22" s="1">
        <v>423</v>
      </c>
      <c r="E22" s="1">
        <v>451</v>
      </c>
      <c r="F22" s="1">
        <v>465</v>
      </c>
      <c r="G22" s="1">
        <v>517</v>
      </c>
      <c r="H22" s="1">
        <v>617</v>
      </c>
      <c r="I22" s="1">
        <v>731</v>
      </c>
      <c r="J22" s="1">
        <v>840</v>
      </c>
      <c r="K22" s="1">
        <v>920</v>
      </c>
      <c r="L22" s="1">
        <v>1061</v>
      </c>
      <c r="M22" s="1">
        <v>1352</v>
      </c>
      <c r="N22" s="1">
        <v>1557</v>
      </c>
      <c r="O22" s="1">
        <v>1688</v>
      </c>
    </row>
    <row r="23" spans="1:15" x14ac:dyDescent="0.3">
      <c r="A23" s="7" t="s">
        <v>200</v>
      </c>
      <c r="B23" s="7" t="s">
        <v>83</v>
      </c>
      <c r="C23" s="1">
        <v>113</v>
      </c>
      <c r="D23" s="1">
        <v>123</v>
      </c>
      <c r="E23" s="1">
        <v>134</v>
      </c>
      <c r="F23" s="1">
        <v>137</v>
      </c>
      <c r="G23" s="1">
        <v>135</v>
      </c>
      <c r="H23" s="1">
        <v>173</v>
      </c>
      <c r="I23" s="1">
        <v>165</v>
      </c>
      <c r="J23" s="1">
        <v>165</v>
      </c>
      <c r="K23" s="1">
        <v>193</v>
      </c>
      <c r="L23" s="1">
        <v>216</v>
      </c>
      <c r="M23" s="1">
        <v>228</v>
      </c>
      <c r="N23" s="1">
        <v>267</v>
      </c>
      <c r="O23" s="1">
        <v>255</v>
      </c>
    </row>
    <row r="24" spans="1:15" x14ac:dyDescent="0.3">
      <c r="A24" s="7" t="s">
        <v>200</v>
      </c>
      <c r="B24" s="7" t="s">
        <v>84</v>
      </c>
      <c r="C24" s="1">
        <v>1456</v>
      </c>
      <c r="D24" s="1">
        <v>1505</v>
      </c>
      <c r="E24" s="1">
        <v>1520</v>
      </c>
      <c r="F24" s="1">
        <v>1517</v>
      </c>
      <c r="G24" s="1">
        <v>1537</v>
      </c>
      <c r="H24" s="1">
        <v>1690</v>
      </c>
      <c r="I24" s="1">
        <v>1612</v>
      </c>
      <c r="J24" s="1">
        <v>1645</v>
      </c>
      <c r="K24" s="1">
        <v>1778</v>
      </c>
      <c r="L24" s="1">
        <v>1807</v>
      </c>
      <c r="M24" s="1">
        <v>1800</v>
      </c>
      <c r="N24" s="1">
        <v>1839</v>
      </c>
      <c r="O24" s="1">
        <v>1765</v>
      </c>
    </row>
    <row r="25" spans="1:15" x14ac:dyDescent="0.3">
      <c r="A25" s="7" t="s">
        <v>200</v>
      </c>
      <c r="B25" s="7" t="s">
        <v>17</v>
      </c>
      <c r="C25" s="1">
        <v>288</v>
      </c>
      <c r="D25" s="1">
        <v>313</v>
      </c>
      <c r="E25" s="1">
        <v>346</v>
      </c>
      <c r="F25" s="1">
        <v>367</v>
      </c>
      <c r="G25" s="1">
        <v>393</v>
      </c>
      <c r="H25" s="1">
        <v>455</v>
      </c>
      <c r="I25" s="1">
        <v>562</v>
      </c>
      <c r="J25" s="1">
        <v>683</v>
      </c>
      <c r="K25" s="1">
        <v>813</v>
      </c>
      <c r="L25" s="1">
        <v>933</v>
      </c>
      <c r="M25" s="1">
        <v>1067</v>
      </c>
      <c r="N25" s="1">
        <v>1281</v>
      </c>
      <c r="O25" s="1">
        <v>1277</v>
      </c>
    </row>
    <row r="26" spans="1:15" x14ac:dyDescent="0.3">
      <c r="A26" s="7" t="s">
        <v>200</v>
      </c>
      <c r="B26" s="7" t="s">
        <v>85</v>
      </c>
      <c r="C26" s="1">
        <v>487</v>
      </c>
      <c r="D26" s="1">
        <v>484</v>
      </c>
      <c r="E26" s="1">
        <v>451</v>
      </c>
      <c r="F26" s="1">
        <v>411</v>
      </c>
      <c r="G26" s="1">
        <v>424</v>
      </c>
      <c r="H26" s="1">
        <v>429</v>
      </c>
      <c r="I26" s="1">
        <v>423</v>
      </c>
      <c r="J26" s="1">
        <v>468</v>
      </c>
      <c r="K26" s="1">
        <v>506</v>
      </c>
      <c r="L26" s="1">
        <v>533</v>
      </c>
      <c r="M26" s="1">
        <v>535</v>
      </c>
      <c r="N26" s="1">
        <v>548</v>
      </c>
      <c r="O26" s="1">
        <v>521</v>
      </c>
    </row>
    <row r="27" spans="1:15" x14ac:dyDescent="0.3">
      <c r="A27" s="7" t="s">
        <v>201</v>
      </c>
      <c r="B27" s="7" t="s">
        <v>81</v>
      </c>
      <c r="C27" s="1">
        <v>1690</v>
      </c>
      <c r="D27" s="1">
        <v>1704</v>
      </c>
      <c r="E27" s="1">
        <v>1675</v>
      </c>
      <c r="F27" s="1">
        <v>1766</v>
      </c>
      <c r="G27" s="1">
        <v>1880</v>
      </c>
      <c r="H27" s="1">
        <v>2002</v>
      </c>
      <c r="I27" s="1">
        <v>2202</v>
      </c>
      <c r="J27" s="1">
        <v>2417</v>
      </c>
      <c r="K27" s="1">
        <v>2580</v>
      </c>
      <c r="L27" s="1">
        <v>2796</v>
      </c>
      <c r="M27" s="1">
        <v>3406</v>
      </c>
      <c r="N27" s="1">
        <v>4059</v>
      </c>
      <c r="O27" s="1">
        <v>4253</v>
      </c>
    </row>
    <row r="28" spans="1:15" x14ac:dyDescent="0.3">
      <c r="A28" s="7" t="s">
        <v>201</v>
      </c>
      <c r="B28" s="7" t="s">
        <v>82</v>
      </c>
      <c r="C28" s="1">
        <v>277</v>
      </c>
      <c r="D28" s="1">
        <v>313</v>
      </c>
      <c r="E28" s="1">
        <v>306</v>
      </c>
      <c r="F28" s="1">
        <v>319</v>
      </c>
      <c r="G28" s="1">
        <v>337</v>
      </c>
      <c r="H28" s="1">
        <v>396</v>
      </c>
      <c r="I28" s="1">
        <v>472</v>
      </c>
      <c r="J28" s="1">
        <v>529</v>
      </c>
      <c r="K28" s="1">
        <v>611</v>
      </c>
      <c r="L28" s="1">
        <v>711</v>
      </c>
      <c r="M28" s="1">
        <v>897</v>
      </c>
      <c r="N28" s="1">
        <v>1039</v>
      </c>
      <c r="O28" s="1">
        <v>1112</v>
      </c>
    </row>
    <row r="29" spans="1:15" x14ac:dyDescent="0.3">
      <c r="A29" s="7" t="s">
        <v>201</v>
      </c>
      <c r="B29" s="7" t="s">
        <v>83</v>
      </c>
      <c r="C29" s="1">
        <v>106</v>
      </c>
      <c r="D29" s="1">
        <v>112</v>
      </c>
      <c r="E29" s="1">
        <v>121</v>
      </c>
      <c r="F29" s="1">
        <v>107</v>
      </c>
      <c r="G29" s="1">
        <v>113</v>
      </c>
      <c r="H29" s="1">
        <v>136</v>
      </c>
      <c r="I29" s="1">
        <v>138</v>
      </c>
      <c r="J29" s="1">
        <v>141</v>
      </c>
      <c r="K29" s="1">
        <v>180</v>
      </c>
      <c r="L29" s="1">
        <v>193</v>
      </c>
      <c r="M29" s="1">
        <v>208</v>
      </c>
      <c r="N29" s="1">
        <v>237</v>
      </c>
      <c r="O29" s="1">
        <v>239</v>
      </c>
    </row>
    <row r="30" spans="1:15" x14ac:dyDescent="0.3">
      <c r="A30" s="7" t="s">
        <v>201</v>
      </c>
      <c r="B30" s="7" t="s">
        <v>84</v>
      </c>
      <c r="C30" s="1">
        <v>1188</v>
      </c>
      <c r="D30" s="1">
        <v>1315</v>
      </c>
      <c r="E30" s="1">
        <v>1294</v>
      </c>
      <c r="F30" s="1">
        <v>1292</v>
      </c>
      <c r="G30" s="1">
        <v>1432</v>
      </c>
      <c r="H30" s="1">
        <v>1526</v>
      </c>
      <c r="I30" s="1">
        <v>1561</v>
      </c>
      <c r="J30" s="1">
        <v>1663</v>
      </c>
      <c r="K30" s="1">
        <v>1759</v>
      </c>
      <c r="L30" s="1">
        <v>1762</v>
      </c>
      <c r="M30" s="1">
        <v>1839</v>
      </c>
      <c r="N30" s="1">
        <v>1951</v>
      </c>
      <c r="O30" s="1">
        <v>1796</v>
      </c>
    </row>
    <row r="31" spans="1:15" x14ac:dyDescent="0.3">
      <c r="A31" s="7" t="s">
        <v>201</v>
      </c>
      <c r="B31" s="7" t="s">
        <v>17</v>
      </c>
      <c r="C31" s="1">
        <v>267</v>
      </c>
      <c r="D31" s="1">
        <v>274</v>
      </c>
      <c r="E31" s="1">
        <v>295</v>
      </c>
      <c r="F31" s="1">
        <v>318</v>
      </c>
      <c r="G31" s="1">
        <v>332</v>
      </c>
      <c r="H31" s="1">
        <v>374</v>
      </c>
      <c r="I31" s="1">
        <v>457</v>
      </c>
      <c r="J31" s="1">
        <v>558</v>
      </c>
      <c r="K31" s="1">
        <v>647</v>
      </c>
      <c r="L31" s="1">
        <v>773</v>
      </c>
      <c r="M31" s="1">
        <v>829</v>
      </c>
      <c r="N31" s="1">
        <v>977</v>
      </c>
      <c r="O31" s="1">
        <v>1009</v>
      </c>
    </row>
    <row r="32" spans="1:15" x14ac:dyDescent="0.3">
      <c r="A32" s="7" t="s">
        <v>201</v>
      </c>
      <c r="B32" s="7" t="s">
        <v>85</v>
      </c>
      <c r="C32" s="1">
        <v>390</v>
      </c>
      <c r="D32" s="1">
        <v>372</v>
      </c>
      <c r="E32" s="1">
        <v>304</v>
      </c>
      <c r="F32" s="1">
        <v>297</v>
      </c>
      <c r="G32" s="1">
        <v>302</v>
      </c>
      <c r="H32" s="1">
        <v>303</v>
      </c>
      <c r="I32" s="1">
        <v>298</v>
      </c>
      <c r="J32" s="1">
        <v>310</v>
      </c>
      <c r="K32" s="1">
        <v>323</v>
      </c>
      <c r="L32" s="1">
        <v>371</v>
      </c>
      <c r="M32" s="1">
        <v>370</v>
      </c>
      <c r="N32" s="1">
        <v>397</v>
      </c>
      <c r="O32" s="1">
        <v>401</v>
      </c>
    </row>
    <row r="33" spans="1:15" x14ac:dyDescent="0.3">
      <c r="A33" s="7" t="s">
        <v>202</v>
      </c>
      <c r="B33" s="7" t="s">
        <v>81</v>
      </c>
      <c r="C33" s="1">
        <v>1657</v>
      </c>
      <c r="D33" s="1">
        <v>1781</v>
      </c>
      <c r="E33" s="1">
        <v>1750</v>
      </c>
      <c r="F33" s="1">
        <v>1823</v>
      </c>
      <c r="G33" s="1">
        <v>1802</v>
      </c>
      <c r="H33" s="1">
        <v>1939</v>
      </c>
      <c r="I33" s="1">
        <v>1989</v>
      </c>
      <c r="J33" s="1">
        <v>2260</v>
      </c>
      <c r="K33" s="1">
        <v>2446</v>
      </c>
      <c r="L33" s="1">
        <v>2742</v>
      </c>
      <c r="M33" s="1">
        <v>3180</v>
      </c>
      <c r="N33" s="1">
        <v>3772</v>
      </c>
      <c r="O33" s="1">
        <v>4125</v>
      </c>
    </row>
    <row r="34" spans="1:15" x14ac:dyDescent="0.3">
      <c r="A34" s="7" t="s">
        <v>202</v>
      </c>
      <c r="B34" s="7" t="s">
        <v>82</v>
      </c>
      <c r="C34" s="1">
        <v>305</v>
      </c>
      <c r="D34" s="1">
        <v>321</v>
      </c>
      <c r="E34" s="1">
        <v>342</v>
      </c>
      <c r="F34" s="1">
        <v>390</v>
      </c>
      <c r="G34" s="1">
        <v>378</v>
      </c>
      <c r="H34" s="1">
        <v>440</v>
      </c>
      <c r="I34" s="1">
        <v>544</v>
      </c>
      <c r="J34" s="1">
        <v>638</v>
      </c>
      <c r="K34" s="1">
        <v>666</v>
      </c>
      <c r="L34" s="1">
        <v>759</v>
      </c>
      <c r="M34" s="1">
        <v>870</v>
      </c>
      <c r="N34" s="1">
        <v>1029</v>
      </c>
      <c r="O34" s="1">
        <v>1088</v>
      </c>
    </row>
    <row r="35" spans="1:15" x14ac:dyDescent="0.3">
      <c r="A35" s="7" t="s">
        <v>202</v>
      </c>
      <c r="B35" s="7" t="s">
        <v>83</v>
      </c>
      <c r="C35" s="1">
        <v>107</v>
      </c>
      <c r="D35" s="1">
        <v>131</v>
      </c>
      <c r="E35" s="1">
        <v>140</v>
      </c>
      <c r="F35" s="1">
        <v>142</v>
      </c>
      <c r="G35" s="1">
        <v>150</v>
      </c>
      <c r="H35" s="1">
        <v>161</v>
      </c>
      <c r="I35" s="1">
        <v>162</v>
      </c>
      <c r="J35" s="1">
        <v>190</v>
      </c>
      <c r="K35" s="1">
        <v>204</v>
      </c>
      <c r="L35" s="1">
        <v>212</v>
      </c>
      <c r="M35" s="1">
        <v>237</v>
      </c>
      <c r="N35" s="1">
        <v>237</v>
      </c>
      <c r="O35" s="1">
        <v>263</v>
      </c>
    </row>
    <row r="36" spans="1:15" x14ac:dyDescent="0.3">
      <c r="A36" s="7" t="s">
        <v>202</v>
      </c>
      <c r="B36" s="7" t="s">
        <v>84</v>
      </c>
      <c r="C36" s="1">
        <v>1941</v>
      </c>
      <c r="D36" s="1">
        <v>2023</v>
      </c>
      <c r="E36" s="1">
        <v>2008</v>
      </c>
      <c r="F36" s="1">
        <v>1999</v>
      </c>
      <c r="G36" s="1">
        <v>1929</v>
      </c>
      <c r="H36" s="1">
        <v>1995</v>
      </c>
      <c r="I36" s="1">
        <v>2065</v>
      </c>
      <c r="J36" s="1">
        <v>2122</v>
      </c>
      <c r="K36" s="1">
        <v>2199</v>
      </c>
      <c r="L36" s="1">
        <v>2175</v>
      </c>
      <c r="M36" s="1">
        <v>2178</v>
      </c>
      <c r="N36" s="1">
        <v>2261</v>
      </c>
      <c r="O36" s="1">
        <v>2227</v>
      </c>
    </row>
    <row r="37" spans="1:15" x14ac:dyDescent="0.3">
      <c r="A37" s="7" t="s">
        <v>202</v>
      </c>
      <c r="B37" s="7" t="s">
        <v>17</v>
      </c>
      <c r="C37" s="1">
        <v>251</v>
      </c>
      <c r="D37" s="1">
        <v>254</v>
      </c>
      <c r="E37" s="1">
        <v>282</v>
      </c>
      <c r="F37" s="1">
        <v>312</v>
      </c>
      <c r="G37" s="1">
        <v>338</v>
      </c>
      <c r="H37" s="1">
        <v>395</v>
      </c>
      <c r="I37" s="1">
        <v>427</v>
      </c>
      <c r="J37" s="1">
        <v>546</v>
      </c>
      <c r="K37" s="1">
        <v>641</v>
      </c>
      <c r="L37" s="1">
        <v>731</v>
      </c>
      <c r="M37" s="1">
        <v>798</v>
      </c>
      <c r="N37" s="1">
        <v>909</v>
      </c>
      <c r="O37" s="1">
        <v>908</v>
      </c>
    </row>
    <row r="38" spans="1:15" x14ac:dyDescent="0.3">
      <c r="A38" s="7" t="s">
        <v>202</v>
      </c>
      <c r="B38" s="7" t="s">
        <v>85</v>
      </c>
      <c r="C38" s="1">
        <v>598</v>
      </c>
      <c r="D38" s="1">
        <v>553</v>
      </c>
      <c r="E38" s="1">
        <v>480</v>
      </c>
      <c r="F38" s="1">
        <v>417</v>
      </c>
      <c r="G38" s="1">
        <v>376</v>
      </c>
      <c r="H38" s="1">
        <v>371</v>
      </c>
      <c r="I38" s="1">
        <v>390</v>
      </c>
      <c r="J38" s="1">
        <v>396</v>
      </c>
      <c r="K38" s="1">
        <v>420</v>
      </c>
      <c r="L38" s="1">
        <v>457</v>
      </c>
      <c r="M38" s="1">
        <v>418</v>
      </c>
      <c r="N38" s="1">
        <v>421</v>
      </c>
      <c r="O38" s="1">
        <v>404</v>
      </c>
    </row>
    <row r="39" spans="1:15" x14ac:dyDescent="0.3">
      <c r="A39" s="7" t="s">
        <v>203</v>
      </c>
      <c r="B39" s="7" t="s">
        <v>81</v>
      </c>
      <c r="C39" s="1">
        <v>557</v>
      </c>
      <c r="D39" s="1">
        <v>593</v>
      </c>
      <c r="E39" s="1">
        <v>543</v>
      </c>
      <c r="F39" s="1">
        <v>580</v>
      </c>
      <c r="G39" s="1">
        <v>555</v>
      </c>
      <c r="H39" s="1">
        <v>593</v>
      </c>
      <c r="I39" s="1">
        <v>651</v>
      </c>
      <c r="J39" s="1">
        <v>758</v>
      </c>
      <c r="K39" s="1">
        <v>845</v>
      </c>
      <c r="L39" s="1">
        <v>996</v>
      </c>
      <c r="M39" s="1">
        <v>1233</v>
      </c>
      <c r="N39" s="1">
        <v>1419</v>
      </c>
      <c r="O39" s="1">
        <v>1536</v>
      </c>
    </row>
    <row r="40" spans="1:15" x14ac:dyDescent="0.3">
      <c r="A40" s="7" t="s">
        <v>203</v>
      </c>
      <c r="B40" s="7" t="s">
        <v>82</v>
      </c>
      <c r="C40" s="1">
        <v>90</v>
      </c>
      <c r="D40" s="1">
        <v>89</v>
      </c>
      <c r="E40" s="1">
        <v>93</v>
      </c>
      <c r="F40" s="1">
        <v>99</v>
      </c>
      <c r="G40" s="1">
        <v>102</v>
      </c>
      <c r="H40" s="1">
        <v>102</v>
      </c>
      <c r="I40" s="1">
        <v>139</v>
      </c>
      <c r="J40" s="1">
        <v>175</v>
      </c>
      <c r="K40" s="1">
        <v>196</v>
      </c>
      <c r="L40" s="1">
        <v>219</v>
      </c>
      <c r="M40" s="1">
        <v>295</v>
      </c>
      <c r="N40" s="1">
        <v>344</v>
      </c>
      <c r="O40" s="1">
        <v>422</v>
      </c>
    </row>
    <row r="41" spans="1:15" x14ac:dyDescent="0.3">
      <c r="A41" s="7" t="s">
        <v>203</v>
      </c>
      <c r="B41" s="7" t="s">
        <v>83</v>
      </c>
      <c r="C41" s="1">
        <v>54</v>
      </c>
      <c r="D41" s="1">
        <v>61</v>
      </c>
      <c r="E41" s="1">
        <v>69</v>
      </c>
      <c r="F41" s="1">
        <v>71</v>
      </c>
      <c r="G41" s="1">
        <v>79</v>
      </c>
      <c r="H41" s="1">
        <v>90</v>
      </c>
      <c r="I41" s="1">
        <v>98</v>
      </c>
      <c r="J41" s="1">
        <v>110</v>
      </c>
      <c r="K41" s="1">
        <v>127</v>
      </c>
      <c r="L41" s="1">
        <v>125</v>
      </c>
      <c r="M41" s="1">
        <v>118</v>
      </c>
      <c r="N41" s="1">
        <v>136</v>
      </c>
      <c r="O41" s="1">
        <v>159</v>
      </c>
    </row>
    <row r="42" spans="1:15" x14ac:dyDescent="0.3">
      <c r="A42" s="7" t="s">
        <v>203</v>
      </c>
      <c r="B42" s="7" t="s">
        <v>84</v>
      </c>
      <c r="C42" s="1">
        <v>1408</v>
      </c>
      <c r="D42" s="1">
        <v>1522</v>
      </c>
      <c r="E42" s="1">
        <v>1457</v>
      </c>
      <c r="F42" s="1">
        <v>1420</v>
      </c>
      <c r="G42" s="1">
        <v>1471</v>
      </c>
      <c r="H42" s="1">
        <v>1619</v>
      </c>
      <c r="I42" s="1">
        <v>1671</v>
      </c>
      <c r="J42" s="1">
        <v>1748</v>
      </c>
      <c r="K42" s="1">
        <v>1851</v>
      </c>
      <c r="L42" s="1">
        <v>1871</v>
      </c>
      <c r="M42" s="1">
        <v>1933</v>
      </c>
      <c r="N42" s="1">
        <v>1947</v>
      </c>
      <c r="O42" s="1">
        <v>1984</v>
      </c>
    </row>
    <row r="43" spans="1:15" x14ac:dyDescent="0.3">
      <c r="A43" s="7" t="s">
        <v>203</v>
      </c>
      <c r="B43" s="7" t="s">
        <v>17</v>
      </c>
      <c r="C43" s="1">
        <v>117</v>
      </c>
      <c r="D43" s="1">
        <v>124</v>
      </c>
      <c r="E43" s="1">
        <v>134</v>
      </c>
      <c r="F43" s="1">
        <v>138</v>
      </c>
      <c r="G43" s="1">
        <v>140</v>
      </c>
      <c r="H43" s="1">
        <v>149</v>
      </c>
      <c r="I43" s="1">
        <v>149</v>
      </c>
      <c r="J43" s="1">
        <v>192</v>
      </c>
      <c r="K43" s="1">
        <v>241</v>
      </c>
      <c r="L43" s="1">
        <v>281</v>
      </c>
      <c r="M43" s="1">
        <v>340</v>
      </c>
      <c r="N43" s="1">
        <v>389</v>
      </c>
      <c r="O43" s="1">
        <v>423</v>
      </c>
    </row>
    <row r="44" spans="1:15" x14ac:dyDescent="0.3">
      <c r="A44" s="7" t="s">
        <v>203</v>
      </c>
      <c r="B44" s="7" t="s">
        <v>85</v>
      </c>
      <c r="C44" s="1">
        <v>258</v>
      </c>
      <c r="D44" s="1">
        <v>243</v>
      </c>
      <c r="E44" s="1">
        <v>199</v>
      </c>
      <c r="F44" s="1">
        <v>180</v>
      </c>
      <c r="G44" s="1">
        <v>172</v>
      </c>
      <c r="H44" s="1">
        <v>162</v>
      </c>
      <c r="I44" s="1">
        <v>164</v>
      </c>
      <c r="J44" s="1">
        <v>183</v>
      </c>
      <c r="K44" s="1">
        <v>190</v>
      </c>
      <c r="L44" s="1">
        <v>190</v>
      </c>
      <c r="M44" s="1">
        <v>198</v>
      </c>
      <c r="N44" s="1">
        <v>192</v>
      </c>
      <c r="O44" s="1">
        <v>187</v>
      </c>
    </row>
    <row r="45" spans="1:15" x14ac:dyDescent="0.3">
      <c r="A45" s="7" t="s">
        <v>204</v>
      </c>
      <c r="B45" s="7" t="s">
        <v>81</v>
      </c>
      <c r="C45" s="1">
        <v>1561</v>
      </c>
      <c r="D45" s="1">
        <v>1637</v>
      </c>
      <c r="E45" s="1">
        <v>1594</v>
      </c>
      <c r="F45" s="1">
        <v>1543</v>
      </c>
      <c r="G45" s="1">
        <v>1581</v>
      </c>
      <c r="H45" s="1">
        <v>1615</v>
      </c>
      <c r="I45" s="1">
        <v>1717</v>
      </c>
      <c r="J45" s="1">
        <v>1779</v>
      </c>
      <c r="K45" s="1">
        <v>1907</v>
      </c>
      <c r="L45" s="1">
        <v>2156</v>
      </c>
      <c r="M45" s="1">
        <v>2560</v>
      </c>
      <c r="N45" s="1">
        <v>3123</v>
      </c>
      <c r="O45" s="1">
        <v>3249</v>
      </c>
    </row>
    <row r="46" spans="1:15" x14ac:dyDescent="0.3">
      <c r="A46" s="7" t="s">
        <v>204</v>
      </c>
      <c r="B46" s="7" t="s">
        <v>82</v>
      </c>
      <c r="C46" s="1">
        <v>255</v>
      </c>
      <c r="D46" s="1">
        <v>286</v>
      </c>
      <c r="E46" s="1">
        <v>291</v>
      </c>
      <c r="F46" s="1">
        <v>291</v>
      </c>
      <c r="G46" s="1">
        <v>318</v>
      </c>
      <c r="H46" s="1">
        <v>368</v>
      </c>
      <c r="I46" s="1">
        <v>389</v>
      </c>
      <c r="J46" s="1">
        <v>456</v>
      </c>
      <c r="K46" s="1">
        <v>490</v>
      </c>
      <c r="L46" s="1">
        <v>599</v>
      </c>
      <c r="M46" s="1">
        <v>754</v>
      </c>
      <c r="N46" s="1">
        <v>904</v>
      </c>
      <c r="O46" s="1">
        <v>980</v>
      </c>
    </row>
    <row r="47" spans="1:15" x14ac:dyDescent="0.3">
      <c r="A47" s="7" t="s">
        <v>204</v>
      </c>
      <c r="B47" s="7" t="s">
        <v>83</v>
      </c>
      <c r="C47" s="1">
        <v>90</v>
      </c>
      <c r="D47" s="1">
        <v>109</v>
      </c>
      <c r="E47" s="1">
        <v>102</v>
      </c>
      <c r="F47" s="1">
        <v>96</v>
      </c>
      <c r="G47" s="1">
        <v>109</v>
      </c>
      <c r="H47" s="1">
        <v>118</v>
      </c>
      <c r="I47" s="1">
        <v>112</v>
      </c>
      <c r="J47" s="1">
        <v>136</v>
      </c>
      <c r="K47" s="1">
        <v>156</v>
      </c>
      <c r="L47" s="1">
        <v>153</v>
      </c>
      <c r="M47" s="1">
        <v>184</v>
      </c>
      <c r="N47" s="1">
        <v>196</v>
      </c>
      <c r="O47" s="1">
        <v>207</v>
      </c>
    </row>
    <row r="48" spans="1:15" x14ac:dyDescent="0.3">
      <c r="A48" s="7" t="s">
        <v>204</v>
      </c>
      <c r="B48" s="7" t="s">
        <v>85</v>
      </c>
      <c r="C48" s="1">
        <v>336</v>
      </c>
      <c r="D48" s="1">
        <v>310</v>
      </c>
      <c r="E48" s="1">
        <v>275</v>
      </c>
      <c r="F48" s="1">
        <v>240</v>
      </c>
      <c r="G48" s="1">
        <v>265</v>
      </c>
      <c r="H48" s="1">
        <v>261</v>
      </c>
      <c r="I48" s="1">
        <v>251</v>
      </c>
      <c r="J48" s="1">
        <v>255</v>
      </c>
      <c r="K48" s="1">
        <v>257</v>
      </c>
      <c r="L48" s="1">
        <v>242</v>
      </c>
      <c r="M48" s="1">
        <v>264</v>
      </c>
      <c r="N48" s="1">
        <v>297</v>
      </c>
      <c r="O48" s="1">
        <v>297</v>
      </c>
    </row>
    <row r="49" spans="1:15" x14ac:dyDescent="0.3">
      <c r="A49" s="7" t="s">
        <v>204</v>
      </c>
      <c r="B49" s="7" t="s">
        <v>17</v>
      </c>
      <c r="C49" s="1">
        <v>225</v>
      </c>
      <c r="D49" s="1">
        <v>249</v>
      </c>
      <c r="E49" s="1">
        <v>252</v>
      </c>
      <c r="F49" s="1">
        <v>268</v>
      </c>
      <c r="G49" s="1">
        <v>308</v>
      </c>
      <c r="H49" s="1">
        <v>324</v>
      </c>
      <c r="I49" s="1">
        <v>373</v>
      </c>
      <c r="J49" s="1">
        <v>449</v>
      </c>
      <c r="K49" s="1">
        <v>510</v>
      </c>
      <c r="L49" s="1">
        <v>567</v>
      </c>
      <c r="M49" s="1">
        <v>661</v>
      </c>
      <c r="N49" s="1">
        <v>745</v>
      </c>
      <c r="O49" s="1">
        <v>806</v>
      </c>
    </row>
    <row r="50" spans="1:15" x14ac:dyDescent="0.3">
      <c r="A50" s="7" t="s">
        <v>204</v>
      </c>
      <c r="B50" s="7" t="s">
        <v>84</v>
      </c>
      <c r="C50" s="1">
        <v>1289</v>
      </c>
      <c r="D50" s="1">
        <v>1379</v>
      </c>
      <c r="E50" s="1">
        <v>1358</v>
      </c>
      <c r="F50" s="1">
        <v>1404</v>
      </c>
      <c r="G50" s="1">
        <v>1493</v>
      </c>
      <c r="H50" s="1">
        <v>1572</v>
      </c>
      <c r="I50" s="1">
        <v>1632</v>
      </c>
      <c r="J50" s="1">
        <v>1779</v>
      </c>
      <c r="K50" s="1">
        <v>1970</v>
      </c>
      <c r="L50" s="1">
        <v>1980</v>
      </c>
      <c r="M50" s="1">
        <v>2093</v>
      </c>
      <c r="N50" s="1">
        <v>2208</v>
      </c>
      <c r="O50" s="1">
        <v>2038</v>
      </c>
    </row>
    <row r="51" spans="1:15" x14ac:dyDescent="0.3">
      <c r="A51" s="10" t="s">
        <v>18</v>
      </c>
      <c r="B51" s="10" t="s">
        <v>18</v>
      </c>
      <c r="C51" s="5">
        <v>32763</v>
      </c>
      <c r="D51" s="5">
        <v>34530</v>
      </c>
      <c r="E51" s="5">
        <v>33946</v>
      </c>
      <c r="F51" s="5">
        <v>34073</v>
      </c>
      <c r="G51" s="5">
        <v>34714</v>
      </c>
      <c r="H51" s="5">
        <v>36960</v>
      </c>
      <c r="I51" s="5">
        <v>38884</v>
      </c>
      <c r="J51" s="5">
        <v>42267</v>
      </c>
      <c r="K51" s="5">
        <v>45724</v>
      </c>
      <c r="L51" s="5">
        <v>49054</v>
      </c>
      <c r="M51" s="5">
        <v>54925</v>
      </c>
      <c r="N51" s="5">
        <v>61399</v>
      </c>
      <c r="O51" s="5">
        <v>63042</v>
      </c>
    </row>
    <row r="52" spans="1:15" x14ac:dyDescent="0.3">
      <c r="A52" s="15"/>
      <c r="B52" s="15"/>
    </row>
    <row r="53" spans="1:15" x14ac:dyDescent="0.3">
      <c r="A53" s="15"/>
      <c r="B53" s="15"/>
    </row>
    <row r="54" spans="1:15" x14ac:dyDescent="0.3">
      <c r="A54" s="15"/>
      <c r="B54" s="15"/>
      <c r="C54" s="18" t="s">
        <v>37</v>
      </c>
      <c r="D54" s="19"/>
      <c r="E54" s="19"/>
      <c r="F54" s="19"/>
      <c r="G54" s="19"/>
      <c r="H54" s="19"/>
      <c r="I54" s="19"/>
      <c r="J54" s="19"/>
      <c r="K54" s="19"/>
      <c r="L54" s="19"/>
      <c r="M54" s="19"/>
      <c r="N54" s="19"/>
      <c r="O54" s="19"/>
    </row>
    <row r="55" spans="1:15" x14ac:dyDescent="0.3">
      <c r="A55" s="9" t="s">
        <v>41</v>
      </c>
      <c r="B55" s="9" t="s">
        <v>41</v>
      </c>
      <c r="C55" s="4" t="s">
        <v>0</v>
      </c>
      <c r="D55" s="4" t="s">
        <v>1</v>
      </c>
      <c r="E55" s="4" t="s">
        <v>2</v>
      </c>
      <c r="F55" s="4" t="s">
        <v>3</v>
      </c>
      <c r="G55" s="4" t="s">
        <v>4</v>
      </c>
      <c r="H55" s="4" t="s">
        <v>5</v>
      </c>
      <c r="I55" s="4" t="s">
        <v>6</v>
      </c>
      <c r="J55" s="4" t="s">
        <v>7</v>
      </c>
      <c r="K55" s="4" t="s">
        <v>8</v>
      </c>
      <c r="L55" s="4" t="s">
        <v>9</v>
      </c>
      <c r="M55" s="4" t="s">
        <v>10</v>
      </c>
      <c r="N55" s="4" t="s">
        <v>11</v>
      </c>
      <c r="O55" s="4" t="s">
        <v>12</v>
      </c>
    </row>
    <row r="56" spans="1:15" x14ac:dyDescent="0.3">
      <c r="A56" s="8" t="s">
        <v>198</v>
      </c>
      <c r="B56" s="8" t="s">
        <v>81</v>
      </c>
      <c r="C56" s="2">
        <v>0.40566037735849098</v>
      </c>
      <c r="D56" s="2">
        <v>0.41193595342067002</v>
      </c>
      <c r="E56" s="2">
        <v>0.42002820874471097</v>
      </c>
      <c r="F56" s="2">
        <v>0.42728852838934001</v>
      </c>
      <c r="G56" s="2">
        <v>0.44186688760011</v>
      </c>
      <c r="H56" s="2">
        <v>0.438799076212471</v>
      </c>
      <c r="I56" s="2">
        <v>0.43579766536964998</v>
      </c>
      <c r="J56" s="2">
        <v>0.44821545872564</v>
      </c>
      <c r="K56" s="2">
        <v>0.44903748733535997</v>
      </c>
      <c r="L56" s="2">
        <v>0.45807424156774101</v>
      </c>
      <c r="M56" s="2">
        <v>0.47853385372475798</v>
      </c>
      <c r="N56" s="2">
        <v>0.50123494905835098</v>
      </c>
      <c r="O56" s="2">
        <v>0.50990990990991003</v>
      </c>
    </row>
    <row r="57" spans="1:15" x14ac:dyDescent="0.3">
      <c r="A57" s="8" t="s">
        <v>198</v>
      </c>
      <c r="B57" s="8" t="s">
        <v>82</v>
      </c>
      <c r="C57" s="2">
        <v>9.7687157638466193E-2</v>
      </c>
      <c r="D57" s="2">
        <v>9.3740902474526905E-2</v>
      </c>
      <c r="E57" s="2">
        <v>0.10014104372355399</v>
      </c>
      <c r="F57" s="2">
        <v>0.105156431054461</v>
      </c>
      <c r="G57" s="2">
        <v>0.101077050538525</v>
      </c>
      <c r="H57" s="2">
        <v>0.102899666410059</v>
      </c>
      <c r="I57" s="2">
        <v>0.112597276264591</v>
      </c>
      <c r="J57" s="2">
        <v>0.111013794613532</v>
      </c>
      <c r="K57" s="2">
        <v>0.112462006079027</v>
      </c>
      <c r="L57" s="2">
        <v>0.118711136235161</v>
      </c>
      <c r="M57" s="2">
        <v>0.12709994909214301</v>
      </c>
      <c r="N57" s="2">
        <v>0.12874343933312801</v>
      </c>
      <c r="O57" s="2">
        <v>0.13408408408408401</v>
      </c>
    </row>
    <row r="58" spans="1:15" x14ac:dyDescent="0.3">
      <c r="A58" s="8" t="s">
        <v>198</v>
      </c>
      <c r="B58" s="8" t="s">
        <v>83</v>
      </c>
      <c r="C58" s="2">
        <v>2.0085209981740699E-2</v>
      </c>
      <c r="D58" s="2">
        <v>2.3580786026200899E-2</v>
      </c>
      <c r="E58" s="2">
        <v>2.48236953455571E-2</v>
      </c>
      <c r="F58" s="2">
        <v>2.7230590961761302E-2</v>
      </c>
      <c r="G58" s="2">
        <v>2.5683512841756399E-2</v>
      </c>
      <c r="H58" s="2">
        <v>3.1306132922761097E-2</v>
      </c>
      <c r="I58" s="2">
        <v>3.1371595330739299E-2</v>
      </c>
      <c r="J58" s="2">
        <v>2.7589227063718001E-2</v>
      </c>
      <c r="K58" s="2">
        <v>2.97872340425532E-2</v>
      </c>
      <c r="L58" s="2">
        <v>3.03372903712078E-2</v>
      </c>
      <c r="M58" s="2">
        <v>2.6641778381130202E-2</v>
      </c>
      <c r="N58" s="2">
        <v>2.4853349799320801E-2</v>
      </c>
      <c r="O58" s="2">
        <v>2.6876876876876898E-2</v>
      </c>
    </row>
    <row r="59" spans="1:15" x14ac:dyDescent="0.3">
      <c r="A59" s="8" t="s">
        <v>198</v>
      </c>
      <c r="B59" s="8" t="s">
        <v>84</v>
      </c>
      <c r="C59" s="2">
        <v>0.314059646987218</v>
      </c>
      <c r="D59" s="2">
        <v>0.31935953420669599</v>
      </c>
      <c r="E59" s="2">
        <v>0.315655853314528</v>
      </c>
      <c r="F59" s="2">
        <v>0.29750869061413698</v>
      </c>
      <c r="G59" s="2">
        <v>0.293012979839823</v>
      </c>
      <c r="H59" s="2">
        <v>0.29099307159353299</v>
      </c>
      <c r="I59" s="2">
        <v>0.27529182879377401</v>
      </c>
      <c r="J59" s="2">
        <v>0.26844755857236702</v>
      </c>
      <c r="K59" s="2">
        <v>0.25187436676798403</v>
      </c>
      <c r="L59" s="2">
        <v>0.23289994347088699</v>
      </c>
      <c r="M59" s="2">
        <v>0.21703716273544901</v>
      </c>
      <c r="N59" s="2">
        <v>0.19049089225069499</v>
      </c>
      <c r="O59" s="2">
        <v>0.17672672672672701</v>
      </c>
    </row>
    <row r="60" spans="1:15" x14ac:dyDescent="0.3">
      <c r="A60" s="8" t="s">
        <v>198</v>
      </c>
      <c r="B60" s="8" t="s">
        <v>17</v>
      </c>
      <c r="C60" s="2">
        <v>5.7821059038344502E-2</v>
      </c>
      <c r="D60" s="2">
        <v>6.0553129548762699E-2</v>
      </c>
      <c r="E60" s="2">
        <v>6.14950634696756E-2</v>
      </c>
      <c r="F60" s="2">
        <v>6.8655851680185398E-2</v>
      </c>
      <c r="G60" s="2">
        <v>6.9041701187517304E-2</v>
      </c>
      <c r="H60" s="2">
        <v>7.0567102899666403E-2</v>
      </c>
      <c r="I60" s="2">
        <v>8.1955252918287896E-2</v>
      </c>
      <c r="J60" s="2">
        <v>8.6708999343113602E-2</v>
      </c>
      <c r="K60" s="2">
        <v>0.100101317122594</v>
      </c>
      <c r="L60" s="2">
        <v>0.100621820237422</v>
      </c>
      <c r="M60" s="2">
        <v>0.10113694213473599</v>
      </c>
      <c r="N60" s="2">
        <v>0.105433775856746</v>
      </c>
      <c r="O60" s="2">
        <v>0.105855855855856</v>
      </c>
    </row>
    <row r="61" spans="1:15" x14ac:dyDescent="0.3">
      <c r="A61" s="8" t="s">
        <v>198</v>
      </c>
      <c r="B61" s="8" t="s">
        <v>85</v>
      </c>
      <c r="C61" s="2">
        <v>0.104686548995739</v>
      </c>
      <c r="D61" s="2">
        <v>9.0829694323144097E-2</v>
      </c>
      <c r="E61" s="2">
        <v>7.7856135401974599E-2</v>
      </c>
      <c r="F61" s="2">
        <v>7.4159907300115901E-2</v>
      </c>
      <c r="G61" s="2">
        <v>6.9317867992267301E-2</v>
      </c>
      <c r="H61" s="2">
        <v>6.5434949961508906E-2</v>
      </c>
      <c r="I61" s="2">
        <v>6.2986381322957197E-2</v>
      </c>
      <c r="J61" s="2">
        <v>5.80249616816291E-2</v>
      </c>
      <c r="K61" s="2">
        <v>5.6737588652482303E-2</v>
      </c>
      <c r="L61" s="2">
        <v>5.9355568117580602E-2</v>
      </c>
      <c r="M61" s="2">
        <v>4.9550313931783503E-2</v>
      </c>
      <c r="N61" s="2">
        <v>4.9243593701759798E-2</v>
      </c>
      <c r="O61" s="2">
        <v>4.6546546546546497E-2</v>
      </c>
    </row>
    <row r="62" spans="1:15" x14ac:dyDescent="0.3">
      <c r="A62" s="8" t="s">
        <v>199</v>
      </c>
      <c r="B62" s="8" t="s">
        <v>81</v>
      </c>
      <c r="C62" s="2">
        <v>0.34555984555984598</v>
      </c>
      <c r="D62" s="2">
        <v>0.33579483085520401</v>
      </c>
      <c r="E62" s="2">
        <v>0.33417164413706402</v>
      </c>
      <c r="F62" s="2">
        <v>0.34471561747145701</v>
      </c>
      <c r="G62" s="2">
        <v>0.347816757858599</v>
      </c>
      <c r="H62" s="2">
        <v>0.35038073677711501</v>
      </c>
      <c r="I62" s="2">
        <v>0.354716981132075</v>
      </c>
      <c r="J62" s="2">
        <v>0.36334405144694498</v>
      </c>
      <c r="K62" s="2">
        <v>0.368674698795181</v>
      </c>
      <c r="L62" s="2">
        <v>0.37716028464927098</v>
      </c>
      <c r="M62" s="2">
        <v>0.39816162389888898</v>
      </c>
      <c r="N62" s="2">
        <v>0.41194879089615899</v>
      </c>
      <c r="O62" s="2">
        <v>0.42942817294281699</v>
      </c>
    </row>
    <row r="63" spans="1:15" x14ac:dyDescent="0.3">
      <c r="A63" s="8" t="s">
        <v>199</v>
      </c>
      <c r="B63" s="8" t="s">
        <v>82</v>
      </c>
      <c r="C63" s="2">
        <v>9.1591591591591595E-2</v>
      </c>
      <c r="D63" s="2">
        <v>8.7616006386588202E-2</v>
      </c>
      <c r="E63" s="2">
        <v>8.6869957036571299E-2</v>
      </c>
      <c r="F63" s="2">
        <v>8.3586466952969493E-2</v>
      </c>
      <c r="G63" s="2">
        <v>8.6149554768801595E-2</v>
      </c>
      <c r="H63" s="2">
        <v>8.5614323934966E-2</v>
      </c>
      <c r="I63" s="2">
        <v>8.9473684210526302E-2</v>
      </c>
      <c r="J63" s="2">
        <v>8.7478721392093797E-2</v>
      </c>
      <c r="K63" s="2">
        <v>8.4872824631860799E-2</v>
      </c>
      <c r="L63" s="2">
        <v>8.7936292782107794E-2</v>
      </c>
      <c r="M63" s="2">
        <v>9.2608196093450806E-2</v>
      </c>
      <c r="N63" s="2">
        <v>9.5163584637268803E-2</v>
      </c>
      <c r="O63" s="2">
        <v>0.101255230125523</v>
      </c>
    </row>
    <row r="64" spans="1:15" x14ac:dyDescent="0.3">
      <c r="A64" s="8" t="s">
        <v>199</v>
      </c>
      <c r="B64" s="8" t="s">
        <v>83</v>
      </c>
      <c r="C64" s="2">
        <v>2.6169026169026201E-2</v>
      </c>
      <c r="D64" s="2">
        <v>2.7542161460932E-2</v>
      </c>
      <c r="E64" s="2">
        <v>2.8292989625903799E-2</v>
      </c>
      <c r="F64" s="2">
        <v>3.0271289410285999E-2</v>
      </c>
      <c r="G64" s="2">
        <v>3.0576118442227199E-2</v>
      </c>
      <c r="H64" s="2">
        <v>3.2619880633875303E-2</v>
      </c>
      <c r="I64" s="2">
        <v>3.3267130089374403E-2</v>
      </c>
      <c r="J64" s="2">
        <v>3.6031776054473198E-2</v>
      </c>
      <c r="K64" s="2">
        <v>3.5966086568496203E-2</v>
      </c>
      <c r="L64" s="2">
        <v>3.7953236191121703E-2</v>
      </c>
      <c r="M64" s="2">
        <v>3.67675220222137E-2</v>
      </c>
      <c r="N64" s="2">
        <v>3.45661450924609E-2</v>
      </c>
      <c r="O64" s="2">
        <v>3.3193863319386299E-2</v>
      </c>
    </row>
    <row r="65" spans="1:15" x14ac:dyDescent="0.3">
      <c r="A65" s="8" t="s">
        <v>199</v>
      </c>
      <c r="B65" s="8" t="s">
        <v>84</v>
      </c>
      <c r="C65" s="2">
        <v>0.344165594165594</v>
      </c>
      <c r="D65" s="2">
        <v>0.37511226424508498</v>
      </c>
      <c r="E65" s="2">
        <v>0.38174578224876898</v>
      </c>
      <c r="F65" s="2">
        <v>0.38797528019273098</v>
      </c>
      <c r="G65" s="2">
        <v>0.38493723849372402</v>
      </c>
      <c r="H65" s="2">
        <v>0.38454414488577898</v>
      </c>
      <c r="I65" s="2">
        <v>0.38043694141012901</v>
      </c>
      <c r="J65" s="2">
        <v>0.36485719689805202</v>
      </c>
      <c r="K65" s="2">
        <v>0.35760821062025899</v>
      </c>
      <c r="L65" s="2">
        <v>0.33658082006099599</v>
      </c>
      <c r="M65" s="2">
        <v>0.30984297204136302</v>
      </c>
      <c r="N65" s="2">
        <v>0.29352773826458001</v>
      </c>
      <c r="O65" s="2">
        <v>0.27266387726638802</v>
      </c>
    </row>
    <row r="66" spans="1:15" x14ac:dyDescent="0.3">
      <c r="A66" s="8" t="s">
        <v>199</v>
      </c>
      <c r="B66" s="8" t="s">
        <v>17</v>
      </c>
      <c r="C66" s="2">
        <v>6.5851565851565805E-2</v>
      </c>
      <c r="D66" s="2">
        <v>6.1969863287097103E-2</v>
      </c>
      <c r="E66" s="2">
        <v>6.5283453840511402E-2</v>
      </c>
      <c r="F66" s="2">
        <v>6.6094060961558607E-2</v>
      </c>
      <c r="G66" s="2">
        <v>7.0056860851839903E-2</v>
      </c>
      <c r="H66" s="2">
        <v>7.0590656513685901E-2</v>
      </c>
      <c r="I66" s="2">
        <v>7.2194637537239301E-2</v>
      </c>
      <c r="J66" s="2">
        <v>8.1331567996973705E-2</v>
      </c>
      <c r="K66" s="2">
        <v>8.5854529228023196E-2</v>
      </c>
      <c r="L66" s="2">
        <v>9.5052524567943095E-2</v>
      </c>
      <c r="M66" s="2">
        <v>0.103561853695902</v>
      </c>
      <c r="N66" s="2">
        <v>0.10825035561877699</v>
      </c>
      <c r="O66" s="2">
        <v>0.110599721059972</v>
      </c>
    </row>
    <row r="67" spans="1:15" x14ac:dyDescent="0.3">
      <c r="A67" s="8" t="s">
        <v>199</v>
      </c>
      <c r="B67" s="8" t="s">
        <v>85</v>
      </c>
      <c r="C67" s="2">
        <v>0.12666237666237701</v>
      </c>
      <c r="D67" s="2">
        <v>0.111964873765093</v>
      </c>
      <c r="E67" s="2">
        <v>0.10363617311118099</v>
      </c>
      <c r="F67" s="2">
        <v>8.7357285010998195E-2</v>
      </c>
      <c r="G67" s="2">
        <v>8.0463469584808503E-2</v>
      </c>
      <c r="H67" s="2">
        <v>7.6250257254579096E-2</v>
      </c>
      <c r="I67" s="2">
        <v>6.9910625620655406E-2</v>
      </c>
      <c r="J67" s="2">
        <v>6.6956686211462099E-2</v>
      </c>
      <c r="K67" s="2">
        <v>6.7023650156180295E-2</v>
      </c>
      <c r="L67" s="2">
        <v>6.5316841748559798E-2</v>
      </c>
      <c r="M67" s="2">
        <v>5.90578322481808E-2</v>
      </c>
      <c r="N67" s="2">
        <v>5.6543385490753897E-2</v>
      </c>
      <c r="O67" s="2">
        <v>5.2859135285913503E-2</v>
      </c>
    </row>
    <row r="68" spans="1:15" x14ac:dyDescent="0.3">
      <c r="A68" s="8" t="s">
        <v>200</v>
      </c>
      <c r="B68" s="8" t="s">
        <v>81</v>
      </c>
      <c r="C68" s="2">
        <v>0.45969626168224298</v>
      </c>
      <c r="D68" s="2">
        <v>0.46456100770821601</v>
      </c>
      <c r="E68" s="2">
        <v>0.47178740444120898</v>
      </c>
      <c r="F68" s="2">
        <v>0.479144192736426</v>
      </c>
      <c r="G68" s="2">
        <v>0.48261617900172099</v>
      </c>
      <c r="H68" s="2">
        <v>0.46889801073571202</v>
      </c>
      <c r="I68" s="2">
        <v>0.47481581717034999</v>
      </c>
      <c r="J68" s="2">
        <v>0.48187022900763399</v>
      </c>
      <c r="K68" s="2">
        <v>0.48457394711067597</v>
      </c>
      <c r="L68" s="2">
        <v>0.48772798919162402</v>
      </c>
      <c r="M68" s="2">
        <v>0.50741546371366397</v>
      </c>
      <c r="N68" s="2">
        <v>0.52947224126113801</v>
      </c>
      <c r="O68" s="2">
        <v>0.53843574482353895</v>
      </c>
    </row>
    <row r="69" spans="1:15" x14ac:dyDescent="0.3">
      <c r="A69" s="8" t="s">
        <v>200</v>
      </c>
      <c r="B69" s="8" t="s">
        <v>82</v>
      </c>
      <c r="C69" s="2">
        <v>8.3917445482866004E-2</v>
      </c>
      <c r="D69" s="2">
        <v>7.9526226734348601E-2</v>
      </c>
      <c r="E69" s="2">
        <v>8.2089552238805999E-2</v>
      </c>
      <c r="F69" s="2">
        <v>8.3603020496224395E-2</v>
      </c>
      <c r="G69" s="2">
        <v>8.8984509466437198E-2</v>
      </c>
      <c r="H69" s="2">
        <v>9.7410798863277595E-2</v>
      </c>
      <c r="I69" s="2">
        <v>0.109908284468501</v>
      </c>
      <c r="J69" s="2">
        <v>0.114503816793893</v>
      </c>
      <c r="K69" s="2">
        <v>0.112634671890304</v>
      </c>
      <c r="L69" s="2">
        <v>0.119455077685206</v>
      </c>
      <c r="M69" s="2">
        <v>0.133676092544987</v>
      </c>
      <c r="N69" s="2">
        <v>0.13339616175462601</v>
      </c>
      <c r="O69" s="2">
        <v>0.14150389806354299</v>
      </c>
    </row>
    <row r="70" spans="1:15" x14ac:dyDescent="0.3">
      <c r="A70" s="8" t="s">
        <v>200</v>
      </c>
      <c r="B70" s="8" t="s">
        <v>83</v>
      </c>
      <c r="C70" s="2">
        <v>2.2001557632398801E-2</v>
      </c>
      <c r="D70" s="2">
        <v>2.3124647490129699E-2</v>
      </c>
      <c r="E70" s="2">
        <v>2.4390243902439001E-2</v>
      </c>
      <c r="F70" s="2">
        <v>2.4631427544048901E-2</v>
      </c>
      <c r="G70" s="2">
        <v>2.32358003442341E-2</v>
      </c>
      <c r="H70" s="2">
        <v>2.7312914430059999E-2</v>
      </c>
      <c r="I70" s="2">
        <v>2.4808299503834001E-2</v>
      </c>
      <c r="J70" s="2">
        <v>2.2491821155943299E-2</v>
      </c>
      <c r="K70" s="2">
        <v>2.3628795298726701E-2</v>
      </c>
      <c r="L70" s="2">
        <v>2.4318847106507498E-2</v>
      </c>
      <c r="M70" s="2">
        <v>2.25430096895393E-2</v>
      </c>
      <c r="N70" s="2">
        <v>2.2875257025359801E-2</v>
      </c>
      <c r="O70" s="2">
        <v>2.1376477491826602E-2</v>
      </c>
    </row>
    <row r="71" spans="1:15" x14ac:dyDescent="0.3">
      <c r="A71" s="8" t="s">
        <v>200</v>
      </c>
      <c r="B71" s="8" t="s">
        <v>84</v>
      </c>
      <c r="C71" s="2">
        <v>0.28348909657320898</v>
      </c>
      <c r="D71" s="2">
        <v>0.28294792254183099</v>
      </c>
      <c r="E71" s="2">
        <v>0.276665453221696</v>
      </c>
      <c r="F71" s="2">
        <v>0.27274361740381198</v>
      </c>
      <c r="G71" s="2">
        <v>0.26454388984509503</v>
      </c>
      <c r="H71" s="2">
        <v>0.266814019576887</v>
      </c>
      <c r="I71" s="2">
        <v>0.24236956848594199</v>
      </c>
      <c r="J71" s="2">
        <v>0.22423664122137399</v>
      </c>
      <c r="K71" s="2">
        <v>0.21767874632713</v>
      </c>
      <c r="L71" s="2">
        <v>0.20344517000675499</v>
      </c>
      <c r="M71" s="2">
        <v>0.177971129127941</v>
      </c>
      <c r="N71" s="2">
        <v>0.15755654557916399</v>
      </c>
      <c r="O71" s="2">
        <v>0.147958755972839</v>
      </c>
    </row>
    <row r="72" spans="1:15" x14ac:dyDescent="0.3">
      <c r="A72" s="8" t="s">
        <v>200</v>
      </c>
      <c r="B72" s="8" t="s">
        <v>17</v>
      </c>
      <c r="C72" s="2">
        <v>5.60747663551402E-2</v>
      </c>
      <c r="D72" s="2">
        <v>5.8845647678135E-2</v>
      </c>
      <c r="E72" s="2">
        <v>6.2977793957044004E-2</v>
      </c>
      <c r="F72" s="2">
        <v>6.5983459187342705E-2</v>
      </c>
      <c r="G72" s="2">
        <v>6.7641996557659206E-2</v>
      </c>
      <c r="H72" s="2">
        <v>7.1834543732238701E-2</v>
      </c>
      <c r="I72" s="2">
        <v>8.44985716433619E-2</v>
      </c>
      <c r="J72" s="2">
        <v>9.3102508178844107E-2</v>
      </c>
      <c r="K72" s="2">
        <v>9.95347698334966E-2</v>
      </c>
      <c r="L72" s="2">
        <v>0.10504390902949801</v>
      </c>
      <c r="M72" s="2">
        <v>0.105497330433063</v>
      </c>
      <c r="N72" s="2">
        <v>0.10974982864976</v>
      </c>
      <c r="O72" s="2">
        <v>0.10705004610612801</v>
      </c>
    </row>
    <row r="73" spans="1:15" x14ac:dyDescent="0.3">
      <c r="A73" s="8" t="s">
        <v>200</v>
      </c>
      <c r="B73" s="8" t="s">
        <v>85</v>
      </c>
      <c r="C73" s="2">
        <v>9.4820872274143306E-2</v>
      </c>
      <c r="D73" s="2">
        <v>9.0994547847339693E-2</v>
      </c>
      <c r="E73" s="2">
        <v>8.2089552238805999E-2</v>
      </c>
      <c r="F73" s="2">
        <v>7.3894282632146702E-2</v>
      </c>
      <c r="G73" s="2">
        <v>7.2977624784853701E-2</v>
      </c>
      <c r="H73" s="2">
        <v>6.7729712661825106E-2</v>
      </c>
      <c r="I73" s="2">
        <v>6.3599458728010802E-2</v>
      </c>
      <c r="J73" s="2">
        <v>6.3794983642311898E-2</v>
      </c>
      <c r="K73" s="2">
        <v>6.1949069539667001E-2</v>
      </c>
      <c r="L73" s="2">
        <v>6.0009006980409799E-2</v>
      </c>
      <c r="M73" s="2">
        <v>5.2896974490804799E-2</v>
      </c>
      <c r="N73" s="2">
        <v>4.6949965729951998E-2</v>
      </c>
      <c r="O73" s="2">
        <v>4.3675077542124199E-2</v>
      </c>
    </row>
    <row r="74" spans="1:15" x14ac:dyDescent="0.3">
      <c r="A74" s="8" t="s">
        <v>201</v>
      </c>
      <c r="B74" s="8" t="s">
        <v>81</v>
      </c>
      <c r="C74" s="2">
        <v>0.43134252169474202</v>
      </c>
      <c r="D74" s="2">
        <v>0.416625916870416</v>
      </c>
      <c r="E74" s="2">
        <v>0.41927409261576998</v>
      </c>
      <c r="F74" s="2">
        <v>0.43083678946084403</v>
      </c>
      <c r="G74" s="2">
        <v>0.42766151046405798</v>
      </c>
      <c r="H74" s="2">
        <v>0.42263035676588601</v>
      </c>
      <c r="I74" s="2">
        <v>0.429407176287051</v>
      </c>
      <c r="J74" s="2">
        <v>0.43022427910288402</v>
      </c>
      <c r="K74" s="2">
        <v>0.422950819672131</v>
      </c>
      <c r="L74" s="2">
        <v>0.423251589464124</v>
      </c>
      <c r="M74" s="2">
        <v>0.45118558749503201</v>
      </c>
      <c r="N74" s="2">
        <v>0.46870669745958399</v>
      </c>
      <c r="O74" s="2">
        <v>0.48274687854710602</v>
      </c>
    </row>
    <row r="75" spans="1:15" x14ac:dyDescent="0.3">
      <c r="A75" s="8" t="s">
        <v>201</v>
      </c>
      <c r="B75" s="8" t="s">
        <v>82</v>
      </c>
      <c r="C75" s="2">
        <v>7.0699336396120499E-2</v>
      </c>
      <c r="D75" s="2">
        <v>7.65281173594132E-2</v>
      </c>
      <c r="E75" s="2">
        <v>7.6595744680851105E-2</v>
      </c>
      <c r="F75" s="2">
        <v>7.7823859477921406E-2</v>
      </c>
      <c r="G75" s="2">
        <v>7.6660600545950905E-2</v>
      </c>
      <c r="H75" s="2">
        <v>8.3597213426219105E-2</v>
      </c>
      <c r="I75" s="2">
        <v>9.2043681747269901E-2</v>
      </c>
      <c r="J75" s="2">
        <v>9.4161623353506599E-2</v>
      </c>
      <c r="K75" s="2">
        <v>0.10016393442623001</v>
      </c>
      <c r="L75" s="2">
        <v>0.107629427792916</v>
      </c>
      <c r="M75" s="2">
        <v>0.118823685256325</v>
      </c>
      <c r="N75" s="2">
        <v>0.119976905311778</v>
      </c>
      <c r="O75" s="2">
        <v>0.12622020431327999</v>
      </c>
    </row>
    <row r="76" spans="1:15" x14ac:dyDescent="0.3">
      <c r="A76" s="8" t="s">
        <v>201</v>
      </c>
      <c r="B76" s="8" t="s">
        <v>83</v>
      </c>
      <c r="C76" s="2">
        <v>2.70546197039306E-2</v>
      </c>
      <c r="D76" s="2">
        <v>2.7383863080684599E-2</v>
      </c>
      <c r="E76" s="2">
        <v>3.0287859824781001E-2</v>
      </c>
      <c r="F76" s="2">
        <v>2.61039277872652E-2</v>
      </c>
      <c r="G76" s="2">
        <v>2.5705186533212E-2</v>
      </c>
      <c r="H76" s="2">
        <v>2.87101541059742E-2</v>
      </c>
      <c r="I76" s="2">
        <v>2.6911076443057701E-2</v>
      </c>
      <c r="J76" s="2">
        <v>2.50978996084016E-2</v>
      </c>
      <c r="K76" s="2">
        <v>2.9508196721311501E-2</v>
      </c>
      <c r="L76" s="2">
        <v>2.9215864365728102E-2</v>
      </c>
      <c r="M76" s="2">
        <v>2.7553318320307298E-2</v>
      </c>
      <c r="N76" s="2">
        <v>2.73672055427252E-2</v>
      </c>
      <c r="O76" s="2">
        <v>2.71282633371169E-2</v>
      </c>
    </row>
    <row r="77" spans="1:15" x14ac:dyDescent="0.3">
      <c r="A77" s="8" t="s">
        <v>201</v>
      </c>
      <c r="B77" s="8" t="s">
        <v>84</v>
      </c>
      <c r="C77" s="2">
        <v>0.30321592649310902</v>
      </c>
      <c r="D77" s="2">
        <v>0.32151589242053802</v>
      </c>
      <c r="E77" s="2">
        <v>0.323904881101377</v>
      </c>
      <c r="F77" s="2">
        <v>0.31519882898267898</v>
      </c>
      <c r="G77" s="2">
        <v>0.32575068243858102</v>
      </c>
      <c r="H77" s="2">
        <v>0.32214481739497602</v>
      </c>
      <c r="I77" s="2">
        <v>0.304407176287051</v>
      </c>
      <c r="J77" s="2">
        <v>0.29601281594873602</v>
      </c>
      <c r="K77" s="2">
        <v>0.28836065573770497</v>
      </c>
      <c r="L77" s="2">
        <v>0.26672721768089602</v>
      </c>
      <c r="M77" s="2">
        <v>0.24360842495694801</v>
      </c>
      <c r="N77" s="2">
        <v>0.22528868360277099</v>
      </c>
      <c r="O77" s="2">
        <v>0.20385925085130499</v>
      </c>
    </row>
    <row r="78" spans="1:15" x14ac:dyDescent="0.3">
      <c r="A78" s="8" t="s">
        <v>201</v>
      </c>
      <c r="B78" s="8" t="s">
        <v>17</v>
      </c>
      <c r="C78" s="2">
        <v>6.8147013782542107E-2</v>
      </c>
      <c r="D78" s="2">
        <v>6.6992665036674795E-2</v>
      </c>
      <c r="E78" s="2">
        <v>7.3842302878598207E-2</v>
      </c>
      <c r="F78" s="2">
        <v>7.7579897535984405E-2</v>
      </c>
      <c r="G78" s="2">
        <v>7.5523202911737905E-2</v>
      </c>
      <c r="H78" s="2">
        <v>7.8952923791429194E-2</v>
      </c>
      <c r="I78" s="2">
        <v>8.9118564742589695E-2</v>
      </c>
      <c r="J78" s="2">
        <v>9.9323602705589195E-2</v>
      </c>
      <c r="K78" s="2">
        <v>0.106065573770492</v>
      </c>
      <c r="L78" s="2">
        <v>0.117014834998486</v>
      </c>
      <c r="M78" s="2">
        <v>0.109815869651609</v>
      </c>
      <c r="N78" s="2">
        <v>0.112817551963049</v>
      </c>
      <c r="O78" s="2">
        <v>0.114528944381385</v>
      </c>
    </row>
    <row r="79" spans="1:15" x14ac:dyDescent="0.3">
      <c r="A79" s="8" t="s">
        <v>201</v>
      </c>
      <c r="B79" s="8" t="s">
        <v>85</v>
      </c>
      <c r="C79" s="2">
        <v>9.9540581929555894E-2</v>
      </c>
      <c r="D79" s="2">
        <v>9.0953545232273794E-2</v>
      </c>
      <c r="E79" s="2">
        <v>7.6095118898623304E-2</v>
      </c>
      <c r="F79" s="2">
        <v>7.2456696755306194E-2</v>
      </c>
      <c r="G79" s="2">
        <v>6.8698817106460405E-2</v>
      </c>
      <c r="H79" s="2">
        <v>6.3964534515516105E-2</v>
      </c>
      <c r="I79" s="2">
        <v>5.8112324492979699E-2</v>
      </c>
      <c r="J79" s="2">
        <v>5.5179779280882899E-2</v>
      </c>
      <c r="K79" s="2">
        <v>5.2950819672131097E-2</v>
      </c>
      <c r="L79" s="2">
        <v>5.6161065697850399E-2</v>
      </c>
      <c r="M79" s="2">
        <v>4.90131143197775E-2</v>
      </c>
      <c r="N79" s="2">
        <v>4.5842956120092399E-2</v>
      </c>
      <c r="O79" s="2">
        <v>4.5516458569807003E-2</v>
      </c>
    </row>
    <row r="80" spans="1:15" x14ac:dyDescent="0.3">
      <c r="A80" s="8" t="s">
        <v>202</v>
      </c>
      <c r="B80" s="8" t="s">
        <v>81</v>
      </c>
      <c r="C80" s="2">
        <v>0.34101667009672798</v>
      </c>
      <c r="D80" s="2">
        <v>0.35176772664428202</v>
      </c>
      <c r="E80" s="2">
        <v>0.349860055977609</v>
      </c>
      <c r="F80" s="2">
        <v>0.358646468620893</v>
      </c>
      <c r="G80" s="2">
        <v>0.36235672632214</v>
      </c>
      <c r="H80" s="2">
        <v>0.36578004150160298</v>
      </c>
      <c r="I80" s="2">
        <v>0.356643356643357</v>
      </c>
      <c r="J80" s="2">
        <v>0.36736020806241898</v>
      </c>
      <c r="K80" s="2">
        <v>0.37195863746958602</v>
      </c>
      <c r="L80" s="2">
        <v>0.387507066139062</v>
      </c>
      <c r="M80" s="2">
        <v>0.41400859263116802</v>
      </c>
      <c r="N80" s="2">
        <v>0.43713060609572402</v>
      </c>
      <c r="O80" s="2">
        <v>0.45757071547421002</v>
      </c>
    </row>
    <row r="81" spans="1:15" x14ac:dyDescent="0.3">
      <c r="A81" s="8" t="s">
        <v>202</v>
      </c>
      <c r="B81" s="8" t="s">
        <v>82</v>
      </c>
      <c r="C81" s="2">
        <v>6.2770117308088097E-2</v>
      </c>
      <c r="D81" s="2">
        <v>6.3401145565869996E-2</v>
      </c>
      <c r="E81" s="2">
        <v>6.8372650939624094E-2</v>
      </c>
      <c r="F81" s="2">
        <v>7.6726342710997403E-2</v>
      </c>
      <c r="G81" s="2">
        <v>7.6010456464910503E-2</v>
      </c>
      <c r="H81" s="2">
        <v>8.3003206942086405E-2</v>
      </c>
      <c r="I81" s="2">
        <v>9.7543482158866796E-2</v>
      </c>
      <c r="J81" s="2">
        <v>0.10370611183355</v>
      </c>
      <c r="K81" s="2">
        <v>0.101277372262774</v>
      </c>
      <c r="L81" s="2">
        <v>0.107263990955342</v>
      </c>
      <c r="M81" s="2">
        <v>0.113266501757584</v>
      </c>
      <c r="N81" s="2">
        <v>0.11924904392166</v>
      </c>
      <c r="O81" s="2">
        <v>0.12068774265113701</v>
      </c>
    </row>
    <row r="82" spans="1:15" x14ac:dyDescent="0.3">
      <c r="A82" s="8" t="s">
        <v>202</v>
      </c>
      <c r="B82" s="8" t="s">
        <v>83</v>
      </c>
      <c r="C82" s="2">
        <v>2.20209919736571E-2</v>
      </c>
      <c r="D82" s="2">
        <v>2.5873987754295901E-2</v>
      </c>
      <c r="E82" s="2">
        <v>2.7988804478208701E-2</v>
      </c>
      <c r="F82" s="2">
        <v>2.7936258115286199E-2</v>
      </c>
      <c r="G82" s="2">
        <v>3.01628795495677E-2</v>
      </c>
      <c r="H82" s="2">
        <v>3.0371627994718001E-2</v>
      </c>
      <c r="I82" s="2">
        <v>2.9047875201721401E-2</v>
      </c>
      <c r="J82" s="2">
        <v>3.0884265279583899E-2</v>
      </c>
      <c r="K82" s="2">
        <v>3.1021897810218999E-2</v>
      </c>
      <c r="L82" s="2">
        <v>2.9960429621254898E-2</v>
      </c>
      <c r="M82" s="2">
        <v>3.0855357375341799E-2</v>
      </c>
      <c r="N82" s="2">
        <v>2.7465523235600899E-2</v>
      </c>
      <c r="O82" s="2">
        <v>2.9173599556295102E-2</v>
      </c>
    </row>
    <row r="83" spans="1:15" x14ac:dyDescent="0.3">
      <c r="A83" s="8" t="s">
        <v>202</v>
      </c>
      <c r="B83" s="8" t="s">
        <v>84</v>
      </c>
      <c r="C83" s="2">
        <v>0.399464910475406</v>
      </c>
      <c r="D83" s="2">
        <v>0.39956547501481299</v>
      </c>
      <c r="E83" s="2">
        <v>0.40143942423030798</v>
      </c>
      <c r="F83" s="2">
        <v>0.393271689946882</v>
      </c>
      <c r="G83" s="2">
        <v>0.38789463100743998</v>
      </c>
      <c r="H83" s="2">
        <v>0.37634408602150499</v>
      </c>
      <c r="I83" s="2">
        <v>0.37027075488613898</v>
      </c>
      <c r="J83" s="2">
        <v>0.34492847854356301</v>
      </c>
      <c r="K83" s="2">
        <v>0.33439781021897802</v>
      </c>
      <c r="L83" s="2">
        <v>0.30737704918032799</v>
      </c>
      <c r="M83" s="2">
        <v>0.283556828537951</v>
      </c>
      <c r="N83" s="2">
        <v>0.26202340943330599</v>
      </c>
      <c r="O83" s="2">
        <v>0.24703272323904599</v>
      </c>
    </row>
    <row r="84" spans="1:15" x14ac:dyDescent="0.3">
      <c r="A84" s="8" t="s">
        <v>202</v>
      </c>
      <c r="B84" s="8" t="s">
        <v>17</v>
      </c>
      <c r="C84" s="2">
        <v>5.16567194896069E-2</v>
      </c>
      <c r="D84" s="2">
        <v>5.0167884653367599E-2</v>
      </c>
      <c r="E84" s="2">
        <v>5.6377449020391802E-2</v>
      </c>
      <c r="F84" s="2">
        <v>6.1381074168797997E-2</v>
      </c>
      <c r="G84" s="2">
        <v>6.79670219183591E-2</v>
      </c>
      <c r="H84" s="2">
        <v>7.4514242595736593E-2</v>
      </c>
      <c r="I84" s="2">
        <v>7.6564461179845805E-2</v>
      </c>
      <c r="J84" s="2">
        <v>8.8751625487646299E-2</v>
      </c>
      <c r="K84" s="2">
        <v>9.7475669099756704E-2</v>
      </c>
      <c r="L84" s="2">
        <v>0.103306953080837</v>
      </c>
      <c r="M84" s="2">
        <v>0.10389272230178399</v>
      </c>
      <c r="N84" s="2">
        <v>0.10534244987831699</v>
      </c>
      <c r="O84" s="2">
        <v>0.100721020521353</v>
      </c>
    </row>
    <row r="85" spans="1:15" x14ac:dyDescent="0.3">
      <c r="A85" s="8" t="s">
        <v>202</v>
      </c>
      <c r="B85" s="8" t="s">
        <v>85</v>
      </c>
      <c r="C85" s="2">
        <v>0.123070590656514</v>
      </c>
      <c r="D85" s="2">
        <v>0.109223780367371</v>
      </c>
      <c r="E85" s="2">
        <v>9.5961615353858498E-2</v>
      </c>
      <c r="F85" s="2">
        <v>8.2038166437143401E-2</v>
      </c>
      <c r="G85" s="2">
        <v>7.5608284737583006E-2</v>
      </c>
      <c r="H85" s="2">
        <v>6.9986794944350103E-2</v>
      </c>
      <c r="I85" s="2">
        <v>6.9930069930069894E-2</v>
      </c>
      <c r="J85" s="2">
        <v>6.4369310793238002E-2</v>
      </c>
      <c r="K85" s="2">
        <v>6.3868613138686095E-2</v>
      </c>
      <c r="L85" s="2">
        <v>6.4584511023176902E-2</v>
      </c>
      <c r="M85" s="2">
        <v>5.4419997396172398E-2</v>
      </c>
      <c r="N85" s="2">
        <v>4.8788967435392301E-2</v>
      </c>
      <c r="O85" s="2">
        <v>4.4814198557958998E-2</v>
      </c>
    </row>
    <row r="86" spans="1:15" x14ac:dyDescent="0.3">
      <c r="A86" s="8" t="s">
        <v>203</v>
      </c>
      <c r="B86" s="8" t="s">
        <v>81</v>
      </c>
      <c r="C86" s="2">
        <v>0.224235104669887</v>
      </c>
      <c r="D86" s="2">
        <v>0.225303951367781</v>
      </c>
      <c r="E86" s="2">
        <v>0.217635270541082</v>
      </c>
      <c r="F86" s="2">
        <v>0.233118971061093</v>
      </c>
      <c r="G86" s="2">
        <v>0.22032552600238201</v>
      </c>
      <c r="H86" s="2">
        <v>0.21841620626151001</v>
      </c>
      <c r="I86" s="2">
        <v>0.22667130919220099</v>
      </c>
      <c r="J86" s="2">
        <v>0.23941882501579301</v>
      </c>
      <c r="K86" s="2">
        <v>0.24492753623188401</v>
      </c>
      <c r="L86" s="2">
        <v>0.27050516023900101</v>
      </c>
      <c r="M86" s="2">
        <v>0.29948991984454698</v>
      </c>
      <c r="N86" s="2">
        <v>0.32053309238762101</v>
      </c>
      <c r="O86" s="2">
        <v>0.32604542559965999</v>
      </c>
    </row>
    <row r="87" spans="1:15" x14ac:dyDescent="0.3">
      <c r="A87" s="8" t="s">
        <v>203</v>
      </c>
      <c r="B87" s="8" t="s">
        <v>82</v>
      </c>
      <c r="C87" s="2">
        <v>3.6231884057971002E-2</v>
      </c>
      <c r="D87" s="2">
        <v>3.3814589665653497E-2</v>
      </c>
      <c r="E87" s="2">
        <v>3.7274549098196399E-2</v>
      </c>
      <c r="F87" s="2">
        <v>3.97909967845659E-2</v>
      </c>
      <c r="G87" s="2">
        <v>4.04922588328702E-2</v>
      </c>
      <c r="H87" s="2">
        <v>3.7569060773480698E-2</v>
      </c>
      <c r="I87" s="2">
        <v>4.8398328690807797E-2</v>
      </c>
      <c r="J87" s="2">
        <v>5.5274794693619698E-2</v>
      </c>
      <c r="K87" s="2">
        <v>5.6811594202898601E-2</v>
      </c>
      <c r="L87" s="2">
        <v>5.9478544269418801E-2</v>
      </c>
      <c r="M87" s="2">
        <v>7.1654117075540397E-2</v>
      </c>
      <c r="N87" s="2">
        <v>7.7704992093968805E-2</v>
      </c>
      <c r="O87" s="2">
        <v>8.9577584376989997E-2</v>
      </c>
    </row>
    <row r="88" spans="1:15" x14ac:dyDescent="0.3">
      <c r="A88" s="8" t="s">
        <v>203</v>
      </c>
      <c r="B88" s="8" t="s">
        <v>83</v>
      </c>
      <c r="C88" s="2">
        <v>2.1739130434782601E-2</v>
      </c>
      <c r="D88" s="2">
        <v>2.3176291793313101E-2</v>
      </c>
      <c r="E88" s="2">
        <v>2.7655310621242501E-2</v>
      </c>
      <c r="F88" s="2">
        <v>2.85369774919614E-2</v>
      </c>
      <c r="G88" s="2">
        <v>3.1361651448987699E-2</v>
      </c>
      <c r="H88" s="2">
        <v>3.3149171270718203E-2</v>
      </c>
      <c r="I88" s="2">
        <v>3.4122562674094699E-2</v>
      </c>
      <c r="J88" s="2">
        <v>3.4744156664561002E-2</v>
      </c>
      <c r="K88" s="2">
        <v>3.68115942028985E-2</v>
      </c>
      <c r="L88" s="2">
        <v>3.3948940793047298E-2</v>
      </c>
      <c r="M88" s="2">
        <v>2.86616468302162E-2</v>
      </c>
      <c r="N88" s="2">
        <v>3.0720578269708601E-2</v>
      </c>
      <c r="O88" s="2">
        <v>3.3750796009339799E-2</v>
      </c>
    </row>
    <row r="89" spans="1:15" x14ac:dyDescent="0.3">
      <c r="A89" s="8" t="s">
        <v>203</v>
      </c>
      <c r="B89" s="8" t="s">
        <v>84</v>
      </c>
      <c r="C89" s="2">
        <v>0.56682769726247995</v>
      </c>
      <c r="D89" s="2">
        <v>0.57826747720364702</v>
      </c>
      <c r="E89" s="2">
        <v>0.583967935871743</v>
      </c>
      <c r="F89" s="2">
        <v>0.57073954983922803</v>
      </c>
      <c r="G89" s="2">
        <v>0.58396188963874596</v>
      </c>
      <c r="H89" s="2">
        <v>0.59631675874769796</v>
      </c>
      <c r="I89" s="2">
        <v>0.58182451253481904</v>
      </c>
      <c r="J89" s="2">
        <v>0.55211623499684104</v>
      </c>
      <c r="K89" s="2">
        <v>0.53652173913043499</v>
      </c>
      <c r="L89" s="2">
        <v>0.50814774579033095</v>
      </c>
      <c r="M89" s="2">
        <v>0.46951663832888002</v>
      </c>
      <c r="N89" s="2">
        <v>0.43980121978766701</v>
      </c>
      <c r="O89" s="2">
        <v>0.42114200806622798</v>
      </c>
    </row>
    <row r="90" spans="1:15" x14ac:dyDescent="0.3">
      <c r="A90" s="8" t="s">
        <v>203</v>
      </c>
      <c r="B90" s="8" t="s">
        <v>17</v>
      </c>
      <c r="C90" s="2">
        <v>4.7101449275362299E-2</v>
      </c>
      <c r="D90" s="2">
        <v>4.7112462006078999E-2</v>
      </c>
      <c r="E90" s="2">
        <v>5.3707414829659302E-2</v>
      </c>
      <c r="F90" s="2">
        <v>5.5466237942122201E-2</v>
      </c>
      <c r="G90" s="2">
        <v>5.5577610162762997E-2</v>
      </c>
      <c r="H90" s="2">
        <v>5.4880294659300201E-2</v>
      </c>
      <c r="I90" s="2">
        <v>5.18802228412256E-2</v>
      </c>
      <c r="J90" s="2">
        <v>6.0644346178142801E-2</v>
      </c>
      <c r="K90" s="2">
        <v>6.9855072463768098E-2</v>
      </c>
      <c r="L90" s="2">
        <v>7.6317218902770198E-2</v>
      </c>
      <c r="M90" s="2">
        <v>8.2584406120961906E-2</v>
      </c>
      <c r="N90" s="2">
        <v>8.7869889315563596E-2</v>
      </c>
      <c r="O90" s="2">
        <v>8.9789853534281497E-2</v>
      </c>
    </row>
    <row r="91" spans="1:15" x14ac:dyDescent="0.3">
      <c r="A91" s="8" t="s">
        <v>203</v>
      </c>
      <c r="B91" s="8" t="s">
        <v>85</v>
      </c>
      <c r="C91" s="2">
        <v>0.10386473429951699</v>
      </c>
      <c r="D91" s="2">
        <v>9.2325227963525797E-2</v>
      </c>
      <c r="E91" s="2">
        <v>7.9759519038076196E-2</v>
      </c>
      <c r="F91" s="2">
        <v>7.2347266881028896E-2</v>
      </c>
      <c r="G91" s="2">
        <v>6.8281063914251705E-2</v>
      </c>
      <c r="H91" s="2">
        <v>5.9668508287292803E-2</v>
      </c>
      <c r="I91" s="2">
        <v>5.7103064066852401E-2</v>
      </c>
      <c r="J91" s="2">
        <v>5.7801642451042301E-2</v>
      </c>
      <c r="K91" s="2">
        <v>5.5072463768115899E-2</v>
      </c>
      <c r="L91" s="2">
        <v>5.1602390005431799E-2</v>
      </c>
      <c r="M91" s="2">
        <v>4.8093271799854301E-2</v>
      </c>
      <c r="N91" s="2">
        <v>4.3370228145471E-2</v>
      </c>
      <c r="O91" s="2">
        <v>3.9694332413500302E-2</v>
      </c>
    </row>
    <row r="92" spans="1:15" x14ac:dyDescent="0.3">
      <c r="A92" s="8" t="s">
        <v>204</v>
      </c>
      <c r="B92" s="8" t="s">
        <v>81</v>
      </c>
      <c r="C92" s="2">
        <v>0.415601703940362</v>
      </c>
      <c r="D92" s="2">
        <v>0.41234256926952101</v>
      </c>
      <c r="E92" s="2">
        <v>0.41167355371900799</v>
      </c>
      <c r="F92" s="2">
        <v>0.40161374284227003</v>
      </c>
      <c r="G92" s="2">
        <v>0.38807069219440399</v>
      </c>
      <c r="H92" s="2">
        <v>0.37928604978863301</v>
      </c>
      <c r="I92" s="2">
        <v>0.38377291014751902</v>
      </c>
      <c r="J92" s="2">
        <v>0.36650185414091502</v>
      </c>
      <c r="K92" s="2">
        <v>0.36049149338374298</v>
      </c>
      <c r="L92" s="2">
        <v>0.37844479550640697</v>
      </c>
      <c r="M92" s="2">
        <v>0.39287906691221602</v>
      </c>
      <c r="N92" s="2">
        <v>0.41790445604175003</v>
      </c>
      <c r="O92" s="2">
        <v>0.42879767718094203</v>
      </c>
    </row>
    <row r="93" spans="1:15" x14ac:dyDescent="0.3">
      <c r="A93" s="8" t="s">
        <v>204</v>
      </c>
      <c r="B93" s="8" t="s">
        <v>82</v>
      </c>
      <c r="C93" s="2">
        <v>6.7891373801916899E-2</v>
      </c>
      <c r="D93" s="2">
        <v>7.2040302267002504E-2</v>
      </c>
      <c r="E93" s="2">
        <v>7.5154958677685998E-2</v>
      </c>
      <c r="F93" s="2">
        <v>7.5741801145236903E-2</v>
      </c>
      <c r="G93" s="2">
        <v>7.8055964653902798E-2</v>
      </c>
      <c r="H93" s="2">
        <v>8.6425551902301598E-2</v>
      </c>
      <c r="I93" s="2">
        <v>8.6946803755029098E-2</v>
      </c>
      <c r="J93" s="2">
        <v>9.3943139678615603E-2</v>
      </c>
      <c r="K93" s="2">
        <v>9.2627599243856301E-2</v>
      </c>
      <c r="L93" s="2">
        <v>0.105143057749693</v>
      </c>
      <c r="M93" s="2">
        <v>0.115715162676489</v>
      </c>
      <c r="N93" s="2">
        <v>0.120968821089255</v>
      </c>
      <c r="O93" s="2">
        <v>0.12933878843869601</v>
      </c>
    </row>
    <row r="94" spans="1:15" x14ac:dyDescent="0.3">
      <c r="A94" s="8" t="s">
        <v>204</v>
      </c>
      <c r="B94" s="8" t="s">
        <v>83</v>
      </c>
      <c r="C94" s="2">
        <v>2.3961661341852999E-2</v>
      </c>
      <c r="D94" s="2">
        <v>2.7455919395465999E-2</v>
      </c>
      <c r="E94" s="2">
        <v>2.63429752066116E-2</v>
      </c>
      <c r="F94" s="2">
        <v>2.4986985944820399E-2</v>
      </c>
      <c r="G94" s="2">
        <v>2.6755031909671101E-2</v>
      </c>
      <c r="H94" s="2">
        <v>2.7712541099107601E-2</v>
      </c>
      <c r="I94" s="2">
        <v>2.50335270451498E-2</v>
      </c>
      <c r="J94" s="2">
        <v>2.8018129377832698E-2</v>
      </c>
      <c r="K94" s="2">
        <v>2.94896030245747E-2</v>
      </c>
      <c r="L94" s="2">
        <v>2.68562401263823E-2</v>
      </c>
      <c r="M94" s="2">
        <v>2.8238182934315501E-2</v>
      </c>
      <c r="N94" s="2">
        <v>2.62277532450154E-2</v>
      </c>
      <c r="O94" s="2">
        <v>2.7319519598785799E-2</v>
      </c>
    </row>
    <row r="95" spans="1:15" x14ac:dyDescent="0.3">
      <c r="A95" s="8" t="s">
        <v>204</v>
      </c>
      <c r="B95" s="8" t="s">
        <v>85</v>
      </c>
      <c r="C95" s="2">
        <v>8.9456869009584702E-2</v>
      </c>
      <c r="D95" s="2">
        <v>7.8085642317380397E-2</v>
      </c>
      <c r="E95" s="2">
        <v>7.1022727272727307E-2</v>
      </c>
      <c r="F95" s="2">
        <v>6.2467464862051E-2</v>
      </c>
      <c r="G95" s="2">
        <v>6.5046637211585698E-2</v>
      </c>
      <c r="H95" s="2">
        <v>6.1296383278534497E-2</v>
      </c>
      <c r="I95" s="2">
        <v>5.6101922217255303E-2</v>
      </c>
      <c r="J95" s="2">
        <v>5.2533992583436301E-2</v>
      </c>
      <c r="K95" s="2">
        <v>4.8582230623818501E-2</v>
      </c>
      <c r="L95" s="2">
        <v>4.2478497454800798E-2</v>
      </c>
      <c r="M95" s="2">
        <v>4.0515653775322298E-2</v>
      </c>
      <c r="N95" s="2">
        <v>3.9743075070252903E-2</v>
      </c>
      <c r="O95" s="2">
        <v>3.9197571598257902E-2</v>
      </c>
    </row>
    <row r="96" spans="1:15" x14ac:dyDescent="0.3">
      <c r="A96" s="8" t="s">
        <v>204</v>
      </c>
      <c r="B96" s="8" t="s">
        <v>17</v>
      </c>
      <c r="C96" s="2">
        <v>5.9904153354632603E-2</v>
      </c>
      <c r="D96" s="2">
        <v>6.2720403022669999E-2</v>
      </c>
      <c r="E96" s="2">
        <v>6.5082644628099207E-2</v>
      </c>
      <c r="F96" s="2">
        <v>6.9755335762623605E-2</v>
      </c>
      <c r="G96" s="2">
        <v>7.5601374570446703E-2</v>
      </c>
      <c r="H96" s="2">
        <v>7.6092062000939403E-2</v>
      </c>
      <c r="I96" s="2">
        <v>8.3370585605721997E-2</v>
      </c>
      <c r="J96" s="2">
        <v>9.2501030078285904E-2</v>
      </c>
      <c r="K96" s="2">
        <v>9.6408317580340297E-2</v>
      </c>
      <c r="L96" s="2">
        <v>9.9526066350710901E-2</v>
      </c>
      <c r="M96" s="2">
        <v>0.10144260282381801</v>
      </c>
      <c r="N96" s="2">
        <v>9.9692225344573795E-2</v>
      </c>
      <c r="O96" s="2">
        <v>0.10637455457305001</v>
      </c>
    </row>
    <row r="97" spans="1:16" x14ac:dyDescent="0.3">
      <c r="A97" s="8" t="s">
        <v>204</v>
      </c>
      <c r="B97" s="8" t="s">
        <v>84</v>
      </c>
      <c r="C97" s="2">
        <v>0.34318423855165098</v>
      </c>
      <c r="D97" s="2">
        <v>0.34735516372795999</v>
      </c>
      <c r="E97" s="2">
        <v>0.350723140495868</v>
      </c>
      <c r="F97" s="2">
        <v>0.36543466944299802</v>
      </c>
      <c r="G97" s="2">
        <v>0.36647029945998999</v>
      </c>
      <c r="H97" s="2">
        <v>0.36918741193048399</v>
      </c>
      <c r="I97" s="2">
        <v>0.364774251229325</v>
      </c>
      <c r="J97" s="2">
        <v>0.36650185414091502</v>
      </c>
      <c r="K97" s="2">
        <v>0.37240075614366702</v>
      </c>
      <c r="L97" s="2">
        <v>0.347551342812006</v>
      </c>
      <c r="M97" s="2">
        <v>0.32120933087783898</v>
      </c>
      <c r="N97" s="2">
        <v>0.29546366920915301</v>
      </c>
      <c r="O97" s="2">
        <v>0.268971888610268</v>
      </c>
    </row>
    <row r="98" spans="1:16" x14ac:dyDescent="0.3">
      <c r="A98" s="15"/>
      <c r="B98" s="15"/>
    </row>
    <row r="99" spans="1:16" x14ac:dyDescent="0.3">
      <c r="A99" s="15"/>
      <c r="B99" s="15"/>
    </row>
    <row r="100" spans="1:16" x14ac:dyDescent="0.3">
      <c r="A100" s="15"/>
      <c r="B100" s="13"/>
      <c r="C100" s="18" t="s">
        <v>38</v>
      </c>
      <c r="D100" s="18"/>
      <c r="E100" s="18"/>
      <c r="F100" s="18"/>
      <c r="G100" s="18"/>
      <c r="H100" s="18"/>
      <c r="I100" s="18"/>
      <c r="J100" s="18"/>
      <c r="K100" s="18"/>
      <c r="L100" s="18"/>
      <c r="M100" s="18"/>
      <c r="N100" s="18"/>
      <c r="O100" s="6" t="s">
        <v>39</v>
      </c>
      <c r="P100" s="6" t="s">
        <v>40</v>
      </c>
    </row>
    <row r="101" spans="1:16" x14ac:dyDescent="0.3">
      <c r="A101" s="9" t="s">
        <v>41</v>
      </c>
      <c r="B101" s="9" t="s">
        <v>41</v>
      </c>
      <c r="C101" s="4" t="s">
        <v>19</v>
      </c>
      <c r="D101" s="4" t="s">
        <v>20</v>
      </c>
      <c r="E101" s="4" t="s">
        <v>21</v>
      </c>
      <c r="F101" s="4" t="s">
        <v>22</v>
      </c>
      <c r="G101" s="4" t="s">
        <v>23</v>
      </c>
      <c r="H101" s="4" t="s">
        <v>24</v>
      </c>
      <c r="I101" s="4" t="s">
        <v>25</v>
      </c>
      <c r="J101" s="4" t="s">
        <v>26</v>
      </c>
      <c r="K101" s="4" t="s">
        <v>27</v>
      </c>
      <c r="L101" s="4" t="s">
        <v>28</v>
      </c>
      <c r="M101" s="4" t="s">
        <v>29</v>
      </c>
      <c r="N101" s="4" t="s">
        <v>30</v>
      </c>
      <c r="O101" s="4" t="s">
        <v>31</v>
      </c>
      <c r="P101" s="4" t="s">
        <v>32</v>
      </c>
    </row>
    <row r="102" spans="1:16" x14ac:dyDescent="0.3">
      <c r="A102" s="8" t="s">
        <v>198</v>
      </c>
      <c r="B102" s="8" t="s">
        <v>81</v>
      </c>
      <c r="C102" s="2">
        <v>6.1515378844711199E-2</v>
      </c>
      <c r="D102" s="2">
        <v>5.22968197879859E-2</v>
      </c>
      <c r="E102" s="2">
        <v>-9.4022834116857003E-3</v>
      </c>
      <c r="F102" s="2">
        <v>8.4745762711864403E-2</v>
      </c>
      <c r="G102" s="2">
        <v>6.8750000000000006E-2</v>
      </c>
      <c r="H102" s="2">
        <v>4.7953216374268998E-2</v>
      </c>
      <c r="I102" s="2">
        <v>0.14229910714285701</v>
      </c>
      <c r="J102" s="2">
        <v>8.2559843673668795E-2</v>
      </c>
      <c r="K102" s="2">
        <v>9.7021660649819499E-2</v>
      </c>
      <c r="L102" s="2">
        <v>0.16001645413410101</v>
      </c>
      <c r="M102" s="2">
        <v>0.151418439716312</v>
      </c>
      <c r="N102" s="2">
        <v>4.5888512473052E-2</v>
      </c>
      <c r="O102" s="3">
        <v>0.53249097472924201</v>
      </c>
      <c r="P102" s="3">
        <v>1.2807253190060399</v>
      </c>
    </row>
    <row r="103" spans="1:16" x14ac:dyDescent="0.3">
      <c r="A103" s="8" t="s">
        <v>198</v>
      </c>
      <c r="B103" s="8" t="s">
        <v>82</v>
      </c>
      <c r="C103" s="2">
        <v>3.1152647975077898E-3</v>
      </c>
      <c r="D103" s="2">
        <v>0.102484472049689</v>
      </c>
      <c r="E103" s="2">
        <v>2.25352112676056E-2</v>
      </c>
      <c r="F103" s="2">
        <v>8.2644628099173608E-3</v>
      </c>
      <c r="G103" s="2">
        <v>9.5628415300546402E-2</v>
      </c>
      <c r="H103" s="2">
        <v>0.15461346633416501</v>
      </c>
      <c r="I103" s="2">
        <v>9.5032397408207306E-2</v>
      </c>
      <c r="J103" s="2">
        <v>9.4674556213017694E-2</v>
      </c>
      <c r="K103" s="2">
        <v>0.135135135135135</v>
      </c>
      <c r="L103" s="2">
        <v>0.18888888888888899</v>
      </c>
      <c r="M103" s="2">
        <v>0.113484646194927</v>
      </c>
      <c r="N103" s="2">
        <v>7.0743405275779395E-2</v>
      </c>
      <c r="O103" s="3">
        <v>0.60900900900900901</v>
      </c>
      <c r="P103" s="3">
        <v>1.51549295774648</v>
      </c>
    </row>
    <row r="104" spans="1:16" x14ac:dyDescent="0.3">
      <c r="A104" s="8" t="s">
        <v>198</v>
      </c>
      <c r="B104" s="8" t="s">
        <v>83</v>
      </c>
      <c r="C104" s="2">
        <v>0.22727272727272699</v>
      </c>
      <c r="D104" s="2">
        <v>8.6419753086419707E-2</v>
      </c>
      <c r="E104" s="2">
        <v>6.8181818181818205E-2</v>
      </c>
      <c r="F104" s="2">
        <v>-1.0638297872340399E-2</v>
      </c>
      <c r="G104" s="2">
        <v>0.31182795698924698</v>
      </c>
      <c r="H104" s="2">
        <v>5.7377049180327898E-2</v>
      </c>
      <c r="I104" s="2">
        <v>-2.32558139534884E-2</v>
      </c>
      <c r="J104" s="2">
        <v>0.16666666666666699</v>
      </c>
      <c r="K104" s="2">
        <v>9.5238095238095205E-2</v>
      </c>
      <c r="L104" s="2">
        <v>-2.4844720496894401E-2</v>
      </c>
      <c r="M104" s="2">
        <v>2.54777070063694E-2</v>
      </c>
      <c r="N104" s="2">
        <v>0.111801242236025</v>
      </c>
      <c r="O104" s="3">
        <v>0.21768707482993199</v>
      </c>
      <c r="P104" s="3">
        <v>1.0340909090909101</v>
      </c>
    </row>
    <row r="105" spans="1:16" x14ac:dyDescent="0.3">
      <c r="A105" s="8" t="s">
        <v>198</v>
      </c>
      <c r="B105" s="8" t="s">
        <v>84</v>
      </c>
      <c r="C105" s="2">
        <v>6.2984496124030995E-2</v>
      </c>
      <c r="D105" s="2">
        <v>2.0054694621695499E-2</v>
      </c>
      <c r="E105" s="2">
        <v>-8.2216264521894594E-2</v>
      </c>
      <c r="F105" s="2">
        <v>3.3106134371957197E-2</v>
      </c>
      <c r="G105" s="2">
        <v>6.8803016022620206E-2</v>
      </c>
      <c r="H105" s="2">
        <v>-1.7636684303350999E-3</v>
      </c>
      <c r="I105" s="2">
        <v>8.3038869257950496E-2</v>
      </c>
      <c r="J105" s="2">
        <v>1.38662316476346E-2</v>
      </c>
      <c r="K105" s="2">
        <v>-5.6315366049879299E-3</v>
      </c>
      <c r="L105" s="2">
        <v>3.4789644012945001E-2</v>
      </c>
      <c r="M105" s="2">
        <v>-3.51837372947615E-2</v>
      </c>
      <c r="N105" s="2">
        <v>-4.6191247974068102E-2</v>
      </c>
      <c r="O105" s="3">
        <v>-5.3097345132743397E-2</v>
      </c>
      <c r="P105" s="3">
        <v>5.1831992850759602E-2</v>
      </c>
    </row>
    <row r="106" spans="1:16" x14ac:dyDescent="0.3">
      <c r="A106" s="8" t="s">
        <v>198</v>
      </c>
      <c r="B106" s="8" t="s">
        <v>17</v>
      </c>
      <c r="C106" s="2">
        <v>9.4736842105263203E-2</v>
      </c>
      <c r="D106" s="2">
        <v>4.80769230769231E-2</v>
      </c>
      <c r="E106" s="2">
        <v>8.7155963302752298E-2</v>
      </c>
      <c r="F106" s="2">
        <v>5.4852320675105502E-2</v>
      </c>
      <c r="G106" s="2">
        <v>0.1</v>
      </c>
      <c r="H106" s="2">
        <v>0.22545454545454499</v>
      </c>
      <c r="I106" s="2">
        <v>0.17507418397626101</v>
      </c>
      <c r="J106" s="2">
        <v>0.24747474747474699</v>
      </c>
      <c r="K106" s="2">
        <v>8.0971659919028299E-2</v>
      </c>
      <c r="L106" s="2">
        <v>0.116104868913858</v>
      </c>
      <c r="M106" s="2">
        <v>0.14597315436241601</v>
      </c>
      <c r="N106" s="2">
        <v>3.2210834553440697E-2</v>
      </c>
      <c r="O106" s="3">
        <v>0.42712550607287397</v>
      </c>
      <c r="P106" s="3">
        <v>2.23394495412844</v>
      </c>
    </row>
    <row r="107" spans="1:16" x14ac:dyDescent="0.3">
      <c r="A107" s="8" t="s">
        <v>198</v>
      </c>
      <c r="B107" s="8" t="s">
        <v>85</v>
      </c>
      <c r="C107" s="2">
        <v>-9.3023255813953501E-2</v>
      </c>
      <c r="D107" s="2">
        <v>-0.115384615384615</v>
      </c>
      <c r="E107" s="2">
        <v>-7.2463768115942004E-2</v>
      </c>
      <c r="F107" s="2">
        <v>-1.953125E-2</v>
      </c>
      <c r="G107" s="2">
        <v>1.5936254980079698E-2</v>
      </c>
      <c r="H107" s="2">
        <v>1.5686274509803901E-2</v>
      </c>
      <c r="I107" s="2">
        <v>2.31660231660232E-2</v>
      </c>
      <c r="J107" s="2">
        <v>5.6603773584905703E-2</v>
      </c>
      <c r="K107" s="2">
        <v>0.125</v>
      </c>
      <c r="L107" s="2">
        <v>-7.3015873015873006E-2</v>
      </c>
      <c r="M107" s="2">
        <v>9.2465753424657501E-2</v>
      </c>
      <c r="N107" s="2">
        <v>-2.8213166144200601E-2</v>
      </c>
      <c r="O107" s="3">
        <v>0.107142857142857</v>
      </c>
      <c r="P107" s="3">
        <v>0.123188405797101</v>
      </c>
    </row>
    <row r="108" spans="1:16" x14ac:dyDescent="0.3">
      <c r="A108" s="8" t="s">
        <v>199</v>
      </c>
      <c r="B108" s="8" t="s">
        <v>81</v>
      </c>
      <c r="C108" s="2">
        <v>4.43823711980137E-2</v>
      </c>
      <c r="D108" s="2">
        <v>-5.23031203566122E-2</v>
      </c>
      <c r="E108" s="2">
        <v>3.1984948259642501E-2</v>
      </c>
      <c r="F108" s="2">
        <v>-1.4889091461561799E-2</v>
      </c>
      <c r="G108" s="2">
        <v>5.0277606415792701E-2</v>
      </c>
      <c r="H108" s="2">
        <v>4.9045521292217301E-2</v>
      </c>
      <c r="I108" s="2">
        <v>7.5587905935050395E-2</v>
      </c>
      <c r="J108" s="2">
        <v>7.5221238938053103E-2</v>
      </c>
      <c r="K108" s="2">
        <v>7.7705156136528702E-2</v>
      </c>
      <c r="L108" s="2">
        <v>0.16756513926325201</v>
      </c>
      <c r="M108" s="2">
        <v>0.114274721046556</v>
      </c>
      <c r="N108" s="2">
        <v>6.31906077348066E-2</v>
      </c>
      <c r="O108" s="3">
        <v>0.49068022270636702</v>
      </c>
      <c r="P108" s="3">
        <v>0.93101285669488898</v>
      </c>
    </row>
    <row r="109" spans="1:16" x14ac:dyDescent="0.3">
      <c r="A109" s="8" t="s">
        <v>199</v>
      </c>
      <c r="B109" s="8" t="s">
        <v>82</v>
      </c>
      <c r="C109" s="2">
        <v>2.8103044496487099E-2</v>
      </c>
      <c r="D109" s="2">
        <v>-5.5808656036446497E-2</v>
      </c>
      <c r="E109" s="2">
        <v>-3.7394451145958997E-2</v>
      </c>
      <c r="F109" s="2">
        <v>6.2656641604010004E-3</v>
      </c>
      <c r="G109" s="2">
        <v>3.6114570361145702E-2</v>
      </c>
      <c r="H109" s="2">
        <v>8.2932692307692304E-2</v>
      </c>
      <c r="I109" s="2">
        <v>2.66370699223085E-2</v>
      </c>
      <c r="J109" s="2">
        <v>2.8108108108108099E-2</v>
      </c>
      <c r="K109" s="2">
        <v>9.1482649842271294E-2</v>
      </c>
      <c r="L109" s="2">
        <v>0.164739884393064</v>
      </c>
      <c r="M109" s="2">
        <v>0.106699751861042</v>
      </c>
      <c r="N109" s="2">
        <v>8.5201793721973104E-2</v>
      </c>
      <c r="O109" s="3">
        <v>0.52681388012618302</v>
      </c>
      <c r="P109" s="3">
        <v>0.75150784077201405</v>
      </c>
    </row>
    <row r="110" spans="1:16" x14ac:dyDescent="0.3">
      <c r="A110" s="8" t="s">
        <v>199</v>
      </c>
      <c r="B110" s="8" t="s">
        <v>83</v>
      </c>
      <c r="C110" s="2">
        <v>0.13114754098360701</v>
      </c>
      <c r="D110" s="2">
        <v>-2.1739130434782601E-2</v>
      </c>
      <c r="E110" s="2">
        <v>7.0370370370370403E-2</v>
      </c>
      <c r="F110" s="2">
        <v>-1.3840830449827E-2</v>
      </c>
      <c r="G110" s="2">
        <v>0.11228070175438599</v>
      </c>
      <c r="H110" s="2">
        <v>5.6782334384858003E-2</v>
      </c>
      <c r="I110" s="2">
        <v>0.13731343283582101</v>
      </c>
      <c r="J110" s="2">
        <v>5.7742782152230998E-2</v>
      </c>
      <c r="K110" s="2">
        <v>0.11166253101737</v>
      </c>
      <c r="L110" s="2">
        <v>7.1428571428571397E-2</v>
      </c>
      <c r="M110" s="2">
        <v>1.2500000000000001E-2</v>
      </c>
      <c r="N110" s="2">
        <v>-2.0576131687242798E-2</v>
      </c>
      <c r="O110" s="3">
        <v>0.18114143920595499</v>
      </c>
      <c r="P110" s="3">
        <v>0.76296296296296295</v>
      </c>
    </row>
    <row r="111" spans="1:16" x14ac:dyDescent="0.3">
      <c r="A111" s="8" t="s">
        <v>199</v>
      </c>
      <c r="B111" s="8" t="s">
        <v>84</v>
      </c>
      <c r="C111" s="2">
        <v>0.17139295730757201</v>
      </c>
      <c r="D111" s="2">
        <v>-3.0859271082734799E-2</v>
      </c>
      <c r="E111" s="2">
        <v>1.6744441394455099E-2</v>
      </c>
      <c r="F111" s="2">
        <v>-3.1317494600431997E-2</v>
      </c>
      <c r="G111" s="2">
        <v>4.1527313266443697E-2</v>
      </c>
      <c r="H111" s="2">
        <v>2.51538667380252E-2</v>
      </c>
      <c r="I111" s="2">
        <v>7.0477682067345299E-3</v>
      </c>
      <c r="J111" s="2">
        <v>3.8621047174701897E-2</v>
      </c>
      <c r="K111" s="2">
        <v>-8.4851509857748909E-3</v>
      </c>
      <c r="L111" s="2">
        <v>1.81223256984646E-2</v>
      </c>
      <c r="M111" s="2">
        <v>2.02719406674907E-2</v>
      </c>
      <c r="N111" s="2">
        <v>-5.2580566997819198E-2</v>
      </c>
      <c r="O111" s="3">
        <v>-2.4207636635887202E-2</v>
      </c>
      <c r="P111" s="3">
        <v>7.3291243480647805E-2</v>
      </c>
    </row>
    <row r="112" spans="1:16" x14ac:dyDescent="0.3">
      <c r="A112" s="8" t="s">
        <v>199</v>
      </c>
      <c r="B112" s="8" t="s">
        <v>17</v>
      </c>
      <c r="C112" s="2">
        <v>1.1400651465798E-2</v>
      </c>
      <c r="D112" s="2">
        <v>3.2206119162640902E-3</v>
      </c>
      <c r="E112" s="2">
        <v>1.28410914927769E-2</v>
      </c>
      <c r="F112" s="2">
        <v>3.4865293185419997E-2</v>
      </c>
      <c r="G112" s="2">
        <v>5.0535987748851499E-2</v>
      </c>
      <c r="H112" s="2">
        <v>5.9766763848396499E-2</v>
      </c>
      <c r="I112" s="2">
        <v>0.18294360385144401</v>
      </c>
      <c r="J112" s="2">
        <v>0.11860465116279099</v>
      </c>
      <c r="K112" s="2">
        <v>0.166320166320166</v>
      </c>
      <c r="L112" s="2">
        <v>0.20499108734402899</v>
      </c>
      <c r="M112" s="2">
        <v>0.12573964497041401</v>
      </c>
      <c r="N112" s="2">
        <v>4.2049934296977703E-2</v>
      </c>
      <c r="O112" s="3">
        <v>0.64864864864864902</v>
      </c>
      <c r="P112" s="3">
        <v>1.54574638844302</v>
      </c>
    </row>
    <row r="113" spans="1:16" x14ac:dyDescent="0.3">
      <c r="A113" s="8" t="s">
        <v>199</v>
      </c>
      <c r="B113" s="8" t="s">
        <v>85</v>
      </c>
      <c r="C113" s="2">
        <v>-4.9957662997459802E-2</v>
      </c>
      <c r="D113" s="2">
        <v>-0.11853832442067699</v>
      </c>
      <c r="E113" s="2">
        <v>-0.15672396359959601</v>
      </c>
      <c r="F113" s="2">
        <v>-0.100719424460432</v>
      </c>
      <c r="G113" s="2">
        <v>-1.2E-2</v>
      </c>
      <c r="H113" s="2">
        <v>-4.9932523616734101E-2</v>
      </c>
      <c r="I113" s="2">
        <v>5.6818181818181802E-3</v>
      </c>
      <c r="J113" s="2">
        <v>6.0734463276836202E-2</v>
      </c>
      <c r="K113" s="2">
        <v>2.6631158455392798E-2</v>
      </c>
      <c r="L113" s="2">
        <v>0</v>
      </c>
      <c r="M113" s="2">
        <v>3.1128404669260701E-2</v>
      </c>
      <c r="N113" s="2">
        <v>-4.6540880503144699E-2</v>
      </c>
      <c r="O113" s="3">
        <v>9.3209054593874803E-3</v>
      </c>
      <c r="P113" s="3">
        <v>-0.23356926188068799</v>
      </c>
    </row>
    <row r="114" spans="1:16" x14ac:dyDescent="0.3">
      <c r="A114" s="8" t="s">
        <v>200</v>
      </c>
      <c r="B114" s="8" t="s">
        <v>81</v>
      </c>
      <c r="C114" s="2">
        <v>4.6590427784836901E-2</v>
      </c>
      <c r="D114" s="2">
        <v>4.8968029138000801E-2</v>
      </c>
      <c r="E114" s="2">
        <v>2.8163580246913601E-2</v>
      </c>
      <c r="F114" s="2">
        <v>5.2157598499061902E-2</v>
      </c>
      <c r="G114" s="2">
        <v>5.9201141226818799E-2</v>
      </c>
      <c r="H114" s="2">
        <v>6.32996632996633E-2</v>
      </c>
      <c r="I114" s="2">
        <v>0.119379354021533</v>
      </c>
      <c r="J114" s="2">
        <v>0.11966053748232</v>
      </c>
      <c r="K114" s="2">
        <v>9.4492167761495702E-2</v>
      </c>
      <c r="L114" s="2">
        <v>0.184672206832872</v>
      </c>
      <c r="M114" s="2">
        <v>0.20420888542478599</v>
      </c>
      <c r="N114" s="2">
        <v>3.9320388349514603E-2</v>
      </c>
      <c r="O114" s="3">
        <v>0.62278928751894902</v>
      </c>
      <c r="P114" s="3">
        <v>1.47800925925926</v>
      </c>
    </row>
    <row r="115" spans="1:16" x14ac:dyDescent="0.3">
      <c r="A115" s="8" t="s">
        <v>200</v>
      </c>
      <c r="B115" s="8" t="s">
        <v>82</v>
      </c>
      <c r="C115" s="2">
        <v>-1.8561484918793499E-2</v>
      </c>
      <c r="D115" s="2">
        <v>6.6193853427895993E-2</v>
      </c>
      <c r="E115" s="2">
        <v>3.1042128603104201E-2</v>
      </c>
      <c r="F115" s="2">
        <v>0.111827956989247</v>
      </c>
      <c r="G115" s="2">
        <v>0.19342359767891701</v>
      </c>
      <c r="H115" s="2">
        <v>0.18476499189627199</v>
      </c>
      <c r="I115" s="2">
        <v>0.14911080711354299</v>
      </c>
      <c r="J115" s="2">
        <v>9.5238095238095205E-2</v>
      </c>
      <c r="K115" s="2">
        <v>0.15326086956521701</v>
      </c>
      <c r="L115" s="2">
        <v>0.27426955702167799</v>
      </c>
      <c r="M115" s="2">
        <v>0.15162721893491099</v>
      </c>
      <c r="N115" s="2">
        <v>8.4136159280667894E-2</v>
      </c>
      <c r="O115" s="3">
        <v>0.83478260869565202</v>
      </c>
      <c r="P115" s="3">
        <v>2.7427937915742802</v>
      </c>
    </row>
    <row r="116" spans="1:16" x14ac:dyDescent="0.3">
      <c r="A116" s="8" t="s">
        <v>200</v>
      </c>
      <c r="B116" s="8" t="s">
        <v>83</v>
      </c>
      <c r="C116" s="2">
        <v>8.8495575221238895E-2</v>
      </c>
      <c r="D116" s="2">
        <v>8.9430894308943104E-2</v>
      </c>
      <c r="E116" s="2">
        <v>2.2388059701492501E-2</v>
      </c>
      <c r="F116" s="2">
        <v>-1.4598540145985399E-2</v>
      </c>
      <c r="G116" s="2">
        <v>0.281481481481481</v>
      </c>
      <c r="H116" s="2">
        <v>-4.6242774566474E-2</v>
      </c>
      <c r="I116" s="2">
        <v>0</v>
      </c>
      <c r="J116" s="2">
        <v>0.16969696969697001</v>
      </c>
      <c r="K116" s="2">
        <v>0.119170984455959</v>
      </c>
      <c r="L116" s="2">
        <v>5.5555555555555601E-2</v>
      </c>
      <c r="M116" s="2">
        <v>0.17105263157894701</v>
      </c>
      <c r="N116" s="2">
        <v>-4.49438202247191E-2</v>
      </c>
      <c r="O116" s="3">
        <v>0.32124352331606199</v>
      </c>
      <c r="P116" s="3">
        <v>0.90298507462686595</v>
      </c>
    </row>
    <row r="117" spans="1:16" x14ac:dyDescent="0.3">
      <c r="A117" s="8" t="s">
        <v>200</v>
      </c>
      <c r="B117" s="8" t="s">
        <v>84</v>
      </c>
      <c r="C117" s="2">
        <v>3.3653846153846201E-2</v>
      </c>
      <c r="D117" s="2">
        <v>9.9667774086378697E-3</v>
      </c>
      <c r="E117" s="2">
        <v>-1.9736842105263202E-3</v>
      </c>
      <c r="F117" s="2">
        <v>1.3183915622940001E-2</v>
      </c>
      <c r="G117" s="2">
        <v>9.9544567338972004E-2</v>
      </c>
      <c r="H117" s="2">
        <v>-4.6153846153846198E-2</v>
      </c>
      <c r="I117" s="2">
        <v>2.0471464019851102E-2</v>
      </c>
      <c r="J117" s="2">
        <v>8.0851063829787198E-2</v>
      </c>
      <c r="K117" s="2">
        <v>1.6310461192351002E-2</v>
      </c>
      <c r="L117" s="2">
        <v>-3.87382401770891E-3</v>
      </c>
      <c r="M117" s="2">
        <v>2.1666666666666699E-2</v>
      </c>
      <c r="N117" s="2">
        <v>-4.0239260467645498E-2</v>
      </c>
      <c r="O117" s="3">
        <v>-7.3115860517435297E-3</v>
      </c>
      <c r="P117" s="3">
        <v>0.16118421052631601</v>
      </c>
    </row>
    <row r="118" spans="1:16" x14ac:dyDescent="0.3">
      <c r="A118" s="8" t="s">
        <v>200</v>
      </c>
      <c r="B118" s="8" t="s">
        <v>17</v>
      </c>
      <c r="C118" s="2">
        <v>8.6805555555555594E-2</v>
      </c>
      <c r="D118" s="2">
        <v>0.105431309904153</v>
      </c>
      <c r="E118" s="2">
        <v>6.06936416184971E-2</v>
      </c>
      <c r="F118" s="2">
        <v>7.0844686648501395E-2</v>
      </c>
      <c r="G118" s="2">
        <v>0.157760814249364</v>
      </c>
      <c r="H118" s="2">
        <v>0.235164835164835</v>
      </c>
      <c r="I118" s="2">
        <v>0.21530249110320299</v>
      </c>
      <c r="J118" s="2">
        <v>0.19033674963396799</v>
      </c>
      <c r="K118" s="2">
        <v>0.14760147601476001</v>
      </c>
      <c r="L118" s="2">
        <v>0.14362272240085699</v>
      </c>
      <c r="M118" s="2">
        <v>0.20056232427366399</v>
      </c>
      <c r="N118" s="2">
        <v>-3.1225604996096799E-3</v>
      </c>
      <c r="O118" s="3">
        <v>0.57072570725707295</v>
      </c>
      <c r="P118" s="3">
        <v>2.6907514450867098</v>
      </c>
    </row>
    <row r="119" spans="1:16" x14ac:dyDescent="0.3">
      <c r="A119" s="8" t="s">
        <v>200</v>
      </c>
      <c r="B119" s="8" t="s">
        <v>85</v>
      </c>
      <c r="C119" s="2">
        <v>-6.1601642710472299E-3</v>
      </c>
      <c r="D119" s="2">
        <v>-6.8181818181818205E-2</v>
      </c>
      <c r="E119" s="2">
        <v>-8.86917960088692E-2</v>
      </c>
      <c r="F119" s="2">
        <v>3.1630170316301699E-2</v>
      </c>
      <c r="G119" s="2">
        <v>1.1792452830188699E-2</v>
      </c>
      <c r="H119" s="2">
        <v>-1.3986013986014E-2</v>
      </c>
      <c r="I119" s="2">
        <v>0.10638297872340401</v>
      </c>
      <c r="J119" s="2">
        <v>8.11965811965812E-2</v>
      </c>
      <c r="K119" s="2">
        <v>5.33596837944664E-2</v>
      </c>
      <c r="L119" s="2">
        <v>3.7523452157598499E-3</v>
      </c>
      <c r="M119" s="2">
        <v>2.4299065420560699E-2</v>
      </c>
      <c r="N119" s="2">
        <v>-4.9270072992700698E-2</v>
      </c>
      <c r="O119" s="3">
        <v>2.9644268774703601E-2</v>
      </c>
      <c r="P119" s="3">
        <v>0.15521064301552101</v>
      </c>
    </row>
    <row r="120" spans="1:16" x14ac:dyDescent="0.3">
      <c r="A120" s="8" t="s">
        <v>201</v>
      </c>
      <c r="B120" s="8" t="s">
        <v>81</v>
      </c>
      <c r="C120" s="2">
        <v>8.2840236686390501E-3</v>
      </c>
      <c r="D120" s="2">
        <v>-1.7018779342723001E-2</v>
      </c>
      <c r="E120" s="2">
        <v>5.4328358208955201E-2</v>
      </c>
      <c r="F120" s="2">
        <v>6.4552661381653498E-2</v>
      </c>
      <c r="G120" s="2">
        <v>6.4893617021276606E-2</v>
      </c>
      <c r="H120" s="2">
        <v>9.9900099900099903E-2</v>
      </c>
      <c r="I120" s="2">
        <v>9.7638510445049995E-2</v>
      </c>
      <c r="J120" s="2">
        <v>6.7438973934629706E-2</v>
      </c>
      <c r="K120" s="2">
        <v>8.3720930232558097E-2</v>
      </c>
      <c r="L120" s="2">
        <v>0.21816881258941301</v>
      </c>
      <c r="M120" s="2">
        <v>0.19172049324721099</v>
      </c>
      <c r="N120" s="2">
        <v>4.7795023404779501E-2</v>
      </c>
      <c r="O120" s="3">
        <v>0.64844961240310095</v>
      </c>
      <c r="P120" s="3">
        <v>1.53910447761194</v>
      </c>
    </row>
    <row r="121" spans="1:16" x14ac:dyDescent="0.3">
      <c r="A121" s="8" t="s">
        <v>201</v>
      </c>
      <c r="B121" s="8" t="s">
        <v>82</v>
      </c>
      <c r="C121" s="2">
        <v>0.129963898916967</v>
      </c>
      <c r="D121" s="2">
        <v>-2.23642172523962E-2</v>
      </c>
      <c r="E121" s="2">
        <v>4.2483660130718998E-2</v>
      </c>
      <c r="F121" s="2">
        <v>5.6426332288401299E-2</v>
      </c>
      <c r="G121" s="2">
        <v>0.17507418397626101</v>
      </c>
      <c r="H121" s="2">
        <v>0.19191919191919199</v>
      </c>
      <c r="I121" s="2">
        <v>0.120762711864407</v>
      </c>
      <c r="J121" s="2">
        <v>0.155009451795841</v>
      </c>
      <c r="K121" s="2">
        <v>0.16366612111293</v>
      </c>
      <c r="L121" s="2">
        <v>0.26160337552742602</v>
      </c>
      <c r="M121" s="2">
        <v>0.15830546265328899</v>
      </c>
      <c r="N121" s="2">
        <v>7.02598652550529E-2</v>
      </c>
      <c r="O121" s="3">
        <v>0.81996726677577703</v>
      </c>
      <c r="P121" s="3">
        <v>2.63398692810458</v>
      </c>
    </row>
    <row r="122" spans="1:16" x14ac:dyDescent="0.3">
      <c r="A122" s="8" t="s">
        <v>201</v>
      </c>
      <c r="B122" s="8" t="s">
        <v>83</v>
      </c>
      <c r="C122" s="2">
        <v>5.6603773584905703E-2</v>
      </c>
      <c r="D122" s="2">
        <v>8.0357142857142905E-2</v>
      </c>
      <c r="E122" s="2">
        <v>-0.11570247933884301</v>
      </c>
      <c r="F122" s="2">
        <v>5.60747663551402E-2</v>
      </c>
      <c r="G122" s="2">
        <v>0.20353982300885001</v>
      </c>
      <c r="H122" s="2">
        <v>1.4705882352941201E-2</v>
      </c>
      <c r="I122" s="2">
        <v>2.1739130434782601E-2</v>
      </c>
      <c r="J122" s="2">
        <v>0.27659574468085102</v>
      </c>
      <c r="K122" s="2">
        <v>7.2222222222222202E-2</v>
      </c>
      <c r="L122" s="2">
        <v>7.7720207253885995E-2</v>
      </c>
      <c r="M122" s="2">
        <v>0.13942307692307701</v>
      </c>
      <c r="N122" s="2">
        <v>8.4388185654008397E-3</v>
      </c>
      <c r="O122" s="3">
        <v>0.327777777777778</v>
      </c>
      <c r="P122" s="3">
        <v>0.97520661157024802</v>
      </c>
    </row>
    <row r="123" spans="1:16" x14ac:dyDescent="0.3">
      <c r="A123" s="8" t="s">
        <v>201</v>
      </c>
      <c r="B123" s="8" t="s">
        <v>84</v>
      </c>
      <c r="C123" s="2">
        <v>0.106902356902357</v>
      </c>
      <c r="D123" s="2">
        <v>-1.5969581749049399E-2</v>
      </c>
      <c r="E123" s="2">
        <v>-1.5455950540958299E-3</v>
      </c>
      <c r="F123" s="2">
        <v>0.108359133126935</v>
      </c>
      <c r="G123" s="2">
        <v>6.5642458100558701E-2</v>
      </c>
      <c r="H123" s="2">
        <v>2.2935779816513801E-2</v>
      </c>
      <c r="I123" s="2">
        <v>6.5342729019859103E-2</v>
      </c>
      <c r="J123" s="2">
        <v>5.7726999398677099E-2</v>
      </c>
      <c r="K123" s="2">
        <v>1.7055144968732201E-3</v>
      </c>
      <c r="L123" s="2">
        <v>4.3700340522133903E-2</v>
      </c>
      <c r="M123" s="2">
        <v>6.0902664491571501E-2</v>
      </c>
      <c r="N123" s="2">
        <v>-7.9446437724244007E-2</v>
      </c>
      <c r="O123" s="3">
        <v>2.10346787947698E-2</v>
      </c>
      <c r="P123" s="3">
        <v>0.38794435857805298</v>
      </c>
    </row>
    <row r="124" spans="1:16" x14ac:dyDescent="0.3">
      <c r="A124" s="8" t="s">
        <v>201</v>
      </c>
      <c r="B124" s="8" t="s">
        <v>17</v>
      </c>
      <c r="C124" s="2">
        <v>2.6217228464419502E-2</v>
      </c>
      <c r="D124" s="2">
        <v>7.6642335766423403E-2</v>
      </c>
      <c r="E124" s="2">
        <v>7.7966101694915302E-2</v>
      </c>
      <c r="F124" s="2">
        <v>4.40251572327044E-2</v>
      </c>
      <c r="G124" s="2">
        <v>0.126506024096386</v>
      </c>
      <c r="H124" s="2">
        <v>0.22192513368983999</v>
      </c>
      <c r="I124" s="2">
        <v>0.22100656455142201</v>
      </c>
      <c r="J124" s="2">
        <v>0.159498207885305</v>
      </c>
      <c r="K124" s="2">
        <v>0.194744976816074</v>
      </c>
      <c r="L124" s="2">
        <v>7.2445019404915906E-2</v>
      </c>
      <c r="M124" s="2">
        <v>0.17852834740651399</v>
      </c>
      <c r="N124" s="2">
        <v>3.2753326509723603E-2</v>
      </c>
      <c r="O124" s="3">
        <v>0.55950540958268902</v>
      </c>
      <c r="P124" s="3">
        <v>2.4203389830508502</v>
      </c>
    </row>
    <row r="125" spans="1:16" x14ac:dyDescent="0.3">
      <c r="A125" s="8" t="s">
        <v>201</v>
      </c>
      <c r="B125" s="8" t="s">
        <v>85</v>
      </c>
      <c r="C125" s="2">
        <v>-4.6153846153846198E-2</v>
      </c>
      <c r="D125" s="2">
        <v>-0.18279569892473099</v>
      </c>
      <c r="E125" s="2">
        <v>-2.30263157894737E-2</v>
      </c>
      <c r="F125" s="2">
        <v>1.68350168350168E-2</v>
      </c>
      <c r="G125" s="2">
        <v>3.3112582781457001E-3</v>
      </c>
      <c r="H125" s="2">
        <v>-1.65016501650165E-2</v>
      </c>
      <c r="I125" s="2">
        <v>4.0268456375838903E-2</v>
      </c>
      <c r="J125" s="2">
        <v>4.1935483870967703E-2</v>
      </c>
      <c r="K125" s="2">
        <v>0.148606811145511</v>
      </c>
      <c r="L125" s="2">
        <v>-2.6954177897574099E-3</v>
      </c>
      <c r="M125" s="2">
        <v>7.2972972972973005E-2</v>
      </c>
      <c r="N125" s="2">
        <v>1.00755667506297E-2</v>
      </c>
      <c r="O125" s="3">
        <v>0.24148606811145501</v>
      </c>
      <c r="P125" s="3">
        <v>0.31907894736842102</v>
      </c>
    </row>
    <row r="126" spans="1:16" x14ac:dyDescent="0.3">
      <c r="A126" s="8" t="s">
        <v>202</v>
      </c>
      <c r="B126" s="8" t="s">
        <v>81</v>
      </c>
      <c r="C126" s="2">
        <v>7.4834037417018703E-2</v>
      </c>
      <c r="D126" s="2">
        <v>-1.7405951712521101E-2</v>
      </c>
      <c r="E126" s="2">
        <v>4.1714285714285697E-2</v>
      </c>
      <c r="F126" s="2">
        <v>-1.1519473395501899E-2</v>
      </c>
      <c r="G126" s="2">
        <v>7.6026637069922298E-2</v>
      </c>
      <c r="H126" s="2">
        <v>2.5786487880350699E-2</v>
      </c>
      <c r="I126" s="2">
        <v>0.13624937154348901</v>
      </c>
      <c r="J126" s="2">
        <v>8.2300884955752204E-2</v>
      </c>
      <c r="K126" s="2">
        <v>0.121013900245298</v>
      </c>
      <c r="L126" s="2">
        <v>0.159737417943107</v>
      </c>
      <c r="M126" s="2">
        <v>0.18616352201257899</v>
      </c>
      <c r="N126" s="2">
        <v>9.3584305408271506E-2</v>
      </c>
      <c r="O126" s="3">
        <v>0.68642681929681104</v>
      </c>
      <c r="P126" s="3">
        <v>1.3571428571428601</v>
      </c>
    </row>
    <row r="127" spans="1:16" x14ac:dyDescent="0.3">
      <c r="A127" s="8" t="s">
        <v>202</v>
      </c>
      <c r="B127" s="8" t="s">
        <v>82</v>
      </c>
      <c r="C127" s="2">
        <v>5.2459016393442602E-2</v>
      </c>
      <c r="D127" s="2">
        <v>6.5420560747663503E-2</v>
      </c>
      <c r="E127" s="2">
        <v>0.140350877192982</v>
      </c>
      <c r="F127" s="2">
        <v>-3.0769230769230799E-2</v>
      </c>
      <c r="G127" s="2">
        <v>0.16402116402116401</v>
      </c>
      <c r="H127" s="2">
        <v>0.236363636363636</v>
      </c>
      <c r="I127" s="2">
        <v>0.17279411764705899</v>
      </c>
      <c r="J127" s="2">
        <v>4.3887147335423198E-2</v>
      </c>
      <c r="K127" s="2">
        <v>0.13963963963963999</v>
      </c>
      <c r="L127" s="2">
        <v>0.14624505928853801</v>
      </c>
      <c r="M127" s="2">
        <v>0.18275862068965501</v>
      </c>
      <c r="N127" s="2">
        <v>5.7337220602526703E-2</v>
      </c>
      <c r="O127" s="3">
        <v>0.63363363363363401</v>
      </c>
      <c r="P127" s="3">
        <v>2.1812865497075999</v>
      </c>
    </row>
    <row r="128" spans="1:16" x14ac:dyDescent="0.3">
      <c r="A128" s="8" t="s">
        <v>202</v>
      </c>
      <c r="B128" s="8" t="s">
        <v>83</v>
      </c>
      <c r="C128" s="2">
        <v>0.22429906542056099</v>
      </c>
      <c r="D128" s="2">
        <v>6.8702290076335895E-2</v>
      </c>
      <c r="E128" s="2">
        <v>1.4285714285714299E-2</v>
      </c>
      <c r="F128" s="2">
        <v>5.63380281690141E-2</v>
      </c>
      <c r="G128" s="2">
        <v>7.3333333333333306E-2</v>
      </c>
      <c r="H128" s="2">
        <v>6.2111801242236003E-3</v>
      </c>
      <c r="I128" s="2">
        <v>0.172839506172839</v>
      </c>
      <c r="J128" s="2">
        <v>7.3684210526315796E-2</v>
      </c>
      <c r="K128" s="2">
        <v>3.9215686274509803E-2</v>
      </c>
      <c r="L128" s="2">
        <v>0.117924528301887</v>
      </c>
      <c r="M128" s="2">
        <v>0</v>
      </c>
      <c r="N128" s="2">
        <v>0.109704641350211</v>
      </c>
      <c r="O128" s="3">
        <v>0.28921568627451</v>
      </c>
      <c r="P128" s="3">
        <v>0.878571428571429</v>
      </c>
    </row>
    <row r="129" spans="1:16" x14ac:dyDescent="0.3">
      <c r="A129" s="8" t="s">
        <v>202</v>
      </c>
      <c r="B129" s="8" t="s">
        <v>84</v>
      </c>
      <c r="C129" s="2">
        <v>4.2246264811952601E-2</v>
      </c>
      <c r="D129" s="2">
        <v>-7.4147305981215996E-3</v>
      </c>
      <c r="E129" s="2">
        <v>-4.4820717131474098E-3</v>
      </c>
      <c r="F129" s="2">
        <v>-3.5017508754377202E-2</v>
      </c>
      <c r="G129" s="2">
        <v>3.42146189735614E-2</v>
      </c>
      <c r="H129" s="2">
        <v>3.5087719298245598E-2</v>
      </c>
      <c r="I129" s="2">
        <v>2.76029055690073E-2</v>
      </c>
      <c r="J129" s="2">
        <v>3.6286522148916103E-2</v>
      </c>
      <c r="K129" s="2">
        <v>-1.09140518417462E-2</v>
      </c>
      <c r="L129" s="2">
        <v>1.37931034482759E-3</v>
      </c>
      <c r="M129" s="2">
        <v>3.8108356290174498E-2</v>
      </c>
      <c r="N129" s="2">
        <v>-1.50375939849624E-2</v>
      </c>
      <c r="O129" s="3">
        <v>1.27330604820373E-2</v>
      </c>
      <c r="P129" s="3">
        <v>0.10906374501992</v>
      </c>
    </row>
    <row r="130" spans="1:16" x14ac:dyDescent="0.3">
      <c r="A130" s="8" t="s">
        <v>202</v>
      </c>
      <c r="B130" s="8" t="s">
        <v>17</v>
      </c>
      <c r="C130" s="2">
        <v>1.1952191235059801E-2</v>
      </c>
      <c r="D130" s="2">
        <v>0.110236220472441</v>
      </c>
      <c r="E130" s="2">
        <v>0.10638297872340401</v>
      </c>
      <c r="F130" s="2">
        <v>8.3333333333333301E-2</v>
      </c>
      <c r="G130" s="2">
        <v>0.16863905325443801</v>
      </c>
      <c r="H130" s="2">
        <v>8.1012658227848103E-2</v>
      </c>
      <c r="I130" s="2">
        <v>0.27868852459016402</v>
      </c>
      <c r="J130" s="2">
        <v>0.17399267399267401</v>
      </c>
      <c r="K130" s="2">
        <v>0.140405616224649</v>
      </c>
      <c r="L130" s="2">
        <v>9.1655266757865894E-2</v>
      </c>
      <c r="M130" s="2">
        <v>0.139097744360902</v>
      </c>
      <c r="N130" s="2">
        <v>-1.1001100110011001E-3</v>
      </c>
      <c r="O130" s="3">
        <v>0.41653666146645901</v>
      </c>
      <c r="P130" s="3">
        <v>2.2198581560283701</v>
      </c>
    </row>
    <row r="131" spans="1:16" x14ac:dyDescent="0.3">
      <c r="A131" s="8" t="s">
        <v>202</v>
      </c>
      <c r="B131" s="8" t="s">
        <v>85</v>
      </c>
      <c r="C131" s="2">
        <v>-7.5250836120401302E-2</v>
      </c>
      <c r="D131" s="2">
        <v>-0.132007233273056</v>
      </c>
      <c r="E131" s="2">
        <v>-0.13125000000000001</v>
      </c>
      <c r="F131" s="2">
        <v>-9.83213429256595E-2</v>
      </c>
      <c r="G131" s="2">
        <v>-1.3297872340425501E-2</v>
      </c>
      <c r="H131" s="2">
        <v>5.1212938005390798E-2</v>
      </c>
      <c r="I131" s="2">
        <v>1.5384615384615399E-2</v>
      </c>
      <c r="J131" s="2">
        <v>6.0606060606060601E-2</v>
      </c>
      <c r="K131" s="2">
        <v>8.8095238095238101E-2</v>
      </c>
      <c r="L131" s="2">
        <v>-8.5339168490153203E-2</v>
      </c>
      <c r="M131" s="2">
        <v>7.1770334928229701E-3</v>
      </c>
      <c r="N131" s="2">
        <v>-4.0380047505938203E-2</v>
      </c>
      <c r="O131" s="3">
        <v>-3.8095238095238099E-2</v>
      </c>
      <c r="P131" s="3">
        <v>-0.15833333333333299</v>
      </c>
    </row>
    <row r="132" spans="1:16" x14ac:dyDescent="0.3">
      <c r="A132" s="8" t="s">
        <v>203</v>
      </c>
      <c r="B132" s="8" t="s">
        <v>81</v>
      </c>
      <c r="C132" s="2">
        <v>6.4631956912028707E-2</v>
      </c>
      <c r="D132" s="2">
        <v>-8.4317032040472195E-2</v>
      </c>
      <c r="E132" s="2">
        <v>6.8139963167587497E-2</v>
      </c>
      <c r="F132" s="2">
        <v>-4.31034482758621E-2</v>
      </c>
      <c r="G132" s="2">
        <v>6.8468468468468505E-2</v>
      </c>
      <c r="H132" s="2">
        <v>9.7807757166947701E-2</v>
      </c>
      <c r="I132" s="2">
        <v>0.16436251920122899</v>
      </c>
      <c r="J132" s="2">
        <v>0.114775725593668</v>
      </c>
      <c r="K132" s="2">
        <v>0.17869822485207101</v>
      </c>
      <c r="L132" s="2">
        <v>0.23795180722891601</v>
      </c>
      <c r="M132" s="2">
        <v>0.15085158150851599</v>
      </c>
      <c r="N132" s="2">
        <v>8.2452431289640596E-2</v>
      </c>
      <c r="O132" s="3">
        <v>0.81775147928994096</v>
      </c>
      <c r="P132" s="3">
        <v>1.8287292817679599</v>
      </c>
    </row>
    <row r="133" spans="1:16" x14ac:dyDescent="0.3">
      <c r="A133" s="8" t="s">
        <v>203</v>
      </c>
      <c r="B133" s="8" t="s">
        <v>82</v>
      </c>
      <c r="C133" s="2">
        <v>-1.1111111111111099E-2</v>
      </c>
      <c r="D133" s="2">
        <v>4.49438202247191E-2</v>
      </c>
      <c r="E133" s="2">
        <v>6.4516129032258104E-2</v>
      </c>
      <c r="F133" s="2">
        <v>3.03030303030303E-2</v>
      </c>
      <c r="G133" s="2">
        <v>0</v>
      </c>
      <c r="H133" s="2">
        <v>0.36274509803921601</v>
      </c>
      <c r="I133" s="2">
        <v>0.25899280575539602</v>
      </c>
      <c r="J133" s="2">
        <v>0.12</v>
      </c>
      <c r="K133" s="2">
        <v>0.11734693877551</v>
      </c>
      <c r="L133" s="2">
        <v>0.34703196347032</v>
      </c>
      <c r="M133" s="2">
        <v>0.16610169491525401</v>
      </c>
      <c r="N133" s="2">
        <v>0.226744186046512</v>
      </c>
      <c r="O133" s="3">
        <v>1.1530612244898</v>
      </c>
      <c r="P133" s="3">
        <v>3.5376344086021501</v>
      </c>
    </row>
    <row r="134" spans="1:16" x14ac:dyDescent="0.3">
      <c r="A134" s="8" t="s">
        <v>203</v>
      </c>
      <c r="B134" s="8" t="s">
        <v>83</v>
      </c>
      <c r="C134" s="2">
        <v>0.12962962962963001</v>
      </c>
      <c r="D134" s="2">
        <v>0.13114754098360701</v>
      </c>
      <c r="E134" s="2">
        <v>2.8985507246376802E-2</v>
      </c>
      <c r="F134" s="2">
        <v>0.11267605633802801</v>
      </c>
      <c r="G134" s="2">
        <v>0.139240506329114</v>
      </c>
      <c r="H134" s="2">
        <v>8.8888888888888906E-2</v>
      </c>
      <c r="I134" s="2">
        <v>0.122448979591837</v>
      </c>
      <c r="J134" s="2">
        <v>0.15454545454545501</v>
      </c>
      <c r="K134" s="2">
        <v>-1.5748031496062999E-2</v>
      </c>
      <c r="L134" s="2">
        <v>-5.6000000000000001E-2</v>
      </c>
      <c r="M134" s="2">
        <v>0.152542372881356</v>
      </c>
      <c r="N134" s="2">
        <v>0.16911764705882401</v>
      </c>
      <c r="O134" s="3">
        <v>0.25196850393700798</v>
      </c>
      <c r="P134" s="3">
        <v>1.3043478260869601</v>
      </c>
    </row>
    <row r="135" spans="1:16" x14ac:dyDescent="0.3">
      <c r="A135" s="8" t="s">
        <v>203</v>
      </c>
      <c r="B135" s="8" t="s">
        <v>84</v>
      </c>
      <c r="C135" s="2">
        <v>8.0965909090909102E-2</v>
      </c>
      <c r="D135" s="2">
        <v>-4.2706964520367902E-2</v>
      </c>
      <c r="E135" s="2">
        <v>-2.53946465339739E-2</v>
      </c>
      <c r="F135" s="2">
        <v>3.59154929577465E-2</v>
      </c>
      <c r="G135" s="2">
        <v>0.100611828687967</v>
      </c>
      <c r="H135" s="2">
        <v>3.2118591723286002E-2</v>
      </c>
      <c r="I135" s="2">
        <v>4.6080191502094602E-2</v>
      </c>
      <c r="J135" s="2">
        <v>5.89244851258581E-2</v>
      </c>
      <c r="K135" s="2">
        <v>1.08049702863317E-2</v>
      </c>
      <c r="L135" s="2">
        <v>3.3137359700694799E-2</v>
      </c>
      <c r="M135" s="2">
        <v>7.24262803931712E-3</v>
      </c>
      <c r="N135" s="2">
        <v>1.9003595274781699E-2</v>
      </c>
      <c r="O135" s="3">
        <v>7.1853052404105902E-2</v>
      </c>
      <c r="P135" s="3">
        <v>0.36170212765957399</v>
      </c>
    </row>
    <row r="136" spans="1:16" x14ac:dyDescent="0.3">
      <c r="A136" s="8" t="s">
        <v>203</v>
      </c>
      <c r="B136" s="8" t="s">
        <v>17</v>
      </c>
      <c r="C136" s="2">
        <v>5.9829059829059797E-2</v>
      </c>
      <c r="D136" s="2">
        <v>8.0645161290322606E-2</v>
      </c>
      <c r="E136" s="2">
        <v>2.9850746268656699E-2</v>
      </c>
      <c r="F136" s="2">
        <v>1.4492753623188401E-2</v>
      </c>
      <c r="G136" s="2">
        <v>6.4285714285714293E-2</v>
      </c>
      <c r="H136" s="2">
        <v>0</v>
      </c>
      <c r="I136" s="2">
        <v>0.288590604026846</v>
      </c>
      <c r="J136" s="2">
        <v>0.25520833333333298</v>
      </c>
      <c r="K136" s="2">
        <v>0.16597510373443999</v>
      </c>
      <c r="L136" s="2">
        <v>0.209964412811388</v>
      </c>
      <c r="M136" s="2">
        <v>0.14411764705882399</v>
      </c>
      <c r="N136" s="2">
        <v>8.7403598971722396E-2</v>
      </c>
      <c r="O136" s="3">
        <v>0.755186721991701</v>
      </c>
      <c r="P136" s="3">
        <v>2.1567164179104501</v>
      </c>
    </row>
    <row r="137" spans="1:16" x14ac:dyDescent="0.3">
      <c r="A137" s="8" t="s">
        <v>203</v>
      </c>
      <c r="B137" s="8" t="s">
        <v>85</v>
      </c>
      <c r="C137" s="2">
        <v>-5.8139534883720902E-2</v>
      </c>
      <c r="D137" s="2">
        <v>-0.18106995884773699</v>
      </c>
      <c r="E137" s="2">
        <v>-9.5477386934673406E-2</v>
      </c>
      <c r="F137" s="2">
        <v>-4.4444444444444398E-2</v>
      </c>
      <c r="G137" s="2">
        <v>-5.8139534883720902E-2</v>
      </c>
      <c r="H137" s="2">
        <v>1.2345679012345699E-2</v>
      </c>
      <c r="I137" s="2">
        <v>0.115853658536585</v>
      </c>
      <c r="J137" s="2">
        <v>3.8251366120218601E-2</v>
      </c>
      <c r="K137" s="2">
        <v>0</v>
      </c>
      <c r="L137" s="2">
        <v>4.2105263157894701E-2</v>
      </c>
      <c r="M137" s="2">
        <v>-3.03030303030303E-2</v>
      </c>
      <c r="N137" s="2">
        <v>-2.6041666666666699E-2</v>
      </c>
      <c r="O137" s="3">
        <v>-1.5789473684210499E-2</v>
      </c>
      <c r="P137" s="3">
        <v>-6.0301507537688398E-2</v>
      </c>
    </row>
    <row r="138" spans="1:16" x14ac:dyDescent="0.3">
      <c r="A138" s="8" t="s">
        <v>204</v>
      </c>
      <c r="B138" s="8" t="s">
        <v>81</v>
      </c>
      <c r="C138" s="2">
        <v>4.8686739269698902E-2</v>
      </c>
      <c r="D138" s="2">
        <v>-2.62675626145388E-2</v>
      </c>
      <c r="E138" s="2">
        <v>-3.1994981179422802E-2</v>
      </c>
      <c r="F138" s="2">
        <v>2.46273493195075E-2</v>
      </c>
      <c r="G138" s="2">
        <v>2.1505376344085999E-2</v>
      </c>
      <c r="H138" s="2">
        <v>6.3157894736842093E-2</v>
      </c>
      <c r="I138" s="2">
        <v>3.6109493302271402E-2</v>
      </c>
      <c r="J138" s="2">
        <v>7.1950534007869604E-2</v>
      </c>
      <c r="K138" s="2">
        <v>0.130571578395385</v>
      </c>
      <c r="L138" s="2">
        <v>0.18738404452690199</v>
      </c>
      <c r="M138" s="2">
        <v>0.21992187499999999</v>
      </c>
      <c r="N138" s="2">
        <v>4.0345821325648401E-2</v>
      </c>
      <c r="O138" s="3">
        <v>0.70372312532773995</v>
      </c>
      <c r="P138" s="3">
        <v>1.0382685069008799</v>
      </c>
    </row>
    <row r="139" spans="1:16" x14ac:dyDescent="0.3">
      <c r="A139" s="8" t="s">
        <v>204</v>
      </c>
      <c r="B139" s="8" t="s">
        <v>82</v>
      </c>
      <c r="C139" s="2">
        <v>0.12156862745098</v>
      </c>
      <c r="D139" s="2">
        <v>1.7482517482517501E-2</v>
      </c>
      <c r="E139" s="2">
        <v>0</v>
      </c>
      <c r="F139" s="2">
        <v>9.2783505154639206E-2</v>
      </c>
      <c r="G139" s="2">
        <v>0.15723270440251599</v>
      </c>
      <c r="H139" s="2">
        <v>5.7065217391304303E-2</v>
      </c>
      <c r="I139" s="2">
        <v>0.172236503856041</v>
      </c>
      <c r="J139" s="2">
        <v>7.4561403508771898E-2</v>
      </c>
      <c r="K139" s="2">
        <v>0.22244897959183699</v>
      </c>
      <c r="L139" s="2">
        <v>0.25876460767946602</v>
      </c>
      <c r="M139" s="2">
        <v>0.19893899204244</v>
      </c>
      <c r="N139" s="2">
        <v>8.4070796460176997E-2</v>
      </c>
      <c r="O139" s="3">
        <v>1</v>
      </c>
      <c r="P139" s="3">
        <v>2.36769759450172</v>
      </c>
    </row>
    <row r="140" spans="1:16" x14ac:dyDescent="0.3">
      <c r="A140" s="8" t="s">
        <v>204</v>
      </c>
      <c r="B140" s="8" t="s">
        <v>83</v>
      </c>
      <c r="C140" s="2">
        <v>0.211111111111111</v>
      </c>
      <c r="D140" s="2">
        <v>-6.4220183486238494E-2</v>
      </c>
      <c r="E140" s="2">
        <v>-5.8823529411764698E-2</v>
      </c>
      <c r="F140" s="2">
        <v>0.13541666666666699</v>
      </c>
      <c r="G140" s="2">
        <v>8.2568807339449504E-2</v>
      </c>
      <c r="H140" s="2">
        <v>-5.0847457627118599E-2</v>
      </c>
      <c r="I140" s="2">
        <v>0.214285714285714</v>
      </c>
      <c r="J140" s="2">
        <v>0.14705882352941199</v>
      </c>
      <c r="K140" s="2">
        <v>-1.9230769230769201E-2</v>
      </c>
      <c r="L140" s="2">
        <v>0.20261437908496699</v>
      </c>
      <c r="M140" s="2">
        <v>6.5217391304347797E-2</v>
      </c>
      <c r="N140" s="2">
        <v>5.6122448979591802E-2</v>
      </c>
      <c r="O140" s="3">
        <v>0.32692307692307698</v>
      </c>
      <c r="P140" s="3">
        <v>1.02941176470588</v>
      </c>
    </row>
    <row r="141" spans="1:16" x14ac:dyDescent="0.3">
      <c r="A141" s="8" t="s">
        <v>204</v>
      </c>
      <c r="B141" s="8" t="s">
        <v>85</v>
      </c>
      <c r="C141" s="2">
        <v>-7.7380952380952397E-2</v>
      </c>
      <c r="D141" s="2">
        <v>-0.112903225806452</v>
      </c>
      <c r="E141" s="2">
        <v>-0.12727272727272701</v>
      </c>
      <c r="F141" s="2">
        <v>0.104166666666667</v>
      </c>
      <c r="G141" s="2">
        <v>-1.5094339622641499E-2</v>
      </c>
      <c r="H141" s="2">
        <v>-3.8314176245210697E-2</v>
      </c>
      <c r="I141" s="2">
        <v>1.5936254980079698E-2</v>
      </c>
      <c r="J141" s="2">
        <v>7.8431372549019607E-3</v>
      </c>
      <c r="K141" s="2">
        <v>-5.83657587548638E-2</v>
      </c>
      <c r="L141" s="2">
        <v>9.0909090909090898E-2</v>
      </c>
      <c r="M141" s="2">
        <v>0.125</v>
      </c>
      <c r="N141" s="2">
        <v>0</v>
      </c>
      <c r="O141" s="3">
        <v>0.155642023346304</v>
      </c>
      <c r="P141" s="3">
        <v>0.08</v>
      </c>
    </row>
    <row r="142" spans="1:16" x14ac:dyDescent="0.3">
      <c r="A142" s="8" t="s">
        <v>204</v>
      </c>
      <c r="B142" s="8" t="s">
        <v>17</v>
      </c>
      <c r="C142" s="2">
        <v>0.10666666666666701</v>
      </c>
      <c r="D142" s="2">
        <v>1.20481927710843E-2</v>
      </c>
      <c r="E142" s="2">
        <v>6.3492063492063502E-2</v>
      </c>
      <c r="F142" s="2">
        <v>0.14925373134328401</v>
      </c>
      <c r="G142" s="2">
        <v>5.1948051948052E-2</v>
      </c>
      <c r="H142" s="2">
        <v>0.15123456790123499</v>
      </c>
      <c r="I142" s="2">
        <v>0.20375335120643401</v>
      </c>
      <c r="J142" s="2">
        <v>0.135857461024499</v>
      </c>
      <c r="K142" s="2">
        <v>0.111764705882353</v>
      </c>
      <c r="L142" s="2">
        <v>0.165784832451499</v>
      </c>
      <c r="M142" s="2">
        <v>0.12708018154311601</v>
      </c>
      <c r="N142" s="2">
        <v>8.1879194630872495E-2</v>
      </c>
      <c r="O142" s="3">
        <v>0.58039215686274503</v>
      </c>
      <c r="P142" s="3">
        <v>2.1984126984126999</v>
      </c>
    </row>
    <row r="143" spans="1:16" x14ac:dyDescent="0.3">
      <c r="A143" s="8" t="s">
        <v>204</v>
      </c>
      <c r="B143" s="8" t="s">
        <v>84</v>
      </c>
      <c r="C143" s="2">
        <v>6.9821567106283899E-2</v>
      </c>
      <c r="D143" s="2">
        <v>-1.5228426395939101E-2</v>
      </c>
      <c r="E143" s="2">
        <v>3.3873343151693699E-2</v>
      </c>
      <c r="F143" s="2">
        <v>6.3390313390313396E-2</v>
      </c>
      <c r="G143" s="2">
        <v>5.29135967849967E-2</v>
      </c>
      <c r="H143" s="2">
        <v>3.8167938931297697E-2</v>
      </c>
      <c r="I143" s="2">
        <v>9.0073529411764705E-2</v>
      </c>
      <c r="J143" s="2">
        <v>0.107363687464868</v>
      </c>
      <c r="K143" s="2">
        <v>5.0761421319797002E-3</v>
      </c>
      <c r="L143" s="2">
        <v>5.7070707070707098E-2</v>
      </c>
      <c r="M143" s="2">
        <v>5.4945054945054903E-2</v>
      </c>
      <c r="N143" s="2">
        <v>-7.6992753623188401E-2</v>
      </c>
      <c r="O143" s="3">
        <v>3.4517766497461903E-2</v>
      </c>
      <c r="P143" s="3">
        <v>0.50073637702503704</v>
      </c>
    </row>
    <row r="144" spans="1:16" x14ac:dyDescent="0.3">
      <c r="A144" s="11" t="s">
        <v>18</v>
      </c>
      <c r="B144" s="11" t="s">
        <v>18</v>
      </c>
      <c r="C144" s="3">
        <v>5.3932790037542401E-2</v>
      </c>
      <c r="D144" s="3">
        <v>-1.6912829423689501E-2</v>
      </c>
      <c r="E144" s="3">
        <v>3.74123608083427E-3</v>
      </c>
      <c r="F144" s="3">
        <v>1.8812549526017699E-2</v>
      </c>
      <c r="G144" s="3">
        <v>6.4700120988650106E-2</v>
      </c>
      <c r="H144" s="3">
        <v>5.2056277056277099E-2</v>
      </c>
      <c r="I144" s="3">
        <v>8.70023660117272E-2</v>
      </c>
      <c r="J144" s="3">
        <v>8.1789575791989005E-2</v>
      </c>
      <c r="K144" s="3">
        <v>7.2828273991776701E-2</v>
      </c>
      <c r="L144" s="3">
        <v>0.11968442940432999</v>
      </c>
      <c r="M144" s="3">
        <v>0.117869822485207</v>
      </c>
      <c r="N144" s="3">
        <v>2.67593934754638E-2</v>
      </c>
      <c r="O144" s="3">
        <v>0.37875076546233899</v>
      </c>
      <c r="P144" s="3">
        <v>0.85712602368467605</v>
      </c>
    </row>
    <row r="145" spans="1:2" x14ac:dyDescent="0.3">
      <c r="A145" s="15"/>
      <c r="B145" s="15"/>
    </row>
    <row r="146" spans="1:2" x14ac:dyDescent="0.3">
      <c r="A146" s="13" t="s">
        <v>42</v>
      </c>
      <c r="B146" s="15"/>
    </row>
    <row r="147" spans="1:2" x14ac:dyDescent="0.3">
      <c r="A147" s="14" t="s">
        <v>43</v>
      </c>
      <c r="B147" s="15"/>
    </row>
    <row r="148" spans="1:2" x14ac:dyDescent="0.3">
      <c r="A148" s="14" t="s">
        <v>44</v>
      </c>
      <c r="B148" s="15"/>
    </row>
    <row r="149" spans="1:2" x14ac:dyDescent="0.3">
      <c r="A149" s="14" t="s">
        <v>47</v>
      </c>
      <c r="B149" s="15"/>
    </row>
    <row r="150" spans="1:2" x14ac:dyDescent="0.3">
      <c r="A150" s="14" t="s">
        <v>88</v>
      </c>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54:O54"/>
    <mergeCell ref="C100:N100"/>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252</v>
      </c>
      <c r="B1" s="15"/>
    </row>
    <row r="2" spans="1:15" ht="15.6" x14ac:dyDescent="0.3">
      <c r="A2" s="12" t="s">
        <v>176</v>
      </c>
      <c r="B2" s="15"/>
    </row>
    <row r="3" spans="1:15" ht="15.6" x14ac:dyDescent="0.3">
      <c r="A3" s="12" t="s">
        <v>206</v>
      </c>
      <c r="B3" s="15"/>
    </row>
    <row r="4" spans="1:15" ht="15.6" x14ac:dyDescent="0.3">
      <c r="A4" s="12" t="s">
        <v>87</v>
      </c>
      <c r="B4" s="15"/>
    </row>
    <row r="5" spans="1:15" ht="15.6" x14ac:dyDescent="0.3">
      <c r="A5" s="12" t="s">
        <v>79</v>
      </c>
      <c r="B5" s="15"/>
    </row>
    <row r="6" spans="1:15" x14ac:dyDescent="0.3">
      <c r="A6" s="16" t="str">
        <f>HYPERLINK("#'Table of contents'!A111",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89</v>
      </c>
      <c r="C9" s="1">
        <v>157</v>
      </c>
      <c r="D9" s="1">
        <v>182</v>
      </c>
      <c r="E9" s="1">
        <v>201</v>
      </c>
      <c r="F9" s="1">
        <v>190</v>
      </c>
      <c r="G9" s="1">
        <v>204</v>
      </c>
      <c r="H9" s="1">
        <v>209</v>
      </c>
      <c r="I9" s="1">
        <v>237</v>
      </c>
      <c r="J9" s="1">
        <v>278</v>
      </c>
      <c r="K9" s="1">
        <v>328</v>
      </c>
      <c r="L9" s="1">
        <v>328</v>
      </c>
      <c r="M9" s="1">
        <v>376</v>
      </c>
      <c r="N9" s="1">
        <v>439</v>
      </c>
      <c r="O9" s="1">
        <v>441</v>
      </c>
    </row>
    <row r="10" spans="1:15" x14ac:dyDescent="0.3">
      <c r="A10" s="7" t="s">
        <v>198</v>
      </c>
      <c r="B10" s="7" t="s">
        <v>90</v>
      </c>
      <c r="C10" s="1">
        <v>1176</v>
      </c>
      <c r="D10" s="1">
        <v>1233</v>
      </c>
      <c r="E10" s="1">
        <v>1288</v>
      </c>
      <c r="F10" s="1">
        <v>1285</v>
      </c>
      <c r="G10" s="1">
        <v>1396</v>
      </c>
      <c r="H10" s="1">
        <v>1501</v>
      </c>
      <c r="I10" s="1">
        <v>1555</v>
      </c>
      <c r="J10" s="1">
        <v>1769</v>
      </c>
      <c r="K10" s="1">
        <v>1888</v>
      </c>
      <c r="L10" s="1">
        <v>2103</v>
      </c>
      <c r="M10" s="1">
        <v>2444</v>
      </c>
      <c r="N10" s="1">
        <v>2808</v>
      </c>
      <c r="O10" s="1">
        <v>2955</v>
      </c>
    </row>
    <row r="11" spans="1:15" x14ac:dyDescent="0.3">
      <c r="A11" s="7" t="s">
        <v>198</v>
      </c>
      <c r="B11" s="7" t="s">
        <v>91</v>
      </c>
      <c r="C11" s="1">
        <v>30</v>
      </c>
      <c r="D11" s="1">
        <v>28</v>
      </c>
      <c r="E11" s="1">
        <v>36</v>
      </c>
      <c r="F11" s="1">
        <v>33</v>
      </c>
      <c r="G11" s="1">
        <v>34</v>
      </c>
      <c r="H11" s="1">
        <v>27</v>
      </c>
      <c r="I11" s="1">
        <v>38</v>
      </c>
      <c r="J11" s="1">
        <v>47</v>
      </c>
      <c r="K11" s="1">
        <v>53</v>
      </c>
      <c r="L11" s="1">
        <v>71</v>
      </c>
      <c r="M11" s="1">
        <v>93</v>
      </c>
      <c r="N11" s="1">
        <v>98</v>
      </c>
      <c r="O11" s="1">
        <v>113</v>
      </c>
    </row>
    <row r="12" spans="1:15" x14ac:dyDescent="0.3">
      <c r="A12" s="7" t="s">
        <v>198</v>
      </c>
      <c r="B12" s="7" t="s">
        <v>92</v>
      </c>
      <c r="C12" s="1">
        <v>291</v>
      </c>
      <c r="D12" s="1">
        <v>294</v>
      </c>
      <c r="E12" s="1">
        <v>319</v>
      </c>
      <c r="F12" s="1">
        <v>330</v>
      </c>
      <c r="G12" s="1">
        <v>332</v>
      </c>
      <c r="H12" s="1">
        <v>374</v>
      </c>
      <c r="I12" s="1">
        <v>425</v>
      </c>
      <c r="J12" s="1">
        <v>460</v>
      </c>
      <c r="K12" s="1">
        <v>502</v>
      </c>
      <c r="L12" s="1">
        <v>559</v>
      </c>
      <c r="M12" s="1">
        <v>656</v>
      </c>
      <c r="N12" s="1">
        <v>736</v>
      </c>
      <c r="O12" s="1">
        <v>780</v>
      </c>
    </row>
    <row r="13" spans="1:15" x14ac:dyDescent="0.3">
      <c r="A13" s="7" t="s">
        <v>198</v>
      </c>
      <c r="B13" s="7" t="s">
        <v>93</v>
      </c>
      <c r="C13" s="1">
        <v>17</v>
      </c>
      <c r="D13" s="1">
        <v>23</v>
      </c>
      <c r="E13" s="1">
        <v>27</v>
      </c>
      <c r="F13" s="1">
        <v>34</v>
      </c>
      <c r="G13" s="1">
        <v>33</v>
      </c>
      <c r="H13" s="1">
        <v>47</v>
      </c>
      <c r="I13" s="1">
        <v>46</v>
      </c>
      <c r="J13" s="1">
        <v>42</v>
      </c>
      <c r="K13" s="1">
        <v>49</v>
      </c>
      <c r="L13" s="1">
        <v>55</v>
      </c>
      <c r="M13" s="1">
        <v>59</v>
      </c>
      <c r="N13" s="1">
        <v>58</v>
      </c>
      <c r="O13" s="1">
        <v>59</v>
      </c>
    </row>
    <row r="14" spans="1:15" x14ac:dyDescent="0.3">
      <c r="A14" s="7" t="s">
        <v>198</v>
      </c>
      <c r="B14" s="7" t="s">
        <v>94</v>
      </c>
      <c r="C14" s="1">
        <v>49</v>
      </c>
      <c r="D14" s="1">
        <v>58</v>
      </c>
      <c r="E14" s="1">
        <v>61</v>
      </c>
      <c r="F14" s="1">
        <v>60</v>
      </c>
      <c r="G14" s="1">
        <v>60</v>
      </c>
      <c r="H14" s="1">
        <v>75</v>
      </c>
      <c r="I14" s="1">
        <v>83</v>
      </c>
      <c r="J14" s="1">
        <v>84</v>
      </c>
      <c r="K14" s="1">
        <v>98</v>
      </c>
      <c r="L14" s="1">
        <v>106</v>
      </c>
      <c r="M14" s="1">
        <v>98</v>
      </c>
      <c r="N14" s="1">
        <v>103</v>
      </c>
      <c r="O14" s="1">
        <v>120</v>
      </c>
    </row>
    <row r="15" spans="1:15" x14ac:dyDescent="0.3">
      <c r="A15" s="7" t="s">
        <v>198</v>
      </c>
      <c r="B15" s="7" t="s">
        <v>95</v>
      </c>
      <c r="C15" s="1">
        <v>583</v>
      </c>
      <c r="D15" s="1">
        <v>622</v>
      </c>
      <c r="E15" s="1">
        <v>603</v>
      </c>
      <c r="F15" s="1">
        <v>552</v>
      </c>
      <c r="G15" s="1">
        <v>583</v>
      </c>
      <c r="H15" s="1">
        <v>597</v>
      </c>
      <c r="I15" s="1">
        <v>607</v>
      </c>
      <c r="J15" s="1">
        <v>665</v>
      </c>
      <c r="K15" s="1">
        <v>683</v>
      </c>
      <c r="L15" s="1">
        <v>679</v>
      </c>
      <c r="M15" s="1">
        <v>703</v>
      </c>
      <c r="N15" s="1">
        <v>688</v>
      </c>
      <c r="O15" s="1">
        <v>635</v>
      </c>
    </row>
    <row r="16" spans="1:15" x14ac:dyDescent="0.3">
      <c r="A16" s="7" t="s">
        <v>198</v>
      </c>
      <c r="B16" s="7" t="s">
        <v>96</v>
      </c>
      <c r="C16" s="1">
        <v>449</v>
      </c>
      <c r="D16" s="1">
        <v>475</v>
      </c>
      <c r="E16" s="1">
        <v>516</v>
      </c>
      <c r="F16" s="1">
        <v>475</v>
      </c>
      <c r="G16" s="1">
        <v>478</v>
      </c>
      <c r="H16" s="1">
        <v>537</v>
      </c>
      <c r="I16" s="1">
        <v>525</v>
      </c>
      <c r="J16" s="1">
        <v>561</v>
      </c>
      <c r="K16" s="1">
        <v>560</v>
      </c>
      <c r="L16" s="1">
        <v>557</v>
      </c>
      <c r="M16" s="1">
        <v>576</v>
      </c>
      <c r="N16" s="1">
        <v>546</v>
      </c>
      <c r="O16" s="1">
        <v>542</v>
      </c>
    </row>
    <row r="17" spans="1:15" x14ac:dyDescent="0.3">
      <c r="A17" s="7" t="s">
        <v>198</v>
      </c>
      <c r="B17" s="7" t="s">
        <v>97</v>
      </c>
      <c r="C17" s="1">
        <v>15</v>
      </c>
      <c r="D17" s="1">
        <v>22</v>
      </c>
      <c r="E17" s="1">
        <v>26</v>
      </c>
      <c r="F17" s="1">
        <v>19</v>
      </c>
      <c r="G17" s="1">
        <v>28</v>
      </c>
      <c r="H17" s="1">
        <v>25</v>
      </c>
      <c r="I17" s="1">
        <v>41</v>
      </c>
      <c r="J17" s="1">
        <v>55</v>
      </c>
      <c r="K17" s="1">
        <v>54</v>
      </c>
      <c r="L17" s="1">
        <v>47</v>
      </c>
      <c r="M17" s="1">
        <v>51</v>
      </c>
      <c r="N17" s="1">
        <v>53</v>
      </c>
      <c r="O17" s="1">
        <v>57</v>
      </c>
    </row>
    <row r="18" spans="1:15" x14ac:dyDescent="0.3">
      <c r="A18" s="7" t="s">
        <v>198</v>
      </c>
      <c r="B18" s="7" t="s">
        <v>98</v>
      </c>
      <c r="C18" s="1">
        <v>175</v>
      </c>
      <c r="D18" s="1">
        <v>186</v>
      </c>
      <c r="E18" s="1">
        <v>192</v>
      </c>
      <c r="F18" s="1">
        <v>218</v>
      </c>
      <c r="G18" s="1">
        <v>222</v>
      </c>
      <c r="H18" s="1">
        <v>250</v>
      </c>
      <c r="I18" s="1">
        <v>296</v>
      </c>
      <c r="J18" s="1">
        <v>341</v>
      </c>
      <c r="K18" s="1">
        <v>440</v>
      </c>
      <c r="L18" s="1">
        <v>487</v>
      </c>
      <c r="M18" s="1">
        <v>545</v>
      </c>
      <c r="N18" s="1">
        <v>630</v>
      </c>
      <c r="O18" s="1">
        <v>648</v>
      </c>
    </row>
    <row r="19" spans="1:15" x14ac:dyDescent="0.3">
      <c r="A19" s="7" t="s">
        <v>198</v>
      </c>
      <c r="B19" s="7" t="s">
        <v>99</v>
      </c>
      <c r="C19" s="1">
        <v>117</v>
      </c>
      <c r="D19" s="1">
        <v>94</v>
      </c>
      <c r="E19" s="1">
        <v>89</v>
      </c>
      <c r="F19" s="1">
        <v>81</v>
      </c>
      <c r="G19" s="1">
        <v>77</v>
      </c>
      <c r="H19" s="1">
        <v>71</v>
      </c>
      <c r="I19" s="1">
        <v>70</v>
      </c>
      <c r="J19" s="1">
        <v>66</v>
      </c>
      <c r="K19" s="1">
        <v>65</v>
      </c>
      <c r="L19" s="1">
        <v>66</v>
      </c>
      <c r="M19" s="1">
        <v>69</v>
      </c>
      <c r="N19" s="1">
        <v>74</v>
      </c>
      <c r="O19" s="1">
        <v>59</v>
      </c>
    </row>
    <row r="20" spans="1:15" x14ac:dyDescent="0.3">
      <c r="A20" s="7" t="s">
        <v>198</v>
      </c>
      <c r="B20" s="7" t="s">
        <v>100</v>
      </c>
      <c r="C20" s="1">
        <v>227</v>
      </c>
      <c r="D20" s="1">
        <v>218</v>
      </c>
      <c r="E20" s="1">
        <v>187</v>
      </c>
      <c r="F20" s="1">
        <v>175</v>
      </c>
      <c r="G20" s="1">
        <v>174</v>
      </c>
      <c r="H20" s="1">
        <v>184</v>
      </c>
      <c r="I20" s="1">
        <v>189</v>
      </c>
      <c r="J20" s="1">
        <v>199</v>
      </c>
      <c r="K20" s="1">
        <v>215</v>
      </c>
      <c r="L20" s="1">
        <v>249</v>
      </c>
      <c r="M20" s="1">
        <v>223</v>
      </c>
      <c r="N20" s="1">
        <v>245</v>
      </c>
      <c r="O20" s="1">
        <v>251</v>
      </c>
    </row>
    <row r="21" spans="1:15" x14ac:dyDescent="0.3">
      <c r="A21" s="7" t="s">
        <v>199</v>
      </c>
      <c r="B21" s="7" t="s">
        <v>89</v>
      </c>
      <c r="C21" s="1">
        <v>789</v>
      </c>
      <c r="D21" s="1">
        <v>986</v>
      </c>
      <c r="E21" s="1">
        <v>906</v>
      </c>
      <c r="F21" s="1">
        <v>949</v>
      </c>
      <c r="G21" s="1">
        <v>895</v>
      </c>
      <c r="H21" s="1">
        <v>951</v>
      </c>
      <c r="I21" s="1">
        <v>927</v>
      </c>
      <c r="J21" s="1">
        <v>957</v>
      </c>
      <c r="K21" s="1">
        <v>1097</v>
      </c>
      <c r="L21" s="1">
        <v>1064</v>
      </c>
      <c r="M21" s="1">
        <v>1196</v>
      </c>
      <c r="N21" s="1">
        <v>1168</v>
      </c>
      <c r="O21" s="1">
        <v>1274</v>
      </c>
    </row>
    <row r="22" spans="1:15" x14ac:dyDescent="0.3">
      <c r="A22" s="7" t="s">
        <v>199</v>
      </c>
      <c r="B22" s="7" t="s">
        <v>90</v>
      </c>
      <c r="C22" s="1">
        <v>2433</v>
      </c>
      <c r="D22" s="1">
        <v>2379</v>
      </c>
      <c r="E22" s="1">
        <v>2283</v>
      </c>
      <c r="F22" s="1">
        <v>2342</v>
      </c>
      <c r="G22" s="1">
        <v>2347</v>
      </c>
      <c r="H22" s="1">
        <v>2454</v>
      </c>
      <c r="I22" s="1">
        <v>2645</v>
      </c>
      <c r="J22" s="1">
        <v>2885</v>
      </c>
      <c r="K22" s="1">
        <v>3034</v>
      </c>
      <c r="L22" s="1">
        <v>3388</v>
      </c>
      <c r="M22" s="1">
        <v>4002</v>
      </c>
      <c r="N22" s="1">
        <v>4624</v>
      </c>
      <c r="O22" s="1">
        <v>4884</v>
      </c>
    </row>
    <row r="23" spans="1:15" x14ac:dyDescent="0.3">
      <c r="A23" s="7" t="s">
        <v>199</v>
      </c>
      <c r="B23" s="7" t="s">
        <v>91</v>
      </c>
      <c r="C23" s="1">
        <v>154</v>
      </c>
      <c r="D23" s="1">
        <v>184</v>
      </c>
      <c r="E23" s="1">
        <v>186</v>
      </c>
      <c r="F23" s="1">
        <v>186</v>
      </c>
      <c r="G23" s="1">
        <v>188</v>
      </c>
      <c r="H23" s="1">
        <v>198</v>
      </c>
      <c r="I23" s="1">
        <v>222</v>
      </c>
      <c r="J23" s="1">
        <v>220</v>
      </c>
      <c r="K23" s="1">
        <v>226</v>
      </c>
      <c r="L23" s="1">
        <v>229</v>
      </c>
      <c r="M23" s="1">
        <v>275</v>
      </c>
      <c r="N23" s="1">
        <v>257</v>
      </c>
      <c r="O23" s="1">
        <v>308</v>
      </c>
    </row>
    <row r="24" spans="1:15" x14ac:dyDescent="0.3">
      <c r="A24" s="7" t="s">
        <v>199</v>
      </c>
      <c r="B24" s="7" t="s">
        <v>92</v>
      </c>
      <c r="C24" s="1">
        <v>700</v>
      </c>
      <c r="D24" s="1">
        <v>694</v>
      </c>
      <c r="E24" s="1">
        <v>643</v>
      </c>
      <c r="F24" s="1">
        <v>612</v>
      </c>
      <c r="G24" s="1">
        <v>615</v>
      </c>
      <c r="H24" s="1">
        <v>634</v>
      </c>
      <c r="I24" s="1">
        <v>679</v>
      </c>
      <c r="J24" s="1">
        <v>705</v>
      </c>
      <c r="K24" s="1">
        <v>725</v>
      </c>
      <c r="L24" s="1">
        <v>809</v>
      </c>
      <c r="M24" s="1">
        <v>934</v>
      </c>
      <c r="N24" s="1">
        <v>1081</v>
      </c>
      <c r="O24" s="1">
        <v>1144</v>
      </c>
    </row>
    <row r="25" spans="1:15" x14ac:dyDescent="0.3">
      <c r="A25" s="7" t="s">
        <v>199</v>
      </c>
      <c r="B25" s="7" t="s">
        <v>93</v>
      </c>
      <c r="C25" s="1">
        <v>114</v>
      </c>
      <c r="D25" s="1">
        <v>138</v>
      </c>
      <c r="E25" s="1">
        <v>142</v>
      </c>
      <c r="F25" s="1">
        <v>151</v>
      </c>
      <c r="G25" s="1">
        <v>144</v>
      </c>
      <c r="H25" s="1">
        <v>165</v>
      </c>
      <c r="I25" s="1">
        <v>179</v>
      </c>
      <c r="J25" s="1">
        <v>193</v>
      </c>
      <c r="K25" s="1">
        <v>218</v>
      </c>
      <c r="L25" s="1">
        <v>228</v>
      </c>
      <c r="M25" s="1">
        <v>235</v>
      </c>
      <c r="N25" s="1">
        <v>224</v>
      </c>
      <c r="O25" s="1">
        <v>244</v>
      </c>
    </row>
    <row r="26" spans="1:15" x14ac:dyDescent="0.3">
      <c r="A26" s="7" t="s">
        <v>199</v>
      </c>
      <c r="B26" s="7" t="s">
        <v>94</v>
      </c>
      <c r="C26" s="1">
        <v>130</v>
      </c>
      <c r="D26" s="1">
        <v>138</v>
      </c>
      <c r="E26" s="1">
        <v>128</v>
      </c>
      <c r="F26" s="1">
        <v>138</v>
      </c>
      <c r="G26" s="1">
        <v>141</v>
      </c>
      <c r="H26" s="1">
        <v>152</v>
      </c>
      <c r="I26" s="1">
        <v>156</v>
      </c>
      <c r="J26" s="1">
        <v>188</v>
      </c>
      <c r="K26" s="1">
        <v>185</v>
      </c>
      <c r="L26" s="1">
        <v>220</v>
      </c>
      <c r="M26" s="1">
        <v>245</v>
      </c>
      <c r="N26" s="1">
        <v>262</v>
      </c>
      <c r="O26" s="1">
        <v>232</v>
      </c>
    </row>
    <row r="27" spans="1:15" x14ac:dyDescent="0.3">
      <c r="A27" s="7" t="s">
        <v>199</v>
      </c>
      <c r="B27" s="7" t="s">
        <v>95</v>
      </c>
      <c r="C27" s="1">
        <v>1368</v>
      </c>
      <c r="D27" s="1">
        <v>1774</v>
      </c>
      <c r="E27" s="1">
        <v>1669</v>
      </c>
      <c r="F27" s="1">
        <v>1800</v>
      </c>
      <c r="G27" s="1">
        <v>1726</v>
      </c>
      <c r="H27" s="1">
        <v>1883</v>
      </c>
      <c r="I27" s="1">
        <v>1907</v>
      </c>
      <c r="J27" s="1">
        <v>1975</v>
      </c>
      <c r="K27" s="1">
        <v>2111</v>
      </c>
      <c r="L27" s="1">
        <v>2084</v>
      </c>
      <c r="M27" s="1">
        <v>2137</v>
      </c>
      <c r="N27" s="1">
        <v>2053</v>
      </c>
      <c r="O27" s="1">
        <v>2034</v>
      </c>
    </row>
    <row r="28" spans="1:15" x14ac:dyDescent="0.3">
      <c r="A28" s="7" t="s">
        <v>199</v>
      </c>
      <c r="B28" s="7" t="s">
        <v>96</v>
      </c>
      <c r="C28" s="1">
        <v>1841</v>
      </c>
      <c r="D28" s="1">
        <v>1985</v>
      </c>
      <c r="E28" s="1">
        <v>1974</v>
      </c>
      <c r="F28" s="1">
        <v>1904</v>
      </c>
      <c r="G28" s="1">
        <v>1862</v>
      </c>
      <c r="H28" s="1">
        <v>1854</v>
      </c>
      <c r="I28" s="1">
        <v>1924</v>
      </c>
      <c r="J28" s="1">
        <v>1883</v>
      </c>
      <c r="K28" s="1">
        <v>1896</v>
      </c>
      <c r="L28" s="1">
        <v>1889</v>
      </c>
      <c r="M28" s="1">
        <v>1908</v>
      </c>
      <c r="N28" s="1">
        <v>2074</v>
      </c>
      <c r="O28" s="1">
        <v>1876</v>
      </c>
    </row>
    <row r="29" spans="1:15" x14ac:dyDescent="0.3">
      <c r="A29" s="7" t="s">
        <v>199</v>
      </c>
      <c r="B29" s="7" t="s">
        <v>97</v>
      </c>
      <c r="C29" s="1">
        <v>117</v>
      </c>
      <c r="D29" s="1">
        <v>119</v>
      </c>
      <c r="E29" s="1">
        <v>131</v>
      </c>
      <c r="F29" s="1">
        <v>133</v>
      </c>
      <c r="G29" s="1">
        <v>137</v>
      </c>
      <c r="H29" s="1">
        <v>130</v>
      </c>
      <c r="I29" s="1">
        <v>129</v>
      </c>
      <c r="J29" s="1">
        <v>148</v>
      </c>
      <c r="K29" s="1">
        <v>170</v>
      </c>
      <c r="L29" s="1">
        <v>178</v>
      </c>
      <c r="M29" s="1">
        <v>197</v>
      </c>
      <c r="N29" s="1">
        <v>199</v>
      </c>
      <c r="O29" s="1">
        <v>209</v>
      </c>
    </row>
    <row r="30" spans="1:15" x14ac:dyDescent="0.3">
      <c r="A30" s="7" t="s">
        <v>199</v>
      </c>
      <c r="B30" s="7" t="s">
        <v>98</v>
      </c>
      <c r="C30" s="1">
        <v>497</v>
      </c>
      <c r="D30" s="1">
        <v>502</v>
      </c>
      <c r="E30" s="1">
        <v>492</v>
      </c>
      <c r="F30" s="1">
        <v>498</v>
      </c>
      <c r="G30" s="1">
        <v>516</v>
      </c>
      <c r="H30" s="1">
        <v>556</v>
      </c>
      <c r="I30" s="1">
        <v>598</v>
      </c>
      <c r="J30" s="1">
        <v>712</v>
      </c>
      <c r="K30" s="1">
        <v>792</v>
      </c>
      <c r="L30" s="1">
        <v>944</v>
      </c>
      <c r="M30" s="1">
        <v>1155</v>
      </c>
      <c r="N30" s="1">
        <v>1323</v>
      </c>
      <c r="O30" s="1">
        <v>1377</v>
      </c>
    </row>
    <row r="31" spans="1:15" x14ac:dyDescent="0.3">
      <c r="A31" s="7" t="s">
        <v>199</v>
      </c>
      <c r="B31" s="7" t="s">
        <v>99</v>
      </c>
      <c r="C31" s="1">
        <v>432</v>
      </c>
      <c r="D31" s="1">
        <v>430</v>
      </c>
      <c r="E31" s="1">
        <v>380</v>
      </c>
      <c r="F31" s="1">
        <v>320</v>
      </c>
      <c r="G31" s="1">
        <v>266</v>
      </c>
      <c r="H31" s="1">
        <v>273</v>
      </c>
      <c r="I31" s="1">
        <v>245</v>
      </c>
      <c r="J31" s="1">
        <v>227</v>
      </c>
      <c r="K31" s="1">
        <v>249</v>
      </c>
      <c r="L31" s="1">
        <v>249</v>
      </c>
      <c r="M31" s="1">
        <v>225</v>
      </c>
      <c r="N31" s="1">
        <v>202</v>
      </c>
      <c r="O31" s="1">
        <v>201</v>
      </c>
    </row>
    <row r="32" spans="1:15" x14ac:dyDescent="0.3">
      <c r="A32" s="7" t="s">
        <v>199</v>
      </c>
      <c r="B32" s="7" t="s">
        <v>100</v>
      </c>
      <c r="C32" s="1">
        <v>749</v>
      </c>
      <c r="D32" s="1">
        <v>692</v>
      </c>
      <c r="E32" s="1">
        <v>609</v>
      </c>
      <c r="F32" s="1">
        <v>514</v>
      </c>
      <c r="G32" s="1">
        <v>484</v>
      </c>
      <c r="H32" s="1">
        <v>468</v>
      </c>
      <c r="I32" s="1">
        <v>459</v>
      </c>
      <c r="J32" s="1">
        <v>481</v>
      </c>
      <c r="K32" s="1">
        <v>502</v>
      </c>
      <c r="L32" s="1">
        <v>522</v>
      </c>
      <c r="M32" s="1">
        <v>546</v>
      </c>
      <c r="N32" s="1">
        <v>593</v>
      </c>
      <c r="O32" s="1">
        <v>557</v>
      </c>
    </row>
    <row r="33" spans="1:15" x14ac:dyDescent="0.3">
      <c r="A33" s="7" t="s">
        <v>200</v>
      </c>
      <c r="B33" s="7" t="s">
        <v>89</v>
      </c>
      <c r="C33" s="1">
        <v>312</v>
      </c>
      <c r="D33" s="1">
        <v>339</v>
      </c>
      <c r="E33" s="1">
        <v>380</v>
      </c>
      <c r="F33" s="1">
        <v>414</v>
      </c>
      <c r="G33" s="1">
        <v>418</v>
      </c>
      <c r="H33" s="1">
        <v>457</v>
      </c>
      <c r="I33" s="1">
        <v>480</v>
      </c>
      <c r="J33" s="1">
        <v>515</v>
      </c>
      <c r="K33" s="1">
        <v>613</v>
      </c>
      <c r="L33" s="1">
        <v>601</v>
      </c>
      <c r="M33" s="1">
        <v>711</v>
      </c>
      <c r="N33" s="1">
        <v>809</v>
      </c>
      <c r="O33" s="1">
        <v>778</v>
      </c>
    </row>
    <row r="34" spans="1:15" x14ac:dyDescent="0.3">
      <c r="A34" s="7" t="s">
        <v>200</v>
      </c>
      <c r="B34" s="7" t="s">
        <v>90</v>
      </c>
      <c r="C34" s="1">
        <v>2049</v>
      </c>
      <c r="D34" s="1">
        <v>2132</v>
      </c>
      <c r="E34" s="1">
        <v>2212</v>
      </c>
      <c r="F34" s="1">
        <v>2251</v>
      </c>
      <c r="G34" s="1">
        <v>2386</v>
      </c>
      <c r="H34" s="1">
        <v>2513</v>
      </c>
      <c r="I34" s="1">
        <v>2678</v>
      </c>
      <c r="J34" s="1">
        <v>3020</v>
      </c>
      <c r="K34" s="1">
        <v>3345</v>
      </c>
      <c r="L34" s="1">
        <v>3731</v>
      </c>
      <c r="M34" s="1">
        <v>4421</v>
      </c>
      <c r="N34" s="1">
        <v>5371</v>
      </c>
      <c r="O34" s="1">
        <v>5645</v>
      </c>
    </row>
    <row r="35" spans="1:15" x14ac:dyDescent="0.3">
      <c r="A35" s="7" t="s">
        <v>200</v>
      </c>
      <c r="B35" s="7" t="s">
        <v>91</v>
      </c>
      <c r="C35" s="1">
        <v>36</v>
      </c>
      <c r="D35" s="1">
        <v>32</v>
      </c>
      <c r="E35" s="1">
        <v>34</v>
      </c>
      <c r="F35" s="1">
        <v>32</v>
      </c>
      <c r="G35" s="1">
        <v>49</v>
      </c>
      <c r="H35" s="1">
        <v>67</v>
      </c>
      <c r="I35" s="1">
        <v>64</v>
      </c>
      <c r="J35" s="1">
        <v>79</v>
      </c>
      <c r="K35" s="1">
        <v>86</v>
      </c>
      <c r="L35" s="1">
        <v>74</v>
      </c>
      <c r="M35" s="1">
        <v>106</v>
      </c>
      <c r="N35" s="1">
        <v>139</v>
      </c>
      <c r="O35" s="1">
        <v>147</v>
      </c>
    </row>
    <row r="36" spans="1:15" x14ac:dyDescent="0.3">
      <c r="A36" s="7" t="s">
        <v>200</v>
      </c>
      <c r="B36" s="7" t="s">
        <v>92</v>
      </c>
      <c r="C36" s="1">
        <v>395</v>
      </c>
      <c r="D36" s="1">
        <v>391</v>
      </c>
      <c r="E36" s="1">
        <v>417</v>
      </c>
      <c r="F36" s="1">
        <v>433</v>
      </c>
      <c r="G36" s="1">
        <v>468</v>
      </c>
      <c r="H36" s="1">
        <v>550</v>
      </c>
      <c r="I36" s="1">
        <v>667</v>
      </c>
      <c r="J36" s="1">
        <v>761</v>
      </c>
      <c r="K36" s="1">
        <v>834</v>
      </c>
      <c r="L36" s="1">
        <v>987</v>
      </c>
      <c r="M36" s="1">
        <v>1246</v>
      </c>
      <c r="N36" s="1">
        <v>1418</v>
      </c>
      <c r="O36" s="1">
        <v>1541</v>
      </c>
    </row>
    <row r="37" spans="1:15" x14ac:dyDescent="0.3">
      <c r="A37" s="7" t="s">
        <v>200</v>
      </c>
      <c r="B37" s="7" t="s">
        <v>93</v>
      </c>
      <c r="C37" s="1">
        <v>31</v>
      </c>
      <c r="D37" s="1">
        <v>43</v>
      </c>
      <c r="E37" s="1">
        <v>49</v>
      </c>
      <c r="F37" s="1">
        <v>49</v>
      </c>
      <c r="G37" s="1">
        <v>44</v>
      </c>
      <c r="H37" s="1">
        <v>74</v>
      </c>
      <c r="I37" s="1">
        <v>66</v>
      </c>
      <c r="J37" s="1">
        <v>64</v>
      </c>
      <c r="K37" s="1">
        <v>67</v>
      </c>
      <c r="L37" s="1">
        <v>70</v>
      </c>
      <c r="M37" s="1">
        <v>82</v>
      </c>
      <c r="N37" s="1">
        <v>97</v>
      </c>
      <c r="O37" s="1">
        <v>96</v>
      </c>
    </row>
    <row r="38" spans="1:15" x14ac:dyDescent="0.3">
      <c r="A38" s="7" t="s">
        <v>200</v>
      </c>
      <c r="B38" s="7" t="s">
        <v>94</v>
      </c>
      <c r="C38" s="1">
        <v>82</v>
      </c>
      <c r="D38" s="1">
        <v>80</v>
      </c>
      <c r="E38" s="1">
        <v>85</v>
      </c>
      <c r="F38" s="1">
        <v>88</v>
      </c>
      <c r="G38" s="1">
        <v>91</v>
      </c>
      <c r="H38" s="1">
        <v>99</v>
      </c>
      <c r="I38" s="1">
        <v>99</v>
      </c>
      <c r="J38" s="1">
        <v>101</v>
      </c>
      <c r="K38" s="1">
        <v>126</v>
      </c>
      <c r="L38" s="1">
        <v>146</v>
      </c>
      <c r="M38" s="1">
        <v>146</v>
      </c>
      <c r="N38" s="1">
        <v>170</v>
      </c>
      <c r="O38" s="1">
        <v>159</v>
      </c>
    </row>
    <row r="39" spans="1:15" x14ac:dyDescent="0.3">
      <c r="A39" s="7" t="s">
        <v>200</v>
      </c>
      <c r="B39" s="7" t="s">
        <v>95</v>
      </c>
      <c r="C39" s="1">
        <v>1002</v>
      </c>
      <c r="D39" s="1">
        <v>1012</v>
      </c>
      <c r="E39" s="1">
        <v>990</v>
      </c>
      <c r="F39" s="1">
        <v>992</v>
      </c>
      <c r="G39" s="1">
        <v>984</v>
      </c>
      <c r="H39" s="1">
        <v>1122</v>
      </c>
      <c r="I39" s="1">
        <v>1068</v>
      </c>
      <c r="J39" s="1">
        <v>1098</v>
      </c>
      <c r="K39" s="1">
        <v>1223</v>
      </c>
      <c r="L39" s="1">
        <v>1248</v>
      </c>
      <c r="M39" s="1">
        <v>1263</v>
      </c>
      <c r="N39" s="1">
        <v>1268</v>
      </c>
      <c r="O39" s="1">
        <v>1203</v>
      </c>
    </row>
    <row r="40" spans="1:15" x14ac:dyDescent="0.3">
      <c r="A40" s="7" t="s">
        <v>200</v>
      </c>
      <c r="B40" s="7" t="s">
        <v>96</v>
      </c>
      <c r="C40" s="1">
        <v>454</v>
      </c>
      <c r="D40" s="1">
        <v>493</v>
      </c>
      <c r="E40" s="1">
        <v>530</v>
      </c>
      <c r="F40" s="1">
        <v>525</v>
      </c>
      <c r="G40" s="1">
        <v>553</v>
      </c>
      <c r="H40" s="1">
        <v>568</v>
      </c>
      <c r="I40" s="1">
        <v>544</v>
      </c>
      <c r="J40" s="1">
        <v>547</v>
      </c>
      <c r="K40" s="1">
        <v>555</v>
      </c>
      <c r="L40" s="1">
        <v>559</v>
      </c>
      <c r="M40" s="1">
        <v>537</v>
      </c>
      <c r="N40" s="1">
        <v>571</v>
      </c>
      <c r="O40" s="1">
        <v>562</v>
      </c>
    </row>
    <row r="41" spans="1:15" x14ac:dyDescent="0.3">
      <c r="A41" s="7" t="s">
        <v>200</v>
      </c>
      <c r="B41" s="7" t="s">
        <v>97</v>
      </c>
      <c r="C41" s="1">
        <v>39</v>
      </c>
      <c r="D41" s="1">
        <v>34</v>
      </c>
      <c r="E41" s="1">
        <v>41</v>
      </c>
      <c r="F41" s="1">
        <v>49</v>
      </c>
      <c r="G41" s="1">
        <v>34</v>
      </c>
      <c r="H41" s="1">
        <v>51</v>
      </c>
      <c r="I41" s="1">
        <v>62</v>
      </c>
      <c r="J41" s="1">
        <v>66</v>
      </c>
      <c r="K41" s="1">
        <v>67</v>
      </c>
      <c r="L41" s="1">
        <v>60</v>
      </c>
      <c r="M41" s="1">
        <v>72</v>
      </c>
      <c r="N41" s="1">
        <v>80</v>
      </c>
      <c r="O41" s="1">
        <v>70</v>
      </c>
    </row>
    <row r="42" spans="1:15" x14ac:dyDescent="0.3">
      <c r="A42" s="7" t="s">
        <v>200</v>
      </c>
      <c r="B42" s="7" t="s">
        <v>98</v>
      </c>
      <c r="C42" s="1">
        <v>249</v>
      </c>
      <c r="D42" s="1">
        <v>279</v>
      </c>
      <c r="E42" s="1">
        <v>305</v>
      </c>
      <c r="F42" s="1">
        <v>318</v>
      </c>
      <c r="G42" s="1">
        <v>359</v>
      </c>
      <c r="H42" s="1">
        <v>404</v>
      </c>
      <c r="I42" s="1">
        <v>500</v>
      </c>
      <c r="J42" s="1">
        <v>617</v>
      </c>
      <c r="K42" s="1">
        <v>746</v>
      </c>
      <c r="L42" s="1">
        <v>873</v>
      </c>
      <c r="M42" s="1">
        <v>995</v>
      </c>
      <c r="N42" s="1">
        <v>1201</v>
      </c>
      <c r="O42" s="1">
        <v>1207</v>
      </c>
    </row>
    <row r="43" spans="1:15" x14ac:dyDescent="0.3">
      <c r="A43" s="7" t="s">
        <v>200</v>
      </c>
      <c r="B43" s="7" t="s">
        <v>99</v>
      </c>
      <c r="C43" s="1">
        <v>151</v>
      </c>
      <c r="D43" s="1">
        <v>133</v>
      </c>
      <c r="E43" s="1">
        <v>117</v>
      </c>
      <c r="F43" s="1">
        <v>110</v>
      </c>
      <c r="G43" s="1">
        <v>99</v>
      </c>
      <c r="H43" s="1">
        <v>109</v>
      </c>
      <c r="I43" s="1">
        <v>100</v>
      </c>
      <c r="J43" s="1">
        <v>96</v>
      </c>
      <c r="K43" s="1">
        <v>101</v>
      </c>
      <c r="L43" s="1">
        <v>99</v>
      </c>
      <c r="M43" s="1">
        <v>101</v>
      </c>
      <c r="N43" s="1">
        <v>102</v>
      </c>
      <c r="O43" s="1">
        <v>72</v>
      </c>
    </row>
    <row r="44" spans="1:15" x14ac:dyDescent="0.3">
      <c r="A44" s="7" t="s">
        <v>200</v>
      </c>
      <c r="B44" s="7" t="s">
        <v>100</v>
      </c>
      <c r="C44" s="1">
        <v>336</v>
      </c>
      <c r="D44" s="1">
        <v>351</v>
      </c>
      <c r="E44" s="1">
        <v>334</v>
      </c>
      <c r="F44" s="1">
        <v>301</v>
      </c>
      <c r="G44" s="1">
        <v>325</v>
      </c>
      <c r="H44" s="1">
        <v>320</v>
      </c>
      <c r="I44" s="1">
        <v>323</v>
      </c>
      <c r="J44" s="1">
        <v>372</v>
      </c>
      <c r="K44" s="1">
        <v>405</v>
      </c>
      <c r="L44" s="1">
        <v>434</v>
      </c>
      <c r="M44" s="1">
        <v>434</v>
      </c>
      <c r="N44" s="1">
        <v>446</v>
      </c>
      <c r="O44" s="1">
        <v>449</v>
      </c>
    </row>
    <row r="45" spans="1:15" x14ac:dyDescent="0.3">
      <c r="A45" s="7" t="s">
        <v>201</v>
      </c>
      <c r="B45" s="7" t="s">
        <v>89</v>
      </c>
      <c r="C45" s="1">
        <v>178</v>
      </c>
      <c r="D45" s="1">
        <v>210</v>
      </c>
      <c r="E45" s="1">
        <v>238</v>
      </c>
      <c r="F45" s="1">
        <v>264</v>
      </c>
      <c r="G45" s="1">
        <v>291</v>
      </c>
      <c r="H45" s="1">
        <v>309</v>
      </c>
      <c r="I45" s="1">
        <v>341</v>
      </c>
      <c r="J45" s="1">
        <v>347</v>
      </c>
      <c r="K45" s="1">
        <v>415</v>
      </c>
      <c r="L45" s="1">
        <v>395</v>
      </c>
      <c r="M45" s="1">
        <v>481</v>
      </c>
      <c r="N45" s="1">
        <v>527</v>
      </c>
      <c r="O45" s="1">
        <v>521</v>
      </c>
    </row>
    <row r="46" spans="1:15" x14ac:dyDescent="0.3">
      <c r="A46" s="7" t="s">
        <v>201</v>
      </c>
      <c r="B46" s="7" t="s">
        <v>90</v>
      </c>
      <c r="C46" s="1">
        <v>1512</v>
      </c>
      <c r="D46" s="1">
        <v>1494</v>
      </c>
      <c r="E46" s="1">
        <v>1437</v>
      </c>
      <c r="F46" s="1">
        <v>1502</v>
      </c>
      <c r="G46" s="1">
        <v>1589</v>
      </c>
      <c r="H46" s="1">
        <v>1693</v>
      </c>
      <c r="I46" s="1">
        <v>1861</v>
      </c>
      <c r="J46" s="1">
        <v>2070</v>
      </c>
      <c r="K46" s="1">
        <v>2165</v>
      </c>
      <c r="L46" s="1">
        <v>2401</v>
      </c>
      <c r="M46" s="1">
        <v>2925</v>
      </c>
      <c r="N46" s="1">
        <v>3532</v>
      </c>
      <c r="O46" s="1">
        <v>3732</v>
      </c>
    </row>
    <row r="47" spans="1:15" x14ac:dyDescent="0.3">
      <c r="A47" s="7" t="s">
        <v>201</v>
      </c>
      <c r="B47" s="7" t="s">
        <v>91</v>
      </c>
      <c r="C47" s="1">
        <v>22</v>
      </c>
      <c r="D47" s="1">
        <v>26</v>
      </c>
      <c r="E47" s="1">
        <v>27</v>
      </c>
      <c r="F47" s="1">
        <v>33</v>
      </c>
      <c r="G47" s="1">
        <v>30</v>
      </c>
      <c r="H47" s="1">
        <v>40</v>
      </c>
      <c r="I47" s="1">
        <v>44</v>
      </c>
      <c r="J47" s="1">
        <v>39</v>
      </c>
      <c r="K47" s="1">
        <v>55</v>
      </c>
      <c r="L47" s="1">
        <v>48</v>
      </c>
      <c r="M47" s="1">
        <v>60</v>
      </c>
      <c r="N47" s="1">
        <v>74</v>
      </c>
      <c r="O47" s="1">
        <v>80</v>
      </c>
    </row>
    <row r="48" spans="1:15" x14ac:dyDescent="0.3">
      <c r="A48" s="7" t="s">
        <v>201</v>
      </c>
      <c r="B48" s="7" t="s">
        <v>92</v>
      </c>
      <c r="C48" s="1">
        <v>255</v>
      </c>
      <c r="D48" s="1">
        <v>287</v>
      </c>
      <c r="E48" s="1">
        <v>279</v>
      </c>
      <c r="F48" s="1">
        <v>286</v>
      </c>
      <c r="G48" s="1">
        <v>307</v>
      </c>
      <c r="H48" s="1">
        <v>356</v>
      </c>
      <c r="I48" s="1">
        <v>428</v>
      </c>
      <c r="J48" s="1">
        <v>490</v>
      </c>
      <c r="K48" s="1">
        <v>556</v>
      </c>
      <c r="L48" s="1">
        <v>663</v>
      </c>
      <c r="M48" s="1">
        <v>837</v>
      </c>
      <c r="N48" s="1">
        <v>965</v>
      </c>
      <c r="O48" s="1">
        <v>1032</v>
      </c>
    </row>
    <row r="49" spans="1:15" x14ac:dyDescent="0.3">
      <c r="A49" s="7" t="s">
        <v>201</v>
      </c>
      <c r="B49" s="7" t="s">
        <v>93</v>
      </c>
      <c r="C49" s="1">
        <v>28</v>
      </c>
      <c r="D49" s="1">
        <v>32</v>
      </c>
      <c r="E49" s="1">
        <v>42</v>
      </c>
      <c r="F49" s="1">
        <v>37</v>
      </c>
      <c r="G49" s="1">
        <v>51</v>
      </c>
      <c r="H49" s="1">
        <v>67</v>
      </c>
      <c r="I49" s="1">
        <v>64</v>
      </c>
      <c r="J49" s="1">
        <v>57</v>
      </c>
      <c r="K49" s="1">
        <v>75</v>
      </c>
      <c r="L49" s="1">
        <v>81</v>
      </c>
      <c r="M49" s="1">
        <v>85</v>
      </c>
      <c r="N49" s="1">
        <v>103</v>
      </c>
      <c r="O49" s="1">
        <v>91</v>
      </c>
    </row>
    <row r="50" spans="1:15" x14ac:dyDescent="0.3">
      <c r="A50" s="7" t="s">
        <v>201</v>
      </c>
      <c r="B50" s="7" t="s">
        <v>94</v>
      </c>
      <c r="C50" s="1">
        <v>78</v>
      </c>
      <c r="D50" s="1">
        <v>80</v>
      </c>
      <c r="E50" s="1">
        <v>79</v>
      </c>
      <c r="F50" s="1">
        <v>70</v>
      </c>
      <c r="G50" s="1">
        <v>62</v>
      </c>
      <c r="H50" s="1">
        <v>69</v>
      </c>
      <c r="I50" s="1">
        <v>74</v>
      </c>
      <c r="J50" s="1">
        <v>84</v>
      </c>
      <c r="K50" s="1">
        <v>105</v>
      </c>
      <c r="L50" s="1">
        <v>112</v>
      </c>
      <c r="M50" s="1">
        <v>123</v>
      </c>
      <c r="N50" s="1">
        <v>134</v>
      </c>
      <c r="O50" s="1">
        <v>148</v>
      </c>
    </row>
    <row r="51" spans="1:15" x14ac:dyDescent="0.3">
      <c r="A51" s="7" t="s">
        <v>201</v>
      </c>
      <c r="B51" s="7" t="s">
        <v>95</v>
      </c>
      <c r="C51" s="1">
        <v>839</v>
      </c>
      <c r="D51" s="1">
        <v>904</v>
      </c>
      <c r="E51" s="1">
        <v>872</v>
      </c>
      <c r="F51" s="1">
        <v>888</v>
      </c>
      <c r="G51" s="1">
        <v>1027</v>
      </c>
      <c r="H51" s="1">
        <v>1128</v>
      </c>
      <c r="I51" s="1">
        <v>1156</v>
      </c>
      <c r="J51" s="1">
        <v>1240</v>
      </c>
      <c r="K51" s="1">
        <v>1336</v>
      </c>
      <c r="L51" s="1">
        <v>1323</v>
      </c>
      <c r="M51" s="1">
        <v>1377</v>
      </c>
      <c r="N51" s="1">
        <v>1447</v>
      </c>
      <c r="O51" s="1">
        <v>1330</v>
      </c>
    </row>
    <row r="52" spans="1:15" x14ac:dyDescent="0.3">
      <c r="A52" s="7" t="s">
        <v>201</v>
      </c>
      <c r="B52" s="7" t="s">
        <v>96</v>
      </c>
      <c r="C52" s="1">
        <v>349</v>
      </c>
      <c r="D52" s="1">
        <v>411</v>
      </c>
      <c r="E52" s="1">
        <v>422</v>
      </c>
      <c r="F52" s="1">
        <v>404</v>
      </c>
      <c r="G52" s="1">
        <v>405</v>
      </c>
      <c r="H52" s="1">
        <v>398</v>
      </c>
      <c r="I52" s="1">
        <v>405</v>
      </c>
      <c r="J52" s="1">
        <v>423</v>
      </c>
      <c r="K52" s="1">
        <v>423</v>
      </c>
      <c r="L52" s="1">
        <v>439</v>
      </c>
      <c r="M52" s="1">
        <v>462</v>
      </c>
      <c r="N52" s="1">
        <v>504</v>
      </c>
      <c r="O52" s="1">
        <v>466</v>
      </c>
    </row>
    <row r="53" spans="1:15" x14ac:dyDescent="0.3">
      <c r="A53" s="7" t="s">
        <v>201</v>
      </c>
      <c r="B53" s="7" t="s">
        <v>97</v>
      </c>
      <c r="C53" s="1">
        <v>37</v>
      </c>
      <c r="D53" s="1">
        <v>36</v>
      </c>
      <c r="E53" s="1">
        <v>37</v>
      </c>
      <c r="F53" s="1">
        <v>45</v>
      </c>
      <c r="G53" s="1">
        <v>35</v>
      </c>
      <c r="H53" s="1">
        <v>40</v>
      </c>
      <c r="I53" s="1">
        <v>51</v>
      </c>
      <c r="J53" s="1">
        <v>46</v>
      </c>
      <c r="K53" s="1">
        <v>60</v>
      </c>
      <c r="L53" s="1">
        <v>61</v>
      </c>
      <c r="M53" s="1">
        <v>75</v>
      </c>
      <c r="N53" s="1">
        <v>92</v>
      </c>
      <c r="O53" s="1">
        <v>76</v>
      </c>
    </row>
    <row r="54" spans="1:15" x14ac:dyDescent="0.3">
      <c r="A54" s="7" t="s">
        <v>201</v>
      </c>
      <c r="B54" s="7" t="s">
        <v>98</v>
      </c>
      <c r="C54" s="1">
        <v>230</v>
      </c>
      <c r="D54" s="1">
        <v>238</v>
      </c>
      <c r="E54" s="1">
        <v>258</v>
      </c>
      <c r="F54" s="1">
        <v>273</v>
      </c>
      <c r="G54" s="1">
        <v>297</v>
      </c>
      <c r="H54" s="1">
        <v>334</v>
      </c>
      <c r="I54" s="1">
        <v>406</v>
      </c>
      <c r="J54" s="1">
        <v>512</v>
      </c>
      <c r="K54" s="1">
        <v>587</v>
      </c>
      <c r="L54" s="1">
        <v>712</v>
      </c>
      <c r="M54" s="1">
        <v>754</v>
      </c>
      <c r="N54" s="1">
        <v>885</v>
      </c>
      <c r="O54" s="1">
        <v>933</v>
      </c>
    </row>
    <row r="55" spans="1:15" x14ac:dyDescent="0.3">
      <c r="A55" s="7" t="s">
        <v>201</v>
      </c>
      <c r="B55" s="7" t="s">
        <v>99</v>
      </c>
      <c r="C55" s="1">
        <v>145</v>
      </c>
      <c r="D55" s="1">
        <v>133</v>
      </c>
      <c r="E55" s="1">
        <v>106</v>
      </c>
      <c r="F55" s="1">
        <v>100</v>
      </c>
      <c r="G55" s="1">
        <v>100</v>
      </c>
      <c r="H55" s="1">
        <v>107</v>
      </c>
      <c r="I55" s="1">
        <v>89</v>
      </c>
      <c r="J55" s="1">
        <v>99</v>
      </c>
      <c r="K55" s="1">
        <v>87</v>
      </c>
      <c r="L55" s="1">
        <v>95</v>
      </c>
      <c r="M55" s="1">
        <v>86</v>
      </c>
      <c r="N55" s="1">
        <v>95</v>
      </c>
      <c r="O55" s="1">
        <v>84</v>
      </c>
    </row>
    <row r="56" spans="1:15" x14ac:dyDescent="0.3">
      <c r="A56" s="7" t="s">
        <v>201</v>
      </c>
      <c r="B56" s="7" t="s">
        <v>100</v>
      </c>
      <c r="C56" s="1">
        <v>245</v>
      </c>
      <c r="D56" s="1">
        <v>239</v>
      </c>
      <c r="E56" s="1">
        <v>198</v>
      </c>
      <c r="F56" s="1">
        <v>197</v>
      </c>
      <c r="G56" s="1">
        <v>202</v>
      </c>
      <c r="H56" s="1">
        <v>196</v>
      </c>
      <c r="I56" s="1">
        <v>209</v>
      </c>
      <c r="J56" s="1">
        <v>211</v>
      </c>
      <c r="K56" s="1">
        <v>236</v>
      </c>
      <c r="L56" s="1">
        <v>276</v>
      </c>
      <c r="M56" s="1">
        <v>284</v>
      </c>
      <c r="N56" s="1">
        <v>302</v>
      </c>
      <c r="O56" s="1">
        <v>317</v>
      </c>
    </row>
    <row r="57" spans="1:15" x14ac:dyDescent="0.3">
      <c r="A57" s="7" t="s">
        <v>202</v>
      </c>
      <c r="B57" s="7" t="s">
        <v>89</v>
      </c>
      <c r="C57" s="1">
        <v>238</v>
      </c>
      <c r="D57" s="1">
        <v>305</v>
      </c>
      <c r="E57" s="1">
        <v>328</v>
      </c>
      <c r="F57" s="1">
        <v>310</v>
      </c>
      <c r="G57" s="1">
        <v>291</v>
      </c>
      <c r="H57" s="1">
        <v>322</v>
      </c>
      <c r="I57" s="1">
        <v>329</v>
      </c>
      <c r="J57" s="1">
        <v>361</v>
      </c>
      <c r="K57" s="1">
        <v>397</v>
      </c>
      <c r="L57" s="1">
        <v>404</v>
      </c>
      <c r="M57" s="1">
        <v>432</v>
      </c>
      <c r="N57" s="1">
        <v>513</v>
      </c>
      <c r="O57" s="1">
        <v>573</v>
      </c>
    </row>
    <row r="58" spans="1:15" x14ac:dyDescent="0.3">
      <c r="A58" s="7" t="s">
        <v>202</v>
      </c>
      <c r="B58" s="7" t="s">
        <v>90</v>
      </c>
      <c r="C58" s="1">
        <v>1419</v>
      </c>
      <c r="D58" s="1">
        <v>1476</v>
      </c>
      <c r="E58" s="1">
        <v>1422</v>
      </c>
      <c r="F58" s="1">
        <v>1513</v>
      </c>
      <c r="G58" s="1">
        <v>1511</v>
      </c>
      <c r="H58" s="1">
        <v>1617</v>
      </c>
      <c r="I58" s="1">
        <v>1660</v>
      </c>
      <c r="J58" s="1">
        <v>1899</v>
      </c>
      <c r="K58" s="1">
        <v>2049</v>
      </c>
      <c r="L58" s="1">
        <v>2338</v>
      </c>
      <c r="M58" s="1">
        <v>2748</v>
      </c>
      <c r="N58" s="1">
        <v>3259</v>
      </c>
      <c r="O58" s="1">
        <v>3552</v>
      </c>
    </row>
    <row r="59" spans="1:15" x14ac:dyDescent="0.3">
      <c r="A59" s="7" t="s">
        <v>202</v>
      </c>
      <c r="B59" s="7" t="s">
        <v>91</v>
      </c>
      <c r="C59" s="1">
        <v>29</v>
      </c>
      <c r="D59" s="1">
        <v>32</v>
      </c>
      <c r="E59" s="1">
        <v>43</v>
      </c>
      <c r="F59" s="1">
        <v>66</v>
      </c>
      <c r="G59" s="1">
        <v>49</v>
      </c>
      <c r="H59" s="1">
        <v>56</v>
      </c>
      <c r="I59" s="1">
        <v>61</v>
      </c>
      <c r="J59" s="1">
        <v>53</v>
      </c>
      <c r="K59" s="1">
        <v>84</v>
      </c>
      <c r="L59" s="1">
        <v>87</v>
      </c>
      <c r="M59" s="1">
        <v>90</v>
      </c>
      <c r="N59" s="1">
        <v>118</v>
      </c>
      <c r="O59" s="1">
        <v>120</v>
      </c>
    </row>
    <row r="60" spans="1:15" x14ac:dyDescent="0.3">
      <c r="A60" s="7" t="s">
        <v>202</v>
      </c>
      <c r="B60" s="7" t="s">
        <v>92</v>
      </c>
      <c r="C60" s="1">
        <v>276</v>
      </c>
      <c r="D60" s="1">
        <v>289</v>
      </c>
      <c r="E60" s="1">
        <v>299</v>
      </c>
      <c r="F60" s="1">
        <v>324</v>
      </c>
      <c r="G60" s="1">
        <v>329</v>
      </c>
      <c r="H60" s="1">
        <v>384</v>
      </c>
      <c r="I60" s="1">
        <v>483</v>
      </c>
      <c r="J60" s="1">
        <v>585</v>
      </c>
      <c r="K60" s="1">
        <v>582</v>
      </c>
      <c r="L60" s="1">
        <v>672</v>
      </c>
      <c r="M60" s="1">
        <v>780</v>
      </c>
      <c r="N60" s="1">
        <v>911</v>
      </c>
      <c r="O60" s="1">
        <v>968</v>
      </c>
    </row>
    <row r="61" spans="1:15" x14ac:dyDescent="0.3">
      <c r="A61" s="7" t="s">
        <v>202</v>
      </c>
      <c r="B61" s="7" t="s">
        <v>93</v>
      </c>
      <c r="C61" s="1">
        <v>34</v>
      </c>
      <c r="D61" s="1">
        <v>58</v>
      </c>
      <c r="E61" s="1">
        <v>57</v>
      </c>
      <c r="F61" s="1">
        <v>67</v>
      </c>
      <c r="G61" s="1">
        <v>68</v>
      </c>
      <c r="H61" s="1">
        <v>85</v>
      </c>
      <c r="I61" s="1">
        <v>78</v>
      </c>
      <c r="J61" s="1">
        <v>83</v>
      </c>
      <c r="K61" s="1">
        <v>88</v>
      </c>
      <c r="L61" s="1">
        <v>92</v>
      </c>
      <c r="M61" s="1">
        <v>108</v>
      </c>
      <c r="N61" s="1">
        <v>107</v>
      </c>
      <c r="O61" s="1">
        <v>131</v>
      </c>
    </row>
    <row r="62" spans="1:15" x14ac:dyDescent="0.3">
      <c r="A62" s="7" t="s">
        <v>202</v>
      </c>
      <c r="B62" s="7" t="s">
        <v>94</v>
      </c>
      <c r="C62" s="1">
        <v>73</v>
      </c>
      <c r="D62" s="1">
        <v>73</v>
      </c>
      <c r="E62" s="1">
        <v>83</v>
      </c>
      <c r="F62" s="1">
        <v>75</v>
      </c>
      <c r="G62" s="1">
        <v>82</v>
      </c>
      <c r="H62" s="1">
        <v>76</v>
      </c>
      <c r="I62" s="1">
        <v>84</v>
      </c>
      <c r="J62" s="1">
        <v>107</v>
      </c>
      <c r="K62" s="1">
        <v>116</v>
      </c>
      <c r="L62" s="1">
        <v>120</v>
      </c>
      <c r="M62" s="1">
        <v>129</v>
      </c>
      <c r="N62" s="1">
        <v>130</v>
      </c>
      <c r="O62" s="1">
        <v>132</v>
      </c>
    </row>
    <row r="63" spans="1:15" x14ac:dyDescent="0.3">
      <c r="A63" s="7" t="s">
        <v>202</v>
      </c>
      <c r="B63" s="7" t="s">
        <v>95</v>
      </c>
      <c r="C63" s="1">
        <v>1239</v>
      </c>
      <c r="D63" s="1">
        <v>1264</v>
      </c>
      <c r="E63" s="1">
        <v>1243</v>
      </c>
      <c r="F63" s="1">
        <v>1256</v>
      </c>
      <c r="G63" s="1">
        <v>1177</v>
      </c>
      <c r="H63" s="1">
        <v>1280</v>
      </c>
      <c r="I63" s="1">
        <v>1299</v>
      </c>
      <c r="J63" s="1">
        <v>1310</v>
      </c>
      <c r="K63" s="1">
        <v>1392</v>
      </c>
      <c r="L63" s="1">
        <v>1347</v>
      </c>
      <c r="M63" s="1">
        <v>1376</v>
      </c>
      <c r="N63" s="1">
        <v>1436</v>
      </c>
      <c r="O63" s="1">
        <v>1417</v>
      </c>
    </row>
    <row r="64" spans="1:15" x14ac:dyDescent="0.3">
      <c r="A64" s="7" t="s">
        <v>202</v>
      </c>
      <c r="B64" s="7" t="s">
        <v>96</v>
      </c>
      <c r="C64" s="1">
        <v>702</v>
      </c>
      <c r="D64" s="1">
        <v>759</v>
      </c>
      <c r="E64" s="1">
        <v>765</v>
      </c>
      <c r="F64" s="1">
        <v>743</v>
      </c>
      <c r="G64" s="1">
        <v>752</v>
      </c>
      <c r="H64" s="1">
        <v>715</v>
      </c>
      <c r="I64" s="1">
        <v>766</v>
      </c>
      <c r="J64" s="1">
        <v>812</v>
      </c>
      <c r="K64" s="1">
        <v>807</v>
      </c>
      <c r="L64" s="1">
        <v>828</v>
      </c>
      <c r="M64" s="1">
        <v>802</v>
      </c>
      <c r="N64" s="1">
        <v>825</v>
      </c>
      <c r="O64" s="1">
        <v>810</v>
      </c>
    </row>
    <row r="65" spans="1:15" x14ac:dyDescent="0.3">
      <c r="A65" s="7" t="s">
        <v>202</v>
      </c>
      <c r="B65" s="7" t="s">
        <v>97</v>
      </c>
      <c r="C65" s="1">
        <v>23</v>
      </c>
      <c r="D65" s="1">
        <v>33</v>
      </c>
      <c r="E65" s="1">
        <v>41</v>
      </c>
      <c r="F65" s="1">
        <v>42</v>
      </c>
      <c r="G65" s="1">
        <v>34</v>
      </c>
      <c r="H65" s="1">
        <v>45</v>
      </c>
      <c r="I65" s="1">
        <v>41</v>
      </c>
      <c r="J65" s="1">
        <v>38</v>
      </c>
      <c r="K65" s="1">
        <v>55</v>
      </c>
      <c r="L65" s="1">
        <v>62</v>
      </c>
      <c r="M65" s="1">
        <v>68</v>
      </c>
      <c r="N65" s="1">
        <v>80</v>
      </c>
      <c r="O65" s="1">
        <v>68</v>
      </c>
    </row>
    <row r="66" spans="1:15" x14ac:dyDescent="0.3">
      <c r="A66" s="7" t="s">
        <v>202</v>
      </c>
      <c r="B66" s="7" t="s">
        <v>98</v>
      </c>
      <c r="C66" s="1">
        <v>228</v>
      </c>
      <c r="D66" s="1">
        <v>221</v>
      </c>
      <c r="E66" s="1">
        <v>241</v>
      </c>
      <c r="F66" s="1">
        <v>270</v>
      </c>
      <c r="G66" s="1">
        <v>304</v>
      </c>
      <c r="H66" s="1">
        <v>350</v>
      </c>
      <c r="I66" s="1">
        <v>386</v>
      </c>
      <c r="J66" s="1">
        <v>508</v>
      </c>
      <c r="K66" s="1">
        <v>586</v>
      </c>
      <c r="L66" s="1">
        <v>669</v>
      </c>
      <c r="M66" s="1">
        <v>730</v>
      </c>
      <c r="N66" s="1">
        <v>829</v>
      </c>
      <c r="O66" s="1">
        <v>840</v>
      </c>
    </row>
    <row r="67" spans="1:15" x14ac:dyDescent="0.3">
      <c r="A67" s="7" t="s">
        <v>202</v>
      </c>
      <c r="B67" s="7" t="s">
        <v>99</v>
      </c>
      <c r="C67" s="1">
        <v>277</v>
      </c>
      <c r="D67" s="1">
        <v>253</v>
      </c>
      <c r="E67" s="1">
        <v>205</v>
      </c>
      <c r="F67" s="1">
        <v>180</v>
      </c>
      <c r="G67" s="1">
        <v>151</v>
      </c>
      <c r="H67" s="1">
        <v>143</v>
      </c>
      <c r="I67" s="1">
        <v>152</v>
      </c>
      <c r="J67" s="1">
        <v>126</v>
      </c>
      <c r="K67" s="1">
        <v>127</v>
      </c>
      <c r="L67" s="1">
        <v>142</v>
      </c>
      <c r="M67" s="1">
        <v>119</v>
      </c>
      <c r="N67" s="1">
        <v>118</v>
      </c>
      <c r="O67" s="1">
        <v>113</v>
      </c>
    </row>
    <row r="68" spans="1:15" x14ac:dyDescent="0.3">
      <c r="A68" s="7" t="s">
        <v>202</v>
      </c>
      <c r="B68" s="7" t="s">
        <v>100</v>
      </c>
      <c r="C68" s="1">
        <v>321</v>
      </c>
      <c r="D68" s="1">
        <v>300</v>
      </c>
      <c r="E68" s="1">
        <v>275</v>
      </c>
      <c r="F68" s="1">
        <v>237</v>
      </c>
      <c r="G68" s="1">
        <v>225</v>
      </c>
      <c r="H68" s="1">
        <v>228</v>
      </c>
      <c r="I68" s="1">
        <v>238</v>
      </c>
      <c r="J68" s="1">
        <v>270</v>
      </c>
      <c r="K68" s="1">
        <v>293</v>
      </c>
      <c r="L68" s="1">
        <v>315</v>
      </c>
      <c r="M68" s="1">
        <v>299</v>
      </c>
      <c r="N68" s="1">
        <v>303</v>
      </c>
      <c r="O68" s="1">
        <v>291</v>
      </c>
    </row>
    <row r="69" spans="1:15" x14ac:dyDescent="0.3">
      <c r="A69" s="7" t="s">
        <v>203</v>
      </c>
      <c r="B69" s="7" t="s">
        <v>89</v>
      </c>
      <c r="C69" s="1">
        <v>71</v>
      </c>
      <c r="D69" s="1">
        <v>85</v>
      </c>
      <c r="E69" s="1">
        <v>67</v>
      </c>
      <c r="F69" s="1">
        <v>90</v>
      </c>
      <c r="G69" s="1">
        <v>75</v>
      </c>
      <c r="H69" s="1">
        <v>88</v>
      </c>
      <c r="I69" s="1">
        <v>96</v>
      </c>
      <c r="J69" s="1">
        <v>110</v>
      </c>
      <c r="K69" s="1">
        <v>129</v>
      </c>
      <c r="L69" s="1">
        <v>137</v>
      </c>
      <c r="M69" s="1">
        <v>171</v>
      </c>
      <c r="N69" s="1">
        <v>168</v>
      </c>
      <c r="O69" s="1">
        <v>180</v>
      </c>
    </row>
    <row r="70" spans="1:15" x14ac:dyDescent="0.3">
      <c r="A70" s="7" t="s">
        <v>203</v>
      </c>
      <c r="B70" s="7" t="s">
        <v>90</v>
      </c>
      <c r="C70" s="1">
        <v>486</v>
      </c>
      <c r="D70" s="1">
        <v>508</v>
      </c>
      <c r="E70" s="1">
        <v>476</v>
      </c>
      <c r="F70" s="1">
        <v>490</v>
      </c>
      <c r="G70" s="1">
        <v>480</v>
      </c>
      <c r="H70" s="1">
        <v>505</v>
      </c>
      <c r="I70" s="1">
        <v>555</v>
      </c>
      <c r="J70" s="1">
        <v>648</v>
      </c>
      <c r="K70" s="1">
        <v>716</v>
      </c>
      <c r="L70" s="1">
        <v>859</v>
      </c>
      <c r="M70" s="1">
        <v>1062</v>
      </c>
      <c r="N70" s="1">
        <v>1251</v>
      </c>
      <c r="O70" s="1">
        <v>1356</v>
      </c>
    </row>
    <row r="71" spans="1:15" x14ac:dyDescent="0.3">
      <c r="A71" s="7" t="s">
        <v>203</v>
      </c>
      <c r="B71" s="7" t="s">
        <v>91</v>
      </c>
      <c r="C71" s="1">
        <v>11</v>
      </c>
      <c r="D71" s="1">
        <v>15</v>
      </c>
      <c r="E71" s="1">
        <v>15</v>
      </c>
      <c r="F71" s="1">
        <v>14</v>
      </c>
      <c r="G71" s="1">
        <v>15</v>
      </c>
      <c r="H71" s="1">
        <v>17</v>
      </c>
      <c r="I71" s="1">
        <v>15</v>
      </c>
      <c r="J71" s="1">
        <v>16</v>
      </c>
      <c r="K71" s="1">
        <v>22</v>
      </c>
      <c r="L71" s="1">
        <v>29</v>
      </c>
      <c r="M71" s="1">
        <v>19</v>
      </c>
      <c r="N71" s="1">
        <v>29</v>
      </c>
      <c r="O71" s="1">
        <v>35</v>
      </c>
    </row>
    <row r="72" spans="1:15" x14ac:dyDescent="0.3">
      <c r="A72" s="7" t="s">
        <v>203</v>
      </c>
      <c r="B72" s="7" t="s">
        <v>92</v>
      </c>
      <c r="C72" s="1">
        <v>79</v>
      </c>
      <c r="D72" s="1">
        <v>74</v>
      </c>
      <c r="E72" s="1">
        <v>78</v>
      </c>
      <c r="F72" s="1">
        <v>85</v>
      </c>
      <c r="G72" s="1">
        <v>87</v>
      </c>
      <c r="H72" s="1">
        <v>85</v>
      </c>
      <c r="I72" s="1">
        <v>124</v>
      </c>
      <c r="J72" s="1">
        <v>159</v>
      </c>
      <c r="K72" s="1">
        <v>174</v>
      </c>
      <c r="L72" s="1">
        <v>190</v>
      </c>
      <c r="M72" s="1">
        <v>276</v>
      </c>
      <c r="N72" s="1">
        <v>315</v>
      </c>
      <c r="O72" s="1">
        <v>387</v>
      </c>
    </row>
    <row r="73" spans="1:15" x14ac:dyDescent="0.3">
      <c r="A73" s="7" t="s">
        <v>203</v>
      </c>
      <c r="B73" s="7" t="s">
        <v>93</v>
      </c>
      <c r="C73" s="1">
        <v>21</v>
      </c>
      <c r="D73" s="1">
        <v>26</v>
      </c>
      <c r="E73" s="1">
        <v>30</v>
      </c>
      <c r="F73" s="1">
        <v>28</v>
      </c>
      <c r="G73" s="1">
        <v>40</v>
      </c>
      <c r="H73" s="1">
        <v>36</v>
      </c>
      <c r="I73" s="1">
        <v>43</v>
      </c>
      <c r="J73" s="1">
        <v>51</v>
      </c>
      <c r="K73" s="1">
        <v>60</v>
      </c>
      <c r="L73" s="1">
        <v>56</v>
      </c>
      <c r="M73" s="1">
        <v>55</v>
      </c>
      <c r="N73" s="1">
        <v>64</v>
      </c>
      <c r="O73" s="1">
        <v>79</v>
      </c>
    </row>
    <row r="74" spans="1:15" x14ac:dyDescent="0.3">
      <c r="A74" s="7" t="s">
        <v>203</v>
      </c>
      <c r="B74" s="7" t="s">
        <v>94</v>
      </c>
      <c r="C74" s="1">
        <v>33</v>
      </c>
      <c r="D74" s="1">
        <v>35</v>
      </c>
      <c r="E74" s="1">
        <v>39</v>
      </c>
      <c r="F74" s="1">
        <v>43</v>
      </c>
      <c r="G74" s="1">
        <v>39</v>
      </c>
      <c r="H74" s="1">
        <v>54</v>
      </c>
      <c r="I74" s="1">
        <v>55</v>
      </c>
      <c r="J74" s="1">
        <v>59</v>
      </c>
      <c r="K74" s="1">
        <v>67</v>
      </c>
      <c r="L74" s="1">
        <v>69</v>
      </c>
      <c r="M74" s="1">
        <v>63</v>
      </c>
      <c r="N74" s="1">
        <v>72</v>
      </c>
      <c r="O74" s="1">
        <v>80</v>
      </c>
    </row>
    <row r="75" spans="1:15" x14ac:dyDescent="0.3">
      <c r="A75" s="7" t="s">
        <v>203</v>
      </c>
      <c r="B75" s="7" t="s">
        <v>95</v>
      </c>
      <c r="C75" s="1">
        <v>1097</v>
      </c>
      <c r="D75" s="1">
        <v>1188</v>
      </c>
      <c r="E75" s="1">
        <v>1132</v>
      </c>
      <c r="F75" s="1">
        <v>1122</v>
      </c>
      <c r="G75" s="1">
        <v>1153</v>
      </c>
      <c r="H75" s="1">
        <v>1274</v>
      </c>
      <c r="I75" s="1">
        <v>1312</v>
      </c>
      <c r="J75" s="1">
        <v>1398</v>
      </c>
      <c r="K75" s="1">
        <v>1496</v>
      </c>
      <c r="L75" s="1">
        <v>1503</v>
      </c>
      <c r="M75" s="1">
        <v>1567</v>
      </c>
      <c r="N75" s="1">
        <v>1566</v>
      </c>
      <c r="O75" s="1">
        <v>1612</v>
      </c>
    </row>
    <row r="76" spans="1:15" x14ac:dyDescent="0.3">
      <c r="A76" s="7" t="s">
        <v>203</v>
      </c>
      <c r="B76" s="7" t="s">
        <v>96</v>
      </c>
      <c r="C76" s="1">
        <v>311</v>
      </c>
      <c r="D76" s="1">
        <v>334</v>
      </c>
      <c r="E76" s="1">
        <v>325</v>
      </c>
      <c r="F76" s="1">
        <v>298</v>
      </c>
      <c r="G76" s="1">
        <v>318</v>
      </c>
      <c r="H76" s="1">
        <v>345</v>
      </c>
      <c r="I76" s="1">
        <v>359</v>
      </c>
      <c r="J76" s="1">
        <v>350</v>
      </c>
      <c r="K76" s="1">
        <v>355</v>
      </c>
      <c r="L76" s="1">
        <v>368</v>
      </c>
      <c r="M76" s="1">
        <v>366</v>
      </c>
      <c r="N76" s="1">
        <v>381</v>
      </c>
      <c r="O76" s="1">
        <v>372</v>
      </c>
    </row>
    <row r="77" spans="1:15" x14ac:dyDescent="0.3">
      <c r="A77" s="7" t="s">
        <v>203</v>
      </c>
      <c r="B77" s="7" t="s">
        <v>97</v>
      </c>
      <c r="C77" s="1">
        <v>12</v>
      </c>
      <c r="D77" s="1">
        <v>7</v>
      </c>
      <c r="E77" s="1">
        <v>10</v>
      </c>
      <c r="F77" s="1">
        <v>15</v>
      </c>
      <c r="G77" s="1">
        <v>16</v>
      </c>
      <c r="H77" s="1">
        <v>18</v>
      </c>
      <c r="I77" s="1">
        <v>19</v>
      </c>
      <c r="J77" s="1">
        <v>19</v>
      </c>
      <c r="K77" s="1">
        <v>17</v>
      </c>
      <c r="L77" s="1">
        <v>22</v>
      </c>
      <c r="M77" s="1">
        <v>24</v>
      </c>
      <c r="N77" s="1">
        <v>27</v>
      </c>
      <c r="O77" s="1">
        <v>30</v>
      </c>
    </row>
    <row r="78" spans="1:15" x14ac:dyDescent="0.3">
      <c r="A78" s="7" t="s">
        <v>203</v>
      </c>
      <c r="B78" s="7" t="s">
        <v>98</v>
      </c>
      <c r="C78" s="1">
        <v>105</v>
      </c>
      <c r="D78" s="1">
        <v>117</v>
      </c>
      <c r="E78" s="1">
        <v>124</v>
      </c>
      <c r="F78" s="1">
        <v>123</v>
      </c>
      <c r="G78" s="1">
        <v>124</v>
      </c>
      <c r="H78" s="1">
        <v>131</v>
      </c>
      <c r="I78" s="1">
        <v>130</v>
      </c>
      <c r="J78" s="1">
        <v>173</v>
      </c>
      <c r="K78" s="1">
        <v>224</v>
      </c>
      <c r="L78" s="1">
        <v>259</v>
      </c>
      <c r="M78" s="1">
        <v>316</v>
      </c>
      <c r="N78" s="1">
        <v>362</v>
      </c>
      <c r="O78" s="1">
        <v>393</v>
      </c>
    </row>
    <row r="79" spans="1:15" x14ac:dyDescent="0.3">
      <c r="A79" s="7" t="s">
        <v>203</v>
      </c>
      <c r="B79" s="7" t="s">
        <v>99</v>
      </c>
      <c r="C79" s="1">
        <v>139</v>
      </c>
      <c r="D79" s="1">
        <v>130</v>
      </c>
      <c r="E79" s="1">
        <v>106</v>
      </c>
      <c r="F79" s="1">
        <v>94</v>
      </c>
      <c r="G79" s="1">
        <v>88</v>
      </c>
      <c r="H79" s="1">
        <v>77</v>
      </c>
      <c r="I79" s="1">
        <v>77</v>
      </c>
      <c r="J79" s="1">
        <v>81</v>
      </c>
      <c r="K79" s="1">
        <v>80</v>
      </c>
      <c r="L79" s="1">
        <v>73</v>
      </c>
      <c r="M79" s="1">
        <v>70</v>
      </c>
      <c r="N79" s="1">
        <v>57</v>
      </c>
      <c r="O79" s="1">
        <v>59</v>
      </c>
    </row>
    <row r="80" spans="1:15" x14ac:dyDescent="0.3">
      <c r="A80" s="7" t="s">
        <v>203</v>
      </c>
      <c r="B80" s="7" t="s">
        <v>100</v>
      </c>
      <c r="C80" s="1">
        <v>119</v>
      </c>
      <c r="D80" s="1">
        <v>113</v>
      </c>
      <c r="E80" s="1">
        <v>93</v>
      </c>
      <c r="F80" s="1">
        <v>86</v>
      </c>
      <c r="G80" s="1">
        <v>84</v>
      </c>
      <c r="H80" s="1">
        <v>85</v>
      </c>
      <c r="I80" s="1">
        <v>87</v>
      </c>
      <c r="J80" s="1">
        <v>102</v>
      </c>
      <c r="K80" s="1">
        <v>110</v>
      </c>
      <c r="L80" s="1">
        <v>117</v>
      </c>
      <c r="M80" s="1">
        <v>128</v>
      </c>
      <c r="N80" s="1">
        <v>135</v>
      </c>
      <c r="O80" s="1">
        <v>128</v>
      </c>
    </row>
    <row r="81" spans="1:15" x14ac:dyDescent="0.3">
      <c r="A81" s="7" t="s">
        <v>204</v>
      </c>
      <c r="B81" s="7" t="s">
        <v>90</v>
      </c>
      <c r="C81" s="1">
        <v>1412</v>
      </c>
      <c r="D81" s="1">
        <v>1436</v>
      </c>
      <c r="E81" s="1">
        <v>1389</v>
      </c>
      <c r="F81" s="1">
        <v>1342</v>
      </c>
      <c r="G81" s="1">
        <v>1339</v>
      </c>
      <c r="H81" s="1">
        <v>1384</v>
      </c>
      <c r="I81" s="1">
        <v>1477</v>
      </c>
      <c r="J81" s="1">
        <v>1531</v>
      </c>
      <c r="K81" s="1">
        <v>1621</v>
      </c>
      <c r="L81" s="1">
        <v>1845</v>
      </c>
      <c r="M81" s="1">
        <v>2172</v>
      </c>
      <c r="N81" s="1">
        <v>2652</v>
      </c>
      <c r="O81" s="1">
        <v>2768</v>
      </c>
    </row>
    <row r="82" spans="1:15" x14ac:dyDescent="0.3">
      <c r="A82" s="7" t="s">
        <v>204</v>
      </c>
      <c r="B82" s="7" t="s">
        <v>89</v>
      </c>
      <c r="C82" s="1">
        <v>149</v>
      </c>
      <c r="D82" s="1">
        <v>201</v>
      </c>
      <c r="E82" s="1">
        <v>205</v>
      </c>
      <c r="F82" s="1">
        <v>201</v>
      </c>
      <c r="G82" s="1">
        <v>242</v>
      </c>
      <c r="H82" s="1">
        <v>231</v>
      </c>
      <c r="I82" s="1">
        <v>240</v>
      </c>
      <c r="J82" s="1">
        <v>248</v>
      </c>
      <c r="K82" s="1">
        <v>286</v>
      </c>
      <c r="L82" s="1">
        <v>311</v>
      </c>
      <c r="M82" s="1">
        <v>388</v>
      </c>
      <c r="N82" s="1">
        <v>471</v>
      </c>
      <c r="O82" s="1">
        <v>481</v>
      </c>
    </row>
    <row r="83" spans="1:15" x14ac:dyDescent="0.3">
      <c r="A83" s="7" t="s">
        <v>204</v>
      </c>
      <c r="B83" s="7" t="s">
        <v>92</v>
      </c>
      <c r="C83" s="1">
        <v>233</v>
      </c>
      <c r="D83" s="1">
        <v>264</v>
      </c>
      <c r="E83" s="1">
        <v>268</v>
      </c>
      <c r="F83" s="1">
        <v>252</v>
      </c>
      <c r="G83" s="1">
        <v>288</v>
      </c>
      <c r="H83" s="1">
        <v>330</v>
      </c>
      <c r="I83" s="1">
        <v>353</v>
      </c>
      <c r="J83" s="1">
        <v>415</v>
      </c>
      <c r="K83" s="1">
        <v>444</v>
      </c>
      <c r="L83" s="1">
        <v>546</v>
      </c>
      <c r="M83" s="1">
        <v>705</v>
      </c>
      <c r="N83" s="1">
        <v>844</v>
      </c>
      <c r="O83" s="1">
        <v>915</v>
      </c>
    </row>
    <row r="84" spans="1:15" x14ac:dyDescent="0.3">
      <c r="A84" s="7" t="s">
        <v>204</v>
      </c>
      <c r="B84" s="7" t="s">
        <v>91</v>
      </c>
      <c r="C84" s="1">
        <v>22</v>
      </c>
      <c r="D84" s="1">
        <v>22</v>
      </c>
      <c r="E84" s="1">
        <v>23</v>
      </c>
      <c r="F84" s="1">
        <v>39</v>
      </c>
      <c r="G84" s="1">
        <v>30</v>
      </c>
      <c r="H84" s="1">
        <v>38</v>
      </c>
      <c r="I84" s="1">
        <v>36</v>
      </c>
      <c r="J84" s="1">
        <v>41</v>
      </c>
      <c r="K84" s="1">
        <v>46</v>
      </c>
      <c r="L84" s="1">
        <v>53</v>
      </c>
      <c r="M84" s="1">
        <v>49</v>
      </c>
      <c r="N84" s="1">
        <v>60</v>
      </c>
      <c r="O84" s="1">
        <v>65</v>
      </c>
    </row>
    <row r="85" spans="1:15" x14ac:dyDescent="0.3">
      <c r="A85" s="7" t="s">
        <v>204</v>
      </c>
      <c r="B85" s="7" t="s">
        <v>94</v>
      </c>
      <c r="C85" s="1">
        <v>55</v>
      </c>
      <c r="D85" s="1">
        <v>66</v>
      </c>
      <c r="E85" s="1">
        <v>53</v>
      </c>
      <c r="F85" s="1">
        <v>53</v>
      </c>
      <c r="G85" s="1">
        <v>60</v>
      </c>
      <c r="H85" s="1">
        <v>55</v>
      </c>
      <c r="I85" s="1">
        <v>58</v>
      </c>
      <c r="J85" s="1">
        <v>66</v>
      </c>
      <c r="K85" s="1">
        <v>66</v>
      </c>
      <c r="L85" s="1">
        <v>83</v>
      </c>
      <c r="M85" s="1">
        <v>98</v>
      </c>
      <c r="N85" s="1">
        <v>100</v>
      </c>
      <c r="O85" s="1">
        <v>112</v>
      </c>
    </row>
    <row r="86" spans="1:15" x14ac:dyDescent="0.3">
      <c r="A86" s="7" t="s">
        <v>204</v>
      </c>
      <c r="B86" s="7" t="s">
        <v>93</v>
      </c>
      <c r="C86" s="1">
        <v>35</v>
      </c>
      <c r="D86" s="1">
        <v>43</v>
      </c>
      <c r="E86" s="1">
        <v>49</v>
      </c>
      <c r="F86" s="1">
        <v>43</v>
      </c>
      <c r="G86" s="1">
        <v>49</v>
      </c>
      <c r="H86" s="1">
        <v>63</v>
      </c>
      <c r="I86" s="1">
        <v>54</v>
      </c>
      <c r="J86" s="1">
        <v>70</v>
      </c>
      <c r="K86" s="1">
        <v>90</v>
      </c>
      <c r="L86" s="1">
        <v>70</v>
      </c>
      <c r="M86" s="1">
        <v>86</v>
      </c>
      <c r="N86" s="1">
        <v>96</v>
      </c>
      <c r="O86" s="1">
        <v>95</v>
      </c>
    </row>
    <row r="87" spans="1:15" x14ac:dyDescent="0.3">
      <c r="A87" s="7" t="s">
        <v>204</v>
      </c>
      <c r="B87" s="7" t="s">
        <v>100</v>
      </c>
      <c r="C87" s="1">
        <v>208</v>
      </c>
      <c r="D87" s="1">
        <v>198</v>
      </c>
      <c r="E87" s="1">
        <v>183</v>
      </c>
      <c r="F87" s="1">
        <v>161</v>
      </c>
      <c r="G87" s="1">
        <v>164</v>
      </c>
      <c r="H87" s="1">
        <v>175</v>
      </c>
      <c r="I87" s="1">
        <v>178</v>
      </c>
      <c r="J87" s="1">
        <v>171</v>
      </c>
      <c r="K87" s="1">
        <v>165</v>
      </c>
      <c r="L87" s="1">
        <v>182</v>
      </c>
      <c r="M87" s="1">
        <v>195</v>
      </c>
      <c r="N87" s="1">
        <v>220</v>
      </c>
      <c r="O87" s="1">
        <v>225</v>
      </c>
    </row>
    <row r="88" spans="1:15" x14ac:dyDescent="0.3">
      <c r="A88" s="7" t="s">
        <v>204</v>
      </c>
      <c r="B88" s="7" t="s">
        <v>99</v>
      </c>
      <c r="C88" s="1">
        <v>128</v>
      </c>
      <c r="D88" s="1">
        <v>112</v>
      </c>
      <c r="E88" s="1">
        <v>92</v>
      </c>
      <c r="F88" s="1">
        <v>79</v>
      </c>
      <c r="G88" s="1">
        <v>101</v>
      </c>
      <c r="H88" s="1">
        <v>86</v>
      </c>
      <c r="I88" s="1">
        <v>73</v>
      </c>
      <c r="J88" s="1">
        <v>84</v>
      </c>
      <c r="K88" s="1">
        <v>92</v>
      </c>
      <c r="L88" s="1">
        <v>60</v>
      </c>
      <c r="M88" s="1">
        <v>69</v>
      </c>
      <c r="N88" s="1">
        <v>77</v>
      </c>
      <c r="O88" s="1">
        <v>72</v>
      </c>
    </row>
    <row r="89" spans="1:15" x14ac:dyDescent="0.3">
      <c r="A89" s="7" t="s">
        <v>204</v>
      </c>
      <c r="B89" s="7" t="s">
        <v>98</v>
      </c>
      <c r="C89" s="1">
        <v>202</v>
      </c>
      <c r="D89" s="1">
        <v>228</v>
      </c>
      <c r="E89" s="1">
        <v>226</v>
      </c>
      <c r="F89" s="1">
        <v>236</v>
      </c>
      <c r="G89" s="1">
        <v>273</v>
      </c>
      <c r="H89" s="1">
        <v>292</v>
      </c>
      <c r="I89" s="1">
        <v>335</v>
      </c>
      <c r="J89" s="1">
        <v>413</v>
      </c>
      <c r="K89" s="1">
        <v>468</v>
      </c>
      <c r="L89" s="1">
        <v>523</v>
      </c>
      <c r="M89" s="1">
        <v>605</v>
      </c>
      <c r="N89" s="1">
        <v>684</v>
      </c>
      <c r="O89" s="1">
        <v>741</v>
      </c>
    </row>
    <row r="90" spans="1:15" x14ac:dyDescent="0.3">
      <c r="A90" s="7" t="s">
        <v>204</v>
      </c>
      <c r="B90" s="7" t="s">
        <v>97</v>
      </c>
      <c r="C90" s="1">
        <v>23</v>
      </c>
      <c r="D90" s="1">
        <v>21</v>
      </c>
      <c r="E90" s="1">
        <v>26</v>
      </c>
      <c r="F90" s="1">
        <v>32</v>
      </c>
      <c r="G90" s="1">
        <v>35</v>
      </c>
      <c r="H90" s="1">
        <v>32</v>
      </c>
      <c r="I90" s="1">
        <v>38</v>
      </c>
      <c r="J90" s="1">
        <v>36</v>
      </c>
      <c r="K90" s="1">
        <v>42</v>
      </c>
      <c r="L90" s="1">
        <v>44</v>
      </c>
      <c r="M90" s="1">
        <v>56</v>
      </c>
      <c r="N90" s="1">
        <v>61</v>
      </c>
      <c r="O90" s="1">
        <v>65</v>
      </c>
    </row>
    <row r="91" spans="1:15" x14ac:dyDescent="0.3">
      <c r="A91" s="7" t="s">
        <v>204</v>
      </c>
      <c r="B91" s="7" t="s">
        <v>96</v>
      </c>
      <c r="C91" s="1">
        <v>336</v>
      </c>
      <c r="D91" s="1">
        <v>382</v>
      </c>
      <c r="E91" s="1">
        <v>363</v>
      </c>
      <c r="F91" s="1">
        <v>349</v>
      </c>
      <c r="G91" s="1">
        <v>345</v>
      </c>
      <c r="H91" s="1">
        <v>340</v>
      </c>
      <c r="I91" s="1">
        <v>368</v>
      </c>
      <c r="J91" s="1">
        <v>353</v>
      </c>
      <c r="K91" s="1">
        <v>360</v>
      </c>
      <c r="L91" s="1">
        <v>361</v>
      </c>
      <c r="M91" s="1">
        <v>381</v>
      </c>
      <c r="N91" s="1">
        <v>367</v>
      </c>
      <c r="O91" s="1">
        <v>374</v>
      </c>
    </row>
    <row r="92" spans="1:15" x14ac:dyDescent="0.3">
      <c r="A92" s="7" t="s">
        <v>204</v>
      </c>
      <c r="B92" s="7" t="s">
        <v>95</v>
      </c>
      <c r="C92" s="1">
        <v>953</v>
      </c>
      <c r="D92" s="1">
        <v>997</v>
      </c>
      <c r="E92" s="1">
        <v>995</v>
      </c>
      <c r="F92" s="1">
        <v>1055</v>
      </c>
      <c r="G92" s="1">
        <v>1148</v>
      </c>
      <c r="H92" s="1">
        <v>1232</v>
      </c>
      <c r="I92" s="1">
        <v>1264</v>
      </c>
      <c r="J92" s="1">
        <v>1426</v>
      </c>
      <c r="K92" s="1">
        <v>1610</v>
      </c>
      <c r="L92" s="1">
        <v>1619</v>
      </c>
      <c r="M92" s="1">
        <v>1712</v>
      </c>
      <c r="N92" s="1">
        <v>1841</v>
      </c>
      <c r="O92" s="1">
        <v>1664</v>
      </c>
    </row>
    <row r="93" spans="1:15" x14ac:dyDescent="0.3">
      <c r="A93" s="10" t="s">
        <v>18</v>
      </c>
      <c r="B93" s="10" t="s">
        <v>18</v>
      </c>
      <c r="C93" s="5">
        <v>32763</v>
      </c>
      <c r="D93" s="5">
        <v>34530</v>
      </c>
      <c r="E93" s="5">
        <v>33946</v>
      </c>
      <c r="F93" s="5">
        <v>34073</v>
      </c>
      <c r="G93" s="5">
        <v>34714</v>
      </c>
      <c r="H93" s="5">
        <v>36960</v>
      </c>
      <c r="I93" s="5">
        <v>38884</v>
      </c>
      <c r="J93" s="5">
        <v>42267</v>
      </c>
      <c r="K93" s="5">
        <v>45724</v>
      </c>
      <c r="L93" s="5">
        <v>49054</v>
      </c>
      <c r="M93" s="5">
        <v>54925</v>
      </c>
      <c r="N93" s="5">
        <v>61399</v>
      </c>
      <c r="O93" s="5">
        <v>63042</v>
      </c>
    </row>
    <row r="94" spans="1:15" x14ac:dyDescent="0.3">
      <c r="A94" s="15"/>
      <c r="B94" s="15"/>
    </row>
    <row r="95" spans="1:15" x14ac:dyDescent="0.3">
      <c r="A95" s="15"/>
      <c r="B95" s="15"/>
    </row>
    <row r="96" spans="1:15" x14ac:dyDescent="0.3">
      <c r="A96" s="15"/>
      <c r="B96" s="15"/>
      <c r="C96" s="18" t="s">
        <v>37</v>
      </c>
      <c r="D96" s="19"/>
      <c r="E96" s="19"/>
      <c r="F96" s="19"/>
      <c r="G96" s="19"/>
      <c r="H96" s="19"/>
      <c r="I96" s="19"/>
      <c r="J96" s="19"/>
      <c r="K96" s="19"/>
      <c r="L96" s="19"/>
      <c r="M96" s="19"/>
      <c r="N96" s="19"/>
      <c r="O96" s="19"/>
    </row>
    <row r="97" spans="1:15" x14ac:dyDescent="0.3">
      <c r="A97" s="9" t="s">
        <v>41</v>
      </c>
      <c r="B97" s="9" t="s">
        <v>41</v>
      </c>
      <c r="C97" s="4" t="s">
        <v>0</v>
      </c>
      <c r="D97" s="4" t="s">
        <v>1</v>
      </c>
      <c r="E97" s="4" t="s">
        <v>2</v>
      </c>
      <c r="F97" s="4" t="s">
        <v>3</v>
      </c>
      <c r="G97" s="4" t="s">
        <v>4</v>
      </c>
      <c r="H97" s="4" t="s">
        <v>5</v>
      </c>
      <c r="I97" s="4" t="s">
        <v>6</v>
      </c>
      <c r="J97" s="4" t="s">
        <v>7</v>
      </c>
      <c r="K97" s="4" t="s">
        <v>8</v>
      </c>
      <c r="L97" s="4" t="s">
        <v>9</v>
      </c>
      <c r="M97" s="4" t="s">
        <v>10</v>
      </c>
      <c r="N97" s="4" t="s">
        <v>11</v>
      </c>
      <c r="O97" s="4" t="s">
        <v>12</v>
      </c>
    </row>
    <row r="98" spans="1:15" x14ac:dyDescent="0.3">
      <c r="A98" s="8" t="s">
        <v>198</v>
      </c>
      <c r="B98" s="8" t="s">
        <v>89</v>
      </c>
      <c r="C98" s="2">
        <v>0.170837867247008</v>
      </c>
      <c r="D98" s="2">
        <v>0.187435633367662</v>
      </c>
      <c r="E98" s="2">
        <v>0.20468431771894099</v>
      </c>
      <c r="F98" s="2">
        <v>0.20902090209020899</v>
      </c>
      <c r="G98" s="2">
        <v>0.212721584984359</v>
      </c>
      <c r="H98" s="2">
        <v>0.214139344262295</v>
      </c>
      <c r="I98" s="2">
        <v>0.228103946102021</v>
      </c>
      <c r="J98" s="2">
        <v>0.24111014744145701</v>
      </c>
      <c r="K98" s="2">
        <v>0.26623376623376599</v>
      </c>
      <c r="L98" s="2">
        <v>0.26324237560192598</v>
      </c>
      <c r="M98" s="2">
        <v>0.278312361213916</v>
      </c>
      <c r="N98" s="2">
        <v>0.31134751773049602</v>
      </c>
      <c r="O98" s="2">
        <v>0.323313782991202</v>
      </c>
    </row>
    <row r="99" spans="1:15" x14ac:dyDescent="0.3">
      <c r="A99" s="8" t="s">
        <v>198</v>
      </c>
      <c r="B99" s="8" t="s">
        <v>90</v>
      </c>
      <c r="C99" s="2">
        <v>0.49683143219264903</v>
      </c>
      <c r="D99" s="2">
        <v>0.50040584415584399</v>
      </c>
      <c r="E99" s="2">
        <v>0.50253609051892301</v>
      </c>
      <c r="F99" s="2">
        <v>0.50530869052300398</v>
      </c>
      <c r="G99" s="2">
        <v>0.524417731029301</v>
      </c>
      <c r="H99" s="2">
        <v>0.513865114686751</v>
      </c>
      <c r="I99" s="2">
        <v>0.506020175724048</v>
      </c>
      <c r="J99" s="2">
        <v>0.51816051552431197</v>
      </c>
      <c r="K99" s="2">
        <v>0.50985687280583303</v>
      </c>
      <c r="L99" s="2">
        <v>0.51785274562915495</v>
      </c>
      <c r="M99" s="2">
        <v>0.538088947600176</v>
      </c>
      <c r="N99" s="2">
        <v>0.55406471981057603</v>
      </c>
      <c r="O99" s="2">
        <v>0.55796827794561898</v>
      </c>
    </row>
    <row r="100" spans="1:15" x14ac:dyDescent="0.3">
      <c r="A100" s="8" t="s">
        <v>198</v>
      </c>
      <c r="B100" s="8" t="s">
        <v>91</v>
      </c>
      <c r="C100" s="2">
        <v>3.2644178454842201E-2</v>
      </c>
      <c r="D100" s="2">
        <v>2.8836251287332599E-2</v>
      </c>
      <c r="E100" s="2">
        <v>3.6659877800407303E-2</v>
      </c>
      <c r="F100" s="2">
        <v>3.6303630363036299E-2</v>
      </c>
      <c r="G100" s="2">
        <v>3.5453597497393102E-2</v>
      </c>
      <c r="H100" s="2">
        <v>2.7663934426229501E-2</v>
      </c>
      <c r="I100" s="2">
        <v>3.6573628488931698E-2</v>
      </c>
      <c r="J100" s="2">
        <v>4.0763226366001701E-2</v>
      </c>
      <c r="K100" s="2">
        <v>4.3019480519480499E-2</v>
      </c>
      <c r="L100" s="2">
        <v>5.6982343499197403E-2</v>
      </c>
      <c r="M100" s="2">
        <v>6.8837897853441896E-2</v>
      </c>
      <c r="N100" s="2">
        <v>6.9503546099290797E-2</v>
      </c>
      <c r="O100" s="2">
        <v>8.2844574780058605E-2</v>
      </c>
    </row>
    <row r="101" spans="1:15" x14ac:dyDescent="0.3">
      <c r="A101" s="8" t="s">
        <v>198</v>
      </c>
      <c r="B101" s="8" t="s">
        <v>92</v>
      </c>
      <c r="C101" s="2">
        <v>0.122940430925222</v>
      </c>
      <c r="D101" s="2">
        <v>0.119318181818182</v>
      </c>
      <c r="E101" s="2">
        <v>0.124463519313305</v>
      </c>
      <c r="F101" s="2">
        <v>0.12976799056232799</v>
      </c>
      <c r="G101" s="2">
        <v>0.124718256949662</v>
      </c>
      <c r="H101" s="2">
        <v>0.12803834303320799</v>
      </c>
      <c r="I101" s="2">
        <v>0.13830133420110599</v>
      </c>
      <c r="J101" s="2">
        <v>0.134739308728764</v>
      </c>
      <c r="K101" s="2">
        <v>0.13556575749392399</v>
      </c>
      <c r="L101" s="2">
        <v>0.13765082491996999</v>
      </c>
      <c r="M101" s="2">
        <v>0.14442976662263299</v>
      </c>
      <c r="N101" s="2">
        <v>0.14522494080505099</v>
      </c>
      <c r="O101" s="2">
        <v>0.14728096676737201</v>
      </c>
    </row>
    <row r="102" spans="1:15" x14ac:dyDescent="0.3">
      <c r="A102" s="8" t="s">
        <v>198</v>
      </c>
      <c r="B102" s="8" t="s">
        <v>93</v>
      </c>
      <c r="C102" s="2">
        <v>1.8498367791077299E-2</v>
      </c>
      <c r="D102" s="2">
        <v>2.3686920700308998E-2</v>
      </c>
      <c r="E102" s="2">
        <v>2.7494908350305498E-2</v>
      </c>
      <c r="F102" s="2">
        <v>3.7403740374037403E-2</v>
      </c>
      <c r="G102" s="2">
        <v>3.4410844629822697E-2</v>
      </c>
      <c r="H102" s="2">
        <v>4.8155737704918003E-2</v>
      </c>
      <c r="I102" s="2">
        <v>4.4273339749759402E-2</v>
      </c>
      <c r="J102" s="2">
        <v>3.6426712922810099E-2</v>
      </c>
      <c r="K102" s="2">
        <v>3.97727272727273E-2</v>
      </c>
      <c r="L102" s="2">
        <v>4.4141252006420502E-2</v>
      </c>
      <c r="M102" s="2">
        <v>4.36713545521836E-2</v>
      </c>
      <c r="N102" s="2">
        <v>4.1134751773049601E-2</v>
      </c>
      <c r="O102" s="2">
        <v>4.3255131964809401E-2</v>
      </c>
    </row>
    <row r="103" spans="1:15" x14ac:dyDescent="0.3">
      <c r="A103" s="8" t="s">
        <v>198</v>
      </c>
      <c r="B103" s="8" t="s">
        <v>94</v>
      </c>
      <c r="C103" s="2">
        <v>2.0701309674693701E-2</v>
      </c>
      <c r="D103" s="2">
        <v>2.3538961038961002E-2</v>
      </c>
      <c r="E103" s="2">
        <v>2.3800234100663301E-2</v>
      </c>
      <c r="F103" s="2">
        <v>2.3594180102241399E-2</v>
      </c>
      <c r="G103" s="2">
        <v>2.2539444027047301E-2</v>
      </c>
      <c r="H103" s="2">
        <v>2.5676138308798401E-2</v>
      </c>
      <c r="I103" s="2">
        <v>2.7009437032216099E-2</v>
      </c>
      <c r="J103" s="2">
        <v>2.46045694200351E-2</v>
      </c>
      <c r="K103" s="2">
        <v>2.6465028355387499E-2</v>
      </c>
      <c r="L103" s="2">
        <v>2.61019453336617E-2</v>
      </c>
      <c r="M103" s="2">
        <v>2.1576398062527501E-2</v>
      </c>
      <c r="N103" s="2">
        <v>2.0323599052880802E-2</v>
      </c>
      <c r="O103" s="2">
        <v>2.2658610271903301E-2</v>
      </c>
    </row>
    <row r="104" spans="1:15" x14ac:dyDescent="0.3">
      <c r="A104" s="8" t="s">
        <v>198</v>
      </c>
      <c r="B104" s="8" t="s">
        <v>95</v>
      </c>
      <c r="C104" s="2">
        <v>0.63438520130576703</v>
      </c>
      <c r="D104" s="2">
        <v>0.64057672502574703</v>
      </c>
      <c r="E104" s="2">
        <v>0.61405295315682296</v>
      </c>
      <c r="F104" s="2">
        <v>0.60726072607260695</v>
      </c>
      <c r="G104" s="2">
        <v>0.60792492179353497</v>
      </c>
      <c r="H104" s="2">
        <v>0.61168032786885296</v>
      </c>
      <c r="I104" s="2">
        <v>0.58421559191530303</v>
      </c>
      <c r="J104" s="2">
        <v>0.57675628794449296</v>
      </c>
      <c r="K104" s="2">
        <v>0.55438311688311703</v>
      </c>
      <c r="L104" s="2">
        <v>0.54494382022471899</v>
      </c>
      <c r="M104" s="2">
        <v>0.52035529237601796</v>
      </c>
      <c r="N104" s="2">
        <v>0.487943262411348</v>
      </c>
      <c r="O104" s="2">
        <v>0.46554252199413498</v>
      </c>
    </row>
    <row r="105" spans="1:15" x14ac:dyDescent="0.3">
      <c r="A105" s="8" t="s">
        <v>198</v>
      </c>
      <c r="B105" s="8" t="s">
        <v>96</v>
      </c>
      <c r="C105" s="2">
        <v>0.18969159273341801</v>
      </c>
      <c r="D105" s="2">
        <v>0.19277597402597399</v>
      </c>
      <c r="E105" s="2">
        <v>0.20132657042528301</v>
      </c>
      <c r="F105" s="2">
        <v>0.18678725914274499</v>
      </c>
      <c r="G105" s="2">
        <v>0.179564237415477</v>
      </c>
      <c r="H105" s="2">
        <v>0.18384115029099601</v>
      </c>
      <c r="I105" s="2">
        <v>0.17084282460136699</v>
      </c>
      <c r="J105" s="2">
        <v>0.16432337434094901</v>
      </c>
      <c r="K105" s="2">
        <v>0.151228733459357</v>
      </c>
      <c r="L105" s="2">
        <v>0.137158335385373</v>
      </c>
      <c r="M105" s="2">
        <v>0.12681638044914101</v>
      </c>
      <c r="N105" s="2">
        <v>0.10773480662983401</v>
      </c>
      <c r="O105" s="2">
        <v>0.102341389728097</v>
      </c>
    </row>
    <row r="106" spans="1:15" x14ac:dyDescent="0.3">
      <c r="A106" s="8" t="s">
        <v>198</v>
      </c>
      <c r="B106" s="8" t="s">
        <v>97</v>
      </c>
      <c r="C106" s="2">
        <v>1.6322089227421101E-2</v>
      </c>
      <c r="D106" s="2">
        <v>2.26570545829042E-2</v>
      </c>
      <c r="E106" s="2">
        <v>2.6476578411405299E-2</v>
      </c>
      <c r="F106" s="2">
        <v>2.0902090209020899E-2</v>
      </c>
      <c r="G106" s="2">
        <v>2.9197080291970798E-2</v>
      </c>
      <c r="H106" s="2">
        <v>2.5614754098360702E-2</v>
      </c>
      <c r="I106" s="2">
        <v>3.9461020211742102E-2</v>
      </c>
      <c r="J106" s="2">
        <v>4.7701647875108402E-2</v>
      </c>
      <c r="K106" s="2">
        <v>4.3831168831168797E-2</v>
      </c>
      <c r="L106" s="2">
        <v>3.77207062600321E-2</v>
      </c>
      <c r="M106" s="2">
        <v>3.7749814951887499E-2</v>
      </c>
      <c r="N106" s="2">
        <v>3.7588652482269502E-2</v>
      </c>
      <c r="O106" s="2">
        <v>4.17888563049853E-2</v>
      </c>
    </row>
    <row r="107" spans="1:15" x14ac:dyDescent="0.3">
      <c r="A107" s="8" t="s">
        <v>198</v>
      </c>
      <c r="B107" s="8" t="s">
        <v>98</v>
      </c>
      <c r="C107" s="2">
        <v>7.3933248838191801E-2</v>
      </c>
      <c r="D107" s="2">
        <v>7.5487012987013005E-2</v>
      </c>
      <c r="E107" s="2">
        <v>7.4912212251267998E-2</v>
      </c>
      <c r="F107" s="2">
        <v>8.5725521038143904E-2</v>
      </c>
      <c r="G107" s="2">
        <v>8.3395942900075098E-2</v>
      </c>
      <c r="H107" s="2">
        <v>8.5587127695994497E-2</v>
      </c>
      <c r="I107" s="2">
        <v>9.6322811584770601E-2</v>
      </c>
      <c r="J107" s="2">
        <v>9.9882835383714105E-2</v>
      </c>
      <c r="K107" s="2">
        <v>0.118822576289495</v>
      </c>
      <c r="L107" s="2">
        <v>0.119921201674464</v>
      </c>
      <c r="M107" s="2">
        <v>0.119991193306913</v>
      </c>
      <c r="N107" s="2">
        <v>0.124309392265193</v>
      </c>
      <c r="O107" s="2">
        <v>0.122356495468278</v>
      </c>
    </row>
    <row r="108" spans="1:15" x14ac:dyDescent="0.3">
      <c r="A108" s="8" t="s">
        <v>198</v>
      </c>
      <c r="B108" s="8" t="s">
        <v>99</v>
      </c>
      <c r="C108" s="2">
        <v>0.12731229597388499</v>
      </c>
      <c r="D108" s="2">
        <v>9.68074150360453E-2</v>
      </c>
      <c r="E108" s="2">
        <v>9.0631364562118094E-2</v>
      </c>
      <c r="F108" s="2">
        <v>8.9108910891089105E-2</v>
      </c>
      <c r="G108" s="2">
        <v>8.0291970802919693E-2</v>
      </c>
      <c r="H108" s="2">
        <v>7.2745901639344301E-2</v>
      </c>
      <c r="I108" s="2">
        <v>6.7372473532242502E-2</v>
      </c>
      <c r="J108" s="2">
        <v>5.7241977450130099E-2</v>
      </c>
      <c r="K108" s="2">
        <v>5.2759740259740298E-2</v>
      </c>
      <c r="L108" s="2">
        <v>5.2969502407704698E-2</v>
      </c>
      <c r="M108" s="2">
        <v>5.1073279052553697E-2</v>
      </c>
      <c r="N108" s="2">
        <v>5.2482269503546099E-2</v>
      </c>
      <c r="O108" s="2">
        <v>4.3255131964809401E-2</v>
      </c>
    </row>
    <row r="109" spans="1:15" x14ac:dyDescent="0.3">
      <c r="A109" s="8" t="s">
        <v>198</v>
      </c>
      <c r="B109" s="8" t="s">
        <v>100</v>
      </c>
      <c r="C109" s="2">
        <v>9.5901985635825901E-2</v>
      </c>
      <c r="D109" s="2">
        <v>8.8474025974025997E-2</v>
      </c>
      <c r="E109" s="2">
        <v>7.2961373390557901E-2</v>
      </c>
      <c r="F109" s="2">
        <v>6.8816358631537594E-2</v>
      </c>
      <c r="G109" s="2">
        <v>6.5364387678437302E-2</v>
      </c>
      <c r="H109" s="2">
        <v>6.2992125984251995E-2</v>
      </c>
      <c r="I109" s="2">
        <v>6.1503416856492001E-2</v>
      </c>
      <c r="J109" s="2">
        <v>5.8289396602226103E-2</v>
      </c>
      <c r="K109" s="2">
        <v>5.8061031596003197E-2</v>
      </c>
      <c r="L109" s="2">
        <v>6.1314947057375002E-2</v>
      </c>
      <c r="M109" s="2">
        <v>4.9097313958608502E-2</v>
      </c>
      <c r="N109" s="2">
        <v>4.8342541436464097E-2</v>
      </c>
      <c r="O109" s="2">
        <v>4.7394259818731098E-2</v>
      </c>
    </row>
    <row r="110" spans="1:15" x14ac:dyDescent="0.3">
      <c r="A110" s="8" t="s">
        <v>199</v>
      </c>
      <c r="B110" s="8" t="s">
        <v>89</v>
      </c>
      <c r="C110" s="2">
        <v>0.26529926025554801</v>
      </c>
      <c r="D110" s="2">
        <v>0.271550537042137</v>
      </c>
      <c r="E110" s="2">
        <v>0.265377855887522</v>
      </c>
      <c r="F110" s="2">
        <v>0.26815484600169498</v>
      </c>
      <c r="G110" s="2">
        <v>0.26668653158521999</v>
      </c>
      <c r="H110" s="2">
        <v>0.26416666666666699</v>
      </c>
      <c r="I110" s="2">
        <v>0.256857855361596</v>
      </c>
      <c r="J110" s="2">
        <v>0.25725806451612898</v>
      </c>
      <c r="K110" s="2">
        <v>0.26946696143453702</v>
      </c>
      <c r="L110" s="2">
        <v>0.26388888888888901</v>
      </c>
      <c r="M110" s="2">
        <v>0.28042203985932002</v>
      </c>
      <c r="N110" s="2">
        <v>0.284669753838655</v>
      </c>
      <c r="O110" s="2">
        <v>0.29836065573770498</v>
      </c>
    </row>
    <row r="111" spans="1:15" x14ac:dyDescent="0.3">
      <c r="A111" s="8" t="s">
        <v>199</v>
      </c>
      <c r="B111" s="8" t="s">
        <v>90</v>
      </c>
      <c r="C111" s="2">
        <v>0.38314960629921302</v>
      </c>
      <c r="D111" s="2">
        <v>0.37230046948356799</v>
      </c>
      <c r="E111" s="2">
        <v>0.372491434165443</v>
      </c>
      <c r="F111" s="2">
        <v>0.389813581890812</v>
      </c>
      <c r="G111" s="2">
        <v>0.39346186085498702</v>
      </c>
      <c r="H111" s="2">
        <v>0.40111147433801903</v>
      </c>
      <c r="I111" s="2">
        <v>0.409379353041325</v>
      </c>
      <c r="J111" s="2">
        <v>0.42092208929092501</v>
      </c>
      <c r="K111" s="2">
        <v>0.42528735632183901</v>
      </c>
      <c r="L111" s="2">
        <v>0.43592382913021099</v>
      </c>
      <c r="M111" s="2">
        <v>0.45529010238907902</v>
      </c>
      <c r="N111" s="2">
        <v>0.46439690669880501</v>
      </c>
      <c r="O111" s="2">
        <v>0.485004965243297</v>
      </c>
    </row>
    <row r="112" spans="1:15" x14ac:dyDescent="0.3">
      <c r="A112" s="8" t="s">
        <v>199</v>
      </c>
      <c r="B112" s="8" t="s">
        <v>91</v>
      </c>
      <c r="C112" s="2">
        <v>5.17821116341627E-2</v>
      </c>
      <c r="D112" s="2">
        <v>5.0674745249242599E-2</v>
      </c>
      <c r="E112" s="2">
        <v>5.4481546572934997E-2</v>
      </c>
      <c r="F112" s="2">
        <v>5.2557219553546197E-2</v>
      </c>
      <c r="G112" s="2">
        <v>5.6019070321811699E-2</v>
      </c>
      <c r="H112" s="2">
        <v>5.5E-2</v>
      </c>
      <c r="I112" s="2">
        <v>6.15128844555278E-2</v>
      </c>
      <c r="J112" s="2">
        <v>5.9139784946236597E-2</v>
      </c>
      <c r="K112" s="2">
        <v>5.5514615573569098E-2</v>
      </c>
      <c r="L112" s="2">
        <v>5.6795634920634899E-2</v>
      </c>
      <c r="M112" s="2">
        <v>6.4478311840562699E-2</v>
      </c>
      <c r="N112" s="2">
        <v>6.2637094808676602E-2</v>
      </c>
      <c r="O112" s="2">
        <v>7.2131147540983598E-2</v>
      </c>
    </row>
    <row r="113" spans="1:15" x14ac:dyDescent="0.3">
      <c r="A113" s="8" t="s">
        <v>199</v>
      </c>
      <c r="B113" s="8" t="s">
        <v>92</v>
      </c>
      <c r="C113" s="2">
        <v>0.110236220472441</v>
      </c>
      <c r="D113" s="2">
        <v>0.108607198748044</v>
      </c>
      <c r="E113" s="2">
        <v>0.10491107847936</v>
      </c>
      <c r="F113" s="2">
        <v>0.101864181091877</v>
      </c>
      <c r="G113" s="2">
        <v>0.103101424979044</v>
      </c>
      <c r="H113" s="2">
        <v>0.103628636809415</v>
      </c>
      <c r="I113" s="2">
        <v>0.105092091007584</v>
      </c>
      <c r="J113" s="2">
        <v>0.102859644003502</v>
      </c>
      <c r="K113" s="2">
        <v>0.101626016260163</v>
      </c>
      <c r="L113" s="2">
        <v>0.104091610910962</v>
      </c>
      <c r="M113" s="2">
        <v>0.106257110352673</v>
      </c>
      <c r="N113" s="2">
        <v>0.108566837400824</v>
      </c>
      <c r="O113" s="2">
        <v>0.113604766633565</v>
      </c>
    </row>
    <row r="114" spans="1:15" x14ac:dyDescent="0.3">
      <c r="A114" s="8" t="s">
        <v>199</v>
      </c>
      <c r="B114" s="8" t="s">
        <v>93</v>
      </c>
      <c r="C114" s="2">
        <v>3.8332212508406197E-2</v>
      </c>
      <c r="D114" s="2">
        <v>3.8006058936932E-2</v>
      </c>
      <c r="E114" s="2">
        <v>4.1593438781488003E-2</v>
      </c>
      <c r="F114" s="2">
        <v>4.26674201751907E-2</v>
      </c>
      <c r="G114" s="2">
        <v>4.2908224076281302E-2</v>
      </c>
      <c r="H114" s="2">
        <v>4.5833333333333302E-2</v>
      </c>
      <c r="I114" s="2">
        <v>4.9598226655583298E-2</v>
      </c>
      <c r="J114" s="2">
        <v>5.1881720430107497E-2</v>
      </c>
      <c r="K114" s="2">
        <v>5.35494964382216E-2</v>
      </c>
      <c r="L114" s="2">
        <v>5.6547619047618999E-2</v>
      </c>
      <c r="M114" s="2">
        <v>5.5099648300117203E-2</v>
      </c>
      <c r="N114" s="2">
        <v>5.4594199366317299E-2</v>
      </c>
      <c r="O114" s="2">
        <v>5.7142857142857099E-2</v>
      </c>
    </row>
    <row r="115" spans="1:15" x14ac:dyDescent="0.3">
      <c r="A115" s="8" t="s">
        <v>199</v>
      </c>
      <c r="B115" s="8" t="s">
        <v>94</v>
      </c>
      <c r="C115" s="2">
        <v>2.04724409448819E-2</v>
      </c>
      <c r="D115" s="2">
        <v>2.1596244131455399E-2</v>
      </c>
      <c r="E115" s="2">
        <v>2.08843204437918E-2</v>
      </c>
      <c r="F115" s="2">
        <v>2.2969374167776301E-2</v>
      </c>
      <c r="G115" s="2">
        <v>2.3637887678122398E-2</v>
      </c>
      <c r="H115" s="2">
        <v>2.4844720496894401E-2</v>
      </c>
      <c r="I115" s="2">
        <v>2.41448692152917E-2</v>
      </c>
      <c r="J115" s="2">
        <v>2.7429238400933802E-2</v>
      </c>
      <c r="K115" s="2">
        <v>2.5932155873282899E-2</v>
      </c>
      <c r="L115" s="2">
        <v>2.8306742151312399E-2</v>
      </c>
      <c r="M115" s="2">
        <v>2.7872582480091002E-2</v>
      </c>
      <c r="N115" s="2">
        <v>2.6313146530079299E-2</v>
      </c>
      <c r="O115" s="2">
        <v>2.3038728897716E-2</v>
      </c>
    </row>
    <row r="116" spans="1:15" x14ac:dyDescent="0.3">
      <c r="A116" s="8" t="s">
        <v>199</v>
      </c>
      <c r="B116" s="8" t="s">
        <v>95</v>
      </c>
      <c r="C116" s="2">
        <v>0.45998655010087403</v>
      </c>
      <c r="D116" s="2">
        <v>0.48857064169650199</v>
      </c>
      <c r="E116" s="2">
        <v>0.48886936145284099</v>
      </c>
      <c r="F116" s="2">
        <v>0.50861825374399505</v>
      </c>
      <c r="G116" s="2">
        <v>0.51430274135875997</v>
      </c>
      <c r="H116" s="2">
        <v>0.52305555555555605</v>
      </c>
      <c r="I116" s="2">
        <v>0.52840121917428695</v>
      </c>
      <c r="J116" s="2">
        <v>0.53091397849462396</v>
      </c>
      <c r="K116" s="2">
        <v>0.51854581183984305</v>
      </c>
      <c r="L116" s="2">
        <v>0.51686507936507897</v>
      </c>
      <c r="M116" s="2">
        <v>0.50105509964829997</v>
      </c>
      <c r="N116" s="2">
        <v>0.50036558615647098</v>
      </c>
      <c r="O116" s="2">
        <v>0.47634660421545699</v>
      </c>
    </row>
    <row r="117" spans="1:15" x14ac:dyDescent="0.3">
      <c r="A117" s="8" t="s">
        <v>199</v>
      </c>
      <c r="B117" s="8" t="s">
        <v>96</v>
      </c>
      <c r="C117" s="2">
        <v>0.28992125984251998</v>
      </c>
      <c r="D117" s="2">
        <v>0.31064162754303598</v>
      </c>
      <c r="E117" s="2">
        <v>0.32207537934410202</v>
      </c>
      <c r="F117" s="2">
        <v>0.31691078561917402</v>
      </c>
      <c r="G117" s="2">
        <v>0.312154233025985</v>
      </c>
      <c r="H117" s="2">
        <v>0.30304020921869901</v>
      </c>
      <c r="I117" s="2">
        <v>0.29778672032193199</v>
      </c>
      <c r="J117" s="2">
        <v>0.27473008462211801</v>
      </c>
      <c r="K117" s="2">
        <v>0.265769554247267</v>
      </c>
      <c r="L117" s="2">
        <v>0.24305198147195101</v>
      </c>
      <c r="M117" s="2">
        <v>0.21706484641638199</v>
      </c>
      <c r="N117" s="2">
        <v>0.208295671386964</v>
      </c>
      <c r="O117" s="2">
        <v>0.186295928500497</v>
      </c>
    </row>
    <row r="118" spans="1:15" x14ac:dyDescent="0.3">
      <c r="A118" s="8" t="s">
        <v>199</v>
      </c>
      <c r="B118" s="8" t="s">
        <v>97</v>
      </c>
      <c r="C118" s="2">
        <v>3.9340954942837902E-2</v>
      </c>
      <c r="D118" s="2">
        <v>3.2773340677499298E-2</v>
      </c>
      <c r="E118" s="2">
        <v>3.8371411833626197E-2</v>
      </c>
      <c r="F118" s="2">
        <v>3.75812376377508E-2</v>
      </c>
      <c r="G118" s="2">
        <v>4.08224076281287E-2</v>
      </c>
      <c r="H118" s="2">
        <v>3.6111111111111101E-2</v>
      </c>
      <c r="I118" s="2">
        <v>3.5743973399833699E-2</v>
      </c>
      <c r="J118" s="2">
        <v>3.97849462365591E-2</v>
      </c>
      <c r="K118" s="2">
        <v>4.1758781626136103E-2</v>
      </c>
      <c r="L118" s="2">
        <v>4.41468253968254E-2</v>
      </c>
      <c r="M118" s="2">
        <v>4.6189917936693997E-2</v>
      </c>
      <c r="N118" s="2">
        <v>4.8501096758469399E-2</v>
      </c>
      <c r="O118" s="2">
        <v>4.8946135831381701E-2</v>
      </c>
    </row>
    <row r="119" spans="1:15" x14ac:dyDescent="0.3">
      <c r="A119" s="8" t="s">
        <v>199</v>
      </c>
      <c r="B119" s="8" t="s">
        <v>98</v>
      </c>
      <c r="C119" s="2">
        <v>7.8267716535433102E-2</v>
      </c>
      <c r="D119" s="2">
        <v>7.8560250391236305E-2</v>
      </c>
      <c r="E119" s="2">
        <v>8.0274106705824799E-2</v>
      </c>
      <c r="F119" s="2">
        <v>8.2889480692410103E-2</v>
      </c>
      <c r="G119" s="2">
        <v>8.6504610226320194E-2</v>
      </c>
      <c r="H119" s="2">
        <v>9.0879372343903198E-2</v>
      </c>
      <c r="I119" s="2">
        <v>9.2555331991951706E-2</v>
      </c>
      <c r="J119" s="2">
        <v>0.103880945433324</v>
      </c>
      <c r="K119" s="2">
        <v>0.111017661900757</v>
      </c>
      <c r="L119" s="2">
        <v>0.121461657231086</v>
      </c>
      <c r="M119" s="2">
        <v>0.131399317406143</v>
      </c>
      <c r="N119" s="2">
        <v>0.13287134679120199</v>
      </c>
      <c r="O119" s="2">
        <v>0.13674280039721901</v>
      </c>
    </row>
    <row r="120" spans="1:15" x14ac:dyDescent="0.3">
      <c r="A120" s="8" t="s">
        <v>199</v>
      </c>
      <c r="B120" s="8" t="s">
        <v>99</v>
      </c>
      <c r="C120" s="2">
        <v>0.145258910558171</v>
      </c>
      <c r="D120" s="2">
        <v>0.118424676397687</v>
      </c>
      <c r="E120" s="2">
        <v>0.111306385471588</v>
      </c>
      <c r="F120" s="2">
        <v>9.0421022887821403E-2</v>
      </c>
      <c r="G120" s="2">
        <v>7.9261025029797399E-2</v>
      </c>
      <c r="H120" s="2">
        <v>7.5833333333333294E-2</v>
      </c>
      <c r="I120" s="2">
        <v>6.7885840953172599E-2</v>
      </c>
      <c r="J120" s="2">
        <v>6.1021505376344098E-2</v>
      </c>
      <c r="K120" s="2">
        <v>6.1164333087693402E-2</v>
      </c>
      <c r="L120" s="2">
        <v>6.1755952380952397E-2</v>
      </c>
      <c r="M120" s="2">
        <v>5.2754982415005897E-2</v>
      </c>
      <c r="N120" s="2">
        <v>4.9232269071411199E-2</v>
      </c>
      <c r="O120" s="2">
        <v>4.7072599531615897E-2</v>
      </c>
    </row>
    <row r="121" spans="1:15" x14ac:dyDescent="0.3">
      <c r="A121" s="8" t="s">
        <v>199</v>
      </c>
      <c r="B121" s="8" t="s">
        <v>100</v>
      </c>
      <c r="C121" s="2">
        <v>0.11795275590551201</v>
      </c>
      <c r="D121" s="2">
        <v>0.10829420970266</v>
      </c>
      <c r="E121" s="2">
        <v>9.9363680861478204E-2</v>
      </c>
      <c r="F121" s="2">
        <v>8.5552596537949402E-2</v>
      </c>
      <c r="G121" s="2">
        <v>8.1139983235540697E-2</v>
      </c>
      <c r="H121" s="2">
        <v>7.64955867930696E-2</v>
      </c>
      <c r="I121" s="2">
        <v>7.1041634421916106E-2</v>
      </c>
      <c r="J121" s="2">
        <v>7.0177998249197501E-2</v>
      </c>
      <c r="K121" s="2">
        <v>7.0367255396691905E-2</v>
      </c>
      <c r="L121" s="2">
        <v>6.7164179104477598E-2</v>
      </c>
      <c r="M121" s="2">
        <v>6.2116040955631398E-2</v>
      </c>
      <c r="N121" s="2">
        <v>5.9556091192126098E-2</v>
      </c>
      <c r="O121" s="2">
        <v>5.5312810327706102E-2</v>
      </c>
    </row>
    <row r="122" spans="1:15" x14ac:dyDescent="0.3">
      <c r="A122" s="8" t="s">
        <v>200</v>
      </c>
      <c r="B122" s="8" t="s">
        <v>89</v>
      </c>
      <c r="C122" s="2">
        <v>0.198599618077658</v>
      </c>
      <c r="D122" s="2">
        <v>0.21280602636534801</v>
      </c>
      <c r="E122" s="2">
        <v>0.23587833643699599</v>
      </c>
      <c r="F122" s="2">
        <v>0.25151883353584398</v>
      </c>
      <c r="G122" s="2">
        <v>0.25675675675675702</v>
      </c>
      <c r="H122" s="2">
        <v>0.243085106382979</v>
      </c>
      <c r="I122" s="2">
        <v>0.26086956521739102</v>
      </c>
      <c r="J122" s="2">
        <v>0.26850886339937402</v>
      </c>
      <c r="K122" s="2">
        <v>0.28419100602688901</v>
      </c>
      <c r="L122" s="2">
        <v>0.27927509293680303</v>
      </c>
      <c r="M122" s="2">
        <v>0.304496788008565</v>
      </c>
      <c r="N122" s="2">
        <v>0.324248496993988</v>
      </c>
      <c r="O122" s="2">
        <v>0.328825021132713</v>
      </c>
    </row>
    <row r="123" spans="1:15" x14ac:dyDescent="0.3">
      <c r="A123" s="8" t="s">
        <v>200</v>
      </c>
      <c r="B123" s="8" t="s">
        <v>90</v>
      </c>
      <c r="C123" s="2">
        <v>0.57475455820476895</v>
      </c>
      <c r="D123" s="2">
        <v>0.57219538378958701</v>
      </c>
      <c r="E123" s="2">
        <v>0.56966263198557798</v>
      </c>
      <c r="F123" s="2">
        <v>0.57482124616956098</v>
      </c>
      <c r="G123" s="2">
        <v>0.57054041128646604</v>
      </c>
      <c r="H123" s="2">
        <v>0.564211944319713</v>
      </c>
      <c r="I123" s="2">
        <v>0.55664103097069195</v>
      </c>
      <c r="J123" s="2">
        <v>0.55740125507567395</v>
      </c>
      <c r="K123" s="2">
        <v>0.55647978705706203</v>
      </c>
      <c r="L123" s="2">
        <v>0.55438335809806805</v>
      </c>
      <c r="M123" s="2">
        <v>0.56832497750353494</v>
      </c>
      <c r="N123" s="2">
        <v>0.58526751661763099</v>
      </c>
      <c r="O123" s="2">
        <v>0.59029593223883703</v>
      </c>
    </row>
    <row r="124" spans="1:15" x14ac:dyDescent="0.3">
      <c r="A124" s="8" t="s">
        <v>200</v>
      </c>
      <c r="B124" s="8" t="s">
        <v>91</v>
      </c>
      <c r="C124" s="2">
        <v>2.2915340547421999E-2</v>
      </c>
      <c r="D124" s="2">
        <v>2.0087884494664199E-2</v>
      </c>
      <c r="E124" s="2">
        <v>2.1104903786468E-2</v>
      </c>
      <c r="F124" s="2">
        <v>1.9441069258809202E-2</v>
      </c>
      <c r="G124" s="2">
        <v>3.0098280098280101E-2</v>
      </c>
      <c r="H124" s="2">
        <v>3.5638297872340401E-2</v>
      </c>
      <c r="I124" s="2">
        <v>3.4782608695652202E-2</v>
      </c>
      <c r="J124" s="2">
        <v>4.1188738269030203E-2</v>
      </c>
      <c r="K124" s="2">
        <v>3.9870190078813199E-2</v>
      </c>
      <c r="L124" s="2">
        <v>3.4386617100371698E-2</v>
      </c>
      <c r="M124" s="2">
        <v>4.5396145610278403E-2</v>
      </c>
      <c r="N124" s="2">
        <v>5.5711422845691402E-2</v>
      </c>
      <c r="O124" s="2">
        <v>6.2130177514792898E-2</v>
      </c>
    </row>
    <row r="125" spans="1:15" x14ac:dyDescent="0.3">
      <c r="A125" s="8" t="s">
        <v>200</v>
      </c>
      <c r="B125" s="8" t="s">
        <v>92</v>
      </c>
      <c r="C125" s="2">
        <v>0.11079943899018201</v>
      </c>
      <c r="D125" s="2">
        <v>0.104938271604938</v>
      </c>
      <c r="E125" s="2">
        <v>0.107391192377028</v>
      </c>
      <c r="F125" s="2">
        <v>0.110572012257406</v>
      </c>
      <c r="G125" s="2">
        <v>0.11190817790530801</v>
      </c>
      <c r="H125" s="2">
        <v>0.12348450830714</v>
      </c>
      <c r="I125" s="2">
        <v>0.13864061525670299</v>
      </c>
      <c r="J125" s="2">
        <v>0.140457733480989</v>
      </c>
      <c r="K125" s="2">
        <v>0.138745633006155</v>
      </c>
      <c r="L125" s="2">
        <v>0.14665676077265999</v>
      </c>
      <c r="M125" s="2">
        <v>0.16017482966962299</v>
      </c>
      <c r="N125" s="2">
        <v>0.15451672659910601</v>
      </c>
      <c r="O125" s="2">
        <v>0.16114190107706799</v>
      </c>
    </row>
    <row r="126" spans="1:15" x14ac:dyDescent="0.3">
      <c r="A126" s="8" t="s">
        <v>200</v>
      </c>
      <c r="B126" s="8" t="s">
        <v>93</v>
      </c>
      <c r="C126" s="2">
        <v>1.97326543602801E-2</v>
      </c>
      <c r="D126" s="2">
        <v>2.6993094789705002E-2</v>
      </c>
      <c r="E126" s="2">
        <v>3.0415890751086298E-2</v>
      </c>
      <c r="F126" s="2">
        <v>2.9769137302551599E-2</v>
      </c>
      <c r="G126" s="2">
        <v>2.7027027027027001E-2</v>
      </c>
      <c r="H126" s="2">
        <v>3.9361702127659597E-2</v>
      </c>
      <c r="I126" s="2">
        <v>3.5869565217391298E-2</v>
      </c>
      <c r="J126" s="2">
        <v>3.3368091762252299E-2</v>
      </c>
      <c r="K126" s="2">
        <v>3.1061659712563701E-2</v>
      </c>
      <c r="L126" s="2">
        <v>3.2527881040892201E-2</v>
      </c>
      <c r="M126" s="2">
        <v>3.5117773019271999E-2</v>
      </c>
      <c r="N126" s="2">
        <v>3.8877755511022002E-2</v>
      </c>
      <c r="O126" s="2">
        <v>4.0574809805579003E-2</v>
      </c>
    </row>
    <row r="127" spans="1:15" x14ac:dyDescent="0.3">
      <c r="A127" s="8" t="s">
        <v>200</v>
      </c>
      <c r="B127" s="8" t="s">
        <v>94</v>
      </c>
      <c r="C127" s="2">
        <v>2.30014025245442E-2</v>
      </c>
      <c r="D127" s="2">
        <v>2.1470746108427301E-2</v>
      </c>
      <c r="E127" s="2">
        <v>2.1890291012104001E-2</v>
      </c>
      <c r="F127" s="2">
        <v>2.2471910112359501E-2</v>
      </c>
      <c r="G127" s="2">
        <v>2.1759923481587801E-2</v>
      </c>
      <c r="H127" s="2">
        <v>2.2227211495285101E-2</v>
      </c>
      <c r="I127" s="2">
        <v>2.0577842444398298E-2</v>
      </c>
      <c r="J127" s="2">
        <v>1.8641565153193099E-2</v>
      </c>
      <c r="K127" s="2">
        <v>2.09615704541674E-2</v>
      </c>
      <c r="L127" s="2">
        <v>2.16939078751857E-2</v>
      </c>
      <c r="M127" s="2">
        <v>1.8768479238976701E-2</v>
      </c>
      <c r="N127" s="2">
        <v>1.8524572300316001E-2</v>
      </c>
      <c r="O127" s="2">
        <v>1.6626581616647498E-2</v>
      </c>
    </row>
    <row r="128" spans="1:15" x14ac:dyDescent="0.3">
      <c r="A128" s="8" t="s">
        <v>200</v>
      </c>
      <c r="B128" s="8" t="s">
        <v>95</v>
      </c>
      <c r="C128" s="2">
        <v>0.637810311903246</v>
      </c>
      <c r="D128" s="2">
        <v>0.635279347143754</v>
      </c>
      <c r="E128" s="2">
        <v>0.61452513966480404</v>
      </c>
      <c r="F128" s="2">
        <v>0.60267314702308605</v>
      </c>
      <c r="G128" s="2">
        <v>0.60442260442260398</v>
      </c>
      <c r="H128" s="2">
        <v>0.59680851063829798</v>
      </c>
      <c r="I128" s="2">
        <v>0.58043478260869596</v>
      </c>
      <c r="J128" s="2">
        <v>0.572471324296142</v>
      </c>
      <c r="K128" s="2">
        <v>0.56699119146963395</v>
      </c>
      <c r="L128" s="2">
        <v>0.57992565055762102</v>
      </c>
      <c r="M128" s="2">
        <v>0.54089935760171304</v>
      </c>
      <c r="N128" s="2">
        <v>0.50821643286573104</v>
      </c>
      <c r="O128" s="2">
        <v>0.50845308537616196</v>
      </c>
    </row>
    <row r="129" spans="1:15" x14ac:dyDescent="0.3">
      <c r="A129" s="8" t="s">
        <v>200</v>
      </c>
      <c r="B129" s="8" t="s">
        <v>96</v>
      </c>
      <c r="C129" s="2">
        <v>0.127349228611501</v>
      </c>
      <c r="D129" s="2">
        <v>0.13231347289318299</v>
      </c>
      <c r="E129" s="2">
        <v>0.13649240278135499</v>
      </c>
      <c r="F129" s="2">
        <v>0.13406537282941799</v>
      </c>
      <c r="G129" s="2">
        <v>0.13223338115734101</v>
      </c>
      <c r="H129" s="2">
        <v>0.12752581948810099</v>
      </c>
      <c r="I129" s="2">
        <v>0.11307420494699599</v>
      </c>
      <c r="J129" s="2">
        <v>0.10095976375046101</v>
      </c>
      <c r="K129" s="2">
        <v>9.2330727000499102E-2</v>
      </c>
      <c r="L129" s="2">
        <v>8.30609212481426E-2</v>
      </c>
      <c r="M129" s="2">
        <v>6.9032009255688406E-2</v>
      </c>
      <c r="N129" s="2">
        <v>6.22207693145908E-2</v>
      </c>
      <c r="O129" s="2">
        <v>5.8768168984628298E-2</v>
      </c>
    </row>
    <row r="130" spans="1:15" x14ac:dyDescent="0.3">
      <c r="A130" s="8" t="s">
        <v>200</v>
      </c>
      <c r="B130" s="8" t="s">
        <v>97</v>
      </c>
      <c r="C130" s="2">
        <v>2.4824952259707201E-2</v>
      </c>
      <c r="D130" s="2">
        <v>2.1343377275580701E-2</v>
      </c>
      <c r="E130" s="2">
        <v>2.5450031036623199E-2</v>
      </c>
      <c r="F130" s="2">
        <v>2.9769137302551599E-2</v>
      </c>
      <c r="G130" s="2">
        <v>2.0884520884520901E-2</v>
      </c>
      <c r="H130" s="2">
        <v>2.71276595744681E-2</v>
      </c>
      <c r="I130" s="2">
        <v>3.3695652173913002E-2</v>
      </c>
      <c r="J130" s="2">
        <v>3.4410844629822697E-2</v>
      </c>
      <c r="K130" s="2">
        <v>3.1061659712563701E-2</v>
      </c>
      <c r="L130" s="2">
        <v>2.7881040892193301E-2</v>
      </c>
      <c r="M130" s="2">
        <v>3.08351177730193E-2</v>
      </c>
      <c r="N130" s="2">
        <v>3.2064128256513003E-2</v>
      </c>
      <c r="O130" s="2">
        <v>2.9585798816568001E-2</v>
      </c>
    </row>
    <row r="131" spans="1:15" x14ac:dyDescent="0.3">
      <c r="A131" s="8" t="s">
        <v>200</v>
      </c>
      <c r="B131" s="8" t="s">
        <v>98</v>
      </c>
      <c r="C131" s="2">
        <v>6.98457223001403E-2</v>
      </c>
      <c r="D131" s="2">
        <v>7.4879227053140096E-2</v>
      </c>
      <c r="E131" s="2">
        <v>7.8547514808138E-2</v>
      </c>
      <c r="F131" s="2">
        <v>8.1205311542390204E-2</v>
      </c>
      <c r="G131" s="2">
        <v>8.5844093735054999E-2</v>
      </c>
      <c r="H131" s="2">
        <v>9.0704984283789897E-2</v>
      </c>
      <c r="I131" s="2">
        <v>0.103928497193931</v>
      </c>
      <c r="J131" s="2">
        <v>0.113879660391288</v>
      </c>
      <c r="K131" s="2">
        <v>0.124105806022292</v>
      </c>
      <c r="L131" s="2">
        <v>0.129717682020802</v>
      </c>
      <c r="M131" s="2">
        <v>0.12790847152590301</v>
      </c>
      <c r="N131" s="2">
        <v>0.130870654898115</v>
      </c>
      <c r="O131" s="2">
        <v>0.126215622712538</v>
      </c>
    </row>
    <row r="132" spans="1:15" x14ac:dyDescent="0.3">
      <c r="A132" s="8" t="s">
        <v>200</v>
      </c>
      <c r="B132" s="8" t="s">
        <v>99</v>
      </c>
      <c r="C132" s="2">
        <v>9.6117122851686804E-2</v>
      </c>
      <c r="D132" s="2">
        <v>8.3490269930947894E-2</v>
      </c>
      <c r="E132" s="2">
        <v>7.2625698324022395E-2</v>
      </c>
      <c r="F132" s="2">
        <v>6.6828675577156701E-2</v>
      </c>
      <c r="G132" s="2">
        <v>6.08108108108108E-2</v>
      </c>
      <c r="H132" s="2">
        <v>5.7978723404255299E-2</v>
      </c>
      <c r="I132" s="2">
        <v>5.4347826086956499E-2</v>
      </c>
      <c r="J132" s="2">
        <v>5.00521376433785E-2</v>
      </c>
      <c r="K132" s="2">
        <v>4.6824292999536402E-2</v>
      </c>
      <c r="L132" s="2">
        <v>4.6003717472119003E-2</v>
      </c>
      <c r="M132" s="2">
        <v>4.3254817987152E-2</v>
      </c>
      <c r="N132" s="2">
        <v>4.0881763527054103E-2</v>
      </c>
      <c r="O132" s="2">
        <v>3.0431107354184299E-2</v>
      </c>
    </row>
    <row r="133" spans="1:15" x14ac:dyDescent="0.3">
      <c r="A133" s="8" t="s">
        <v>200</v>
      </c>
      <c r="B133" s="8" t="s">
        <v>100</v>
      </c>
      <c r="C133" s="2">
        <v>9.4249649368864E-2</v>
      </c>
      <c r="D133" s="2">
        <v>9.4202898550724598E-2</v>
      </c>
      <c r="E133" s="2">
        <v>8.60159670357971E-2</v>
      </c>
      <c r="F133" s="2">
        <v>7.68641470888662E-2</v>
      </c>
      <c r="G133" s="2">
        <v>7.7714012434242002E-2</v>
      </c>
      <c r="H133" s="2">
        <v>7.1845532105972207E-2</v>
      </c>
      <c r="I133" s="2">
        <v>6.7137809187279199E-2</v>
      </c>
      <c r="J133" s="2">
        <v>6.8660022148394201E-2</v>
      </c>
      <c r="K133" s="2">
        <v>6.7376476459823698E-2</v>
      </c>
      <c r="L133" s="2">
        <v>6.4487369985141194E-2</v>
      </c>
      <c r="M133" s="2">
        <v>5.5791232806273301E-2</v>
      </c>
      <c r="N133" s="2">
        <v>4.8599760270240801E-2</v>
      </c>
      <c r="O133" s="2">
        <v>4.6951793370281297E-2</v>
      </c>
    </row>
    <row r="134" spans="1:15" x14ac:dyDescent="0.3">
      <c r="A134" s="8" t="s">
        <v>201</v>
      </c>
      <c r="B134" s="8" t="s">
        <v>89</v>
      </c>
      <c r="C134" s="2">
        <v>0.14251401120896701</v>
      </c>
      <c r="D134" s="2">
        <v>0.156599552572707</v>
      </c>
      <c r="E134" s="2">
        <v>0.18003025718608201</v>
      </c>
      <c r="F134" s="2">
        <v>0.19312362838332101</v>
      </c>
      <c r="G134" s="2">
        <v>0.18970013037809599</v>
      </c>
      <c r="H134" s="2">
        <v>0.18273211117681801</v>
      </c>
      <c r="I134" s="2">
        <v>0.19541547277936999</v>
      </c>
      <c r="J134" s="2">
        <v>0.189824945295405</v>
      </c>
      <c r="K134" s="2">
        <v>0.20463510848126201</v>
      </c>
      <c r="L134" s="2">
        <v>0.19720419370943601</v>
      </c>
      <c r="M134" s="2">
        <v>0.222273567467653</v>
      </c>
      <c r="N134" s="2">
        <v>0.22540633019674899</v>
      </c>
      <c r="O134" s="2">
        <v>0.23877176901924799</v>
      </c>
    </row>
    <row r="135" spans="1:15" x14ac:dyDescent="0.3">
      <c r="A135" s="8" t="s">
        <v>201</v>
      </c>
      <c r="B135" s="8" t="s">
        <v>90</v>
      </c>
      <c r="C135" s="2">
        <v>0.56650430872986102</v>
      </c>
      <c r="D135" s="2">
        <v>0.54347035285558398</v>
      </c>
      <c r="E135" s="2">
        <v>0.53759820426487104</v>
      </c>
      <c r="F135" s="2">
        <v>0.54978038067349899</v>
      </c>
      <c r="G135" s="2">
        <v>0.55520614954577197</v>
      </c>
      <c r="H135" s="2">
        <v>0.55581089954038099</v>
      </c>
      <c r="I135" s="2">
        <v>0.55010345846881503</v>
      </c>
      <c r="J135" s="2">
        <v>0.54617414248021101</v>
      </c>
      <c r="K135" s="2">
        <v>0.53167976424361496</v>
      </c>
      <c r="L135" s="2">
        <v>0.52161633717140998</v>
      </c>
      <c r="M135" s="2">
        <v>0.54317548746518096</v>
      </c>
      <c r="N135" s="2">
        <v>0.55868396077190796</v>
      </c>
      <c r="O135" s="2">
        <v>0.563065781532891</v>
      </c>
    </row>
    <row r="136" spans="1:15" x14ac:dyDescent="0.3">
      <c r="A136" s="8" t="s">
        <v>201</v>
      </c>
      <c r="B136" s="8" t="s">
        <v>91</v>
      </c>
      <c r="C136" s="2">
        <v>1.7614091273018401E-2</v>
      </c>
      <c r="D136" s="2">
        <v>1.93885160328113E-2</v>
      </c>
      <c r="E136" s="2">
        <v>2.0423600605143699E-2</v>
      </c>
      <c r="F136" s="2">
        <v>2.4140453547915101E-2</v>
      </c>
      <c r="G136" s="2">
        <v>1.95567144719687E-2</v>
      </c>
      <c r="H136" s="2">
        <v>2.3654642223536401E-2</v>
      </c>
      <c r="I136" s="2">
        <v>2.5214899713467E-2</v>
      </c>
      <c r="J136" s="2">
        <v>2.1334792122538301E-2</v>
      </c>
      <c r="K136" s="2">
        <v>2.7120315581854001E-2</v>
      </c>
      <c r="L136" s="2">
        <v>2.3964053919121299E-2</v>
      </c>
      <c r="M136" s="2">
        <v>2.7726432532347502E-2</v>
      </c>
      <c r="N136" s="2">
        <v>3.1650983746792101E-2</v>
      </c>
      <c r="O136" s="2">
        <v>3.6663611365719502E-2</v>
      </c>
    </row>
    <row r="137" spans="1:15" x14ac:dyDescent="0.3">
      <c r="A137" s="8" t="s">
        <v>201</v>
      </c>
      <c r="B137" s="8" t="s">
        <v>92</v>
      </c>
      <c r="C137" s="2">
        <v>9.5541401273885398E-2</v>
      </c>
      <c r="D137" s="2">
        <v>0.10440160058203</v>
      </c>
      <c r="E137" s="2">
        <v>0.104377104377104</v>
      </c>
      <c r="F137" s="2">
        <v>0.104685212298682</v>
      </c>
      <c r="G137" s="2">
        <v>0.10726764500349401</v>
      </c>
      <c r="H137" s="2">
        <v>0.116874589625739</v>
      </c>
      <c r="I137" s="2">
        <v>0.12651492757907201</v>
      </c>
      <c r="J137" s="2">
        <v>0.12928759894459099</v>
      </c>
      <c r="K137" s="2">
        <v>0.13654223968565801</v>
      </c>
      <c r="L137" s="2">
        <v>0.14403649793612899</v>
      </c>
      <c r="M137" s="2">
        <v>0.155431754874652</v>
      </c>
      <c r="N137" s="2">
        <v>0.152641569123695</v>
      </c>
      <c r="O137" s="2">
        <v>0.155703077851539</v>
      </c>
    </row>
    <row r="138" spans="1:15" x14ac:dyDescent="0.3">
      <c r="A138" s="8" t="s">
        <v>201</v>
      </c>
      <c r="B138" s="8" t="s">
        <v>93</v>
      </c>
      <c r="C138" s="2">
        <v>2.2417934347478002E-2</v>
      </c>
      <c r="D138" s="2">
        <v>2.3862788963460099E-2</v>
      </c>
      <c r="E138" s="2">
        <v>3.17700453857791E-2</v>
      </c>
      <c r="F138" s="2">
        <v>2.7066569129480599E-2</v>
      </c>
      <c r="G138" s="2">
        <v>3.3246414602346799E-2</v>
      </c>
      <c r="H138" s="2">
        <v>3.9621525724423401E-2</v>
      </c>
      <c r="I138" s="2">
        <v>3.6676217765042998E-2</v>
      </c>
      <c r="J138" s="2">
        <v>3.11816192560175E-2</v>
      </c>
      <c r="K138" s="2">
        <v>3.6982248520710102E-2</v>
      </c>
      <c r="L138" s="2">
        <v>4.0439340988517203E-2</v>
      </c>
      <c r="M138" s="2">
        <v>3.9279112754158997E-2</v>
      </c>
      <c r="N138" s="2">
        <v>4.4054747647562002E-2</v>
      </c>
      <c r="O138" s="2">
        <v>4.1704857928505999E-2</v>
      </c>
    </row>
    <row r="139" spans="1:15" x14ac:dyDescent="0.3">
      <c r="A139" s="8" t="s">
        <v>201</v>
      </c>
      <c r="B139" s="8" t="s">
        <v>94</v>
      </c>
      <c r="C139" s="2">
        <v>2.9224428624953201E-2</v>
      </c>
      <c r="D139" s="2">
        <v>2.9101491451436898E-2</v>
      </c>
      <c r="E139" s="2">
        <v>2.9554807332585101E-2</v>
      </c>
      <c r="F139" s="2">
        <v>2.56222547584187E-2</v>
      </c>
      <c r="G139" s="2">
        <v>2.16631726065688E-2</v>
      </c>
      <c r="H139" s="2">
        <v>2.2652659225213399E-2</v>
      </c>
      <c r="I139" s="2">
        <v>2.1874076263671299E-2</v>
      </c>
      <c r="J139" s="2">
        <v>2.2163588390501299E-2</v>
      </c>
      <c r="K139" s="2">
        <v>2.5785854616895899E-2</v>
      </c>
      <c r="L139" s="2">
        <v>2.4331957419074499E-2</v>
      </c>
      <c r="M139" s="2">
        <v>2.2841225626740898E-2</v>
      </c>
      <c r="N139" s="2">
        <v>2.1195824106295499E-2</v>
      </c>
      <c r="O139" s="2">
        <v>2.2329511164755601E-2</v>
      </c>
    </row>
    <row r="140" spans="1:15" x14ac:dyDescent="0.3">
      <c r="A140" s="8" t="s">
        <v>201</v>
      </c>
      <c r="B140" s="8" t="s">
        <v>95</v>
      </c>
      <c r="C140" s="2">
        <v>0.67173738991192999</v>
      </c>
      <c r="D140" s="2">
        <v>0.67412378821774799</v>
      </c>
      <c r="E140" s="2">
        <v>0.65960665658093798</v>
      </c>
      <c r="F140" s="2">
        <v>0.64959765910753497</v>
      </c>
      <c r="G140" s="2">
        <v>0.66949152542372903</v>
      </c>
      <c r="H140" s="2">
        <v>0.66706091070372597</v>
      </c>
      <c r="I140" s="2">
        <v>0.66246418338108903</v>
      </c>
      <c r="J140" s="2">
        <v>0.67833698030634604</v>
      </c>
      <c r="K140" s="2">
        <v>0.658777120315582</v>
      </c>
      <c r="L140" s="2">
        <v>0.66050923614578105</v>
      </c>
      <c r="M140" s="2">
        <v>0.63632162661737501</v>
      </c>
      <c r="N140" s="2">
        <v>0.61890504704876004</v>
      </c>
      <c r="O140" s="2">
        <v>0.60953253895508697</v>
      </c>
    </row>
    <row r="141" spans="1:15" x14ac:dyDescent="0.3">
      <c r="A141" s="8" t="s">
        <v>201</v>
      </c>
      <c r="B141" s="8" t="s">
        <v>96</v>
      </c>
      <c r="C141" s="2">
        <v>0.130760584488573</v>
      </c>
      <c r="D141" s="2">
        <v>0.149508912331757</v>
      </c>
      <c r="E141" s="2">
        <v>0.15787504676393599</v>
      </c>
      <c r="F141" s="2">
        <v>0.14787701317716001</v>
      </c>
      <c r="G141" s="2">
        <v>0.14150943396226401</v>
      </c>
      <c r="H141" s="2">
        <v>0.13066316480630299</v>
      </c>
      <c r="I141" s="2">
        <v>0.119716228199823</v>
      </c>
      <c r="J141" s="2">
        <v>0.11160949868073899</v>
      </c>
      <c r="K141" s="2">
        <v>0.103880157170923</v>
      </c>
      <c r="L141" s="2">
        <v>9.5372583097979594E-2</v>
      </c>
      <c r="M141" s="2">
        <v>8.5793871866295293E-2</v>
      </c>
      <c r="N141" s="2">
        <v>7.9721607086365096E-2</v>
      </c>
      <c r="O141" s="2">
        <v>7.0307785153892605E-2</v>
      </c>
    </row>
    <row r="142" spans="1:15" x14ac:dyDescent="0.3">
      <c r="A142" s="8" t="s">
        <v>201</v>
      </c>
      <c r="B142" s="8" t="s">
        <v>97</v>
      </c>
      <c r="C142" s="2">
        <v>2.9623698959167302E-2</v>
      </c>
      <c r="D142" s="2">
        <v>2.68456375838926E-2</v>
      </c>
      <c r="E142" s="2">
        <v>2.7987897125567301E-2</v>
      </c>
      <c r="F142" s="2">
        <v>3.29188002926116E-2</v>
      </c>
      <c r="G142" s="2">
        <v>2.2816166883963498E-2</v>
      </c>
      <c r="H142" s="2">
        <v>2.3654642223536401E-2</v>
      </c>
      <c r="I142" s="2">
        <v>2.92263610315186E-2</v>
      </c>
      <c r="J142" s="2">
        <v>2.5164113785557999E-2</v>
      </c>
      <c r="K142" s="2">
        <v>2.9585798816568001E-2</v>
      </c>
      <c r="L142" s="2">
        <v>3.0454318522216701E-2</v>
      </c>
      <c r="M142" s="2">
        <v>3.4658040665434403E-2</v>
      </c>
      <c r="N142" s="2">
        <v>3.9349871685201002E-2</v>
      </c>
      <c r="O142" s="2">
        <v>3.4830430797433497E-2</v>
      </c>
    </row>
    <row r="143" spans="1:15" x14ac:dyDescent="0.3">
      <c r="A143" s="8" t="s">
        <v>201</v>
      </c>
      <c r="B143" s="8" t="s">
        <v>98</v>
      </c>
      <c r="C143" s="2">
        <v>8.6174597227426E-2</v>
      </c>
      <c r="D143" s="2">
        <v>8.6576937068024704E-2</v>
      </c>
      <c r="E143" s="2">
        <v>9.65207631874299E-2</v>
      </c>
      <c r="F143" s="2">
        <v>9.9926793557833099E-2</v>
      </c>
      <c r="G143" s="2">
        <v>0.10377358490565999</v>
      </c>
      <c r="H143" s="2">
        <v>0.109652002626395</v>
      </c>
      <c r="I143" s="2">
        <v>0.120011823825007</v>
      </c>
      <c r="J143" s="2">
        <v>0.13509234828496</v>
      </c>
      <c r="K143" s="2">
        <v>0.14415520628683701</v>
      </c>
      <c r="L143" s="2">
        <v>0.15468172930697399</v>
      </c>
      <c r="M143" s="2">
        <v>0.140018570102136</v>
      </c>
      <c r="N143" s="2">
        <v>0.139987345776653</v>
      </c>
      <c r="O143" s="2">
        <v>0.140766445383223</v>
      </c>
    </row>
    <row r="144" spans="1:15" x14ac:dyDescent="0.3">
      <c r="A144" s="8" t="s">
        <v>201</v>
      </c>
      <c r="B144" s="8" t="s">
        <v>99</v>
      </c>
      <c r="C144" s="2">
        <v>0.11609287429944</v>
      </c>
      <c r="D144" s="2">
        <v>9.9179716629381104E-2</v>
      </c>
      <c r="E144" s="2">
        <v>8.01815431164902E-2</v>
      </c>
      <c r="F144" s="2">
        <v>7.3152889539136803E-2</v>
      </c>
      <c r="G144" s="2">
        <v>6.51890482398957E-2</v>
      </c>
      <c r="H144" s="2">
        <v>6.3276167947959802E-2</v>
      </c>
      <c r="I144" s="2">
        <v>5.1002865329512898E-2</v>
      </c>
      <c r="J144" s="2">
        <v>5.4157549234135703E-2</v>
      </c>
      <c r="K144" s="2">
        <v>4.28994082840237E-2</v>
      </c>
      <c r="L144" s="2">
        <v>4.7428856714927602E-2</v>
      </c>
      <c r="M144" s="2">
        <v>3.9741219963031399E-2</v>
      </c>
      <c r="N144" s="2">
        <v>4.0633019674935801E-2</v>
      </c>
      <c r="O144" s="2">
        <v>3.84967919340055E-2</v>
      </c>
    </row>
    <row r="145" spans="1:15" x14ac:dyDescent="0.3">
      <c r="A145" s="8" t="s">
        <v>201</v>
      </c>
      <c r="B145" s="8" t="s">
        <v>100</v>
      </c>
      <c r="C145" s="2">
        <v>9.1794679655301595E-2</v>
      </c>
      <c r="D145" s="2">
        <v>8.6940705711167701E-2</v>
      </c>
      <c r="E145" s="2">
        <v>7.4074074074074098E-2</v>
      </c>
      <c r="F145" s="2">
        <v>7.2108345534406995E-2</v>
      </c>
      <c r="G145" s="2">
        <v>7.0580013976240405E-2</v>
      </c>
      <c r="H145" s="2">
        <v>6.4346684175968505E-2</v>
      </c>
      <c r="I145" s="2">
        <v>6.1779485663612202E-2</v>
      </c>
      <c r="J145" s="2">
        <v>5.56728232189974E-2</v>
      </c>
      <c r="K145" s="2">
        <v>5.7956777996070699E-2</v>
      </c>
      <c r="L145" s="2">
        <v>5.9960895068433599E-2</v>
      </c>
      <c r="M145" s="2">
        <v>5.27390900649954E-2</v>
      </c>
      <c r="N145" s="2">
        <v>4.77696931350838E-2</v>
      </c>
      <c r="O145" s="2">
        <v>4.7827398913699498E-2</v>
      </c>
    </row>
    <row r="146" spans="1:15" x14ac:dyDescent="0.3">
      <c r="A146" s="8" t="s">
        <v>202</v>
      </c>
      <c r="B146" s="8" t="s">
        <v>89</v>
      </c>
      <c r="C146" s="2">
        <v>0.129347826086957</v>
      </c>
      <c r="D146" s="2">
        <v>0.15681233933162</v>
      </c>
      <c r="E146" s="2">
        <v>0.17110067814293201</v>
      </c>
      <c r="F146" s="2">
        <v>0.16137428422696501</v>
      </c>
      <c r="G146" s="2">
        <v>0.16440677966101699</v>
      </c>
      <c r="H146" s="2">
        <v>0.16675297773174499</v>
      </c>
      <c r="I146" s="2">
        <v>0.16785714285714301</v>
      </c>
      <c r="J146" s="2">
        <v>0.18315575849822399</v>
      </c>
      <c r="K146" s="2">
        <v>0.18525431637890799</v>
      </c>
      <c r="L146" s="2">
        <v>0.189315838800375</v>
      </c>
      <c r="M146" s="2">
        <v>0.196990424076607</v>
      </c>
      <c r="N146" s="2">
        <v>0.216273187183811</v>
      </c>
      <c r="O146" s="2">
        <v>0.236581337737407</v>
      </c>
    </row>
    <row r="147" spans="1:15" x14ac:dyDescent="0.3">
      <c r="A147" s="8" t="s">
        <v>202</v>
      </c>
      <c r="B147" s="8" t="s">
        <v>90</v>
      </c>
      <c r="C147" s="2">
        <v>0.47002318648559099</v>
      </c>
      <c r="D147" s="2">
        <v>0.47338037203335498</v>
      </c>
      <c r="E147" s="2">
        <v>0.46094003241491099</v>
      </c>
      <c r="F147" s="2">
        <v>0.478494623655914</v>
      </c>
      <c r="G147" s="2">
        <v>0.47174523883858899</v>
      </c>
      <c r="H147" s="2">
        <v>0.47982195845697301</v>
      </c>
      <c r="I147" s="2">
        <v>0.45894387614044801</v>
      </c>
      <c r="J147" s="2">
        <v>0.45419756039225101</v>
      </c>
      <c r="K147" s="2">
        <v>0.46221520415068801</v>
      </c>
      <c r="L147" s="2">
        <v>0.47308781869688399</v>
      </c>
      <c r="M147" s="2">
        <v>0.50072886297376096</v>
      </c>
      <c r="N147" s="2">
        <v>0.52085664056256997</v>
      </c>
      <c r="O147" s="2">
        <v>0.53875322311542595</v>
      </c>
    </row>
    <row r="148" spans="1:15" x14ac:dyDescent="0.3">
      <c r="A148" s="8" t="s">
        <v>202</v>
      </c>
      <c r="B148" s="8" t="s">
        <v>91</v>
      </c>
      <c r="C148" s="2">
        <v>1.5760869565217401E-2</v>
      </c>
      <c r="D148" s="2">
        <v>1.6452442159383001E-2</v>
      </c>
      <c r="E148" s="2">
        <v>2.2430881585811201E-2</v>
      </c>
      <c r="F148" s="2">
        <v>3.4357105674128099E-2</v>
      </c>
      <c r="G148" s="2">
        <v>2.7683615819209001E-2</v>
      </c>
      <c r="H148" s="2">
        <v>2.9000517866390501E-2</v>
      </c>
      <c r="I148" s="2">
        <v>3.1122448979591801E-2</v>
      </c>
      <c r="J148" s="2">
        <v>2.6889903602232399E-2</v>
      </c>
      <c r="K148" s="2">
        <v>3.9197386840877299E-2</v>
      </c>
      <c r="L148" s="2">
        <v>4.0768509840674802E-2</v>
      </c>
      <c r="M148" s="2">
        <v>4.1039671682626497E-2</v>
      </c>
      <c r="N148" s="2">
        <v>4.9747048903878599E-2</v>
      </c>
      <c r="O148" s="2">
        <v>4.9545829892650703E-2</v>
      </c>
    </row>
    <row r="149" spans="1:15" x14ac:dyDescent="0.3">
      <c r="A149" s="8" t="s">
        <v>202</v>
      </c>
      <c r="B149" s="8" t="s">
        <v>92</v>
      </c>
      <c r="C149" s="2">
        <v>9.14210003312355E-2</v>
      </c>
      <c r="D149" s="2">
        <v>9.2687620269403498E-2</v>
      </c>
      <c r="E149" s="2">
        <v>9.6920583468395494E-2</v>
      </c>
      <c r="F149" s="2">
        <v>0.10246679316887999</v>
      </c>
      <c r="G149" s="2">
        <v>0.102716203559163</v>
      </c>
      <c r="H149" s="2">
        <v>0.113946587537092</v>
      </c>
      <c r="I149" s="2">
        <v>0.13353607962399799</v>
      </c>
      <c r="J149" s="2">
        <v>0.13991867974168901</v>
      </c>
      <c r="K149" s="2">
        <v>0.13128806677193799</v>
      </c>
      <c r="L149" s="2">
        <v>0.13597733711048199</v>
      </c>
      <c r="M149" s="2">
        <v>0.142128279883382</v>
      </c>
      <c r="N149" s="2">
        <v>0.14559693143679101</v>
      </c>
      <c r="O149" s="2">
        <v>0.146822387380555</v>
      </c>
    </row>
    <row r="150" spans="1:15" x14ac:dyDescent="0.3">
      <c r="A150" s="8" t="s">
        <v>202</v>
      </c>
      <c r="B150" s="8" t="s">
        <v>93</v>
      </c>
      <c r="C150" s="2">
        <v>1.8478260869565201E-2</v>
      </c>
      <c r="D150" s="2">
        <v>2.98200514138817E-2</v>
      </c>
      <c r="E150" s="2">
        <v>2.9733959311424099E-2</v>
      </c>
      <c r="F150" s="2">
        <v>3.4877667881311802E-2</v>
      </c>
      <c r="G150" s="2">
        <v>3.84180790960452E-2</v>
      </c>
      <c r="H150" s="2">
        <v>4.4018643190057001E-2</v>
      </c>
      <c r="I150" s="2">
        <v>3.9795918367346902E-2</v>
      </c>
      <c r="J150" s="2">
        <v>4.2110603754439403E-2</v>
      </c>
      <c r="K150" s="2">
        <v>4.1063929071395201E-2</v>
      </c>
      <c r="L150" s="2">
        <v>4.3111527647610101E-2</v>
      </c>
      <c r="M150" s="2">
        <v>4.9247606019151798E-2</v>
      </c>
      <c r="N150" s="2">
        <v>4.51096121416526E-2</v>
      </c>
      <c r="O150" s="2">
        <v>5.4087530966143701E-2</v>
      </c>
    </row>
    <row r="151" spans="1:15" x14ac:dyDescent="0.3">
      <c r="A151" s="8" t="s">
        <v>202</v>
      </c>
      <c r="B151" s="8" t="s">
        <v>94</v>
      </c>
      <c r="C151" s="2">
        <v>2.41801921165949E-2</v>
      </c>
      <c r="D151" s="2">
        <v>2.3412443874278401E-2</v>
      </c>
      <c r="E151" s="2">
        <v>2.6904376012966E-2</v>
      </c>
      <c r="F151" s="2">
        <v>2.3719165085388998E-2</v>
      </c>
      <c r="G151" s="2">
        <v>2.5600999063378101E-2</v>
      </c>
      <c r="H151" s="2">
        <v>2.2551928783382798E-2</v>
      </c>
      <c r="I151" s="2">
        <v>2.3223666021564799E-2</v>
      </c>
      <c r="J151" s="2">
        <v>2.5591963645061E-2</v>
      </c>
      <c r="K151" s="2">
        <v>2.6167381006090701E-2</v>
      </c>
      <c r="L151" s="2">
        <v>2.4281667341157401E-2</v>
      </c>
      <c r="M151" s="2">
        <v>2.35058309037901E-2</v>
      </c>
      <c r="N151" s="2">
        <v>2.07767300623302E-2</v>
      </c>
      <c r="O151" s="2">
        <v>2.0021234642803001E-2</v>
      </c>
    </row>
    <row r="152" spans="1:15" x14ac:dyDescent="0.3">
      <c r="A152" s="8" t="s">
        <v>202</v>
      </c>
      <c r="B152" s="8" t="s">
        <v>95</v>
      </c>
      <c r="C152" s="2">
        <v>0.673369565217391</v>
      </c>
      <c r="D152" s="2">
        <v>0.64987146529563</v>
      </c>
      <c r="E152" s="2">
        <v>0.64840897235263395</v>
      </c>
      <c r="F152" s="2">
        <v>0.65382613222280095</v>
      </c>
      <c r="G152" s="2">
        <v>0.66497175141242904</v>
      </c>
      <c r="H152" s="2">
        <v>0.66286897980321102</v>
      </c>
      <c r="I152" s="2">
        <v>0.662755102040816</v>
      </c>
      <c r="J152" s="2">
        <v>0.66463723997970603</v>
      </c>
      <c r="K152" s="2">
        <v>0.64955669622025203</v>
      </c>
      <c r="L152" s="2">
        <v>0.63120899718837897</v>
      </c>
      <c r="M152" s="2">
        <v>0.62745098039215697</v>
      </c>
      <c r="N152" s="2">
        <v>0.60539629005059004</v>
      </c>
      <c r="O152" s="2">
        <v>0.58505367464905</v>
      </c>
    </row>
    <row r="153" spans="1:15" x14ac:dyDescent="0.3">
      <c r="A153" s="8" t="s">
        <v>202</v>
      </c>
      <c r="B153" s="8" t="s">
        <v>96</v>
      </c>
      <c r="C153" s="2">
        <v>0.232527326929447</v>
      </c>
      <c r="D153" s="2">
        <v>0.243425272610648</v>
      </c>
      <c r="E153" s="2">
        <v>0.247974068071313</v>
      </c>
      <c r="F153" s="2">
        <v>0.234977862112587</v>
      </c>
      <c r="G153" s="2">
        <v>0.234779893849516</v>
      </c>
      <c r="H153" s="2">
        <v>0.21216617210682501</v>
      </c>
      <c r="I153" s="2">
        <v>0.21177771633950801</v>
      </c>
      <c r="J153" s="2">
        <v>0.19421191102606999</v>
      </c>
      <c r="K153" s="2">
        <v>0.182043762688924</v>
      </c>
      <c r="L153" s="2">
        <v>0.16754350465398599</v>
      </c>
      <c r="M153" s="2">
        <v>0.14613702623906699</v>
      </c>
      <c r="N153" s="2">
        <v>0.131852325395557</v>
      </c>
      <c r="O153" s="2">
        <v>0.1228575762172</v>
      </c>
    </row>
    <row r="154" spans="1:15" x14ac:dyDescent="0.3">
      <c r="A154" s="8" t="s">
        <v>202</v>
      </c>
      <c r="B154" s="8" t="s">
        <v>97</v>
      </c>
      <c r="C154" s="2">
        <v>1.2500000000000001E-2</v>
      </c>
      <c r="D154" s="2">
        <v>1.69665809768638E-2</v>
      </c>
      <c r="E154" s="2">
        <v>2.1387584767866501E-2</v>
      </c>
      <c r="F154" s="2">
        <v>2.18636127017179E-2</v>
      </c>
      <c r="G154" s="2">
        <v>1.92090395480226E-2</v>
      </c>
      <c r="H154" s="2">
        <v>2.3303987571206601E-2</v>
      </c>
      <c r="I154" s="2">
        <v>2.0918367346938801E-2</v>
      </c>
      <c r="J154" s="2">
        <v>1.9279553526128899E-2</v>
      </c>
      <c r="K154" s="2">
        <v>2.5664955669622E-2</v>
      </c>
      <c r="L154" s="2">
        <v>2.9053420805998102E-2</v>
      </c>
      <c r="M154" s="2">
        <v>3.1007751937984499E-2</v>
      </c>
      <c r="N154" s="2">
        <v>3.3726812816188903E-2</v>
      </c>
      <c r="O154" s="2">
        <v>2.8075970272502099E-2</v>
      </c>
    </row>
    <row r="155" spans="1:15" x14ac:dyDescent="0.3">
      <c r="A155" s="8" t="s">
        <v>202</v>
      </c>
      <c r="B155" s="8" t="s">
        <v>98</v>
      </c>
      <c r="C155" s="2">
        <v>7.5521695925803198E-2</v>
      </c>
      <c r="D155" s="2">
        <v>7.0878768441308498E-2</v>
      </c>
      <c r="E155" s="2">
        <v>7.8119935170178303E-2</v>
      </c>
      <c r="F155" s="2">
        <v>8.5388994307400407E-2</v>
      </c>
      <c r="G155" s="2">
        <v>9.4911020917889499E-2</v>
      </c>
      <c r="H155" s="2">
        <v>0.103857566765579</v>
      </c>
      <c r="I155" s="2">
        <v>0.106718274813381</v>
      </c>
      <c r="J155" s="2">
        <v>0.121502033006458</v>
      </c>
      <c r="K155" s="2">
        <v>0.132190390254906</v>
      </c>
      <c r="L155" s="2">
        <v>0.135370295426953</v>
      </c>
      <c r="M155" s="2">
        <v>0.13301749271137001</v>
      </c>
      <c r="N155" s="2">
        <v>0.13249160939747501</v>
      </c>
      <c r="O155" s="2">
        <v>0.12740785681783701</v>
      </c>
    </row>
    <row r="156" spans="1:15" x14ac:dyDescent="0.3">
      <c r="A156" s="8" t="s">
        <v>202</v>
      </c>
      <c r="B156" s="8" t="s">
        <v>99</v>
      </c>
      <c r="C156" s="2">
        <v>0.15054347826087</v>
      </c>
      <c r="D156" s="2">
        <v>0.13007712082262199</v>
      </c>
      <c r="E156" s="2">
        <v>0.106937923839332</v>
      </c>
      <c r="F156" s="2">
        <v>9.3701197293076494E-2</v>
      </c>
      <c r="G156" s="2">
        <v>8.5310734463276805E-2</v>
      </c>
      <c r="H156" s="2">
        <v>7.4054893837390001E-2</v>
      </c>
      <c r="I156" s="2">
        <v>7.7551020408163293E-2</v>
      </c>
      <c r="J156" s="2">
        <v>6.3926940639269403E-2</v>
      </c>
      <c r="K156" s="2">
        <v>5.9262715818945398E-2</v>
      </c>
      <c r="L156" s="2">
        <v>6.6541705716963495E-2</v>
      </c>
      <c r="M156" s="2">
        <v>5.4263565891472902E-2</v>
      </c>
      <c r="N156" s="2">
        <v>4.9747048903878599E-2</v>
      </c>
      <c r="O156" s="2">
        <v>4.6655656482246101E-2</v>
      </c>
    </row>
    <row r="157" spans="1:15" x14ac:dyDescent="0.3">
      <c r="A157" s="8" t="s">
        <v>202</v>
      </c>
      <c r="B157" s="8" t="s">
        <v>100</v>
      </c>
      <c r="C157" s="2">
        <v>0.10632659821132801</v>
      </c>
      <c r="D157" s="2">
        <v>9.6215522771007103E-2</v>
      </c>
      <c r="E157" s="2">
        <v>8.9141004862236597E-2</v>
      </c>
      <c r="F157" s="2">
        <v>7.4952561669829207E-2</v>
      </c>
      <c r="G157" s="2">
        <v>7.0246643771464307E-2</v>
      </c>
      <c r="H157" s="2">
        <v>6.7655786350148406E-2</v>
      </c>
      <c r="I157" s="2">
        <v>6.5800387061100404E-2</v>
      </c>
      <c r="J157" s="2">
        <v>6.4577852188471702E-2</v>
      </c>
      <c r="K157" s="2">
        <v>6.6095195127453196E-2</v>
      </c>
      <c r="L157" s="2">
        <v>6.3739376770538203E-2</v>
      </c>
      <c r="M157" s="2">
        <v>5.4482507288629703E-2</v>
      </c>
      <c r="N157" s="2">
        <v>4.8425763145277301E-2</v>
      </c>
      <c r="O157" s="2">
        <v>4.4137721826179303E-2</v>
      </c>
    </row>
    <row r="158" spans="1:15" x14ac:dyDescent="0.3">
      <c r="A158" s="8" t="s">
        <v>203</v>
      </c>
      <c r="B158" s="8" t="s">
        <v>89</v>
      </c>
      <c r="C158" s="2">
        <v>5.2553663952627699E-2</v>
      </c>
      <c r="D158" s="2">
        <v>5.8580289455547899E-2</v>
      </c>
      <c r="E158" s="2">
        <v>4.9264705882352898E-2</v>
      </c>
      <c r="F158" s="2">
        <v>6.6030814380044003E-2</v>
      </c>
      <c r="G158" s="2">
        <v>5.4073540014419601E-2</v>
      </c>
      <c r="H158" s="2">
        <v>5.82781456953642E-2</v>
      </c>
      <c r="I158" s="2">
        <v>6.1459667093469901E-2</v>
      </c>
      <c r="J158" s="2">
        <v>6.5671641791044802E-2</v>
      </c>
      <c r="K158" s="2">
        <v>7.1507760532150799E-2</v>
      </c>
      <c r="L158" s="2">
        <v>7.5274725274725299E-2</v>
      </c>
      <c r="M158" s="2">
        <v>8.9716684155299098E-2</v>
      </c>
      <c r="N158" s="2">
        <v>8.7912087912087905E-2</v>
      </c>
      <c r="O158" s="2">
        <v>9.0225563909774403E-2</v>
      </c>
    </row>
    <row r="159" spans="1:15" x14ac:dyDescent="0.3">
      <c r="A159" s="8" t="s">
        <v>203</v>
      </c>
      <c r="B159" s="8" t="s">
        <v>90</v>
      </c>
      <c r="C159" s="2">
        <v>0.42894969108561298</v>
      </c>
      <c r="D159" s="2">
        <v>0.43014394580863702</v>
      </c>
      <c r="E159" s="2">
        <v>0.41938325991189401</v>
      </c>
      <c r="F159" s="2">
        <v>0.43555555555555597</v>
      </c>
      <c r="G159" s="2">
        <v>0.42402826855123699</v>
      </c>
      <c r="H159" s="2">
        <v>0.41908713692946098</v>
      </c>
      <c r="I159" s="2">
        <v>0.42366412213740501</v>
      </c>
      <c r="J159" s="2">
        <v>0.43460764587525202</v>
      </c>
      <c r="K159" s="2">
        <v>0.43499392466585701</v>
      </c>
      <c r="L159" s="2">
        <v>0.46133190118152501</v>
      </c>
      <c r="M159" s="2">
        <v>0.48032564450474902</v>
      </c>
      <c r="N159" s="2">
        <v>0.49721780604133498</v>
      </c>
      <c r="O159" s="2">
        <v>0.49926362297496302</v>
      </c>
    </row>
    <row r="160" spans="1:15" x14ac:dyDescent="0.3">
      <c r="A160" s="8" t="s">
        <v>203</v>
      </c>
      <c r="B160" s="8" t="s">
        <v>91</v>
      </c>
      <c r="C160" s="2">
        <v>8.1421169504071102E-3</v>
      </c>
      <c r="D160" s="2">
        <v>1.0337698139214299E-2</v>
      </c>
      <c r="E160" s="2">
        <v>1.10294117647059E-2</v>
      </c>
      <c r="F160" s="2">
        <v>1.02714600146735E-2</v>
      </c>
      <c r="G160" s="2">
        <v>1.0814708002883901E-2</v>
      </c>
      <c r="H160" s="2">
        <v>1.12582781456954E-2</v>
      </c>
      <c r="I160" s="2">
        <v>9.6030729833546692E-3</v>
      </c>
      <c r="J160" s="2">
        <v>9.5522388059701493E-3</v>
      </c>
      <c r="K160" s="2">
        <v>1.21951219512195E-2</v>
      </c>
      <c r="L160" s="2">
        <v>1.5934065934065898E-2</v>
      </c>
      <c r="M160" s="2">
        <v>9.9685204616999003E-3</v>
      </c>
      <c r="N160" s="2">
        <v>1.51753008895866E-2</v>
      </c>
      <c r="O160" s="2">
        <v>1.7543859649122799E-2</v>
      </c>
    </row>
    <row r="161" spans="1:15" x14ac:dyDescent="0.3">
      <c r="A161" s="8" t="s">
        <v>203</v>
      </c>
      <c r="B161" s="8" t="s">
        <v>92</v>
      </c>
      <c r="C161" s="2">
        <v>6.9726390114739606E-2</v>
      </c>
      <c r="D161" s="2">
        <v>6.2658763759525796E-2</v>
      </c>
      <c r="E161" s="2">
        <v>6.8722466960352405E-2</v>
      </c>
      <c r="F161" s="2">
        <v>7.5555555555555598E-2</v>
      </c>
      <c r="G161" s="2">
        <v>7.6855123674911693E-2</v>
      </c>
      <c r="H161" s="2">
        <v>7.0539419087136901E-2</v>
      </c>
      <c r="I161" s="2">
        <v>9.4656488549618306E-2</v>
      </c>
      <c r="J161" s="2">
        <v>0.106639839034205</v>
      </c>
      <c r="K161" s="2">
        <v>0.10571081409477499</v>
      </c>
      <c r="L161" s="2">
        <v>0.102040816326531</v>
      </c>
      <c r="M161" s="2">
        <v>0.12483039348711</v>
      </c>
      <c r="N161" s="2">
        <v>0.12519872813990501</v>
      </c>
      <c r="O161" s="2">
        <v>0.142488954344624</v>
      </c>
    </row>
    <row r="162" spans="1:15" x14ac:dyDescent="0.3">
      <c r="A162" s="8" t="s">
        <v>203</v>
      </c>
      <c r="B162" s="8" t="s">
        <v>93</v>
      </c>
      <c r="C162" s="2">
        <v>1.55440414507772E-2</v>
      </c>
      <c r="D162" s="2">
        <v>1.7918676774638199E-2</v>
      </c>
      <c r="E162" s="2">
        <v>2.2058823529411801E-2</v>
      </c>
      <c r="F162" s="2">
        <v>2.0542920029347E-2</v>
      </c>
      <c r="G162" s="2">
        <v>2.8839221341023801E-2</v>
      </c>
      <c r="H162" s="2">
        <v>2.3841059602649001E-2</v>
      </c>
      <c r="I162" s="2">
        <v>2.7528809218950099E-2</v>
      </c>
      <c r="J162" s="2">
        <v>3.04477611940299E-2</v>
      </c>
      <c r="K162" s="2">
        <v>3.3259423503325898E-2</v>
      </c>
      <c r="L162" s="2">
        <v>3.0769230769230799E-2</v>
      </c>
      <c r="M162" s="2">
        <v>2.8856243441762901E-2</v>
      </c>
      <c r="N162" s="2">
        <v>3.34903192046049E-2</v>
      </c>
      <c r="O162" s="2">
        <v>3.95989974937343E-2</v>
      </c>
    </row>
    <row r="163" spans="1:15" x14ac:dyDescent="0.3">
      <c r="A163" s="8" t="s">
        <v>203</v>
      </c>
      <c r="B163" s="8" t="s">
        <v>94</v>
      </c>
      <c r="C163" s="2">
        <v>2.9126213592233E-2</v>
      </c>
      <c r="D163" s="2">
        <v>2.9635901778154099E-2</v>
      </c>
      <c r="E163" s="2">
        <v>3.4361233480176202E-2</v>
      </c>
      <c r="F163" s="2">
        <v>3.8222222222222199E-2</v>
      </c>
      <c r="G163" s="2">
        <v>3.4452296819788002E-2</v>
      </c>
      <c r="H163" s="2">
        <v>4.4813278008298797E-2</v>
      </c>
      <c r="I163" s="2">
        <v>4.1984732824427502E-2</v>
      </c>
      <c r="J163" s="2">
        <v>3.9570757880617001E-2</v>
      </c>
      <c r="K163" s="2">
        <v>4.0704738760631798E-2</v>
      </c>
      <c r="L163" s="2">
        <v>3.7056928034371599E-2</v>
      </c>
      <c r="M163" s="2">
        <v>2.8493894165536E-2</v>
      </c>
      <c r="N163" s="2">
        <v>2.8616852146263898E-2</v>
      </c>
      <c r="O163" s="2">
        <v>2.9455081001472799E-2</v>
      </c>
    </row>
    <row r="164" spans="1:15" x14ac:dyDescent="0.3">
      <c r="A164" s="8" t="s">
        <v>203</v>
      </c>
      <c r="B164" s="8" t="s">
        <v>95</v>
      </c>
      <c r="C164" s="2">
        <v>0.81199111769059995</v>
      </c>
      <c r="D164" s="2">
        <v>0.81874569262577501</v>
      </c>
      <c r="E164" s="2">
        <v>0.83235294117647096</v>
      </c>
      <c r="F164" s="2">
        <v>0.82318415260454902</v>
      </c>
      <c r="G164" s="2">
        <v>0.83129055515501105</v>
      </c>
      <c r="H164" s="2">
        <v>0.84370860927152302</v>
      </c>
      <c r="I164" s="2">
        <v>0.83994878361075498</v>
      </c>
      <c r="J164" s="2">
        <v>0.83462686567164202</v>
      </c>
      <c r="K164" s="2">
        <v>0.82926829268292701</v>
      </c>
      <c r="L164" s="2">
        <v>0.825824175824176</v>
      </c>
      <c r="M164" s="2">
        <v>0.82214060860440696</v>
      </c>
      <c r="N164" s="2">
        <v>0.81946624803767698</v>
      </c>
      <c r="O164" s="2">
        <v>0.80802005012531297</v>
      </c>
    </row>
    <row r="165" spans="1:15" x14ac:dyDescent="0.3">
      <c r="A165" s="8" t="s">
        <v>203</v>
      </c>
      <c r="B165" s="8" t="s">
        <v>96</v>
      </c>
      <c r="C165" s="2">
        <v>0.27449249779346901</v>
      </c>
      <c r="D165" s="2">
        <v>0.28281117696867097</v>
      </c>
      <c r="E165" s="2">
        <v>0.28634361233480199</v>
      </c>
      <c r="F165" s="2">
        <v>0.26488888888888901</v>
      </c>
      <c r="G165" s="2">
        <v>0.28091872791519401</v>
      </c>
      <c r="H165" s="2">
        <v>0.28630705394190897</v>
      </c>
      <c r="I165" s="2">
        <v>0.27404580152671798</v>
      </c>
      <c r="J165" s="2">
        <v>0.23474178403755899</v>
      </c>
      <c r="K165" s="2">
        <v>0.215674362089915</v>
      </c>
      <c r="L165" s="2">
        <v>0.19763694951664901</v>
      </c>
      <c r="M165" s="2">
        <v>0.165535956580733</v>
      </c>
      <c r="N165" s="2">
        <v>0.15143084260731299</v>
      </c>
      <c r="O165" s="2">
        <v>0.13696612665684799</v>
      </c>
    </row>
    <row r="166" spans="1:15" x14ac:dyDescent="0.3">
      <c r="A166" s="8" t="s">
        <v>203</v>
      </c>
      <c r="B166" s="8" t="s">
        <v>97</v>
      </c>
      <c r="C166" s="2">
        <v>8.8823094004441203E-3</v>
      </c>
      <c r="D166" s="2">
        <v>4.8242591316333596E-3</v>
      </c>
      <c r="E166" s="2">
        <v>7.3529411764705899E-3</v>
      </c>
      <c r="F166" s="2">
        <v>1.10051357300073E-2</v>
      </c>
      <c r="G166" s="2">
        <v>1.1535688536409501E-2</v>
      </c>
      <c r="H166" s="2">
        <v>1.1920529801324501E-2</v>
      </c>
      <c r="I166" s="2">
        <v>1.2163892445582599E-2</v>
      </c>
      <c r="J166" s="2">
        <v>1.13432835820896E-2</v>
      </c>
      <c r="K166" s="2">
        <v>9.4235033259423492E-3</v>
      </c>
      <c r="L166" s="2">
        <v>1.20879120879121E-2</v>
      </c>
      <c r="M166" s="2">
        <v>1.2591815320042001E-2</v>
      </c>
      <c r="N166" s="2">
        <v>1.4128728414442701E-2</v>
      </c>
      <c r="O166" s="2">
        <v>1.50375939849624E-2</v>
      </c>
    </row>
    <row r="167" spans="1:15" x14ac:dyDescent="0.3">
      <c r="A167" s="8" t="s">
        <v>203</v>
      </c>
      <c r="B167" s="8" t="s">
        <v>98</v>
      </c>
      <c r="C167" s="2">
        <v>9.2674315975286803E-2</v>
      </c>
      <c r="D167" s="2">
        <v>9.9068585944115203E-2</v>
      </c>
      <c r="E167" s="2">
        <v>0.109251101321586</v>
      </c>
      <c r="F167" s="2">
        <v>0.109333333333333</v>
      </c>
      <c r="G167" s="2">
        <v>0.10954063604240299</v>
      </c>
      <c r="H167" s="2">
        <v>0.108713692946058</v>
      </c>
      <c r="I167" s="2">
        <v>9.9236641221374003E-2</v>
      </c>
      <c r="J167" s="2">
        <v>0.116029510395708</v>
      </c>
      <c r="K167" s="2">
        <v>0.13608748481166499</v>
      </c>
      <c r="L167" s="2">
        <v>0.139097744360902</v>
      </c>
      <c r="M167" s="2">
        <v>0.142921754862053</v>
      </c>
      <c r="N167" s="2">
        <v>0.143879173290938</v>
      </c>
      <c r="O167" s="2">
        <v>0.144698085419735</v>
      </c>
    </row>
    <row r="168" spans="1:15" x14ac:dyDescent="0.3">
      <c r="A168" s="8" t="s">
        <v>203</v>
      </c>
      <c r="B168" s="8" t="s">
        <v>99</v>
      </c>
      <c r="C168" s="2">
        <v>0.102886750555144</v>
      </c>
      <c r="D168" s="2">
        <v>8.9593383873190893E-2</v>
      </c>
      <c r="E168" s="2">
        <v>7.7941176470588194E-2</v>
      </c>
      <c r="F168" s="2">
        <v>6.8965517241379296E-2</v>
      </c>
      <c r="G168" s="2">
        <v>6.3446286950252298E-2</v>
      </c>
      <c r="H168" s="2">
        <v>5.0993377483443701E-2</v>
      </c>
      <c r="I168" s="2">
        <v>4.92957746478873E-2</v>
      </c>
      <c r="J168" s="2">
        <v>4.83582089552239E-2</v>
      </c>
      <c r="K168" s="2">
        <v>4.43458980044346E-2</v>
      </c>
      <c r="L168" s="2">
        <v>4.0109890109890099E-2</v>
      </c>
      <c r="M168" s="2">
        <v>3.6726128016789102E-2</v>
      </c>
      <c r="N168" s="2">
        <v>2.9827315541601299E-2</v>
      </c>
      <c r="O168" s="2">
        <v>2.95739348370927E-2</v>
      </c>
    </row>
    <row r="169" spans="1:15" x14ac:dyDescent="0.3">
      <c r="A169" s="8" t="s">
        <v>203</v>
      </c>
      <c r="B169" s="8" t="s">
        <v>100</v>
      </c>
      <c r="C169" s="2">
        <v>0.105030891438658</v>
      </c>
      <c r="D169" s="2">
        <v>9.5681625740897502E-2</v>
      </c>
      <c r="E169" s="2">
        <v>8.1938325991189401E-2</v>
      </c>
      <c r="F169" s="2">
        <v>7.6444444444444398E-2</v>
      </c>
      <c r="G169" s="2">
        <v>7.4204946996466403E-2</v>
      </c>
      <c r="H169" s="2">
        <v>7.0539419087136901E-2</v>
      </c>
      <c r="I169" s="2">
        <v>6.6412213740457998E-2</v>
      </c>
      <c r="J169" s="2">
        <v>6.8410462776660005E-2</v>
      </c>
      <c r="K169" s="2">
        <v>6.6828675577156701E-2</v>
      </c>
      <c r="L169" s="2">
        <v>6.2835660580021505E-2</v>
      </c>
      <c r="M169" s="2">
        <v>5.78923563998191E-2</v>
      </c>
      <c r="N169" s="2">
        <v>5.3656597774244801E-2</v>
      </c>
      <c r="O169" s="2">
        <v>4.7128129602356399E-2</v>
      </c>
    </row>
    <row r="170" spans="1:15" x14ac:dyDescent="0.3">
      <c r="A170" s="8" t="s">
        <v>204</v>
      </c>
      <c r="B170" s="8" t="s">
        <v>90</v>
      </c>
      <c r="C170" s="2">
        <v>0.57726901062959901</v>
      </c>
      <c r="D170" s="2">
        <v>0.55788655788655805</v>
      </c>
      <c r="E170" s="2">
        <v>0.55962933118452896</v>
      </c>
      <c r="F170" s="2">
        <v>0.56080234015879604</v>
      </c>
      <c r="G170" s="2">
        <v>0.54232482786553304</v>
      </c>
      <c r="H170" s="2">
        <v>0.53726708074534202</v>
      </c>
      <c r="I170" s="2">
        <v>0.53340556157457597</v>
      </c>
      <c r="J170" s="2">
        <v>0.51915903696168197</v>
      </c>
      <c r="K170" s="2">
        <v>0.51888604353393097</v>
      </c>
      <c r="L170" s="2">
        <v>0.52118644067796605</v>
      </c>
      <c r="M170" s="2">
        <v>0.52261790182868095</v>
      </c>
      <c r="N170" s="2">
        <v>0.54489418532977196</v>
      </c>
      <c r="O170" s="2">
        <v>0.53904576436221996</v>
      </c>
    </row>
    <row r="171" spans="1:15" x14ac:dyDescent="0.3">
      <c r="A171" s="8" t="s">
        <v>204</v>
      </c>
      <c r="B171" s="8" t="s">
        <v>89</v>
      </c>
      <c r="C171" s="2">
        <v>0.113740458015267</v>
      </c>
      <c r="D171" s="2">
        <v>0.14398280802292299</v>
      </c>
      <c r="E171" s="2">
        <v>0.14748201438848901</v>
      </c>
      <c r="F171" s="2">
        <v>0.13871635610766</v>
      </c>
      <c r="G171" s="2">
        <v>0.150778816199377</v>
      </c>
      <c r="H171" s="2">
        <v>0.137336504161712</v>
      </c>
      <c r="I171" s="2">
        <v>0.14076246334310899</v>
      </c>
      <c r="J171" s="2">
        <v>0.13018372703412101</v>
      </c>
      <c r="K171" s="2">
        <v>0.132040627885503</v>
      </c>
      <c r="L171" s="2">
        <v>0.14418173388966199</v>
      </c>
      <c r="M171" s="2">
        <v>0.16440677966101699</v>
      </c>
      <c r="N171" s="2">
        <v>0.180736761320031</v>
      </c>
      <c r="O171" s="2">
        <v>0.19696969696969699</v>
      </c>
    </row>
    <row r="172" spans="1:15" x14ac:dyDescent="0.3">
      <c r="A172" s="8" t="s">
        <v>204</v>
      </c>
      <c r="B172" s="8" t="s">
        <v>92</v>
      </c>
      <c r="C172" s="2">
        <v>9.52575633687653E-2</v>
      </c>
      <c r="D172" s="2">
        <v>0.102564102564103</v>
      </c>
      <c r="E172" s="2">
        <v>0.107977437550363</v>
      </c>
      <c r="F172" s="2">
        <v>0.105307145842039</v>
      </c>
      <c r="G172" s="2">
        <v>0.116646415552855</v>
      </c>
      <c r="H172" s="2">
        <v>0.128105590062112</v>
      </c>
      <c r="I172" s="2">
        <v>0.127482845792705</v>
      </c>
      <c r="J172" s="2">
        <v>0.140725669718549</v>
      </c>
      <c r="K172" s="2">
        <v>0.14212548015364901</v>
      </c>
      <c r="L172" s="2">
        <v>0.15423728813559301</v>
      </c>
      <c r="M172" s="2">
        <v>0.16963426371511101</v>
      </c>
      <c r="N172" s="2">
        <v>0.173412779946579</v>
      </c>
      <c r="O172" s="2">
        <v>0.17818889970788701</v>
      </c>
    </row>
    <row r="173" spans="1:15" x14ac:dyDescent="0.3">
      <c r="A173" s="8" t="s">
        <v>204</v>
      </c>
      <c r="B173" s="8" t="s">
        <v>91</v>
      </c>
      <c r="C173" s="2">
        <v>1.6793893129771E-2</v>
      </c>
      <c r="D173" s="2">
        <v>1.5759312320916902E-2</v>
      </c>
      <c r="E173" s="2">
        <v>1.6546762589928099E-2</v>
      </c>
      <c r="F173" s="2">
        <v>2.6915113871635601E-2</v>
      </c>
      <c r="G173" s="2">
        <v>1.86915887850467E-2</v>
      </c>
      <c r="H173" s="2">
        <v>2.2592152199762201E-2</v>
      </c>
      <c r="I173" s="2">
        <v>2.11143695014663E-2</v>
      </c>
      <c r="J173" s="2">
        <v>2.1522309711286099E-2</v>
      </c>
      <c r="K173" s="2">
        <v>2.12373037857802E-2</v>
      </c>
      <c r="L173" s="2">
        <v>2.4571163653222101E-2</v>
      </c>
      <c r="M173" s="2">
        <v>2.0762711864406799E-2</v>
      </c>
      <c r="N173" s="2">
        <v>2.30237912509593E-2</v>
      </c>
      <c r="O173" s="2">
        <v>2.6617526617526598E-2</v>
      </c>
    </row>
    <row r="174" spans="1:15" x14ac:dyDescent="0.3">
      <c r="A174" s="8" t="s">
        <v>204</v>
      </c>
      <c r="B174" s="8" t="s">
        <v>94</v>
      </c>
      <c r="C174" s="2">
        <v>2.24856909239575E-2</v>
      </c>
      <c r="D174" s="2">
        <v>2.5641025641025599E-2</v>
      </c>
      <c r="E174" s="2">
        <v>2.1353746978243399E-2</v>
      </c>
      <c r="F174" s="2">
        <v>2.2147931466778101E-2</v>
      </c>
      <c r="G174" s="2">
        <v>2.4301336573511498E-2</v>
      </c>
      <c r="H174" s="2">
        <v>2.1350931677018601E-2</v>
      </c>
      <c r="I174" s="2">
        <v>2.0946189960274499E-2</v>
      </c>
      <c r="J174" s="2">
        <v>2.2380467955239101E-2</v>
      </c>
      <c r="K174" s="2">
        <v>2.1126760563380299E-2</v>
      </c>
      <c r="L174" s="2">
        <v>2.3446327683615799E-2</v>
      </c>
      <c r="M174" s="2">
        <v>2.35803657362849E-2</v>
      </c>
      <c r="N174" s="2">
        <v>2.0546537908362399E-2</v>
      </c>
      <c r="O174" s="2">
        <v>2.1811100292113E-2</v>
      </c>
    </row>
    <row r="175" spans="1:15" x14ac:dyDescent="0.3">
      <c r="A175" s="8" t="s">
        <v>204</v>
      </c>
      <c r="B175" s="8" t="s">
        <v>93</v>
      </c>
      <c r="C175" s="2">
        <v>2.67175572519084E-2</v>
      </c>
      <c r="D175" s="2">
        <v>3.0802292263610299E-2</v>
      </c>
      <c r="E175" s="2">
        <v>3.5251798561151099E-2</v>
      </c>
      <c r="F175" s="2">
        <v>2.9675638371290499E-2</v>
      </c>
      <c r="G175" s="2">
        <v>3.05295950155763E-2</v>
      </c>
      <c r="H175" s="2">
        <v>3.7455410225921498E-2</v>
      </c>
      <c r="I175" s="2">
        <v>3.1671554252199398E-2</v>
      </c>
      <c r="J175" s="2">
        <v>3.6745406824147002E-2</v>
      </c>
      <c r="K175" s="2">
        <v>4.15512465373961E-2</v>
      </c>
      <c r="L175" s="2">
        <v>3.24524802967084E-2</v>
      </c>
      <c r="M175" s="2">
        <v>3.6440677966101703E-2</v>
      </c>
      <c r="N175" s="2">
        <v>3.68380660015349E-2</v>
      </c>
      <c r="O175" s="2">
        <v>3.8902538902538898E-2</v>
      </c>
    </row>
    <row r="176" spans="1:15" x14ac:dyDescent="0.3">
      <c r="A176" s="8" t="s">
        <v>204</v>
      </c>
      <c r="B176" s="8" t="s">
        <v>100</v>
      </c>
      <c r="C176" s="2">
        <v>8.5036794766966503E-2</v>
      </c>
      <c r="D176" s="2">
        <v>7.69230769230769E-2</v>
      </c>
      <c r="E176" s="2">
        <v>7.3730862207896902E-2</v>
      </c>
      <c r="F176" s="2">
        <v>6.7279565399080699E-2</v>
      </c>
      <c r="G176" s="2">
        <v>6.6423653300931598E-2</v>
      </c>
      <c r="H176" s="2">
        <v>6.7934782608695607E-2</v>
      </c>
      <c r="I176" s="2">
        <v>6.4283134705669903E-2</v>
      </c>
      <c r="J176" s="2">
        <v>5.7985757884028502E-2</v>
      </c>
      <c r="K176" s="2">
        <v>5.2816901408450703E-2</v>
      </c>
      <c r="L176" s="2">
        <v>5.1412429378531098E-2</v>
      </c>
      <c r="M176" s="2">
        <v>4.69201154956689E-2</v>
      </c>
      <c r="N176" s="2">
        <v>4.5202383398397397E-2</v>
      </c>
      <c r="O176" s="2">
        <v>4.38169425511198E-2</v>
      </c>
    </row>
    <row r="177" spans="1:16" x14ac:dyDescent="0.3">
      <c r="A177" s="8" t="s">
        <v>204</v>
      </c>
      <c r="B177" s="8" t="s">
        <v>99</v>
      </c>
      <c r="C177" s="2">
        <v>9.7709923664122095E-2</v>
      </c>
      <c r="D177" s="2">
        <v>8.0229226361031497E-2</v>
      </c>
      <c r="E177" s="2">
        <v>6.6187050359712202E-2</v>
      </c>
      <c r="F177" s="2">
        <v>5.4520358868185001E-2</v>
      </c>
      <c r="G177" s="2">
        <v>6.2928348909657303E-2</v>
      </c>
      <c r="H177" s="2">
        <v>5.1129607609988102E-2</v>
      </c>
      <c r="I177" s="2">
        <v>4.2815249266862199E-2</v>
      </c>
      <c r="J177" s="2">
        <v>4.4094488188976398E-2</v>
      </c>
      <c r="K177" s="2">
        <v>4.2474607571560498E-2</v>
      </c>
      <c r="L177" s="2">
        <v>2.7816411682892901E-2</v>
      </c>
      <c r="M177" s="2">
        <v>2.92372881355932E-2</v>
      </c>
      <c r="N177" s="2">
        <v>2.9547198772064499E-2</v>
      </c>
      <c r="O177" s="2">
        <v>2.9484029484029499E-2</v>
      </c>
    </row>
    <row r="178" spans="1:16" x14ac:dyDescent="0.3">
      <c r="A178" s="8" t="s">
        <v>204</v>
      </c>
      <c r="B178" s="8" t="s">
        <v>98</v>
      </c>
      <c r="C178" s="2">
        <v>8.2583810302534796E-2</v>
      </c>
      <c r="D178" s="2">
        <v>8.8578088578088604E-2</v>
      </c>
      <c r="E178" s="2">
        <v>9.1055600322320698E-2</v>
      </c>
      <c r="F178" s="2">
        <v>9.8620977852068498E-2</v>
      </c>
      <c r="G178" s="2">
        <v>0.11057108140947799</v>
      </c>
      <c r="H178" s="2">
        <v>0.113354037267081</v>
      </c>
      <c r="I178" s="2">
        <v>0.120982304080896</v>
      </c>
      <c r="J178" s="2">
        <v>0.140047473719905</v>
      </c>
      <c r="K178" s="2">
        <v>0.149807938540333</v>
      </c>
      <c r="L178" s="2">
        <v>0.14774011299435</v>
      </c>
      <c r="M178" s="2">
        <v>0.145572666025024</v>
      </c>
      <c r="N178" s="2">
        <v>0.14053831929319899</v>
      </c>
      <c r="O178" s="2">
        <v>0.14430379746835401</v>
      </c>
    </row>
    <row r="179" spans="1:16" x14ac:dyDescent="0.3">
      <c r="A179" s="8" t="s">
        <v>204</v>
      </c>
      <c r="B179" s="8" t="s">
        <v>97</v>
      </c>
      <c r="C179" s="2">
        <v>1.7557251908396899E-2</v>
      </c>
      <c r="D179" s="2">
        <v>1.50429799426934E-2</v>
      </c>
      <c r="E179" s="2">
        <v>1.8705035971223E-2</v>
      </c>
      <c r="F179" s="2">
        <v>2.20841959972395E-2</v>
      </c>
      <c r="G179" s="2">
        <v>2.1806853582554499E-2</v>
      </c>
      <c r="H179" s="2">
        <v>1.9024970273483901E-2</v>
      </c>
      <c r="I179" s="2">
        <v>2.2287390029325501E-2</v>
      </c>
      <c r="J179" s="2">
        <v>1.8897637795275601E-2</v>
      </c>
      <c r="K179" s="2">
        <v>1.9390581717451501E-2</v>
      </c>
      <c r="L179" s="2">
        <v>2.0398701900788099E-2</v>
      </c>
      <c r="M179" s="2">
        <v>2.3728813559322E-2</v>
      </c>
      <c r="N179" s="2">
        <v>2.3407521105142E-2</v>
      </c>
      <c r="O179" s="2">
        <v>2.6617526617526598E-2</v>
      </c>
    </row>
    <row r="180" spans="1:16" x14ac:dyDescent="0.3">
      <c r="A180" s="8" t="s">
        <v>204</v>
      </c>
      <c r="B180" s="8" t="s">
        <v>96</v>
      </c>
      <c r="C180" s="2">
        <v>0.13736713000817699</v>
      </c>
      <c r="D180" s="2">
        <v>0.148407148407148</v>
      </c>
      <c r="E180" s="2">
        <v>0.14625302175664801</v>
      </c>
      <c r="F180" s="2">
        <v>0.14584203928123701</v>
      </c>
      <c r="G180" s="2">
        <v>0.13973268529769101</v>
      </c>
      <c r="H180" s="2">
        <v>0.131987577639752</v>
      </c>
      <c r="I180" s="2">
        <v>0.13289996388587899</v>
      </c>
      <c r="J180" s="2">
        <v>0.119701593760597</v>
      </c>
      <c r="K180" s="2">
        <v>0.115236875800256</v>
      </c>
      <c r="L180" s="2">
        <v>0.101977401129944</v>
      </c>
      <c r="M180" s="2">
        <v>9.1674687199229998E-2</v>
      </c>
      <c r="N180" s="2">
        <v>7.5405794123690195E-2</v>
      </c>
      <c r="O180" s="2">
        <v>7.2833495618305696E-2</v>
      </c>
    </row>
    <row r="181" spans="1:16" x14ac:dyDescent="0.3">
      <c r="A181" s="8" t="s">
        <v>204</v>
      </c>
      <c r="B181" s="8" t="s">
        <v>95</v>
      </c>
      <c r="C181" s="2">
        <v>0.727480916030534</v>
      </c>
      <c r="D181" s="2">
        <v>0.71418338108882495</v>
      </c>
      <c r="E181" s="2">
        <v>0.71582733812949595</v>
      </c>
      <c r="F181" s="2">
        <v>0.72808833678398899</v>
      </c>
      <c r="G181" s="2">
        <v>0.71526479750778804</v>
      </c>
      <c r="H181" s="2">
        <v>0.73246135552913205</v>
      </c>
      <c r="I181" s="2">
        <v>0.741348973607038</v>
      </c>
      <c r="J181" s="2">
        <v>0.74855643044619402</v>
      </c>
      <c r="K181" s="2">
        <v>0.74330563250230797</v>
      </c>
      <c r="L181" s="2">
        <v>0.75057950857672695</v>
      </c>
      <c r="M181" s="2">
        <v>0.72542372881355899</v>
      </c>
      <c r="N181" s="2">
        <v>0.70644666155026903</v>
      </c>
      <c r="O181" s="2">
        <v>0.68140868140868105</v>
      </c>
    </row>
    <row r="182" spans="1:16" x14ac:dyDescent="0.3">
      <c r="A182" s="15"/>
      <c r="B182" s="15"/>
    </row>
    <row r="183" spans="1:16" x14ac:dyDescent="0.3">
      <c r="A183" s="15"/>
      <c r="B183" s="15"/>
    </row>
    <row r="184" spans="1:16" x14ac:dyDescent="0.3">
      <c r="A184" s="15"/>
      <c r="B184" s="13"/>
      <c r="C184" s="18" t="s">
        <v>38</v>
      </c>
      <c r="D184" s="18"/>
      <c r="E184" s="18"/>
      <c r="F184" s="18"/>
      <c r="G184" s="18"/>
      <c r="H184" s="18"/>
      <c r="I184" s="18"/>
      <c r="J184" s="18"/>
      <c r="K184" s="18"/>
      <c r="L184" s="18"/>
      <c r="M184" s="18"/>
      <c r="N184" s="18"/>
      <c r="O184" s="6" t="s">
        <v>39</v>
      </c>
      <c r="P184" s="6" t="s">
        <v>40</v>
      </c>
    </row>
    <row r="185" spans="1:16" x14ac:dyDescent="0.3">
      <c r="A185" s="9" t="s">
        <v>41</v>
      </c>
      <c r="B185" s="9" t="s">
        <v>41</v>
      </c>
      <c r="C185" s="4" t="s">
        <v>19</v>
      </c>
      <c r="D185" s="4" t="s">
        <v>20</v>
      </c>
      <c r="E185" s="4" t="s">
        <v>21</v>
      </c>
      <c r="F185" s="4" t="s">
        <v>22</v>
      </c>
      <c r="G185" s="4" t="s">
        <v>23</v>
      </c>
      <c r="H185" s="4" t="s">
        <v>24</v>
      </c>
      <c r="I185" s="4" t="s">
        <v>25</v>
      </c>
      <c r="J185" s="4" t="s">
        <v>26</v>
      </c>
      <c r="K185" s="4" t="s">
        <v>27</v>
      </c>
      <c r="L185" s="4" t="s">
        <v>28</v>
      </c>
      <c r="M185" s="4" t="s">
        <v>29</v>
      </c>
      <c r="N185" s="4" t="s">
        <v>30</v>
      </c>
      <c r="O185" s="4" t="s">
        <v>31</v>
      </c>
      <c r="P185" s="4" t="s">
        <v>32</v>
      </c>
    </row>
    <row r="186" spans="1:16" x14ac:dyDescent="0.3">
      <c r="A186" s="8" t="s">
        <v>198</v>
      </c>
      <c r="B186" s="8" t="s">
        <v>89</v>
      </c>
      <c r="C186" s="2">
        <v>0.15923566878980899</v>
      </c>
      <c r="D186" s="2">
        <v>0.104395604395604</v>
      </c>
      <c r="E186" s="2">
        <v>-5.4726368159204002E-2</v>
      </c>
      <c r="F186" s="2">
        <v>7.3684210526315796E-2</v>
      </c>
      <c r="G186" s="2">
        <v>2.4509803921568599E-2</v>
      </c>
      <c r="H186" s="2">
        <v>0.13397129186602899</v>
      </c>
      <c r="I186" s="2">
        <v>0.17299578059071699</v>
      </c>
      <c r="J186" s="2">
        <v>0.17985611510791399</v>
      </c>
      <c r="K186" s="2">
        <v>0</v>
      </c>
      <c r="L186" s="2">
        <v>0.146341463414634</v>
      </c>
      <c r="M186" s="2">
        <v>0.16755319148936201</v>
      </c>
      <c r="N186" s="2">
        <v>4.5558086560364497E-3</v>
      </c>
      <c r="O186" s="3">
        <v>0.34451219512195103</v>
      </c>
      <c r="P186" s="3">
        <v>1.1940298507462701</v>
      </c>
    </row>
    <row r="187" spans="1:16" x14ac:dyDescent="0.3">
      <c r="A187" s="8" t="s">
        <v>198</v>
      </c>
      <c r="B187" s="8" t="s">
        <v>90</v>
      </c>
      <c r="C187" s="2">
        <v>4.8469387755101997E-2</v>
      </c>
      <c r="D187" s="2">
        <v>4.4606650446066501E-2</v>
      </c>
      <c r="E187" s="2">
        <v>-2.3291925465838501E-3</v>
      </c>
      <c r="F187" s="2">
        <v>8.63813229571984E-2</v>
      </c>
      <c r="G187" s="2">
        <v>7.5214899713467107E-2</v>
      </c>
      <c r="H187" s="2">
        <v>3.5976015989340401E-2</v>
      </c>
      <c r="I187" s="2">
        <v>0.13762057877813499</v>
      </c>
      <c r="J187" s="2">
        <v>6.7269643866591303E-2</v>
      </c>
      <c r="K187" s="2">
        <v>0.11387711864406801</v>
      </c>
      <c r="L187" s="2">
        <v>0.162149310508797</v>
      </c>
      <c r="M187" s="2">
        <v>0.14893617021276601</v>
      </c>
      <c r="N187" s="2">
        <v>5.23504273504274E-2</v>
      </c>
      <c r="O187" s="3">
        <v>0.56514830508474601</v>
      </c>
      <c r="P187" s="3">
        <v>1.29425465838509</v>
      </c>
    </row>
    <row r="188" spans="1:16" x14ac:dyDescent="0.3">
      <c r="A188" s="8" t="s">
        <v>198</v>
      </c>
      <c r="B188" s="8" t="s">
        <v>91</v>
      </c>
      <c r="C188" s="2">
        <v>-6.6666666666666693E-2</v>
      </c>
      <c r="D188" s="2">
        <v>0.28571428571428598</v>
      </c>
      <c r="E188" s="2">
        <v>-8.3333333333333301E-2</v>
      </c>
      <c r="F188" s="2">
        <v>3.03030303030303E-2</v>
      </c>
      <c r="G188" s="2">
        <v>-0.20588235294117599</v>
      </c>
      <c r="H188" s="2">
        <v>0.407407407407407</v>
      </c>
      <c r="I188" s="2">
        <v>0.23684210526315799</v>
      </c>
      <c r="J188" s="2">
        <v>0.12765957446808501</v>
      </c>
      <c r="K188" s="2">
        <v>0.339622641509434</v>
      </c>
      <c r="L188" s="2">
        <v>0.309859154929577</v>
      </c>
      <c r="M188" s="2">
        <v>5.3763440860215103E-2</v>
      </c>
      <c r="N188" s="2">
        <v>0.15306122448979601</v>
      </c>
      <c r="O188" s="3">
        <v>1.1320754716981101</v>
      </c>
      <c r="P188" s="3">
        <v>2.1388888888888902</v>
      </c>
    </row>
    <row r="189" spans="1:16" x14ac:dyDescent="0.3">
      <c r="A189" s="8" t="s">
        <v>198</v>
      </c>
      <c r="B189" s="8" t="s">
        <v>92</v>
      </c>
      <c r="C189" s="2">
        <v>1.03092783505155E-2</v>
      </c>
      <c r="D189" s="2">
        <v>8.5034013605442202E-2</v>
      </c>
      <c r="E189" s="2">
        <v>3.4482758620689703E-2</v>
      </c>
      <c r="F189" s="2">
        <v>6.0606060606060597E-3</v>
      </c>
      <c r="G189" s="2">
        <v>0.126506024096386</v>
      </c>
      <c r="H189" s="2">
        <v>0.13636363636363599</v>
      </c>
      <c r="I189" s="2">
        <v>8.2352941176470601E-2</v>
      </c>
      <c r="J189" s="2">
        <v>9.1304347826086998E-2</v>
      </c>
      <c r="K189" s="2">
        <v>0.113545816733068</v>
      </c>
      <c r="L189" s="2">
        <v>0.17352415026833601</v>
      </c>
      <c r="M189" s="2">
        <v>0.12195121951219499</v>
      </c>
      <c r="N189" s="2">
        <v>5.9782608695652197E-2</v>
      </c>
      <c r="O189" s="3">
        <v>0.55378486055776899</v>
      </c>
      <c r="P189" s="3">
        <v>1.44514106583072</v>
      </c>
    </row>
    <row r="190" spans="1:16" x14ac:dyDescent="0.3">
      <c r="A190" s="8" t="s">
        <v>198</v>
      </c>
      <c r="B190" s="8" t="s">
        <v>93</v>
      </c>
      <c r="C190" s="2">
        <v>0.35294117647058798</v>
      </c>
      <c r="D190" s="2">
        <v>0.173913043478261</v>
      </c>
      <c r="E190" s="2">
        <v>0.25925925925925902</v>
      </c>
      <c r="F190" s="2">
        <v>-2.9411764705882401E-2</v>
      </c>
      <c r="G190" s="2">
        <v>0.42424242424242398</v>
      </c>
      <c r="H190" s="2">
        <v>-2.1276595744680899E-2</v>
      </c>
      <c r="I190" s="2">
        <v>-8.6956521739130405E-2</v>
      </c>
      <c r="J190" s="2">
        <v>0.16666666666666699</v>
      </c>
      <c r="K190" s="2">
        <v>0.122448979591837</v>
      </c>
      <c r="L190" s="2">
        <v>7.2727272727272696E-2</v>
      </c>
      <c r="M190" s="2">
        <v>-1.6949152542372899E-2</v>
      </c>
      <c r="N190" s="2">
        <v>1.72413793103448E-2</v>
      </c>
      <c r="O190" s="3">
        <v>0.20408163265306101</v>
      </c>
      <c r="P190" s="3">
        <v>1.18518518518519</v>
      </c>
    </row>
    <row r="191" spans="1:16" x14ac:dyDescent="0.3">
      <c r="A191" s="8" t="s">
        <v>198</v>
      </c>
      <c r="B191" s="8" t="s">
        <v>94</v>
      </c>
      <c r="C191" s="2">
        <v>0.183673469387755</v>
      </c>
      <c r="D191" s="2">
        <v>5.1724137931034503E-2</v>
      </c>
      <c r="E191" s="2">
        <v>-1.63934426229508E-2</v>
      </c>
      <c r="F191" s="2">
        <v>0</v>
      </c>
      <c r="G191" s="2">
        <v>0.25</v>
      </c>
      <c r="H191" s="2">
        <v>0.10666666666666701</v>
      </c>
      <c r="I191" s="2">
        <v>1.20481927710843E-2</v>
      </c>
      <c r="J191" s="2">
        <v>0.16666666666666699</v>
      </c>
      <c r="K191" s="2">
        <v>8.1632653061224497E-2</v>
      </c>
      <c r="L191" s="2">
        <v>-7.5471698113207503E-2</v>
      </c>
      <c r="M191" s="2">
        <v>5.10204081632653E-2</v>
      </c>
      <c r="N191" s="2">
        <v>0.16504854368932001</v>
      </c>
      <c r="O191" s="3">
        <v>0.22448979591836701</v>
      </c>
      <c r="P191" s="3">
        <v>0.96721311475409799</v>
      </c>
    </row>
    <row r="192" spans="1:16" x14ac:dyDescent="0.3">
      <c r="A192" s="8" t="s">
        <v>198</v>
      </c>
      <c r="B192" s="8" t="s">
        <v>95</v>
      </c>
      <c r="C192" s="2">
        <v>6.6895368782161194E-2</v>
      </c>
      <c r="D192" s="2">
        <v>-3.0546623794212201E-2</v>
      </c>
      <c r="E192" s="2">
        <v>-8.45771144278607E-2</v>
      </c>
      <c r="F192" s="2">
        <v>5.61594202898551E-2</v>
      </c>
      <c r="G192" s="2">
        <v>2.4013722126929701E-2</v>
      </c>
      <c r="H192" s="2">
        <v>1.6750418760469E-2</v>
      </c>
      <c r="I192" s="2">
        <v>9.5551894563426706E-2</v>
      </c>
      <c r="J192" s="2">
        <v>2.7067669172932299E-2</v>
      </c>
      <c r="K192" s="2">
        <v>-5.8565153733528604E-3</v>
      </c>
      <c r="L192" s="2">
        <v>3.5346097201767297E-2</v>
      </c>
      <c r="M192" s="2">
        <v>-2.1337126600284501E-2</v>
      </c>
      <c r="N192" s="2">
        <v>-7.7034883720930203E-2</v>
      </c>
      <c r="O192" s="3">
        <v>-7.0278184480234304E-2</v>
      </c>
      <c r="P192" s="3">
        <v>5.3067993366500803E-2</v>
      </c>
    </row>
    <row r="193" spans="1:16" x14ac:dyDescent="0.3">
      <c r="A193" s="8" t="s">
        <v>198</v>
      </c>
      <c r="B193" s="8" t="s">
        <v>96</v>
      </c>
      <c r="C193" s="2">
        <v>5.7906458797327399E-2</v>
      </c>
      <c r="D193" s="2">
        <v>8.6315789473684207E-2</v>
      </c>
      <c r="E193" s="2">
        <v>-7.9457364341085301E-2</v>
      </c>
      <c r="F193" s="2">
        <v>6.3157894736842104E-3</v>
      </c>
      <c r="G193" s="2">
        <v>0.123430962343096</v>
      </c>
      <c r="H193" s="2">
        <v>-2.23463687150838E-2</v>
      </c>
      <c r="I193" s="2">
        <v>6.8571428571428603E-2</v>
      </c>
      <c r="J193" s="2">
        <v>-1.7825311942959001E-3</v>
      </c>
      <c r="K193" s="2">
        <v>-5.3571428571428598E-3</v>
      </c>
      <c r="L193" s="2">
        <v>3.4111310592459601E-2</v>
      </c>
      <c r="M193" s="2">
        <v>-5.2083333333333301E-2</v>
      </c>
      <c r="N193" s="2">
        <v>-7.3260073260073303E-3</v>
      </c>
      <c r="O193" s="3">
        <v>-3.2142857142857098E-2</v>
      </c>
      <c r="P193" s="3">
        <v>5.0387596899224799E-2</v>
      </c>
    </row>
    <row r="194" spans="1:16" x14ac:dyDescent="0.3">
      <c r="A194" s="8" t="s">
        <v>198</v>
      </c>
      <c r="B194" s="8" t="s">
        <v>97</v>
      </c>
      <c r="C194" s="2">
        <v>0.46666666666666701</v>
      </c>
      <c r="D194" s="2">
        <v>0.18181818181818199</v>
      </c>
      <c r="E194" s="2">
        <v>-0.269230769230769</v>
      </c>
      <c r="F194" s="2">
        <v>0.47368421052631599</v>
      </c>
      <c r="G194" s="2">
        <v>-0.107142857142857</v>
      </c>
      <c r="H194" s="2">
        <v>0.64</v>
      </c>
      <c r="I194" s="2">
        <v>0.34146341463414598</v>
      </c>
      <c r="J194" s="2">
        <v>-1.8181818181818198E-2</v>
      </c>
      <c r="K194" s="2">
        <v>-0.12962962962963001</v>
      </c>
      <c r="L194" s="2">
        <v>8.5106382978723402E-2</v>
      </c>
      <c r="M194" s="2">
        <v>3.9215686274509803E-2</v>
      </c>
      <c r="N194" s="2">
        <v>7.5471698113207503E-2</v>
      </c>
      <c r="O194" s="3">
        <v>5.5555555555555601E-2</v>
      </c>
      <c r="P194" s="3">
        <v>1.1923076923076901</v>
      </c>
    </row>
    <row r="195" spans="1:16" x14ac:dyDescent="0.3">
      <c r="A195" s="8" t="s">
        <v>198</v>
      </c>
      <c r="B195" s="8" t="s">
        <v>98</v>
      </c>
      <c r="C195" s="2">
        <v>6.2857142857142903E-2</v>
      </c>
      <c r="D195" s="2">
        <v>3.2258064516128997E-2</v>
      </c>
      <c r="E195" s="2">
        <v>0.13541666666666699</v>
      </c>
      <c r="F195" s="2">
        <v>1.8348623853211E-2</v>
      </c>
      <c r="G195" s="2">
        <v>0.126126126126126</v>
      </c>
      <c r="H195" s="2">
        <v>0.184</v>
      </c>
      <c r="I195" s="2">
        <v>0.152027027027027</v>
      </c>
      <c r="J195" s="2">
        <v>0.29032258064516098</v>
      </c>
      <c r="K195" s="2">
        <v>0.10681818181818201</v>
      </c>
      <c r="L195" s="2">
        <v>0.11909650924024601</v>
      </c>
      <c r="M195" s="2">
        <v>0.155963302752294</v>
      </c>
      <c r="N195" s="2">
        <v>2.8571428571428598E-2</v>
      </c>
      <c r="O195" s="3">
        <v>0.472727272727273</v>
      </c>
      <c r="P195" s="3">
        <v>2.375</v>
      </c>
    </row>
    <row r="196" spans="1:16" x14ac:dyDescent="0.3">
      <c r="A196" s="8" t="s">
        <v>198</v>
      </c>
      <c r="B196" s="8" t="s">
        <v>99</v>
      </c>
      <c r="C196" s="2">
        <v>-0.19658119658119699</v>
      </c>
      <c r="D196" s="2">
        <v>-5.31914893617021E-2</v>
      </c>
      <c r="E196" s="2">
        <v>-8.98876404494382E-2</v>
      </c>
      <c r="F196" s="2">
        <v>-4.9382716049382699E-2</v>
      </c>
      <c r="G196" s="2">
        <v>-7.7922077922077906E-2</v>
      </c>
      <c r="H196" s="2">
        <v>-1.4084507042253501E-2</v>
      </c>
      <c r="I196" s="2">
        <v>-5.7142857142857099E-2</v>
      </c>
      <c r="J196" s="2">
        <v>-1.5151515151515201E-2</v>
      </c>
      <c r="K196" s="2">
        <v>1.5384615384615399E-2</v>
      </c>
      <c r="L196" s="2">
        <v>4.5454545454545497E-2</v>
      </c>
      <c r="M196" s="2">
        <v>7.2463768115942004E-2</v>
      </c>
      <c r="N196" s="2">
        <v>-0.20270270270270299</v>
      </c>
      <c r="O196" s="3">
        <v>-9.2307692307692299E-2</v>
      </c>
      <c r="P196" s="3">
        <v>-0.33707865168539303</v>
      </c>
    </row>
    <row r="197" spans="1:16" x14ac:dyDescent="0.3">
      <c r="A197" s="8" t="s">
        <v>198</v>
      </c>
      <c r="B197" s="8" t="s">
        <v>100</v>
      </c>
      <c r="C197" s="2">
        <v>-3.9647577092511002E-2</v>
      </c>
      <c r="D197" s="2">
        <v>-0.142201834862385</v>
      </c>
      <c r="E197" s="2">
        <v>-6.4171122994652399E-2</v>
      </c>
      <c r="F197" s="2">
        <v>-5.7142857142857099E-3</v>
      </c>
      <c r="G197" s="2">
        <v>5.7471264367816098E-2</v>
      </c>
      <c r="H197" s="2">
        <v>2.7173913043478298E-2</v>
      </c>
      <c r="I197" s="2">
        <v>5.29100529100529E-2</v>
      </c>
      <c r="J197" s="2">
        <v>8.0402010050251299E-2</v>
      </c>
      <c r="K197" s="2">
        <v>0.15813953488372101</v>
      </c>
      <c r="L197" s="2">
        <v>-0.104417670682731</v>
      </c>
      <c r="M197" s="2">
        <v>9.8654708520179393E-2</v>
      </c>
      <c r="N197" s="2">
        <v>2.4489795918367301E-2</v>
      </c>
      <c r="O197" s="3">
        <v>0.167441860465116</v>
      </c>
      <c r="P197" s="3">
        <v>0.34224598930481298</v>
      </c>
    </row>
    <row r="198" spans="1:16" x14ac:dyDescent="0.3">
      <c r="A198" s="8" t="s">
        <v>199</v>
      </c>
      <c r="B198" s="8" t="s">
        <v>89</v>
      </c>
      <c r="C198" s="2">
        <v>0.24968314321926499</v>
      </c>
      <c r="D198" s="2">
        <v>-8.1135902636916807E-2</v>
      </c>
      <c r="E198" s="2">
        <v>4.7461368653421598E-2</v>
      </c>
      <c r="F198" s="2">
        <v>-5.69020021074816E-2</v>
      </c>
      <c r="G198" s="2">
        <v>6.2569832402234599E-2</v>
      </c>
      <c r="H198" s="2">
        <v>-2.5236593059936901E-2</v>
      </c>
      <c r="I198" s="2">
        <v>3.2362459546925598E-2</v>
      </c>
      <c r="J198" s="2">
        <v>0.14629049111807699</v>
      </c>
      <c r="K198" s="2">
        <v>-3.00820419325433E-2</v>
      </c>
      <c r="L198" s="2">
        <v>0.12406015037594</v>
      </c>
      <c r="M198" s="2">
        <v>-2.3411371237458199E-2</v>
      </c>
      <c r="N198" s="2">
        <v>9.0753424657534207E-2</v>
      </c>
      <c r="O198" s="3">
        <v>0.16134913400182299</v>
      </c>
      <c r="P198" s="3">
        <v>0.40618101545253898</v>
      </c>
    </row>
    <row r="199" spans="1:16" x14ac:dyDescent="0.3">
      <c r="A199" s="8" t="s">
        <v>199</v>
      </c>
      <c r="B199" s="8" t="s">
        <v>90</v>
      </c>
      <c r="C199" s="2">
        <v>-2.2194821208384698E-2</v>
      </c>
      <c r="D199" s="2">
        <v>-4.0353089533417402E-2</v>
      </c>
      <c r="E199" s="2">
        <v>2.58431887866842E-2</v>
      </c>
      <c r="F199" s="2">
        <v>2.1349274124679799E-3</v>
      </c>
      <c r="G199" s="2">
        <v>4.5590115040477198E-2</v>
      </c>
      <c r="H199" s="2">
        <v>7.7832110839445801E-2</v>
      </c>
      <c r="I199" s="2">
        <v>9.07372400756144E-2</v>
      </c>
      <c r="J199" s="2">
        <v>5.1646447140381302E-2</v>
      </c>
      <c r="K199" s="2">
        <v>0.116677653263019</v>
      </c>
      <c r="L199" s="2">
        <v>0.18122786304604499</v>
      </c>
      <c r="M199" s="2">
        <v>0.15542228885557199</v>
      </c>
      <c r="N199" s="2">
        <v>5.6228373702422098E-2</v>
      </c>
      <c r="O199" s="3">
        <v>0.60975609756097604</v>
      </c>
      <c r="P199" s="3">
        <v>1.13929040735874</v>
      </c>
    </row>
    <row r="200" spans="1:16" x14ac:dyDescent="0.3">
      <c r="A200" s="8" t="s">
        <v>199</v>
      </c>
      <c r="B200" s="8" t="s">
        <v>91</v>
      </c>
      <c r="C200" s="2">
        <v>0.19480519480519501</v>
      </c>
      <c r="D200" s="2">
        <v>1.0869565217391301E-2</v>
      </c>
      <c r="E200" s="2">
        <v>0</v>
      </c>
      <c r="F200" s="2">
        <v>1.0752688172042999E-2</v>
      </c>
      <c r="G200" s="2">
        <v>5.31914893617021E-2</v>
      </c>
      <c r="H200" s="2">
        <v>0.12121212121212099</v>
      </c>
      <c r="I200" s="2">
        <v>-9.0090090090090107E-3</v>
      </c>
      <c r="J200" s="2">
        <v>2.7272727272727299E-2</v>
      </c>
      <c r="K200" s="2">
        <v>1.3274336283185801E-2</v>
      </c>
      <c r="L200" s="2">
        <v>0.20087336244541501</v>
      </c>
      <c r="M200" s="2">
        <v>-6.5454545454545501E-2</v>
      </c>
      <c r="N200" s="2">
        <v>0.19844357976653701</v>
      </c>
      <c r="O200" s="3">
        <v>0.36283185840707999</v>
      </c>
      <c r="P200" s="3">
        <v>0.65591397849462396</v>
      </c>
    </row>
    <row r="201" spans="1:16" x14ac:dyDescent="0.3">
      <c r="A201" s="8" t="s">
        <v>199</v>
      </c>
      <c r="B201" s="8" t="s">
        <v>92</v>
      </c>
      <c r="C201" s="2">
        <v>-8.5714285714285701E-3</v>
      </c>
      <c r="D201" s="2">
        <v>-7.3487031700288197E-2</v>
      </c>
      <c r="E201" s="2">
        <v>-4.8211508553654699E-2</v>
      </c>
      <c r="F201" s="2">
        <v>4.9019607843137298E-3</v>
      </c>
      <c r="G201" s="2">
        <v>3.0894308943089401E-2</v>
      </c>
      <c r="H201" s="2">
        <v>7.09779179810726E-2</v>
      </c>
      <c r="I201" s="2">
        <v>3.8291605301914597E-2</v>
      </c>
      <c r="J201" s="2">
        <v>2.8368794326241099E-2</v>
      </c>
      <c r="K201" s="2">
        <v>0.115862068965517</v>
      </c>
      <c r="L201" s="2">
        <v>0.15451174289246</v>
      </c>
      <c r="M201" s="2">
        <v>0.157387580299786</v>
      </c>
      <c r="N201" s="2">
        <v>5.8279370952821499E-2</v>
      </c>
      <c r="O201" s="3">
        <v>0.57793103448275895</v>
      </c>
      <c r="P201" s="3">
        <v>0.77916018662519404</v>
      </c>
    </row>
    <row r="202" spans="1:16" x14ac:dyDescent="0.3">
      <c r="A202" s="8" t="s">
        <v>199</v>
      </c>
      <c r="B202" s="8" t="s">
        <v>93</v>
      </c>
      <c r="C202" s="2">
        <v>0.21052631578947401</v>
      </c>
      <c r="D202" s="2">
        <v>2.8985507246376802E-2</v>
      </c>
      <c r="E202" s="2">
        <v>6.3380281690140802E-2</v>
      </c>
      <c r="F202" s="2">
        <v>-4.6357615894039701E-2</v>
      </c>
      <c r="G202" s="2">
        <v>0.14583333333333301</v>
      </c>
      <c r="H202" s="2">
        <v>8.4848484848484895E-2</v>
      </c>
      <c r="I202" s="2">
        <v>7.8212290502793297E-2</v>
      </c>
      <c r="J202" s="2">
        <v>0.12953367875647701</v>
      </c>
      <c r="K202" s="2">
        <v>4.5871559633027498E-2</v>
      </c>
      <c r="L202" s="2">
        <v>3.07017543859649E-2</v>
      </c>
      <c r="M202" s="2">
        <v>-4.6808510638297898E-2</v>
      </c>
      <c r="N202" s="2">
        <v>8.9285714285714302E-2</v>
      </c>
      <c r="O202" s="3">
        <v>0.119266055045872</v>
      </c>
      <c r="P202" s="3">
        <v>0.71830985915492995</v>
      </c>
    </row>
    <row r="203" spans="1:16" x14ac:dyDescent="0.3">
      <c r="A203" s="8" t="s">
        <v>199</v>
      </c>
      <c r="B203" s="8" t="s">
        <v>94</v>
      </c>
      <c r="C203" s="2">
        <v>6.15384615384615E-2</v>
      </c>
      <c r="D203" s="2">
        <v>-7.2463768115942004E-2</v>
      </c>
      <c r="E203" s="2">
        <v>7.8125E-2</v>
      </c>
      <c r="F203" s="2">
        <v>2.1739130434782601E-2</v>
      </c>
      <c r="G203" s="2">
        <v>7.8014184397163094E-2</v>
      </c>
      <c r="H203" s="2">
        <v>2.6315789473684199E-2</v>
      </c>
      <c r="I203" s="2">
        <v>0.20512820512820501</v>
      </c>
      <c r="J203" s="2">
        <v>-1.5957446808510599E-2</v>
      </c>
      <c r="K203" s="2">
        <v>0.18918918918918901</v>
      </c>
      <c r="L203" s="2">
        <v>0.11363636363636399</v>
      </c>
      <c r="M203" s="2">
        <v>6.9387755102040802E-2</v>
      </c>
      <c r="N203" s="2">
        <v>-0.114503816793893</v>
      </c>
      <c r="O203" s="3">
        <v>0.25405405405405401</v>
      </c>
      <c r="P203" s="3">
        <v>0.8125</v>
      </c>
    </row>
    <row r="204" spans="1:16" x14ac:dyDescent="0.3">
      <c r="A204" s="8" t="s">
        <v>199</v>
      </c>
      <c r="B204" s="8" t="s">
        <v>95</v>
      </c>
      <c r="C204" s="2">
        <v>0.29678362573099398</v>
      </c>
      <c r="D204" s="2">
        <v>-5.9188275084554702E-2</v>
      </c>
      <c r="E204" s="2">
        <v>7.8490113840623099E-2</v>
      </c>
      <c r="F204" s="2">
        <v>-4.1111111111111098E-2</v>
      </c>
      <c r="G204" s="2">
        <v>9.0961761297798399E-2</v>
      </c>
      <c r="H204" s="2">
        <v>1.2745618693574099E-2</v>
      </c>
      <c r="I204" s="2">
        <v>3.5658101730466699E-2</v>
      </c>
      <c r="J204" s="2">
        <v>6.8860759493670903E-2</v>
      </c>
      <c r="K204" s="2">
        <v>-1.27901468498342E-2</v>
      </c>
      <c r="L204" s="2">
        <v>2.5431861804222699E-2</v>
      </c>
      <c r="M204" s="2">
        <v>-3.93074403369209E-2</v>
      </c>
      <c r="N204" s="2">
        <v>-9.2547491475888904E-3</v>
      </c>
      <c r="O204" s="3">
        <v>-3.64756039791568E-2</v>
      </c>
      <c r="P204" s="3">
        <v>0.218693828639904</v>
      </c>
    </row>
    <row r="205" spans="1:16" x14ac:dyDescent="0.3">
      <c r="A205" s="8" t="s">
        <v>199</v>
      </c>
      <c r="B205" s="8" t="s">
        <v>96</v>
      </c>
      <c r="C205" s="2">
        <v>7.8218359587180902E-2</v>
      </c>
      <c r="D205" s="2">
        <v>-5.5415617128463501E-3</v>
      </c>
      <c r="E205" s="2">
        <v>-3.54609929078014E-2</v>
      </c>
      <c r="F205" s="2">
        <v>-2.2058823529411801E-2</v>
      </c>
      <c r="G205" s="2">
        <v>-4.2964554242749704E-3</v>
      </c>
      <c r="H205" s="2">
        <v>3.7756202804746501E-2</v>
      </c>
      <c r="I205" s="2">
        <v>-2.1309771309771301E-2</v>
      </c>
      <c r="J205" s="2">
        <v>6.9038767923526303E-3</v>
      </c>
      <c r="K205" s="2">
        <v>-3.6919831223628701E-3</v>
      </c>
      <c r="L205" s="2">
        <v>1.00582318687136E-2</v>
      </c>
      <c r="M205" s="2">
        <v>8.7002096436058704E-2</v>
      </c>
      <c r="N205" s="2">
        <v>-9.5467695274831205E-2</v>
      </c>
      <c r="O205" s="3">
        <v>-1.05485232067511E-2</v>
      </c>
      <c r="P205" s="3">
        <v>-4.9645390070922002E-2</v>
      </c>
    </row>
    <row r="206" spans="1:16" x14ac:dyDescent="0.3">
      <c r="A206" s="8" t="s">
        <v>199</v>
      </c>
      <c r="B206" s="8" t="s">
        <v>97</v>
      </c>
      <c r="C206" s="2">
        <v>1.7094017094017099E-2</v>
      </c>
      <c r="D206" s="2">
        <v>0.10084033613445401</v>
      </c>
      <c r="E206" s="2">
        <v>1.5267175572519101E-2</v>
      </c>
      <c r="F206" s="2">
        <v>3.00751879699248E-2</v>
      </c>
      <c r="G206" s="2">
        <v>-5.1094890510948898E-2</v>
      </c>
      <c r="H206" s="2">
        <v>-7.6923076923076901E-3</v>
      </c>
      <c r="I206" s="2">
        <v>0.14728682170542601</v>
      </c>
      <c r="J206" s="2">
        <v>0.14864864864864899</v>
      </c>
      <c r="K206" s="2">
        <v>4.7058823529411799E-2</v>
      </c>
      <c r="L206" s="2">
        <v>0.106741573033708</v>
      </c>
      <c r="M206" s="2">
        <v>1.01522842639594E-2</v>
      </c>
      <c r="N206" s="2">
        <v>5.0251256281407003E-2</v>
      </c>
      <c r="O206" s="3">
        <v>0.22941176470588201</v>
      </c>
      <c r="P206" s="3">
        <v>0.59541984732824405</v>
      </c>
    </row>
    <row r="207" spans="1:16" x14ac:dyDescent="0.3">
      <c r="A207" s="8" t="s">
        <v>199</v>
      </c>
      <c r="B207" s="8" t="s">
        <v>98</v>
      </c>
      <c r="C207" s="2">
        <v>1.00603621730382E-2</v>
      </c>
      <c r="D207" s="2">
        <v>-1.9920318725099601E-2</v>
      </c>
      <c r="E207" s="2">
        <v>1.21951219512195E-2</v>
      </c>
      <c r="F207" s="2">
        <v>3.6144578313252997E-2</v>
      </c>
      <c r="G207" s="2">
        <v>7.7519379844961198E-2</v>
      </c>
      <c r="H207" s="2">
        <v>7.5539568345323702E-2</v>
      </c>
      <c r="I207" s="2">
        <v>0.19063545150501701</v>
      </c>
      <c r="J207" s="2">
        <v>0.112359550561798</v>
      </c>
      <c r="K207" s="2">
        <v>0.19191919191919199</v>
      </c>
      <c r="L207" s="2">
        <v>0.223516949152542</v>
      </c>
      <c r="M207" s="2">
        <v>0.145454545454545</v>
      </c>
      <c r="N207" s="2">
        <v>4.08163265306122E-2</v>
      </c>
      <c r="O207" s="3">
        <v>0.73863636363636398</v>
      </c>
      <c r="P207" s="3">
        <v>1.7987804878048801</v>
      </c>
    </row>
    <row r="208" spans="1:16" x14ac:dyDescent="0.3">
      <c r="A208" s="8" t="s">
        <v>199</v>
      </c>
      <c r="B208" s="8" t="s">
        <v>99</v>
      </c>
      <c r="C208" s="2">
        <v>-4.6296296296296302E-3</v>
      </c>
      <c r="D208" s="2">
        <v>-0.116279069767442</v>
      </c>
      <c r="E208" s="2">
        <v>-0.157894736842105</v>
      </c>
      <c r="F208" s="2">
        <v>-0.16875000000000001</v>
      </c>
      <c r="G208" s="2">
        <v>2.6315789473684199E-2</v>
      </c>
      <c r="H208" s="2">
        <v>-0.102564102564103</v>
      </c>
      <c r="I208" s="2">
        <v>-7.3469387755102006E-2</v>
      </c>
      <c r="J208" s="2">
        <v>9.6916299559471397E-2</v>
      </c>
      <c r="K208" s="2">
        <v>0</v>
      </c>
      <c r="L208" s="2">
        <v>-9.6385542168674704E-2</v>
      </c>
      <c r="M208" s="2">
        <v>-0.10222222222222201</v>
      </c>
      <c r="N208" s="2">
        <v>-4.9504950495049497E-3</v>
      </c>
      <c r="O208" s="3">
        <v>-0.19277108433734899</v>
      </c>
      <c r="P208" s="3">
        <v>-0.471052631578947</v>
      </c>
    </row>
    <row r="209" spans="1:16" x14ac:dyDescent="0.3">
      <c r="A209" s="8" t="s">
        <v>199</v>
      </c>
      <c r="B209" s="8" t="s">
        <v>100</v>
      </c>
      <c r="C209" s="2">
        <v>-7.6101468624833093E-2</v>
      </c>
      <c r="D209" s="2">
        <v>-0.119942196531792</v>
      </c>
      <c r="E209" s="2">
        <v>-0.15599343185550099</v>
      </c>
      <c r="F209" s="2">
        <v>-5.83657587548638E-2</v>
      </c>
      <c r="G209" s="2">
        <v>-3.3057851239669402E-2</v>
      </c>
      <c r="H209" s="2">
        <v>-1.9230769230769201E-2</v>
      </c>
      <c r="I209" s="2">
        <v>4.7930283224400898E-2</v>
      </c>
      <c r="J209" s="2">
        <v>4.3659043659043703E-2</v>
      </c>
      <c r="K209" s="2">
        <v>3.9840637450199202E-2</v>
      </c>
      <c r="L209" s="2">
        <v>4.5977011494252901E-2</v>
      </c>
      <c r="M209" s="2">
        <v>8.6080586080586094E-2</v>
      </c>
      <c r="N209" s="2">
        <v>-6.0708263069139998E-2</v>
      </c>
      <c r="O209" s="3">
        <v>0.109561752988048</v>
      </c>
      <c r="P209" s="3">
        <v>-8.53858784893268E-2</v>
      </c>
    </row>
    <row r="210" spans="1:16" x14ac:dyDescent="0.3">
      <c r="A210" s="8" t="s">
        <v>200</v>
      </c>
      <c r="B210" s="8" t="s">
        <v>89</v>
      </c>
      <c r="C210" s="2">
        <v>8.6538461538461495E-2</v>
      </c>
      <c r="D210" s="2">
        <v>0.12094395280236001</v>
      </c>
      <c r="E210" s="2">
        <v>8.9473684210526302E-2</v>
      </c>
      <c r="F210" s="2">
        <v>9.6618357487922701E-3</v>
      </c>
      <c r="G210" s="2">
        <v>9.3301435406698593E-2</v>
      </c>
      <c r="H210" s="2">
        <v>5.0328227571115998E-2</v>
      </c>
      <c r="I210" s="2">
        <v>7.2916666666666699E-2</v>
      </c>
      <c r="J210" s="2">
        <v>0.19029126213592201</v>
      </c>
      <c r="K210" s="2">
        <v>-1.9575856443719401E-2</v>
      </c>
      <c r="L210" s="2">
        <v>0.183028286189684</v>
      </c>
      <c r="M210" s="2">
        <v>0.137834036568214</v>
      </c>
      <c r="N210" s="2">
        <v>-3.831891223733E-2</v>
      </c>
      <c r="O210" s="3">
        <v>0.26916802610114199</v>
      </c>
      <c r="P210" s="3">
        <v>1.0473684210526299</v>
      </c>
    </row>
    <row r="211" spans="1:16" x14ac:dyDescent="0.3">
      <c r="A211" s="8" t="s">
        <v>200</v>
      </c>
      <c r="B211" s="8" t="s">
        <v>90</v>
      </c>
      <c r="C211" s="2">
        <v>4.0507564665690603E-2</v>
      </c>
      <c r="D211" s="2">
        <v>3.7523452157598502E-2</v>
      </c>
      <c r="E211" s="2">
        <v>1.7631103074141001E-2</v>
      </c>
      <c r="F211" s="2">
        <v>5.997334517992E-2</v>
      </c>
      <c r="G211" s="2">
        <v>5.3227158424140802E-2</v>
      </c>
      <c r="H211" s="2">
        <v>6.5658575407879005E-2</v>
      </c>
      <c r="I211" s="2">
        <v>0.127707244212099</v>
      </c>
      <c r="J211" s="2">
        <v>0.107615894039735</v>
      </c>
      <c r="K211" s="2">
        <v>0.11539611360239201</v>
      </c>
      <c r="L211" s="2">
        <v>0.184937014205307</v>
      </c>
      <c r="M211" s="2">
        <v>0.21488351051798199</v>
      </c>
      <c r="N211" s="2">
        <v>5.1014708620368603E-2</v>
      </c>
      <c r="O211" s="3">
        <v>0.68759342301943205</v>
      </c>
      <c r="P211" s="3">
        <v>1.5519891500904199</v>
      </c>
    </row>
    <row r="212" spans="1:16" x14ac:dyDescent="0.3">
      <c r="A212" s="8" t="s">
        <v>200</v>
      </c>
      <c r="B212" s="8" t="s">
        <v>91</v>
      </c>
      <c r="C212" s="2">
        <v>-0.11111111111111099</v>
      </c>
      <c r="D212" s="2">
        <v>6.25E-2</v>
      </c>
      <c r="E212" s="2">
        <v>-5.8823529411764698E-2</v>
      </c>
      <c r="F212" s="2">
        <v>0.53125</v>
      </c>
      <c r="G212" s="2">
        <v>0.36734693877551</v>
      </c>
      <c r="H212" s="2">
        <v>-4.47761194029851E-2</v>
      </c>
      <c r="I212" s="2">
        <v>0.234375</v>
      </c>
      <c r="J212" s="2">
        <v>8.8607594936708903E-2</v>
      </c>
      <c r="K212" s="2">
        <v>-0.13953488372093001</v>
      </c>
      <c r="L212" s="2">
        <v>0.43243243243243201</v>
      </c>
      <c r="M212" s="2">
        <v>0.31132075471698101</v>
      </c>
      <c r="N212" s="2">
        <v>5.7553956834532398E-2</v>
      </c>
      <c r="O212" s="3">
        <v>0.70930232558139505</v>
      </c>
      <c r="P212" s="3">
        <v>3.3235294117647101</v>
      </c>
    </row>
    <row r="213" spans="1:16" x14ac:dyDescent="0.3">
      <c r="A213" s="8" t="s">
        <v>200</v>
      </c>
      <c r="B213" s="8" t="s">
        <v>92</v>
      </c>
      <c r="C213" s="2">
        <v>-1.0126582278481001E-2</v>
      </c>
      <c r="D213" s="2">
        <v>6.6496163682864498E-2</v>
      </c>
      <c r="E213" s="2">
        <v>3.83693045563549E-2</v>
      </c>
      <c r="F213" s="2">
        <v>8.0831408775981495E-2</v>
      </c>
      <c r="G213" s="2">
        <v>0.17521367521367501</v>
      </c>
      <c r="H213" s="2">
        <v>0.21272727272727299</v>
      </c>
      <c r="I213" s="2">
        <v>0.140929535232384</v>
      </c>
      <c r="J213" s="2">
        <v>9.5926412614980305E-2</v>
      </c>
      <c r="K213" s="2">
        <v>0.183453237410072</v>
      </c>
      <c r="L213" s="2">
        <v>0.26241134751772999</v>
      </c>
      <c r="M213" s="2">
        <v>0.138041733547352</v>
      </c>
      <c r="N213" s="2">
        <v>8.6741889985895604E-2</v>
      </c>
      <c r="O213" s="3">
        <v>0.84772182254196604</v>
      </c>
      <c r="P213" s="3">
        <v>2.6954436450839299</v>
      </c>
    </row>
    <row r="214" spans="1:16" x14ac:dyDescent="0.3">
      <c r="A214" s="8" t="s">
        <v>200</v>
      </c>
      <c r="B214" s="8" t="s">
        <v>93</v>
      </c>
      <c r="C214" s="2">
        <v>0.38709677419354799</v>
      </c>
      <c r="D214" s="2">
        <v>0.13953488372093001</v>
      </c>
      <c r="E214" s="2">
        <v>0</v>
      </c>
      <c r="F214" s="2">
        <v>-0.102040816326531</v>
      </c>
      <c r="G214" s="2">
        <v>0.68181818181818199</v>
      </c>
      <c r="H214" s="2">
        <v>-0.108108108108108</v>
      </c>
      <c r="I214" s="2">
        <v>-3.03030303030303E-2</v>
      </c>
      <c r="J214" s="2">
        <v>4.6875E-2</v>
      </c>
      <c r="K214" s="2">
        <v>4.47761194029851E-2</v>
      </c>
      <c r="L214" s="2">
        <v>0.17142857142857101</v>
      </c>
      <c r="M214" s="2">
        <v>0.18292682926829301</v>
      </c>
      <c r="N214" s="2">
        <v>-1.03092783505155E-2</v>
      </c>
      <c r="O214" s="3">
        <v>0.43283582089552203</v>
      </c>
      <c r="P214" s="3">
        <v>0.95918367346938804</v>
      </c>
    </row>
    <row r="215" spans="1:16" x14ac:dyDescent="0.3">
      <c r="A215" s="8" t="s">
        <v>200</v>
      </c>
      <c r="B215" s="8" t="s">
        <v>94</v>
      </c>
      <c r="C215" s="2">
        <v>-2.4390243902439001E-2</v>
      </c>
      <c r="D215" s="2">
        <v>6.25E-2</v>
      </c>
      <c r="E215" s="2">
        <v>3.5294117647058802E-2</v>
      </c>
      <c r="F215" s="2">
        <v>3.4090909090909102E-2</v>
      </c>
      <c r="G215" s="2">
        <v>8.7912087912087905E-2</v>
      </c>
      <c r="H215" s="2">
        <v>0</v>
      </c>
      <c r="I215" s="2">
        <v>2.02020202020202E-2</v>
      </c>
      <c r="J215" s="2">
        <v>0.24752475247524799</v>
      </c>
      <c r="K215" s="2">
        <v>0.158730158730159</v>
      </c>
      <c r="L215" s="2">
        <v>0</v>
      </c>
      <c r="M215" s="2">
        <v>0.164383561643836</v>
      </c>
      <c r="N215" s="2">
        <v>-6.4705882352941196E-2</v>
      </c>
      <c r="O215" s="3">
        <v>0.26190476190476197</v>
      </c>
      <c r="P215" s="3">
        <v>0.870588235294118</v>
      </c>
    </row>
    <row r="216" spans="1:16" x14ac:dyDescent="0.3">
      <c r="A216" s="8" t="s">
        <v>200</v>
      </c>
      <c r="B216" s="8" t="s">
        <v>95</v>
      </c>
      <c r="C216" s="2">
        <v>9.9800399201596807E-3</v>
      </c>
      <c r="D216" s="2">
        <v>-2.1739130434782601E-2</v>
      </c>
      <c r="E216" s="2">
        <v>2.0202020202020202E-3</v>
      </c>
      <c r="F216" s="2">
        <v>-8.0645161290322596E-3</v>
      </c>
      <c r="G216" s="2">
        <v>0.14024390243902399</v>
      </c>
      <c r="H216" s="2">
        <v>-4.8128342245989303E-2</v>
      </c>
      <c r="I216" s="2">
        <v>2.8089887640449399E-2</v>
      </c>
      <c r="J216" s="2">
        <v>0.11384335154826999</v>
      </c>
      <c r="K216" s="2">
        <v>2.04415372035977E-2</v>
      </c>
      <c r="L216" s="2">
        <v>1.2019230769230799E-2</v>
      </c>
      <c r="M216" s="2">
        <v>3.95882818685669E-3</v>
      </c>
      <c r="N216" s="2">
        <v>-5.1261829652996797E-2</v>
      </c>
      <c r="O216" s="3">
        <v>-1.6353229762878198E-2</v>
      </c>
      <c r="P216" s="3">
        <v>0.21515151515151501</v>
      </c>
    </row>
    <row r="217" spans="1:16" x14ac:dyDescent="0.3">
      <c r="A217" s="8" t="s">
        <v>200</v>
      </c>
      <c r="B217" s="8" t="s">
        <v>96</v>
      </c>
      <c r="C217" s="2">
        <v>8.5903083700440502E-2</v>
      </c>
      <c r="D217" s="2">
        <v>7.50507099391481E-2</v>
      </c>
      <c r="E217" s="2">
        <v>-9.4339622641509396E-3</v>
      </c>
      <c r="F217" s="2">
        <v>5.3333333333333302E-2</v>
      </c>
      <c r="G217" s="2">
        <v>2.7124773960217001E-2</v>
      </c>
      <c r="H217" s="2">
        <v>-4.2253521126760597E-2</v>
      </c>
      <c r="I217" s="2">
        <v>5.5147058823529398E-3</v>
      </c>
      <c r="J217" s="2">
        <v>1.46252285191956E-2</v>
      </c>
      <c r="K217" s="2">
        <v>7.2072072072072099E-3</v>
      </c>
      <c r="L217" s="2">
        <v>-3.9355992844364897E-2</v>
      </c>
      <c r="M217" s="2">
        <v>6.3314711359404099E-2</v>
      </c>
      <c r="N217" s="2">
        <v>-1.5761821366024501E-2</v>
      </c>
      <c r="O217" s="3">
        <v>1.26126126126126E-2</v>
      </c>
      <c r="P217" s="3">
        <v>6.0377358490565997E-2</v>
      </c>
    </row>
    <row r="218" spans="1:16" x14ac:dyDescent="0.3">
      <c r="A218" s="8" t="s">
        <v>200</v>
      </c>
      <c r="B218" s="8" t="s">
        <v>97</v>
      </c>
      <c r="C218" s="2">
        <v>-0.128205128205128</v>
      </c>
      <c r="D218" s="2">
        <v>0.20588235294117599</v>
      </c>
      <c r="E218" s="2">
        <v>0.19512195121951201</v>
      </c>
      <c r="F218" s="2">
        <v>-0.30612244897959201</v>
      </c>
      <c r="G218" s="2">
        <v>0.5</v>
      </c>
      <c r="H218" s="2">
        <v>0.21568627450980399</v>
      </c>
      <c r="I218" s="2">
        <v>6.4516129032258104E-2</v>
      </c>
      <c r="J218" s="2">
        <v>1.5151515151515201E-2</v>
      </c>
      <c r="K218" s="2">
        <v>-0.104477611940299</v>
      </c>
      <c r="L218" s="2">
        <v>0.2</v>
      </c>
      <c r="M218" s="2">
        <v>0.11111111111111099</v>
      </c>
      <c r="N218" s="2">
        <v>-0.125</v>
      </c>
      <c r="O218" s="3">
        <v>4.47761194029851E-2</v>
      </c>
      <c r="P218" s="3">
        <v>0.707317073170732</v>
      </c>
    </row>
    <row r="219" spans="1:16" x14ac:dyDescent="0.3">
      <c r="A219" s="8" t="s">
        <v>200</v>
      </c>
      <c r="B219" s="8" t="s">
        <v>98</v>
      </c>
      <c r="C219" s="2">
        <v>0.120481927710843</v>
      </c>
      <c r="D219" s="2">
        <v>9.3189964157706098E-2</v>
      </c>
      <c r="E219" s="2">
        <v>4.2622950819672101E-2</v>
      </c>
      <c r="F219" s="2">
        <v>0.128930817610063</v>
      </c>
      <c r="G219" s="2">
        <v>0.125348189415042</v>
      </c>
      <c r="H219" s="2">
        <v>0.237623762376238</v>
      </c>
      <c r="I219" s="2">
        <v>0.23400000000000001</v>
      </c>
      <c r="J219" s="2">
        <v>0.20907617504051901</v>
      </c>
      <c r="K219" s="2">
        <v>0.170241286863271</v>
      </c>
      <c r="L219" s="2">
        <v>0.13974799541809901</v>
      </c>
      <c r="M219" s="2">
        <v>0.20703517587939699</v>
      </c>
      <c r="N219" s="2">
        <v>4.9958368026644497E-3</v>
      </c>
      <c r="O219" s="3">
        <v>0.61796246648793596</v>
      </c>
      <c r="P219" s="3">
        <v>2.9573770491803302</v>
      </c>
    </row>
    <row r="220" spans="1:16" x14ac:dyDescent="0.3">
      <c r="A220" s="8" t="s">
        <v>200</v>
      </c>
      <c r="B220" s="8" t="s">
        <v>99</v>
      </c>
      <c r="C220" s="2">
        <v>-0.119205298013245</v>
      </c>
      <c r="D220" s="2">
        <v>-0.12030075187969901</v>
      </c>
      <c r="E220" s="2">
        <v>-5.9829059829059797E-2</v>
      </c>
      <c r="F220" s="2">
        <v>-0.1</v>
      </c>
      <c r="G220" s="2">
        <v>0.10101010101010099</v>
      </c>
      <c r="H220" s="2">
        <v>-8.2568807339449504E-2</v>
      </c>
      <c r="I220" s="2">
        <v>-0.04</v>
      </c>
      <c r="J220" s="2">
        <v>5.2083333333333301E-2</v>
      </c>
      <c r="K220" s="2">
        <v>-1.9801980198019799E-2</v>
      </c>
      <c r="L220" s="2">
        <v>2.02020202020202E-2</v>
      </c>
      <c r="M220" s="2">
        <v>9.9009900990098994E-3</v>
      </c>
      <c r="N220" s="2">
        <v>-0.29411764705882398</v>
      </c>
      <c r="O220" s="3">
        <v>-0.287128712871287</v>
      </c>
      <c r="P220" s="3">
        <v>-0.38461538461538503</v>
      </c>
    </row>
    <row r="221" spans="1:16" x14ac:dyDescent="0.3">
      <c r="A221" s="8" t="s">
        <v>200</v>
      </c>
      <c r="B221" s="8" t="s">
        <v>100</v>
      </c>
      <c r="C221" s="2">
        <v>4.4642857142857102E-2</v>
      </c>
      <c r="D221" s="2">
        <v>-4.8433048433048402E-2</v>
      </c>
      <c r="E221" s="2">
        <v>-9.8802395209580798E-2</v>
      </c>
      <c r="F221" s="2">
        <v>7.9734219269102999E-2</v>
      </c>
      <c r="G221" s="2">
        <v>-1.5384615384615399E-2</v>
      </c>
      <c r="H221" s="2">
        <v>9.3749999999999997E-3</v>
      </c>
      <c r="I221" s="2">
        <v>0.15170278637770901</v>
      </c>
      <c r="J221" s="2">
        <v>8.8709677419354802E-2</v>
      </c>
      <c r="K221" s="2">
        <v>7.1604938271604898E-2</v>
      </c>
      <c r="L221" s="2">
        <v>0</v>
      </c>
      <c r="M221" s="2">
        <v>2.76497695852535E-2</v>
      </c>
      <c r="N221" s="2">
        <v>6.7264573991031402E-3</v>
      </c>
      <c r="O221" s="3">
        <v>0.108641975308642</v>
      </c>
      <c r="P221" s="3">
        <v>0.34431137724550898</v>
      </c>
    </row>
    <row r="222" spans="1:16" x14ac:dyDescent="0.3">
      <c r="A222" s="8" t="s">
        <v>201</v>
      </c>
      <c r="B222" s="8" t="s">
        <v>89</v>
      </c>
      <c r="C222" s="2">
        <v>0.17977528089887601</v>
      </c>
      <c r="D222" s="2">
        <v>0.133333333333333</v>
      </c>
      <c r="E222" s="2">
        <v>0.109243697478992</v>
      </c>
      <c r="F222" s="2">
        <v>0.102272727272727</v>
      </c>
      <c r="G222" s="2">
        <v>6.18556701030928E-2</v>
      </c>
      <c r="H222" s="2">
        <v>0.103559870550162</v>
      </c>
      <c r="I222" s="2">
        <v>1.7595307917888599E-2</v>
      </c>
      <c r="J222" s="2">
        <v>0.19596541786743499</v>
      </c>
      <c r="K222" s="2">
        <v>-4.81927710843374E-2</v>
      </c>
      <c r="L222" s="2">
        <v>0.21772151898734199</v>
      </c>
      <c r="M222" s="2">
        <v>9.5634095634095598E-2</v>
      </c>
      <c r="N222" s="2">
        <v>-1.13851992409867E-2</v>
      </c>
      <c r="O222" s="3">
        <v>0.25542168674698801</v>
      </c>
      <c r="P222" s="3">
        <v>1.1890756302520999</v>
      </c>
    </row>
    <row r="223" spans="1:16" x14ac:dyDescent="0.3">
      <c r="A223" s="8" t="s">
        <v>201</v>
      </c>
      <c r="B223" s="8" t="s">
        <v>90</v>
      </c>
      <c r="C223" s="2">
        <v>-1.1904761904761901E-2</v>
      </c>
      <c r="D223" s="2">
        <v>-3.8152610441767099E-2</v>
      </c>
      <c r="E223" s="2">
        <v>4.5233124565066098E-2</v>
      </c>
      <c r="F223" s="2">
        <v>5.7922769640479398E-2</v>
      </c>
      <c r="G223" s="2">
        <v>6.5449968533668995E-2</v>
      </c>
      <c r="H223" s="2">
        <v>9.9232132309509793E-2</v>
      </c>
      <c r="I223" s="2">
        <v>0.11230521225147801</v>
      </c>
      <c r="J223" s="2">
        <v>4.5893719806763301E-2</v>
      </c>
      <c r="K223" s="2">
        <v>0.109006928406467</v>
      </c>
      <c r="L223" s="2">
        <v>0.218242399000417</v>
      </c>
      <c r="M223" s="2">
        <v>0.20752136752136799</v>
      </c>
      <c r="N223" s="2">
        <v>5.6625141562853899E-2</v>
      </c>
      <c r="O223" s="3">
        <v>0.72378752886835995</v>
      </c>
      <c r="P223" s="3">
        <v>1.5970772442588701</v>
      </c>
    </row>
    <row r="224" spans="1:16" x14ac:dyDescent="0.3">
      <c r="A224" s="8" t="s">
        <v>201</v>
      </c>
      <c r="B224" s="8" t="s">
        <v>91</v>
      </c>
      <c r="C224" s="2">
        <v>0.18181818181818199</v>
      </c>
      <c r="D224" s="2">
        <v>3.8461538461538498E-2</v>
      </c>
      <c r="E224" s="2">
        <v>0.22222222222222199</v>
      </c>
      <c r="F224" s="2">
        <v>-9.0909090909090898E-2</v>
      </c>
      <c r="G224" s="2">
        <v>0.33333333333333298</v>
      </c>
      <c r="H224" s="2">
        <v>0.1</v>
      </c>
      <c r="I224" s="2">
        <v>-0.11363636363636399</v>
      </c>
      <c r="J224" s="2">
        <v>0.41025641025641002</v>
      </c>
      <c r="K224" s="2">
        <v>-0.12727272727272701</v>
      </c>
      <c r="L224" s="2">
        <v>0.25</v>
      </c>
      <c r="M224" s="2">
        <v>0.233333333333333</v>
      </c>
      <c r="N224" s="2">
        <v>8.1081081081081099E-2</v>
      </c>
      <c r="O224" s="3">
        <v>0.45454545454545497</v>
      </c>
      <c r="P224" s="3">
        <v>1.9629629629629599</v>
      </c>
    </row>
    <row r="225" spans="1:16" x14ac:dyDescent="0.3">
      <c r="A225" s="8" t="s">
        <v>201</v>
      </c>
      <c r="B225" s="8" t="s">
        <v>92</v>
      </c>
      <c r="C225" s="2">
        <v>0.12549019607843101</v>
      </c>
      <c r="D225" s="2">
        <v>-2.78745644599303E-2</v>
      </c>
      <c r="E225" s="2">
        <v>2.5089605734767002E-2</v>
      </c>
      <c r="F225" s="2">
        <v>7.3426573426573397E-2</v>
      </c>
      <c r="G225" s="2">
        <v>0.15960912052117299</v>
      </c>
      <c r="H225" s="2">
        <v>0.202247191011236</v>
      </c>
      <c r="I225" s="2">
        <v>0.144859813084112</v>
      </c>
      <c r="J225" s="2">
        <v>0.13469387755102</v>
      </c>
      <c r="K225" s="2">
        <v>0.19244604316546801</v>
      </c>
      <c r="L225" s="2">
        <v>0.26244343891402699</v>
      </c>
      <c r="M225" s="2">
        <v>0.152927120669056</v>
      </c>
      <c r="N225" s="2">
        <v>6.9430051813471505E-2</v>
      </c>
      <c r="O225" s="3">
        <v>0.85611510791366896</v>
      </c>
      <c r="P225" s="3">
        <v>2.6989247311828</v>
      </c>
    </row>
    <row r="226" spans="1:16" x14ac:dyDescent="0.3">
      <c r="A226" s="8" t="s">
        <v>201</v>
      </c>
      <c r="B226" s="8" t="s">
        <v>93</v>
      </c>
      <c r="C226" s="2">
        <v>0.14285714285714299</v>
      </c>
      <c r="D226" s="2">
        <v>0.3125</v>
      </c>
      <c r="E226" s="2">
        <v>-0.119047619047619</v>
      </c>
      <c r="F226" s="2">
        <v>0.37837837837837801</v>
      </c>
      <c r="G226" s="2">
        <v>0.31372549019607798</v>
      </c>
      <c r="H226" s="2">
        <v>-4.47761194029851E-2</v>
      </c>
      <c r="I226" s="2">
        <v>-0.109375</v>
      </c>
      <c r="J226" s="2">
        <v>0.31578947368421101</v>
      </c>
      <c r="K226" s="2">
        <v>0.08</v>
      </c>
      <c r="L226" s="2">
        <v>4.9382716049382699E-2</v>
      </c>
      <c r="M226" s="2">
        <v>0.21176470588235299</v>
      </c>
      <c r="N226" s="2">
        <v>-0.116504854368932</v>
      </c>
      <c r="O226" s="3">
        <v>0.21333333333333299</v>
      </c>
      <c r="P226" s="3">
        <v>1.1666666666666701</v>
      </c>
    </row>
    <row r="227" spans="1:16" x14ac:dyDescent="0.3">
      <c r="A227" s="8" t="s">
        <v>201</v>
      </c>
      <c r="B227" s="8" t="s">
        <v>94</v>
      </c>
      <c r="C227" s="2">
        <v>2.5641025641025599E-2</v>
      </c>
      <c r="D227" s="2">
        <v>-1.2500000000000001E-2</v>
      </c>
      <c r="E227" s="2">
        <v>-0.113924050632911</v>
      </c>
      <c r="F227" s="2">
        <v>-0.114285714285714</v>
      </c>
      <c r="G227" s="2">
        <v>0.112903225806452</v>
      </c>
      <c r="H227" s="2">
        <v>7.2463768115942004E-2</v>
      </c>
      <c r="I227" s="2">
        <v>0.135135135135135</v>
      </c>
      <c r="J227" s="2">
        <v>0.25</v>
      </c>
      <c r="K227" s="2">
        <v>6.6666666666666693E-2</v>
      </c>
      <c r="L227" s="2">
        <v>9.8214285714285698E-2</v>
      </c>
      <c r="M227" s="2">
        <v>8.9430894308943104E-2</v>
      </c>
      <c r="N227" s="2">
        <v>0.104477611940299</v>
      </c>
      <c r="O227" s="3">
        <v>0.40952380952381001</v>
      </c>
      <c r="P227" s="3">
        <v>0.873417721518987</v>
      </c>
    </row>
    <row r="228" spans="1:16" x14ac:dyDescent="0.3">
      <c r="A228" s="8" t="s">
        <v>201</v>
      </c>
      <c r="B228" s="8" t="s">
        <v>95</v>
      </c>
      <c r="C228" s="2">
        <v>7.7473182359952306E-2</v>
      </c>
      <c r="D228" s="2">
        <v>-3.5398230088495602E-2</v>
      </c>
      <c r="E228" s="2">
        <v>1.8348623853211E-2</v>
      </c>
      <c r="F228" s="2">
        <v>0.15653153153153199</v>
      </c>
      <c r="G228" s="2">
        <v>9.8344693281402107E-2</v>
      </c>
      <c r="H228" s="2">
        <v>2.4822695035461001E-2</v>
      </c>
      <c r="I228" s="2">
        <v>7.2664359861591699E-2</v>
      </c>
      <c r="J228" s="2">
        <v>7.7419354838709695E-2</v>
      </c>
      <c r="K228" s="2">
        <v>-9.7305389221556907E-3</v>
      </c>
      <c r="L228" s="2">
        <v>4.08163265306122E-2</v>
      </c>
      <c r="M228" s="2">
        <v>5.0835148874364598E-2</v>
      </c>
      <c r="N228" s="2">
        <v>-8.0856945404284702E-2</v>
      </c>
      <c r="O228" s="3">
        <v>-4.4910179640718596E-3</v>
      </c>
      <c r="P228" s="3">
        <v>0.52522935779816504</v>
      </c>
    </row>
    <row r="229" spans="1:16" x14ac:dyDescent="0.3">
      <c r="A229" s="8" t="s">
        <v>201</v>
      </c>
      <c r="B229" s="8" t="s">
        <v>96</v>
      </c>
      <c r="C229" s="2">
        <v>0.177650429799427</v>
      </c>
      <c r="D229" s="2">
        <v>2.6763990267639901E-2</v>
      </c>
      <c r="E229" s="2">
        <v>-4.2654028436019002E-2</v>
      </c>
      <c r="F229" s="2">
        <v>2.47524752475248E-3</v>
      </c>
      <c r="G229" s="2">
        <v>-1.72839506172839E-2</v>
      </c>
      <c r="H229" s="2">
        <v>1.75879396984925E-2</v>
      </c>
      <c r="I229" s="2">
        <v>4.4444444444444398E-2</v>
      </c>
      <c r="J229" s="2">
        <v>0</v>
      </c>
      <c r="K229" s="2">
        <v>3.7825059101654797E-2</v>
      </c>
      <c r="L229" s="2">
        <v>5.2391799544419103E-2</v>
      </c>
      <c r="M229" s="2">
        <v>9.0909090909090898E-2</v>
      </c>
      <c r="N229" s="2">
        <v>-7.5396825396825407E-2</v>
      </c>
      <c r="O229" s="3">
        <v>0.10165484633569701</v>
      </c>
      <c r="P229" s="3">
        <v>0.104265402843602</v>
      </c>
    </row>
    <row r="230" spans="1:16" x14ac:dyDescent="0.3">
      <c r="A230" s="8" t="s">
        <v>201</v>
      </c>
      <c r="B230" s="8" t="s">
        <v>97</v>
      </c>
      <c r="C230" s="2">
        <v>-2.7027027027027001E-2</v>
      </c>
      <c r="D230" s="2">
        <v>2.7777777777777801E-2</v>
      </c>
      <c r="E230" s="2">
        <v>0.21621621621621601</v>
      </c>
      <c r="F230" s="2">
        <v>-0.22222222222222199</v>
      </c>
      <c r="G230" s="2">
        <v>0.14285714285714299</v>
      </c>
      <c r="H230" s="2">
        <v>0.27500000000000002</v>
      </c>
      <c r="I230" s="2">
        <v>-9.8039215686274495E-2</v>
      </c>
      <c r="J230" s="2">
        <v>0.30434782608695699</v>
      </c>
      <c r="K230" s="2">
        <v>1.6666666666666701E-2</v>
      </c>
      <c r="L230" s="2">
        <v>0.22950819672131101</v>
      </c>
      <c r="M230" s="2">
        <v>0.22666666666666699</v>
      </c>
      <c r="N230" s="2">
        <v>-0.173913043478261</v>
      </c>
      <c r="O230" s="3">
        <v>0.266666666666667</v>
      </c>
      <c r="P230" s="3">
        <v>1.0540540540540499</v>
      </c>
    </row>
    <row r="231" spans="1:16" x14ac:dyDescent="0.3">
      <c r="A231" s="8" t="s">
        <v>201</v>
      </c>
      <c r="B231" s="8" t="s">
        <v>98</v>
      </c>
      <c r="C231" s="2">
        <v>3.4782608695652202E-2</v>
      </c>
      <c r="D231" s="2">
        <v>8.40336134453782E-2</v>
      </c>
      <c r="E231" s="2">
        <v>5.8139534883720902E-2</v>
      </c>
      <c r="F231" s="2">
        <v>8.7912087912087905E-2</v>
      </c>
      <c r="G231" s="2">
        <v>0.124579124579125</v>
      </c>
      <c r="H231" s="2">
        <v>0.215568862275449</v>
      </c>
      <c r="I231" s="2">
        <v>0.26108374384236499</v>
      </c>
      <c r="J231" s="2">
        <v>0.146484375</v>
      </c>
      <c r="K231" s="2">
        <v>0.212947189097104</v>
      </c>
      <c r="L231" s="2">
        <v>5.8988764044943798E-2</v>
      </c>
      <c r="M231" s="2">
        <v>0.173740053050398</v>
      </c>
      <c r="N231" s="2">
        <v>5.4237288135593198E-2</v>
      </c>
      <c r="O231" s="3">
        <v>0.58943781942078399</v>
      </c>
      <c r="P231" s="3">
        <v>2.6162790697674398</v>
      </c>
    </row>
    <row r="232" spans="1:16" x14ac:dyDescent="0.3">
      <c r="A232" s="8" t="s">
        <v>201</v>
      </c>
      <c r="B232" s="8" t="s">
        <v>99</v>
      </c>
      <c r="C232" s="2">
        <v>-8.2758620689655199E-2</v>
      </c>
      <c r="D232" s="2">
        <v>-0.203007518796992</v>
      </c>
      <c r="E232" s="2">
        <v>-5.6603773584905703E-2</v>
      </c>
      <c r="F232" s="2">
        <v>0</v>
      </c>
      <c r="G232" s="2">
        <v>7.0000000000000007E-2</v>
      </c>
      <c r="H232" s="2">
        <v>-0.168224299065421</v>
      </c>
      <c r="I232" s="2">
        <v>0.112359550561798</v>
      </c>
      <c r="J232" s="2">
        <v>-0.12121212121212099</v>
      </c>
      <c r="K232" s="2">
        <v>9.1954022988505704E-2</v>
      </c>
      <c r="L232" s="2">
        <v>-9.4736842105263203E-2</v>
      </c>
      <c r="M232" s="2">
        <v>0.104651162790698</v>
      </c>
      <c r="N232" s="2">
        <v>-0.115789473684211</v>
      </c>
      <c r="O232" s="3">
        <v>-3.4482758620689703E-2</v>
      </c>
      <c r="P232" s="3">
        <v>-0.20754716981132099</v>
      </c>
    </row>
    <row r="233" spans="1:16" x14ac:dyDescent="0.3">
      <c r="A233" s="8" t="s">
        <v>201</v>
      </c>
      <c r="B233" s="8" t="s">
        <v>100</v>
      </c>
      <c r="C233" s="2">
        <v>-2.4489795918367301E-2</v>
      </c>
      <c r="D233" s="2">
        <v>-0.171548117154812</v>
      </c>
      <c r="E233" s="2">
        <v>-5.0505050505050501E-3</v>
      </c>
      <c r="F233" s="2">
        <v>2.5380710659898501E-2</v>
      </c>
      <c r="G233" s="2">
        <v>-2.9702970297029702E-2</v>
      </c>
      <c r="H233" s="2">
        <v>6.6326530612244902E-2</v>
      </c>
      <c r="I233" s="2">
        <v>9.5693779904306199E-3</v>
      </c>
      <c r="J233" s="2">
        <v>0.11848341232227499</v>
      </c>
      <c r="K233" s="2">
        <v>0.169491525423729</v>
      </c>
      <c r="L233" s="2">
        <v>2.8985507246376802E-2</v>
      </c>
      <c r="M233" s="2">
        <v>6.3380281690140802E-2</v>
      </c>
      <c r="N233" s="2">
        <v>4.96688741721854E-2</v>
      </c>
      <c r="O233" s="3">
        <v>0.34322033898305099</v>
      </c>
      <c r="P233" s="3">
        <v>0.60101010101010099</v>
      </c>
    </row>
    <row r="234" spans="1:16" x14ac:dyDescent="0.3">
      <c r="A234" s="8" t="s">
        <v>202</v>
      </c>
      <c r="B234" s="8" t="s">
        <v>89</v>
      </c>
      <c r="C234" s="2">
        <v>0.28151260504201697</v>
      </c>
      <c r="D234" s="2">
        <v>7.5409836065573804E-2</v>
      </c>
      <c r="E234" s="2">
        <v>-5.4878048780487798E-2</v>
      </c>
      <c r="F234" s="2">
        <v>-6.12903225806452E-2</v>
      </c>
      <c r="G234" s="2">
        <v>0.106529209621993</v>
      </c>
      <c r="H234" s="2">
        <v>2.1739130434782601E-2</v>
      </c>
      <c r="I234" s="2">
        <v>9.7264437689969604E-2</v>
      </c>
      <c r="J234" s="2">
        <v>9.9722991689750698E-2</v>
      </c>
      <c r="K234" s="2">
        <v>1.7632241813602002E-2</v>
      </c>
      <c r="L234" s="2">
        <v>6.9306930693069299E-2</v>
      </c>
      <c r="M234" s="2">
        <v>0.1875</v>
      </c>
      <c r="N234" s="2">
        <v>0.116959064327485</v>
      </c>
      <c r="O234" s="3">
        <v>0.44332493702770798</v>
      </c>
      <c r="P234" s="3">
        <v>0.74695121951219501</v>
      </c>
    </row>
    <row r="235" spans="1:16" x14ac:dyDescent="0.3">
      <c r="A235" s="8" t="s">
        <v>202</v>
      </c>
      <c r="B235" s="8" t="s">
        <v>90</v>
      </c>
      <c r="C235" s="2">
        <v>4.0169133192389003E-2</v>
      </c>
      <c r="D235" s="2">
        <v>-3.65853658536585E-2</v>
      </c>
      <c r="E235" s="2">
        <v>6.3994374120956404E-2</v>
      </c>
      <c r="F235" s="2">
        <v>-1.3218770654329099E-3</v>
      </c>
      <c r="G235" s="2">
        <v>7.0152217074784903E-2</v>
      </c>
      <c r="H235" s="2">
        <v>2.6592455163883699E-2</v>
      </c>
      <c r="I235" s="2">
        <v>0.143975903614458</v>
      </c>
      <c r="J235" s="2">
        <v>7.8988941548183297E-2</v>
      </c>
      <c r="K235" s="2">
        <v>0.14104441190824801</v>
      </c>
      <c r="L235" s="2">
        <v>0.17536355859709199</v>
      </c>
      <c r="M235" s="2">
        <v>0.18595342066957801</v>
      </c>
      <c r="N235" s="2">
        <v>8.9904878797177096E-2</v>
      </c>
      <c r="O235" s="3">
        <v>0.73352855051244503</v>
      </c>
      <c r="P235" s="3">
        <v>1.4978902953586499</v>
      </c>
    </row>
    <row r="236" spans="1:16" x14ac:dyDescent="0.3">
      <c r="A236" s="8" t="s">
        <v>202</v>
      </c>
      <c r="B236" s="8" t="s">
        <v>91</v>
      </c>
      <c r="C236" s="2">
        <v>0.10344827586206901</v>
      </c>
      <c r="D236" s="2">
        <v>0.34375</v>
      </c>
      <c r="E236" s="2">
        <v>0.53488372093023295</v>
      </c>
      <c r="F236" s="2">
        <v>-0.25757575757575801</v>
      </c>
      <c r="G236" s="2">
        <v>0.14285714285714299</v>
      </c>
      <c r="H236" s="2">
        <v>8.9285714285714302E-2</v>
      </c>
      <c r="I236" s="2">
        <v>-0.13114754098360701</v>
      </c>
      <c r="J236" s="2">
        <v>0.58490566037735803</v>
      </c>
      <c r="K236" s="2">
        <v>3.5714285714285698E-2</v>
      </c>
      <c r="L236" s="2">
        <v>3.4482758620689703E-2</v>
      </c>
      <c r="M236" s="2">
        <v>0.31111111111111101</v>
      </c>
      <c r="N236" s="2">
        <v>1.6949152542372899E-2</v>
      </c>
      <c r="O236" s="3">
        <v>0.42857142857142899</v>
      </c>
      <c r="P236" s="3">
        <v>1.7906976744186001</v>
      </c>
    </row>
    <row r="237" spans="1:16" x14ac:dyDescent="0.3">
      <c r="A237" s="8" t="s">
        <v>202</v>
      </c>
      <c r="B237" s="8" t="s">
        <v>92</v>
      </c>
      <c r="C237" s="2">
        <v>4.7101449275362299E-2</v>
      </c>
      <c r="D237" s="2">
        <v>3.4602076124567498E-2</v>
      </c>
      <c r="E237" s="2">
        <v>8.3612040133779306E-2</v>
      </c>
      <c r="F237" s="2">
        <v>1.54320987654321E-2</v>
      </c>
      <c r="G237" s="2">
        <v>0.167173252279635</v>
      </c>
      <c r="H237" s="2">
        <v>0.2578125</v>
      </c>
      <c r="I237" s="2">
        <v>0.21118012422360199</v>
      </c>
      <c r="J237" s="2">
        <v>-5.1282051282051299E-3</v>
      </c>
      <c r="K237" s="2">
        <v>0.15463917525773199</v>
      </c>
      <c r="L237" s="2">
        <v>0.160714285714286</v>
      </c>
      <c r="M237" s="2">
        <v>0.16794871794871799</v>
      </c>
      <c r="N237" s="2">
        <v>6.2568605927552104E-2</v>
      </c>
      <c r="O237" s="3">
        <v>0.66323024054982804</v>
      </c>
      <c r="P237" s="3">
        <v>2.2374581939799301</v>
      </c>
    </row>
    <row r="238" spans="1:16" x14ac:dyDescent="0.3">
      <c r="A238" s="8" t="s">
        <v>202</v>
      </c>
      <c r="B238" s="8" t="s">
        <v>93</v>
      </c>
      <c r="C238" s="2">
        <v>0.70588235294117696</v>
      </c>
      <c r="D238" s="2">
        <v>-1.72413793103448E-2</v>
      </c>
      <c r="E238" s="2">
        <v>0.175438596491228</v>
      </c>
      <c r="F238" s="2">
        <v>1.49253731343284E-2</v>
      </c>
      <c r="G238" s="2">
        <v>0.25</v>
      </c>
      <c r="H238" s="2">
        <v>-8.2352941176470601E-2</v>
      </c>
      <c r="I238" s="2">
        <v>6.4102564102564097E-2</v>
      </c>
      <c r="J238" s="2">
        <v>6.02409638554217E-2</v>
      </c>
      <c r="K238" s="2">
        <v>4.5454545454545497E-2</v>
      </c>
      <c r="L238" s="2">
        <v>0.173913043478261</v>
      </c>
      <c r="M238" s="2">
        <v>-9.2592592592592605E-3</v>
      </c>
      <c r="N238" s="2">
        <v>0.22429906542056099</v>
      </c>
      <c r="O238" s="3">
        <v>0.48863636363636398</v>
      </c>
      <c r="P238" s="3">
        <v>1.29824561403509</v>
      </c>
    </row>
    <row r="239" spans="1:16" x14ac:dyDescent="0.3">
      <c r="A239" s="8" t="s">
        <v>202</v>
      </c>
      <c r="B239" s="8" t="s">
        <v>94</v>
      </c>
      <c r="C239" s="2">
        <v>0</v>
      </c>
      <c r="D239" s="2">
        <v>0.13698630136986301</v>
      </c>
      <c r="E239" s="2">
        <v>-9.6385542168674704E-2</v>
      </c>
      <c r="F239" s="2">
        <v>9.3333333333333296E-2</v>
      </c>
      <c r="G239" s="2">
        <v>-7.3170731707317097E-2</v>
      </c>
      <c r="H239" s="2">
        <v>0.105263157894737</v>
      </c>
      <c r="I239" s="2">
        <v>0.273809523809524</v>
      </c>
      <c r="J239" s="2">
        <v>8.4112149532710304E-2</v>
      </c>
      <c r="K239" s="2">
        <v>3.4482758620689703E-2</v>
      </c>
      <c r="L239" s="2">
        <v>7.4999999999999997E-2</v>
      </c>
      <c r="M239" s="2">
        <v>7.7519379844961196E-3</v>
      </c>
      <c r="N239" s="2">
        <v>1.5384615384615399E-2</v>
      </c>
      <c r="O239" s="3">
        <v>0.13793103448275901</v>
      </c>
      <c r="P239" s="3">
        <v>0.59036144578313299</v>
      </c>
    </row>
    <row r="240" spans="1:16" x14ac:dyDescent="0.3">
      <c r="A240" s="8" t="s">
        <v>202</v>
      </c>
      <c r="B240" s="8" t="s">
        <v>95</v>
      </c>
      <c r="C240" s="2">
        <v>2.0177562550443898E-2</v>
      </c>
      <c r="D240" s="2">
        <v>-1.6613924050632899E-2</v>
      </c>
      <c r="E240" s="2">
        <v>1.0458567980691899E-2</v>
      </c>
      <c r="F240" s="2">
        <v>-6.2898089171974494E-2</v>
      </c>
      <c r="G240" s="2">
        <v>8.7510620220900601E-2</v>
      </c>
      <c r="H240" s="2">
        <v>1.4843749999999999E-2</v>
      </c>
      <c r="I240" s="2">
        <v>8.4680523479599701E-3</v>
      </c>
      <c r="J240" s="2">
        <v>6.2595419847328193E-2</v>
      </c>
      <c r="K240" s="2">
        <v>-3.2327586206896602E-2</v>
      </c>
      <c r="L240" s="2">
        <v>2.15293244246474E-2</v>
      </c>
      <c r="M240" s="2">
        <v>4.3604651162790699E-2</v>
      </c>
      <c r="N240" s="2">
        <v>-1.32311977715877E-2</v>
      </c>
      <c r="O240" s="3">
        <v>1.79597701149425E-2</v>
      </c>
      <c r="P240" s="3">
        <v>0.13998390989541401</v>
      </c>
    </row>
    <row r="241" spans="1:16" x14ac:dyDescent="0.3">
      <c r="A241" s="8" t="s">
        <v>202</v>
      </c>
      <c r="B241" s="8" t="s">
        <v>96</v>
      </c>
      <c r="C241" s="2">
        <v>8.11965811965812E-2</v>
      </c>
      <c r="D241" s="2">
        <v>7.9051383399209498E-3</v>
      </c>
      <c r="E241" s="2">
        <v>-2.8758169934640501E-2</v>
      </c>
      <c r="F241" s="2">
        <v>1.21130551816958E-2</v>
      </c>
      <c r="G241" s="2">
        <v>-4.9202127659574497E-2</v>
      </c>
      <c r="H241" s="2">
        <v>7.1328671328671295E-2</v>
      </c>
      <c r="I241" s="2">
        <v>6.0052219321148799E-2</v>
      </c>
      <c r="J241" s="2">
        <v>-6.1576354679803002E-3</v>
      </c>
      <c r="K241" s="2">
        <v>2.60223048327138E-2</v>
      </c>
      <c r="L241" s="2">
        <v>-3.1400966183574901E-2</v>
      </c>
      <c r="M241" s="2">
        <v>2.86783042394015E-2</v>
      </c>
      <c r="N241" s="2">
        <v>-1.8181818181818198E-2</v>
      </c>
      <c r="O241" s="3">
        <v>3.7174721189591098E-3</v>
      </c>
      <c r="P241" s="3">
        <v>5.8823529411764698E-2</v>
      </c>
    </row>
    <row r="242" spans="1:16" x14ac:dyDescent="0.3">
      <c r="A242" s="8" t="s">
        <v>202</v>
      </c>
      <c r="B242" s="8" t="s">
        <v>97</v>
      </c>
      <c r="C242" s="2">
        <v>0.434782608695652</v>
      </c>
      <c r="D242" s="2">
        <v>0.24242424242424199</v>
      </c>
      <c r="E242" s="2">
        <v>2.4390243902439001E-2</v>
      </c>
      <c r="F242" s="2">
        <v>-0.19047619047618999</v>
      </c>
      <c r="G242" s="2">
        <v>0.32352941176470601</v>
      </c>
      <c r="H242" s="2">
        <v>-8.8888888888888906E-2</v>
      </c>
      <c r="I242" s="2">
        <v>-7.3170731707317097E-2</v>
      </c>
      <c r="J242" s="2">
        <v>0.44736842105263203</v>
      </c>
      <c r="K242" s="2">
        <v>0.12727272727272701</v>
      </c>
      <c r="L242" s="2">
        <v>9.6774193548387094E-2</v>
      </c>
      <c r="M242" s="2">
        <v>0.17647058823529399</v>
      </c>
      <c r="N242" s="2">
        <v>-0.15</v>
      </c>
      <c r="O242" s="3">
        <v>0.236363636363636</v>
      </c>
      <c r="P242" s="3">
        <v>0.65853658536585402</v>
      </c>
    </row>
    <row r="243" spans="1:16" x14ac:dyDescent="0.3">
      <c r="A243" s="8" t="s">
        <v>202</v>
      </c>
      <c r="B243" s="8" t="s">
        <v>98</v>
      </c>
      <c r="C243" s="2">
        <v>-3.07017543859649E-2</v>
      </c>
      <c r="D243" s="2">
        <v>9.0497737556561098E-2</v>
      </c>
      <c r="E243" s="2">
        <v>0.12033195020746899</v>
      </c>
      <c r="F243" s="2">
        <v>0.125925925925926</v>
      </c>
      <c r="G243" s="2">
        <v>0.15131578947368399</v>
      </c>
      <c r="H243" s="2">
        <v>0.10285714285714299</v>
      </c>
      <c r="I243" s="2">
        <v>0.31606217616580301</v>
      </c>
      <c r="J243" s="2">
        <v>0.15354330708661401</v>
      </c>
      <c r="K243" s="2">
        <v>0.141638225255973</v>
      </c>
      <c r="L243" s="2">
        <v>9.1180866965620305E-2</v>
      </c>
      <c r="M243" s="2">
        <v>0.13561643835616399</v>
      </c>
      <c r="N243" s="2">
        <v>1.32689987937274E-2</v>
      </c>
      <c r="O243" s="3">
        <v>0.433447098976109</v>
      </c>
      <c r="P243" s="3">
        <v>2.4854771784232401</v>
      </c>
    </row>
    <row r="244" spans="1:16" x14ac:dyDescent="0.3">
      <c r="A244" s="8" t="s">
        <v>202</v>
      </c>
      <c r="B244" s="8" t="s">
        <v>99</v>
      </c>
      <c r="C244" s="2">
        <v>-8.6642599277978294E-2</v>
      </c>
      <c r="D244" s="2">
        <v>-0.189723320158103</v>
      </c>
      <c r="E244" s="2">
        <v>-0.12195121951219499</v>
      </c>
      <c r="F244" s="2">
        <v>-0.16111111111111101</v>
      </c>
      <c r="G244" s="2">
        <v>-5.2980132450331098E-2</v>
      </c>
      <c r="H244" s="2">
        <v>6.2937062937062901E-2</v>
      </c>
      <c r="I244" s="2">
        <v>-0.17105263157894701</v>
      </c>
      <c r="J244" s="2">
        <v>7.9365079365079395E-3</v>
      </c>
      <c r="K244" s="2">
        <v>0.118110236220472</v>
      </c>
      <c r="L244" s="2">
        <v>-0.161971830985915</v>
      </c>
      <c r="M244" s="2">
        <v>-8.4033613445378096E-3</v>
      </c>
      <c r="N244" s="2">
        <v>-4.2372881355932202E-2</v>
      </c>
      <c r="O244" s="3">
        <v>-0.110236220472441</v>
      </c>
      <c r="P244" s="3">
        <v>-0.448780487804878</v>
      </c>
    </row>
    <row r="245" spans="1:16" x14ac:dyDescent="0.3">
      <c r="A245" s="8" t="s">
        <v>202</v>
      </c>
      <c r="B245" s="8" t="s">
        <v>100</v>
      </c>
      <c r="C245" s="2">
        <v>-6.5420560747663503E-2</v>
      </c>
      <c r="D245" s="2">
        <v>-8.3333333333333301E-2</v>
      </c>
      <c r="E245" s="2">
        <v>-0.13818181818181799</v>
      </c>
      <c r="F245" s="2">
        <v>-5.0632911392405097E-2</v>
      </c>
      <c r="G245" s="2">
        <v>1.3333333333333299E-2</v>
      </c>
      <c r="H245" s="2">
        <v>4.3859649122807001E-2</v>
      </c>
      <c r="I245" s="2">
        <v>0.13445378151260501</v>
      </c>
      <c r="J245" s="2">
        <v>8.5185185185185197E-2</v>
      </c>
      <c r="K245" s="2">
        <v>7.5085324232081904E-2</v>
      </c>
      <c r="L245" s="2">
        <v>-5.0793650793650801E-2</v>
      </c>
      <c r="M245" s="2">
        <v>1.3377926421404699E-2</v>
      </c>
      <c r="N245" s="2">
        <v>-3.9603960396039598E-2</v>
      </c>
      <c r="O245" s="3">
        <v>-6.8259385665529002E-3</v>
      </c>
      <c r="P245" s="3">
        <v>5.8181818181818203E-2</v>
      </c>
    </row>
    <row r="246" spans="1:16" x14ac:dyDescent="0.3">
      <c r="A246" s="8" t="s">
        <v>203</v>
      </c>
      <c r="B246" s="8" t="s">
        <v>89</v>
      </c>
      <c r="C246" s="2">
        <v>0.19718309859154901</v>
      </c>
      <c r="D246" s="2">
        <v>-0.21176470588235299</v>
      </c>
      <c r="E246" s="2">
        <v>0.34328358208955201</v>
      </c>
      <c r="F246" s="2">
        <v>-0.16666666666666699</v>
      </c>
      <c r="G246" s="2">
        <v>0.17333333333333301</v>
      </c>
      <c r="H246" s="2">
        <v>9.0909090909090898E-2</v>
      </c>
      <c r="I246" s="2">
        <v>0.14583333333333301</v>
      </c>
      <c r="J246" s="2">
        <v>0.17272727272727301</v>
      </c>
      <c r="K246" s="2">
        <v>6.2015503875968998E-2</v>
      </c>
      <c r="L246" s="2">
        <v>0.24817518248175199</v>
      </c>
      <c r="M246" s="2">
        <v>-1.7543859649122799E-2</v>
      </c>
      <c r="N246" s="2">
        <v>7.1428571428571397E-2</v>
      </c>
      <c r="O246" s="3">
        <v>0.39534883720930197</v>
      </c>
      <c r="P246" s="3">
        <v>1.6865671641791</v>
      </c>
    </row>
    <row r="247" spans="1:16" x14ac:dyDescent="0.3">
      <c r="A247" s="8" t="s">
        <v>203</v>
      </c>
      <c r="B247" s="8" t="s">
        <v>90</v>
      </c>
      <c r="C247" s="2">
        <v>4.52674897119342E-2</v>
      </c>
      <c r="D247" s="2">
        <v>-6.2992125984251995E-2</v>
      </c>
      <c r="E247" s="2">
        <v>2.9411764705882401E-2</v>
      </c>
      <c r="F247" s="2">
        <v>-2.04081632653061E-2</v>
      </c>
      <c r="G247" s="2">
        <v>5.2083333333333301E-2</v>
      </c>
      <c r="H247" s="2">
        <v>9.9009900990099001E-2</v>
      </c>
      <c r="I247" s="2">
        <v>0.16756756756756799</v>
      </c>
      <c r="J247" s="2">
        <v>0.104938271604938</v>
      </c>
      <c r="K247" s="2">
        <v>0.19972067039106101</v>
      </c>
      <c r="L247" s="2">
        <v>0.23632130384167599</v>
      </c>
      <c r="M247" s="2">
        <v>0.177966101694915</v>
      </c>
      <c r="N247" s="2">
        <v>8.3932853717026398E-2</v>
      </c>
      <c r="O247" s="3">
        <v>0.89385474860335201</v>
      </c>
      <c r="P247" s="3">
        <v>1.8487394957983201</v>
      </c>
    </row>
    <row r="248" spans="1:16" x14ac:dyDescent="0.3">
      <c r="A248" s="8" t="s">
        <v>203</v>
      </c>
      <c r="B248" s="8" t="s">
        <v>91</v>
      </c>
      <c r="C248" s="2">
        <v>0.36363636363636398</v>
      </c>
      <c r="D248" s="2">
        <v>0</v>
      </c>
      <c r="E248" s="2">
        <v>-6.6666666666666693E-2</v>
      </c>
      <c r="F248" s="2">
        <v>7.1428571428571397E-2</v>
      </c>
      <c r="G248" s="2">
        <v>0.133333333333333</v>
      </c>
      <c r="H248" s="2">
        <v>-0.11764705882352899</v>
      </c>
      <c r="I248" s="2">
        <v>6.6666666666666693E-2</v>
      </c>
      <c r="J248" s="2">
        <v>0.375</v>
      </c>
      <c r="K248" s="2">
        <v>0.31818181818181801</v>
      </c>
      <c r="L248" s="2">
        <v>-0.34482758620689702</v>
      </c>
      <c r="M248" s="2">
        <v>0.52631578947368396</v>
      </c>
      <c r="N248" s="2">
        <v>0.20689655172413801</v>
      </c>
      <c r="O248" s="3">
        <v>0.59090909090909105</v>
      </c>
      <c r="P248" s="3">
        <v>1.3333333333333299</v>
      </c>
    </row>
    <row r="249" spans="1:16" x14ac:dyDescent="0.3">
      <c r="A249" s="8" t="s">
        <v>203</v>
      </c>
      <c r="B249" s="8" t="s">
        <v>92</v>
      </c>
      <c r="C249" s="2">
        <v>-6.3291139240506306E-2</v>
      </c>
      <c r="D249" s="2">
        <v>5.4054054054054099E-2</v>
      </c>
      <c r="E249" s="2">
        <v>8.9743589743589702E-2</v>
      </c>
      <c r="F249" s="2">
        <v>2.3529411764705899E-2</v>
      </c>
      <c r="G249" s="2">
        <v>-2.2988505747126398E-2</v>
      </c>
      <c r="H249" s="2">
        <v>0.45882352941176502</v>
      </c>
      <c r="I249" s="2">
        <v>0.282258064516129</v>
      </c>
      <c r="J249" s="2">
        <v>9.4339622641509399E-2</v>
      </c>
      <c r="K249" s="2">
        <v>9.1954022988505704E-2</v>
      </c>
      <c r="L249" s="2">
        <v>0.452631578947368</v>
      </c>
      <c r="M249" s="2">
        <v>0.141304347826087</v>
      </c>
      <c r="N249" s="2">
        <v>0.22857142857142901</v>
      </c>
      <c r="O249" s="3">
        <v>1.22413793103448</v>
      </c>
      <c r="P249" s="3">
        <v>3.9615384615384599</v>
      </c>
    </row>
    <row r="250" spans="1:16" x14ac:dyDescent="0.3">
      <c r="A250" s="8" t="s">
        <v>203</v>
      </c>
      <c r="B250" s="8" t="s">
        <v>93</v>
      </c>
      <c r="C250" s="2">
        <v>0.238095238095238</v>
      </c>
      <c r="D250" s="2">
        <v>0.15384615384615399</v>
      </c>
      <c r="E250" s="2">
        <v>-6.6666666666666693E-2</v>
      </c>
      <c r="F250" s="2">
        <v>0.42857142857142899</v>
      </c>
      <c r="G250" s="2">
        <v>-0.1</v>
      </c>
      <c r="H250" s="2">
        <v>0.194444444444444</v>
      </c>
      <c r="I250" s="2">
        <v>0.186046511627907</v>
      </c>
      <c r="J250" s="2">
        <v>0.17647058823529399</v>
      </c>
      <c r="K250" s="2">
        <v>-6.6666666666666693E-2</v>
      </c>
      <c r="L250" s="2">
        <v>-1.7857142857142901E-2</v>
      </c>
      <c r="M250" s="2">
        <v>0.163636363636364</v>
      </c>
      <c r="N250" s="2">
        <v>0.234375</v>
      </c>
      <c r="O250" s="3">
        <v>0.31666666666666698</v>
      </c>
      <c r="P250" s="3">
        <v>1.63333333333333</v>
      </c>
    </row>
    <row r="251" spans="1:16" x14ac:dyDescent="0.3">
      <c r="A251" s="8" t="s">
        <v>203</v>
      </c>
      <c r="B251" s="8" t="s">
        <v>94</v>
      </c>
      <c r="C251" s="2">
        <v>6.0606060606060601E-2</v>
      </c>
      <c r="D251" s="2">
        <v>0.114285714285714</v>
      </c>
      <c r="E251" s="2">
        <v>0.102564102564103</v>
      </c>
      <c r="F251" s="2">
        <v>-9.3023255813953501E-2</v>
      </c>
      <c r="G251" s="2">
        <v>0.38461538461538503</v>
      </c>
      <c r="H251" s="2">
        <v>1.85185185185185E-2</v>
      </c>
      <c r="I251" s="2">
        <v>7.2727272727272696E-2</v>
      </c>
      <c r="J251" s="2">
        <v>0.13559322033898299</v>
      </c>
      <c r="K251" s="2">
        <v>2.9850746268656699E-2</v>
      </c>
      <c r="L251" s="2">
        <v>-8.6956521739130405E-2</v>
      </c>
      <c r="M251" s="2">
        <v>0.14285714285714299</v>
      </c>
      <c r="N251" s="2">
        <v>0.11111111111111099</v>
      </c>
      <c r="O251" s="3">
        <v>0.19402985074626899</v>
      </c>
      <c r="P251" s="3">
        <v>1.05128205128205</v>
      </c>
    </row>
    <row r="252" spans="1:16" x14ac:dyDescent="0.3">
      <c r="A252" s="8" t="s">
        <v>203</v>
      </c>
      <c r="B252" s="8" t="s">
        <v>95</v>
      </c>
      <c r="C252" s="2">
        <v>8.2953509571558795E-2</v>
      </c>
      <c r="D252" s="2">
        <v>-4.7138047138047097E-2</v>
      </c>
      <c r="E252" s="2">
        <v>-8.8339222614840993E-3</v>
      </c>
      <c r="F252" s="2">
        <v>2.7629233511586498E-2</v>
      </c>
      <c r="G252" s="2">
        <v>0.104943625325239</v>
      </c>
      <c r="H252" s="2">
        <v>2.9827315541601299E-2</v>
      </c>
      <c r="I252" s="2">
        <v>6.5548780487804895E-2</v>
      </c>
      <c r="J252" s="2">
        <v>7.0100143061516407E-2</v>
      </c>
      <c r="K252" s="2">
        <v>4.6791443850267402E-3</v>
      </c>
      <c r="L252" s="2">
        <v>4.2581503659348E-2</v>
      </c>
      <c r="M252" s="2">
        <v>-6.3816209317166597E-4</v>
      </c>
      <c r="N252" s="2">
        <v>2.9374201787994901E-2</v>
      </c>
      <c r="O252" s="3">
        <v>7.7540106951871704E-2</v>
      </c>
      <c r="P252" s="3">
        <v>0.42402826855123699</v>
      </c>
    </row>
    <row r="253" spans="1:16" x14ac:dyDescent="0.3">
      <c r="A253" s="8" t="s">
        <v>203</v>
      </c>
      <c r="B253" s="8" t="s">
        <v>96</v>
      </c>
      <c r="C253" s="2">
        <v>7.3954983922829606E-2</v>
      </c>
      <c r="D253" s="2">
        <v>-2.69461077844311E-2</v>
      </c>
      <c r="E253" s="2">
        <v>-8.3076923076923104E-2</v>
      </c>
      <c r="F253" s="2">
        <v>6.7114093959731502E-2</v>
      </c>
      <c r="G253" s="2">
        <v>8.4905660377358499E-2</v>
      </c>
      <c r="H253" s="2">
        <v>4.0579710144927499E-2</v>
      </c>
      <c r="I253" s="2">
        <v>-2.5069637883008401E-2</v>
      </c>
      <c r="J253" s="2">
        <v>1.4285714285714299E-2</v>
      </c>
      <c r="K253" s="2">
        <v>3.6619718309859203E-2</v>
      </c>
      <c r="L253" s="2">
        <v>-5.4347826086956503E-3</v>
      </c>
      <c r="M253" s="2">
        <v>4.0983606557376998E-2</v>
      </c>
      <c r="N253" s="2">
        <v>-2.3622047244094498E-2</v>
      </c>
      <c r="O253" s="3">
        <v>4.7887323943661998E-2</v>
      </c>
      <c r="P253" s="3">
        <v>0.14461538461538501</v>
      </c>
    </row>
    <row r="254" spans="1:16" x14ac:dyDescent="0.3">
      <c r="A254" s="8" t="s">
        <v>203</v>
      </c>
      <c r="B254" s="8" t="s">
        <v>97</v>
      </c>
      <c r="C254" s="2">
        <v>-0.41666666666666702</v>
      </c>
      <c r="D254" s="2">
        <v>0.42857142857142899</v>
      </c>
      <c r="E254" s="2">
        <v>0.5</v>
      </c>
      <c r="F254" s="2">
        <v>6.6666666666666693E-2</v>
      </c>
      <c r="G254" s="2">
        <v>0.125</v>
      </c>
      <c r="H254" s="2">
        <v>5.5555555555555601E-2</v>
      </c>
      <c r="I254" s="2">
        <v>0</v>
      </c>
      <c r="J254" s="2">
        <v>-0.105263157894737</v>
      </c>
      <c r="K254" s="2">
        <v>0.29411764705882398</v>
      </c>
      <c r="L254" s="2">
        <v>9.0909090909090898E-2</v>
      </c>
      <c r="M254" s="2">
        <v>0.125</v>
      </c>
      <c r="N254" s="2">
        <v>0.11111111111111099</v>
      </c>
      <c r="O254" s="3">
        <v>0.76470588235294101</v>
      </c>
      <c r="P254" s="3">
        <v>2</v>
      </c>
    </row>
    <row r="255" spans="1:16" x14ac:dyDescent="0.3">
      <c r="A255" s="8" t="s">
        <v>203</v>
      </c>
      <c r="B255" s="8" t="s">
        <v>98</v>
      </c>
      <c r="C255" s="2">
        <v>0.114285714285714</v>
      </c>
      <c r="D255" s="2">
        <v>5.9829059829059797E-2</v>
      </c>
      <c r="E255" s="2">
        <v>-8.0645161290322596E-3</v>
      </c>
      <c r="F255" s="2">
        <v>8.1300813008130107E-3</v>
      </c>
      <c r="G255" s="2">
        <v>5.6451612903225798E-2</v>
      </c>
      <c r="H255" s="2">
        <v>-7.63358778625954E-3</v>
      </c>
      <c r="I255" s="2">
        <v>0.33076923076923098</v>
      </c>
      <c r="J255" s="2">
        <v>0.29479768786127197</v>
      </c>
      <c r="K255" s="2">
        <v>0.15625</v>
      </c>
      <c r="L255" s="2">
        <v>0.22007722007722</v>
      </c>
      <c r="M255" s="2">
        <v>0.145569620253165</v>
      </c>
      <c r="N255" s="2">
        <v>8.5635359116022103E-2</v>
      </c>
      <c r="O255" s="3">
        <v>0.75446428571428603</v>
      </c>
      <c r="P255" s="3">
        <v>2.1693548387096802</v>
      </c>
    </row>
    <row r="256" spans="1:16" x14ac:dyDescent="0.3">
      <c r="A256" s="8" t="s">
        <v>203</v>
      </c>
      <c r="B256" s="8" t="s">
        <v>99</v>
      </c>
      <c r="C256" s="2">
        <v>-6.4748201438848907E-2</v>
      </c>
      <c r="D256" s="2">
        <v>-0.18461538461538499</v>
      </c>
      <c r="E256" s="2">
        <v>-0.113207547169811</v>
      </c>
      <c r="F256" s="2">
        <v>-6.3829787234042507E-2</v>
      </c>
      <c r="G256" s="2">
        <v>-0.125</v>
      </c>
      <c r="H256" s="2">
        <v>0</v>
      </c>
      <c r="I256" s="2">
        <v>5.1948051948052E-2</v>
      </c>
      <c r="J256" s="2">
        <v>-1.2345679012345699E-2</v>
      </c>
      <c r="K256" s="2">
        <v>-8.7499999999999994E-2</v>
      </c>
      <c r="L256" s="2">
        <v>-4.1095890410958902E-2</v>
      </c>
      <c r="M256" s="2">
        <v>-0.185714285714286</v>
      </c>
      <c r="N256" s="2">
        <v>3.5087719298245598E-2</v>
      </c>
      <c r="O256" s="3">
        <v>-0.26250000000000001</v>
      </c>
      <c r="P256" s="3">
        <v>-0.44339622641509402</v>
      </c>
    </row>
    <row r="257" spans="1:16" x14ac:dyDescent="0.3">
      <c r="A257" s="8" t="s">
        <v>203</v>
      </c>
      <c r="B257" s="8" t="s">
        <v>100</v>
      </c>
      <c r="C257" s="2">
        <v>-5.0420168067226899E-2</v>
      </c>
      <c r="D257" s="2">
        <v>-0.17699115044247801</v>
      </c>
      <c r="E257" s="2">
        <v>-7.5268817204301106E-2</v>
      </c>
      <c r="F257" s="2">
        <v>-2.32558139534884E-2</v>
      </c>
      <c r="G257" s="2">
        <v>1.1904761904761901E-2</v>
      </c>
      <c r="H257" s="2">
        <v>2.3529411764705899E-2</v>
      </c>
      <c r="I257" s="2">
        <v>0.17241379310344801</v>
      </c>
      <c r="J257" s="2">
        <v>7.8431372549019607E-2</v>
      </c>
      <c r="K257" s="2">
        <v>6.3636363636363602E-2</v>
      </c>
      <c r="L257" s="2">
        <v>9.4017094017094002E-2</v>
      </c>
      <c r="M257" s="2">
        <v>5.46875E-2</v>
      </c>
      <c r="N257" s="2">
        <v>-5.1851851851851899E-2</v>
      </c>
      <c r="O257" s="3">
        <v>0.163636363636364</v>
      </c>
      <c r="P257" s="3">
        <v>0.37634408602150499</v>
      </c>
    </row>
    <row r="258" spans="1:16" x14ac:dyDescent="0.3">
      <c r="A258" s="8" t="s">
        <v>204</v>
      </c>
      <c r="B258" s="8" t="s">
        <v>90</v>
      </c>
      <c r="C258" s="2">
        <v>1.69971671388102E-2</v>
      </c>
      <c r="D258" s="2">
        <v>-3.2729805013927603E-2</v>
      </c>
      <c r="E258" s="2">
        <v>-3.3837293016558703E-2</v>
      </c>
      <c r="F258" s="2">
        <v>-2.2354694485842001E-3</v>
      </c>
      <c r="G258" s="2">
        <v>3.3607169529499603E-2</v>
      </c>
      <c r="H258" s="2">
        <v>6.7196531791907502E-2</v>
      </c>
      <c r="I258" s="2">
        <v>3.6560595802301997E-2</v>
      </c>
      <c r="J258" s="2">
        <v>5.8785107772697603E-2</v>
      </c>
      <c r="K258" s="2">
        <v>0.138186304750154</v>
      </c>
      <c r="L258" s="2">
        <v>0.177235772357724</v>
      </c>
      <c r="M258" s="2">
        <v>0.22099447513812201</v>
      </c>
      <c r="N258" s="2">
        <v>4.3740573152337897E-2</v>
      </c>
      <c r="O258" s="3">
        <v>0.70758790869833399</v>
      </c>
      <c r="P258" s="3">
        <v>0.99280057595392401</v>
      </c>
    </row>
    <row r="259" spans="1:16" x14ac:dyDescent="0.3">
      <c r="A259" s="8" t="s">
        <v>204</v>
      </c>
      <c r="B259" s="8" t="s">
        <v>89</v>
      </c>
      <c r="C259" s="2">
        <v>0.34899328859060402</v>
      </c>
      <c r="D259" s="2">
        <v>1.99004975124378E-2</v>
      </c>
      <c r="E259" s="2">
        <v>-1.9512195121951199E-2</v>
      </c>
      <c r="F259" s="2">
        <v>0.20398009950248799</v>
      </c>
      <c r="G259" s="2">
        <v>-4.5454545454545497E-2</v>
      </c>
      <c r="H259" s="2">
        <v>3.8961038961039002E-2</v>
      </c>
      <c r="I259" s="2">
        <v>3.3333333333333298E-2</v>
      </c>
      <c r="J259" s="2">
        <v>0.15322580645161299</v>
      </c>
      <c r="K259" s="2">
        <v>8.7412587412587395E-2</v>
      </c>
      <c r="L259" s="2">
        <v>0.247588424437299</v>
      </c>
      <c r="M259" s="2">
        <v>0.213917525773196</v>
      </c>
      <c r="N259" s="2">
        <v>2.1231422505307899E-2</v>
      </c>
      <c r="O259" s="3">
        <v>0.68181818181818199</v>
      </c>
      <c r="P259" s="3">
        <v>1.34634146341463</v>
      </c>
    </row>
    <row r="260" spans="1:16" x14ac:dyDescent="0.3">
      <c r="A260" s="8" t="s">
        <v>204</v>
      </c>
      <c r="B260" s="8" t="s">
        <v>92</v>
      </c>
      <c r="C260" s="2">
        <v>0.13304721030042899</v>
      </c>
      <c r="D260" s="2">
        <v>1.5151515151515201E-2</v>
      </c>
      <c r="E260" s="2">
        <v>-5.9701492537313397E-2</v>
      </c>
      <c r="F260" s="2">
        <v>0.14285714285714299</v>
      </c>
      <c r="G260" s="2">
        <v>0.14583333333333301</v>
      </c>
      <c r="H260" s="2">
        <v>6.9696969696969702E-2</v>
      </c>
      <c r="I260" s="2">
        <v>0.17563739376770501</v>
      </c>
      <c r="J260" s="2">
        <v>6.9879518072289204E-2</v>
      </c>
      <c r="K260" s="2">
        <v>0.22972972972972999</v>
      </c>
      <c r="L260" s="2">
        <v>0.29120879120879101</v>
      </c>
      <c r="M260" s="2">
        <v>0.197163120567376</v>
      </c>
      <c r="N260" s="2">
        <v>8.4123222748815202E-2</v>
      </c>
      <c r="O260" s="3">
        <v>1.0608108108108101</v>
      </c>
      <c r="P260" s="3">
        <v>2.41417910447761</v>
      </c>
    </row>
    <row r="261" spans="1:16" x14ac:dyDescent="0.3">
      <c r="A261" s="8" t="s">
        <v>204</v>
      </c>
      <c r="B261" s="8" t="s">
        <v>91</v>
      </c>
      <c r="C261" s="2">
        <v>0</v>
      </c>
      <c r="D261" s="2">
        <v>4.5454545454545497E-2</v>
      </c>
      <c r="E261" s="2">
        <v>0.69565217391304301</v>
      </c>
      <c r="F261" s="2">
        <v>-0.230769230769231</v>
      </c>
      <c r="G261" s="2">
        <v>0.266666666666667</v>
      </c>
      <c r="H261" s="2">
        <v>-5.2631578947368397E-2</v>
      </c>
      <c r="I261" s="2">
        <v>0.13888888888888901</v>
      </c>
      <c r="J261" s="2">
        <v>0.12195121951219499</v>
      </c>
      <c r="K261" s="2">
        <v>0.15217391304347799</v>
      </c>
      <c r="L261" s="2">
        <v>-7.5471698113207503E-2</v>
      </c>
      <c r="M261" s="2">
        <v>0.22448979591836701</v>
      </c>
      <c r="N261" s="2">
        <v>8.3333333333333301E-2</v>
      </c>
      <c r="O261" s="3">
        <v>0.41304347826087001</v>
      </c>
      <c r="P261" s="3">
        <v>1.8260869565217399</v>
      </c>
    </row>
    <row r="262" spans="1:16" x14ac:dyDescent="0.3">
      <c r="A262" s="8" t="s">
        <v>204</v>
      </c>
      <c r="B262" s="8" t="s">
        <v>94</v>
      </c>
      <c r="C262" s="2">
        <v>0.2</v>
      </c>
      <c r="D262" s="2">
        <v>-0.19696969696969699</v>
      </c>
      <c r="E262" s="2">
        <v>0</v>
      </c>
      <c r="F262" s="2">
        <v>0.13207547169811301</v>
      </c>
      <c r="G262" s="2">
        <v>-8.3333333333333301E-2</v>
      </c>
      <c r="H262" s="2">
        <v>5.4545454545454501E-2</v>
      </c>
      <c r="I262" s="2">
        <v>0.13793103448275901</v>
      </c>
      <c r="J262" s="2">
        <v>0</v>
      </c>
      <c r="K262" s="2">
        <v>0.25757575757575801</v>
      </c>
      <c r="L262" s="2">
        <v>0.180722891566265</v>
      </c>
      <c r="M262" s="2">
        <v>2.04081632653061E-2</v>
      </c>
      <c r="N262" s="2">
        <v>0.12</v>
      </c>
      <c r="O262" s="3">
        <v>0.69696969696969702</v>
      </c>
      <c r="P262" s="3">
        <v>1.11320754716981</v>
      </c>
    </row>
    <row r="263" spans="1:16" x14ac:dyDescent="0.3">
      <c r="A263" s="8" t="s">
        <v>204</v>
      </c>
      <c r="B263" s="8" t="s">
        <v>93</v>
      </c>
      <c r="C263" s="2">
        <v>0.22857142857142901</v>
      </c>
      <c r="D263" s="2">
        <v>0.13953488372093001</v>
      </c>
      <c r="E263" s="2">
        <v>-0.122448979591837</v>
      </c>
      <c r="F263" s="2">
        <v>0.13953488372093001</v>
      </c>
      <c r="G263" s="2">
        <v>0.28571428571428598</v>
      </c>
      <c r="H263" s="2">
        <v>-0.14285714285714299</v>
      </c>
      <c r="I263" s="2">
        <v>0.296296296296296</v>
      </c>
      <c r="J263" s="2">
        <v>0.28571428571428598</v>
      </c>
      <c r="K263" s="2">
        <v>-0.22222222222222199</v>
      </c>
      <c r="L263" s="2">
        <v>0.22857142857142901</v>
      </c>
      <c r="M263" s="2">
        <v>0.116279069767442</v>
      </c>
      <c r="N263" s="2">
        <v>-1.0416666666666701E-2</v>
      </c>
      <c r="O263" s="3">
        <v>5.5555555555555601E-2</v>
      </c>
      <c r="P263" s="3">
        <v>0.93877551020408201</v>
      </c>
    </row>
    <row r="264" spans="1:16" x14ac:dyDescent="0.3">
      <c r="A264" s="8" t="s">
        <v>204</v>
      </c>
      <c r="B264" s="8" t="s">
        <v>100</v>
      </c>
      <c r="C264" s="2">
        <v>-4.80769230769231E-2</v>
      </c>
      <c r="D264" s="2">
        <v>-7.5757575757575801E-2</v>
      </c>
      <c r="E264" s="2">
        <v>-0.12021857923497301</v>
      </c>
      <c r="F264" s="2">
        <v>1.8633540372670801E-2</v>
      </c>
      <c r="G264" s="2">
        <v>6.7073170731707293E-2</v>
      </c>
      <c r="H264" s="2">
        <v>1.7142857142857099E-2</v>
      </c>
      <c r="I264" s="2">
        <v>-3.9325842696629199E-2</v>
      </c>
      <c r="J264" s="2">
        <v>-3.5087719298245598E-2</v>
      </c>
      <c r="K264" s="2">
        <v>0.103030303030303</v>
      </c>
      <c r="L264" s="2">
        <v>7.1428571428571397E-2</v>
      </c>
      <c r="M264" s="2">
        <v>0.128205128205128</v>
      </c>
      <c r="N264" s="2">
        <v>2.27272727272727E-2</v>
      </c>
      <c r="O264" s="3">
        <v>0.36363636363636398</v>
      </c>
      <c r="P264" s="3">
        <v>0.22950819672131101</v>
      </c>
    </row>
    <row r="265" spans="1:16" x14ac:dyDescent="0.3">
      <c r="A265" s="8" t="s">
        <v>204</v>
      </c>
      <c r="B265" s="8" t="s">
        <v>99</v>
      </c>
      <c r="C265" s="2">
        <v>-0.125</v>
      </c>
      <c r="D265" s="2">
        <v>-0.17857142857142899</v>
      </c>
      <c r="E265" s="2">
        <v>-0.141304347826087</v>
      </c>
      <c r="F265" s="2">
        <v>0.278481012658228</v>
      </c>
      <c r="G265" s="2">
        <v>-0.14851485148514901</v>
      </c>
      <c r="H265" s="2">
        <v>-0.15116279069767399</v>
      </c>
      <c r="I265" s="2">
        <v>0.150684931506849</v>
      </c>
      <c r="J265" s="2">
        <v>9.5238095238095205E-2</v>
      </c>
      <c r="K265" s="2">
        <v>-0.34782608695652201</v>
      </c>
      <c r="L265" s="2">
        <v>0.15</v>
      </c>
      <c r="M265" s="2">
        <v>0.115942028985507</v>
      </c>
      <c r="N265" s="2">
        <v>-6.4935064935064901E-2</v>
      </c>
      <c r="O265" s="3">
        <v>-0.217391304347826</v>
      </c>
      <c r="P265" s="3">
        <v>-0.217391304347826</v>
      </c>
    </row>
    <row r="266" spans="1:16" x14ac:dyDescent="0.3">
      <c r="A266" s="8" t="s">
        <v>204</v>
      </c>
      <c r="B266" s="8" t="s">
        <v>98</v>
      </c>
      <c r="C266" s="2">
        <v>0.12871287128712899</v>
      </c>
      <c r="D266" s="2">
        <v>-8.7719298245613996E-3</v>
      </c>
      <c r="E266" s="2">
        <v>4.4247787610619503E-2</v>
      </c>
      <c r="F266" s="2">
        <v>0.15677966101694901</v>
      </c>
      <c r="G266" s="2">
        <v>6.95970695970696E-2</v>
      </c>
      <c r="H266" s="2">
        <v>0.147260273972603</v>
      </c>
      <c r="I266" s="2">
        <v>0.23283582089552199</v>
      </c>
      <c r="J266" s="2">
        <v>0.13317191283293001</v>
      </c>
      <c r="K266" s="2">
        <v>0.11752136752136801</v>
      </c>
      <c r="L266" s="2">
        <v>0.15678776290631</v>
      </c>
      <c r="M266" s="2">
        <v>0.13057851239669399</v>
      </c>
      <c r="N266" s="2">
        <v>8.3333333333333301E-2</v>
      </c>
      <c r="O266" s="3">
        <v>0.58333333333333304</v>
      </c>
      <c r="P266" s="3">
        <v>2.2787610619468999</v>
      </c>
    </row>
    <row r="267" spans="1:16" x14ac:dyDescent="0.3">
      <c r="A267" s="8" t="s">
        <v>204</v>
      </c>
      <c r="B267" s="8" t="s">
        <v>97</v>
      </c>
      <c r="C267" s="2">
        <v>-8.6956521739130405E-2</v>
      </c>
      <c r="D267" s="2">
        <v>0.238095238095238</v>
      </c>
      <c r="E267" s="2">
        <v>0.230769230769231</v>
      </c>
      <c r="F267" s="2">
        <v>9.375E-2</v>
      </c>
      <c r="G267" s="2">
        <v>-8.5714285714285701E-2</v>
      </c>
      <c r="H267" s="2">
        <v>0.1875</v>
      </c>
      <c r="I267" s="2">
        <v>-5.2631578947368397E-2</v>
      </c>
      <c r="J267" s="2">
        <v>0.16666666666666699</v>
      </c>
      <c r="K267" s="2">
        <v>4.7619047619047603E-2</v>
      </c>
      <c r="L267" s="2">
        <v>0.27272727272727298</v>
      </c>
      <c r="M267" s="2">
        <v>8.9285714285714302E-2</v>
      </c>
      <c r="N267" s="2">
        <v>6.5573770491803296E-2</v>
      </c>
      <c r="O267" s="3">
        <v>0.547619047619048</v>
      </c>
      <c r="P267" s="3">
        <v>1.5</v>
      </c>
    </row>
    <row r="268" spans="1:16" x14ac:dyDescent="0.3">
      <c r="A268" s="8" t="s">
        <v>204</v>
      </c>
      <c r="B268" s="8" t="s">
        <v>96</v>
      </c>
      <c r="C268" s="2">
        <v>0.136904761904762</v>
      </c>
      <c r="D268" s="2">
        <v>-4.9738219895287997E-2</v>
      </c>
      <c r="E268" s="2">
        <v>-3.8567493112947701E-2</v>
      </c>
      <c r="F268" s="2">
        <v>-1.14613180515759E-2</v>
      </c>
      <c r="G268" s="2">
        <v>-1.4492753623188401E-2</v>
      </c>
      <c r="H268" s="2">
        <v>8.2352941176470601E-2</v>
      </c>
      <c r="I268" s="2">
        <v>-4.0760869565217399E-2</v>
      </c>
      <c r="J268" s="2">
        <v>1.9830028328611901E-2</v>
      </c>
      <c r="K268" s="2">
        <v>2.7777777777777801E-3</v>
      </c>
      <c r="L268" s="2">
        <v>5.5401662049861501E-2</v>
      </c>
      <c r="M268" s="2">
        <v>-3.6745406824147002E-2</v>
      </c>
      <c r="N268" s="2">
        <v>1.9073569482288801E-2</v>
      </c>
      <c r="O268" s="3">
        <v>3.8888888888888903E-2</v>
      </c>
      <c r="P268" s="3">
        <v>3.03030303030303E-2</v>
      </c>
    </row>
    <row r="269" spans="1:16" x14ac:dyDescent="0.3">
      <c r="A269" s="8" t="s">
        <v>204</v>
      </c>
      <c r="B269" s="8" t="s">
        <v>95</v>
      </c>
      <c r="C269" s="2">
        <v>4.6169989506820601E-2</v>
      </c>
      <c r="D269" s="2">
        <v>-2.0060180541624901E-3</v>
      </c>
      <c r="E269" s="2">
        <v>6.0301507537688398E-2</v>
      </c>
      <c r="F269" s="2">
        <v>8.8151658767772506E-2</v>
      </c>
      <c r="G269" s="2">
        <v>7.3170731707317097E-2</v>
      </c>
      <c r="H269" s="2">
        <v>2.5974025974026E-2</v>
      </c>
      <c r="I269" s="2">
        <v>0.128164556962025</v>
      </c>
      <c r="J269" s="2">
        <v>0.12903225806451599</v>
      </c>
      <c r="K269" s="2">
        <v>5.5900621118012399E-3</v>
      </c>
      <c r="L269" s="2">
        <v>5.7442865966646099E-2</v>
      </c>
      <c r="M269" s="2">
        <v>7.53504672897196E-2</v>
      </c>
      <c r="N269" s="2">
        <v>-9.6143400325909803E-2</v>
      </c>
      <c r="O269" s="3">
        <v>3.3540372670807499E-2</v>
      </c>
      <c r="P269" s="3">
        <v>0.67236180904522602</v>
      </c>
    </row>
    <row r="270" spans="1:16" x14ac:dyDescent="0.3">
      <c r="A270" s="11" t="s">
        <v>18</v>
      </c>
      <c r="B270" s="11" t="s">
        <v>18</v>
      </c>
      <c r="C270" s="3">
        <v>5.3932790037542401E-2</v>
      </c>
      <c r="D270" s="3">
        <v>-1.6912829423689501E-2</v>
      </c>
      <c r="E270" s="3">
        <v>3.74123608083427E-3</v>
      </c>
      <c r="F270" s="3">
        <v>1.8812549526017699E-2</v>
      </c>
      <c r="G270" s="3">
        <v>6.4700120988650106E-2</v>
      </c>
      <c r="H270" s="3">
        <v>5.2056277056277099E-2</v>
      </c>
      <c r="I270" s="3">
        <v>8.70023660117272E-2</v>
      </c>
      <c r="J270" s="3">
        <v>8.1789575791989005E-2</v>
      </c>
      <c r="K270" s="3">
        <v>7.2828273991776701E-2</v>
      </c>
      <c r="L270" s="3">
        <v>0.11968442940432999</v>
      </c>
      <c r="M270" s="3">
        <v>0.117869822485207</v>
      </c>
      <c r="N270" s="3">
        <v>2.67593934754638E-2</v>
      </c>
      <c r="O270" s="3">
        <v>0.37875076546233899</v>
      </c>
      <c r="P270" s="3">
        <v>0.85712602368467605</v>
      </c>
    </row>
    <row r="271" spans="1:16" x14ac:dyDescent="0.3">
      <c r="A271" s="15"/>
      <c r="B271" s="15"/>
    </row>
    <row r="272" spans="1:16" x14ac:dyDescent="0.3">
      <c r="A272" s="13" t="s">
        <v>42</v>
      </c>
      <c r="B272" s="15"/>
    </row>
    <row r="273" spans="1:2" x14ac:dyDescent="0.3">
      <c r="A273" s="14" t="s">
        <v>43</v>
      </c>
      <c r="B273" s="15"/>
    </row>
    <row r="274" spans="1:2" x14ac:dyDescent="0.3">
      <c r="A274" s="14" t="s">
        <v>44</v>
      </c>
      <c r="B274" s="15"/>
    </row>
    <row r="275" spans="1:2" x14ac:dyDescent="0.3">
      <c r="A275" s="14" t="s">
        <v>102</v>
      </c>
      <c r="B275" s="15"/>
    </row>
    <row r="276" spans="1:2" x14ac:dyDescent="0.3">
      <c r="A276" s="14" t="s">
        <v>47</v>
      </c>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96:O96"/>
    <mergeCell ref="C184:N184"/>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253</v>
      </c>
      <c r="B1" s="15"/>
    </row>
    <row r="2" spans="1:15" ht="15.6" x14ac:dyDescent="0.3">
      <c r="A2" s="12" t="s">
        <v>176</v>
      </c>
      <c r="B2" s="15"/>
    </row>
    <row r="3" spans="1:15" ht="15.6" x14ac:dyDescent="0.3">
      <c r="A3" s="12" t="s">
        <v>206</v>
      </c>
      <c r="B3" s="15"/>
    </row>
    <row r="4" spans="1:15" ht="15.6" x14ac:dyDescent="0.3">
      <c r="A4" s="12" t="s">
        <v>113</v>
      </c>
      <c r="B4" s="15"/>
    </row>
    <row r="5" spans="1:15" x14ac:dyDescent="0.3">
      <c r="A5" s="15"/>
      <c r="B5" s="15"/>
    </row>
    <row r="6" spans="1:15" x14ac:dyDescent="0.3">
      <c r="A6" s="16" t="str">
        <f>HYPERLINK("#'Table of contents'!A112",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103</v>
      </c>
      <c r="C9" s="1">
        <v>65</v>
      </c>
      <c r="D9" s="1">
        <v>76</v>
      </c>
      <c r="E9" s="1">
        <v>87</v>
      </c>
      <c r="F9" s="1">
        <v>104</v>
      </c>
      <c r="G9" s="1">
        <v>125</v>
      </c>
      <c r="H9" s="1">
        <v>123</v>
      </c>
      <c r="I9" s="1">
        <v>151</v>
      </c>
      <c r="J9" s="1">
        <v>173</v>
      </c>
      <c r="K9" s="1">
        <v>175</v>
      </c>
      <c r="L9" s="1">
        <v>204</v>
      </c>
      <c r="M9" s="1">
        <v>269</v>
      </c>
      <c r="N9" s="1">
        <v>347</v>
      </c>
      <c r="O9" s="1">
        <v>377</v>
      </c>
    </row>
    <row r="10" spans="1:15" x14ac:dyDescent="0.3">
      <c r="A10" s="7" t="s">
        <v>198</v>
      </c>
      <c r="B10" s="7" t="s">
        <v>104</v>
      </c>
      <c r="C10" s="1">
        <v>588</v>
      </c>
      <c r="D10" s="1">
        <v>634</v>
      </c>
      <c r="E10" s="1">
        <v>699</v>
      </c>
      <c r="F10" s="1">
        <v>683</v>
      </c>
      <c r="G10" s="1">
        <v>720</v>
      </c>
      <c r="H10" s="1">
        <v>830</v>
      </c>
      <c r="I10" s="1">
        <v>898</v>
      </c>
      <c r="J10" s="1">
        <v>1015</v>
      </c>
      <c r="K10" s="1">
        <v>1086</v>
      </c>
      <c r="L10" s="1">
        <v>1166</v>
      </c>
      <c r="M10" s="1">
        <v>1385</v>
      </c>
      <c r="N10" s="1">
        <v>1492</v>
      </c>
      <c r="O10" s="1">
        <v>1633</v>
      </c>
    </row>
    <row r="11" spans="1:15" x14ac:dyDescent="0.3">
      <c r="A11" s="7" t="s">
        <v>198</v>
      </c>
      <c r="B11" s="7" t="s">
        <v>105</v>
      </c>
      <c r="C11" s="1">
        <v>359</v>
      </c>
      <c r="D11" s="1">
        <v>358</v>
      </c>
      <c r="E11" s="1">
        <v>391</v>
      </c>
      <c r="F11" s="1">
        <v>393</v>
      </c>
      <c r="G11" s="1">
        <v>417</v>
      </c>
      <c r="H11" s="1">
        <v>446</v>
      </c>
      <c r="I11" s="1">
        <v>497</v>
      </c>
      <c r="J11" s="1">
        <v>597</v>
      </c>
      <c r="K11" s="1">
        <v>661</v>
      </c>
      <c r="L11" s="1">
        <v>728</v>
      </c>
      <c r="M11" s="1">
        <v>894</v>
      </c>
      <c r="N11" s="1">
        <v>1068</v>
      </c>
      <c r="O11" s="1">
        <v>1061</v>
      </c>
    </row>
    <row r="12" spans="1:15" x14ac:dyDescent="0.3">
      <c r="A12" s="7" t="s">
        <v>198</v>
      </c>
      <c r="B12" s="7" t="s">
        <v>106</v>
      </c>
      <c r="C12" s="1">
        <v>16</v>
      </c>
      <c r="D12" s="1">
        <v>15</v>
      </c>
      <c r="E12" s="1">
        <v>18</v>
      </c>
      <c r="F12" s="1">
        <v>14</v>
      </c>
      <c r="G12" s="1">
        <v>18</v>
      </c>
      <c r="H12" s="1">
        <v>16</v>
      </c>
      <c r="I12" s="1">
        <v>14</v>
      </c>
      <c r="J12" s="1">
        <v>22</v>
      </c>
      <c r="K12" s="1">
        <v>27</v>
      </c>
      <c r="L12" s="1">
        <v>21</v>
      </c>
      <c r="M12" s="1">
        <v>27</v>
      </c>
      <c r="N12" s="1">
        <v>26</v>
      </c>
      <c r="O12" s="1">
        <v>30</v>
      </c>
    </row>
    <row r="13" spans="1:15" x14ac:dyDescent="0.3">
      <c r="A13" s="7" t="s">
        <v>198</v>
      </c>
      <c r="B13" s="7" t="s">
        <v>107</v>
      </c>
      <c r="C13" s="1">
        <v>415</v>
      </c>
      <c r="D13" s="1">
        <v>468</v>
      </c>
      <c r="E13" s="1">
        <v>504</v>
      </c>
      <c r="F13" s="1">
        <v>544</v>
      </c>
      <c r="G13" s="1">
        <v>627</v>
      </c>
      <c r="H13" s="1">
        <v>755</v>
      </c>
      <c r="I13" s="1">
        <v>878</v>
      </c>
      <c r="J13" s="1">
        <v>1057</v>
      </c>
      <c r="K13" s="1">
        <v>1258</v>
      </c>
      <c r="L13" s="1">
        <v>1452</v>
      </c>
      <c r="M13" s="1">
        <v>1673</v>
      </c>
      <c r="N13" s="1">
        <v>1980</v>
      </c>
      <c r="O13" s="1">
        <v>2077</v>
      </c>
    </row>
    <row r="14" spans="1:15" x14ac:dyDescent="0.3">
      <c r="A14" s="7" t="s">
        <v>198</v>
      </c>
      <c r="B14" s="7" t="s">
        <v>108</v>
      </c>
      <c r="C14" s="1">
        <v>12</v>
      </c>
      <c r="D14" s="1">
        <v>15</v>
      </c>
      <c r="E14" s="1">
        <v>20</v>
      </c>
      <c r="F14" s="1">
        <v>22</v>
      </c>
      <c r="G14" s="1">
        <v>18</v>
      </c>
      <c r="H14" s="1">
        <v>20</v>
      </c>
      <c r="I14" s="1">
        <v>26</v>
      </c>
      <c r="J14" s="1">
        <v>29</v>
      </c>
      <c r="K14" s="1">
        <v>31</v>
      </c>
      <c r="L14" s="1">
        <v>30</v>
      </c>
      <c r="M14" s="1">
        <v>41</v>
      </c>
      <c r="N14" s="1">
        <v>39</v>
      </c>
      <c r="O14" s="1">
        <v>40</v>
      </c>
    </row>
    <row r="15" spans="1:15" x14ac:dyDescent="0.3">
      <c r="A15" s="7" t="s">
        <v>198</v>
      </c>
      <c r="B15" s="7" t="s">
        <v>17</v>
      </c>
      <c r="C15" s="1">
        <v>26</v>
      </c>
      <c r="D15" s="1">
        <v>26</v>
      </c>
      <c r="E15" s="1">
        <v>33</v>
      </c>
      <c r="F15" s="1">
        <v>30</v>
      </c>
      <c r="G15" s="1">
        <v>39</v>
      </c>
      <c r="H15" s="1">
        <v>34</v>
      </c>
      <c r="I15" s="1">
        <v>42</v>
      </c>
      <c r="J15" s="1">
        <v>46</v>
      </c>
      <c r="K15" s="1">
        <v>47</v>
      </c>
      <c r="L15" s="1">
        <v>53</v>
      </c>
      <c r="M15" s="1">
        <v>65</v>
      </c>
      <c r="N15" s="1">
        <v>71</v>
      </c>
      <c r="O15" s="1">
        <v>63</v>
      </c>
    </row>
    <row r="16" spans="1:15" x14ac:dyDescent="0.3">
      <c r="A16" s="7" t="s">
        <v>198</v>
      </c>
      <c r="B16" s="7" t="s">
        <v>109</v>
      </c>
      <c r="C16" s="1">
        <v>242</v>
      </c>
      <c r="D16" s="1">
        <v>299</v>
      </c>
      <c r="E16" s="1">
        <v>315</v>
      </c>
      <c r="F16" s="1">
        <v>322</v>
      </c>
      <c r="G16" s="1">
        <v>376</v>
      </c>
      <c r="H16" s="1">
        <v>433</v>
      </c>
      <c r="I16" s="1">
        <v>476</v>
      </c>
      <c r="J16" s="1">
        <v>539</v>
      </c>
      <c r="K16" s="1">
        <v>590</v>
      </c>
      <c r="L16" s="1">
        <v>617</v>
      </c>
      <c r="M16" s="1">
        <v>688</v>
      </c>
      <c r="N16" s="1">
        <v>711</v>
      </c>
      <c r="O16" s="1">
        <v>699</v>
      </c>
    </row>
    <row r="17" spans="1:15" x14ac:dyDescent="0.3">
      <c r="A17" s="7" t="s">
        <v>198</v>
      </c>
      <c r="B17" s="7" t="s">
        <v>110</v>
      </c>
      <c r="C17" s="1">
        <v>154</v>
      </c>
      <c r="D17" s="1">
        <v>164</v>
      </c>
      <c r="E17" s="1">
        <v>196</v>
      </c>
      <c r="F17" s="1">
        <v>199</v>
      </c>
      <c r="G17" s="1">
        <v>216</v>
      </c>
      <c r="H17" s="1">
        <v>234</v>
      </c>
      <c r="I17" s="1">
        <v>244</v>
      </c>
      <c r="J17" s="1">
        <v>284</v>
      </c>
      <c r="K17" s="1">
        <v>287</v>
      </c>
      <c r="L17" s="1">
        <v>293</v>
      </c>
      <c r="M17" s="1">
        <v>340</v>
      </c>
      <c r="N17" s="1">
        <v>364</v>
      </c>
      <c r="O17" s="1">
        <v>354</v>
      </c>
    </row>
    <row r="18" spans="1:15" x14ac:dyDescent="0.3">
      <c r="A18" s="7" t="s">
        <v>198</v>
      </c>
      <c r="B18" s="7" t="s">
        <v>111</v>
      </c>
      <c r="C18" s="1">
        <v>1409</v>
      </c>
      <c r="D18" s="1">
        <v>1380</v>
      </c>
      <c r="E18" s="1">
        <v>1282</v>
      </c>
      <c r="F18" s="1">
        <v>1141</v>
      </c>
      <c r="G18" s="1">
        <v>1065</v>
      </c>
      <c r="H18" s="1">
        <v>1006</v>
      </c>
      <c r="I18" s="1">
        <v>886</v>
      </c>
      <c r="J18" s="1">
        <v>805</v>
      </c>
      <c r="K18" s="1">
        <v>773</v>
      </c>
      <c r="L18" s="1">
        <v>743</v>
      </c>
      <c r="M18" s="1">
        <v>511</v>
      </c>
      <c r="N18" s="1">
        <v>380</v>
      </c>
      <c r="O18" s="1">
        <v>326</v>
      </c>
    </row>
    <row r="19" spans="1:15" x14ac:dyDescent="0.3">
      <c r="A19" s="7" t="s">
        <v>199</v>
      </c>
      <c r="B19" s="7" t="s">
        <v>103</v>
      </c>
      <c r="C19" s="1">
        <v>136</v>
      </c>
      <c r="D19" s="1">
        <v>157</v>
      </c>
      <c r="E19" s="1">
        <v>158</v>
      </c>
      <c r="F19" s="1">
        <v>170</v>
      </c>
      <c r="G19" s="1">
        <v>174</v>
      </c>
      <c r="H19" s="1">
        <v>181</v>
      </c>
      <c r="I19" s="1">
        <v>206</v>
      </c>
      <c r="J19" s="1">
        <v>227</v>
      </c>
      <c r="K19" s="1">
        <v>218</v>
      </c>
      <c r="L19" s="1">
        <v>300</v>
      </c>
      <c r="M19" s="1">
        <v>353</v>
      </c>
      <c r="N19" s="1">
        <v>432</v>
      </c>
      <c r="O19" s="1">
        <v>426</v>
      </c>
    </row>
    <row r="20" spans="1:15" x14ac:dyDescent="0.3">
      <c r="A20" s="7" t="s">
        <v>199</v>
      </c>
      <c r="B20" s="7" t="s">
        <v>104</v>
      </c>
      <c r="C20" s="1">
        <v>1569</v>
      </c>
      <c r="D20" s="1">
        <v>1786</v>
      </c>
      <c r="E20" s="1">
        <v>1789</v>
      </c>
      <c r="F20" s="1">
        <v>1844</v>
      </c>
      <c r="G20" s="1">
        <v>1908</v>
      </c>
      <c r="H20" s="1">
        <v>2049</v>
      </c>
      <c r="I20" s="1">
        <v>2227</v>
      </c>
      <c r="J20" s="1">
        <v>2436</v>
      </c>
      <c r="K20" s="1">
        <v>2491</v>
      </c>
      <c r="L20" s="1">
        <v>2553</v>
      </c>
      <c r="M20" s="1">
        <v>2910</v>
      </c>
      <c r="N20" s="1">
        <v>3200</v>
      </c>
      <c r="O20" s="1">
        <v>3190</v>
      </c>
    </row>
    <row r="21" spans="1:15" x14ac:dyDescent="0.3">
      <c r="A21" s="7" t="s">
        <v>199</v>
      </c>
      <c r="B21" s="7" t="s">
        <v>105</v>
      </c>
      <c r="C21" s="1">
        <v>647</v>
      </c>
      <c r="D21" s="1">
        <v>716</v>
      </c>
      <c r="E21" s="1">
        <v>674</v>
      </c>
      <c r="F21" s="1">
        <v>716</v>
      </c>
      <c r="G21" s="1">
        <v>725</v>
      </c>
      <c r="H21" s="1">
        <v>812</v>
      </c>
      <c r="I21" s="1">
        <v>926</v>
      </c>
      <c r="J21" s="1">
        <v>1028</v>
      </c>
      <c r="K21" s="1">
        <v>1209</v>
      </c>
      <c r="L21" s="1">
        <v>1347</v>
      </c>
      <c r="M21" s="1">
        <v>1599</v>
      </c>
      <c r="N21" s="1">
        <v>1770</v>
      </c>
      <c r="O21" s="1">
        <v>1923</v>
      </c>
    </row>
    <row r="22" spans="1:15" x14ac:dyDescent="0.3">
      <c r="A22" s="7" t="s">
        <v>199</v>
      </c>
      <c r="B22" s="7" t="s">
        <v>106</v>
      </c>
      <c r="C22" s="1">
        <v>78</v>
      </c>
      <c r="D22" s="1">
        <v>94</v>
      </c>
      <c r="E22" s="1">
        <v>93</v>
      </c>
      <c r="F22" s="1">
        <v>96</v>
      </c>
      <c r="G22" s="1">
        <v>93</v>
      </c>
      <c r="H22" s="1">
        <v>107</v>
      </c>
      <c r="I22" s="1">
        <v>119</v>
      </c>
      <c r="J22" s="1">
        <v>116</v>
      </c>
      <c r="K22" s="1">
        <v>139</v>
      </c>
      <c r="L22" s="1">
        <v>125</v>
      </c>
      <c r="M22" s="1">
        <v>139</v>
      </c>
      <c r="N22" s="1">
        <v>140</v>
      </c>
      <c r="O22" s="1">
        <v>147</v>
      </c>
    </row>
    <row r="23" spans="1:15" x14ac:dyDescent="0.3">
      <c r="A23" s="7" t="s">
        <v>199</v>
      </c>
      <c r="B23" s="7" t="s">
        <v>107</v>
      </c>
      <c r="C23" s="1">
        <v>1188</v>
      </c>
      <c r="D23" s="1">
        <v>1265</v>
      </c>
      <c r="E23" s="1">
        <v>1234</v>
      </c>
      <c r="F23" s="1">
        <v>1275</v>
      </c>
      <c r="G23" s="1">
        <v>1301</v>
      </c>
      <c r="H23" s="1">
        <v>1423</v>
      </c>
      <c r="I23" s="1">
        <v>1578</v>
      </c>
      <c r="J23" s="1">
        <v>1943</v>
      </c>
      <c r="K23" s="1">
        <v>2193</v>
      </c>
      <c r="L23" s="1">
        <v>2610</v>
      </c>
      <c r="M23" s="1">
        <v>3229</v>
      </c>
      <c r="N23" s="1">
        <v>3737</v>
      </c>
      <c r="O23" s="1">
        <v>4010</v>
      </c>
    </row>
    <row r="24" spans="1:15" x14ac:dyDescent="0.3">
      <c r="A24" s="7" t="s">
        <v>199</v>
      </c>
      <c r="B24" s="7" t="s">
        <v>108</v>
      </c>
      <c r="C24" s="1">
        <v>51</v>
      </c>
      <c r="D24" s="1">
        <v>67</v>
      </c>
      <c r="E24" s="1">
        <v>61</v>
      </c>
      <c r="F24" s="1">
        <v>65</v>
      </c>
      <c r="G24" s="1">
        <v>63</v>
      </c>
      <c r="H24" s="1">
        <v>67</v>
      </c>
      <c r="I24" s="1">
        <v>76</v>
      </c>
      <c r="J24" s="1">
        <v>76</v>
      </c>
      <c r="K24" s="1">
        <v>96</v>
      </c>
      <c r="L24" s="1">
        <v>89</v>
      </c>
      <c r="M24" s="1">
        <v>114</v>
      </c>
      <c r="N24" s="1">
        <v>127</v>
      </c>
      <c r="O24" s="1">
        <v>131</v>
      </c>
    </row>
    <row r="25" spans="1:15" x14ac:dyDescent="0.3">
      <c r="A25" s="7" t="s">
        <v>199</v>
      </c>
      <c r="B25" s="7" t="s">
        <v>17</v>
      </c>
      <c r="C25" s="1">
        <v>82</v>
      </c>
      <c r="D25" s="1">
        <v>94</v>
      </c>
      <c r="E25" s="1">
        <v>104</v>
      </c>
      <c r="F25" s="1">
        <v>103</v>
      </c>
      <c r="G25" s="1">
        <v>105</v>
      </c>
      <c r="H25" s="1">
        <v>117</v>
      </c>
      <c r="I25" s="1">
        <v>123</v>
      </c>
      <c r="J25" s="1">
        <v>120</v>
      </c>
      <c r="K25" s="1">
        <v>124</v>
      </c>
      <c r="L25" s="1">
        <v>127</v>
      </c>
      <c r="M25" s="1">
        <v>154</v>
      </c>
      <c r="N25" s="1">
        <v>180</v>
      </c>
      <c r="O25" s="1">
        <v>187</v>
      </c>
    </row>
    <row r="26" spans="1:15" x14ac:dyDescent="0.3">
      <c r="A26" s="7" t="s">
        <v>199</v>
      </c>
      <c r="B26" s="7" t="s">
        <v>109</v>
      </c>
      <c r="C26" s="1">
        <v>884</v>
      </c>
      <c r="D26" s="1">
        <v>1090</v>
      </c>
      <c r="E26" s="1">
        <v>1127</v>
      </c>
      <c r="F26" s="1">
        <v>1321</v>
      </c>
      <c r="G26" s="1">
        <v>1376</v>
      </c>
      <c r="H26" s="1">
        <v>1609</v>
      </c>
      <c r="I26" s="1">
        <v>1765</v>
      </c>
      <c r="J26" s="1">
        <v>1927</v>
      </c>
      <c r="K26" s="1">
        <v>2107</v>
      </c>
      <c r="L26" s="1">
        <v>2149</v>
      </c>
      <c r="M26" s="1">
        <v>2397</v>
      </c>
      <c r="N26" s="1">
        <v>2546</v>
      </c>
      <c r="O26" s="1">
        <v>2518</v>
      </c>
    </row>
    <row r="27" spans="1:15" x14ac:dyDescent="0.3">
      <c r="A27" s="7" t="s">
        <v>199</v>
      </c>
      <c r="B27" s="7" t="s">
        <v>110</v>
      </c>
      <c r="C27" s="1">
        <v>554</v>
      </c>
      <c r="D27" s="1">
        <v>653</v>
      </c>
      <c r="E27" s="1">
        <v>662</v>
      </c>
      <c r="F27" s="1">
        <v>682</v>
      </c>
      <c r="G27" s="1">
        <v>720</v>
      </c>
      <c r="H27" s="1">
        <v>767</v>
      </c>
      <c r="I27" s="1">
        <v>766</v>
      </c>
      <c r="J27" s="1">
        <v>787</v>
      </c>
      <c r="K27" s="1">
        <v>845</v>
      </c>
      <c r="L27" s="1">
        <v>862</v>
      </c>
      <c r="M27" s="1">
        <v>1024</v>
      </c>
      <c r="N27" s="1">
        <v>1096</v>
      </c>
      <c r="O27" s="1">
        <v>1141</v>
      </c>
    </row>
    <row r="28" spans="1:15" x14ac:dyDescent="0.3">
      <c r="A28" s="7" t="s">
        <v>199</v>
      </c>
      <c r="B28" s="7" t="s">
        <v>111</v>
      </c>
      <c r="C28" s="1">
        <v>4135</v>
      </c>
      <c r="D28" s="1">
        <v>4099</v>
      </c>
      <c r="E28" s="1">
        <v>3641</v>
      </c>
      <c r="F28" s="1">
        <v>3275</v>
      </c>
      <c r="G28" s="1">
        <v>2856</v>
      </c>
      <c r="H28" s="1">
        <v>2586</v>
      </c>
      <c r="I28" s="1">
        <v>2284</v>
      </c>
      <c r="J28" s="1">
        <v>1914</v>
      </c>
      <c r="K28" s="1">
        <v>1783</v>
      </c>
      <c r="L28" s="1">
        <v>1642</v>
      </c>
      <c r="M28" s="1">
        <v>1136</v>
      </c>
      <c r="N28" s="1">
        <v>832</v>
      </c>
      <c r="O28" s="1">
        <v>667</v>
      </c>
    </row>
    <row r="29" spans="1:15" x14ac:dyDescent="0.3">
      <c r="A29" s="7" t="s">
        <v>200</v>
      </c>
      <c r="B29" s="7" t="s">
        <v>103</v>
      </c>
      <c r="C29" s="1">
        <v>79</v>
      </c>
      <c r="D29" s="1">
        <v>103</v>
      </c>
      <c r="E29" s="1">
        <v>119</v>
      </c>
      <c r="F29" s="1">
        <v>121</v>
      </c>
      <c r="G29" s="1">
        <v>138</v>
      </c>
      <c r="H29" s="1">
        <v>170</v>
      </c>
      <c r="I29" s="1">
        <v>177</v>
      </c>
      <c r="J29" s="1">
        <v>196</v>
      </c>
      <c r="K29" s="1">
        <v>217</v>
      </c>
      <c r="L29" s="1">
        <v>268</v>
      </c>
      <c r="M29" s="1">
        <v>339</v>
      </c>
      <c r="N29" s="1">
        <v>430</v>
      </c>
      <c r="O29" s="1">
        <v>456</v>
      </c>
    </row>
    <row r="30" spans="1:15" x14ac:dyDescent="0.3">
      <c r="A30" s="7" t="s">
        <v>200</v>
      </c>
      <c r="B30" s="7" t="s">
        <v>104</v>
      </c>
      <c r="C30" s="1">
        <v>784</v>
      </c>
      <c r="D30" s="1">
        <v>852</v>
      </c>
      <c r="E30" s="1">
        <v>898</v>
      </c>
      <c r="F30" s="1">
        <v>947</v>
      </c>
      <c r="G30" s="1">
        <v>1000</v>
      </c>
      <c r="H30" s="1">
        <v>1212</v>
      </c>
      <c r="I30" s="1">
        <v>1287</v>
      </c>
      <c r="J30" s="1">
        <v>1450</v>
      </c>
      <c r="K30" s="1">
        <v>1562</v>
      </c>
      <c r="L30" s="1">
        <v>1708</v>
      </c>
      <c r="M30" s="1">
        <v>2061</v>
      </c>
      <c r="N30" s="1">
        <v>2413</v>
      </c>
      <c r="O30" s="1">
        <v>2550</v>
      </c>
    </row>
    <row r="31" spans="1:15" x14ac:dyDescent="0.3">
      <c r="A31" s="7" t="s">
        <v>200</v>
      </c>
      <c r="B31" s="7" t="s">
        <v>105</v>
      </c>
      <c r="C31" s="1">
        <v>586</v>
      </c>
      <c r="D31" s="1">
        <v>588</v>
      </c>
      <c r="E31" s="1">
        <v>611</v>
      </c>
      <c r="F31" s="1">
        <v>617</v>
      </c>
      <c r="G31" s="1">
        <v>654</v>
      </c>
      <c r="H31" s="1">
        <v>754</v>
      </c>
      <c r="I31" s="1">
        <v>801</v>
      </c>
      <c r="J31" s="1">
        <v>928</v>
      </c>
      <c r="K31" s="1">
        <v>1058</v>
      </c>
      <c r="L31" s="1">
        <v>1132</v>
      </c>
      <c r="M31" s="1">
        <v>1360</v>
      </c>
      <c r="N31" s="1">
        <v>1626</v>
      </c>
      <c r="O31" s="1">
        <v>1658</v>
      </c>
    </row>
    <row r="32" spans="1:15" x14ac:dyDescent="0.3">
      <c r="A32" s="7" t="s">
        <v>200</v>
      </c>
      <c r="B32" s="7" t="s">
        <v>106</v>
      </c>
      <c r="C32" s="1">
        <v>5</v>
      </c>
      <c r="D32" s="1">
        <v>5</v>
      </c>
      <c r="E32" s="1">
        <v>5</v>
      </c>
      <c r="F32" s="1">
        <v>11</v>
      </c>
      <c r="G32" s="1">
        <v>9</v>
      </c>
      <c r="H32" s="1">
        <v>11</v>
      </c>
      <c r="I32" s="1">
        <v>15</v>
      </c>
      <c r="J32" s="1">
        <v>11</v>
      </c>
      <c r="K32" s="1">
        <v>11</v>
      </c>
      <c r="L32" s="1">
        <v>10</v>
      </c>
      <c r="M32" s="1">
        <v>15</v>
      </c>
      <c r="N32" s="1">
        <v>15</v>
      </c>
      <c r="O32" s="1">
        <v>12</v>
      </c>
    </row>
    <row r="33" spans="1:15" x14ac:dyDescent="0.3">
      <c r="A33" s="7" t="s">
        <v>200</v>
      </c>
      <c r="B33" s="7" t="s">
        <v>107</v>
      </c>
      <c r="C33" s="1">
        <v>893</v>
      </c>
      <c r="D33" s="1">
        <v>996</v>
      </c>
      <c r="E33" s="1">
        <v>1136</v>
      </c>
      <c r="F33" s="1">
        <v>1225</v>
      </c>
      <c r="G33" s="1">
        <v>1402</v>
      </c>
      <c r="H33" s="1">
        <v>1519</v>
      </c>
      <c r="I33" s="1">
        <v>1802</v>
      </c>
      <c r="J33" s="1">
        <v>2205</v>
      </c>
      <c r="K33" s="1">
        <v>2619</v>
      </c>
      <c r="L33" s="1">
        <v>3063</v>
      </c>
      <c r="M33" s="1">
        <v>3761</v>
      </c>
      <c r="N33" s="1">
        <v>4653</v>
      </c>
      <c r="O33" s="1">
        <v>4852</v>
      </c>
    </row>
    <row r="34" spans="1:15" x14ac:dyDescent="0.3">
      <c r="A34" s="7" t="s">
        <v>200</v>
      </c>
      <c r="B34" s="7" t="s">
        <v>108</v>
      </c>
      <c r="C34" s="1">
        <v>36</v>
      </c>
      <c r="D34" s="1">
        <v>41</v>
      </c>
      <c r="E34" s="1">
        <v>44</v>
      </c>
      <c r="F34" s="1">
        <v>54</v>
      </c>
      <c r="G34" s="1">
        <v>50</v>
      </c>
      <c r="H34" s="1">
        <v>59</v>
      </c>
      <c r="I34" s="1">
        <v>61</v>
      </c>
      <c r="J34" s="1">
        <v>81</v>
      </c>
      <c r="K34" s="1">
        <v>88</v>
      </c>
      <c r="L34" s="1">
        <v>108</v>
      </c>
      <c r="M34" s="1">
        <v>146</v>
      </c>
      <c r="N34" s="1">
        <v>169</v>
      </c>
      <c r="O34" s="1">
        <v>170</v>
      </c>
    </row>
    <row r="35" spans="1:15" x14ac:dyDescent="0.3">
      <c r="A35" s="7" t="s">
        <v>200</v>
      </c>
      <c r="B35" s="7" t="s">
        <v>17</v>
      </c>
      <c r="C35" s="1">
        <v>39</v>
      </c>
      <c r="D35" s="1">
        <v>36</v>
      </c>
      <c r="E35" s="1">
        <v>35</v>
      </c>
      <c r="F35" s="1">
        <v>45</v>
      </c>
      <c r="G35" s="1">
        <v>44</v>
      </c>
      <c r="H35" s="1">
        <v>45</v>
      </c>
      <c r="I35" s="1">
        <v>57</v>
      </c>
      <c r="J35" s="1">
        <v>75</v>
      </c>
      <c r="K35" s="1">
        <v>74</v>
      </c>
      <c r="L35" s="1">
        <v>63</v>
      </c>
      <c r="M35" s="1">
        <v>73</v>
      </c>
      <c r="N35" s="1">
        <v>86</v>
      </c>
      <c r="O35" s="1">
        <v>91</v>
      </c>
    </row>
    <row r="36" spans="1:15" x14ac:dyDescent="0.3">
      <c r="A36" s="7" t="s">
        <v>200</v>
      </c>
      <c r="B36" s="7" t="s">
        <v>109</v>
      </c>
      <c r="C36" s="1">
        <v>356</v>
      </c>
      <c r="D36" s="1">
        <v>426</v>
      </c>
      <c r="E36" s="1">
        <v>482</v>
      </c>
      <c r="F36" s="1">
        <v>508</v>
      </c>
      <c r="G36" s="1">
        <v>570</v>
      </c>
      <c r="H36" s="1">
        <v>677</v>
      </c>
      <c r="I36" s="1">
        <v>692</v>
      </c>
      <c r="J36" s="1">
        <v>741</v>
      </c>
      <c r="K36" s="1">
        <v>881</v>
      </c>
      <c r="L36" s="1">
        <v>920</v>
      </c>
      <c r="M36" s="1">
        <v>1040</v>
      </c>
      <c r="N36" s="1">
        <v>1100</v>
      </c>
      <c r="O36" s="1">
        <v>1083</v>
      </c>
    </row>
    <row r="37" spans="1:15" x14ac:dyDescent="0.3">
      <c r="A37" s="7" t="s">
        <v>200</v>
      </c>
      <c r="B37" s="7" t="s">
        <v>110</v>
      </c>
      <c r="C37" s="1">
        <v>249</v>
      </c>
      <c r="D37" s="1">
        <v>260</v>
      </c>
      <c r="E37" s="1">
        <v>286</v>
      </c>
      <c r="F37" s="1">
        <v>326</v>
      </c>
      <c r="G37" s="1">
        <v>323</v>
      </c>
      <c r="H37" s="1">
        <v>362</v>
      </c>
      <c r="I37" s="1">
        <v>379</v>
      </c>
      <c r="J37" s="1">
        <v>393</v>
      </c>
      <c r="K37" s="1">
        <v>451</v>
      </c>
      <c r="L37" s="1">
        <v>445</v>
      </c>
      <c r="M37" s="1">
        <v>505</v>
      </c>
      <c r="N37" s="1">
        <v>564</v>
      </c>
      <c r="O37" s="1">
        <v>564</v>
      </c>
    </row>
    <row r="38" spans="1:15" x14ac:dyDescent="0.3">
      <c r="A38" s="7" t="s">
        <v>200</v>
      </c>
      <c r="B38" s="7" t="s">
        <v>111</v>
      </c>
      <c r="C38" s="1">
        <v>2109</v>
      </c>
      <c r="D38" s="1">
        <v>2012</v>
      </c>
      <c r="E38" s="1">
        <v>1878</v>
      </c>
      <c r="F38" s="1">
        <v>1708</v>
      </c>
      <c r="G38" s="1">
        <v>1620</v>
      </c>
      <c r="H38" s="1">
        <v>1525</v>
      </c>
      <c r="I38" s="1">
        <v>1380</v>
      </c>
      <c r="J38" s="1">
        <v>1256</v>
      </c>
      <c r="K38" s="1">
        <v>1207</v>
      </c>
      <c r="L38" s="1">
        <v>1165</v>
      </c>
      <c r="M38" s="1">
        <v>814</v>
      </c>
      <c r="N38" s="1">
        <v>616</v>
      </c>
      <c r="O38" s="1">
        <v>493</v>
      </c>
    </row>
    <row r="39" spans="1:15" x14ac:dyDescent="0.3">
      <c r="A39" s="7" t="s">
        <v>201</v>
      </c>
      <c r="B39" s="7" t="s">
        <v>103</v>
      </c>
      <c r="C39" s="1">
        <v>54</v>
      </c>
      <c r="D39" s="1">
        <v>51</v>
      </c>
      <c r="E39" s="1">
        <v>63</v>
      </c>
      <c r="F39" s="1">
        <v>60</v>
      </c>
      <c r="G39" s="1">
        <v>68</v>
      </c>
      <c r="H39" s="1">
        <v>66</v>
      </c>
      <c r="I39" s="1">
        <v>96</v>
      </c>
      <c r="J39" s="1">
        <v>107</v>
      </c>
      <c r="K39" s="1">
        <v>112</v>
      </c>
      <c r="L39" s="1">
        <v>124</v>
      </c>
      <c r="M39" s="1">
        <v>200</v>
      </c>
      <c r="N39" s="1">
        <v>295</v>
      </c>
      <c r="O39" s="1">
        <v>310</v>
      </c>
    </row>
    <row r="40" spans="1:15" x14ac:dyDescent="0.3">
      <c r="A40" s="7" t="s">
        <v>201</v>
      </c>
      <c r="B40" s="7" t="s">
        <v>104</v>
      </c>
      <c r="C40" s="1">
        <v>561</v>
      </c>
      <c r="D40" s="1">
        <v>602</v>
      </c>
      <c r="E40" s="1">
        <v>632</v>
      </c>
      <c r="F40" s="1">
        <v>634</v>
      </c>
      <c r="G40" s="1">
        <v>722</v>
      </c>
      <c r="H40" s="1">
        <v>805</v>
      </c>
      <c r="I40" s="1">
        <v>940</v>
      </c>
      <c r="J40" s="1">
        <v>1069</v>
      </c>
      <c r="K40" s="1">
        <v>1194</v>
      </c>
      <c r="L40" s="1">
        <v>1287</v>
      </c>
      <c r="M40" s="1">
        <v>1537</v>
      </c>
      <c r="N40" s="1">
        <v>1833</v>
      </c>
      <c r="O40" s="1">
        <v>1884</v>
      </c>
    </row>
    <row r="41" spans="1:15" x14ac:dyDescent="0.3">
      <c r="A41" s="7" t="s">
        <v>201</v>
      </c>
      <c r="B41" s="7" t="s">
        <v>105</v>
      </c>
      <c r="C41" s="1">
        <v>395</v>
      </c>
      <c r="D41" s="1">
        <v>386</v>
      </c>
      <c r="E41" s="1">
        <v>385</v>
      </c>
      <c r="F41" s="1">
        <v>383</v>
      </c>
      <c r="G41" s="1">
        <v>422</v>
      </c>
      <c r="H41" s="1">
        <v>510</v>
      </c>
      <c r="I41" s="1">
        <v>609</v>
      </c>
      <c r="J41" s="1">
        <v>684</v>
      </c>
      <c r="K41" s="1">
        <v>738</v>
      </c>
      <c r="L41" s="1">
        <v>808</v>
      </c>
      <c r="M41" s="1">
        <v>968</v>
      </c>
      <c r="N41" s="1">
        <v>1134</v>
      </c>
      <c r="O41" s="1">
        <v>1128</v>
      </c>
    </row>
    <row r="42" spans="1:15" x14ac:dyDescent="0.3">
      <c r="A42" s="7" t="s">
        <v>201</v>
      </c>
      <c r="B42" s="7" t="s">
        <v>106</v>
      </c>
      <c r="C42" s="1">
        <v>14</v>
      </c>
      <c r="D42" s="1">
        <v>14</v>
      </c>
      <c r="E42" s="1">
        <v>19</v>
      </c>
      <c r="F42" s="1">
        <v>9</v>
      </c>
      <c r="G42" s="1">
        <v>14</v>
      </c>
      <c r="H42" s="1">
        <v>9</v>
      </c>
      <c r="I42" s="1">
        <v>10</v>
      </c>
      <c r="J42" s="1">
        <v>17</v>
      </c>
      <c r="K42" s="1">
        <v>13</v>
      </c>
      <c r="L42" s="1">
        <v>19</v>
      </c>
      <c r="M42" s="1">
        <v>26</v>
      </c>
      <c r="N42" s="1">
        <v>24</v>
      </c>
      <c r="O42" s="1">
        <v>19</v>
      </c>
    </row>
    <row r="43" spans="1:15" x14ac:dyDescent="0.3">
      <c r="A43" s="7" t="s">
        <v>201</v>
      </c>
      <c r="B43" s="7" t="s">
        <v>107</v>
      </c>
      <c r="C43" s="1">
        <v>698</v>
      </c>
      <c r="D43" s="1">
        <v>756</v>
      </c>
      <c r="E43" s="1">
        <v>816</v>
      </c>
      <c r="F43" s="1">
        <v>918</v>
      </c>
      <c r="G43" s="1">
        <v>975</v>
      </c>
      <c r="H43" s="1">
        <v>1125</v>
      </c>
      <c r="I43" s="1">
        <v>1283</v>
      </c>
      <c r="J43" s="1">
        <v>1526</v>
      </c>
      <c r="K43" s="1">
        <v>1742</v>
      </c>
      <c r="L43" s="1">
        <v>2054</v>
      </c>
      <c r="M43" s="1">
        <v>2563</v>
      </c>
      <c r="N43" s="1">
        <v>3091</v>
      </c>
      <c r="O43" s="1">
        <v>3388</v>
      </c>
    </row>
    <row r="44" spans="1:15" x14ac:dyDescent="0.3">
      <c r="A44" s="7" t="s">
        <v>201</v>
      </c>
      <c r="B44" s="7" t="s">
        <v>108</v>
      </c>
      <c r="C44" s="1">
        <v>13</v>
      </c>
      <c r="D44" s="1">
        <v>8</v>
      </c>
      <c r="E44" s="1">
        <v>7</v>
      </c>
      <c r="F44" s="1">
        <v>12</v>
      </c>
      <c r="G44" s="1">
        <v>18</v>
      </c>
      <c r="H44" s="1">
        <v>20</v>
      </c>
      <c r="I44" s="1">
        <v>20</v>
      </c>
      <c r="J44" s="1">
        <v>29</v>
      </c>
      <c r="K44" s="1">
        <v>28</v>
      </c>
      <c r="L44" s="1">
        <v>29</v>
      </c>
      <c r="M44" s="1">
        <v>44</v>
      </c>
      <c r="N44" s="1">
        <v>55</v>
      </c>
      <c r="O44" s="1">
        <v>44</v>
      </c>
    </row>
    <row r="45" spans="1:15" x14ac:dyDescent="0.3">
      <c r="A45" s="7" t="s">
        <v>201</v>
      </c>
      <c r="B45" s="7" t="s">
        <v>17</v>
      </c>
      <c r="C45" s="1">
        <v>34</v>
      </c>
      <c r="D45" s="1">
        <v>32</v>
      </c>
      <c r="E45" s="1">
        <v>34</v>
      </c>
      <c r="F45" s="1">
        <v>30</v>
      </c>
      <c r="G45" s="1">
        <v>31</v>
      </c>
      <c r="H45" s="1">
        <v>38</v>
      </c>
      <c r="I45" s="1">
        <v>43</v>
      </c>
      <c r="J45" s="1">
        <v>39</v>
      </c>
      <c r="K45" s="1">
        <v>57</v>
      </c>
      <c r="L45" s="1">
        <v>48</v>
      </c>
      <c r="M45" s="1">
        <v>64</v>
      </c>
      <c r="N45" s="1">
        <v>70</v>
      </c>
      <c r="O45" s="1">
        <v>65</v>
      </c>
    </row>
    <row r="46" spans="1:15" x14ac:dyDescent="0.3">
      <c r="A46" s="7" t="s">
        <v>201</v>
      </c>
      <c r="B46" s="7" t="s">
        <v>109</v>
      </c>
      <c r="C46" s="1">
        <v>323</v>
      </c>
      <c r="D46" s="1">
        <v>406</v>
      </c>
      <c r="E46" s="1">
        <v>413</v>
      </c>
      <c r="F46" s="1">
        <v>493</v>
      </c>
      <c r="G46" s="1">
        <v>585</v>
      </c>
      <c r="H46" s="1">
        <v>660</v>
      </c>
      <c r="I46" s="1">
        <v>721</v>
      </c>
      <c r="J46" s="1">
        <v>819</v>
      </c>
      <c r="K46" s="1">
        <v>943</v>
      </c>
      <c r="L46" s="1">
        <v>983</v>
      </c>
      <c r="M46" s="1">
        <v>1116</v>
      </c>
      <c r="N46" s="1">
        <v>1237</v>
      </c>
      <c r="O46" s="1">
        <v>1160</v>
      </c>
    </row>
    <row r="47" spans="1:15" x14ac:dyDescent="0.3">
      <c r="A47" s="7" t="s">
        <v>201</v>
      </c>
      <c r="B47" s="7" t="s">
        <v>110</v>
      </c>
      <c r="C47" s="1">
        <v>161</v>
      </c>
      <c r="D47" s="1">
        <v>211</v>
      </c>
      <c r="E47" s="1">
        <v>237</v>
      </c>
      <c r="F47" s="1">
        <v>247</v>
      </c>
      <c r="G47" s="1">
        <v>294</v>
      </c>
      <c r="H47" s="1">
        <v>294</v>
      </c>
      <c r="I47" s="1">
        <v>302</v>
      </c>
      <c r="J47" s="1">
        <v>352</v>
      </c>
      <c r="K47" s="1">
        <v>327</v>
      </c>
      <c r="L47" s="1">
        <v>388</v>
      </c>
      <c r="M47" s="1">
        <v>435</v>
      </c>
      <c r="N47" s="1">
        <v>477</v>
      </c>
      <c r="O47" s="1">
        <v>458</v>
      </c>
    </row>
    <row r="48" spans="1:15" x14ac:dyDescent="0.3">
      <c r="A48" s="7" t="s">
        <v>201</v>
      </c>
      <c r="B48" s="7" t="s">
        <v>111</v>
      </c>
      <c r="C48" s="1">
        <v>1665</v>
      </c>
      <c r="D48" s="1">
        <v>1624</v>
      </c>
      <c r="E48" s="1">
        <v>1389</v>
      </c>
      <c r="F48" s="1">
        <v>1313</v>
      </c>
      <c r="G48" s="1">
        <v>1267</v>
      </c>
      <c r="H48" s="1">
        <v>1210</v>
      </c>
      <c r="I48" s="1">
        <v>1104</v>
      </c>
      <c r="J48" s="1">
        <v>976</v>
      </c>
      <c r="K48" s="1">
        <v>946</v>
      </c>
      <c r="L48" s="1">
        <v>866</v>
      </c>
      <c r="M48" s="1">
        <v>596</v>
      </c>
      <c r="N48" s="1">
        <v>444</v>
      </c>
      <c r="O48" s="1">
        <v>354</v>
      </c>
    </row>
    <row r="49" spans="1:15" x14ac:dyDescent="0.3">
      <c r="A49" s="7" t="s">
        <v>202</v>
      </c>
      <c r="B49" s="7" t="s">
        <v>103</v>
      </c>
      <c r="C49" s="1">
        <v>85</v>
      </c>
      <c r="D49" s="1">
        <v>91</v>
      </c>
      <c r="E49" s="1">
        <v>95</v>
      </c>
      <c r="F49" s="1">
        <v>123</v>
      </c>
      <c r="G49" s="1">
        <v>125</v>
      </c>
      <c r="H49" s="1">
        <v>146</v>
      </c>
      <c r="I49" s="1">
        <v>162</v>
      </c>
      <c r="J49" s="1">
        <v>190</v>
      </c>
      <c r="K49" s="1">
        <v>215</v>
      </c>
      <c r="L49" s="1">
        <v>246</v>
      </c>
      <c r="M49" s="1">
        <v>371</v>
      </c>
      <c r="N49" s="1">
        <v>440</v>
      </c>
      <c r="O49" s="1">
        <v>455</v>
      </c>
    </row>
    <row r="50" spans="1:15" x14ac:dyDescent="0.3">
      <c r="A50" s="7" t="s">
        <v>202</v>
      </c>
      <c r="B50" s="7" t="s">
        <v>104</v>
      </c>
      <c r="C50" s="1">
        <v>906</v>
      </c>
      <c r="D50" s="1">
        <v>994</v>
      </c>
      <c r="E50" s="1">
        <v>1041</v>
      </c>
      <c r="F50" s="1">
        <v>1112</v>
      </c>
      <c r="G50" s="1">
        <v>1083</v>
      </c>
      <c r="H50" s="1">
        <v>1178</v>
      </c>
      <c r="I50" s="1">
        <v>1337</v>
      </c>
      <c r="J50" s="1">
        <v>1515</v>
      </c>
      <c r="K50" s="1">
        <v>1586</v>
      </c>
      <c r="L50" s="1">
        <v>1716</v>
      </c>
      <c r="M50" s="1">
        <v>1947</v>
      </c>
      <c r="N50" s="1">
        <v>2217</v>
      </c>
      <c r="O50" s="1">
        <v>2290</v>
      </c>
    </row>
    <row r="51" spans="1:15" x14ac:dyDescent="0.3">
      <c r="A51" s="7" t="s">
        <v>202</v>
      </c>
      <c r="B51" s="7" t="s">
        <v>105</v>
      </c>
      <c r="C51" s="1">
        <v>370</v>
      </c>
      <c r="D51" s="1">
        <v>408</v>
      </c>
      <c r="E51" s="1">
        <v>396</v>
      </c>
      <c r="F51" s="1">
        <v>411</v>
      </c>
      <c r="G51" s="1">
        <v>431</v>
      </c>
      <c r="H51" s="1">
        <v>480</v>
      </c>
      <c r="I51" s="1">
        <v>518</v>
      </c>
      <c r="J51" s="1">
        <v>611</v>
      </c>
      <c r="K51" s="1">
        <v>681</v>
      </c>
      <c r="L51" s="1">
        <v>770</v>
      </c>
      <c r="M51" s="1">
        <v>864</v>
      </c>
      <c r="N51" s="1">
        <v>1070</v>
      </c>
      <c r="O51" s="1">
        <v>1240</v>
      </c>
    </row>
    <row r="52" spans="1:15" x14ac:dyDescent="0.3">
      <c r="A52" s="7" t="s">
        <v>202</v>
      </c>
      <c r="B52" s="7" t="s">
        <v>106</v>
      </c>
      <c r="C52" s="1">
        <v>11</v>
      </c>
      <c r="D52" s="1">
        <v>20</v>
      </c>
      <c r="E52" s="1">
        <v>14</v>
      </c>
      <c r="F52" s="1">
        <v>19</v>
      </c>
      <c r="G52" s="1">
        <v>16</v>
      </c>
      <c r="H52" s="1">
        <v>16</v>
      </c>
      <c r="I52" s="1">
        <v>18</v>
      </c>
      <c r="J52" s="1">
        <v>26</v>
      </c>
      <c r="K52" s="1">
        <v>27</v>
      </c>
      <c r="L52" s="1">
        <v>18</v>
      </c>
      <c r="M52" s="1">
        <v>15</v>
      </c>
      <c r="N52" s="1">
        <v>17</v>
      </c>
      <c r="O52" s="1">
        <v>24</v>
      </c>
    </row>
    <row r="53" spans="1:15" x14ac:dyDescent="0.3">
      <c r="A53" s="7" t="s">
        <v>202</v>
      </c>
      <c r="B53" s="7" t="s">
        <v>107</v>
      </c>
      <c r="C53" s="1">
        <v>526</v>
      </c>
      <c r="D53" s="1">
        <v>590</v>
      </c>
      <c r="E53" s="1">
        <v>640</v>
      </c>
      <c r="F53" s="1">
        <v>680</v>
      </c>
      <c r="G53" s="1">
        <v>728</v>
      </c>
      <c r="H53" s="1">
        <v>830</v>
      </c>
      <c r="I53" s="1">
        <v>933</v>
      </c>
      <c r="J53" s="1">
        <v>1211</v>
      </c>
      <c r="K53" s="1">
        <v>1389</v>
      </c>
      <c r="L53" s="1">
        <v>1686</v>
      </c>
      <c r="M53" s="1">
        <v>1980</v>
      </c>
      <c r="N53" s="1">
        <v>2346</v>
      </c>
      <c r="O53" s="1">
        <v>2479</v>
      </c>
    </row>
    <row r="54" spans="1:15" x14ac:dyDescent="0.3">
      <c r="A54" s="7" t="s">
        <v>202</v>
      </c>
      <c r="B54" s="7" t="s">
        <v>108</v>
      </c>
      <c r="C54" s="1">
        <v>26</v>
      </c>
      <c r="D54" s="1">
        <v>26</v>
      </c>
      <c r="E54" s="1">
        <v>31</v>
      </c>
      <c r="F54" s="1">
        <v>31</v>
      </c>
      <c r="G54" s="1">
        <v>28</v>
      </c>
      <c r="H54" s="1">
        <v>39</v>
      </c>
      <c r="I54" s="1">
        <v>39</v>
      </c>
      <c r="J54" s="1">
        <v>47</v>
      </c>
      <c r="K54" s="1">
        <v>49</v>
      </c>
      <c r="L54" s="1">
        <v>45</v>
      </c>
      <c r="M54" s="1">
        <v>56</v>
      </c>
      <c r="N54" s="1">
        <v>72</v>
      </c>
      <c r="O54" s="1">
        <v>63</v>
      </c>
    </row>
    <row r="55" spans="1:15" x14ac:dyDescent="0.3">
      <c r="A55" s="7" t="s">
        <v>202</v>
      </c>
      <c r="B55" s="7" t="s">
        <v>17</v>
      </c>
      <c r="C55" s="1">
        <v>40</v>
      </c>
      <c r="D55" s="1">
        <v>51</v>
      </c>
      <c r="E55" s="1">
        <v>43</v>
      </c>
      <c r="F55" s="1">
        <v>48</v>
      </c>
      <c r="G55" s="1">
        <v>63</v>
      </c>
      <c r="H55" s="1">
        <v>67</v>
      </c>
      <c r="I55" s="1">
        <v>63</v>
      </c>
      <c r="J55" s="1">
        <v>77</v>
      </c>
      <c r="K55" s="1">
        <v>76</v>
      </c>
      <c r="L55" s="1">
        <v>71</v>
      </c>
      <c r="M55" s="1">
        <v>88</v>
      </c>
      <c r="N55" s="1">
        <v>95</v>
      </c>
      <c r="O55" s="1">
        <v>98</v>
      </c>
    </row>
    <row r="56" spans="1:15" x14ac:dyDescent="0.3">
      <c r="A56" s="7" t="s">
        <v>202</v>
      </c>
      <c r="B56" s="7" t="s">
        <v>109</v>
      </c>
      <c r="C56" s="1">
        <v>480</v>
      </c>
      <c r="D56" s="1">
        <v>547</v>
      </c>
      <c r="E56" s="1">
        <v>621</v>
      </c>
      <c r="F56" s="1">
        <v>675</v>
      </c>
      <c r="G56" s="1">
        <v>661</v>
      </c>
      <c r="H56" s="1">
        <v>769</v>
      </c>
      <c r="I56" s="1">
        <v>839</v>
      </c>
      <c r="J56" s="1">
        <v>925</v>
      </c>
      <c r="K56" s="1">
        <v>1040</v>
      </c>
      <c r="L56" s="1">
        <v>1084</v>
      </c>
      <c r="M56" s="1">
        <v>1188</v>
      </c>
      <c r="N56" s="1">
        <v>1285</v>
      </c>
      <c r="O56" s="1">
        <v>1320</v>
      </c>
    </row>
    <row r="57" spans="1:15" x14ac:dyDescent="0.3">
      <c r="A57" s="7" t="s">
        <v>202</v>
      </c>
      <c r="B57" s="7" t="s">
        <v>110</v>
      </c>
      <c r="C57" s="1">
        <v>274</v>
      </c>
      <c r="D57" s="1">
        <v>300</v>
      </c>
      <c r="E57" s="1">
        <v>301</v>
      </c>
      <c r="F57" s="1">
        <v>315</v>
      </c>
      <c r="G57" s="1">
        <v>332</v>
      </c>
      <c r="H57" s="1">
        <v>373</v>
      </c>
      <c r="I57" s="1">
        <v>377</v>
      </c>
      <c r="J57" s="1">
        <v>398</v>
      </c>
      <c r="K57" s="1">
        <v>417</v>
      </c>
      <c r="L57" s="1">
        <v>409</v>
      </c>
      <c r="M57" s="1">
        <v>474</v>
      </c>
      <c r="N57" s="1">
        <v>536</v>
      </c>
      <c r="O57" s="1">
        <v>595</v>
      </c>
    </row>
    <row r="58" spans="1:15" x14ac:dyDescent="0.3">
      <c r="A58" s="7" t="s">
        <v>202</v>
      </c>
      <c r="B58" s="7" t="s">
        <v>111</v>
      </c>
      <c r="C58" s="1">
        <v>2141</v>
      </c>
      <c r="D58" s="1">
        <v>2036</v>
      </c>
      <c r="E58" s="1">
        <v>1820</v>
      </c>
      <c r="F58" s="1">
        <v>1669</v>
      </c>
      <c r="G58" s="1">
        <v>1506</v>
      </c>
      <c r="H58" s="1">
        <v>1403</v>
      </c>
      <c r="I58" s="1">
        <v>1291</v>
      </c>
      <c r="J58" s="1">
        <v>1152</v>
      </c>
      <c r="K58" s="1">
        <v>1096</v>
      </c>
      <c r="L58" s="1">
        <v>1031</v>
      </c>
      <c r="M58" s="1">
        <v>698</v>
      </c>
      <c r="N58" s="1">
        <v>551</v>
      </c>
      <c r="O58" s="1">
        <v>451</v>
      </c>
    </row>
    <row r="59" spans="1:15" x14ac:dyDescent="0.3">
      <c r="A59" s="7" t="s">
        <v>203</v>
      </c>
      <c r="B59" s="7" t="s">
        <v>103</v>
      </c>
      <c r="C59" s="1">
        <v>32</v>
      </c>
      <c r="D59" s="1">
        <v>34</v>
      </c>
      <c r="E59" s="1">
        <v>35</v>
      </c>
      <c r="F59" s="1">
        <v>36</v>
      </c>
      <c r="G59" s="1">
        <v>34</v>
      </c>
      <c r="H59" s="1">
        <v>45</v>
      </c>
      <c r="I59" s="1">
        <v>62</v>
      </c>
      <c r="J59" s="1">
        <v>76</v>
      </c>
      <c r="K59" s="1">
        <v>94</v>
      </c>
      <c r="L59" s="1">
        <v>133</v>
      </c>
      <c r="M59" s="1">
        <v>198</v>
      </c>
      <c r="N59" s="1">
        <v>224</v>
      </c>
      <c r="O59" s="1">
        <v>233</v>
      </c>
    </row>
    <row r="60" spans="1:15" x14ac:dyDescent="0.3">
      <c r="A60" s="7" t="s">
        <v>203</v>
      </c>
      <c r="B60" s="7" t="s">
        <v>104</v>
      </c>
      <c r="C60" s="1">
        <v>424</v>
      </c>
      <c r="D60" s="1">
        <v>485</v>
      </c>
      <c r="E60" s="1">
        <v>481</v>
      </c>
      <c r="F60" s="1">
        <v>510</v>
      </c>
      <c r="G60" s="1">
        <v>512</v>
      </c>
      <c r="H60" s="1">
        <v>570</v>
      </c>
      <c r="I60" s="1">
        <v>676</v>
      </c>
      <c r="J60" s="1">
        <v>765</v>
      </c>
      <c r="K60" s="1">
        <v>823</v>
      </c>
      <c r="L60" s="1">
        <v>882</v>
      </c>
      <c r="M60" s="1">
        <v>995</v>
      </c>
      <c r="N60" s="1">
        <v>1089</v>
      </c>
      <c r="O60" s="1">
        <v>1198</v>
      </c>
    </row>
    <row r="61" spans="1:15" x14ac:dyDescent="0.3">
      <c r="A61" s="7" t="s">
        <v>203</v>
      </c>
      <c r="B61" s="7" t="s">
        <v>105</v>
      </c>
      <c r="C61" s="1">
        <v>129</v>
      </c>
      <c r="D61" s="1">
        <v>146</v>
      </c>
      <c r="E61" s="1">
        <v>130</v>
      </c>
      <c r="F61" s="1">
        <v>143</v>
      </c>
      <c r="G61" s="1">
        <v>143</v>
      </c>
      <c r="H61" s="1">
        <v>141</v>
      </c>
      <c r="I61" s="1">
        <v>148</v>
      </c>
      <c r="J61" s="1">
        <v>203</v>
      </c>
      <c r="K61" s="1">
        <v>225</v>
      </c>
      <c r="L61" s="1">
        <v>274</v>
      </c>
      <c r="M61" s="1">
        <v>354</v>
      </c>
      <c r="N61" s="1">
        <v>406</v>
      </c>
      <c r="O61" s="1">
        <v>441</v>
      </c>
    </row>
    <row r="62" spans="1:15" x14ac:dyDescent="0.3">
      <c r="A62" s="7" t="s">
        <v>203</v>
      </c>
      <c r="B62" s="7" t="s">
        <v>106</v>
      </c>
      <c r="C62" s="1">
        <v>4</v>
      </c>
      <c r="D62" s="1">
        <v>4</v>
      </c>
      <c r="E62" s="1">
        <v>4</v>
      </c>
      <c r="F62" s="1">
        <v>3</v>
      </c>
      <c r="G62" s="1">
        <v>8</v>
      </c>
      <c r="H62" s="1">
        <v>8</v>
      </c>
      <c r="I62" s="1">
        <v>5</v>
      </c>
      <c r="J62" s="1">
        <v>8</v>
      </c>
      <c r="K62" s="1">
        <v>7</v>
      </c>
      <c r="L62" s="1">
        <v>10</v>
      </c>
      <c r="M62" s="1">
        <v>17</v>
      </c>
      <c r="N62" s="1">
        <v>8</v>
      </c>
      <c r="O62" s="1">
        <v>15</v>
      </c>
    </row>
    <row r="63" spans="1:15" x14ac:dyDescent="0.3">
      <c r="A63" s="7" t="s">
        <v>203</v>
      </c>
      <c r="B63" s="7" t="s">
        <v>107</v>
      </c>
      <c r="C63" s="1">
        <v>188</v>
      </c>
      <c r="D63" s="1">
        <v>203</v>
      </c>
      <c r="E63" s="1">
        <v>214</v>
      </c>
      <c r="F63" s="1">
        <v>235</v>
      </c>
      <c r="G63" s="1">
        <v>238</v>
      </c>
      <c r="H63" s="1">
        <v>272</v>
      </c>
      <c r="I63" s="1">
        <v>315</v>
      </c>
      <c r="J63" s="1">
        <v>378</v>
      </c>
      <c r="K63" s="1">
        <v>482</v>
      </c>
      <c r="L63" s="1">
        <v>569</v>
      </c>
      <c r="M63" s="1">
        <v>705</v>
      </c>
      <c r="N63" s="1">
        <v>880</v>
      </c>
      <c r="O63" s="1">
        <v>966</v>
      </c>
    </row>
    <row r="64" spans="1:15" x14ac:dyDescent="0.3">
      <c r="A64" s="7" t="s">
        <v>203</v>
      </c>
      <c r="B64" s="7" t="s">
        <v>108</v>
      </c>
      <c r="C64" s="1">
        <v>8</v>
      </c>
      <c r="D64" s="1">
        <v>6</v>
      </c>
      <c r="E64" s="1">
        <v>8</v>
      </c>
      <c r="F64" s="1">
        <v>6</v>
      </c>
      <c r="G64" s="1">
        <v>9</v>
      </c>
      <c r="H64" s="1">
        <v>8</v>
      </c>
      <c r="I64" s="1">
        <v>9</v>
      </c>
      <c r="J64" s="1">
        <v>11</v>
      </c>
      <c r="K64" s="1">
        <v>12</v>
      </c>
      <c r="L64" s="1">
        <v>9</v>
      </c>
      <c r="M64" s="1">
        <v>24</v>
      </c>
      <c r="N64" s="1">
        <v>15</v>
      </c>
      <c r="O64" s="1">
        <v>23</v>
      </c>
    </row>
    <row r="65" spans="1:15" x14ac:dyDescent="0.3">
      <c r="A65" s="7" t="s">
        <v>203</v>
      </c>
      <c r="B65" s="7" t="s">
        <v>17</v>
      </c>
      <c r="C65" s="1">
        <v>17</v>
      </c>
      <c r="D65" s="1">
        <v>16</v>
      </c>
      <c r="E65" s="1">
        <v>14</v>
      </c>
      <c r="F65" s="1">
        <v>13</v>
      </c>
      <c r="G65" s="1">
        <v>12</v>
      </c>
      <c r="H65" s="1">
        <v>25</v>
      </c>
      <c r="I65" s="1">
        <v>17</v>
      </c>
      <c r="J65" s="1">
        <v>23</v>
      </c>
      <c r="K65" s="1">
        <v>28</v>
      </c>
      <c r="L65" s="1">
        <v>32</v>
      </c>
      <c r="M65" s="1">
        <v>39</v>
      </c>
      <c r="N65" s="1">
        <v>42</v>
      </c>
      <c r="O65" s="1">
        <v>49</v>
      </c>
    </row>
    <row r="66" spans="1:15" x14ac:dyDescent="0.3">
      <c r="A66" s="7" t="s">
        <v>203</v>
      </c>
      <c r="B66" s="7" t="s">
        <v>109</v>
      </c>
      <c r="C66" s="1">
        <v>370</v>
      </c>
      <c r="D66" s="1">
        <v>437</v>
      </c>
      <c r="E66" s="1">
        <v>446</v>
      </c>
      <c r="F66" s="1">
        <v>493</v>
      </c>
      <c r="G66" s="1">
        <v>520</v>
      </c>
      <c r="H66" s="1">
        <v>610</v>
      </c>
      <c r="I66" s="1">
        <v>680</v>
      </c>
      <c r="J66" s="1">
        <v>800</v>
      </c>
      <c r="K66" s="1">
        <v>907</v>
      </c>
      <c r="L66" s="1">
        <v>966</v>
      </c>
      <c r="M66" s="1">
        <v>1091</v>
      </c>
      <c r="N66" s="1">
        <v>1150</v>
      </c>
      <c r="O66" s="1">
        <v>1238</v>
      </c>
    </row>
    <row r="67" spans="1:15" x14ac:dyDescent="0.3">
      <c r="A67" s="7" t="s">
        <v>203</v>
      </c>
      <c r="B67" s="7" t="s">
        <v>110</v>
      </c>
      <c r="C67" s="1">
        <v>134</v>
      </c>
      <c r="D67" s="1">
        <v>168</v>
      </c>
      <c r="E67" s="1">
        <v>162</v>
      </c>
      <c r="F67" s="1">
        <v>171</v>
      </c>
      <c r="G67" s="1">
        <v>183</v>
      </c>
      <c r="H67" s="1">
        <v>197</v>
      </c>
      <c r="I67" s="1">
        <v>213</v>
      </c>
      <c r="J67" s="1">
        <v>257</v>
      </c>
      <c r="K67" s="1">
        <v>254</v>
      </c>
      <c r="L67" s="1">
        <v>244</v>
      </c>
      <c r="M67" s="1">
        <v>274</v>
      </c>
      <c r="N67" s="1">
        <v>296</v>
      </c>
      <c r="O67" s="1">
        <v>295</v>
      </c>
    </row>
    <row r="68" spans="1:15" x14ac:dyDescent="0.3">
      <c r="A68" s="7" t="s">
        <v>203</v>
      </c>
      <c r="B68" s="7" t="s">
        <v>111</v>
      </c>
      <c r="C68" s="1">
        <v>1178</v>
      </c>
      <c r="D68" s="1">
        <v>1133</v>
      </c>
      <c r="E68" s="1">
        <v>1001</v>
      </c>
      <c r="F68" s="1">
        <v>878</v>
      </c>
      <c r="G68" s="1">
        <v>860</v>
      </c>
      <c r="H68" s="1">
        <v>839</v>
      </c>
      <c r="I68" s="1">
        <v>747</v>
      </c>
      <c r="J68" s="1">
        <v>645</v>
      </c>
      <c r="K68" s="1">
        <v>618</v>
      </c>
      <c r="L68" s="1">
        <v>563</v>
      </c>
      <c r="M68" s="1">
        <v>420</v>
      </c>
      <c r="N68" s="1">
        <v>317</v>
      </c>
      <c r="O68" s="1">
        <v>253</v>
      </c>
    </row>
    <row r="69" spans="1:15" x14ac:dyDescent="0.3">
      <c r="A69" s="7" t="s">
        <v>204</v>
      </c>
      <c r="B69" s="7" t="s">
        <v>103</v>
      </c>
      <c r="C69" s="1">
        <v>54</v>
      </c>
      <c r="D69" s="1">
        <v>64</v>
      </c>
      <c r="E69" s="1">
        <v>85</v>
      </c>
      <c r="F69" s="1">
        <v>82</v>
      </c>
      <c r="G69" s="1">
        <v>95</v>
      </c>
      <c r="H69" s="1">
        <v>92</v>
      </c>
      <c r="I69" s="1">
        <v>90</v>
      </c>
      <c r="J69" s="1">
        <v>99</v>
      </c>
      <c r="K69" s="1">
        <v>97</v>
      </c>
      <c r="L69" s="1">
        <v>131</v>
      </c>
      <c r="M69" s="1">
        <v>207</v>
      </c>
      <c r="N69" s="1">
        <v>300</v>
      </c>
      <c r="O69" s="1">
        <v>313</v>
      </c>
    </row>
    <row r="70" spans="1:15" x14ac:dyDescent="0.3">
      <c r="A70" s="7" t="s">
        <v>204</v>
      </c>
      <c r="B70" s="7" t="s">
        <v>104</v>
      </c>
      <c r="C70" s="1">
        <v>561</v>
      </c>
      <c r="D70" s="1">
        <v>609</v>
      </c>
      <c r="E70" s="1">
        <v>644</v>
      </c>
      <c r="F70" s="1">
        <v>660</v>
      </c>
      <c r="G70" s="1">
        <v>691</v>
      </c>
      <c r="H70" s="1">
        <v>786</v>
      </c>
      <c r="I70" s="1">
        <v>840</v>
      </c>
      <c r="J70" s="1">
        <v>969</v>
      </c>
      <c r="K70" s="1">
        <v>1079</v>
      </c>
      <c r="L70" s="1">
        <v>1186</v>
      </c>
      <c r="M70" s="1">
        <v>1499</v>
      </c>
      <c r="N70" s="1">
        <v>1784</v>
      </c>
      <c r="O70" s="1">
        <v>1796</v>
      </c>
    </row>
    <row r="71" spans="1:15" x14ac:dyDescent="0.3">
      <c r="A71" s="7" t="s">
        <v>204</v>
      </c>
      <c r="B71" s="7" t="s">
        <v>105</v>
      </c>
      <c r="C71" s="1">
        <v>408</v>
      </c>
      <c r="D71" s="1">
        <v>427</v>
      </c>
      <c r="E71" s="1">
        <v>388</v>
      </c>
      <c r="F71" s="1">
        <v>398</v>
      </c>
      <c r="G71" s="1">
        <v>390</v>
      </c>
      <c r="H71" s="1">
        <v>418</v>
      </c>
      <c r="I71" s="1">
        <v>479</v>
      </c>
      <c r="J71" s="1">
        <v>516</v>
      </c>
      <c r="K71" s="1">
        <v>560</v>
      </c>
      <c r="L71" s="1">
        <v>652</v>
      </c>
      <c r="M71" s="1">
        <v>779</v>
      </c>
      <c r="N71" s="1">
        <v>891</v>
      </c>
      <c r="O71" s="1">
        <v>880</v>
      </c>
    </row>
    <row r="72" spans="1:15" x14ac:dyDescent="0.3">
      <c r="A72" s="7" t="s">
        <v>204</v>
      </c>
      <c r="B72" s="7" t="s">
        <v>106</v>
      </c>
      <c r="C72" s="1">
        <v>9</v>
      </c>
      <c r="D72" s="1">
        <v>4</v>
      </c>
      <c r="E72" s="1">
        <v>5</v>
      </c>
      <c r="F72" s="1">
        <v>7</v>
      </c>
      <c r="G72" s="1">
        <v>4</v>
      </c>
      <c r="H72" s="1">
        <v>5</v>
      </c>
      <c r="I72" s="1">
        <v>5</v>
      </c>
      <c r="J72" s="1">
        <v>9</v>
      </c>
      <c r="K72" s="1">
        <v>10</v>
      </c>
      <c r="L72" s="1">
        <v>11</v>
      </c>
      <c r="M72" s="1">
        <v>8</v>
      </c>
      <c r="N72" s="1">
        <v>18</v>
      </c>
      <c r="O72" s="1">
        <v>15</v>
      </c>
    </row>
    <row r="73" spans="1:15" x14ac:dyDescent="0.3">
      <c r="A73" s="7" t="s">
        <v>204</v>
      </c>
      <c r="B73" s="7" t="s">
        <v>107</v>
      </c>
      <c r="C73" s="1">
        <v>598</v>
      </c>
      <c r="D73" s="1">
        <v>672</v>
      </c>
      <c r="E73" s="1">
        <v>686</v>
      </c>
      <c r="F73" s="1">
        <v>670</v>
      </c>
      <c r="G73" s="1">
        <v>724</v>
      </c>
      <c r="H73" s="1">
        <v>819</v>
      </c>
      <c r="I73" s="1">
        <v>968</v>
      </c>
      <c r="J73" s="1">
        <v>1100</v>
      </c>
      <c r="K73" s="1">
        <v>1239</v>
      </c>
      <c r="L73" s="1">
        <v>1413</v>
      </c>
      <c r="M73" s="1">
        <v>1764</v>
      </c>
      <c r="N73" s="1">
        <v>2172</v>
      </c>
      <c r="O73" s="1">
        <v>2416</v>
      </c>
    </row>
    <row r="74" spans="1:15" x14ac:dyDescent="0.3">
      <c r="A74" s="7" t="s">
        <v>204</v>
      </c>
      <c r="B74" s="7" t="s">
        <v>109</v>
      </c>
      <c r="C74" s="1">
        <v>354</v>
      </c>
      <c r="D74" s="1">
        <v>406</v>
      </c>
      <c r="E74" s="1">
        <v>414</v>
      </c>
      <c r="F74" s="1">
        <v>488</v>
      </c>
      <c r="G74" s="1">
        <v>593</v>
      </c>
      <c r="H74" s="1">
        <v>670</v>
      </c>
      <c r="I74" s="1">
        <v>696</v>
      </c>
      <c r="J74" s="1">
        <v>883</v>
      </c>
      <c r="K74" s="1">
        <v>1062</v>
      </c>
      <c r="L74" s="1">
        <v>1089</v>
      </c>
      <c r="M74" s="1">
        <v>1229</v>
      </c>
      <c r="N74" s="1">
        <v>1364</v>
      </c>
      <c r="O74" s="1">
        <v>1297</v>
      </c>
    </row>
    <row r="75" spans="1:15" x14ac:dyDescent="0.3">
      <c r="A75" s="7" t="s">
        <v>204</v>
      </c>
      <c r="B75" s="7" t="s">
        <v>111</v>
      </c>
      <c r="C75" s="1">
        <v>1582</v>
      </c>
      <c r="D75" s="1">
        <v>1539</v>
      </c>
      <c r="E75" s="1">
        <v>1398</v>
      </c>
      <c r="F75" s="1">
        <v>1289</v>
      </c>
      <c r="G75" s="1">
        <v>1267</v>
      </c>
      <c r="H75" s="1">
        <v>1146</v>
      </c>
      <c r="I75" s="1">
        <v>1075</v>
      </c>
      <c r="J75" s="1">
        <v>930</v>
      </c>
      <c r="K75" s="1">
        <v>867</v>
      </c>
      <c r="L75" s="1">
        <v>834</v>
      </c>
      <c r="M75" s="1">
        <v>577</v>
      </c>
      <c r="N75" s="1">
        <v>425</v>
      </c>
      <c r="O75" s="1">
        <v>356</v>
      </c>
    </row>
    <row r="76" spans="1:15" x14ac:dyDescent="0.3">
      <c r="A76" s="7" t="s">
        <v>204</v>
      </c>
      <c r="B76" s="7" t="s">
        <v>17</v>
      </c>
      <c r="C76" s="1">
        <v>18</v>
      </c>
      <c r="D76" s="1">
        <v>25</v>
      </c>
      <c r="E76" s="1">
        <v>27</v>
      </c>
      <c r="F76" s="1">
        <v>33</v>
      </c>
      <c r="G76" s="1">
        <v>37</v>
      </c>
      <c r="H76" s="1">
        <v>35</v>
      </c>
      <c r="I76" s="1">
        <v>37</v>
      </c>
      <c r="J76" s="1">
        <v>43</v>
      </c>
      <c r="K76" s="1">
        <v>41</v>
      </c>
      <c r="L76" s="1">
        <v>52</v>
      </c>
      <c r="M76" s="1">
        <v>50</v>
      </c>
      <c r="N76" s="1">
        <v>63</v>
      </c>
      <c r="O76" s="1">
        <v>65</v>
      </c>
    </row>
    <row r="77" spans="1:15" x14ac:dyDescent="0.3">
      <c r="A77" s="7" t="s">
        <v>204</v>
      </c>
      <c r="B77" s="7" t="s">
        <v>110</v>
      </c>
      <c r="C77" s="1">
        <v>162</v>
      </c>
      <c r="D77" s="1">
        <v>206</v>
      </c>
      <c r="E77" s="1">
        <v>205</v>
      </c>
      <c r="F77" s="1">
        <v>197</v>
      </c>
      <c r="G77" s="1">
        <v>255</v>
      </c>
      <c r="H77" s="1">
        <v>263</v>
      </c>
      <c r="I77" s="1">
        <v>262</v>
      </c>
      <c r="J77" s="1">
        <v>279</v>
      </c>
      <c r="K77" s="1">
        <v>307</v>
      </c>
      <c r="L77" s="1">
        <v>299</v>
      </c>
      <c r="M77" s="1">
        <v>363</v>
      </c>
      <c r="N77" s="1">
        <v>411</v>
      </c>
      <c r="O77" s="1">
        <v>395</v>
      </c>
    </row>
    <row r="78" spans="1:15" x14ac:dyDescent="0.3">
      <c r="A78" s="7" t="s">
        <v>204</v>
      </c>
      <c r="B78" s="7" t="s">
        <v>108</v>
      </c>
      <c r="C78" s="1">
        <v>10</v>
      </c>
      <c r="D78" s="1">
        <v>18</v>
      </c>
      <c r="E78" s="1">
        <v>20</v>
      </c>
      <c r="F78" s="1">
        <v>18</v>
      </c>
      <c r="G78" s="1">
        <v>18</v>
      </c>
      <c r="H78" s="1">
        <v>24</v>
      </c>
      <c r="I78" s="1">
        <v>22</v>
      </c>
      <c r="J78" s="1">
        <v>26</v>
      </c>
      <c r="K78" s="1">
        <v>28</v>
      </c>
      <c r="L78" s="1">
        <v>30</v>
      </c>
      <c r="M78" s="1">
        <v>40</v>
      </c>
      <c r="N78" s="1">
        <v>45</v>
      </c>
      <c r="O78" s="1">
        <v>44</v>
      </c>
    </row>
    <row r="79" spans="1:15" x14ac:dyDescent="0.3">
      <c r="A79" s="10" t="s">
        <v>18</v>
      </c>
      <c r="B79" s="10" t="s">
        <v>18</v>
      </c>
      <c r="C79" s="5">
        <v>32763</v>
      </c>
      <c r="D79" s="5">
        <v>34530</v>
      </c>
      <c r="E79" s="5">
        <v>33946</v>
      </c>
      <c r="F79" s="5">
        <v>34073</v>
      </c>
      <c r="G79" s="5">
        <v>34714</v>
      </c>
      <c r="H79" s="5">
        <v>36960</v>
      </c>
      <c r="I79" s="5">
        <v>38884</v>
      </c>
      <c r="J79" s="5">
        <v>42267</v>
      </c>
      <c r="K79" s="5">
        <v>45724</v>
      </c>
      <c r="L79" s="5">
        <v>49054</v>
      </c>
      <c r="M79" s="5">
        <v>54925</v>
      </c>
      <c r="N79" s="5">
        <v>61399</v>
      </c>
      <c r="O79" s="5">
        <v>63042</v>
      </c>
    </row>
    <row r="80" spans="1:15" x14ac:dyDescent="0.3">
      <c r="A80" s="15"/>
      <c r="B80" s="15"/>
    </row>
    <row r="81" spans="1:15" x14ac:dyDescent="0.3">
      <c r="A81" s="15"/>
      <c r="B81" s="15"/>
    </row>
    <row r="82" spans="1:15" x14ac:dyDescent="0.3">
      <c r="A82" s="15"/>
      <c r="B82" s="15"/>
      <c r="C82" s="18" t="s">
        <v>37</v>
      </c>
      <c r="D82" s="19"/>
      <c r="E82" s="19"/>
      <c r="F82" s="19"/>
      <c r="G82" s="19"/>
      <c r="H82" s="19"/>
      <c r="I82" s="19"/>
      <c r="J82" s="19"/>
      <c r="K82" s="19"/>
      <c r="L82" s="19"/>
      <c r="M82" s="19"/>
      <c r="N82" s="19"/>
      <c r="O82" s="19"/>
    </row>
    <row r="83" spans="1:15" x14ac:dyDescent="0.3">
      <c r="A83" s="9" t="s">
        <v>41</v>
      </c>
      <c r="B83" s="9" t="s">
        <v>41</v>
      </c>
      <c r="C83" s="4" t="s">
        <v>0</v>
      </c>
      <c r="D83" s="4" t="s">
        <v>1</v>
      </c>
      <c r="E83" s="4" t="s">
        <v>2</v>
      </c>
      <c r="F83" s="4" t="s">
        <v>3</v>
      </c>
      <c r="G83" s="4" t="s">
        <v>4</v>
      </c>
      <c r="H83" s="4" t="s">
        <v>5</v>
      </c>
      <c r="I83" s="4" t="s">
        <v>6</v>
      </c>
      <c r="J83" s="4" t="s">
        <v>7</v>
      </c>
      <c r="K83" s="4" t="s">
        <v>8</v>
      </c>
      <c r="L83" s="4" t="s">
        <v>9</v>
      </c>
      <c r="M83" s="4" t="s">
        <v>10</v>
      </c>
      <c r="N83" s="4" t="s">
        <v>11</v>
      </c>
      <c r="O83" s="4" t="s">
        <v>12</v>
      </c>
    </row>
    <row r="84" spans="1:15" x14ac:dyDescent="0.3">
      <c r="A84" s="8" t="s">
        <v>198</v>
      </c>
      <c r="B84" s="8" t="s">
        <v>103</v>
      </c>
      <c r="C84" s="2">
        <v>1.9780888618380999E-2</v>
      </c>
      <c r="D84" s="2">
        <v>2.2125181950509502E-2</v>
      </c>
      <c r="E84" s="2">
        <v>2.45416078984485E-2</v>
      </c>
      <c r="F84" s="2">
        <v>3.0127462340672099E-2</v>
      </c>
      <c r="G84" s="2">
        <v>3.4520850593758597E-2</v>
      </c>
      <c r="H84" s="2">
        <v>3.1562740569668998E-2</v>
      </c>
      <c r="I84" s="2">
        <v>3.6721789883268498E-2</v>
      </c>
      <c r="J84" s="2">
        <v>3.7880446682723903E-2</v>
      </c>
      <c r="K84" s="2">
        <v>3.54609929078014E-2</v>
      </c>
      <c r="L84" s="2">
        <v>3.8439796495195001E-2</v>
      </c>
      <c r="M84" s="2">
        <v>4.5647378245375902E-2</v>
      </c>
      <c r="N84" s="2">
        <v>5.3565915405989498E-2</v>
      </c>
      <c r="O84" s="2">
        <v>5.6606606606606602E-2</v>
      </c>
    </row>
    <row r="85" spans="1:15" x14ac:dyDescent="0.3">
      <c r="A85" s="8" t="s">
        <v>198</v>
      </c>
      <c r="B85" s="8" t="s">
        <v>104</v>
      </c>
      <c r="C85" s="2">
        <v>0.17894096165550799</v>
      </c>
      <c r="D85" s="2">
        <v>0.18457059679767099</v>
      </c>
      <c r="E85" s="2">
        <v>0.19717912552891401</v>
      </c>
      <c r="F85" s="2">
        <v>0.197856315179606</v>
      </c>
      <c r="G85" s="2">
        <v>0.19884009942004999</v>
      </c>
      <c r="H85" s="2">
        <v>0.21298434693353899</v>
      </c>
      <c r="I85" s="2">
        <v>0.21838521400778199</v>
      </c>
      <c r="J85" s="2">
        <v>0.222246551346617</v>
      </c>
      <c r="K85" s="2">
        <v>0.22006079027355599</v>
      </c>
      <c r="L85" s="2">
        <v>0.21970981722253599</v>
      </c>
      <c r="M85" s="2">
        <v>0.23502460546411</v>
      </c>
      <c r="N85" s="2">
        <v>0.23031799938252501</v>
      </c>
      <c r="O85" s="2">
        <v>0.245195195195195</v>
      </c>
    </row>
    <row r="86" spans="1:15" x14ac:dyDescent="0.3">
      <c r="A86" s="8" t="s">
        <v>198</v>
      </c>
      <c r="B86" s="8" t="s">
        <v>105</v>
      </c>
      <c r="C86" s="2">
        <v>0.109251369446135</v>
      </c>
      <c r="D86" s="2">
        <v>0.10422125181950501</v>
      </c>
      <c r="E86" s="2">
        <v>0.110296191819464</v>
      </c>
      <c r="F86" s="2">
        <v>0.113847045191194</v>
      </c>
      <c r="G86" s="2">
        <v>0.11516155758077901</v>
      </c>
      <c r="H86" s="2">
        <v>0.11444701052091399</v>
      </c>
      <c r="I86" s="2">
        <v>0.12086575875486399</v>
      </c>
      <c r="J86" s="2">
        <v>0.13072038537333</v>
      </c>
      <c r="K86" s="2">
        <v>0.13394123606889599</v>
      </c>
      <c r="L86" s="2">
        <v>0.13717731298285299</v>
      </c>
      <c r="M86" s="2">
        <v>0.15170541320210401</v>
      </c>
      <c r="N86" s="2">
        <v>0.16486569928990399</v>
      </c>
      <c r="O86" s="2">
        <v>0.15930930930930901</v>
      </c>
    </row>
    <row r="87" spans="1:15" x14ac:dyDescent="0.3">
      <c r="A87" s="8" t="s">
        <v>198</v>
      </c>
      <c r="B87" s="8" t="s">
        <v>106</v>
      </c>
      <c r="C87" s="2">
        <v>4.8691418137553301E-3</v>
      </c>
      <c r="D87" s="2">
        <v>4.3668122270742399E-3</v>
      </c>
      <c r="E87" s="2">
        <v>5.0775740479548697E-3</v>
      </c>
      <c r="F87" s="2">
        <v>4.0556199304750901E-3</v>
      </c>
      <c r="G87" s="2">
        <v>4.9710024855012403E-3</v>
      </c>
      <c r="H87" s="2">
        <v>4.10572235052605E-3</v>
      </c>
      <c r="I87" s="2">
        <v>3.40466926070039E-3</v>
      </c>
      <c r="J87" s="2">
        <v>4.8171666301729801E-3</v>
      </c>
      <c r="K87" s="2">
        <v>5.47112462006079E-3</v>
      </c>
      <c r="L87" s="2">
        <v>3.9570378745053701E-3</v>
      </c>
      <c r="M87" s="2">
        <v>4.5817071101306598E-3</v>
      </c>
      <c r="N87" s="2">
        <v>4.0135844396418704E-3</v>
      </c>
      <c r="O87" s="2">
        <v>4.5045045045045001E-3</v>
      </c>
    </row>
    <row r="88" spans="1:15" x14ac:dyDescent="0.3">
      <c r="A88" s="8" t="s">
        <v>198</v>
      </c>
      <c r="B88" s="8" t="s">
        <v>107</v>
      </c>
      <c r="C88" s="2">
        <v>0.12629336579427899</v>
      </c>
      <c r="D88" s="2">
        <v>0.13624454148471599</v>
      </c>
      <c r="E88" s="2">
        <v>0.14217207334273599</v>
      </c>
      <c r="F88" s="2">
        <v>0.157589803012746</v>
      </c>
      <c r="G88" s="2">
        <v>0.173156586578293</v>
      </c>
      <c r="H88" s="2">
        <v>0.19373877341544801</v>
      </c>
      <c r="I88" s="2">
        <v>0.21352140077821</v>
      </c>
      <c r="J88" s="2">
        <v>0.231442960367856</v>
      </c>
      <c r="K88" s="2">
        <v>0.25491388044579499</v>
      </c>
      <c r="L88" s="2">
        <v>0.27360090446579999</v>
      </c>
      <c r="M88" s="2">
        <v>0.28389614797217</v>
      </c>
      <c r="N88" s="2">
        <v>0.30564989194195702</v>
      </c>
      <c r="O88" s="2">
        <v>0.31186186186186199</v>
      </c>
    </row>
    <row r="89" spans="1:15" x14ac:dyDescent="0.3">
      <c r="A89" s="8" t="s">
        <v>198</v>
      </c>
      <c r="B89" s="8" t="s">
        <v>108</v>
      </c>
      <c r="C89" s="2">
        <v>3.65185636031649E-3</v>
      </c>
      <c r="D89" s="2">
        <v>4.3668122270742399E-3</v>
      </c>
      <c r="E89" s="2">
        <v>5.6417489421720698E-3</v>
      </c>
      <c r="F89" s="2">
        <v>6.3731170336037103E-3</v>
      </c>
      <c r="G89" s="2">
        <v>4.9710024855012403E-3</v>
      </c>
      <c r="H89" s="2">
        <v>5.1321529381575604E-3</v>
      </c>
      <c r="I89" s="2">
        <v>6.3229571984435799E-3</v>
      </c>
      <c r="J89" s="2">
        <v>6.3499014670462001E-3</v>
      </c>
      <c r="K89" s="2">
        <v>6.2816616008105402E-3</v>
      </c>
      <c r="L89" s="2">
        <v>5.6529112492933898E-3</v>
      </c>
      <c r="M89" s="2">
        <v>6.9574070931613802E-3</v>
      </c>
      <c r="N89" s="2">
        <v>6.0203766594628004E-3</v>
      </c>
      <c r="O89" s="2">
        <v>6.0060060060060103E-3</v>
      </c>
    </row>
    <row r="90" spans="1:15" x14ac:dyDescent="0.3">
      <c r="A90" s="8" t="s">
        <v>198</v>
      </c>
      <c r="B90" s="8" t="s">
        <v>17</v>
      </c>
      <c r="C90" s="2">
        <v>7.9123554473523993E-3</v>
      </c>
      <c r="D90" s="2">
        <v>7.56914119359534E-3</v>
      </c>
      <c r="E90" s="2">
        <v>9.3088857545839208E-3</v>
      </c>
      <c r="F90" s="2">
        <v>8.6906141367323296E-3</v>
      </c>
      <c r="G90" s="2">
        <v>1.0770505385252699E-2</v>
      </c>
      <c r="H90" s="2">
        <v>8.7246599948678505E-3</v>
      </c>
      <c r="I90" s="2">
        <v>1.02140077821012E-2</v>
      </c>
      <c r="J90" s="2">
        <v>1.00722574994526E-2</v>
      </c>
      <c r="K90" s="2">
        <v>9.5238095238095195E-3</v>
      </c>
      <c r="L90" s="2">
        <v>9.9868098737516502E-3</v>
      </c>
      <c r="M90" s="2">
        <v>1.10300356354997E-2</v>
      </c>
      <c r="N90" s="2">
        <v>1.09601728928682E-2</v>
      </c>
      <c r="O90" s="2">
        <v>9.45945945945946E-3</v>
      </c>
    </row>
    <row r="91" spans="1:15" x14ac:dyDescent="0.3">
      <c r="A91" s="8" t="s">
        <v>198</v>
      </c>
      <c r="B91" s="8" t="s">
        <v>109</v>
      </c>
      <c r="C91" s="2">
        <v>7.3645769933049304E-2</v>
      </c>
      <c r="D91" s="2">
        <v>8.7045123726346402E-2</v>
      </c>
      <c r="E91" s="2">
        <v>8.8857545839210197E-2</v>
      </c>
      <c r="F91" s="2">
        <v>9.3279258400927004E-2</v>
      </c>
      <c r="G91" s="2">
        <v>0.103838718586026</v>
      </c>
      <c r="H91" s="2">
        <v>0.11111111111111099</v>
      </c>
      <c r="I91" s="2">
        <v>0.115758754863813</v>
      </c>
      <c r="J91" s="2">
        <v>0.11802058243923801</v>
      </c>
      <c r="K91" s="2">
        <v>0.119554204660588</v>
      </c>
      <c r="L91" s="2">
        <v>0.116261541360467</v>
      </c>
      <c r="M91" s="2">
        <v>0.11674868488036701</v>
      </c>
      <c r="N91" s="2">
        <v>0.109756097560976</v>
      </c>
      <c r="O91" s="2">
        <v>0.10495495495495499</v>
      </c>
    </row>
    <row r="92" spans="1:15" x14ac:dyDescent="0.3">
      <c r="A92" s="8" t="s">
        <v>198</v>
      </c>
      <c r="B92" s="8" t="s">
        <v>110</v>
      </c>
      <c r="C92" s="2">
        <v>4.6865489957395E-2</v>
      </c>
      <c r="D92" s="2">
        <v>4.7743813682678299E-2</v>
      </c>
      <c r="E92" s="2">
        <v>5.5289139633286299E-2</v>
      </c>
      <c r="F92" s="2">
        <v>5.7647740440324398E-2</v>
      </c>
      <c r="G92" s="2">
        <v>5.9652029826014898E-2</v>
      </c>
      <c r="H92" s="2">
        <v>6.0046189376443397E-2</v>
      </c>
      <c r="I92" s="2">
        <v>5.9338521400778201E-2</v>
      </c>
      <c r="J92" s="2">
        <v>6.2185241953142102E-2</v>
      </c>
      <c r="K92" s="2">
        <v>5.8156028368794299E-2</v>
      </c>
      <c r="L92" s="2">
        <v>5.5210099868098703E-2</v>
      </c>
      <c r="M92" s="2">
        <v>5.7695571016460202E-2</v>
      </c>
      <c r="N92" s="2">
        <v>5.6190182154986099E-2</v>
      </c>
      <c r="O92" s="2">
        <v>5.31531531531532E-2</v>
      </c>
    </row>
    <row r="93" spans="1:15" x14ac:dyDescent="0.3">
      <c r="A93" s="8" t="s">
        <v>198</v>
      </c>
      <c r="B93" s="8" t="s">
        <v>111</v>
      </c>
      <c r="C93" s="2">
        <v>0.42878880097382799</v>
      </c>
      <c r="D93" s="2">
        <v>0.40174672489083002</v>
      </c>
      <c r="E93" s="2">
        <v>0.36163610719323003</v>
      </c>
      <c r="F93" s="2">
        <v>0.33053302433372</v>
      </c>
      <c r="G93" s="2">
        <v>0.29411764705882398</v>
      </c>
      <c r="H93" s="2">
        <v>0.25814729278932502</v>
      </c>
      <c r="I93" s="2">
        <v>0.21546692607003901</v>
      </c>
      <c r="J93" s="2">
        <v>0.17626450624042</v>
      </c>
      <c r="K93" s="2">
        <v>0.15663627152988899</v>
      </c>
      <c r="L93" s="2">
        <v>0.1400037686075</v>
      </c>
      <c r="M93" s="2">
        <v>8.6713049380621104E-2</v>
      </c>
      <c r="N93" s="2">
        <v>5.86600802716888E-2</v>
      </c>
      <c r="O93" s="2">
        <v>4.8948948948948898E-2</v>
      </c>
    </row>
    <row r="94" spans="1:15" x14ac:dyDescent="0.3">
      <c r="A94" s="8" t="s">
        <v>199</v>
      </c>
      <c r="B94" s="8" t="s">
        <v>103</v>
      </c>
      <c r="C94" s="2">
        <v>1.4586014586014599E-2</v>
      </c>
      <c r="D94" s="2">
        <v>1.5667099091907E-2</v>
      </c>
      <c r="E94" s="2">
        <v>1.6556638373677001E-2</v>
      </c>
      <c r="F94" s="2">
        <v>1.780664082958E-2</v>
      </c>
      <c r="G94" s="2">
        <v>1.8667524943675601E-2</v>
      </c>
      <c r="H94" s="2">
        <v>1.8625231529121201E-2</v>
      </c>
      <c r="I94" s="2">
        <v>2.0456802383316802E-2</v>
      </c>
      <c r="J94" s="2">
        <v>2.14677510875733E-2</v>
      </c>
      <c r="K94" s="2">
        <v>1.9455600178491701E-2</v>
      </c>
      <c r="L94" s="2">
        <v>2.5415113520840402E-2</v>
      </c>
      <c r="M94" s="2">
        <v>2.7039448487169701E-2</v>
      </c>
      <c r="N94" s="2">
        <v>3.0725462304409701E-2</v>
      </c>
      <c r="O94" s="2">
        <v>2.97071129707113E-2</v>
      </c>
    </row>
    <row r="95" spans="1:15" x14ac:dyDescent="0.3">
      <c r="A95" s="8" t="s">
        <v>199</v>
      </c>
      <c r="B95" s="8" t="s">
        <v>104</v>
      </c>
      <c r="C95" s="2">
        <v>0.168275418275418</v>
      </c>
      <c r="D95" s="2">
        <v>0.178225725975452</v>
      </c>
      <c r="E95" s="2">
        <v>0.18746725348422899</v>
      </c>
      <c r="F95" s="2">
        <v>0.19314968052791501</v>
      </c>
      <c r="G95" s="2">
        <v>0.20469906662375301</v>
      </c>
      <c r="H95" s="2">
        <v>0.210845853056184</v>
      </c>
      <c r="I95" s="2">
        <v>0.22115193644488601</v>
      </c>
      <c r="J95" s="2">
        <v>0.23037639493096301</v>
      </c>
      <c r="K95" s="2">
        <v>0.22231146809460101</v>
      </c>
      <c r="L95" s="2">
        <v>0.216282616062352</v>
      </c>
      <c r="M95" s="2">
        <v>0.222903102259671</v>
      </c>
      <c r="N95" s="2">
        <v>0.22759601706970101</v>
      </c>
      <c r="O95" s="2">
        <v>0.222454672245467</v>
      </c>
    </row>
    <row r="96" spans="1:15" x14ac:dyDescent="0.3">
      <c r="A96" s="8" t="s">
        <v>199</v>
      </c>
      <c r="B96" s="8" t="s">
        <v>105</v>
      </c>
      <c r="C96" s="2">
        <v>6.9390819390819397E-2</v>
      </c>
      <c r="D96" s="2">
        <v>7.1449955094302006E-2</v>
      </c>
      <c r="E96" s="2">
        <v>7.0627685214293204E-2</v>
      </c>
      <c r="F96" s="2">
        <v>7.4997381376348607E-2</v>
      </c>
      <c r="G96" s="2">
        <v>7.7781353931981503E-2</v>
      </c>
      <c r="H96" s="2">
        <v>8.3556287301914001E-2</v>
      </c>
      <c r="I96" s="2">
        <v>9.1956305858987106E-2</v>
      </c>
      <c r="J96" s="2">
        <v>9.7219595233591805E-2</v>
      </c>
      <c r="K96" s="2">
        <v>0.107898259705489</v>
      </c>
      <c r="L96" s="2">
        <v>0.114113859708573</v>
      </c>
      <c r="M96" s="2">
        <v>0.122481807736499</v>
      </c>
      <c r="N96" s="2">
        <v>0.12588904694167899</v>
      </c>
      <c r="O96" s="2">
        <v>0.134100418410042</v>
      </c>
    </row>
    <row r="97" spans="1:15" x14ac:dyDescent="0.3">
      <c r="A97" s="8" t="s">
        <v>199</v>
      </c>
      <c r="B97" s="8" t="s">
        <v>106</v>
      </c>
      <c r="C97" s="2">
        <v>8.3655083655083708E-3</v>
      </c>
      <c r="D97" s="2">
        <v>9.3803013671290292E-3</v>
      </c>
      <c r="E97" s="2">
        <v>9.7453630933668697E-3</v>
      </c>
      <c r="F97" s="2">
        <v>1.00555148214099E-2</v>
      </c>
      <c r="G97" s="2">
        <v>9.9774702285162498E-3</v>
      </c>
      <c r="H97" s="2">
        <v>1.10104959868286E-2</v>
      </c>
      <c r="I97" s="2">
        <v>1.1817279046673301E-2</v>
      </c>
      <c r="J97" s="2">
        <v>1.0970304520522001E-2</v>
      </c>
      <c r="K97" s="2">
        <v>1.24051762605979E-2</v>
      </c>
      <c r="L97" s="2">
        <v>1.0589630633683501E-2</v>
      </c>
      <c r="M97" s="2">
        <v>1.06472615855994E-2</v>
      </c>
      <c r="N97" s="2">
        <v>9.9573257467994308E-3</v>
      </c>
      <c r="O97" s="2">
        <v>1.02510460251046E-2</v>
      </c>
    </row>
    <row r="98" spans="1:15" x14ac:dyDescent="0.3">
      <c r="A98" s="8" t="s">
        <v>199</v>
      </c>
      <c r="B98" s="8" t="s">
        <v>107</v>
      </c>
      <c r="C98" s="2">
        <v>0.12741312741312699</v>
      </c>
      <c r="D98" s="2">
        <v>0.12623490669593901</v>
      </c>
      <c r="E98" s="2">
        <v>0.129309441475427</v>
      </c>
      <c r="F98" s="2">
        <v>0.13354980622185</v>
      </c>
      <c r="G98" s="2">
        <v>0.13957729857311399</v>
      </c>
      <c r="H98" s="2">
        <v>0.146429306441655</v>
      </c>
      <c r="I98" s="2">
        <v>0.156703078450844</v>
      </c>
      <c r="J98" s="2">
        <v>0.183752600718744</v>
      </c>
      <c r="K98" s="2">
        <v>0.19571619812583699</v>
      </c>
      <c r="L98" s="2">
        <v>0.221111487631311</v>
      </c>
      <c r="M98" s="2">
        <v>0.24733818460359999</v>
      </c>
      <c r="N98" s="2">
        <v>0.26578947368421102</v>
      </c>
      <c r="O98" s="2">
        <v>0.279637377963738</v>
      </c>
    </row>
    <row r="99" spans="1:15" x14ac:dyDescent="0.3">
      <c r="A99" s="8" t="s">
        <v>199</v>
      </c>
      <c r="B99" s="8" t="s">
        <v>108</v>
      </c>
      <c r="C99" s="2">
        <v>5.4697554697554704E-3</v>
      </c>
      <c r="D99" s="2">
        <v>6.6859594850813301E-3</v>
      </c>
      <c r="E99" s="2">
        <v>6.3921198784449296E-3</v>
      </c>
      <c r="F99" s="2">
        <v>6.8084214936629302E-3</v>
      </c>
      <c r="G99" s="2">
        <v>6.7589314451239101E-3</v>
      </c>
      <c r="H99" s="2">
        <v>6.8944227207244297E-3</v>
      </c>
      <c r="I99" s="2">
        <v>7.5471698113207496E-3</v>
      </c>
      <c r="J99" s="2">
        <v>7.1874408927558196E-3</v>
      </c>
      <c r="K99" s="2">
        <v>8.5676037483266403E-3</v>
      </c>
      <c r="L99" s="2">
        <v>7.5398170111826502E-3</v>
      </c>
      <c r="M99" s="2">
        <v>8.7322864802757607E-3</v>
      </c>
      <c r="N99" s="2">
        <v>9.0327169274537697E-3</v>
      </c>
      <c r="O99" s="2">
        <v>9.1352859135285895E-3</v>
      </c>
    </row>
    <row r="100" spans="1:15" x14ac:dyDescent="0.3">
      <c r="A100" s="8" t="s">
        <v>199</v>
      </c>
      <c r="B100" s="8" t="s">
        <v>17</v>
      </c>
      <c r="C100" s="2">
        <v>8.7945087945088003E-3</v>
      </c>
      <c r="D100" s="2">
        <v>9.3803013671290292E-3</v>
      </c>
      <c r="E100" s="2">
        <v>1.08980404484963E-2</v>
      </c>
      <c r="F100" s="2">
        <v>1.0788729443804299E-2</v>
      </c>
      <c r="G100" s="2">
        <v>1.1264885741873201E-2</v>
      </c>
      <c r="H100" s="2">
        <v>1.20395143033546E-2</v>
      </c>
      <c r="I100" s="2">
        <v>1.2214498510427E-2</v>
      </c>
      <c r="J100" s="2">
        <v>1.13485908832987E-2</v>
      </c>
      <c r="K100" s="2">
        <v>1.1066488174921899E-2</v>
      </c>
      <c r="L100" s="2">
        <v>1.07590647238224E-2</v>
      </c>
      <c r="M100" s="2">
        <v>1.17962466487936E-2</v>
      </c>
      <c r="N100" s="2">
        <v>1.28022759601707E-2</v>
      </c>
      <c r="O100" s="2">
        <v>1.3040446304044599E-2</v>
      </c>
    </row>
    <row r="101" spans="1:15" x14ac:dyDescent="0.3">
      <c r="A101" s="8" t="s">
        <v>199</v>
      </c>
      <c r="B101" s="8" t="s">
        <v>109</v>
      </c>
      <c r="C101" s="2">
        <v>9.4809094809094802E-2</v>
      </c>
      <c r="D101" s="2">
        <v>0.108771579682666</v>
      </c>
      <c r="E101" s="2">
        <v>0.11809703447553201</v>
      </c>
      <c r="F101" s="2">
        <v>0.13836807374044199</v>
      </c>
      <c r="G101" s="2">
        <v>0.14762364553159499</v>
      </c>
      <c r="H101" s="2">
        <v>0.165569047129039</v>
      </c>
      <c r="I101" s="2">
        <v>0.17527308838133099</v>
      </c>
      <c r="J101" s="2">
        <v>0.18223945526763799</v>
      </c>
      <c r="K101" s="2">
        <v>0.18804105310129399</v>
      </c>
      <c r="L101" s="2">
        <v>0.18205692985428701</v>
      </c>
      <c r="M101" s="2">
        <v>0.18360781309842999</v>
      </c>
      <c r="N101" s="2">
        <v>0.18108108108108101</v>
      </c>
      <c r="O101" s="2">
        <v>0.17559274755927501</v>
      </c>
    </row>
    <row r="102" spans="1:15" x14ac:dyDescent="0.3">
      <c r="A102" s="8" t="s">
        <v>199</v>
      </c>
      <c r="B102" s="8" t="s">
        <v>110</v>
      </c>
      <c r="C102" s="2">
        <v>5.9416559416559399E-2</v>
      </c>
      <c r="D102" s="2">
        <v>6.5163157369523994E-2</v>
      </c>
      <c r="E102" s="2">
        <v>6.9370219008697498E-2</v>
      </c>
      <c r="F102" s="2">
        <v>7.1436053210432601E-2</v>
      </c>
      <c r="G102" s="2">
        <v>7.7244930801416201E-2</v>
      </c>
      <c r="H102" s="2">
        <v>7.8925704877546798E-2</v>
      </c>
      <c r="I102" s="2">
        <v>7.6067527308838104E-2</v>
      </c>
      <c r="J102" s="2">
        <v>7.4427841876300402E-2</v>
      </c>
      <c r="K102" s="2">
        <v>7.5412762159750096E-2</v>
      </c>
      <c r="L102" s="2">
        <v>7.3026092849881402E-2</v>
      </c>
      <c r="M102" s="2">
        <v>7.8437380314055893E-2</v>
      </c>
      <c r="N102" s="2">
        <v>7.7951635846372699E-2</v>
      </c>
      <c r="O102" s="2">
        <v>7.9567642956764301E-2</v>
      </c>
    </row>
    <row r="103" spans="1:15" x14ac:dyDescent="0.3">
      <c r="A103" s="8" t="s">
        <v>199</v>
      </c>
      <c r="B103" s="8" t="s">
        <v>111</v>
      </c>
      <c r="C103" s="2">
        <v>0.44347919347919301</v>
      </c>
      <c r="D103" s="2">
        <v>0.409041013870871</v>
      </c>
      <c r="E103" s="2">
        <v>0.38153620454783599</v>
      </c>
      <c r="F103" s="2">
        <v>0.343039698334555</v>
      </c>
      <c r="G103" s="2">
        <v>0.306404892178951</v>
      </c>
      <c r="H103" s="2">
        <v>0.26610413665363197</v>
      </c>
      <c r="I103" s="2">
        <v>0.22681231380337599</v>
      </c>
      <c r="J103" s="2">
        <v>0.18101002458861401</v>
      </c>
      <c r="K103" s="2">
        <v>0.15912539045069199</v>
      </c>
      <c r="L103" s="2">
        <v>0.13910538800406599</v>
      </c>
      <c r="M103" s="2">
        <v>8.7016468785905798E-2</v>
      </c>
      <c r="N103" s="2">
        <v>5.9174964438122299E-2</v>
      </c>
      <c r="O103" s="2">
        <v>4.6513249651325E-2</v>
      </c>
    </row>
    <row r="104" spans="1:15" x14ac:dyDescent="0.3">
      <c r="A104" s="8" t="s">
        <v>200</v>
      </c>
      <c r="B104" s="8" t="s">
        <v>103</v>
      </c>
      <c r="C104" s="2">
        <v>1.5381619937694701E-2</v>
      </c>
      <c r="D104" s="2">
        <v>1.9364542207181801E-2</v>
      </c>
      <c r="E104" s="2">
        <v>2.1659992719330199E-2</v>
      </c>
      <c r="F104" s="2">
        <v>2.1754764473211102E-2</v>
      </c>
      <c r="G104" s="2">
        <v>2.3752151462994801E-2</v>
      </c>
      <c r="H104" s="2">
        <v>2.6839280075781499E-2</v>
      </c>
      <c r="I104" s="2">
        <v>2.6612539467749202E-2</v>
      </c>
      <c r="J104" s="2">
        <v>2.67175572519084E-2</v>
      </c>
      <c r="K104" s="2">
        <v>2.6567091087169401E-2</v>
      </c>
      <c r="L104" s="2">
        <v>3.0173384372888998E-2</v>
      </c>
      <c r="M104" s="2">
        <v>3.3517895985762297E-2</v>
      </c>
      <c r="N104" s="2">
        <v>3.6840301576422201E-2</v>
      </c>
      <c r="O104" s="2">
        <v>3.8226171514795897E-2</v>
      </c>
    </row>
    <row r="105" spans="1:15" x14ac:dyDescent="0.3">
      <c r="A105" s="8" t="s">
        <v>200</v>
      </c>
      <c r="B105" s="8" t="s">
        <v>104</v>
      </c>
      <c r="C105" s="2">
        <v>0.152647975077882</v>
      </c>
      <c r="D105" s="2">
        <v>0.16018048505358201</v>
      </c>
      <c r="E105" s="2">
        <v>0.16345103749545001</v>
      </c>
      <c r="F105" s="2">
        <v>0.170262495505214</v>
      </c>
      <c r="G105" s="2">
        <v>0.17211703958691901</v>
      </c>
      <c r="H105" s="2">
        <v>0.19134827912851299</v>
      </c>
      <c r="I105" s="2">
        <v>0.19350473612990499</v>
      </c>
      <c r="J105" s="2">
        <v>0.19765539803707699</v>
      </c>
      <c r="K105" s="2">
        <v>0.19123408423114599</v>
      </c>
      <c r="L105" s="2">
        <v>0.192299031749606</v>
      </c>
      <c r="M105" s="2">
        <v>0.203776942851493</v>
      </c>
      <c r="N105" s="2">
        <v>0.20673406442768999</v>
      </c>
      <c r="O105" s="2">
        <v>0.21376477491826601</v>
      </c>
    </row>
    <row r="106" spans="1:15" x14ac:dyDescent="0.3">
      <c r="A106" s="8" t="s">
        <v>200</v>
      </c>
      <c r="B106" s="8" t="s">
        <v>105</v>
      </c>
      <c r="C106" s="2">
        <v>0.114096573208723</v>
      </c>
      <c r="D106" s="2">
        <v>0.11054709531866901</v>
      </c>
      <c r="E106" s="2">
        <v>0.11121223152530001</v>
      </c>
      <c r="F106" s="2">
        <v>0.110931319669184</v>
      </c>
      <c r="G106" s="2">
        <v>0.11256454388984501</v>
      </c>
      <c r="H106" s="2">
        <v>0.119040101041996</v>
      </c>
      <c r="I106" s="2">
        <v>0.12043301759133999</v>
      </c>
      <c r="J106" s="2">
        <v>0.12649945474373001</v>
      </c>
      <c r="K106" s="2">
        <v>0.12952987267384899</v>
      </c>
      <c r="L106" s="2">
        <v>0.127448772798919</v>
      </c>
      <c r="M106" s="2">
        <v>0.13446707534111099</v>
      </c>
      <c r="N106" s="2">
        <v>0.13930774503084301</v>
      </c>
      <c r="O106" s="2">
        <v>0.13898901835862201</v>
      </c>
    </row>
    <row r="107" spans="1:15" x14ac:dyDescent="0.3">
      <c r="A107" s="8" t="s">
        <v>200</v>
      </c>
      <c r="B107" s="8" t="s">
        <v>106</v>
      </c>
      <c r="C107" s="2">
        <v>9.7352024922118402E-4</v>
      </c>
      <c r="D107" s="2">
        <v>9.4002632073698098E-4</v>
      </c>
      <c r="E107" s="2">
        <v>9.1008372770294901E-4</v>
      </c>
      <c r="F107" s="2">
        <v>1.97770586120101E-3</v>
      </c>
      <c r="G107" s="2">
        <v>1.5490533562822701E-3</v>
      </c>
      <c r="H107" s="2">
        <v>1.73665929902116E-3</v>
      </c>
      <c r="I107" s="2">
        <v>2.2552999548939999E-3</v>
      </c>
      <c r="J107" s="2">
        <v>1.4994547437295501E-3</v>
      </c>
      <c r="K107" s="2">
        <v>1.34671890303624E-3</v>
      </c>
      <c r="L107" s="2">
        <v>1.1258725512271999E-3</v>
      </c>
      <c r="M107" s="2">
        <v>1.4830927427328499E-3</v>
      </c>
      <c r="N107" s="2">
        <v>1.2851267991775201E-3</v>
      </c>
      <c r="O107" s="2">
        <v>1.00595188196831E-3</v>
      </c>
    </row>
    <row r="108" spans="1:15" x14ac:dyDescent="0.3">
      <c r="A108" s="8" t="s">
        <v>200</v>
      </c>
      <c r="B108" s="8" t="s">
        <v>107</v>
      </c>
      <c r="C108" s="2">
        <v>0.173870716510903</v>
      </c>
      <c r="D108" s="2">
        <v>0.18725324309080699</v>
      </c>
      <c r="E108" s="2">
        <v>0.20677102293411001</v>
      </c>
      <c r="F108" s="2">
        <v>0.22024451636102099</v>
      </c>
      <c r="G108" s="2">
        <v>0.24130808950086099</v>
      </c>
      <c r="H108" s="2">
        <v>0.239816861383012</v>
      </c>
      <c r="I108" s="2">
        <v>0.27093670124793301</v>
      </c>
      <c r="J108" s="2">
        <v>0.30057251908396898</v>
      </c>
      <c r="K108" s="2">
        <v>0.32064152791381001</v>
      </c>
      <c r="L108" s="2">
        <v>0.34485476244089203</v>
      </c>
      <c r="M108" s="2">
        <v>0.371860787027882</v>
      </c>
      <c r="N108" s="2">
        <v>0.39864633310486602</v>
      </c>
      <c r="O108" s="2">
        <v>0.40673987760918801</v>
      </c>
    </row>
    <row r="109" spans="1:15" x14ac:dyDescent="0.3">
      <c r="A109" s="8" t="s">
        <v>200</v>
      </c>
      <c r="B109" s="8" t="s">
        <v>108</v>
      </c>
      <c r="C109" s="2">
        <v>7.0093457943925198E-3</v>
      </c>
      <c r="D109" s="2">
        <v>7.7082158300432399E-3</v>
      </c>
      <c r="E109" s="2">
        <v>8.0087368037859499E-3</v>
      </c>
      <c r="F109" s="2">
        <v>9.7087378640776708E-3</v>
      </c>
      <c r="G109" s="2">
        <v>8.6058519793459493E-3</v>
      </c>
      <c r="H109" s="2">
        <v>9.3148089674771097E-3</v>
      </c>
      <c r="I109" s="2">
        <v>9.1715531499022701E-3</v>
      </c>
      <c r="J109" s="2">
        <v>1.1041439476554E-2</v>
      </c>
      <c r="K109" s="2">
        <v>1.0773751224289901E-2</v>
      </c>
      <c r="L109" s="2">
        <v>1.2159423553253799E-2</v>
      </c>
      <c r="M109" s="2">
        <v>1.4435436029266399E-2</v>
      </c>
      <c r="N109" s="2">
        <v>1.44790952707334E-2</v>
      </c>
      <c r="O109" s="2">
        <v>1.4250984994551101E-2</v>
      </c>
    </row>
    <row r="110" spans="1:15" x14ac:dyDescent="0.3">
      <c r="A110" s="8" t="s">
        <v>200</v>
      </c>
      <c r="B110" s="8" t="s">
        <v>17</v>
      </c>
      <c r="C110" s="2">
        <v>7.5934579439252302E-3</v>
      </c>
      <c r="D110" s="2">
        <v>6.7681895093062603E-3</v>
      </c>
      <c r="E110" s="2">
        <v>6.3705860939206396E-3</v>
      </c>
      <c r="F110" s="2">
        <v>8.0906148867313891E-3</v>
      </c>
      <c r="G110" s="2">
        <v>7.5731497418244399E-3</v>
      </c>
      <c r="H110" s="2">
        <v>7.1045153141774597E-3</v>
      </c>
      <c r="I110" s="2">
        <v>8.5701398285972005E-3</v>
      </c>
      <c r="J110" s="2">
        <v>1.02235550708833E-2</v>
      </c>
      <c r="K110" s="2">
        <v>9.0597453476983295E-3</v>
      </c>
      <c r="L110" s="2">
        <v>7.0929970727313697E-3</v>
      </c>
      <c r="M110" s="2">
        <v>7.2177180146331798E-3</v>
      </c>
      <c r="N110" s="2">
        <v>7.3680603152844401E-3</v>
      </c>
      <c r="O110" s="2">
        <v>7.6284684382596996E-3</v>
      </c>
    </row>
    <row r="111" spans="1:15" x14ac:dyDescent="0.3">
      <c r="A111" s="8" t="s">
        <v>200</v>
      </c>
      <c r="B111" s="8" t="s">
        <v>109</v>
      </c>
      <c r="C111" s="2">
        <v>6.9314641744548294E-2</v>
      </c>
      <c r="D111" s="2">
        <v>8.0090242526790797E-2</v>
      </c>
      <c r="E111" s="2">
        <v>8.7732071350564295E-2</v>
      </c>
      <c r="F111" s="2">
        <v>9.1334052499100996E-2</v>
      </c>
      <c r="G111" s="2">
        <v>9.8106712564543896E-2</v>
      </c>
      <c r="H111" s="2">
        <v>0.106883485948847</v>
      </c>
      <c r="I111" s="2">
        <v>0.10404450458577701</v>
      </c>
      <c r="J111" s="2">
        <v>0.101008724100327</v>
      </c>
      <c r="K111" s="2">
        <v>0.107859941234084</v>
      </c>
      <c r="L111" s="2">
        <v>0.103580274712903</v>
      </c>
      <c r="M111" s="2">
        <v>0.102827763496144</v>
      </c>
      <c r="N111" s="2">
        <v>9.4242631939684698E-2</v>
      </c>
      <c r="O111" s="2">
        <v>9.0787157347640202E-2</v>
      </c>
    </row>
    <row r="112" spans="1:15" x14ac:dyDescent="0.3">
      <c r="A112" s="8" t="s">
        <v>200</v>
      </c>
      <c r="B112" s="8" t="s">
        <v>110</v>
      </c>
      <c r="C112" s="2">
        <v>4.8481308411215E-2</v>
      </c>
      <c r="D112" s="2">
        <v>4.8881368678323003E-2</v>
      </c>
      <c r="E112" s="2">
        <v>5.2056789224608699E-2</v>
      </c>
      <c r="F112" s="2">
        <v>5.86120100683208E-2</v>
      </c>
      <c r="G112" s="2">
        <v>5.55938037865749E-2</v>
      </c>
      <c r="H112" s="2">
        <v>5.7151878749605298E-2</v>
      </c>
      <c r="I112" s="2">
        <v>5.6983912193655097E-2</v>
      </c>
      <c r="J112" s="2">
        <v>5.3571428571428603E-2</v>
      </c>
      <c r="K112" s="2">
        <v>5.5215475024485802E-2</v>
      </c>
      <c r="L112" s="2">
        <v>5.0101328529610398E-2</v>
      </c>
      <c r="M112" s="2">
        <v>4.99307890053391E-2</v>
      </c>
      <c r="N112" s="2">
        <v>4.8320767649074697E-2</v>
      </c>
      <c r="O112" s="2">
        <v>4.7279738452510697E-2</v>
      </c>
    </row>
    <row r="113" spans="1:15" x14ac:dyDescent="0.3">
      <c r="A113" s="8" t="s">
        <v>200</v>
      </c>
      <c r="B113" s="8" t="s">
        <v>111</v>
      </c>
      <c r="C113" s="2">
        <v>0.410630841121495</v>
      </c>
      <c r="D113" s="2">
        <v>0.37826659146456099</v>
      </c>
      <c r="E113" s="2">
        <v>0.34182744812522797</v>
      </c>
      <c r="F113" s="2">
        <v>0.30708378281193799</v>
      </c>
      <c r="G113" s="2">
        <v>0.27882960413080898</v>
      </c>
      <c r="H113" s="2">
        <v>0.240764130091569</v>
      </c>
      <c r="I113" s="2">
        <v>0.20748759585024801</v>
      </c>
      <c r="J113" s="2">
        <v>0.17121046892039299</v>
      </c>
      <c r="K113" s="2">
        <v>0.147771792360431</v>
      </c>
      <c r="L113" s="2">
        <v>0.13116415221796901</v>
      </c>
      <c r="M113" s="2">
        <v>8.0482499505635796E-2</v>
      </c>
      <c r="N113" s="2">
        <v>5.2775873886223401E-2</v>
      </c>
      <c r="O113" s="2">
        <v>4.1327856484198199E-2</v>
      </c>
    </row>
    <row r="114" spans="1:15" x14ac:dyDescent="0.3">
      <c r="A114" s="8" t="s">
        <v>201</v>
      </c>
      <c r="B114" s="8" t="s">
        <v>103</v>
      </c>
      <c r="C114" s="2">
        <v>1.3782542113323099E-2</v>
      </c>
      <c r="D114" s="2">
        <v>1.24694376528117E-2</v>
      </c>
      <c r="E114" s="2">
        <v>1.57697121401752E-2</v>
      </c>
      <c r="F114" s="2">
        <v>1.46377165162235E-2</v>
      </c>
      <c r="G114" s="2">
        <v>1.54686078252957E-2</v>
      </c>
      <c r="H114" s="2">
        <v>1.3932868904369899E-2</v>
      </c>
      <c r="I114" s="2">
        <v>1.8720748829953199E-2</v>
      </c>
      <c r="J114" s="2">
        <v>1.90459238163047E-2</v>
      </c>
      <c r="K114" s="2">
        <v>1.8360655737704901E-2</v>
      </c>
      <c r="L114" s="2">
        <v>1.8770814411141399E-2</v>
      </c>
      <c r="M114" s="2">
        <v>2.64935753079878E-2</v>
      </c>
      <c r="N114" s="2">
        <v>3.4064665127020798E-2</v>
      </c>
      <c r="O114" s="2">
        <v>3.5187287173666301E-2</v>
      </c>
    </row>
    <row r="115" spans="1:15" x14ac:dyDescent="0.3">
      <c r="A115" s="8" t="s">
        <v>201</v>
      </c>
      <c r="B115" s="8" t="s">
        <v>104</v>
      </c>
      <c r="C115" s="2">
        <v>0.143185298621746</v>
      </c>
      <c r="D115" s="2">
        <v>0.14718826405867999</v>
      </c>
      <c r="E115" s="2">
        <v>0.15819774718398</v>
      </c>
      <c r="F115" s="2">
        <v>0.154671871188095</v>
      </c>
      <c r="G115" s="2">
        <v>0.164240218380346</v>
      </c>
      <c r="H115" s="2">
        <v>0.16993877981844999</v>
      </c>
      <c r="I115" s="2">
        <v>0.18330733229329199</v>
      </c>
      <c r="J115" s="2">
        <v>0.190281238875045</v>
      </c>
      <c r="K115" s="2">
        <v>0.195737704918033</v>
      </c>
      <c r="L115" s="2">
        <v>0.19482288828337899</v>
      </c>
      <c r="M115" s="2">
        <v>0.20360312624188601</v>
      </c>
      <c r="N115" s="2">
        <v>0.21166281755196301</v>
      </c>
      <c r="O115" s="2">
        <v>0.21384790011350699</v>
      </c>
    </row>
    <row r="116" spans="1:15" x14ac:dyDescent="0.3">
      <c r="A116" s="8" t="s">
        <v>201</v>
      </c>
      <c r="B116" s="8" t="s">
        <v>105</v>
      </c>
      <c r="C116" s="2">
        <v>0.100816743236345</v>
      </c>
      <c r="D116" s="2">
        <v>9.4376528117359401E-2</v>
      </c>
      <c r="E116" s="2">
        <v>9.6370463078848598E-2</v>
      </c>
      <c r="F116" s="2">
        <v>9.3437423761893207E-2</v>
      </c>
      <c r="G116" s="2">
        <v>9.5996360327570501E-2</v>
      </c>
      <c r="H116" s="2">
        <v>0.107663077897403</v>
      </c>
      <c r="I116" s="2">
        <v>0.118759750390016</v>
      </c>
      <c r="J116" s="2">
        <v>0.121751512993948</v>
      </c>
      <c r="K116" s="2">
        <v>0.120983606557377</v>
      </c>
      <c r="L116" s="2">
        <v>0.12231304874356599</v>
      </c>
      <c r="M116" s="2">
        <v>0.12822890449066099</v>
      </c>
      <c r="N116" s="2">
        <v>0.13094688221709</v>
      </c>
      <c r="O116" s="2">
        <v>0.128036322360953</v>
      </c>
    </row>
    <row r="117" spans="1:15" x14ac:dyDescent="0.3">
      <c r="A117" s="8" t="s">
        <v>201</v>
      </c>
      <c r="B117" s="8" t="s">
        <v>106</v>
      </c>
      <c r="C117" s="2">
        <v>3.5732516590097001E-3</v>
      </c>
      <c r="D117" s="2">
        <v>3.4229828850855701E-3</v>
      </c>
      <c r="E117" s="2">
        <v>4.7559449311639504E-3</v>
      </c>
      <c r="F117" s="2">
        <v>2.19565747743352E-3</v>
      </c>
      <c r="G117" s="2">
        <v>3.1847133757961798E-3</v>
      </c>
      <c r="H117" s="2">
        <v>1.8999366687777099E-3</v>
      </c>
      <c r="I117" s="2">
        <v>1.9500780031201201E-3</v>
      </c>
      <c r="J117" s="2">
        <v>3.0259878960484199E-3</v>
      </c>
      <c r="K117" s="2">
        <v>2.1311475409836098E-3</v>
      </c>
      <c r="L117" s="2">
        <v>2.8761731759006999E-3</v>
      </c>
      <c r="M117" s="2">
        <v>3.4441647900384201E-3</v>
      </c>
      <c r="N117" s="2">
        <v>2.7713625866050799E-3</v>
      </c>
      <c r="O117" s="2">
        <v>2.1566401816117999E-3</v>
      </c>
    </row>
    <row r="118" spans="1:15" x14ac:dyDescent="0.3">
      <c r="A118" s="8" t="s">
        <v>201</v>
      </c>
      <c r="B118" s="8" t="s">
        <v>107</v>
      </c>
      <c r="C118" s="2">
        <v>0.17815211842776901</v>
      </c>
      <c r="D118" s="2">
        <v>0.184841075794621</v>
      </c>
      <c r="E118" s="2">
        <v>0.20425531914893599</v>
      </c>
      <c r="F118" s="2">
        <v>0.22395706269821899</v>
      </c>
      <c r="G118" s="2">
        <v>0.22179253867151999</v>
      </c>
      <c r="H118" s="2">
        <v>0.23749208359721299</v>
      </c>
      <c r="I118" s="2">
        <v>0.25019500780031201</v>
      </c>
      <c r="J118" s="2">
        <v>0.27162691349234602</v>
      </c>
      <c r="K118" s="2">
        <v>0.28557377049180299</v>
      </c>
      <c r="L118" s="2">
        <v>0.31092945806842298</v>
      </c>
      <c r="M118" s="2">
        <v>0.33951516757186401</v>
      </c>
      <c r="N118" s="2">
        <v>0.35692840646651303</v>
      </c>
      <c r="O118" s="2">
        <v>0.38456299659477899</v>
      </c>
    </row>
    <row r="119" spans="1:15" x14ac:dyDescent="0.3">
      <c r="A119" s="8" t="s">
        <v>201</v>
      </c>
      <c r="B119" s="8" t="s">
        <v>108</v>
      </c>
      <c r="C119" s="2">
        <v>3.31801939765186E-3</v>
      </c>
      <c r="D119" s="2">
        <v>1.9559902200489E-3</v>
      </c>
      <c r="E119" s="2">
        <v>1.75219023779725E-3</v>
      </c>
      <c r="F119" s="2">
        <v>2.9275433032446901E-3</v>
      </c>
      <c r="G119" s="2">
        <v>4.0946314831665203E-3</v>
      </c>
      <c r="H119" s="2">
        <v>4.2220814861726802E-3</v>
      </c>
      <c r="I119" s="2">
        <v>3.9001560062402502E-3</v>
      </c>
      <c r="J119" s="2">
        <v>5.1619793520825902E-3</v>
      </c>
      <c r="K119" s="2">
        <v>4.5901639344262304E-3</v>
      </c>
      <c r="L119" s="2">
        <v>4.3899485316378998E-3</v>
      </c>
      <c r="M119" s="2">
        <v>5.8285865677573196E-3</v>
      </c>
      <c r="N119" s="2">
        <v>6.3510392609699802E-3</v>
      </c>
      <c r="O119" s="2">
        <v>4.99432463110102E-3</v>
      </c>
    </row>
    <row r="120" spans="1:15" x14ac:dyDescent="0.3">
      <c r="A120" s="8" t="s">
        <v>201</v>
      </c>
      <c r="B120" s="8" t="s">
        <v>17</v>
      </c>
      <c r="C120" s="2">
        <v>8.6778968861664103E-3</v>
      </c>
      <c r="D120" s="2">
        <v>7.8239608801956E-3</v>
      </c>
      <c r="E120" s="2">
        <v>8.5106382978723406E-3</v>
      </c>
      <c r="F120" s="2">
        <v>7.31885825811173E-3</v>
      </c>
      <c r="G120" s="2">
        <v>7.0518653321201101E-3</v>
      </c>
      <c r="H120" s="2">
        <v>8.0219548237280992E-3</v>
      </c>
      <c r="I120" s="2">
        <v>8.3853354134165396E-3</v>
      </c>
      <c r="J120" s="2">
        <v>6.9419722321110702E-3</v>
      </c>
      <c r="K120" s="2">
        <v>9.34426229508197E-3</v>
      </c>
      <c r="L120" s="2">
        <v>7.2661217075386001E-3</v>
      </c>
      <c r="M120" s="2">
        <v>8.4779440985561002E-3</v>
      </c>
      <c r="N120" s="2">
        <v>8.0831408775981495E-3</v>
      </c>
      <c r="O120" s="2">
        <v>7.37797956867196E-3</v>
      </c>
    </row>
    <row r="121" spans="1:15" x14ac:dyDescent="0.3">
      <c r="A121" s="8" t="s">
        <v>201</v>
      </c>
      <c r="B121" s="8" t="s">
        <v>109</v>
      </c>
      <c r="C121" s="2">
        <v>8.2440020418580895E-2</v>
      </c>
      <c r="D121" s="2">
        <v>9.9266503667481701E-2</v>
      </c>
      <c r="E121" s="2">
        <v>0.10337922403003801</v>
      </c>
      <c r="F121" s="2">
        <v>0.12027323737497</v>
      </c>
      <c r="G121" s="2">
        <v>0.13307552320291199</v>
      </c>
      <c r="H121" s="2">
        <v>0.13932868904369899</v>
      </c>
      <c r="I121" s="2">
        <v>0.14060062402496101</v>
      </c>
      <c r="J121" s="2">
        <v>0.14578141687433199</v>
      </c>
      <c r="K121" s="2">
        <v>0.15459016393442601</v>
      </c>
      <c r="L121" s="2">
        <v>0.14880411746896799</v>
      </c>
      <c r="M121" s="2">
        <v>0.14783415021857199</v>
      </c>
      <c r="N121" s="2">
        <v>0.14284064665127</v>
      </c>
      <c r="O121" s="2">
        <v>0.13166855845629999</v>
      </c>
    </row>
    <row r="122" spans="1:15" x14ac:dyDescent="0.3">
      <c r="A122" s="8" t="s">
        <v>201</v>
      </c>
      <c r="B122" s="8" t="s">
        <v>110</v>
      </c>
      <c r="C122" s="2">
        <v>4.1092394078611497E-2</v>
      </c>
      <c r="D122" s="2">
        <v>5.1589242053789702E-2</v>
      </c>
      <c r="E122" s="2">
        <v>5.9324155193992499E-2</v>
      </c>
      <c r="F122" s="2">
        <v>6.0258599658453302E-2</v>
      </c>
      <c r="G122" s="2">
        <v>6.6878980891719703E-2</v>
      </c>
      <c r="H122" s="2">
        <v>6.2064597846738401E-2</v>
      </c>
      <c r="I122" s="2">
        <v>5.8892355694227801E-2</v>
      </c>
      <c r="J122" s="2">
        <v>6.2655749377002495E-2</v>
      </c>
      <c r="K122" s="2">
        <v>5.3606557377049197E-2</v>
      </c>
      <c r="L122" s="2">
        <v>5.8734483802603703E-2</v>
      </c>
      <c r="M122" s="2">
        <v>5.7623526294873502E-2</v>
      </c>
      <c r="N122" s="2">
        <v>5.5080831408776003E-2</v>
      </c>
      <c r="O122" s="2">
        <v>5.1986379114642503E-2</v>
      </c>
    </row>
    <row r="123" spans="1:15" x14ac:dyDescent="0.3">
      <c r="A123" s="8" t="s">
        <v>201</v>
      </c>
      <c r="B123" s="8" t="s">
        <v>111</v>
      </c>
      <c r="C123" s="2">
        <v>0.42496171516079601</v>
      </c>
      <c r="D123" s="2">
        <v>0.39706601466992703</v>
      </c>
      <c r="E123" s="2">
        <v>0.34768460575719701</v>
      </c>
      <c r="F123" s="2">
        <v>0.320322029763357</v>
      </c>
      <c r="G123" s="2">
        <v>0.28821656050955402</v>
      </c>
      <c r="H123" s="2">
        <v>0.25543592991344699</v>
      </c>
      <c r="I123" s="2">
        <v>0.21528861154446199</v>
      </c>
      <c r="J123" s="2">
        <v>0.17372730509077999</v>
      </c>
      <c r="K123" s="2">
        <v>0.15508196721311501</v>
      </c>
      <c r="L123" s="2">
        <v>0.131092945806842</v>
      </c>
      <c r="M123" s="2">
        <v>7.8950854417803695E-2</v>
      </c>
      <c r="N123" s="2">
        <v>5.1270207852194001E-2</v>
      </c>
      <c r="O123" s="2">
        <v>4.01816118047673E-2</v>
      </c>
    </row>
    <row r="124" spans="1:15" x14ac:dyDescent="0.3">
      <c r="A124" s="8" t="s">
        <v>202</v>
      </c>
      <c r="B124" s="8" t="s">
        <v>103</v>
      </c>
      <c r="C124" s="2">
        <v>1.7493311380942601E-2</v>
      </c>
      <c r="D124" s="2">
        <v>1.7973533478174999E-2</v>
      </c>
      <c r="E124" s="2">
        <v>1.8992403038784501E-2</v>
      </c>
      <c r="F124" s="2">
        <v>2.41983080857761E-2</v>
      </c>
      <c r="G124" s="2">
        <v>2.5135732957973101E-2</v>
      </c>
      <c r="H124" s="2">
        <v>2.7541973212601399E-2</v>
      </c>
      <c r="I124" s="2">
        <v>2.9047875201721401E-2</v>
      </c>
      <c r="J124" s="2">
        <v>3.0884265279583899E-2</v>
      </c>
      <c r="K124" s="2">
        <v>3.2694647201946501E-2</v>
      </c>
      <c r="L124" s="2">
        <v>3.4765404183154297E-2</v>
      </c>
      <c r="M124" s="2">
        <v>4.8301002473636202E-2</v>
      </c>
      <c r="N124" s="2">
        <v>5.0990844825588098E-2</v>
      </c>
      <c r="O124" s="2">
        <v>5.0471436494731001E-2</v>
      </c>
    </row>
    <row r="125" spans="1:15" x14ac:dyDescent="0.3">
      <c r="A125" s="8" t="s">
        <v>202</v>
      </c>
      <c r="B125" s="8" t="s">
        <v>104</v>
      </c>
      <c r="C125" s="2">
        <v>0.186458118954517</v>
      </c>
      <c r="D125" s="2">
        <v>0.19632628876160399</v>
      </c>
      <c r="E125" s="2">
        <v>0.20811675329868101</v>
      </c>
      <c r="F125" s="2">
        <v>0.218768443832382</v>
      </c>
      <c r="G125" s="2">
        <v>0.21777599034787901</v>
      </c>
      <c r="H125" s="2">
        <v>0.22222222222222199</v>
      </c>
      <c r="I125" s="2">
        <v>0.239734624350009</v>
      </c>
      <c r="J125" s="2">
        <v>0.246261378413524</v>
      </c>
      <c r="K125" s="2">
        <v>0.24118004866180001</v>
      </c>
      <c r="L125" s="2">
        <v>0.242509892594686</v>
      </c>
      <c r="M125" s="2">
        <v>0.25348261945059197</v>
      </c>
      <c r="N125" s="2">
        <v>0.25692432495074702</v>
      </c>
      <c r="O125" s="2">
        <v>0.25402107598446999</v>
      </c>
    </row>
    <row r="126" spans="1:15" x14ac:dyDescent="0.3">
      <c r="A126" s="8" t="s">
        <v>202</v>
      </c>
      <c r="B126" s="8" t="s">
        <v>105</v>
      </c>
      <c r="C126" s="2">
        <v>7.6147355422926499E-2</v>
      </c>
      <c r="D126" s="2">
        <v>8.0584633616432894E-2</v>
      </c>
      <c r="E126" s="2">
        <v>7.9168332666933197E-2</v>
      </c>
      <c r="F126" s="2">
        <v>8.0857761164666503E-2</v>
      </c>
      <c r="G126" s="2">
        <v>8.6668007239091099E-2</v>
      </c>
      <c r="H126" s="2">
        <v>9.0548953027730597E-2</v>
      </c>
      <c r="I126" s="2">
        <v>9.2881477496862097E-2</v>
      </c>
      <c r="J126" s="2">
        <v>9.9317295188556601E-2</v>
      </c>
      <c r="K126" s="2">
        <v>0.103558394160584</v>
      </c>
      <c r="L126" s="2">
        <v>0.108818541548898</v>
      </c>
      <c r="M126" s="2">
        <v>0.11248535346959999</v>
      </c>
      <c r="N126" s="2">
        <v>0.124000463553135</v>
      </c>
      <c r="O126" s="2">
        <v>0.13754853022739899</v>
      </c>
    </row>
    <row r="127" spans="1:15" x14ac:dyDescent="0.3">
      <c r="A127" s="8" t="s">
        <v>202</v>
      </c>
      <c r="B127" s="8" t="s">
        <v>106</v>
      </c>
      <c r="C127" s="2">
        <v>2.2638402963572799E-3</v>
      </c>
      <c r="D127" s="2">
        <v>3.9502271380604404E-3</v>
      </c>
      <c r="E127" s="2">
        <v>2.7988804478208699E-3</v>
      </c>
      <c r="F127" s="2">
        <v>3.7379500295101299E-3</v>
      </c>
      <c r="G127" s="2">
        <v>3.2173738186205502E-3</v>
      </c>
      <c r="H127" s="2">
        <v>3.0182984342576901E-3</v>
      </c>
      <c r="I127" s="2">
        <v>3.2275416890801501E-3</v>
      </c>
      <c r="J127" s="2">
        <v>4.2262678803641103E-3</v>
      </c>
      <c r="K127" s="2">
        <v>4.10583941605839E-3</v>
      </c>
      <c r="L127" s="2">
        <v>2.54381006218202E-3</v>
      </c>
      <c r="M127" s="2">
        <v>1.9528707199583399E-3</v>
      </c>
      <c r="N127" s="2">
        <v>1.9701008228068099E-3</v>
      </c>
      <c r="O127" s="2">
        <v>2.66222961730449E-3</v>
      </c>
    </row>
    <row r="128" spans="1:15" x14ac:dyDescent="0.3">
      <c r="A128" s="8" t="s">
        <v>202</v>
      </c>
      <c r="B128" s="8" t="s">
        <v>107</v>
      </c>
      <c r="C128" s="2">
        <v>0.108252726898539</v>
      </c>
      <c r="D128" s="2">
        <v>0.116531700572783</v>
      </c>
      <c r="E128" s="2">
        <v>0.127948820471811</v>
      </c>
      <c r="F128" s="2">
        <v>0.13377926421404701</v>
      </c>
      <c r="G128" s="2">
        <v>0.146390508747235</v>
      </c>
      <c r="H128" s="2">
        <v>0.156574231277118</v>
      </c>
      <c r="I128" s="2">
        <v>0.167294244217321</v>
      </c>
      <c r="J128" s="2">
        <v>0.19684655396619</v>
      </c>
      <c r="K128" s="2">
        <v>0.211222627737226</v>
      </c>
      <c r="L128" s="2">
        <v>0.23827020915771599</v>
      </c>
      <c r="M128" s="2">
        <v>0.257778935034501</v>
      </c>
      <c r="N128" s="2">
        <v>0.27187391354733997</v>
      </c>
      <c r="O128" s="2">
        <v>0.27498613422074297</v>
      </c>
    </row>
    <row r="129" spans="1:15" x14ac:dyDescent="0.3">
      <c r="A129" s="8" t="s">
        <v>202</v>
      </c>
      <c r="B129" s="8" t="s">
        <v>108</v>
      </c>
      <c r="C129" s="2">
        <v>5.3508952459353802E-3</v>
      </c>
      <c r="D129" s="2">
        <v>5.1352952794785703E-3</v>
      </c>
      <c r="E129" s="2">
        <v>6.19752099160336E-3</v>
      </c>
      <c r="F129" s="2">
        <v>6.0987605744639E-3</v>
      </c>
      <c r="G129" s="2">
        <v>5.6304041825859597E-3</v>
      </c>
      <c r="H129" s="2">
        <v>7.3571024335031101E-3</v>
      </c>
      <c r="I129" s="2">
        <v>6.9930069930069904E-3</v>
      </c>
      <c r="J129" s="2">
        <v>7.6397919375812704E-3</v>
      </c>
      <c r="K129" s="2">
        <v>7.4513381995133798E-3</v>
      </c>
      <c r="L129" s="2">
        <v>6.3595251554550598E-3</v>
      </c>
      <c r="M129" s="2">
        <v>7.29071735451113E-3</v>
      </c>
      <c r="N129" s="2">
        <v>8.3439564260053296E-3</v>
      </c>
      <c r="O129" s="2">
        <v>6.9883527454242898E-3</v>
      </c>
    </row>
    <row r="130" spans="1:15" x14ac:dyDescent="0.3">
      <c r="A130" s="8" t="s">
        <v>202</v>
      </c>
      <c r="B130" s="8" t="s">
        <v>17</v>
      </c>
      <c r="C130" s="2">
        <v>8.2321465322082697E-3</v>
      </c>
      <c r="D130" s="2">
        <v>1.00730792020541E-2</v>
      </c>
      <c r="E130" s="2">
        <v>8.5965613754498196E-3</v>
      </c>
      <c r="F130" s="2">
        <v>9.4432421798150701E-3</v>
      </c>
      <c r="G130" s="2">
        <v>1.26684094108184E-2</v>
      </c>
      <c r="H130" s="2">
        <v>1.26391246934541E-2</v>
      </c>
      <c r="I130" s="2">
        <v>1.1296395911780501E-2</v>
      </c>
      <c r="J130" s="2">
        <v>1.25162548764629E-2</v>
      </c>
      <c r="K130" s="2">
        <v>1.15571776155718E-2</v>
      </c>
      <c r="L130" s="2">
        <v>1.0033917467495801E-2</v>
      </c>
      <c r="M130" s="2">
        <v>1.14568415570889E-2</v>
      </c>
      <c r="N130" s="2">
        <v>1.10093869509793E-2</v>
      </c>
      <c r="O130" s="2">
        <v>1.0870770937326701E-2</v>
      </c>
    </row>
    <row r="131" spans="1:15" x14ac:dyDescent="0.3">
      <c r="A131" s="8" t="s">
        <v>202</v>
      </c>
      <c r="B131" s="8" t="s">
        <v>109</v>
      </c>
      <c r="C131" s="2">
        <v>9.8785758386499306E-2</v>
      </c>
      <c r="D131" s="2">
        <v>0.108038712225953</v>
      </c>
      <c r="E131" s="2">
        <v>0.12415033986405399</v>
      </c>
      <c r="F131" s="2">
        <v>0.132795593153649</v>
      </c>
      <c r="G131" s="2">
        <v>0.132917755881762</v>
      </c>
      <c r="H131" s="2">
        <v>0.14506696849650999</v>
      </c>
      <c r="I131" s="2">
        <v>0.15043930428545799</v>
      </c>
      <c r="J131" s="2">
        <v>0.150357607282185</v>
      </c>
      <c r="K131" s="2">
        <v>0.15815085158150899</v>
      </c>
      <c r="L131" s="2">
        <v>0.153193894855851</v>
      </c>
      <c r="M131" s="2">
        <v>0.1546673610207</v>
      </c>
      <c r="N131" s="2">
        <v>0.14891644454745601</v>
      </c>
      <c r="O131" s="2">
        <v>0.14642262895174701</v>
      </c>
    </row>
    <row r="132" spans="1:15" x14ac:dyDescent="0.3">
      <c r="A132" s="8" t="s">
        <v>202</v>
      </c>
      <c r="B132" s="8" t="s">
        <v>110</v>
      </c>
      <c r="C132" s="2">
        <v>5.6390203745626699E-2</v>
      </c>
      <c r="D132" s="2">
        <v>5.9253407070906601E-2</v>
      </c>
      <c r="E132" s="2">
        <v>6.0175929628148703E-2</v>
      </c>
      <c r="F132" s="2">
        <v>6.1971276805036397E-2</v>
      </c>
      <c r="G132" s="2">
        <v>6.6760506736376402E-2</v>
      </c>
      <c r="H132" s="2">
        <v>7.0364082248632304E-2</v>
      </c>
      <c r="I132" s="2">
        <v>6.75990675990676E-2</v>
      </c>
      <c r="J132" s="2">
        <v>6.4694408322496705E-2</v>
      </c>
      <c r="K132" s="2">
        <v>6.34124087591241E-2</v>
      </c>
      <c r="L132" s="2">
        <v>5.7801017524024903E-2</v>
      </c>
      <c r="M132" s="2">
        <v>6.1710714750683501E-2</v>
      </c>
      <c r="N132" s="2">
        <v>6.2116120060261903E-2</v>
      </c>
      <c r="O132" s="2">
        <v>6.6001109262340499E-2</v>
      </c>
    </row>
    <row r="133" spans="1:15" x14ac:dyDescent="0.3">
      <c r="A133" s="8" t="s">
        <v>202</v>
      </c>
      <c r="B133" s="8" t="s">
        <v>111</v>
      </c>
      <c r="C133" s="2">
        <v>0.44062564313644798</v>
      </c>
      <c r="D133" s="2">
        <v>0.40213312265455298</v>
      </c>
      <c r="E133" s="2">
        <v>0.36385445821671297</v>
      </c>
      <c r="F133" s="2">
        <v>0.32834939996065299</v>
      </c>
      <c r="G133" s="2">
        <v>0.30283531067765901</v>
      </c>
      <c r="H133" s="2">
        <v>0.264667043953971</v>
      </c>
      <c r="I133" s="2">
        <v>0.231486462255693</v>
      </c>
      <c r="J133" s="2">
        <v>0.18725617685305601</v>
      </c>
      <c r="K133" s="2">
        <v>0.16666666666666699</v>
      </c>
      <c r="L133" s="2">
        <v>0.145703787450537</v>
      </c>
      <c r="M133" s="2">
        <v>9.0873584168727997E-2</v>
      </c>
      <c r="N133" s="2">
        <v>6.3854444315679701E-2</v>
      </c>
      <c r="O133" s="2">
        <v>5.0027731558513602E-2</v>
      </c>
    </row>
    <row r="134" spans="1:15" x14ac:dyDescent="0.3">
      <c r="A134" s="8" t="s">
        <v>203</v>
      </c>
      <c r="B134" s="8" t="s">
        <v>103</v>
      </c>
      <c r="C134" s="2">
        <v>1.2882447665056401E-2</v>
      </c>
      <c r="D134" s="2">
        <v>1.29179331306991E-2</v>
      </c>
      <c r="E134" s="2">
        <v>1.40280561122244E-2</v>
      </c>
      <c r="F134" s="2">
        <v>1.4469453376205799E-2</v>
      </c>
      <c r="G134" s="2">
        <v>1.34974196109567E-2</v>
      </c>
      <c r="H134" s="2">
        <v>1.6574585635359101E-2</v>
      </c>
      <c r="I134" s="2">
        <v>2.1587743732590502E-2</v>
      </c>
      <c r="J134" s="2">
        <v>2.40050536955148E-2</v>
      </c>
      <c r="K134" s="2">
        <v>2.7246376811594201E-2</v>
      </c>
      <c r="L134" s="2">
        <v>3.6121673003802299E-2</v>
      </c>
      <c r="M134" s="2">
        <v>4.8093271799854301E-2</v>
      </c>
      <c r="N134" s="2">
        <v>5.0598599503049499E-2</v>
      </c>
      <c r="O134" s="2">
        <v>4.9458713648906798E-2</v>
      </c>
    </row>
    <row r="135" spans="1:15" x14ac:dyDescent="0.3">
      <c r="A135" s="8" t="s">
        <v>203</v>
      </c>
      <c r="B135" s="8" t="s">
        <v>104</v>
      </c>
      <c r="C135" s="2">
        <v>0.17069243156199701</v>
      </c>
      <c r="D135" s="2">
        <v>0.184270516717325</v>
      </c>
      <c r="E135" s="2">
        <v>0.19278557114228501</v>
      </c>
      <c r="F135" s="2">
        <v>0.204983922829582</v>
      </c>
      <c r="G135" s="2">
        <v>0.203255260023819</v>
      </c>
      <c r="H135" s="2">
        <v>0.20994475138121499</v>
      </c>
      <c r="I135" s="2">
        <v>0.23537604456824501</v>
      </c>
      <c r="J135" s="2">
        <v>0.24162981680353801</v>
      </c>
      <c r="K135" s="2">
        <v>0.23855072463768101</v>
      </c>
      <c r="L135" s="2">
        <v>0.23954372623574099</v>
      </c>
      <c r="M135" s="2">
        <v>0.24168083555987399</v>
      </c>
      <c r="N135" s="2">
        <v>0.24599051276259301</v>
      </c>
      <c r="O135" s="2">
        <v>0.25429845043515198</v>
      </c>
    </row>
    <row r="136" spans="1:15" x14ac:dyDescent="0.3">
      <c r="A136" s="8" t="s">
        <v>203</v>
      </c>
      <c r="B136" s="8" t="s">
        <v>105</v>
      </c>
      <c r="C136" s="2">
        <v>5.1932367149758497E-2</v>
      </c>
      <c r="D136" s="2">
        <v>5.5471124620060798E-2</v>
      </c>
      <c r="E136" s="2">
        <v>5.2104208416833699E-2</v>
      </c>
      <c r="F136" s="2">
        <v>5.7475884244372999E-2</v>
      </c>
      <c r="G136" s="2">
        <v>5.6768558951965101E-2</v>
      </c>
      <c r="H136" s="2">
        <v>5.19337016574586E-2</v>
      </c>
      <c r="I136" s="2">
        <v>5.1532033426183801E-2</v>
      </c>
      <c r="J136" s="2">
        <v>6.4118761844598901E-2</v>
      </c>
      <c r="K136" s="2">
        <v>6.5217391304347797E-2</v>
      </c>
      <c r="L136" s="2">
        <v>7.4416078218359605E-2</v>
      </c>
      <c r="M136" s="2">
        <v>8.5984940490648504E-2</v>
      </c>
      <c r="N136" s="2">
        <v>9.1709961599277204E-2</v>
      </c>
      <c r="O136" s="2">
        <v>9.3610698365527503E-2</v>
      </c>
    </row>
    <row r="137" spans="1:15" x14ac:dyDescent="0.3">
      <c r="A137" s="8" t="s">
        <v>203</v>
      </c>
      <c r="B137" s="8" t="s">
        <v>106</v>
      </c>
      <c r="C137" s="2">
        <v>1.6103059581320501E-3</v>
      </c>
      <c r="D137" s="2">
        <v>1.5197568389057801E-3</v>
      </c>
      <c r="E137" s="2">
        <v>1.60320641282565E-3</v>
      </c>
      <c r="F137" s="2">
        <v>1.20578778135048E-3</v>
      </c>
      <c r="G137" s="2">
        <v>3.1758634378721701E-3</v>
      </c>
      <c r="H137" s="2">
        <v>2.9465930018416201E-3</v>
      </c>
      <c r="I137" s="2">
        <v>1.7409470752089099E-3</v>
      </c>
      <c r="J137" s="2">
        <v>2.5268477574226199E-3</v>
      </c>
      <c r="K137" s="2">
        <v>2.02898550724638E-3</v>
      </c>
      <c r="L137" s="2">
        <v>2.71591526344378E-3</v>
      </c>
      <c r="M137" s="2">
        <v>4.1292203060480899E-3</v>
      </c>
      <c r="N137" s="2">
        <v>1.8070928393946199E-3</v>
      </c>
      <c r="O137" s="2">
        <v>3.1840373593716798E-3</v>
      </c>
    </row>
    <row r="138" spans="1:15" x14ac:dyDescent="0.3">
      <c r="A138" s="8" t="s">
        <v>203</v>
      </c>
      <c r="B138" s="8" t="s">
        <v>107</v>
      </c>
      <c r="C138" s="2">
        <v>7.5684380032206094E-2</v>
      </c>
      <c r="D138" s="2">
        <v>7.7127659574468099E-2</v>
      </c>
      <c r="E138" s="2">
        <v>8.5771543086172297E-2</v>
      </c>
      <c r="F138" s="2">
        <v>9.4453376205787795E-2</v>
      </c>
      <c r="G138" s="2">
        <v>9.4481937276697098E-2</v>
      </c>
      <c r="H138" s="2">
        <v>0.100184162062615</v>
      </c>
      <c r="I138" s="2">
        <v>0.109679665738162</v>
      </c>
      <c r="J138" s="2">
        <v>0.119393556538219</v>
      </c>
      <c r="K138" s="2">
        <v>0.139710144927536</v>
      </c>
      <c r="L138" s="2">
        <v>0.154535578489951</v>
      </c>
      <c r="M138" s="2">
        <v>0.17124119504493601</v>
      </c>
      <c r="N138" s="2">
        <v>0.19878021233340901</v>
      </c>
      <c r="O138" s="2">
        <v>0.20505200594353601</v>
      </c>
    </row>
    <row r="139" spans="1:15" x14ac:dyDescent="0.3">
      <c r="A139" s="8" t="s">
        <v>203</v>
      </c>
      <c r="B139" s="8" t="s">
        <v>108</v>
      </c>
      <c r="C139" s="2">
        <v>3.2206119162640902E-3</v>
      </c>
      <c r="D139" s="2">
        <v>2.2796352583586599E-3</v>
      </c>
      <c r="E139" s="2">
        <v>3.2064128256513E-3</v>
      </c>
      <c r="F139" s="2">
        <v>2.41157556270096E-3</v>
      </c>
      <c r="G139" s="2">
        <v>3.57284636760619E-3</v>
      </c>
      <c r="H139" s="2">
        <v>2.9465930018416201E-3</v>
      </c>
      <c r="I139" s="2">
        <v>3.1337047353760402E-3</v>
      </c>
      <c r="J139" s="2">
        <v>3.4744156664561002E-3</v>
      </c>
      <c r="K139" s="2">
        <v>3.4782608695652201E-3</v>
      </c>
      <c r="L139" s="2">
        <v>2.4443237370994002E-3</v>
      </c>
      <c r="M139" s="2">
        <v>5.8294874908914303E-3</v>
      </c>
      <c r="N139" s="2">
        <v>3.3882990738649198E-3</v>
      </c>
      <c r="O139" s="2">
        <v>4.8821906177032503E-3</v>
      </c>
    </row>
    <row r="140" spans="1:15" x14ac:dyDescent="0.3">
      <c r="A140" s="8" t="s">
        <v>203</v>
      </c>
      <c r="B140" s="8" t="s">
        <v>17</v>
      </c>
      <c r="C140" s="2">
        <v>6.8438003220611899E-3</v>
      </c>
      <c r="D140" s="2">
        <v>6.0790273556231003E-3</v>
      </c>
      <c r="E140" s="2">
        <v>5.6112224448897803E-3</v>
      </c>
      <c r="F140" s="2">
        <v>5.2250803858520899E-3</v>
      </c>
      <c r="G140" s="2">
        <v>4.7637951568082603E-3</v>
      </c>
      <c r="H140" s="2">
        <v>9.2081031307550704E-3</v>
      </c>
      <c r="I140" s="2">
        <v>5.9192200557103098E-3</v>
      </c>
      <c r="J140" s="2">
        <v>7.2646873025900196E-3</v>
      </c>
      <c r="K140" s="2">
        <v>8.1159420289855094E-3</v>
      </c>
      <c r="L140" s="2">
        <v>8.6909288430201004E-3</v>
      </c>
      <c r="M140" s="2">
        <v>9.4729171726985698E-3</v>
      </c>
      <c r="N140" s="2">
        <v>9.4872374068217698E-3</v>
      </c>
      <c r="O140" s="2">
        <v>1.04011887072808E-2</v>
      </c>
    </row>
    <row r="141" spans="1:15" x14ac:dyDescent="0.3">
      <c r="A141" s="8" t="s">
        <v>203</v>
      </c>
      <c r="B141" s="8" t="s">
        <v>109</v>
      </c>
      <c r="C141" s="2">
        <v>0.148953301127214</v>
      </c>
      <c r="D141" s="2">
        <v>0.166033434650456</v>
      </c>
      <c r="E141" s="2">
        <v>0.17875751503005999</v>
      </c>
      <c r="F141" s="2">
        <v>0.198151125401929</v>
      </c>
      <c r="G141" s="2">
        <v>0.20643112346169101</v>
      </c>
      <c r="H141" s="2">
        <v>0.224677716390424</v>
      </c>
      <c r="I141" s="2">
        <v>0.23676880222841201</v>
      </c>
      <c r="J141" s="2">
        <v>0.252684775742262</v>
      </c>
      <c r="K141" s="2">
        <v>0.26289855072463802</v>
      </c>
      <c r="L141" s="2">
        <v>0.262357414448669</v>
      </c>
      <c r="M141" s="2">
        <v>0.26499878552343897</v>
      </c>
      <c r="N141" s="2">
        <v>0.25976959566297703</v>
      </c>
      <c r="O141" s="2">
        <v>0.26278921672680999</v>
      </c>
    </row>
    <row r="142" spans="1:15" x14ac:dyDescent="0.3">
      <c r="A142" s="8" t="s">
        <v>203</v>
      </c>
      <c r="B142" s="8" t="s">
        <v>110</v>
      </c>
      <c r="C142" s="2">
        <v>5.39452495974235E-2</v>
      </c>
      <c r="D142" s="2">
        <v>6.3829787234042507E-2</v>
      </c>
      <c r="E142" s="2">
        <v>6.4929859719438904E-2</v>
      </c>
      <c r="F142" s="2">
        <v>6.8729903536977499E-2</v>
      </c>
      <c r="G142" s="2">
        <v>7.2647876141325896E-2</v>
      </c>
      <c r="H142" s="2">
        <v>7.2559852670349895E-2</v>
      </c>
      <c r="I142" s="2">
        <v>7.4164345403899698E-2</v>
      </c>
      <c r="J142" s="2">
        <v>8.1174984207201498E-2</v>
      </c>
      <c r="K142" s="2">
        <v>7.3623188405797096E-2</v>
      </c>
      <c r="L142" s="2">
        <v>6.6268332428028306E-2</v>
      </c>
      <c r="M142" s="2">
        <v>6.6553315521010403E-2</v>
      </c>
      <c r="N142" s="2">
        <v>6.6862435057601102E-2</v>
      </c>
      <c r="O142" s="2">
        <v>6.2619401400976396E-2</v>
      </c>
    </row>
    <row r="143" spans="1:15" x14ac:dyDescent="0.3">
      <c r="A143" s="8" t="s">
        <v>203</v>
      </c>
      <c r="B143" s="8" t="s">
        <v>111</v>
      </c>
      <c r="C143" s="2">
        <v>0.474235104669887</v>
      </c>
      <c r="D143" s="2">
        <v>0.43047112462006099</v>
      </c>
      <c r="E143" s="2">
        <v>0.401202404809619</v>
      </c>
      <c r="F143" s="2">
        <v>0.35289389067524102</v>
      </c>
      <c r="G143" s="2">
        <v>0.34140531957125803</v>
      </c>
      <c r="H143" s="2">
        <v>0.30902394106814002</v>
      </c>
      <c r="I143" s="2">
        <v>0.26009749303621199</v>
      </c>
      <c r="J143" s="2">
        <v>0.20372710044219799</v>
      </c>
      <c r="K143" s="2">
        <v>0.17913043478260901</v>
      </c>
      <c r="L143" s="2">
        <v>0.15290602933188499</v>
      </c>
      <c r="M143" s="2">
        <v>0.10201603109060001</v>
      </c>
      <c r="N143" s="2">
        <v>7.1606053761012006E-2</v>
      </c>
      <c r="O143" s="2">
        <v>5.3704096794735701E-2</v>
      </c>
    </row>
    <row r="144" spans="1:15" x14ac:dyDescent="0.3">
      <c r="A144" s="8" t="s">
        <v>204</v>
      </c>
      <c r="B144" s="8" t="s">
        <v>103</v>
      </c>
      <c r="C144" s="2">
        <v>1.43769968051118E-2</v>
      </c>
      <c r="D144" s="2">
        <v>1.6120906801007601E-2</v>
      </c>
      <c r="E144" s="2">
        <v>2.1952479338842999E-2</v>
      </c>
      <c r="F144" s="2">
        <v>2.13430504945341E-2</v>
      </c>
      <c r="G144" s="2">
        <v>2.3318605792832601E-2</v>
      </c>
      <c r="H144" s="2">
        <v>2.1606387975575399E-2</v>
      </c>
      <c r="I144" s="2">
        <v>2.0116227089852501E-2</v>
      </c>
      <c r="J144" s="2">
        <v>2.0395550061804699E-2</v>
      </c>
      <c r="K144" s="2">
        <v>1.83364839319471E-2</v>
      </c>
      <c r="L144" s="2">
        <v>2.29945585395822E-2</v>
      </c>
      <c r="M144" s="2">
        <v>3.1767955801105002E-2</v>
      </c>
      <c r="N144" s="2">
        <v>4.0144520272982702E-2</v>
      </c>
      <c r="O144" s="2">
        <v>4.13092252870529E-2</v>
      </c>
    </row>
    <row r="145" spans="1:16" x14ac:dyDescent="0.3">
      <c r="A145" s="8" t="s">
        <v>204</v>
      </c>
      <c r="B145" s="8" t="s">
        <v>104</v>
      </c>
      <c r="C145" s="2">
        <v>0.149361022364217</v>
      </c>
      <c r="D145" s="2">
        <v>0.153400503778338</v>
      </c>
      <c r="E145" s="2">
        <v>0.166322314049587</v>
      </c>
      <c r="F145" s="2">
        <v>0.17178552837064001</v>
      </c>
      <c r="G145" s="2">
        <v>0.16961217476681401</v>
      </c>
      <c r="H145" s="2">
        <v>0.18459370596524199</v>
      </c>
      <c r="I145" s="2">
        <v>0.18775145283862299</v>
      </c>
      <c r="J145" s="2">
        <v>0.199629171817058</v>
      </c>
      <c r="K145" s="2">
        <v>0.20396975425330799</v>
      </c>
      <c r="L145" s="2">
        <v>0.208179743724767</v>
      </c>
      <c r="M145" s="2">
        <v>0.23004910988336399</v>
      </c>
      <c r="N145" s="2">
        <v>0.23872608055667099</v>
      </c>
      <c r="O145" s="2">
        <v>0.23703312656724301</v>
      </c>
    </row>
    <row r="146" spans="1:16" x14ac:dyDescent="0.3">
      <c r="A146" s="8" t="s">
        <v>204</v>
      </c>
      <c r="B146" s="8" t="s">
        <v>105</v>
      </c>
      <c r="C146" s="2">
        <v>0.108626198083067</v>
      </c>
      <c r="D146" s="2">
        <v>0.10755667506297199</v>
      </c>
      <c r="E146" s="2">
        <v>0.100206611570248</v>
      </c>
      <c r="F146" s="2">
        <v>0.103591879229568</v>
      </c>
      <c r="G146" s="2">
        <v>9.5729013254786499E-2</v>
      </c>
      <c r="H146" s="2">
        <v>9.8168154062940299E-2</v>
      </c>
      <c r="I146" s="2">
        <v>0.107063030844882</v>
      </c>
      <c r="J146" s="2">
        <v>0.106304079110012</v>
      </c>
      <c r="K146" s="2">
        <v>0.10586011342155</v>
      </c>
      <c r="L146" s="2">
        <v>0.114446199754257</v>
      </c>
      <c r="M146" s="2">
        <v>0.119551872314303</v>
      </c>
      <c r="N146" s="2">
        <v>0.119229225210759</v>
      </c>
      <c r="O146" s="2">
        <v>0.116140952883727</v>
      </c>
    </row>
    <row r="147" spans="1:16" x14ac:dyDescent="0.3">
      <c r="A147" s="8" t="s">
        <v>204</v>
      </c>
      <c r="B147" s="8" t="s">
        <v>106</v>
      </c>
      <c r="C147" s="2">
        <v>2.3961661341852999E-3</v>
      </c>
      <c r="D147" s="2">
        <v>1.0075566750629701E-3</v>
      </c>
      <c r="E147" s="2">
        <v>1.2913223140495901E-3</v>
      </c>
      <c r="F147" s="2">
        <v>1.82196772514315E-3</v>
      </c>
      <c r="G147" s="2">
        <v>9.818360333824249E-4</v>
      </c>
      <c r="H147" s="2">
        <v>1.17426021606388E-3</v>
      </c>
      <c r="I147" s="2">
        <v>1.11756817165847E-3</v>
      </c>
      <c r="J147" s="2">
        <v>1.8541409147095199E-3</v>
      </c>
      <c r="K147" s="2">
        <v>1.8903591682419699E-3</v>
      </c>
      <c r="L147" s="2">
        <v>1.93084079340004E-3</v>
      </c>
      <c r="M147" s="2">
        <v>1.2277470841006799E-3</v>
      </c>
      <c r="N147" s="2">
        <v>2.4086712163789601E-3</v>
      </c>
      <c r="O147" s="2">
        <v>1.9796753332453499E-3</v>
      </c>
    </row>
    <row r="148" spans="1:16" x14ac:dyDescent="0.3">
      <c r="A148" s="8" t="s">
        <v>204</v>
      </c>
      <c r="B148" s="8" t="s">
        <v>107</v>
      </c>
      <c r="C148" s="2">
        <v>0.159211927582535</v>
      </c>
      <c r="D148" s="2">
        <v>0.16926952141057899</v>
      </c>
      <c r="E148" s="2">
        <v>0.17716942148760301</v>
      </c>
      <c r="F148" s="2">
        <v>0.17438833940655901</v>
      </c>
      <c r="G148" s="2">
        <v>0.17771232204221901</v>
      </c>
      <c r="H148" s="2">
        <v>0.19234382339126299</v>
      </c>
      <c r="I148" s="2">
        <v>0.21636119803307999</v>
      </c>
      <c r="J148" s="2">
        <v>0.22661722290894101</v>
      </c>
      <c r="K148" s="2">
        <v>0.23421550094518001</v>
      </c>
      <c r="L148" s="2">
        <v>0.24802527646129499</v>
      </c>
      <c r="M148" s="2">
        <v>0.27071823204419898</v>
      </c>
      <c r="N148" s="2">
        <v>0.29064632677639501</v>
      </c>
      <c r="O148" s="2">
        <v>0.318859707008051</v>
      </c>
    </row>
    <row r="149" spans="1:16" x14ac:dyDescent="0.3">
      <c r="A149" s="8" t="s">
        <v>204</v>
      </c>
      <c r="B149" s="8" t="s">
        <v>109</v>
      </c>
      <c r="C149" s="2">
        <v>9.4249201277955302E-2</v>
      </c>
      <c r="D149" s="2">
        <v>0.10226700251889199</v>
      </c>
      <c r="E149" s="2">
        <v>0.106921487603306</v>
      </c>
      <c r="F149" s="2">
        <v>0.12701717855283701</v>
      </c>
      <c r="G149" s="2">
        <v>0.14555719194894501</v>
      </c>
      <c r="H149" s="2">
        <v>0.15735086895256001</v>
      </c>
      <c r="I149" s="2">
        <v>0.15556548949485899</v>
      </c>
      <c r="J149" s="2">
        <v>0.18191182529872299</v>
      </c>
      <c r="K149" s="2">
        <v>0.20075614366729699</v>
      </c>
      <c r="L149" s="2">
        <v>0.19115323854660299</v>
      </c>
      <c r="M149" s="2">
        <v>0.18861264579496601</v>
      </c>
      <c r="N149" s="2">
        <v>0.18252375217449501</v>
      </c>
      <c r="O149" s="2">
        <v>0.17117592714794799</v>
      </c>
    </row>
    <row r="150" spans="1:16" x14ac:dyDescent="0.3">
      <c r="A150" s="8" t="s">
        <v>204</v>
      </c>
      <c r="B150" s="8" t="s">
        <v>111</v>
      </c>
      <c r="C150" s="2">
        <v>0.42119275825346097</v>
      </c>
      <c r="D150" s="2">
        <v>0.38765743073047898</v>
      </c>
      <c r="E150" s="2">
        <v>0.361053719008264</v>
      </c>
      <c r="F150" s="2">
        <v>0.335502342529932</v>
      </c>
      <c r="G150" s="2">
        <v>0.310996563573883</v>
      </c>
      <c r="H150" s="2">
        <v>0.26914044152184102</v>
      </c>
      <c r="I150" s="2">
        <v>0.240277156906571</v>
      </c>
      <c r="J150" s="2">
        <v>0.19159456118665</v>
      </c>
      <c r="K150" s="2">
        <v>0.163894139886578</v>
      </c>
      <c r="L150" s="2">
        <v>0.146392838335966</v>
      </c>
      <c r="M150" s="2">
        <v>8.8551258440761199E-2</v>
      </c>
      <c r="N150" s="2">
        <v>5.6871403720058902E-2</v>
      </c>
      <c r="O150" s="2">
        <v>4.6984294575689603E-2</v>
      </c>
    </row>
    <row r="151" spans="1:16" x14ac:dyDescent="0.3">
      <c r="A151" s="8" t="s">
        <v>204</v>
      </c>
      <c r="B151" s="8" t="s">
        <v>17</v>
      </c>
      <c r="C151" s="2">
        <v>4.7923322683706103E-3</v>
      </c>
      <c r="D151" s="2">
        <v>6.2972292191435797E-3</v>
      </c>
      <c r="E151" s="2">
        <v>6.9731404958677697E-3</v>
      </c>
      <c r="F151" s="2">
        <v>8.5892764185320093E-3</v>
      </c>
      <c r="G151" s="2">
        <v>9.0819833087874297E-3</v>
      </c>
      <c r="H151" s="2">
        <v>8.2198215124471598E-3</v>
      </c>
      <c r="I151" s="2">
        <v>8.2700044702726898E-3</v>
      </c>
      <c r="J151" s="2">
        <v>8.8586732591677004E-3</v>
      </c>
      <c r="K151" s="2">
        <v>7.7504725897920602E-3</v>
      </c>
      <c r="L151" s="2">
        <v>9.1276110233456196E-3</v>
      </c>
      <c r="M151" s="2">
        <v>7.6734192756292199E-3</v>
      </c>
      <c r="N151" s="2">
        <v>8.4303492573263809E-3</v>
      </c>
      <c r="O151" s="2">
        <v>8.5785931107298392E-3</v>
      </c>
    </row>
    <row r="152" spans="1:16" x14ac:dyDescent="0.3">
      <c r="A152" s="8" t="s">
        <v>204</v>
      </c>
      <c r="B152" s="8" t="s">
        <v>110</v>
      </c>
      <c r="C152" s="2">
        <v>4.3130990415335503E-2</v>
      </c>
      <c r="D152" s="2">
        <v>5.18891687657431E-2</v>
      </c>
      <c r="E152" s="2">
        <v>5.2944214876033097E-2</v>
      </c>
      <c r="F152" s="2">
        <v>5.1275377407600201E-2</v>
      </c>
      <c r="G152" s="2">
        <v>6.2592047128129602E-2</v>
      </c>
      <c r="H152" s="2">
        <v>6.1766087364960101E-2</v>
      </c>
      <c r="I152" s="2">
        <v>5.8560572194903897E-2</v>
      </c>
      <c r="J152" s="2">
        <v>5.7478368355995103E-2</v>
      </c>
      <c r="K152" s="2">
        <v>5.80340264650284E-2</v>
      </c>
      <c r="L152" s="2">
        <v>5.2483763384237297E-2</v>
      </c>
      <c r="M152" s="2">
        <v>5.5709023941068102E-2</v>
      </c>
      <c r="N152" s="2">
        <v>5.4997992773986301E-2</v>
      </c>
      <c r="O152" s="2">
        <v>5.2131450442127497E-2</v>
      </c>
    </row>
    <row r="153" spans="1:16" x14ac:dyDescent="0.3">
      <c r="A153" s="8" t="s">
        <v>204</v>
      </c>
      <c r="B153" s="8" t="s">
        <v>108</v>
      </c>
      <c r="C153" s="2">
        <v>2.6624068157614501E-3</v>
      </c>
      <c r="D153" s="2">
        <v>4.5340050377833804E-3</v>
      </c>
      <c r="E153" s="2">
        <v>5.1652892561983499E-3</v>
      </c>
      <c r="F153" s="2">
        <v>4.6850598646538304E-3</v>
      </c>
      <c r="G153" s="2">
        <v>4.4182621502209104E-3</v>
      </c>
      <c r="H153" s="2">
        <v>5.6364490371066198E-3</v>
      </c>
      <c r="I153" s="2">
        <v>4.9172999552972701E-3</v>
      </c>
      <c r="J153" s="2">
        <v>5.3564070869386096E-3</v>
      </c>
      <c r="K153" s="2">
        <v>5.2930056710775103E-3</v>
      </c>
      <c r="L153" s="2">
        <v>5.2659294365455496E-3</v>
      </c>
      <c r="M153" s="2">
        <v>6.1387354205033797E-3</v>
      </c>
      <c r="N153" s="2">
        <v>6.0216780409474103E-3</v>
      </c>
      <c r="O153" s="2">
        <v>5.8070476441863502E-3</v>
      </c>
    </row>
    <row r="154" spans="1:16" x14ac:dyDescent="0.3">
      <c r="A154" s="15"/>
      <c r="B154" s="15"/>
    </row>
    <row r="155" spans="1:16" x14ac:dyDescent="0.3">
      <c r="A155" s="15"/>
      <c r="B155" s="15"/>
    </row>
    <row r="156" spans="1:16" x14ac:dyDescent="0.3">
      <c r="A156" s="15"/>
      <c r="B156" s="13"/>
      <c r="C156" s="18" t="s">
        <v>38</v>
      </c>
      <c r="D156" s="18"/>
      <c r="E156" s="18"/>
      <c r="F156" s="18"/>
      <c r="G156" s="18"/>
      <c r="H156" s="18"/>
      <c r="I156" s="18"/>
      <c r="J156" s="18"/>
      <c r="K156" s="18"/>
      <c r="L156" s="18"/>
      <c r="M156" s="18"/>
      <c r="N156" s="18"/>
      <c r="O156" s="6" t="s">
        <v>39</v>
      </c>
      <c r="P156" s="6" t="s">
        <v>40</v>
      </c>
    </row>
    <row r="157" spans="1:16" x14ac:dyDescent="0.3">
      <c r="A157" s="9" t="s">
        <v>41</v>
      </c>
      <c r="B157" s="9" t="s">
        <v>41</v>
      </c>
      <c r="C157" s="4" t="s">
        <v>19</v>
      </c>
      <c r="D157" s="4" t="s">
        <v>20</v>
      </c>
      <c r="E157" s="4" t="s">
        <v>21</v>
      </c>
      <c r="F157" s="4" t="s">
        <v>22</v>
      </c>
      <c r="G157" s="4" t="s">
        <v>23</v>
      </c>
      <c r="H157" s="4" t="s">
        <v>24</v>
      </c>
      <c r="I157" s="4" t="s">
        <v>25</v>
      </c>
      <c r="J157" s="4" t="s">
        <v>26</v>
      </c>
      <c r="K157" s="4" t="s">
        <v>27</v>
      </c>
      <c r="L157" s="4" t="s">
        <v>28</v>
      </c>
      <c r="M157" s="4" t="s">
        <v>29</v>
      </c>
      <c r="N157" s="4" t="s">
        <v>30</v>
      </c>
      <c r="O157" s="4" t="s">
        <v>31</v>
      </c>
      <c r="P157" s="4" t="s">
        <v>32</v>
      </c>
    </row>
    <row r="158" spans="1:16" x14ac:dyDescent="0.3">
      <c r="A158" s="8" t="s">
        <v>198</v>
      </c>
      <c r="B158" s="8" t="s">
        <v>103</v>
      </c>
      <c r="C158" s="2">
        <v>0.16923076923076899</v>
      </c>
      <c r="D158" s="2">
        <v>0.144736842105263</v>
      </c>
      <c r="E158" s="2">
        <v>0.195402298850575</v>
      </c>
      <c r="F158" s="2">
        <v>0.20192307692307701</v>
      </c>
      <c r="G158" s="2">
        <v>-1.6E-2</v>
      </c>
      <c r="H158" s="2">
        <v>0.22764227642276399</v>
      </c>
      <c r="I158" s="2">
        <v>0.14569536423841101</v>
      </c>
      <c r="J158" s="2">
        <v>1.15606936416185E-2</v>
      </c>
      <c r="K158" s="2">
        <v>0.16571428571428601</v>
      </c>
      <c r="L158" s="2">
        <v>0.31862745098039202</v>
      </c>
      <c r="M158" s="2">
        <v>0.28996282527881001</v>
      </c>
      <c r="N158" s="2">
        <v>8.6455331412103806E-2</v>
      </c>
      <c r="O158" s="3">
        <v>1.1542857142857099</v>
      </c>
      <c r="P158" s="3">
        <v>3.3333333333333299</v>
      </c>
    </row>
    <row r="159" spans="1:16" x14ac:dyDescent="0.3">
      <c r="A159" s="8" t="s">
        <v>198</v>
      </c>
      <c r="B159" s="8" t="s">
        <v>104</v>
      </c>
      <c r="C159" s="2">
        <v>7.8231292517006806E-2</v>
      </c>
      <c r="D159" s="2">
        <v>0.102523659305994</v>
      </c>
      <c r="E159" s="2">
        <v>-2.2889842632331899E-2</v>
      </c>
      <c r="F159" s="2">
        <v>5.4172767203513897E-2</v>
      </c>
      <c r="G159" s="2">
        <v>0.15277777777777801</v>
      </c>
      <c r="H159" s="2">
        <v>8.1927710843373497E-2</v>
      </c>
      <c r="I159" s="2">
        <v>0.13028953229398699</v>
      </c>
      <c r="J159" s="2">
        <v>6.9950738916256194E-2</v>
      </c>
      <c r="K159" s="2">
        <v>7.3664825046040494E-2</v>
      </c>
      <c r="L159" s="2">
        <v>0.18782161234991401</v>
      </c>
      <c r="M159" s="2">
        <v>7.7256317689530701E-2</v>
      </c>
      <c r="N159" s="2">
        <v>9.4504021447721201E-2</v>
      </c>
      <c r="O159" s="3">
        <v>0.50368324125230202</v>
      </c>
      <c r="P159" s="3">
        <v>1.33619456366237</v>
      </c>
    </row>
    <row r="160" spans="1:16" x14ac:dyDescent="0.3">
      <c r="A160" s="8" t="s">
        <v>198</v>
      </c>
      <c r="B160" s="8" t="s">
        <v>105</v>
      </c>
      <c r="C160" s="2">
        <v>-2.7855153203342601E-3</v>
      </c>
      <c r="D160" s="2">
        <v>9.2178770949720698E-2</v>
      </c>
      <c r="E160" s="2">
        <v>5.1150895140665001E-3</v>
      </c>
      <c r="F160" s="2">
        <v>6.1068702290076299E-2</v>
      </c>
      <c r="G160" s="2">
        <v>6.9544364508393297E-2</v>
      </c>
      <c r="H160" s="2">
        <v>0.114349775784753</v>
      </c>
      <c r="I160" s="2">
        <v>0.20120724346076499</v>
      </c>
      <c r="J160" s="2">
        <v>0.107202680067002</v>
      </c>
      <c r="K160" s="2">
        <v>0.101361573373676</v>
      </c>
      <c r="L160" s="2">
        <v>0.22802197802197799</v>
      </c>
      <c r="M160" s="2">
        <v>0.194630872483221</v>
      </c>
      <c r="N160" s="2">
        <v>-6.5543071161048702E-3</v>
      </c>
      <c r="O160" s="3">
        <v>0.60514372163388797</v>
      </c>
      <c r="P160" s="3">
        <v>1.7135549872122799</v>
      </c>
    </row>
    <row r="161" spans="1:16" x14ac:dyDescent="0.3">
      <c r="A161" s="8" t="s">
        <v>198</v>
      </c>
      <c r="B161" s="8" t="s">
        <v>106</v>
      </c>
      <c r="C161" s="2">
        <v>-6.25E-2</v>
      </c>
      <c r="D161" s="2">
        <v>0.2</v>
      </c>
      <c r="E161" s="2">
        <v>-0.22222222222222199</v>
      </c>
      <c r="F161" s="2">
        <v>0.28571428571428598</v>
      </c>
      <c r="G161" s="2">
        <v>-0.11111111111111099</v>
      </c>
      <c r="H161" s="2">
        <v>-0.125</v>
      </c>
      <c r="I161" s="2">
        <v>0.57142857142857095</v>
      </c>
      <c r="J161" s="2">
        <v>0.22727272727272699</v>
      </c>
      <c r="K161" s="2">
        <v>-0.22222222222222199</v>
      </c>
      <c r="L161" s="2">
        <v>0.28571428571428598</v>
      </c>
      <c r="M161" s="2">
        <v>-3.7037037037037E-2</v>
      </c>
      <c r="N161" s="2">
        <v>0.15384615384615399</v>
      </c>
      <c r="O161" s="3">
        <v>0.11111111111111099</v>
      </c>
      <c r="P161" s="3">
        <v>0.66666666666666696</v>
      </c>
    </row>
    <row r="162" spans="1:16" x14ac:dyDescent="0.3">
      <c r="A162" s="8" t="s">
        <v>198</v>
      </c>
      <c r="B162" s="8" t="s">
        <v>107</v>
      </c>
      <c r="C162" s="2">
        <v>0.127710843373494</v>
      </c>
      <c r="D162" s="2">
        <v>7.69230769230769E-2</v>
      </c>
      <c r="E162" s="2">
        <v>7.9365079365079402E-2</v>
      </c>
      <c r="F162" s="2">
        <v>0.152573529411765</v>
      </c>
      <c r="G162" s="2">
        <v>0.20414673046251999</v>
      </c>
      <c r="H162" s="2">
        <v>0.16291390728476801</v>
      </c>
      <c r="I162" s="2">
        <v>0.203872437357631</v>
      </c>
      <c r="J162" s="2">
        <v>0.19016083254493901</v>
      </c>
      <c r="K162" s="2">
        <v>0.15421303656597801</v>
      </c>
      <c r="L162" s="2">
        <v>0.152203856749311</v>
      </c>
      <c r="M162" s="2">
        <v>0.18350268977883999</v>
      </c>
      <c r="N162" s="2">
        <v>4.8989898989899E-2</v>
      </c>
      <c r="O162" s="3">
        <v>0.65103338632750396</v>
      </c>
      <c r="P162" s="3">
        <v>3.12103174603175</v>
      </c>
    </row>
    <row r="163" spans="1:16" x14ac:dyDescent="0.3">
      <c r="A163" s="8" t="s">
        <v>198</v>
      </c>
      <c r="B163" s="8" t="s">
        <v>108</v>
      </c>
      <c r="C163" s="2">
        <v>0.25</v>
      </c>
      <c r="D163" s="2">
        <v>0.33333333333333298</v>
      </c>
      <c r="E163" s="2">
        <v>0.1</v>
      </c>
      <c r="F163" s="2">
        <v>-0.18181818181818199</v>
      </c>
      <c r="G163" s="2">
        <v>0.11111111111111099</v>
      </c>
      <c r="H163" s="2">
        <v>0.3</v>
      </c>
      <c r="I163" s="2">
        <v>0.115384615384615</v>
      </c>
      <c r="J163" s="2">
        <v>6.8965517241379296E-2</v>
      </c>
      <c r="K163" s="2">
        <v>-3.2258064516128997E-2</v>
      </c>
      <c r="L163" s="2">
        <v>0.36666666666666697</v>
      </c>
      <c r="M163" s="2">
        <v>-4.8780487804878099E-2</v>
      </c>
      <c r="N163" s="2">
        <v>2.5641025641025599E-2</v>
      </c>
      <c r="O163" s="3">
        <v>0.29032258064516098</v>
      </c>
      <c r="P163" s="3">
        <v>1</v>
      </c>
    </row>
    <row r="164" spans="1:16" x14ac:dyDescent="0.3">
      <c r="A164" s="8" t="s">
        <v>198</v>
      </c>
      <c r="B164" s="8" t="s">
        <v>17</v>
      </c>
      <c r="C164" s="2">
        <v>0</v>
      </c>
      <c r="D164" s="2">
        <v>0.269230769230769</v>
      </c>
      <c r="E164" s="2">
        <v>-9.0909090909090898E-2</v>
      </c>
      <c r="F164" s="2">
        <v>0.3</v>
      </c>
      <c r="G164" s="2">
        <v>-0.128205128205128</v>
      </c>
      <c r="H164" s="2">
        <v>0.23529411764705899</v>
      </c>
      <c r="I164" s="2">
        <v>9.5238095238095205E-2</v>
      </c>
      <c r="J164" s="2">
        <v>2.1739130434782601E-2</v>
      </c>
      <c r="K164" s="2">
        <v>0.12765957446808501</v>
      </c>
      <c r="L164" s="2">
        <v>0.22641509433962301</v>
      </c>
      <c r="M164" s="2">
        <v>9.2307692307692299E-2</v>
      </c>
      <c r="N164" s="2">
        <v>-0.11267605633802801</v>
      </c>
      <c r="O164" s="3">
        <v>0.340425531914894</v>
      </c>
      <c r="P164" s="3">
        <v>0.90909090909090895</v>
      </c>
    </row>
    <row r="165" spans="1:16" x14ac:dyDescent="0.3">
      <c r="A165" s="8" t="s">
        <v>198</v>
      </c>
      <c r="B165" s="8" t="s">
        <v>109</v>
      </c>
      <c r="C165" s="2">
        <v>0.23553719008264501</v>
      </c>
      <c r="D165" s="2">
        <v>5.35117056856187E-2</v>
      </c>
      <c r="E165" s="2">
        <v>2.2222222222222199E-2</v>
      </c>
      <c r="F165" s="2">
        <v>0.167701863354037</v>
      </c>
      <c r="G165" s="2">
        <v>0.15159574468085099</v>
      </c>
      <c r="H165" s="2">
        <v>9.9307159353348703E-2</v>
      </c>
      <c r="I165" s="2">
        <v>0.13235294117647101</v>
      </c>
      <c r="J165" s="2">
        <v>9.4619666048237502E-2</v>
      </c>
      <c r="K165" s="2">
        <v>4.5762711864406801E-2</v>
      </c>
      <c r="L165" s="2">
        <v>0.115072933549433</v>
      </c>
      <c r="M165" s="2">
        <v>3.3430232558139497E-2</v>
      </c>
      <c r="N165" s="2">
        <v>-1.68776371308017E-2</v>
      </c>
      <c r="O165" s="3">
        <v>0.18474576271186399</v>
      </c>
      <c r="P165" s="3">
        <v>1.21904761904762</v>
      </c>
    </row>
    <row r="166" spans="1:16" x14ac:dyDescent="0.3">
      <c r="A166" s="8" t="s">
        <v>198</v>
      </c>
      <c r="B166" s="8" t="s">
        <v>110</v>
      </c>
      <c r="C166" s="2">
        <v>6.4935064935064901E-2</v>
      </c>
      <c r="D166" s="2">
        <v>0.19512195121951201</v>
      </c>
      <c r="E166" s="2">
        <v>1.53061224489796E-2</v>
      </c>
      <c r="F166" s="2">
        <v>8.5427135678391997E-2</v>
      </c>
      <c r="G166" s="2">
        <v>8.3333333333333301E-2</v>
      </c>
      <c r="H166" s="2">
        <v>4.2735042735042701E-2</v>
      </c>
      <c r="I166" s="2">
        <v>0.16393442622950799</v>
      </c>
      <c r="J166" s="2">
        <v>1.0563380281690101E-2</v>
      </c>
      <c r="K166" s="2">
        <v>2.0905923344947699E-2</v>
      </c>
      <c r="L166" s="2">
        <v>0.16040955631399301</v>
      </c>
      <c r="M166" s="2">
        <v>7.0588235294117604E-2</v>
      </c>
      <c r="N166" s="2">
        <v>-2.74725274725275E-2</v>
      </c>
      <c r="O166" s="3">
        <v>0.23344947735191601</v>
      </c>
      <c r="P166" s="3">
        <v>0.80612244897959195</v>
      </c>
    </row>
    <row r="167" spans="1:16" x14ac:dyDescent="0.3">
      <c r="A167" s="8" t="s">
        <v>198</v>
      </c>
      <c r="B167" s="8" t="s">
        <v>111</v>
      </c>
      <c r="C167" s="2">
        <v>-2.0581973030518098E-2</v>
      </c>
      <c r="D167" s="2">
        <v>-7.1014492753623204E-2</v>
      </c>
      <c r="E167" s="2">
        <v>-0.109984399375975</v>
      </c>
      <c r="F167" s="2">
        <v>-6.6608238387379504E-2</v>
      </c>
      <c r="G167" s="2">
        <v>-5.5399061032863801E-2</v>
      </c>
      <c r="H167" s="2">
        <v>-0.119284294234592</v>
      </c>
      <c r="I167" s="2">
        <v>-9.14221218961625E-2</v>
      </c>
      <c r="J167" s="2">
        <v>-3.9751552795031099E-2</v>
      </c>
      <c r="K167" s="2">
        <v>-3.8809831824062099E-2</v>
      </c>
      <c r="L167" s="2">
        <v>-0.31224764468371502</v>
      </c>
      <c r="M167" s="2">
        <v>-0.25636007827788598</v>
      </c>
      <c r="N167" s="2">
        <v>-0.14210526315789501</v>
      </c>
      <c r="O167" s="3">
        <v>-0.57826649417852505</v>
      </c>
      <c r="P167" s="3">
        <v>-0.74570982839313604</v>
      </c>
    </row>
    <row r="168" spans="1:16" x14ac:dyDescent="0.3">
      <c r="A168" s="8" t="s">
        <v>199</v>
      </c>
      <c r="B168" s="8" t="s">
        <v>103</v>
      </c>
      <c r="C168" s="2">
        <v>0.154411764705882</v>
      </c>
      <c r="D168" s="2">
        <v>6.3694267515923596E-3</v>
      </c>
      <c r="E168" s="2">
        <v>7.5949367088607597E-2</v>
      </c>
      <c r="F168" s="2">
        <v>2.3529411764705899E-2</v>
      </c>
      <c r="G168" s="2">
        <v>4.0229885057471299E-2</v>
      </c>
      <c r="H168" s="2">
        <v>0.138121546961326</v>
      </c>
      <c r="I168" s="2">
        <v>0.101941747572816</v>
      </c>
      <c r="J168" s="2">
        <v>-3.9647577092511002E-2</v>
      </c>
      <c r="K168" s="2">
        <v>0.37614678899082599</v>
      </c>
      <c r="L168" s="2">
        <v>0.176666666666667</v>
      </c>
      <c r="M168" s="2">
        <v>0.22379603399433401</v>
      </c>
      <c r="N168" s="2">
        <v>-1.38888888888889E-2</v>
      </c>
      <c r="O168" s="3">
        <v>0.95412844036697297</v>
      </c>
      <c r="P168" s="3">
        <v>1.69620253164557</v>
      </c>
    </row>
    <row r="169" spans="1:16" x14ac:dyDescent="0.3">
      <c r="A169" s="8" t="s">
        <v>199</v>
      </c>
      <c r="B169" s="8" t="s">
        <v>104</v>
      </c>
      <c r="C169" s="2">
        <v>0.138304652644997</v>
      </c>
      <c r="D169" s="2">
        <v>1.6797312430011199E-3</v>
      </c>
      <c r="E169" s="2">
        <v>3.07434320849637E-2</v>
      </c>
      <c r="F169" s="2">
        <v>3.470715835141E-2</v>
      </c>
      <c r="G169" s="2">
        <v>7.3899371069182401E-2</v>
      </c>
      <c r="H169" s="2">
        <v>8.6871644704734005E-2</v>
      </c>
      <c r="I169" s="2">
        <v>9.3848226313426097E-2</v>
      </c>
      <c r="J169" s="2">
        <v>2.2577996715927799E-2</v>
      </c>
      <c r="K169" s="2">
        <v>2.4889602569249301E-2</v>
      </c>
      <c r="L169" s="2">
        <v>0.139835487661575</v>
      </c>
      <c r="M169" s="2">
        <v>9.96563573883162E-2</v>
      </c>
      <c r="N169" s="2">
        <v>-3.1250000000000002E-3</v>
      </c>
      <c r="O169" s="3">
        <v>0.28061019670814902</v>
      </c>
      <c r="P169" s="3">
        <v>0.78311906092789296</v>
      </c>
    </row>
    <row r="170" spans="1:16" x14ac:dyDescent="0.3">
      <c r="A170" s="8" t="s">
        <v>199</v>
      </c>
      <c r="B170" s="8" t="s">
        <v>105</v>
      </c>
      <c r="C170" s="2">
        <v>0.106646058732612</v>
      </c>
      <c r="D170" s="2">
        <v>-5.8659217877095E-2</v>
      </c>
      <c r="E170" s="2">
        <v>6.2314540059347202E-2</v>
      </c>
      <c r="F170" s="2">
        <v>1.2569832402234599E-2</v>
      </c>
      <c r="G170" s="2">
        <v>0.12</v>
      </c>
      <c r="H170" s="2">
        <v>0.14039408866995101</v>
      </c>
      <c r="I170" s="2">
        <v>0.110151187904968</v>
      </c>
      <c r="J170" s="2">
        <v>0.17607003891050599</v>
      </c>
      <c r="K170" s="2">
        <v>0.11414392059553299</v>
      </c>
      <c r="L170" s="2">
        <v>0.18708240534521201</v>
      </c>
      <c r="M170" s="2">
        <v>0.106941838649156</v>
      </c>
      <c r="N170" s="2">
        <v>8.6440677966101706E-2</v>
      </c>
      <c r="O170" s="3">
        <v>0.59057071960297802</v>
      </c>
      <c r="P170" s="3">
        <v>1.8531157270029699</v>
      </c>
    </row>
    <row r="171" spans="1:16" x14ac:dyDescent="0.3">
      <c r="A171" s="8" t="s">
        <v>199</v>
      </c>
      <c r="B171" s="8" t="s">
        <v>106</v>
      </c>
      <c r="C171" s="2">
        <v>0.20512820512820501</v>
      </c>
      <c r="D171" s="2">
        <v>-1.0638297872340399E-2</v>
      </c>
      <c r="E171" s="2">
        <v>3.2258064516128997E-2</v>
      </c>
      <c r="F171" s="2">
        <v>-3.125E-2</v>
      </c>
      <c r="G171" s="2">
        <v>0.15053763440860199</v>
      </c>
      <c r="H171" s="2">
        <v>0.11214953271028</v>
      </c>
      <c r="I171" s="2">
        <v>-2.5210084033613401E-2</v>
      </c>
      <c r="J171" s="2">
        <v>0.198275862068966</v>
      </c>
      <c r="K171" s="2">
        <v>-0.100719424460432</v>
      </c>
      <c r="L171" s="2">
        <v>0.112</v>
      </c>
      <c r="M171" s="2">
        <v>7.1942446043165497E-3</v>
      </c>
      <c r="N171" s="2">
        <v>0.05</v>
      </c>
      <c r="O171" s="3">
        <v>5.7553956834532398E-2</v>
      </c>
      <c r="P171" s="3">
        <v>0.58064516129032295</v>
      </c>
    </row>
    <row r="172" spans="1:16" x14ac:dyDescent="0.3">
      <c r="A172" s="8" t="s">
        <v>199</v>
      </c>
      <c r="B172" s="8" t="s">
        <v>107</v>
      </c>
      <c r="C172" s="2">
        <v>6.4814814814814797E-2</v>
      </c>
      <c r="D172" s="2">
        <v>-2.45059288537549E-2</v>
      </c>
      <c r="E172" s="2">
        <v>3.3225283630469997E-2</v>
      </c>
      <c r="F172" s="2">
        <v>2.0392156862745099E-2</v>
      </c>
      <c r="G172" s="2">
        <v>9.3774019984627199E-2</v>
      </c>
      <c r="H172" s="2">
        <v>0.108924806746311</v>
      </c>
      <c r="I172" s="2">
        <v>0.23130544993662899</v>
      </c>
      <c r="J172" s="2">
        <v>0.128667009778693</v>
      </c>
      <c r="K172" s="2">
        <v>0.19015047879617</v>
      </c>
      <c r="L172" s="2">
        <v>0.237164750957854</v>
      </c>
      <c r="M172" s="2">
        <v>0.15732424899349601</v>
      </c>
      <c r="N172" s="2">
        <v>7.3053251271073094E-2</v>
      </c>
      <c r="O172" s="3">
        <v>0.82854537163702702</v>
      </c>
      <c r="P172" s="3">
        <v>2.2495948136142601</v>
      </c>
    </row>
    <row r="173" spans="1:16" x14ac:dyDescent="0.3">
      <c r="A173" s="8" t="s">
        <v>199</v>
      </c>
      <c r="B173" s="8" t="s">
        <v>108</v>
      </c>
      <c r="C173" s="2">
        <v>0.31372549019607798</v>
      </c>
      <c r="D173" s="2">
        <v>-8.9552238805970102E-2</v>
      </c>
      <c r="E173" s="2">
        <v>6.5573770491803296E-2</v>
      </c>
      <c r="F173" s="2">
        <v>-3.0769230769230799E-2</v>
      </c>
      <c r="G173" s="2">
        <v>6.3492063492063502E-2</v>
      </c>
      <c r="H173" s="2">
        <v>0.134328358208955</v>
      </c>
      <c r="I173" s="2">
        <v>0</v>
      </c>
      <c r="J173" s="2">
        <v>0.26315789473684198</v>
      </c>
      <c r="K173" s="2">
        <v>-7.2916666666666699E-2</v>
      </c>
      <c r="L173" s="2">
        <v>0.28089887640449401</v>
      </c>
      <c r="M173" s="2">
        <v>0.114035087719298</v>
      </c>
      <c r="N173" s="2">
        <v>3.1496062992125998E-2</v>
      </c>
      <c r="O173" s="3">
        <v>0.36458333333333298</v>
      </c>
      <c r="P173" s="3">
        <v>1.14754098360656</v>
      </c>
    </row>
    <row r="174" spans="1:16" x14ac:dyDescent="0.3">
      <c r="A174" s="8" t="s">
        <v>199</v>
      </c>
      <c r="B174" s="8" t="s">
        <v>17</v>
      </c>
      <c r="C174" s="2">
        <v>0.146341463414634</v>
      </c>
      <c r="D174" s="2">
        <v>0.10638297872340401</v>
      </c>
      <c r="E174" s="2">
        <v>-9.6153846153846194E-3</v>
      </c>
      <c r="F174" s="2">
        <v>1.94174757281553E-2</v>
      </c>
      <c r="G174" s="2">
        <v>0.114285714285714</v>
      </c>
      <c r="H174" s="2">
        <v>5.1282051282051301E-2</v>
      </c>
      <c r="I174" s="2">
        <v>-2.4390243902439001E-2</v>
      </c>
      <c r="J174" s="2">
        <v>3.3333333333333298E-2</v>
      </c>
      <c r="K174" s="2">
        <v>2.4193548387096801E-2</v>
      </c>
      <c r="L174" s="2">
        <v>0.21259842519684999</v>
      </c>
      <c r="M174" s="2">
        <v>0.168831168831169</v>
      </c>
      <c r="N174" s="2">
        <v>3.8888888888888903E-2</v>
      </c>
      <c r="O174" s="3">
        <v>0.50806451612903203</v>
      </c>
      <c r="P174" s="3">
        <v>0.79807692307692302</v>
      </c>
    </row>
    <row r="175" spans="1:16" x14ac:dyDescent="0.3">
      <c r="A175" s="8" t="s">
        <v>199</v>
      </c>
      <c r="B175" s="8" t="s">
        <v>109</v>
      </c>
      <c r="C175" s="2">
        <v>0.233031674208145</v>
      </c>
      <c r="D175" s="2">
        <v>3.3944954128440397E-2</v>
      </c>
      <c r="E175" s="2">
        <v>0.17213842058562601</v>
      </c>
      <c r="F175" s="2">
        <v>4.1635124905374701E-2</v>
      </c>
      <c r="G175" s="2">
        <v>0.16933139534883701</v>
      </c>
      <c r="H175" s="2">
        <v>9.6954630205096301E-2</v>
      </c>
      <c r="I175" s="2">
        <v>9.1784702549575103E-2</v>
      </c>
      <c r="J175" s="2">
        <v>9.3409444732745206E-2</v>
      </c>
      <c r="K175" s="2">
        <v>1.9933554817275701E-2</v>
      </c>
      <c r="L175" s="2">
        <v>0.11540251279664999</v>
      </c>
      <c r="M175" s="2">
        <v>6.2161034626616603E-2</v>
      </c>
      <c r="N175" s="2">
        <v>-1.09976433621367E-2</v>
      </c>
      <c r="O175" s="3">
        <v>0.19506407214048399</v>
      </c>
      <c r="P175" s="3">
        <v>1.2342502218278599</v>
      </c>
    </row>
    <row r="176" spans="1:16" x14ac:dyDescent="0.3">
      <c r="A176" s="8" t="s">
        <v>199</v>
      </c>
      <c r="B176" s="8" t="s">
        <v>110</v>
      </c>
      <c r="C176" s="2">
        <v>0.17870036101083001</v>
      </c>
      <c r="D176" s="2">
        <v>1.3782542113323099E-2</v>
      </c>
      <c r="E176" s="2">
        <v>3.0211480362537801E-2</v>
      </c>
      <c r="F176" s="2">
        <v>5.5718475073313803E-2</v>
      </c>
      <c r="G176" s="2">
        <v>6.5277777777777796E-2</v>
      </c>
      <c r="H176" s="2">
        <v>-1.30378096479791E-3</v>
      </c>
      <c r="I176" s="2">
        <v>2.7415143603133199E-2</v>
      </c>
      <c r="J176" s="2">
        <v>7.3697585768742094E-2</v>
      </c>
      <c r="K176" s="2">
        <v>2.01183431952663E-2</v>
      </c>
      <c r="L176" s="2">
        <v>0.18793503480278401</v>
      </c>
      <c r="M176" s="2">
        <v>7.03125E-2</v>
      </c>
      <c r="N176" s="2">
        <v>4.1058394160583898E-2</v>
      </c>
      <c r="O176" s="3">
        <v>0.35029585798816598</v>
      </c>
      <c r="P176" s="3">
        <v>0.72356495468277904</v>
      </c>
    </row>
    <row r="177" spans="1:16" x14ac:dyDescent="0.3">
      <c r="A177" s="8" t="s">
        <v>199</v>
      </c>
      <c r="B177" s="8" t="s">
        <v>111</v>
      </c>
      <c r="C177" s="2">
        <v>-8.7061668681983097E-3</v>
      </c>
      <c r="D177" s="2">
        <v>-0.111734569407172</v>
      </c>
      <c r="E177" s="2">
        <v>-0.100521834660807</v>
      </c>
      <c r="F177" s="2">
        <v>-0.12793893129771</v>
      </c>
      <c r="G177" s="2">
        <v>-9.4537815126050403E-2</v>
      </c>
      <c r="H177" s="2">
        <v>-0.116782675947409</v>
      </c>
      <c r="I177" s="2">
        <v>-0.16199649737303001</v>
      </c>
      <c r="J177" s="2">
        <v>-6.8443051201671906E-2</v>
      </c>
      <c r="K177" s="2">
        <v>-7.9080201906898503E-2</v>
      </c>
      <c r="L177" s="2">
        <v>-0.30816077953714999</v>
      </c>
      <c r="M177" s="2">
        <v>-0.26760563380281699</v>
      </c>
      <c r="N177" s="2">
        <v>-0.19831730769230799</v>
      </c>
      <c r="O177" s="3">
        <v>-0.62591138530566504</v>
      </c>
      <c r="P177" s="3">
        <v>-0.81680856907443</v>
      </c>
    </row>
    <row r="178" spans="1:16" x14ac:dyDescent="0.3">
      <c r="A178" s="8" t="s">
        <v>200</v>
      </c>
      <c r="B178" s="8" t="s">
        <v>103</v>
      </c>
      <c r="C178" s="2">
        <v>0.30379746835443</v>
      </c>
      <c r="D178" s="2">
        <v>0.15533980582524301</v>
      </c>
      <c r="E178" s="2">
        <v>1.6806722689075598E-2</v>
      </c>
      <c r="F178" s="2">
        <v>0.14049586776859499</v>
      </c>
      <c r="G178" s="2">
        <v>0.231884057971014</v>
      </c>
      <c r="H178" s="2">
        <v>4.11764705882353E-2</v>
      </c>
      <c r="I178" s="2">
        <v>0.10734463276836199</v>
      </c>
      <c r="J178" s="2">
        <v>0.107142857142857</v>
      </c>
      <c r="K178" s="2">
        <v>0.235023041474654</v>
      </c>
      <c r="L178" s="2">
        <v>0.26492537313432801</v>
      </c>
      <c r="M178" s="2">
        <v>0.26843657817109101</v>
      </c>
      <c r="N178" s="2">
        <v>6.0465116279069801E-2</v>
      </c>
      <c r="O178" s="3">
        <v>1.10138248847926</v>
      </c>
      <c r="P178" s="3">
        <v>2.8319327731092399</v>
      </c>
    </row>
    <row r="179" spans="1:16" x14ac:dyDescent="0.3">
      <c r="A179" s="8" t="s">
        <v>200</v>
      </c>
      <c r="B179" s="8" t="s">
        <v>104</v>
      </c>
      <c r="C179" s="2">
        <v>8.6734693877551006E-2</v>
      </c>
      <c r="D179" s="2">
        <v>5.39906103286385E-2</v>
      </c>
      <c r="E179" s="2">
        <v>5.4565701559019998E-2</v>
      </c>
      <c r="F179" s="2">
        <v>5.59662090813094E-2</v>
      </c>
      <c r="G179" s="2">
        <v>0.21199999999999999</v>
      </c>
      <c r="H179" s="2">
        <v>6.1881188118811901E-2</v>
      </c>
      <c r="I179" s="2">
        <v>0.12665112665112699</v>
      </c>
      <c r="J179" s="2">
        <v>7.7241379310344804E-2</v>
      </c>
      <c r="K179" s="2">
        <v>9.3469910371318798E-2</v>
      </c>
      <c r="L179" s="2">
        <v>0.206674473067916</v>
      </c>
      <c r="M179" s="2">
        <v>0.17079087821445901</v>
      </c>
      <c r="N179" s="2">
        <v>5.6775797762121799E-2</v>
      </c>
      <c r="O179" s="3">
        <v>0.63252240717029495</v>
      </c>
      <c r="P179" s="3">
        <v>1.8396436525612501</v>
      </c>
    </row>
    <row r="180" spans="1:16" x14ac:dyDescent="0.3">
      <c r="A180" s="8" t="s">
        <v>200</v>
      </c>
      <c r="B180" s="8" t="s">
        <v>105</v>
      </c>
      <c r="C180" s="2">
        <v>3.4129692832764501E-3</v>
      </c>
      <c r="D180" s="2">
        <v>3.9115646258503403E-2</v>
      </c>
      <c r="E180" s="2">
        <v>9.8199672667757792E-3</v>
      </c>
      <c r="F180" s="2">
        <v>5.9967585089140997E-2</v>
      </c>
      <c r="G180" s="2">
        <v>0.15290519877675801</v>
      </c>
      <c r="H180" s="2">
        <v>6.2334217506631297E-2</v>
      </c>
      <c r="I180" s="2">
        <v>0.15855181023720299</v>
      </c>
      <c r="J180" s="2">
        <v>0.14008620689655199</v>
      </c>
      <c r="K180" s="2">
        <v>6.9943289224952701E-2</v>
      </c>
      <c r="L180" s="2">
        <v>0.201413427561837</v>
      </c>
      <c r="M180" s="2">
        <v>0.19558823529411801</v>
      </c>
      <c r="N180" s="2">
        <v>1.9680196801967999E-2</v>
      </c>
      <c r="O180" s="3">
        <v>0.56710775047258999</v>
      </c>
      <c r="P180" s="3">
        <v>1.71358428805237</v>
      </c>
    </row>
    <row r="181" spans="1:16" x14ac:dyDescent="0.3">
      <c r="A181" s="8" t="s">
        <v>200</v>
      </c>
      <c r="B181" s="8" t="s">
        <v>106</v>
      </c>
      <c r="C181" s="2">
        <v>0</v>
      </c>
      <c r="D181" s="2">
        <v>0</v>
      </c>
      <c r="E181" s="2">
        <v>1.2</v>
      </c>
      <c r="F181" s="2">
        <v>-0.18181818181818199</v>
      </c>
      <c r="G181" s="2">
        <v>0.22222222222222199</v>
      </c>
      <c r="H181" s="2">
        <v>0.36363636363636398</v>
      </c>
      <c r="I181" s="2">
        <v>-0.266666666666667</v>
      </c>
      <c r="J181" s="2">
        <v>0</v>
      </c>
      <c r="K181" s="2">
        <v>-9.0909090909090898E-2</v>
      </c>
      <c r="L181" s="2">
        <v>0.5</v>
      </c>
      <c r="M181" s="2">
        <v>0</v>
      </c>
      <c r="N181" s="2">
        <v>-0.2</v>
      </c>
      <c r="O181" s="3">
        <v>9.0909090909090898E-2</v>
      </c>
      <c r="P181" s="3">
        <v>1.4</v>
      </c>
    </row>
    <row r="182" spans="1:16" x14ac:dyDescent="0.3">
      <c r="A182" s="8" t="s">
        <v>200</v>
      </c>
      <c r="B182" s="8" t="s">
        <v>107</v>
      </c>
      <c r="C182" s="2">
        <v>0.115341545352744</v>
      </c>
      <c r="D182" s="2">
        <v>0.14056224899598399</v>
      </c>
      <c r="E182" s="2">
        <v>7.8345070422535204E-2</v>
      </c>
      <c r="F182" s="2">
        <v>0.144489795918367</v>
      </c>
      <c r="G182" s="2">
        <v>8.3452211126961495E-2</v>
      </c>
      <c r="H182" s="2">
        <v>0.186306780776827</v>
      </c>
      <c r="I182" s="2">
        <v>0.223640399556049</v>
      </c>
      <c r="J182" s="2">
        <v>0.187755102040816</v>
      </c>
      <c r="K182" s="2">
        <v>0.169530355097365</v>
      </c>
      <c r="L182" s="2">
        <v>0.227881162259223</v>
      </c>
      <c r="M182" s="2">
        <v>0.23717096516883801</v>
      </c>
      <c r="N182" s="2">
        <v>4.2768106597893797E-2</v>
      </c>
      <c r="O182" s="3">
        <v>0.852615502100038</v>
      </c>
      <c r="P182" s="3">
        <v>3.27112676056338</v>
      </c>
    </row>
    <row r="183" spans="1:16" x14ac:dyDescent="0.3">
      <c r="A183" s="8" t="s">
        <v>200</v>
      </c>
      <c r="B183" s="8" t="s">
        <v>108</v>
      </c>
      <c r="C183" s="2">
        <v>0.13888888888888901</v>
      </c>
      <c r="D183" s="2">
        <v>7.3170731707317097E-2</v>
      </c>
      <c r="E183" s="2">
        <v>0.22727272727272699</v>
      </c>
      <c r="F183" s="2">
        <v>-7.4074074074074098E-2</v>
      </c>
      <c r="G183" s="2">
        <v>0.18</v>
      </c>
      <c r="H183" s="2">
        <v>3.3898305084745797E-2</v>
      </c>
      <c r="I183" s="2">
        <v>0.32786885245901598</v>
      </c>
      <c r="J183" s="2">
        <v>8.6419753086419707E-2</v>
      </c>
      <c r="K183" s="2">
        <v>0.22727272727272699</v>
      </c>
      <c r="L183" s="2">
        <v>0.35185185185185203</v>
      </c>
      <c r="M183" s="2">
        <v>0.15753424657534201</v>
      </c>
      <c r="N183" s="2">
        <v>5.9171597633136102E-3</v>
      </c>
      <c r="O183" s="3">
        <v>0.93181818181818199</v>
      </c>
      <c r="P183" s="3">
        <v>2.8636363636363602</v>
      </c>
    </row>
    <row r="184" spans="1:16" x14ac:dyDescent="0.3">
      <c r="A184" s="8" t="s">
        <v>200</v>
      </c>
      <c r="B184" s="8" t="s">
        <v>17</v>
      </c>
      <c r="C184" s="2">
        <v>-7.69230769230769E-2</v>
      </c>
      <c r="D184" s="2">
        <v>-2.7777777777777801E-2</v>
      </c>
      <c r="E184" s="2">
        <v>0.28571428571428598</v>
      </c>
      <c r="F184" s="2">
        <v>-2.2222222222222199E-2</v>
      </c>
      <c r="G184" s="2">
        <v>2.27272727272727E-2</v>
      </c>
      <c r="H184" s="2">
        <v>0.266666666666667</v>
      </c>
      <c r="I184" s="2">
        <v>0.31578947368421101</v>
      </c>
      <c r="J184" s="2">
        <v>-1.3333333333333299E-2</v>
      </c>
      <c r="K184" s="2">
        <v>-0.14864864864864899</v>
      </c>
      <c r="L184" s="2">
        <v>0.158730158730159</v>
      </c>
      <c r="M184" s="2">
        <v>0.17808219178082199</v>
      </c>
      <c r="N184" s="2">
        <v>5.8139534883720902E-2</v>
      </c>
      <c r="O184" s="3">
        <v>0.22972972972972999</v>
      </c>
      <c r="P184" s="3">
        <v>1.6</v>
      </c>
    </row>
    <row r="185" spans="1:16" x14ac:dyDescent="0.3">
      <c r="A185" s="8" t="s">
        <v>200</v>
      </c>
      <c r="B185" s="8" t="s">
        <v>109</v>
      </c>
      <c r="C185" s="2">
        <v>0.19662921348314599</v>
      </c>
      <c r="D185" s="2">
        <v>0.13145539906103301</v>
      </c>
      <c r="E185" s="2">
        <v>5.39419087136929E-2</v>
      </c>
      <c r="F185" s="2">
        <v>0.122047244094488</v>
      </c>
      <c r="G185" s="2">
        <v>0.18771929824561401</v>
      </c>
      <c r="H185" s="2">
        <v>2.2156573116691301E-2</v>
      </c>
      <c r="I185" s="2">
        <v>7.0809248554913301E-2</v>
      </c>
      <c r="J185" s="2">
        <v>0.18893387314439899</v>
      </c>
      <c r="K185" s="2">
        <v>4.4267877412031802E-2</v>
      </c>
      <c r="L185" s="2">
        <v>0.13043478260869601</v>
      </c>
      <c r="M185" s="2">
        <v>5.7692307692307702E-2</v>
      </c>
      <c r="N185" s="2">
        <v>-1.54545454545455E-2</v>
      </c>
      <c r="O185" s="3">
        <v>0.22928490351872899</v>
      </c>
      <c r="P185" s="3">
        <v>1.2468879668049799</v>
      </c>
    </row>
    <row r="186" spans="1:16" x14ac:dyDescent="0.3">
      <c r="A186" s="8" t="s">
        <v>200</v>
      </c>
      <c r="B186" s="8" t="s">
        <v>110</v>
      </c>
      <c r="C186" s="2">
        <v>4.4176706827309203E-2</v>
      </c>
      <c r="D186" s="2">
        <v>0.1</v>
      </c>
      <c r="E186" s="2">
        <v>0.13986013986014001</v>
      </c>
      <c r="F186" s="2">
        <v>-9.2024539877300603E-3</v>
      </c>
      <c r="G186" s="2">
        <v>0.120743034055728</v>
      </c>
      <c r="H186" s="2">
        <v>4.6961325966850799E-2</v>
      </c>
      <c r="I186" s="2">
        <v>3.6939313984168901E-2</v>
      </c>
      <c r="J186" s="2">
        <v>0.14758269720101799</v>
      </c>
      <c r="K186" s="2">
        <v>-1.3303769401330399E-2</v>
      </c>
      <c r="L186" s="2">
        <v>0.13483146067415699</v>
      </c>
      <c r="M186" s="2">
        <v>0.116831683168317</v>
      </c>
      <c r="N186" s="2">
        <v>0</v>
      </c>
      <c r="O186" s="3">
        <v>0.25055432372505498</v>
      </c>
      <c r="P186" s="3">
        <v>0.97202797202797198</v>
      </c>
    </row>
    <row r="187" spans="1:16" x14ac:dyDescent="0.3">
      <c r="A187" s="8" t="s">
        <v>200</v>
      </c>
      <c r="B187" s="8" t="s">
        <v>111</v>
      </c>
      <c r="C187" s="2">
        <v>-4.5993361782835501E-2</v>
      </c>
      <c r="D187" s="2">
        <v>-6.6600397614314105E-2</v>
      </c>
      <c r="E187" s="2">
        <v>-9.0521831735889194E-2</v>
      </c>
      <c r="F187" s="2">
        <v>-5.15222482435597E-2</v>
      </c>
      <c r="G187" s="2">
        <v>-5.8641975308642E-2</v>
      </c>
      <c r="H187" s="2">
        <v>-9.5081967213114807E-2</v>
      </c>
      <c r="I187" s="2">
        <v>-8.9855072463768101E-2</v>
      </c>
      <c r="J187" s="2">
        <v>-3.9012738853503197E-2</v>
      </c>
      <c r="K187" s="2">
        <v>-3.4797017398508698E-2</v>
      </c>
      <c r="L187" s="2">
        <v>-0.30128755364806897</v>
      </c>
      <c r="M187" s="2">
        <v>-0.24324324324324301</v>
      </c>
      <c r="N187" s="2">
        <v>-0.19967532467532501</v>
      </c>
      <c r="O187" s="3">
        <v>-0.59154929577464799</v>
      </c>
      <c r="P187" s="3">
        <v>-0.73748668796592098</v>
      </c>
    </row>
    <row r="188" spans="1:16" x14ac:dyDescent="0.3">
      <c r="A188" s="8" t="s">
        <v>201</v>
      </c>
      <c r="B188" s="8" t="s">
        <v>103</v>
      </c>
      <c r="C188" s="2">
        <v>-5.5555555555555601E-2</v>
      </c>
      <c r="D188" s="2">
        <v>0.23529411764705899</v>
      </c>
      <c r="E188" s="2">
        <v>-4.7619047619047603E-2</v>
      </c>
      <c r="F188" s="2">
        <v>0.133333333333333</v>
      </c>
      <c r="G188" s="2">
        <v>-2.9411764705882401E-2</v>
      </c>
      <c r="H188" s="2">
        <v>0.45454545454545497</v>
      </c>
      <c r="I188" s="2">
        <v>0.114583333333333</v>
      </c>
      <c r="J188" s="2">
        <v>4.67289719626168E-2</v>
      </c>
      <c r="K188" s="2">
        <v>0.107142857142857</v>
      </c>
      <c r="L188" s="2">
        <v>0.61290322580645196</v>
      </c>
      <c r="M188" s="2">
        <v>0.47499999999999998</v>
      </c>
      <c r="N188" s="2">
        <v>5.0847457627118599E-2</v>
      </c>
      <c r="O188" s="3">
        <v>1.7678571428571399</v>
      </c>
      <c r="P188" s="3">
        <v>3.92063492063492</v>
      </c>
    </row>
    <row r="189" spans="1:16" x14ac:dyDescent="0.3">
      <c r="A189" s="8" t="s">
        <v>201</v>
      </c>
      <c r="B189" s="8" t="s">
        <v>104</v>
      </c>
      <c r="C189" s="2">
        <v>7.3083778966131899E-2</v>
      </c>
      <c r="D189" s="2">
        <v>4.9833887043189397E-2</v>
      </c>
      <c r="E189" s="2">
        <v>3.1645569620253199E-3</v>
      </c>
      <c r="F189" s="2">
        <v>0.13880126182965299</v>
      </c>
      <c r="G189" s="2">
        <v>0.11495844875346301</v>
      </c>
      <c r="H189" s="2">
        <v>0.167701863354037</v>
      </c>
      <c r="I189" s="2">
        <v>0.13723404255319099</v>
      </c>
      <c r="J189" s="2">
        <v>0.116931711880262</v>
      </c>
      <c r="K189" s="2">
        <v>7.7889447236180895E-2</v>
      </c>
      <c r="L189" s="2">
        <v>0.19425019425019399</v>
      </c>
      <c r="M189" s="2">
        <v>0.19258295380611601</v>
      </c>
      <c r="N189" s="2">
        <v>2.7823240589197999E-2</v>
      </c>
      <c r="O189" s="3">
        <v>0.57788944723618096</v>
      </c>
      <c r="P189" s="3">
        <v>1.98101265822785</v>
      </c>
    </row>
    <row r="190" spans="1:16" x14ac:dyDescent="0.3">
      <c r="A190" s="8" t="s">
        <v>201</v>
      </c>
      <c r="B190" s="8" t="s">
        <v>105</v>
      </c>
      <c r="C190" s="2">
        <v>-2.2784810126582299E-2</v>
      </c>
      <c r="D190" s="2">
        <v>-2.5906735751295299E-3</v>
      </c>
      <c r="E190" s="2">
        <v>-5.1948051948051896E-3</v>
      </c>
      <c r="F190" s="2">
        <v>0.101827676240209</v>
      </c>
      <c r="G190" s="2">
        <v>0.208530805687204</v>
      </c>
      <c r="H190" s="2">
        <v>0.19411764705882401</v>
      </c>
      <c r="I190" s="2">
        <v>0.123152709359606</v>
      </c>
      <c r="J190" s="2">
        <v>7.8947368421052599E-2</v>
      </c>
      <c r="K190" s="2">
        <v>9.4850948509485097E-2</v>
      </c>
      <c r="L190" s="2">
        <v>0.198019801980198</v>
      </c>
      <c r="M190" s="2">
        <v>0.171487603305785</v>
      </c>
      <c r="N190" s="2">
        <v>-5.2910052910052898E-3</v>
      </c>
      <c r="O190" s="3">
        <v>0.52845528455284596</v>
      </c>
      <c r="P190" s="3">
        <v>1.92987012987013</v>
      </c>
    </row>
    <row r="191" spans="1:16" x14ac:dyDescent="0.3">
      <c r="A191" s="8" t="s">
        <v>201</v>
      </c>
      <c r="B191" s="8" t="s">
        <v>106</v>
      </c>
      <c r="C191" s="2">
        <v>0</v>
      </c>
      <c r="D191" s="2">
        <v>0.35714285714285698</v>
      </c>
      <c r="E191" s="2">
        <v>-0.52631578947368396</v>
      </c>
      <c r="F191" s="2">
        <v>0.55555555555555602</v>
      </c>
      <c r="G191" s="2">
        <v>-0.35714285714285698</v>
      </c>
      <c r="H191" s="2">
        <v>0.11111111111111099</v>
      </c>
      <c r="I191" s="2">
        <v>0.7</v>
      </c>
      <c r="J191" s="2">
        <v>-0.23529411764705899</v>
      </c>
      <c r="K191" s="2">
        <v>0.46153846153846201</v>
      </c>
      <c r="L191" s="2">
        <v>0.36842105263157898</v>
      </c>
      <c r="M191" s="2">
        <v>-7.69230769230769E-2</v>
      </c>
      <c r="N191" s="2">
        <v>-0.20833333333333301</v>
      </c>
      <c r="O191" s="3">
        <v>0.46153846153846201</v>
      </c>
      <c r="P191" s="3">
        <v>0</v>
      </c>
    </row>
    <row r="192" spans="1:16" x14ac:dyDescent="0.3">
      <c r="A192" s="8" t="s">
        <v>201</v>
      </c>
      <c r="B192" s="8" t="s">
        <v>107</v>
      </c>
      <c r="C192" s="2">
        <v>8.3094555873925502E-2</v>
      </c>
      <c r="D192" s="2">
        <v>7.9365079365079402E-2</v>
      </c>
      <c r="E192" s="2">
        <v>0.125</v>
      </c>
      <c r="F192" s="2">
        <v>6.2091503267973899E-2</v>
      </c>
      <c r="G192" s="2">
        <v>0.15384615384615399</v>
      </c>
      <c r="H192" s="2">
        <v>0.14044444444444401</v>
      </c>
      <c r="I192" s="2">
        <v>0.18939984411535499</v>
      </c>
      <c r="J192" s="2">
        <v>0.141546526867628</v>
      </c>
      <c r="K192" s="2">
        <v>0.17910447761194001</v>
      </c>
      <c r="L192" s="2">
        <v>0.24780915287244401</v>
      </c>
      <c r="M192" s="2">
        <v>0.20600858369098701</v>
      </c>
      <c r="N192" s="2">
        <v>9.6085409252668993E-2</v>
      </c>
      <c r="O192" s="3">
        <v>0.94489092996555701</v>
      </c>
      <c r="P192" s="3">
        <v>3.1519607843137298</v>
      </c>
    </row>
    <row r="193" spans="1:16" x14ac:dyDescent="0.3">
      <c r="A193" s="8" t="s">
        <v>201</v>
      </c>
      <c r="B193" s="8" t="s">
        <v>108</v>
      </c>
      <c r="C193" s="2">
        <v>-0.38461538461538503</v>
      </c>
      <c r="D193" s="2">
        <v>-0.125</v>
      </c>
      <c r="E193" s="2">
        <v>0.71428571428571397</v>
      </c>
      <c r="F193" s="2">
        <v>0.5</v>
      </c>
      <c r="G193" s="2">
        <v>0.11111111111111099</v>
      </c>
      <c r="H193" s="2">
        <v>0</v>
      </c>
      <c r="I193" s="2">
        <v>0.45</v>
      </c>
      <c r="J193" s="2">
        <v>-3.4482758620689703E-2</v>
      </c>
      <c r="K193" s="2">
        <v>3.5714285714285698E-2</v>
      </c>
      <c r="L193" s="2">
        <v>0.51724137931034497</v>
      </c>
      <c r="M193" s="2">
        <v>0.25</v>
      </c>
      <c r="N193" s="2">
        <v>-0.2</v>
      </c>
      <c r="O193" s="3">
        <v>0.57142857142857095</v>
      </c>
      <c r="P193" s="3">
        <v>5.28571428571429</v>
      </c>
    </row>
    <row r="194" spans="1:16" x14ac:dyDescent="0.3">
      <c r="A194" s="8" t="s">
        <v>201</v>
      </c>
      <c r="B194" s="8" t="s">
        <v>17</v>
      </c>
      <c r="C194" s="2">
        <v>-5.8823529411764698E-2</v>
      </c>
      <c r="D194" s="2">
        <v>6.25E-2</v>
      </c>
      <c r="E194" s="2">
        <v>-0.11764705882352899</v>
      </c>
      <c r="F194" s="2">
        <v>3.3333333333333298E-2</v>
      </c>
      <c r="G194" s="2">
        <v>0.225806451612903</v>
      </c>
      <c r="H194" s="2">
        <v>0.13157894736842099</v>
      </c>
      <c r="I194" s="2">
        <v>-9.3023255813953501E-2</v>
      </c>
      <c r="J194" s="2">
        <v>0.46153846153846201</v>
      </c>
      <c r="K194" s="2">
        <v>-0.157894736842105</v>
      </c>
      <c r="L194" s="2">
        <v>0.33333333333333298</v>
      </c>
      <c r="M194" s="2">
        <v>9.375E-2</v>
      </c>
      <c r="N194" s="2">
        <v>-7.1428571428571397E-2</v>
      </c>
      <c r="O194" s="3">
        <v>0.140350877192982</v>
      </c>
      <c r="P194" s="3">
        <v>0.91176470588235303</v>
      </c>
    </row>
    <row r="195" spans="1:16" x14ac:dyDescent="0.3">
      <c r="A195" s="8" t="s">
        <v>201</v>
      </c>
      <c r="B195" s="8" t="s">
        <v>109</v>
      </c>
      <c r="C195" s="2">
        <v>0.25696594427244601</v>
      </c>
      <c r="D195" s="2">
        <v>1.72413793103448E-2</v>
      </c>
      <c r="E195" s="2">
        <v>0.193704600484261</v>
      </c>
      <c r="F195" s="2">
        <v>0.186612576064909</v>
      </c>
      <c r="G195" s="2">
        <v>0.128205128205128</v>
      </c>
      <c r="H195" s="2">
        <v>9.2424242424242395E-2</v>
      </c>
      <c r="I195" s="2">
        <v>0.13592233009708701</v>
      </c>
      <c r="J195" s="2">
        <v>0.15140415140415101</v>
      </c>
      <c r="K195" s="2">
        <v>4.2417815482502702E-2</v>
      </c>
      <c r="L195" s="2">
        <v>0.13530010172939999</v>
      </c>
      <c r="M195" s="2">
        <v>0.10842293906809999</v>
      </c>
      <c r="N195" s="2">
        <v>-6.2247372675828597E-2</v>
      </c>
      <c r="O195" s="3">
        <v>0.230116648992577</v>
      </c>
      <c r="P195" s="3">
        <v>1.80871670702179</v>
      </c>
    </row>
    <row r="196" spans="1:16" x14ac:dyDescent="0.3">
      <c r="A196" s="8" t="s">
        <v>201</v>
      </c>
      <c r="B196" s="8" t="s">
        <v>110</v>
      </c>
      <c r="C196" s="2">
        <v>0.31055900621117999</v>
      </c>
      <c r="D196" s="2">
        <v>0.123222748815166</v>
      </c>
      <c r="E196" s="2">
        <v>4.2194092827004197E-2</v>
      </c>
      <c r="F196" s="2">
        <v>0.19028340080971701</v>
      </c>
      <c r="G196" s="2">
        <v>0</v>
      </c>
      <c r="H196" s="2">
        <v>2.7210884353741499E-2</v>
      </c>
      <c r="I196" s="2">
        <v>0.165562913907285</v>
      </c>
      <c r="J196" s="2">
        <v>-7.1022727272727307E-2</v>
      </c>
      <c r="K196" s="2">
        <v>0.18654434250764501</v>
      </c>
      <c r="L196" s="2">
        <v>0.12113402061855701</v>
      </c>
      <c r="M196" s="2">
        <v>9.6551724137931005E-2</v>
      </c>
      <c r="N196" s="2">
        <v>-3.9832285115303998E-2</v>
      </c>
      <c r="O196" s="3">
        <v>0.40061162079510698</v>
      </c>
      <c r="P196" s="3">
        <v>0.93248945147679296</v>
      </c>
    </row>
    <row r="197" spans="1:16" x14ac:dyDescent="0.3">
      <c r="A197" s="8" t="s">
        <v>201</v>
      </c>
      <c r="B197" s="8" t="s">
        <v>111</v>
      </c>
      <c r="C197" s="2">
        <v>-2.46246246246246E-2</v>
      </c>
      <c r="D197" s="2">
        <v>-0.14470443349753701</v>
      </c>
      <c r="E197" s="2">
        <v>-5.471562275018E-2</v>
      </c>
      <c r="F197" s="2">
        <v>-3.5034272658035E-2</v>
      </c>
      <c r="G197" s="2">
        <v>-4.49881610102605E-2</v>
      </c>
      <c r="H197" s="2">
        <v>-8.7603305785124E-2</v>
      </c>
      <c r="I197" s="2">
        <v>-0.115942028985507</v>
      </c>
      <c r="J197" s="2">
        <v>-3.07377049180328E-2</v>
      </c>
      <c r="K197" s="2">
        <v>-8.4566596194503199E-2</v>
      </c>
      <c r="L197" s="2">
        <v>-0.31177829099307203</v>
      </c>
      <c r="M197" s="2">
        <v>-0.25503355704698</v>
      </c>
      <c r="N197" s="2">
        <v>-0.20270270270270299</v>
      </c>
      <c r="O197" s="3">
        <v>-0.625792811839323</v>
      </c>
      <c r="P197" s="3">
        <v>-0.74514038876889899</v>
      </c>
    </row>
    <row r="198" spans="1:16" x14ac:dyDescent="0.3">
      <c r="A198" s="8" t="s">
        <v>202</v>
      </c>
      <c r="B198" s="8" t="s">
        <v>103</v>
      </c>
      <c r="C198" s="2">
        <v>7.0588235294117604E-2</v>
      </c>
      <c r="D198" s="2">
        <v>4.3956043956044001E-2</v>
      </c>
      <c r="E198" s="2">
        <v>0.29473684210526302</v>
      </c>
      <c r="F198" s="2">
        <v>1.6260162601626001E-2</v>
      </c>
      <c r="G198" s="2">
        <v>0.16800000000000001</v>
      </c>
      <c r="H198" s="2">
        <v>0.10958904109589</v>
      </c>
      <c r="I198" s="2">
        <v>0.172839506172839</v>
      </c>
      <c r="J198" s="2">
        <v>0.13157894736842099</v>
      </c>
      <c r="K198" s="2">
        <v>0.144186046511628</v>
      </c>
      <c r="L198" s="2">
        <v>0.50813008130081305</v>
      </c>
      <c r="M198" s="2">
        <v>0.18598382749326101</v>
      </c>
      <c r="N198" s="2">
        <v>3.4090909090909102E-2</v>
      </c>
      <c r="O198" s="3">
        <v>1.1162790697674401</v>
      </c>
      <c r="P198" s="3">
        <v>3.7894736842105301</v>
      </c>
    </row>
    <row r="199" spans="1:16" x14ac:dyDescent="0.3">
      <c r="A199" s="8" t="s">
        <v>202</v>
      </c>
      <c r="B199" s="8" t="s">
        <v>104</v>
      </c>
      <c r="C199" s="2">
        <v>9.7130242825607102E-2</v>
      </c>
      <c r="D199" s="2">
        <v>4.7283702213279703E-2</v>
      </c>
      <c r="E199" s="2">
        <v>6.8203650336215199E-2</v>
      </c>
      <c r="F199" s="2">
        <v>-2.60791366906475E-2</v>
      </c>
      <c r="G199" s="2">
        <v>8.7719298245614002E-2</v>
      </c>
      <c r="H199" s="2">
        <v>0.134974533106961</v>
      </c>
      <c r="I199" s="2">
        <v>0.13313388182498101</v>
      </c>
      <c r="J199" s="2">
        <v>4.6864686468646902E-2</v>
      </c>
      <c r="K199" s="2">
        <v>8.1967213114754106E-2</v>
      </c>
      <c r="L199" s="2">
        <v>0.134615384615385</v>
      </c>
      <c r="M199" s="2">
        <v>0.13867488443759601</v>
      </c>
      <c r="N199" s="2">
        <v>3.2927379341452401E-2</v>
      </c>
      <c r="O199" s="3">
        <v>0.44388398486759101</v>
      </c>
      <c r="P199" s="3">
        <v>1.1998078770413101</v>
      </c>
    </row>
    <row r="200" spans="1:16" x14ac:dyDescent="0.3">
      <c r="A200" s="8" t="s">
        <v>202</v>
      </c>
      <c r="B200" s="8" t="s">
        <v>105</v>
      </c>
      <c r="C200" s="2">
        <v>0.102702702702703</v>
      </c>
      <c r="D200" s="2">
        <v>-2.9411764705882401E-2</v>
      </c>
      <c r="E200" s="2">
        <v>3.7878787878787901E-2</v>
      </c>
      <c r="F200" s="2">
        <v>4.8661800486618001E-2</v>
      </c>
      <c r="G200" s="2">
        <v>0.11368909512761</v>
      </c>
      <c r="H200" s="2">
        <v>7.9166666666666705E-2</v>
      </c>
      <c r="I200" s="2">
        <v>0.17953667953668001</v>
      </c>
      <c r="J200" s="2">
        <v>0.11456628477905099</v>
      </c>
      <c r="K200" s="2">
        <v>0.130690161527166</v>
      </c>
      <c r="L200" s="2">
        <v>0.12207792207792199</v>
      </c>
      <c r="M200" s="2">
        <v>0.23842592592592601</v>
      </c>
      <c r="N200" s="2">
        <v>0.15887850467289699</v>
      </c>
      <c r="O200" s="3">
        <v>0.82085168869309799</v>
      </c>
      <c r="P200" s="3">
        <v>2.1313131313131302</v>
      </c>
    </row>
    <row r="201" spans="1:16" x14ac:dyDescent="0.3">
      <c r="A201" s="8" t="s">
        <v>202</v>
      </c>
      <c r="B201" s="8" t="s">
        <v>106</v>
      </c>
      <c r="C201" s="2">
        <v>0.81818181818181801</v>
      </c>
      <c r="D201" s="2">
        <v>-0.3</v>
      </c>
      <c r="E201" s="2">
        <v>0.35714285714285698</v>
      </c>
      <c r="F201" s="2">
        <v>-0.157894736842105</v>
      </c>
      <c r="G201" s="2">
        <v>0</v>
      </c>
      <c r="H201" s="2">
        <v>0.125</v>
      </c>
      <c r="I201" s="2">
        <v>0.44444444444444398</v>
      </c>
      <c r="J201" s="2">
        <v>3.8461538461538498E-2</v>
      </c>
      <c r="K201" s="2">
        <v>-0.33333333333333298</v>
      </c>
      <c r="L201" s="2">
        <v>-0.16666666666666699</v>
      </c>
      <c r="M201" s="2">
        <v>0.133333333333333</v>
      </c>
      <c r="N201" s="2">
        <v>0.41176470588235298</v>
      </c>
      <c r="O201" s="3">
        <v>-0.11111111111111099</v>
      </c>
      <c r="P201" s="3">
        <v>0.71428571428571397</v>
      </c>
    </row>
    <row r="202" spans="1:16" x14ac:dyDescent="0.3">
      <c r="A202" s="8" t="s">
        <v>202</v>
      </c>
      <c r="B202" s="8" t="s">
        <v>107</v>
      </c>
      <c r="C202" s="2">
        <v>0.12167300380228099</v>
      </c>
      <c r="D202" s="2">
        <v>8.4745762711864403E-2</v>
      </c>
      <c r="E202" s="2">
        <v>6.25E-2</v>
      </c>
      <c r="F202" s="2">
        <v>7.0588235294117604E-2</v>
      </c>
      <c r="G202" s="2">
        <v>0.14010989010989</v>
      </c>
      <c r="H202" s="2">
        <v>0.12409638554216899</v>
      </c>
      <c r="I202" s="2">
        <v>0.29796355841371902</v>
      </c>
      <c r="J202" s="2">
        <v>0.146985962014864</v>
      </c>
      <c r="K202" s="2">
        <v>0.213822894168467</v>
      </c>
      <c r="L202" s="2">
        <v>0.174377224199288</v>
      </c>
      <c r="M202" s="2">
        <v>0.18484848484848501</v>
      </c>
      <c r="N202" s="2">
        <v>5.6692242114236999E-2</v>
      </c>
      <c r="O202" s="3">
        <v>0.78473722102231802</v>
      </c>
      <c r="P202" s="3">
        <v>2.8734375000000001</v>
      </c>
    </row>
    <row r="203" spans="1:16" x14ac:dyDescent="0.3">
      <c r="A203" s="8" t="s">
        <v>202</v>
      </c>
      <c r="B203" s="8" t="s">
        <v>108</v>
      </c>
      <c r="C203" s="2">
        <v>0</v>
      </c>
      <c r="D203" s="2">
        <v>0.19230769230769201</v>
      </c>
      <c r="E203" s="2">
        <v>0</v>
      </c>
      <c r="F203" s="2">
        <v>-9.6774193548387094E-2</v>
      </c>
      <c r="G203" s="2">
        <v>0.39285714285714302</v>
      </c>
      <c r="H203" s="2">
        <v>0</v>
      </c>
      <c r="I203" s="2">
        <v>0.20512820512820501</v>
      </c>
      <c r="J203" s="2">
        <v>4.2553191489361701E-2</v>
      </c>
      <c r="K203" s="2">
        <v>-8.1632653061224497E-2</v>
      </c>
      <c r="L203" s="2">
        <v>0.24444444444444399</v>
      </c>
      <c r="M203" s="2">
        <v>0.28571428571428598</v>
      </c>
      <c r="N203" s="2">
        <v>-0.125</v>
      </c>
      <c r="O203" s="3">
        <v>0.28571428571428598</v>
      </c>
      <c r="P203" s="3">
        <v>1.0322580645161299</v>
      </c>
    </row>
    <row r="204" spans="1:16" x14ac:dyDescent="0.3">
      <c r="A204" s="8" t="s">
        <v>202</v>
      </c>
      <c r="B204" s="8" t="s">
        <v>17</v>
      </c>
      <c r="C204" s="2">
        <v>0.27500000000000002</v>
      </c>
      <c r="D204" s="2">
        <v>-0.15686274509803899</v>
      </c>
      <c r="E204" s="2">
        <v>0.116279069767442</v>
      </c>
      <c r="F204" s="2">
        <v>0.3125</v>
      </c>
      <c r="G204" s="2">
        <v>6.3492063492063502E-2</v>
      </c>
      <c r="H204" s="2">
        <v>-5.9701492537313397E-2</v>
      </c>
      <c r="I204" s="2">
        <v>0.22222222222222199</v>
      </c>
      <c r="J204" s="2">
        <v>-1.2987012987013E-2</v>
      </c>
      <c r="K204" s="2">
        <v>-6.5789473684210495E-2</v>
      </c>
      <c r="L204" s="2">
        <v>0.23943661971831001</v>
      </c>
      <c r="M204" s="2">
        <v>7.9545454545454503E-2</v>
      </c>
      <c r="N204" s="2">
        <v>3.1578947368421102E-2</v>
      </c>
      <c r="O204" s="3">
        <v>0.28947368421052599</v>
      </c>
      <c r="P204" s="3">
        <v>1.2790697674418601</v>
      </c>
    </row>
    <row r="205" spans="1:16" x14ac:dyDescent="0.3">
      <c r="A205" s="8" t="s">
        <v>202</v>
      </c>
      <c r="B205" s="8" t="s">
        <v>109</v>
      </c>
      <c r="C205" s="2">
        <v>0.139583333333333</v>
      </c>
      <c r="D205" s="2">
        <v>0.13528336380255901</v>
      </c>
      <c r="E205" s="2">
        <v>8.6956521739130405E-2</v>
      </c>
      <c r="F205" s="2">
        <v>-2.0740740740740699E-2</v>
      </c>
      <c r="G205" s="2">
        <v>0.16338880484115001</v>
      </c>
      <c r="H205" s="2">
        <v>9.1027308192457704E-2</v>
      </c>
      <c r="I205" s="2">
        <v>0.102502979737783</v>
      </c>
      <c r="J205" s="2">
        <v>0.124324324324324</v>
      </c>
      <c r="K205" s="2">
        <v>4.2307692307692303E-2</v>
      </c>
      <c r="L205" s="2">
        <v>9.5940959409594101E-2</v>
      </c>
      <c r="M205" s="2">
        <v>8.1649831649831695E-2</v>
      </c>
      <c r="N205" s="2">
        <v>2.7237354085603099E-2</v>
      </c>
      <c r="O205" s="3">
        <v>0.269230769230769</v>
      </c>
      <c r="P205" s="3">
        <v>1.1256038647343001</v>
      </c>
    </row>
    <row r="206" spans="1:16" x14ac:dyDescent="0.3">
      <c r="A206" s="8" t="s">
        <v>202</v>
      </c>
      <c r="B206" s="8" t="s">
        <v>110</v>
      </c>
      <c r="C206" s="2">
        <v>9.4890510948905105E-2</v>
      </c>
      <c r="D206" s="2">
        <v>3.3333333333333301E-3</v>
      </c>
      <c r="E206" s="2">
        <v>4.6511627906976702E-2</v>
      </c>
      <c r="F206" s="2">
        <v>5.3968253968253999E-2</v>
      </c>
      <c r="G206" s="2">
        <v>0.123493975903614</v>
      </c>
      <c r="H206" s="2">
        <v>1.07238605898123E-2</v>
      </c>
      <c r="I206" s="2">
        <v>5.5702917771883298E-2</v>
      </c>
      <c r="J206" s="2">
        <v>4.7738693467336703E-2</v>
      </c>
      <c r="K206" s="2">
        <v>-1.9184652278177498E-2</v>
      </c>
      <c r="L206" s="2">
        <v>0.158924205378973</v>
      </c>
      <c r="M206" s="2">
        <v>0.13080168776371301</v>
      </c>
      <c r="N206" s="2">
        <v>0.110074626865672</v>
      </c>
      <c r="O206" s="3">
        <v>0.42685851318944801</v>
      </c>
      <c r="P206" s="3">
        <v>0.97674418604651203</v>
      </c>
    </row>
    <row r="207" spans="1:16" x14ac:dyDescent="0.3">
      <c r="A207" s="8" t="s">
        <v>202</v>
      </c>
      <c r="B207" s="8" t="s">
        <v>111</v>
      </c>
      <c r="C207" s="2">
        <v>-4.9042503503036003E-2</v>
      </c>
      <c r="D207" s="2">
        <v>-0.10609037328094301</v>
      </c>
      <c r="E207" s="2">
        <v>-8.2967032967033005E-2</v>
      </c>
      <c r="F207" s="2">
        <v>-9.7663271420011993E-2</v>
      </c>
      <c r="G207" s="2">
        <v>-6.8393094289508599E-2</v>
      </c>
      <c r="H207" s="2">
        <v>-7.9828937990021401E-2</v>
      </c>
      <c r="I207" s="2">
        <v>-0.10766847405112299</v>
      </c>
      <c r="J207" s="2">
        <v>-4.8611111111111098E-2</v>
      </c>
      <c r="K207" s="2">
        <v>-5.9306569343065697E-2</v>
      </c>
      <c r="L207" s="2">
        <v>-0.322987390882638</v>
      </c>
      <c r="M207" s="2">
        <v>-0.21060171919770801</v>
      </c>
      <c r="N207" s="2">
        <v>-0.181488203266788</v>
      </c>
      <c r="O207" s="3">
        <v>-0.58850364963503699</v>
      </c>
      <c r="P207" s="3">
        <v>-0.75219780219780197</v>
      </c>
    </row>
    <row r="208" spans="1:16" x14ac:dyDescent="0.3">
      <c r="A208" s="8" t="s">
        <v>203</v>
      </c>
      <c r="B208" s="8" t="s">
        <v>103</v>
      </c>
      <c r="C208" s="2">
        <v>6.25E-2</v>
      </c>
      <c r="D208" s="2">
        <v>2.9411764705882401E-2</v>
      </c>
      <c r="E208" s="2">
        <v>2.8571428571428598E-2</v>
      </c>
      <c r="F208" s="2">
        <v>-5.5555555555555601E-2</v>
      </c>
      <c r="G208" s="2">
        <v>0.32352941176470601</v>
      </c>
      <c r="H208" s="2">
        <v>0.37777777777777799</v>
      </c>
      <c r="I208" s="2">
        <v>0.225806451612903</v>
      </c>
      <c r="J208" s="2">
        <v>0.23684210526315799</v>
      </c>
      <c r="K208" s="2">
        <v>0.41489361702127697</v>
      </c>
      <c r="L208" s="2">
        <v>0.488721804511278</v>
      </c>
      <c r="M208" s="2">
        <v>0.13131313131313099</v>
      </c>
      <c r="N208" s="2">
        <v>4.0178571428571397E-2</v>
      </c>
      <c r="O208" s="3">
        <v>1.4787234042553199</v>
      </c>
      <c r="P208" s="3">
        <v>5.6571428571428601</v>
      </c>
    </row>
    <row r="209" spans="1:16" x14ac:dyDescent="0.3">
      <c r="A209" s="8" t="s">
        <v>203</v>
      </c>
      <c r="B209" s="8" t="s">
        <v>104</v>
      </c>
      <c r="C209" s="2">
        <v>0.14386792452830199</v>
      </c>
      <c r="D209" s="2">
        <v>-8.2474226804123696E-3</v>
      </c>
      <c r="E209" s="2">
        <v>6.0291060291060301E-2</v>
      </c>
      <c r="F209" s="2">
        <v>3.9215686274509803E-3</v>
      </c>
      <c r="G209" s="2">
        <v>0.11328125</v>
      </c>
      <c r="H209" s="2">
        <v>0.185964912280702</v>
      </c>
      <c r="I209" s="2">
        <v>0.13165680473372801</v>
      </c>
      <c r="J209" s="2">
        <v>7.5816993464052296E-2</v>
      </c>
      <c r="K209" s="2">
        <v>7.1688942891859106E-2</v>
      </c>
      <c r="L209" s="2">
        <v>0.1281179138322</v>
      </c>
      <c r="M209" s="2">
        <v>9.4472361809045197E-2</v>
      </c>
      <c r="N209" s="2">
        <v>0.10009182736455501</v>
      </c>
      <c r="O209" s="3">
        <v>0.45565006075334102</v>
      </c>
      <c r="P209" s="3">
        <v>1.49064449064449</v>
      </c>
    </row>
    <row r="210" spans="1:16" x14ac:dyDescent="0.3">
      <c r="A210" s="8" t="s">
        <v>203</v>
      </c>
      <c r="B210" s="8" t="s">
        <v>105</v>
      </c>
      <c r="C210" s="2">
        <v>0.13178294573643401</v>
      </c>
      <c r="D210" s="2">
        <v>-0.10958904109589</v>
      </c>
      <c r="E210" s="2">
        <v>0.1</v>
      </c>
      <c r="F210" s="2">
        <v>0</v>
      </c>
      <c r="G210" s="2">
        <v>-1.3986013986014E-2</v>
      </c>
      <c r="H210" s="2">
        <v>4.9645390070922002E-2</v>
      </c>
      <c r="I210" s="2">
        <v>0.37162162162162199</v>
      </c>
      <c r="J210" s="2">
        <v>0.108374384236453</v>
      </c>
      <c r="K210" s="2">
        <v>0.21777777777777799</v>
      </c>
      <c r="L210" s="2">
        <v>0.29197080291970801</v>
      </c>
      <c r="M210" s="2">
        <v>0.14689265536723201</v>
      </c>
      <c r="N210" s="2">
        <v>8.6206896551724102E-2</v>
      </c>
      <c r="O210" s="3">
        <v>0.96</v>
      </c>
      <c r="P210" s="3">
        <v>2.39230769230769</v>
      </c>
    </row>
    <row r="211" spans="1:16" x14ac:dyDescent="0.3">
      <c r="A211" s="8" t="s">
        <v>203</v>
      </c>
      <c r="B211" s="8" t="s">
        <v>106</v>
      </c>
      <c r="C211" s="2">
        <v>0</v>
      </c>
      <c r="D211" s="2">
        <v>0</v>
      </c>
      <c r="E211" s="2">
        <v>-0.25</v>
      </c>
      <c r="F211" s="2">
        <v>1.6666666666666701</v>
      </c>
      <c r="G211" s="2">
        <v>0</v>
      </c>
      <c r="H211" s="2">
        <v>-0.375</v>
      </c>
      <c r="I211" s="2">
        <v>0.6</v>
      </c>
      <c r="J211" s="2">
        <v>-0.125</v>
      </c>
      <c r="K211" s="2">
        <v>0.42857142857142899</v>
      </c>
      <c r="L211" s="2">
        <v>0.7</v>
      </c>
      <c r="M211" s="2">
        <v>-0.52941176470588203</v>
      </c>
      <c r="N211" s="2">
        <v>0.875</v>
      </c>
      <c r="O211" s="3">
        <v>1.1428571428571399</v>
      </c>
      <c r="P211" s="3">
        <v>2.75</v>
      </c>
    </row>
    <row r="212" spans="1:16" x14ac:dyDescent="0.3">
      <c r="A212" s="8" t="s">
        <v>203</v>
      </c>
      <c r="B212" s="8" t="s">
        <v>107</v>
      </c>
      <c r="C212" s="2">
        <v>7.9787234042553196E-2</v>
      </c>
      <c r="D212" s="2">
        <v>5.4187192118226597E-2</v>
      </c>
      <c r="E212" s="2">
        <v>9.8130841121495296E-2</v>
      </c>
      <c r="F212" s="2">
        <v>1.27659574468085E-2</v>
      </c>
      <c r="G212" s="2">
        <v>0.14285714285714299</v>
      </c>
      <c r="H212" s="2">
        <v>0.158088235294118</v>
      </c>
      <c r="I212" s="2">
        <v>0.2</v>
      </c>
      <c r="J212" s="2">
        <v>0.27513227513227501</v>
      </c>
      <c r="K212" s="2">
        <v>0.18049792531120301</v>
      </c>
      <c r="L212" s="2">
        <v>0.23901581722319901</v>
      </c>
      <c r="M212" s="2">
        <v>0.24822695035461001</v>
      </c>
      <c r="N212" s="2">
        <v>9.7727272727272704E-2</v>
      </c>
      <c r="O212" s="3">
        <v>1.0041493775933601</v>
      </c>
      <c r="P212" s="3">
        <v>3.5140186915887801</v>
      </c>
    </row>
    <row r="213" spans="1:16" x14ac:dyDescent="0.3">
      <c r="A213" s="8" t="s">
        <v>203</v>
      </c>
      <c r="B213" s="8" t="s">
        <v>108</v>
      </c>
      <c r="C213" s="2">
        <v>-0.25</v>
      </c>
      <c r="D213" s="2">
        <v>0.33333333333333298</v>
      </c>
      <c r="E213" s="2">
        <v>-0.25</v>
      </c>
      <c r="F213" s="2">
        <v>0.5</v>
      </c>
      <c r="G213" s="2">
        <v>-0.11111111111111099</v>
      </c>
      <c r="H213" s="2">
        <v>0.125</v>
      </c>
      <c r="I213" s="2">
        <v>0.22222222222222199</v>
      </c>
      <c r="J213" s="2">
        <v>9.0909090909090898E-2</v>
      </c>
      <c r="K213" s="2">
        <v>-0.25</v>
      </c>
      <c r="L213" s="2">
        <v>1.6666666666666701</v>
      </c>
      <c r="M213" s="2">
        <v>-0.375</v>
      </c>
      <c r="N213" s="2">
        <v>0.53333333333333299</v>
      </c>
      <c r="O213" s="3">
        <v>0.91666666666666696</v>
      </c>
      <c r="P213" s="3">
        <v>1.875</v>
      </c>
    </row>
    <row r="214" spans="1:16" x14ac:dyDescent="0.3">
      <c r="A214" s="8" t="s">
        <v>203</v>
      </c>
      <c r="B214" s="8" t="s">
        <v>17</v>
      </c>
      <c r="C214" s="2">
        <v>-5.8823529411764698E-2</v>
      </c>
      <c r="D214" s="2">
        <v>-0.125</v>
      </c>
      <c r="E214" s="2">
        <v>-7.1428571428571397E-2</v>
      </c>
      <c r="F214" s="2">
        <v>-7.69230769230769E-2</v>
      </c>
      <c r="G214" s="2">
        <v>1.0833333333333299</v>
      </c>
      <c r="H214" s="2">
        <v>-0.32</v>
      </c>
      <c r="I214" s="2">
        <v>0.35294117647058798</v>
      </c>
      <c r="J214" s="2">
        <v>0.217391304347826</v>
      </c>
      <c r="K214" s="2">
        <v>0.14285714285714299</v>
      </c>
      <c r="L214" s="2">
        <v>0.21875</v>
      </c>
      <c r="M214" s="2">
        <v>7.69230769230769E-2</v>
      </c>
      <c r="N214" s="2">
        <v>0.16666666666666699</v>
      </c>
      <c r="O214" s="3">
        <v>0.75</v>
      </c>
      <c r="P214" s="3">
        <v>2.5</v>
      </c>
    </row>
    <row r="215" spans="1:16" x14ac:dyDescent="0.3">
      <c r="A215" s="8" t="s">
        <v>203</v>
      </c>
      <c r="B215" s="8" t="s">
        <v>109</v>
      </c>
      <c r="C215" s="2">
        <v>0.18108108108108101</v>
      </c>
      <c r="D215" s="2">
        <v>2.0594965675057201E-2</v>
      </c>
      <c r="E215" s="2">
        <v>0.105381165919283</v>
      </c>
      <c r="F215" s="2">
        <v>5.4766734279918898E-2</v>
      </c>
      <c r="G215" s="2">
        <v>0.17307692307692299</v>
      </c>
      <c r="H215" s="2">
        <v>0.114754098360656</v>
      </c>
      <c r="I215" s="2">
        <v>0.17647058823529399</v>
      </c>
      <c r="J215" s="2">
        <v>0.13375000000000001</v>
      </c>
      <c r="K215" s="2">
        <v>6.5049614112458701E-2</v>
      </c>
      <c r="L215" s="2">
        <v>0.129399585921325</v>
      </c>
      <c r="M215" s="2">
        <v>5.4078826764436302E-2</v>
      </c>
      <c r="N215" s="2">
        <v>7.6521739130434793E-2</v>
      </c>
      <c r="O215" s="3">
        <v>0.36493936052921699</v>
      </c>
      <c r="P215" s="3">
        <v>1.7757847533632301</v>
      </c>
    </row>
    <row r="216" spans="1:16" x14ac:dyDescent="0.3">
      <c r="A216" s="8" t="s">
        <v>203</v>
      </c>
      <c r="B216" s="8" t="s">
        <v>110</v>
      </c>
      <c r="C216" s="2">
        <v>0.25373134328358199</v>
      </c>
      <c r="D216" s="2">
        <v>-3.5714285714285698E-2</v>
      </c>
      <c r="E216" s="2">
        <v>5.5555555555555601E-2</v>
      </c>
      <c r="F216" s="2">
        <v>7.0175438596491196E-2</v>
      </c>
      <c r="G216" s="2">
        <v>7.6502732240437202E-2</v>
      </c>
      <c r="H216" s="2">
        <v>8.1218274111675107E-2</v>
      </c>
      <c r="I216" s="2">
        <v>0.20657276995305199</v>
      </c>
      <c r="J216" s="2">
        <v>-1.1673151750972799E-2</v>
      </c>
      <c r="K216" s="2">
        <v>-3.9370078740157501E-2</v>
      </c>
      <c r="L216" s="2">
        <v>0.12295081967213101</v>
      </c>
      <c r="M216" s="2">
        <v>8.0291970802919693E-2</v>
      </c>
      <c r="N216" s="2">
        <v>-3.3783783783783799E-3</v>
      </c>
      <c r="O216" s="3">
        <v>0.16141732283464599</v>
      </c>
      <c r="P216" s="3">
        <v>0.82098765432098797</v>
      </c>
    </row>
    <row r="217" spans="1:16" x14ac:dyDescent="0.3">
      <c r="A217" s="8" t="s">
        <v>203</v>
      </c>
      <c r="B217" s="8" t="s">
        <v>111</v>
      </c>
      <c r="C217" s="2">
        <v>-3.8200339558573902E-2</v>
      </c>
      <c r="D217" s="2">
        <v>-0.116504854368932</v>
      </c>
      <c r="E217" s="2">
        <v>-0.122877122877123</v>
      </c>
      <c r="F217" s="2">
        <v>-2.0501138952163999E-2</v>
      </c>
      <c r="G217" s="2">
        <v>-2.4418604651162801E-2</v>
      </c>
      <c r="H217" s="2">
        <v>-0.109654350417163</v>
      </c>
      <c r="I217" s="2">
        <v>-0.13654618473895599</v>
      </c>
      <c r="J217" s="2">
        <v>-4.1860465116279097E-2</v>
      </c>
      <c r="K217" s="2">
        <v>-8.8996763754045305E-2</v>
      </c>
      <c r="L217" s="2">
        <v>-0.25399644760213103</v>
      </c>
      <c r="M217" s="2">
        <v>-0.24523809523809501</v>
      </c>
      <c r="N217" s="2">
        <v>-0.20189274447949501</v>
      </c>
      <c r="O217" s="3">
        <v>-0.59061488673139195</v>
      </c>
      <c r="P217" s="3">
        <v>-0.74725274725274704</v>
      </c>
    </row>
    <row r="218" spans="1:16" x14ac:dyDescent="0.3">
      <c r="A218" s="8" t="s">
        <v>204</v>
      </c>
      <c r="B218" s="8" t="s">
        <v>103</v>
      </c>
      <c r="C218" s="2">
        <v>0.18518518518518501</v>
      </c>
      <c r="D218" s="2">
        <v>0.328125</v>
      </c>
      <c r="E218" s="2">
        <v>-3.5294117647058802E-2</v>
      </c>
      <c r="F218" s="2">
        <v>0.15853658536585399</v>
      </c>
      <c r="G218" s="2">
        <v>-3.1578947368421102E-2</v>
      </c>
      <c r="H218" s="2">
        <v>-2.1739130434782601E-2</v>
      </c>
      <c r="I218" s="2">
        <v>0.1</v>
      </c>
      <c r="J218" s="2">
        <v>-2.02020202020202E-2</v>
      </c>
      <c r="K218" s="2">
        <v>0.35051546391752603</v>
      </c>
      <c r="L218" s="2">
        <v>0.58015267175572505</v>
      </c>
      <c r="M218" s="2">
        <v>0.44927536231884102</v>
      </c>
      <c r="N218" s="2">
        <v>4.33333333333333E-2</v>
      </c>
      <c r="O218" s="3">
        <v>2.2268041237113398</v>
      </c>
      <c r="P218" s="3">
        <v>2.6823529411764699</v>
      </c>
    </row>
    <row r="219" spans="1:16" x14ac:dyDescent="0.3">
      <c r="A219" s="8" t="s">
        <v>204</v>
      </c>
      <c r="B219" s="8" t="s">
        <v>104</v>
      </c>
      <c r="C219" s="2">
        <v>8.5561497326203204E-2</v>
      </c>
      <c r="D219" s="2">
        <v>5.7471264367816098E-2</v>
      </c>
      <c r="E219" s="2">
        <v>2.4844720496894401E-2</v>
      </c>
      <c r="F219" s="2">
        <v>4.6969696969697002E-2</v>
      </c>
      <c r="G219" s="2">
        <v>0.13748191027496401</v>
      </c>
      <c r="H219" s="2">
        <v>6.8702290076335895E-2</v>
      </c>
      <c r="I219" s="2">
        <v>0.153571428571429</v>
      </c>
      <c r="J219" s="2">
        <v>0.113519091847265</v>
      </c>
      <c r="K219" s="2">
        <v>9.9165894346617198E-2</v>
      </c>
      <c r="L219" s="2">
        <v>0.263912310286678</v>
      </c>
      <c r="M219" s="2">
        <v>0.19012675116744501</v>
      </c>
      <c r="N219" s="2">
        <v>6.7264573991031402E-3</v>
      </c>
      <c r="O219" s="3">
        <v>0.66450417052826705</v>
      </c>
      <c r="P219" s="3">
        <v>1.7888198757764</v>
      </c>
    </row>
    <row r="220" spans="1:16" x14ac:dyDescent="0.3">
      <c r="A220" s="8" t="s">
        <v>204</v>
      </c>
      <c r="B220" s="8" t="s">
        <v>105</v>
      </c>
      <c r="C220" s="2">
        <v>4.65686274509804E-2</v>
      </c>
      <c r="D220" s="2">
        <v>-9.1334894613583101E-2</v>
      </c>
      <c r="E220" s="2">
        <v>2.57731958762887E-2</v>
      </c>
      <c r="F220" s="2">
        <v>-2.01005025125628E-2</v>
      </c>
      <c r="G220" s="2">
        <v>7.1794871794871803E-2</v>
      </c>
      <c r="H220" s="2">
        <v>0.145933014354067</v>
      </c>
      <c r="I220" s="2">
        <v>7.7244258872651406E-2</v>
      </c>
      <c r="J220" s="2">
        <v>8.5271317829457405E-2</v>
      </c>
      <c r="K220" s="2">
        <v>0.16428571428571401</v>
      </c>
      <c r="L220" s="2">
        <v>0.19478527607362001</v>
      </c>
      <c r="M220" s="2">
        <v>0.14377406931964101</v>
      </c>
      <c r="N220" s="2">
        <v>-1.2345679012345699E-2</v>
      </c>
      <c r="O220" s="3">
        <v>0.57142857142857095</v>
      </c>
      <c r="P220" s="3">
        <v>1.2680412371134</v>
      </c>
    </row>
    <row r="221" spans="1:16" x14ac:dyDescent="0.3">
      <c r="A221" s="8" t="s">
        <v>204</v>
      </c>
      <c r="B221" s="8" t="s">
        <v>106</v>
      </c>
      <c r="C221" s="2">
        <v>-0.55555555555555602</v>
      </c>
      <c r="D221" s="2">
        <v>0.25</v>
      </c>
      <c r="E221" s="2">
        <v>0.4</v>
      </c>
      <c r="F221" s="2">
        <v>-0.42857142857142899</v>
      </c>
      <c r="G221" s="2">
        <v>0.25</v>
      </c>
      <c r="H221" s="2">
        <v>0</v>
      </c>
      <c r="I221" s="2">
        <v>0.8</v>
      </c>
      <c r="J221" s="2">
        <v>0.11111111111111099</v>
      </c>
      <c r="K221" s="2">
        <v>0.1</v>
      </c>
      <c r="L221" s="2">
        <v>-0.27272727272727298</v>
      </c>
      <c r="M221" s="2">
        <v>1.25</v>
      </c>
      <c r="N221" s="2">
        <v>-0.16666666666666699</v>
      </c>
      <c r="O221" s="3">
        <v>0.5</v>
      </c>
      <c r="P221" s="3">
        <v>2</v>
      </c>
    </row>
    <row r="222" spans="1:16" x14ac:dyDescent="0.3">
      <c r="A222" s="8" t="s">
        <v>204</v>
      </c>
      <c r="B222" s="8" t="s">
        <v>107</v>
      </c>
      <c r="C222" s="2">
        <v>0.12374581939799301</v>
      </c>
      <c r="D222" s="2">
        <v>2.0833333333333301E-2</v>
      </c>
      <c r="E222" s="2">
        <v>-2.3323615160349899E-2</v>
      </c>
      <c r="F222" s="2">
        <v>8.0597014925373106E-2</v>
      </c>
      <c r="G222" s="2">
        <v>0.13121546961326</v>
      </c>
      <c r="H222" s="2">
        <v>0.181929181929182</v>
      </c>
      <c r="I222" s="2">
        <v>0.13636363636363599</v>
      </c>
      <c r="J222" s="2">
        <v>0.12636363636363601</v>
      </c>
      <c r="K222" s="2">
        <v>0.14043583535109</v>
      </c>
      <c r="L222" s="2">
        <v>0.24840764331210199</v>
      </c>
      <c r="M222" s="2">
        <v>0.23129251700680301</v>
      </c>
      <c r="N222" s="2">
        <v>0.112338858195212</v>
      </c>
      <c r="O222" s="3">
        <v>0.94995964487489903</v>
      </c>
      <c r="P222" s="3">
        <v>2.5218658892128301</v>
      </c>
    </row>
    <row r="223" spans="1:16" x14ac:dyDescent="0.3">
      <c r="A223" s="8" t="s">
        <v>204</v>
      </c>
      <c r="B223" s="8" t="s">
        <v>109</v>
      </c>
      <c r="C223" s="2">
        <v>0.14689265536723201</v>
      </c>
      <c r="D223" s="2">
        <v>1.9704433497536901E-2</v>
      </c>
      <c r="E223" s="2">
        <v>0.17874396135265699</v>
      </c>
      <c r="F223" s="2">
        <v>0.215163934426229</v>
      </c>
      <c r="G223" s="2">
        <v>0.12984822934232701</v>
      </c>
      <c r="H223" s="2">
        <v>3.8805970149253702E-2</v>
      </c>
      <c r="I223" s="2">
        <v>0.26867816091954</v>
      </c>
      <c r="J223" s="2">
        <v>0.202718006795017</v>
      </c>
      <c r="K223" s="2">
        <v>2.5423728813559299E-2</v>
      </c>
      <c r="L223" s="2">
        <v>0.12855831037649201</v>
      </c>
      <c r="M223" s="2">
        <v>0.109845402766477</v>
      </c>
      <c r="N223" s="2">
        <v>-4.9120234604105598E-2</v>
      </c>
      <c r="O223" s="3">
        <v>0.22128060263653501</v>
      </c>
      <c r="P223" s="3">
        <v>2.1328502415458899</v>
      </c>
    </row>
    <row r="224" spans="1:16" x14ac:dyDescent="0.3">
      <c r="A224" s="8" t="s">
        <v>204</v>
      </c>
      <c r="B224" s="8" t="s">
        <v>111</v>
      </c>
      <c r="C224" s="2">
        <v>-2.7180783817952001E-2</v>
      </c>
      <c r="D224" s="2">
        <v>-9.1617933723196904E-2</v>
      </c>
      <c r="E224" s="2">
        <v>-7.79685264663805E-2</v>
      </c>
      <c r="F224" s="2">
        <v>-1.7067494181536101E-2</v>
      </c>
      <c r="G224" s="2">
        <v>-9.5501183898973996E-2</v>
      </c>
      <c r="H224" s="2">
        <v>-6.1954624781849897E-2</v>
      </c>
      <c r="I224" s="2">
        <v>-0.13488372093023299</v>
      </c>
      <c r="J224" s="2">
        <v>-6.7741935483871002E-2</v>
      </c>
      <c r="K224" s="2">
        <v>-3.8062283737024201E-2</v>
      </c>
      <c r="L224" s="2">
        <v>-0.308153477218225</v>
      </c>
      <c r="M224" s="2">
        <v>-0.26343154246100497</v>
      </c>
      <c r="N224" s="2">
        <v>-0.16235294117647101</v>
      </c>
      <c r="O224" s="3">
        <v>-0.58938869665513305</v>
      </c>
      <c r="P224" s="3">
        <v>-0.74535050071530795</v>
      </c>
    </row>
    <row r="225" spans="1:16" x14ac:dyDescent="0.3">
      <c r="A225" s="8" t="s">
        <v>204</v>
      </c>
      <c r="B225" s="8" t="s">
        <v>17</v>
      </c>
      <c r="C225" s="2">
        <v>0.38888888888888901</v>
      </c>
      <c r="D225" s="2">
        <v>0.08</v>
      </c>
      <c r="E225" s="2">
        <v>0.22222222222222199</v>
      </c>
      <c r="F225" s="2">
        <v>0.12121212121212099</v>
      </c>
      <c r="G225" s="2">
        <v>-5.4054054054054099E-2</v>
      </c>
      <c r="H225" s="2">
        <v>5.7142857142857099E-2</v>
      </c>
      <c r="I225" s="2">
        <v>0.162162162162162</v>
      </c>
      <c r="J225" s="2">
        <v>-4.6511627906976702E-2</v>
      </c>
      <c r="K225" s="2">
        <v>0.26829268292682901</v>
      </c>
      <c r="L225" s="2">
        <v>-3.8461538461538498E-2</v>
      </c>
      <c r="M225" s="2">
        <v>0.26</v>
      </c>
      <c r="N225" s="2">
        <v>3.1746031746031703E-2</v>
      </c>
      <c r="O225" s="3">
        <v>0.58536585365853699</v>
      </c>
      <c r="P225" s="3">
        <v>1.4074074074074101</v>
      </c>
    </row>
    <row r="226" spans="1:16" x14ac:dyDescent="0.3">
      <c r="A226" s="8" t="s">
        <v>204</v>
      </c>
      <c r="B226" s="8" t="s">
        <v>110</v>
      </c>
      <c r="C226" s="2">
        <v>0.27160493827160498</v>
      </c>
      <c r="D226" s="2">
        <v>-4.8543689320388302E-3</v>
      </c>
      <c r="E226" s="2">
        <v>-3.9024390243902397E-2</v>
      </c>
      <c r="F226" s="2">
        <v>0.294416243654822</v>
      </c>
      <c r="G226" s="2">
        <v>3.1372549019607801E-2</v>
      </c>
      <c r="H226" s="2">
        <v>-3.8022813688212902E-3</v>
      </c>
      <c r="I226" s="2">
        <v>6.4885496183206104E-2</v>
      </c>
      <c r="J226" s="2">
        <v>0.10035842293906801</v>
      </c>
      <c r="K226" s="2">
        <v>-2.6058631921824098E-2</v>
      </c>
      <c r="L226" s="2">
        <v>0.214046822742475</v>
      </c>
      <c r="M226" s="2">
        <v>0.13223140495867799</v>
      </c>
      <c r="N226" s="2">
        <v>-3.8929440389294398E-2</v>
      </c>
      <c r="O226" s="3">
        <v>0.286644951140065</v>
      </c>
      <c r="P226" s="3">
        <v>0.92682926829268297</v>
      </c>
    </row>
    <row r="227" spans="1:16" x14ac:dyDescent="0.3">
      <c r="A227" s="8" t="s">
        <v>204</v>
      </c>
      <c r="B227" s="8" t="s">
        <v>108</v>
      </c>
      <c r="C227" s="2">
        <v>0.8</v>
      </c>
      <c r="D227" s="2">
        <v>0.11111111111111099</v>
      </c>
      <c r="E227" s="2">
        <v>-0.1</v>
      </c>
      <c r="F227" s="2">
        <v>0</v>
      </c>
      <c r="G227" s="2">
        <v>0.33333333333333298</v>
      </c>
      <c r="H227" s="2">
        <v>-8.3333333333333301E-2</v>
      </c>
      <c r="I227" s="2">
        <v>0.18181818181818199</v>
      </c>
      <c r="J227" s="2">
        <v>7.69230769230769E-2</v>
      </c>
      <c r="K227" s="2">
        <v>7.1428571428571397E-2</v>
      </c>
      <c r="L227" s="2">
        <v>0.33333333333333298</v>
      </c>
      <c r="M227" s="2">
        <v>0.125</v>
      </c>
      <c r="N227" s="2">
        <v>-2.2222222222222199E-2</v>
      </c>
      <c r="O227" s="3">
        <v>0.57142857142857095</v>
      </c>
      <c r="P227" s="3">
        <v>1.2</v>
      </c>
    </row>
    <row r="228" spans="1:16" x14ac:dyDescent="0.3">
      <c r="A228" s="11" t="s">
        <v>18</v>
      </c>
      <c r="B228" s="11" t="s">
        <v>18</v>
      </c>
      <c r="C228" s="3">
        <v>5.3932790037542401E-2</v>
      </c>
      <c r="D228" s="3">
        <v>-1.6912829423689501E-2</v>
      </c>
      <c r="E228" s="3">
        <v>3.74123608083427E-3</v>
      </c>
      <c r="F228" s="3">
        <v>1.8812549526017699E-2</v>
      </c>
      <c r="G228" s="3">
        <v>6.4700120988650106E-2</v>
      </c>
      <c r="H228" s="3">
        <v>5.2056277056277099E-2</v>
      </c>
      <c r="I228" s="3">
        <v>8.70023660117272E-2</v>
      </c>
      <c r="J228" s="3">
        <v>8.1789575791989005E-2</v>
      </c>
      <c r="K228" s="3">
        <v>7.2828273991776701E-2</v>
      </c>
      <c r="L228" s="3">
        <v>0.11968442940432999</v>
      </c>
      <c r="M228" s="3">
        <v>0.117869822485207</v>
      </c>
      <c r="N228" s="3">
        <v>2.67593934754638E-2</v>
      </c>
      <c r="O228" s="3">
        <v>0.37875076546233899</v>
      </c>
      <c r="P228" s="3">
        <v>0.85712602368467605</v>
      </c>
    </row>
    <row r="229" spans="1:16" x14ac:dyDescent="0.3">
      <c r="A229" s="15"/>
      <c r="B229" s="15"/>
    </row>
    <row r="230" spans="1:16" x14ac:dyDescent="0.3">
      <c r="A230" s="13" t="s">
        <v>42</v>
      </c>
      <c r="B230" s="15"/>
    </row>
    <row r="231" spans="1:16" x14ac:dyDescent="0.3">
      <c r="A231" s="14" t="s">
        <v>43</v>
      </c>
      <c r="B231" s="15"/>
    </row>
    <row r="232" spans="1:16" x14ac:dyDescent="0.3">
      <c r="A232" s="14" t="s">
        <v>44</v>
      </c>
      <c r="B232" s="15"/>
    </row>
    <row r="233" spans="1:16" x14ac:dyDescent="0.3">
      <c r="A233" s="14" t="s">
        <v>114</v>
      </c>
      <c r="B233" s="15"/>
    </row>
    <row r="234" spans="1:16" x14ac:dyDescent="0.3">
      <c r="A234" s="14" t="s">
        <v>47</v>
      </c>
      <c r="B234" s="15"/>
    </row>
    <row r="235" spans="1:16" x14ac:dyDescent="0.3">
      <c r="A235" s="15"/>
      <c r="B235" s="15"/>
    </row>
    <row r="236" spans="1:16" x14ac:dyDescent="0.3">
      <c r="A236" s="15"/>
      <c r="B236" s="15"/>
    </row>
    <row r="237" spans="1:16" x14ac:dyDescent="0.3">
      <c r="A237" s="15"/>
      <c r="B237" s="15"/>
    </row>
    <row r="238" spans="1:16" x14ac:dyDescent="0.3">
      <c r="A238" s="15"/>
      <c r="B238" s="15"/>
    </row>
    <row r="239" spans="1:16" x14ac:dyDescent="0.3">
      <c r="A239" s="15"/>
      <c r="B239" s="15"/>
    </row>
    <row r="240" spans="1:16"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82:O82"/>
    <mergeCell ref="C156:N15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254</v>
      </c>
      <c r="B1" s="15"/>
    </row>
    <row r="2" spans="1:15" ht="15.6" x14ac:dyDescent="0.3">
      <c r="A2" s="12" t="s">
        <v>176</v>
      </c>
      <c r="B2" s="15"/>
    </row>
    <row r="3" spans="1:15" ht="15.6" x14ac:dyDescent="0.3">
      <c r="A3" s="12" t="s">
        <v>206</v>
      </c>
      <c r="B3" s="15"/>
    </row>
    <row r="4" spans="1:15" ht="15.6" x14ac:dyDescent="0.3">
      <c r="A4" s="12" t="s">
        <v>119</v>
      </c>
      <c r="B4" s="15"/>
    </row>
    <row r="5" spans="1:15" x14ac:dyDescent="0.3">
      <c r="A5" s="15"/>
      <c r="B5" s="15"/>
    </row>
    <row r="6" spans="1:15" x14ac:dyDescent="0.3">
      <c r="A6" s="16" t="str">
        <f>HYPERLINK("#'Table of contents'!A113",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115</v>
      </c>
      <c r="C9" s="1">
        <v>22</v>
      </c>
      <c r="D9" s="1">
        <v>23</v>
      </c>
      <c r="E9" s="1">
        <v>21</v>
      </c>
      <c r="F9" s="1">
        <v>20</v>
      </c>
      <c r="G9" s="1">
        <v>24</v>
      </c>
      <c r="H9" s="1">
        <v>30</v>
      </c>
      <c r="I9" s="1">
        <v>25</v>
      </c>
      <c r="J9" s="1">
        <v>33</v>
      </c>
      <c r="K9" s="1">
        <v>39</v>
      </c>
      <c r="L9" s="1">
        <v>53</v>
      </c>
      <c r="M9" s="1">
        <v>59</v>
      </c>
      <c r="N9" s="1">
        <v>63</v>
      </c>
      <c r="O9" s="1">
        <v>62</v>
      </c>
    </row>
    <row r="10" spans="1:15" x14ac:dyDescent="0.3">
      <c r="A10" s="7" t="s">
        <v>198</v>
      </c>
      <c r="B10" s="7" t="s">
        <v>116</v>
      </c>
      <c r="C10" s="1">
        <v>1638</v>
      </c>
      <c r="D10" s="1">
        <v>1787</v>
      </c>
      <c r="E10" s="1">
        <v>1988</v>
      </c>
      <c r="F10" s="1">
        <v>2026</v>
      </c>
      <c r="G10" s="1">
        <v>2224</v>
      </c>
      <c r="H10" s="1">
        <v>2534</v>
      </c>
      <c r="I10" s="1">
        <v>2852</v>
      </c>
      <c r="J10" s="1">
        <v>3317</v>
      </c>
      <c r="K10" s="1">
        <v>3704</v>
      </c>
      <c r="L10" s="1">
        <v>4073</v>
      </c>
      <c r="M10" s="1">
        <v>4798</v>
      </c>
      <c r="N10" s="1">
        <v>5449</v>
      </c>
      <c r="O10" s="1">
        <v>5681</v>
      </c>
    </row>
    <row r="11" spans="1:15" x14ac:dyDescent="0.3">
      <c r="A11" s="7" t="s">
        <v>198</v>
      </c>
      <c r="B11" s="7" t="s">
        <v>117</v>
      </c>
      <c r="C11" s="1">
        <v>16</v>
      </c>
      <c r="D11" s="1">
        <v>24</v>
      </c>
      <c r="E11" s="1">
        <v>21</v>
      </c>
      <c r="F11" s="1">
        <v>27</v>
      </c>
      <c r="G11" s="1">
        <v>30</v>
      </c>
      <c r="H11" s="1">
        <v>39</v>
      </c>
      <c r="I11" s="1">
        <v>32</v>
      </c>
      <c r="J11" s="1">
        <v>44</v>
      </c>
      <c r="K11" s="1">
        <v>50</v>
      </c>
      <c r="L11" s="1">
        <v>53</v>
      </c>
      <c r="M11" s="1">
        <v>55</v>
      </c>
      <c r="N11" s="1">
        <v>69</v>
      </c>
      <c r="O11" s="1">
        <v>62</v>
      </c>
    </row>
    <row r="12" spans="1:15" x14ac:dyDescent="0.3">
      <c r="A12" s="7" t="s">
        <v>198</v>
      </c>
      <c r="B12" s="7" t="s">
        <v>17</v>
      </c>
      <c r="C12" s="1">
        <v>7</v>
      </c>
      <c r="D12" s="1">
        <v>8</v>
      </c>
      <c r="E12" s="1">
        <v>10</v>
      </c>
      <c r="F12" s="1">
        <v>9</v>
      </c>
      <c r="G12" s="1">
        <v>8</v>
      </c>
      <c r="H12" s="1">
        <v>8</v>
      </c>
      <c r="I12" s="1">
        <v>12</v>
      </c>
      <c r="J12" s="1">
        <v>12</v>
      </c>
      <c r="K12" s="1">
        <v>16</v>
      </c>
      <c r="L12" s="1">
        <v>20</v>
      </c>
      <c r="M12" s="1">
        <v>21</v>
      </c>
      <c r="N12" s="1">
        <v>21</v>
      </c>
      <c r="O12" s="1">
        <v>28</v>
      </c>
    </row>
    <row r="13" spans="1:15" x14ac:dyDescent="0.3">
      <c r="A13" s="7" t="s">
        <v>198</v>
      </c>
      <c r="B13" s="7" t="s">
        <v>110</v>
      </c>
      <c r="C13" s="1">
        <v>195</v>
      </c>
      <c r="D13" s="1">
        <v>214</v>
      </c>
      <c r="E13" s="1">
        <v>224</v>
      </c>
      <c r="F13" s="1">
        <v>230</v>
      </c>
      <c r="G13" s="1">
        <v>269</v>
      </c>
      <c r="H13" s="1">
        <v>280</v>
      </c>
      <c r="I13" s="1">
        <v>305</v>
      </c>
      <c r="J13" s="1">
        <v>356</v>
      </c>
      <c r="K13" s="1">
        <v>353</v>
      </c>
      <c r="L13" s="1">
        <v>365</v>
      </c>
      <c r="M13" s="1">
        <v>449</v>
      </c>
      <c r="N13" s="1">
        <v>496</v>
      </c>
      <c r="O13" s="1">
        <v>501</v>
      </c>
    </row>
    <row r="14" spans="1:15" x14ac:dyDescent="0.3">
      <c r="A14" s="7" t="s">
        <v>198</v>
      </c>
      <c r="B14" s="7" t="s">
        <v>111</v>
      </c>
      <c r="C14" s="1">
        <v>1408</v>
      </c>
      <c r="D14" s="1">
        <v>1379</v>
      </c>
      <c r="E14" s="1">
        <v>1281</v>
      </c>
      <c r="F14" s="1">
        <v>1140</v>
      </c>
      <c r="G14" s="1">
        <v>1066</v>
      </c>
      <c r="H14" s="1">
        <v>1006</v>
      </c>
      <c r="I14" s="1">
        <v>886</v>
      </c>
      <c r="J14" s="1">
        <v>805</v>
      </c>
      <c r="K14" s="1">
        <v>773</v>
      </c>
      <c r="L14" s="1">
        <v>743</v>
      </c>
      <c r="M14" s="1">
        <v>511</v>
      </c>
      <c r="N14" s="1">
        <v>380</v>
      </c>
      <c r="O14" s="1">
        <v>326</v>
      </c>
    </row>
    <row r="15" spans="1:15" x14ac:dyDescent="0.3">
      <c r="A15" s="7" t="s">
        <v>199</v>
      </c>
      <c r="B15" s="7" t="s">
        <v>115</v>
      </c>
      <c r="C15" s="1">
        <v>45</v>
      </c>
      <c r="D15" s="1">
        <v>40</v>
      </c>
      <c r="E15" s="1">
        <v>59</v>
      </c>
      <c r="F15" s="1">
        <v>54</v>
      </c>
      <c r="G15" s="1">
        <v>54</v>
      </c>
      <c r="H15" s="1">
        <v>63</v>
      </c>
      <c r="I15" s="1">
        <v>90</v>
      </c>
      <c r="J15" s="1">
        <v>93</v>
      </c>
      <c r="K15" s="1">
        <v>96</v>
      </c>
      <c r="L15" s="1">
        <v>108</v>
      </c>
      <c r="M15" s="1">
        <v>139</v>
      </c>
      <c r="N15" s="1">
        <v>170</v>
      </c>
      <c r="O15" s="1">
        <v>188</v>
      </c>
    </row>
    <row r="16" spans="1:15" x14ac:dyDescent="0.3">
      <c r="A16" s="7" t="s">
        <v>199</v>
      </c>
      <c r="B16" s="7" t="s">
        <v>116</v>
      </c>
      <c r="C16" s="1">
        <v>4346</v>
      </c>
      <c r="D16" s="1">
        <v>4951</v>
      </c>
      <c r="E16" s="1">
        <v>4900</v>
      </c>
      <c r="F16" s="1">
        <v>5231</v>
      </c>
      <c r="G16" s="1">
        <v>5372</v>
      </c>
      <c r="H16" s="1">
        <v>5976</v>
      </c>
      <c r="I16" s="1">
        <v>6576</v>
      </c>
      <c r="J16" s="1">
        <v>7420</v>
      </c>
      <c r="K16" s="1">
        <v>8127</v>
      </c>
      <c r="L16" s="1">
        <v>8807</v>
      </c>
      <c r="M16" s="1">
        <v>10337</v>
      </c>
      <c r="N16" s="1">
        <v>11460</v>
      </c>
      <c r="O16" s="1">
        <v>11797</v>
      </c>
    </row>
    <row r="17" spans="1:15" x14ac:dyDescent="0.3">
      <c r="A17" s="7" t="s">
        <v>199</v>
      </c>
      <c r="B17" s="7" t="s">
        <v>117</v>
      </c>
      <c r="C17" s="1">
        <v>103</v>
      </c>
      <c r="D17" s="1">
        <v>135</v>
      </c>
      <c r="E17" s="1">
        <v>131</v>
      </c>
      <c r="F17" s="1">
        <v>167</v>
      </c>
      <c r="G17" s="1">
        <v>165</v>
      </c>
      <c r="H17" s="1">
        <v>194</v>
      </c>
      <c r="I17" s="1">
        <v>221</v>
      </c>
      <c r="J17" s="1">
        <v>227</v>
      </c>
      <c r="K17" s="1">
        <v>220</v>
      </c>
      <c r="L17" s="1">
        <v>233</v>
      </c>
      <c r="M17" s="1">
        <v>282</v>
      </c>
      <c r="N17" s="1">
        <v>308</v>
      </c>
      <c r="O17" s="1">
        <v>318</v>
      </c>
    </row>
    <row r="18" spans="1:15" x14ac:dyDescent="0.3">
      <c r="A18" s="7" t="s">
        <v>199</v>
      </c>
      <c r="B18" s="7" t="s">
        <v>17</v>
      </c>
      <c r="C18" s="1">
        <v>17</v>
      </c>
      <c r="D18" s="1">
        <v>21</v>
      </c>
      <c r="E18" s="1">
        <v>21</v>
      </c>
      <c r="F18" s="1">
        <v>25</v>
      </c>
      <c r="G18" s="1">
        <v>25</v>
      </c>
      <c r="H18" s="1">
        <v>31</v>
      </c>
      <c r="I18" s="1">
        <v>29</v>
      </c>
      <c r="J18" s="1">
        <v>28</v>
      </c>
      <c r="K18" s="1">
        <v>36</v>
      </c>
      <c r="L18" s="1">
        <v>40</v>
      </c>
      <c r="M18" s="1">
        <v>61</v>
      </c>
      <c r="N18" s="1">
        <v>60</v>
      </c>
      <c r="O18" s="1">
        <v>62</v>
      </c>
    </row>
    <row r="19" spans="1:15" x14ac:dyDescent="0.3">
      <c r="A19" s="7" t="s">
        <v>199</v>
      </c>
      <c r="B19" s="7" t="s">
        <v>110</v>
      </c>
      <c r="C19" s="1">
        <v>677</v>
      </c>
      <c r="D19" s="1">
        <v>774</v>
      </c>
      <c r="E19" s="1">
        <v>790</v>
      </c>
      <c r="F19" s="1">
        <v>794</v>
      </c>
      <c r="G19" s="1">
        <v>850</v>
      </c>
      <c r="H19" s="1">
        <v>869</v>
      </c>
      <c r="I19" s="1">
        <v>871</v>
      </c>
      <c r="J19" s="1">
        <v>893</v>
      </c>
      <c r="K19" s="1">
        <v>943</v>
      </c>
      <c r="L19" s="1">
        <v>974</v>
      </c>
      <c r="M19" s="1">
        <v>1100</v>
      </c>
      <c r="N19" s="1">
        <v>1230</v>
      </c>
      <c r="O19" s="1">
        <v>1308</v>
      </c>
    </row>
    <row r="20" spans="1:15" x14ac:dyDescent="0.3">
      <c r="A20" s="7" t="s">
        <v>199</v>
      </c>
      <c r="B20" s="7" t="s">
        <v>111</v>
      </c>
      <c r="C20" s="1">
        <v>4136</v>
      </c>
      <c r="D20" s="1">
        <v>4100</v>
      </c>
      <c r="E20" s="1">
        <v>3642</v>
      </c>
      <c r="F20" s="1">
        <v>3276</v>
      </c>
      <c r="G20" s="1">
        <v>2855</v>
      </c>
      <c r="H20" s="1">
        <v>2585</v>
      </c>
      <c r="I20" s="1">
        <v>2283</v>
      </c>
      <c r="J20" s="1">
        <v>1913</v>
      </c>
      <c r="K20" s="1">
        <v>1783</v>
      </c>
      <c r="L20" s="1">
        <v>1642</v>
      </c>
      <c r="M20" s="1">
        <v>1136</v>
      </c>
      <c r="N20" s="1">
        <v>832</v>
      </c>
      <c r="O20" s="1">
        <v>667</v>
      </c>
    </row>
    <row r="21" spans="1:15" x14ac:dyDescent="0.3">
      <c r="A21" s="7" t="s">
        <v>200</v>
      </c>
      <c r="B21" s="7" t="s">
        <v>115</v>
      </c>
      <c r="C21" s="1">
        <v>19</v>
      </c>
      <c r="D21" s="1">
        <v>30</v>
      </c>
      <c r="E21" s="1">
        <v>32</v>
      </c>
      <c r="F21" s="1">
        <v>34</v>
      </c>
      <c r="G21" s="1">
        <v>39</v>
      </c>
      <c r="H21" s="1">
        <v>41</v>
      </c>
      <c r="I21" s="1">
        <v>39</v>
      </c>
      <c r="J21" s="1">
        <v>52</v>
      </c>
      <c r="K21" s="1">
        <v>60</v>
      </c>
      <c r="L21" s="1">
        <v>69</v>
      </c>
      <c r="M21" s="1">
        <v>82</v>
      </c>
      <c r="N21" s="1">
        <v>112</v>
      </c>
      <c r="O21" s="1">
        <v>119</v>
      </c>
    </row>
    <row r="22" spans="1:15" x14ac:dyDescent="0.3">
      <c r="A22" s="7" t="s">
        <v>200</v>
      </c>
      <c r="B22" s="7" t="s">
        <v>116</v>
      </c>
      <c r="C22" s="1">
        <v>2641</v>
      </c>
      <c r="D22" s="1">
        <v>2882</v>
      </c>
      <c r="E22" s="1">
        <v>3113</v>
      </c>
      <c r="F22" s="1">
        <v>3350</v>
      </c>
      <c r="G22" s="1">
        <v>3654</v>
      </c>
      <c r="H22" s="1">
        <v>4197</v>
      </c>
      <c r="I22" s="1">
        <v>4656</v>
      </c>
      <c r="J22" s="1">
        <v>5439</v>
      </c>
      <c r="K22" s="1">
        <v>6243</v>
      </c>
      <c r="L22" s="1">
        <v>6967</v>
      </c>
      <c r="M22" s="1">
        <v>8423</v>
      </c>
      <c r="N22" s="1">
        <v>9987</v>
      </c>
      <c r="O22" s="1">
        <v>10346</v>
      </c>
    </row>
    <row r="23" spans="1:15" x14ac:dyDescent="0.3">
      <c r="A23" s="7" t="s">
        <v>200</v>
      </c>
      <c r="B23" s="7" t="s">
        <v>117</v>
      </c>
      <c r="C23" s="1">
        <v>23</v>
      </c>
      <c r="D23" s="1">
        <v>26</v>
      </c>
      <c r="E23" s="1">
        <v>39</v>
      </c>
      <c r="F23" s="1">
        <v>28</v>
      </c>
      <c r="G23" s="1">
        <v>33</v>
      </c>
      <c r="H23" s="1">
        <v>48</v>
      </c>
      <c r="I23" s="1">
        <v>45</v>
      </c>
      <c r="J23" s="1">
        <v>40</v>
      </c>
      <c r="K23" s="1">
        <v>57</v>
      </c>
      <c r="L23" s="1">
        <v>63</v>
      </c>
      <c r="M23" s="1">
        <v>58</v>
      </c>
      <c r="N23" s="1">
        <v>82</v>
      </c>
      <c r="O23" s="1">
        <v>88</v>
      </c>
    </row>
    <row r="24" spans="1:15" x14ac:dyDescent="0.3">
      <c r="A24" s="7" t="s">
        <v>200</v>
      </c>
      <c r="B24" s="7" t="s">
        <v>17</v>
      </c>
      <c r="C24" s="1">
        <v>14</v>
      </c>
      <c r="D24" s="1">
        <v>12</v>
      </c>
      <c r="E24" s="1">
        <v>14</v>
      </c>
      <c r="F24" s="1">
        <v>15</v>
      </c>
      <c r="G24" s="1">
        <v>14</v>
      </c>
      <c r="H24" s="1">
        <v>14</v>
      </c>
      <c r="I24" s="1">
        <v>20</v>
      </c>
      <c r="J24" s="1">
        <v>20</v>
      </c>
      <c r="K24" s="1">
        <v>29</v>
      </c>
      <c r="L24" s="1">
        <v>40</v>
      </c>
      <c r="M24" s="1">
        <v>43</v>
      </c>
      <c r="N24" s="1">
        <v>55</v>
      </c>
      <c r="O24" s="1">
        <v>58</v>
      </c>
    </row>
    <row r="25" spans="1:15" x14ac:dyDescent="0.3">
      <c r="A25" s="7" t="s">
        <v>200</v>
      </c>
      <c r="B25" s="7" t="s">
        <v>110</v>
      </c>
      <c r="C25" s="1">
        <v>329</v>
      </c>
      <c r="D25" s="1">
        <v>356</v>
      </c>
      <c r="E25" s="1">
        <v>416</v>
      </c>
      <c r="F25" s="1">
        <v>426</v>
      </c>
      <c r="G25" s="1">
        <v>449</v>
      </c>
      <c r="H25" s="1">
        <v>508</v>
      </c>
      <c r="I25" s="1">
        <v>511</v>
      </c>
      <c r="J25" s="1">
        <v>529</v>
      </c>
      <c r="K25" s="1">
        <v>572</v>
      </c>
      <c r="L25" s="1">
        <v>578</v>
      </c>
      <c r="M25" s="1">
        <v>694</v>
      </c>
      <c r="N25" s="1">
        <v>820</v>
      </c>
      <c r="O25" s="1">
        <v>825</v>
      </c>
    </row>
    <row r="26" spans="1:15" x14ac:dyDescent="0.3">
      <c r="A26" s="7" t="s">
        <v>200</v>
      </c>
      <c r="B26" s="7" t="s">
        <v>111</v>
      </c>
      <c r="C26" s="1">
        <v>2110</v>
      </c>
      <c r="D26" s="1">
        <v>2013</v>
      </c>
      <c r="E26" s="1">
        <v>1880</v>
      </c>
      <c r="F26" s="1">
        <v>1709</v>
      </c>
      <c r="G26" s="1">
        <v>1621</v>
      </c>
      <c r="H26" s="1">
        <v>1526</v>
      </c>
      <c r="I26" s="1">
        <v>1380</v>
      </c>
      <c r="J26" s="1">
        <v>1256</v>
      </c>
      <c r="K26" s="1">
        <v>1207</v>
      </c>
      <c r="L26" s="1">
        <v>1165</v>
      </c>
      <c r="M26" s="1">
        <v>814</v>
      </c>
      <c r="N26" s="1">
        <v>616</v>
      </c>
      <c r="O26" s="1">
        <v>493</v>
      </c>
    </row>
    <row r="27" spans="1:15" x14ac:dyDescent="0.3">
      <c r="A27" s="7" t="s">
        <v>201</v>
      </c>
      <c r="B27" s="7" t="s">
        <v>115</v>
      </c>
      <c r="C27" s="1">
        <v>22</v>
      </c>
      <c r="D27" s="1">
        <v>25</v>
      </c>
      <c r="E27" s="1">
        <v>29</v>
      </c>
      <c r="F27" s="1">
        <v>28</v>
      </c>
      <c r="G27" s="1">
        <v>25</v>
      </c>
      <c r="H27" s="1">
        <v>30</v>
      </c>
      <c r="I27" s="1">
        <v>28</v>
      </c>
      <c r="J27" s="1">
        <v>31</v>
      </c>
      <c r="K27" s="1">
        <v>47</v>
      </c>
      <c r="L27" s="1">
        <v>47</v>
      </c>
      <c r="M27" s="1">
        <v>87</v>
      </c>
      <c r="N27" s="1">
        <v>98</v>
      </c>
      <c r="O27" s="1">
        <v>121</v>
      </c>
    </row>
    <row r="28" spans="1:15" x14ac:dyDescent="0.3">
      <c r="A28" s="7" t="s">
        <v>201</v>
      </c>
      <c r="B28" s="7" t="s">
        <v>116</v>
      </c>
      <c r="C28" s="1">
        <v>1965</v>
      </c>
      <c r="D28" s="1">
        <v>2133</v>
      </c>
      <c r="E28" s="1">
        <v>2216</v>
      </c>
      <c r="F28" s="1">
        <v>2371</v>
      </c>
      <c r="G28" s="1">
        <v>2627</v>
      </c>
      <c r="H28" s="1">
        <v>3022</v>
      </c>
      <c r="I28" s="1">
        <v>3476</v>
      </c>
      <c r="J28" s="1">
        <v>4049</v>
      </c>
      <c r="K28" s="1">
        <v>4562</v>
      </c>
      <c r="L28" s="1">
        <v>5089</v>
      </c>
      <c r="M28" s="1">
        <v>6165</v>
      </c>
      <c r="N28" s="1">
        <v>7313</v>
      </c>
      <c r="O28" s="1">
        <v>7522</v>
      </c>
    </row>
    <row r="29" spans="1:15" x14ac:dyDescent="0.3">
      <c r="A29" s="7" t="s">
        <v>201</v>
      </c>
      <c r="B29" s="7" t="s">
        <v>117</v>
      </c>
      <c r="C29" s="1">
        <v>44</v>
      </c>
      <c r="D29" s="1">
        <v>44</v>
      </c>
      <c r="E29" s="1">
        <v>48</v>
      </c>
      <c r="F29" s="1">
        <v>55</v>
      </c>
      <c r="G29" s="1">
        <v>81</v>
      </c>
      <c r="H29" s="1">
        <v>67</v>
      </c>
      <c r="I29" s="1">
        <v>78</v>
      </c>
      <c r="J29" s="1">
        <v>78</v>
      </c>
      <c r="K29" s="1">
        <v>81</v>
      </c>
      <c r="L29" s="1">
        <v>90</v>
      </c>
      <c r="M29" s="1">
        <v>108</v>
      </c>
      <c r="N29" s="1">
        <v>121</v>
      </c>
      <c r="O29" s="1">
        <v>120</v>
      </c>
    </row>
    <row r="30" spans="1:15" x14ac:dyDescent="0.3">
      <c r="A30" s="7" t="s">
        <v>201</v>
      </c>
      <c r="B30" s="7" t="s">
        <v>17</v>
      </c>
      <c r="C30" s="1">
        <v>4</v>
      </c>
      <c r="D30" s="1">
        <v>3</v>
      </c>
      <c r="E30" s="1">
        <v>5</v>
      </c>
      <c r="F30" s="1">
        <v>3</v>
      </c>
      <c r="G30" s="1">
        <v>3</v>
      </c>
      <c r="H30" s="1">
        <v>6</v>
      </c>
      <c r="I30" s="1">
        <v>16</v>
      </c>
      <c r="J30" s="1">
        <v>16</v>
      </c>
      <c r="K30" s="1">
        <v>17</v>
      </c>
      <c r="L30" s="1">
        <v>17</v>
      </c>
      <c r="M30" s="1">
        <v>32</v>
      </c>
      <c r="N30" s="1">
        <v>37</v>
      </c>
      <c r="O30" s="1">
        <v>33</v>
      </c>
    </row>
    <row r="31" spans="1:15" x14ac:dyDescent="0.3">
      <c r="A31" s="7" t="s">
        <v>201</v>
      </c>
      <c r="B31" s="7" t="s">
        <v>110</v>
      </c>
      <c r="C31" s="1">
        <v>218</v>
      </c>
      <c r="D31" s="1">
        <v>261</v>
      </c>
      <c r="E31" s="1">
        <v>308</v>
      </c>
      <c r="F31" s="1">
        <v>329</v>
      </c>
      <c r="G31" s="1">
        <v>393</v>
      </c>
      <c r="H31" s="1">
        <v>402</v>
      </c>
      <c r="I31" s="1">
        <v>426</v>
      </c>
      <c r="J31" s="1">
        <v>468</v>
      </c>
      <c r="K31" s="1">
        <v>447</v>
      </c>
      <c r="L31" s="1">
        <v>497</v>
      </c>
      <c r="M31" s="1">
        <v>561</v>
      </c>
      <c r="N31" s="1">
        <v>647</v>
      </c>
      <c r="O31" s="1">
        <v>660</v>
      </c>
    </row>
    <row r="32" spans="1:15" x14ac:dyDescent="0.3">
      <c r="A32" s="7" t="s">
        <v>201</v>
      </c>
      <c r="B32" s="7" t="s">
        <v>111</v>
      </c>
      <c r="C32" s="1">
        <v>1665</v>
      </c>
      <c r="D32" s="1">
        <v>1624</v>
      </c>
      <c r="E32" s="1">
        <v>1389</v>
      </c>
      <c r="F32" s="1">
        <v>1313</v>
      </c>
      <c r="G32" s="1">
        <v>1267</v>
      </c>
      <c r="H32" s="1">
        <v>1210</v>
      </c>
      <c r="I32" s="1">
        <v>1104</v>
      </c>
      <c r="J32" s="1">
        <v>976</v>
      </c>
      <c r="K32" s="1">
        <v>946</v>
      </c>
      <c r="L32" s="1">
        <v>866</v>
      </c>
      <c r="M32" s="1">
        <v>596</v>
      </c>
      <c r="N32" s="1">
        <v>444</v>
      </c>
      <c r="O32" s="1">
        <v>354</v>
      </c>
    </row>
    <row r="33" spans="1:15" x14ac:dyDescent="0.3">
      <c r="A33" s="7" t="s">
        <v>202</v>
      </c>
      <c r="B33" s="7" t="s">
        <v>115</v>
      </c>
      <c r="C33" s="1">
        <v>22</v>
      </c>
      <c r="D33" s="1">
        <v>20</v>
      </c>
      <c r="E33" s="1">
        <v>20</v>
      </c>
      <c r="F33" s="1">
        <v>17</v>
      </c>
      <c r="G33" s="1">
        <v>19</v>
      </c>
      <c r="H33" s="1">
        <v>29</v>
      </c>
      <c r="I33" s="1">
        <v>38</v>
      </c>
      <c r="J33" s="1">
        <v>47</v>
      </c>
      <c r="K33" s="1">
        <v>47</v>
      </c>
      <c r="L33" s="1">
        <v>47</v>
      </c>
      <c r="M33" s="1">
        <v>65</v>
      </c>
      <c r="N33" s="1">
        <v>79</v>
      </c>
      <c r="O33" s="1">
        <v>90</v>
      </c>
    </row>
    <row r="34" spans="1:15" x14ac:dyDescent="0.3">
      <c r="A34" s="7" t="s">
        <v>202</v>
      </c>
      <c r="B34" s="7" t="s">
        <v>116</v>
      </c>
      <c r="C34" s="1">
        <v>2298</v>
      </c>
      <c r="D34" s="1">
        <v>2570</v>
      </c>
      <c r="E34" s="1">
        <v>2724</v>
      </c>
      <c r="F34" s="1">
        <v>2909</v>
      </c>
      <c r="G34" s="1">
        <v>2972</v>
      </c>
      <c r="H34" s="1">
        <v>3360</v>
      </c>
      <c r="I34" s="1">
        <v>3711</v>
      </c>
      <c r="J34" s="1">
        <v>4386</v>
      </c>
      <c r="K34" s="1">
        <v>4833</v>
      </c>
      <c r="L34" s="1">
        <v>5378</v>
      </c>
      <c r="M34" s="1">
        <v>6212</v>
      </c>
      <c r="N34" s="1">
        <v>7174</v>
      </c>
      <c r="O34" s="1">
        <v>7586</v>
      </c>
    </row>
    <row r="35" spans="1:15" x14ac:dyDescent="0.3">
      <c r="A35" s="7" t="s">
        <v>202</v>
      </c>
      <c r="B35" s="7" t="s">
        <v>117</v>
      </c>
      <c r="C35" s="1">
        <v>37</v>
      </c>
      <c r="D35" s="1">
        <v>43</v>
      </c>
      <c r="E35" s="1">
        <v>43</v>
      </c>
      <c r="F35" s="1">
        <v>43</v>
      </c>
      <c r="G35" s="1">
        <v>39</v>
      </c>
      <c r="H35" s="1">
        <v>45</v>
      </c>
      <c r="I35" s="1">
        <v>63</v>
      </c>
      <c r="J35" s="1">
        <v>65</v>
      </c>
      <c r="K35" s="1">
        <v>68</v>
      </c>
      <c r="L35" s="1">
        <v>76</v>
      </c>
      <c r="M35" s="1">
        <v>86</v>
      </c>
      <c r="N35" s="1">
        <v>95</v>
      </c>
      <c r="O35" s="1">
        <v>88</v>
      </c>
    </row>
    <row r="36" spans="1:15" x14ac:dyDescent="0.3">
      <c r="A36" s="7" t="s">
        <v>202</v>
      </c>
      <c r="B36" s="7" t="s">
        <v>17</v>
      </c>
      <c r="C36" s="1">
        <v>10</v>
      </c>
      <c r="D36" s="1">
        <v>6</v>
      </c>
      <c r="E36" s="1">
        <v>9</v>
      </c>
      <c r="F36" s="1">
        <v>10</v>
      </c>
      <c r="G36" s="1">
        <v>16</v>
      </c>
      <c r="H36" s="1">
        <v>13</v>
      </c>
      <c r="I36" s="1">
        <v>15</v>
      </c>
      <c r="J36" s="1">
        <v>20</v>
      </c>
      <c r="K36" s="1">
        <v>25</v>
      </c>
      <c r="L36" s="1">
        <v>26</v>
      </c>
      <c r="M36" s="1">
        <v>30</v>
      </c>
      <c r="N36" s="1">
        <v>44</v>
      </c>
      <c r="O36" s="1">
        <v>43</v>
      </c>
    </row>
    <row r="37" spans="1:15" x14ac:dyDescent="0.3">
      <c r="A37" s="7" t="s">
        <v>202</v>
      </c>
      <c r="B37" s="7" t="s">
        <v>110</v>
      </c>
      <c r="C37" s="1">
        <v>349</v>
      </c>
      <c r="D37" s="1">
        <v>386</v>
      </c>
      <c r="E37" s="1">
        <v>384</v>
      </c>
      <c r="F37" s="1">
        <v>433</v>
      </c>
      <c r="G37" s="1">
        <v>420</v>
      </c>
      <c r="H37" s="1">
        <v>451</v>
      </c>
      <c r="I37" s="1">
        <v>459</v>
      </c>
      <c r="J37" s="1">
        <v>482</v>
      </c>
      <c r="K37" s="1">
        <v>507</v>
      </c>
      <c r="L37" s="1">
        <v>518</v>
      </c>
      <c r="M37" s="1">
        <v>590</v>
      </c>
      <c r="N37" s="1">
        <v>686</v>
      </c>
      <c r="O37" s="1">
        <v>757</v>
      </c>
    </row>
    <row r="38" spans="1:15" x14ac:dyDescent="0.3">
      <c r="A38" s="7" t="s">
        <v>202</v>
      </c>
      <c r="B38" s="7" t="s">
        <v>111</v>
      </c>
      <c r="C38" s="1">
        <v>2143</v>
      </c>
      <c r="D38" s="1">
        <v>2038</v>
      </c>
      <c r="E38" s="1">
        <v>1822</v>
      </c>
      <c r="F38" s="1">
        <v>1671</v>
      </c>
      <c r="G38" s="1">
        <v>1507</v>
      </c>
      <c r="H38" s="1">
        <v>1403</v>
      </c>
      <c r="I38" s="1">
        <v>1291</v>
      </c>
      <c r="J38" s="1">
        <v>1152</v>
      </c>
      <c r="K38" s="1">
        <v>1096</v>
      </c>
      <c r="L38" s="1">
        <v>1031</v>
      </c>
      <c r="M38" s="1">
        <v>698</v>
      </c>
      <c r="N38" s="1">
        <v>551</v>
      </c>
      <c r="O38" s="1">
        <v>451</v>
      </c>
    </row>
    <row r="39" spans="1:15" x14ac:dyDescent="0.3">
      <c r="A39" s="7" t="s">
        <v>203</v>
      </c>
      <c r="B39" s="7" t="s">
        <v>115</v>
      </c>
      <c r="C39" s="1">
        <v>9</v>
      </c>
      <c r="D39" s="1">
        <v>11</v>
      </c>
      <c r="E39" s="1">
        <v>9</v>
      </c>
      <c r="F39" s="1">
        <v>11</v>
      </c>
      <c r="G39" s="1">
        <v>14</v>
      </c>
      <c r="H39" s="1">
        <v>26</v>
      </c>
      <c r="I39" s="1">
        <v>27</v>
      </c>
      <c r="J39" s="1">
        <v>25</v>
      </c>
      <c r="K39" s="1">
        <v>28</v>
      </c>
      <c r="L39" s="1">
        <v>46</v>
      </c>
      <c r="M39" s="1">
        <v>71</v>
      </c>
      <c r="N39" s="1">
        <v>78</v>
      </c>
      <c r="O39" s="1">
        <v>83</v>
      </c>
    </row>
    <row r="40" spans="1:15" x14ac:dyDescent="0.3">
      <c r="A40" s="7" t="s">
        <v>203</v>
      </c>
      <c r="B40" s="7" t="s">
        <v>116</v>
      </c>
      <c r="C40" s="1">
        <v>1102</v>
      </c>
      <c r="D40" s="1">
        <v>1263</v>
      </c>
      <c r="E40" s="1">
        <v>1257</v>
      </c>
      <c r="F40" s="1">
        <v>1352</v>
      </c>
      <c r="G40" s="1">
        <v>1375</v>
      </c>
      <c r="H40" s="1">
        <v>1556</v>
      </c>
      <c r="I40" s="1">
        <v>1781</v>
      </c>
      <c r="J40" s="1">
        <v>2120</v>
      </c>
      <c r="K40" s="1">
        <v>2424</v>
      </c>
      <c r="L40" s="1">
        <v>2681</v>
      </c>
      <c r="M40" s="1">
        <v>3155</v>
      </c>
      <c r="N40" s="1">
        <v>3559</v>
      </c>
      <c r="O40" s="1">
        <v>3877</v>
      </c>
    </row>
    <row r="41" spans="1:15" x14ac:dyDescent="0.3">
      <c r="A41" s="7" t="s">
        <v>203</v>
      </c>
      <c r="B41" s="7" t="s">
        <v>117</v>
      </c>
      <c r="C41" s="1">
        <v>25</v>
      </c>
      <c r="D41" s="1">
        <v>24</v>
      </c>
      <c r="E41" s="1">
        <v>19</v>
      </c>
      <c r="F41" s="1">
        <v>28</v>
      </c>
      <c r="G41" s="1">
        <v>24</v>
      </c>
      <c r="H41" s="1">
        <v>40</v>
      </c>
      <c r="I41" s="1">
        <v>41</v>
      </c>
      <c r="J41" s="1">
        <v>49</v>
      </c>
      <c r="K41" s="1">
        <v>43</v>
      </c>
      <c r="L41" s="1">
        <v>50</v>
      </c>
      <c r="M41" s="1">
        <v>69</v>
      </c>
      <c r="N41" s="1">
        <v>68</v>
      </c>
      <c r="O41" s="1">
        <v>69</v>
      </c>
    </row>
    <row r="42" spans="1:15" x14ac:dyDescent="0.3">
      <c r="A42" s="7" t="s">
        <v>203</v>
      </c>
      <c r="B42" s="7" t="s">
        <v>17</v>
      </c>
      <c r="C42" s="1">
        <v>7</v>
      </c>
      <c r="D42" s="1">
        <v>8</v>
      </c>
      <c r="E42" s="1">
        <v>8</v>
      </c>
      <c r="F42" s="1">
        <v>6</v>
      </c>
      <c r="G42" s="1">
        <v>9</v>
      </c>
      <c r="H42" s="1">
        <v>7</v>
      </c>
      <c r="I42" s="1">
        <v>6</v>
      </c>
      <c r="J42" s="1">
        <v>8</v>
      </c>
      <c r="K42" s="1">
        <v>7</v>
      </c>
      <c r="L42" s="1">
        <v>13</v>
      </c>
      <c r="M42" s="1">
        <v>25</v>
      </c>
      <c r="N42" s="1">
        <v>15</v>
      </c>
      <c r="O42" s="1">
        <v>27</v>
      </c>
    </row>
    <row r="43" spans="1:15" x14ac:dyDescent="0.3">
      <c r="A43" s="7" t="s">
        <v>203</v>
      </c>
      <c r="B43" s="7" t="s">
        <v>110</v>
      </c>
      <c r="C43" s="1">
        <v>163</v>
      </c>
      <c r="D43" s="1">
        <v>193</v>
      </c>
      <c r="E43" s="1">
        <v>201</v>
      </c>
      <c r="F43" s="1">
        <v>213</v>
      </c>
      <c r="G43" s="1">
        <v>237</v>
      </c>
      <c r="H43" s="1">
        <v>247</v>
      </c>
      <c r="I43" s="1">
        <v>270</v>
      </c>
      <c r="J43" s="1">
        <v>319</v>
      </c>
      <c r="K43" s="1">
        <v>330</v>
      </c>
      <c r="L43" s="1">
        <v>328</v>
      </c>
      <c r="M43" s="1">
        <v>377</v>
      </c>
      <c r="N43" s="1">
        <v>390</v>
      </c>
      <c r="O43" s="1">
        <v>402</v>
      </c>
    </row>
    <row r="44" spans="1:15" x14ac:dyDescent="0.3">
      <c r="A44" s="7" t="s">
        <v>203</v>
      </c>
      <c r="B44" s="7" t="s">
        <v>111</v>
      </c>
      <c r="C44" s="1">
        <v>1178</v>
      </c>
      <c r="D44" s="1">
        <v>1133</v>
      </c>
      <c r="E44" s="1">
        <v>1001</v>
      </c>
      <c r="F44" s="1">
        <v>878</v>
      </c>
      <c r="G44" s="1">
        <v>860</v>
      </c>
      <c r="H44" s="1">
        <v>839</v>
      </c>
      <c r="I44" s="1">
        <v>747</v>
      </c>
      <c r="J44" s="1">
        <v>645</v>
      </c>
      <c r="K44" s="1">
        <v>618</v>
      </c>
      <c r="L44" s="1">
        <v>564</v>
      </c>
      <c r="M44" s="1">
        <v>420</v>
      </c>
      <c r="N44" s="1">
        <v>317</v>
      </c>
      <c r="O44" s="1">
        <v>253</v>
      </c>
    </row>
    <row r="45" spans="1:15" x14ac:dyDescent="0.3">
      <c r="A45" s="7" t="s">
        <v>204</v>
      </c>
      <c r="B45" s="7" t="s">
        <v>115</v>
      </c>
      <c r="C45" s="1">
        <v>15</v>
      </c>
      <c r="D45" s="1">
        <v>18</v>
      </c>
      <c r="E45" s="1">
        <v>22</v>
      </c>
      <c r="F45" s="1">
        <v>19</v>
      </c>
      <c r="G45" s="1">
        <v>24</v>
      </c>
      <c r="H45" s="1">
        <v>32</v>
      </c>
      <c r="I45" s="1">
        <v>39</v>
      </c>
      <c r="J45" s="1">
        <v>53</v>
      </c>
      <c r="K45" s="1">
        <v>45</v>
      </c>
      <c r="L45" s="1">
        <v>67</v>
      </c>
      <c r="M45" s="1">
        <v>95</v>
      </c>
      <c r="N45" s="1">
        <v>113</v>
      </c>
      <c r="O45" s="1">
        <v>119</v>
      </c>
    </row>
    <row r="46" spans="1:15" x14ac:dyDescent="0.3">
      <c r="A46" s="7" t="s">
        <v>204</v>
      </c>
      <c r="B46" s="7" t="s">
        <v>116</v>
      </c>
      <c r="C46" s="1">
        <v>1887</v>
      </c>
      <c r="D46" s="1">
        <v>2079</v>
      </c>
      <c r="E46" s="1">
        <v>2139</v>
      </c>
      <c r="F46" s="1">
        <v>2207</v>
      </c>
      <c r="G46" s="1">
        <v>2421</v>
      </c>
      <c r="H46" s="1">
        <v>2693</v>
      </c>
      <c r="I46" s="1">
        <v>2955</v>
      </c>
      <c r="J46" s="1">
        <v>3437</v>
      </c>
      <c r="K46" s="1">
        <v>3873</v>
      </c>
      <c r="L46" s="1">
        <v>4282</v>
      </c>
      <c r="M46" s="1">
        <v>5239</v>
      </c>
      <c r="N46" s="1">
        <v>6218</v>
      </c>
      <c r="O46" s="1">
        <v>6399</v>
      </c>
    </row>
    <row r="47" spans="1:15" x14ac:dyDescent="0.3">
      <c r="A47" s="7" t="s">
        <v>204</v>
      </c>
      <c r="B47" s="7" t="s">
        <v>117</v>
      </c>
      <c r="C47" s="1">
        <v>26</v>
      </c>
      <c r="D47" s="1">
        <v>38</v>
      </c>
      <c r="E47" s="1">
        <v>37</v>
      </c>
      <c r="F47" s="1">
        <v>42</v>
      </c>
      <c r="G47" s="1">
        <v>35</v>
      </c>
      <c r="H47" s="1">
        <v>47</v>
      </c>
      <c r="I47" s="1">
        <v>52</v>
      </c>
      <c r="J47" s="1">
        <v>57</v>
      </c>
      <c r="K47" s="1">
        <v>68</v>
      </c>
      <c r="L47" s="1">
        <v>71</v>
      </c>
      <c r="M47" s="1">
        <v>82</v>
      </c>
      <c r="N47" s="1">
        <v>116</v>
      </c>
      <c r="O47" s="1">
        <v>113</v>
      </c>
    </row>
    <row r="48" spans="1:15" x14ac:dyDescent="0.3">
      <c r="A48" s="7" t="s">
        <v>204</v>
      </c>
      <c r="B48" s="7" t="s">
        <v>111</v>
      </c>
      <c r="C48" s="1">
        <v>1581</v>
      </c>
      <c r="D48" s="1">
        <v>1538</v>
      </c>
      <c r="E48" s="1">
        <v>1397</v>
      </c>
      <c r="F48" s="1">
        <v>1288</v>
      </c>
      <c r="G48" s="1">
        <v>1266</v>
      </c>
      <c r="H48" s="1">
        <v>1145</v>
      </c>
      <c r="I48" s="1">
        <v>1074</v>
      </c>
      <c r="J48" s="1">
        <v>930</v>
      </c>
      <c r="K48" s="1">
        <v>867</v>
      </c>
      <c r="L48" s="1">
        <v>834</v>
      </c>
      <c r="M48" s="1">
        <v>577</v>
      </c>
      <c r="N48" s="1">
        <v>425</v>
      </c>
      <c r="O48" s="1">
        <v>356</v>
      </c>
    </row>
    <row r="49" spans="1:15" x14ac:dyDescent="0.3">
      <c r="A49" s="7" t="s">
        <v>204</v>
      </c>
      <c r="B49" s="7" t="s">
        <v>17</v>
      </c>
      <c r="C49" s="1">
        <v>11</v>
      </c>
      <c r="D49" s="1">
        <v>14</v>
      </c>
      <c r="E49" s="1">
        <v>11</v>
      </c>
      <c r="F49" s="1">
        <v>11</v>
      </c>
      <c r="G49" s="1">
        <v>14</v>
      </c>
      <c r="H49" s="1">
        <v>12</v>
      </c>
      <c r="I49" s="1">
        <v>12</v>
      </c>
      <c r="J49" s="1">
        <v>15</v>
      </c>
      <c r="K49" s="1">
        <v>19</v>
      </c>
      <c r="L49" s="1">
        <v>20</v>
      </c>
      <c r="M49" s="1">
        <v>23</v>
      </c>
      <c r="N49" s="1">
        <v>28</v>
      </c>
      <c r="O49" s="1">
        <v>31</v>
      </c>
    </row>
    <row r="50" spans="1:15" x14ac:dyDescent="0.3">
      <c r="A50" s="7" t="s">
        <v>204</v>
      </c>
      <c r="B50" s="7" t="s">
        <v>110</v>
      </c>
      <c r="C50" s="1">
        <v>236</v>
      </c>
      <c r="D50" s="1">
        <v>283</v>
      </c>
      <c r="E50" s="1">
        <v>266</v>
      </c>
      <c r="F50" s="1">
        <v>275</v>
      </c>
      <c r="G50" s="1">
        <v>314</v>
      </c>
      <c r="H50" s="1">
        <v>329</v>
      </c>
      <c r="I50" s="1">
        <v>342</v>
      </c>
      <c r="J50" s="1">
        <v>362</v>
      </c>
      <c r="K50" s="1">
        <v>418</v>
      </c>
      <c r="L50" s="1">
        <v>423</v>
      </c>
      <c r="M50" s="1">
        <v>500</v>
      </c>
      <c r="N50" s="1">
        <v>573</v>
      </c>
      <c r="O50" s="1">
        <v>559</v>
      </c>
    </row>
    <row r="51" spans="1:15" x14ac:dyDescent="0.3">
      <c r="A51" s="10" t="s">
        <v>18</v>
      </c>
      <c r="B51" s="10" t="s">
        <v>18</v>
      </c>
      <c r="C51" s="5">
        <v>32763</v>
      </c>
      <c r="D51" s="5">
        <v>34530</v>
      </c>
      <c r="E51" s="5">
        <v>33946</v>
      </c>
      <c r="F51" s="5">
        <v>34073</v>
      </c>
      <c r="G51" s="5">
        <v>34714</v>
      </c>
      <c r="H51" s="5">
        <v>36960</v>
      </c>
      <c r="I51" s="5">
        <v>38884</v>
      </c>
      <c r="J51" s="5">
        <v>42267</v>
      </c>
      <c r="K51" s="5">
        <v>45724</v>
      </c>
      <c r="L51" s="5">
        <v>49054</v>
      </c>
      <c r="M51" s="5">
        <v>54925</v>
      </c>
      <c r="N51" s="5">
        <v>61399</v>
      </c>
      <c r="O51" s="5">
        <v>63042</v>
      </c>
    </row>
    <row r="52" spans="1:15" x14ac:dyDescent="0.3">
      <c r="A52" s="15"/>
      <c r="B52" s="15"/>
    </row>
    <row r="53" spans="1:15" x14ac:dyDescent="0.3">
      <c r="A53" s="15"/>
      <c r="B53" s="15"/>
    </row>
    <row r="54" spans="1:15" x14ac:dyDescent="0.3">
      <c r="A54" s="15"/>
      <c r="B54" s="15"/>
      <c r="C54" s="18" t="s">
        <v>37</v>
      </c>
      <c r="D54" s="19"/>
      <c r="E54" s="19"/>
      <c r="F54" s="19"/>
      <c r="G54" s="19"/>
      <c r="H54" s="19"/>
      <c r="I54" s="19"/>
      <c r="J54" s="19"/>
      <c r="K54" s="19"/>
      <c r="L54" s="19"/>
      <c r="M54" s="19"/>
      <c r="N54" s="19"/>
      <c r="O54" s="19"/>
    </row>
    <row r="55" spans="1:15" x14ac:dyDescent="0.3">
      <c r="A55" s="9" t="s">
        <v>41</v>
      </c>
      <c r="B55" s="9" t="s">
        <v>41</v>
      </c>
      <c r="C55" s="4" t="s">
        <v>0</v>
      </c>
      <c r="D55" s="4" t="s">
        <v>1</v>
      </c>
      <c r="E55" s="4" t="s">
        <v>2</v>
      </c>
      <c r="F55" s="4" t="s">
        <v>3</v>
      </c>
      <c r="G55" s="4" t="s">
        <v>4</v>
      </c>
      <c r="H55" s="4" t="s">
        <v>5</v>
      </c>
      <c r="I55" s="4" t="s">
        <v>6</v>
      </c>
      <c r="J55" s="4" t="s">
        <v>7</v>
      </c>
      <c r="K55" s="4" t="s">
        <v>8</v>
      </c>
      <c r="L55" s="4" t="s">
        <v>9</v>
      </c>
      <c r="M55" s="4" t="s">
        <v>10</v>
      </c>
      <c r="N55" s="4" t="s">
        <v>11</v>
      </c>
      <c r="O55" s="4" t="s">
        <v>12</v>
      </c>
    </row>
    <row r="56" spans="1:15" x14ac:dyDescent="0.3">
      <c r="A56" s="8" t="s">
        <v>198</v>
      </c>
      <c r="B56" s="8" t="s">
        <v>115</v>
      </c>
      <c r="C56" s="2">
        <v>6.69506999391357E-3</v>
      </c>
      <c r="D56" s="2">
        <v>6.6957787481804996E-3</v>
      </c>
      <c r="E56" s="2">
        <v>5.9238363892806798E-3</v>
      </c>
      <c r="F56" s="2">
        <v>5.7937427578215496E-3</v>
      </c>
      <c r="G56" s="2">
        <v>6.6280033140016601E-3</v>
      </c>
      <c r="H56" s="2">
        <v>7.6982294072363401E-3</v>
      </c>
      <c r="I56" s="2">
        <v>6.0797665369649798E-3</v>
      </c>
      <c r="J56" s="2">
        <v>7.2257499452594697E-3</v>
      </c>
      <c r="K56" s="2">
        <v>7.9027355623100294E-3</v>
      </c>
      <c r="L56" s="2">
        <v>9.9868098737516502E-3</v>
      </c>
      <c r="M56" s="2">
        <v>1.00118784999152E-2</v>
      </c>
      <c r="N56" s="2">
        <v>9.7252238345168305E-3</v>
      </c>
      <c r="O56" s="2">
        <v>9.3093093093093108E-3</v>
      </c>
    </row>
    <row r="57" spans="1:15" x14ac:dyDescent="0.3">
      <c r="A57" s="8" t="s">
        <v>198</v>
      </c>
      <c r="B57" s="8" t="s">
        <v>116</v>
      </c>
      <c r="C57" s="2">
        <v>0.49847839318320097</v>
      </c>
      <c r="D57" s="2">
        <v>0.52023289665211103</v>
      </c>
      <c r="E57" s="2">
        <v>0.56078984485190397</v>
      </c>
      <c r="F57" s="2">
        <v>0.586906141367323</v>
      </c>
      <c r="G57" s="2">
        <v>0.614194973764154</v>
      </c>
      <c r="H57" s="2">
        <v>0.65024377726456295</v>
      </c>
      <c r="I57" s="2">
        <v>0.69357976653696496</v>
      </c>
      <c r="J57" s="2">
        <v>0.72629735055835298</v>
      </c>
      <c r="K57" s="2">
        <v>0.75055724417426595</v>
      </c>
      <c r="L57" s="2">
        <v>0.76747691727906497</v>
      </c>
      <c r="M57" s="2">
        <v>0.81418632275581204</v>
      </c>
      <c r="N57" s="2">
        <v>0.84115467736955896</v>
      </c>
      <c r="O57" s="2">
        <v>0.85300300300300302</v>
      </c>
    </row>
    <row r="58" spans="1:15" x14ac:dyDescent="0.3">
      <c r="A58" s="8" t="s">
        <v>198</v>
      </c>
      <c r="B58" s="8" t="s">
        <v>117</v>
      </c>
      <c r="C58" s="2">
        <v>4.8691418137553301E-3</v>
      </c>
      <c r="D58" s="2">
        <v>6.9868995633187801E-3</v>
      </c>
      <c r="E58" s="2">
        <v>5.9238363892806798E-3</v>
      </c>
      <c r="F58" s="2">
        <v>7.8215527230590994E-3</v>
      </c>
      <c r="G58" s="2">
        <v>8.2850041425020695E-3</v>
      </c>
      <c r="H58" s="2">
        <v>1.00076982294072E-2</v>
      </c>
      <c r="I58" s="2">
        <v>7.7821011673151804E-3</v>
      </c>
      <c r="J58" s="2">
        <v>9.6343332603459602E-3</v>
      </c>
      <c r="K58" s="2">
        <v>1.0131712259371799E-2</v>
      </c>
      <c r="L58" s="2">
        <v>9.9868098737516502E-3</v>
      </c>
      <c r="M58" s="2">
        <v>9.3331070761920893E-3</v>
      </c>
      <c r="N58" s="2">
        <v>1.06514356282803E-2</v>
      </c>
      <c r="O58" s="2">
        <v>9.3093093093093108E-3</v>
      </c>
    </row>
    <row r="59" spans="1:15" x14ac:dyDescent="0.3">
      <c r="A59" s="8" t="s">
        <v>198</v>
      </c>
      <c r="B59" s="8" t="s">
        <v>17</v>
      </c>
      <c r="C59" s="2">
        <v>2.1302495435179501E-3</v>
      </c>
      <c r="D59" s="2">
        <v>2.3289665211062602E-3</v>
      </c>
      <c r="E59" s="2">
        <v>2.8208744710860401E-3</v>
      </c>
      <c r="F59" s="2">
        <v>2.6071842410197001E-3</v>
      </c>
      <c r="G59" s="2">
        <v>2.2093344380005502E-3</v>
      </c>
      <c r="H59" s="2">
        <v>2.0528611752630198E-3</v>
      </c>
      <c r="I59" s="2">
        <v>2.9182879377431898E-3</v>
      </c>
      <c r="J59" s="2">
        <v>2.62754543463981E-3</v>
      </c>
      <c r="K59" s="2">
        <v>3.2421479229989901E-3</v>
      </c>
      <c r="L59" s="2">
        <v>3.7686074995289202E-3</v>
      </c>
      <c r="M59" s="2">
        <v>3.5635499745460702E-3</v>
      </c>
      <c r="N59" s="2">
        <v>3.2417412781722802E-3</v>
      </c>
      <c r="O59" s="2">
        <v>4.2042042042042E-3</v>
      </c>
    </row>
    <row r="60" spans="1:15" x14ac:dyDescent="0.3">
      <c r="A60" s="8" t="s">
        <v>198</v>
      </c>
      <c r="B60" s="8" t="s">
        <v>110</v>
      </c>
      <c r="C60" s="2">
        <v>5.9342665855143001E-2</v>
      </c>
      <c r="D60" s="2">
        <v>6.2299854439592399E-2</v>
      </c>
      <c r="E60" s="2">
        <v>6.3187588152327195E-2</v>
      </c>
      <c r="F60" s="2">
        <v>6.6628041714947794E-2</v>
      </c>
      <c r="G60" s="2">
        <v>7.4288870477768595E-2</v>
      </c>
      <c r="H60" s="2">
        <v>7.1850141134205806E-2</v>
      </c>
      <c r="I60" s="2">
        <v>7.4173151750972804E-2</v>
      </c>
      <c r="J60" s="2">
        <v>7.7950514560980996E-2</v>
      </c>
      <c r="K60" s="2">
        <v>7.1529888551165099E-2</v>
      </c>
      <c r="L60" s="2">
        <v>6.8777086866402895E-2</v>
      </c>
      <c r="M60" s="2">
        <v>7.6192092312913601E-2</v>
      </c>
      <c r="N60" s="2">
        <v>7.6566841617783293E-2</v>
      </c>
      <c r="O60" s="2">
        <v>7.5225225225225206E-2</v>
      </c>
    </row>
    <row r="61" spans="1:15" x14ac:dyDescent="0.3">
      <c r="A61" s="8" t="s">
        <v>198</v>
      </c>
      <c r="B61" s="8" t="s">
        <v>111</v>
      </c>
      <c r="C61" s="2">
        <v>0.42848447961046898</v>
      </c>
      <c r="D61" s="2">
        <v>0.40145560407569097</v>
      </c>
      <c r="E61" s="2">
        <v>0.36135401974612102</v>
      </c>
      <c r="F61" s="2">
        <v>0.33024333719582799</v>
      </c>
      <c r="G61" s="2">
        <v>0.29439381386357399</v>
      </c>
      <c r="H61" s="2">
        <v>0.25814729278932502</v>
      </c>
      <c r="I61" s="2">
        <v>0.21546692607003901</v>
      </c>
      <c r="J61" s="2">
        <v>0.17626450624042</v>
      </c>
      <c r="K61" s="2">
        <v>0.15663627152988899</v>
      </c>
      <c r="L61" s="2">
        <v>0.1400037686075</v>
      </c>
      <c r="M61" s="2">
        <v>8.6713049380621104E-2</v>
      </c>
      <c r="N61" s="2">
        <v>5.86600802716888E-2</v>
      </c>
      <c r="O61" s="2">
        <v>4.8948948948948898E-2</v>
      </c>
    </row>
    <row r="62" spans="1:15" x14ac:dyDescent="0.3">
      <c r="A62" s="8" t="s">
        <v>199</v>
      </c>
      <c r="B62" s="8" t="s">
        <v>115</v>
      </c>
      <c r="C62" s="2">
        <v>4.8262548262548296E-3</v>
      </c>
      <c r="D62" s="2">
        <v>3.9916176030336302E-3</v>
      </c>
      <c r="E62" s="2">
        <v>6.1825421775123096E-3</v>
      </c>
      <c r="F62" s="2">
        <v>5.6562270870430496E-3</v>
      </c>
      <c r="G62" s="2">
        <v>5.79336981010621E-3</v>
      </c>
      <c r="H62" s="2">
        <v>6.4828153941140203E-3</v>
      </c>
      <c r="I62" s="2">
        <v>8.9374379344587893E-3</v>
      </c>
      <c r="J62" s="2">
        <v>8.7951579345564596E-3</v>
      </c>
      <c r="K62" s="2">
        <v>8.5676037483266403E-3</v>
      </c>
      <c r="L62" s="2">
        <v>9.1494408675025403E-3</v>
      </c>
      <c r="M62" s="2">
        <v>1.06472615855994E-2</v>
      </c>
      <c r="N62" s="2">
        <v>1.20910384068279E-2</v>
      </c>
      <c r="O62" s="2">
        <v>1.31101813110181E-2</v>
      </c>
    </row>
    <row r="63" spans="1:15" x14ac:dyDescent="0.3">
      <c r="A63" s="8" t="s">
        <v>199</v>
      </c>
      <c r="B63" s="8" t="s">
        <v>116</v>
      </c>
      <c r="C63" s="2">
        <v>0.46610896610896602</v>
      </c>
      <c r="D63" s="2">
        <v>0.49406246881548699</v>
      </c>
      <c r="E63" s="2">
        <v>0.51346536728492098</v>
      </c>
      <c r="F63" s="2">
        <v>0.54792081282078098</v>
      </c>
      <c r="G63" s="2">
        <v>0.57633301147945504</v>
      </c>
      <c r="H63" s="2">
        <v>0.61494134595595795</v>
      </c>
      <c r="I63" s="2">
        <v>0.65302879841112205</v>
      </c>
      <c r="J63" s="2">
        <v>0.701721202950634</v>
      </c>
      <c r="K63" s="2">
        <v>0.72530120481927696</v>
      </c>
      <c r="L63" s="2">
        <v>0.74610301592680495</v>
      </c>
      <c r="M63" s="2">
        <v>0.79180390654921495</v>
      </c>
      <c r="N63" s="2">
        <v>0.81507823613086805</v>
      </c>
      <c r="O63" s="2">
        <v>0.82266387726638801</v>
      </c>
    </row>
    <row r="64" spans="1:15" x14ac:dyDescent="0.3">
      <c r="A64" s="8" t="s">
        <v>199</v>
      </c>
      <c r="B64" s="8" t="s">
        <v>117</v>
      </c>
      <c r="C64" s="2">
        <v>1.1046761046761E-2</v>
      </c>
      <c r="D64" s="2">
        <v>1.34717094102385E-2</v>
      </c>
      <c r="E64" s="2">
        <v>1.3727339411086699E-2</v>
      </c>
      <c r="F64" s="2">
        <v>1.74924059914109E-2</v>
      </c>
      <c r="G64" s="2">
        <v>1.7701963308657899E-2</v>
      </c>
      <c r="H64" s="2">
        <v>1.9962955340605101E-2</v>
      </c>
      <c r="I64" s="2">
        <v>2.19463753723932E-2</v>
      </c>
      <c r="J64" s="2">
        <v>2.14677510875733E-2</v>
      </c>
      <c r="K64" s="2">
        <v>1.9634091923248501E-2</v>
      </c>
      <c r="L64" s="2">
        <v>1.9739071501185999E-2</v>
      </c>
      <c r="M64" s="2">
        <v>2.1600919188050599E-2</v>
      </c>
      <c r="N64" s="2">
        <v>2.19061166429587E-2</v>
      </c>
      <c r="O64" s="2">
        <v>2.2175732217573199E-2</v>
      </c>
    </row>
    <row r="65" spans="1:15" x14ac:dyDescent="0.3">
      <c r="A65" s="8" t="s">
        <v>199</v>
      </c>
      <c r="B65" s="8" t="s">
        <v>17</v>
      </c>
      <c r="C65" s="2">
        <v>1.8232518232518199E-3</v>
      </c>
      <c r="D65" s="2">
        <v>2.09559924159266E-3</v>
      </c>
      <c r="E65" s="2">
        <v>2.20056585979252E-3</v>
      </c>
      <c r="F65" s="2">
        <v>2.6186236514088202E-3</v>
      </c>
      <c r="G65" s="2">
        <v>2.6821156528269502E-3</v>
      </c>
      <c r="H65" s="2">
        <v>3.1899567812307102E-3</v>
      </c>
      <c r="I65" s="2">
        <v>2.8798411122145E-3</v>
      </c>
      <c r="J65" s="2">
        <v>2.64800453943635E-3</v>
      </c>
      <c r="K65" s="2">
        <v>3.2128514056224901E-3</v>
      </c>
      <c r="L65" s="2">
        <v>3.38868180277872E-3</v>
      </c>
      <c r="M65" s="2">
        <v>4.6725392569896603E-3</v>
      </c>
      <c r="N65" s="2">
        <v>4.2674253200569003E-3</v>
      </c>
      <c r="O65" s="2">
        <v>4.3235704323570396E-3</v>
      </c>
    </row>
    <row r="66" spans="1:15" x14ac:dyDescent="0.3">
      <c r="A66" s="8" t="s">
        <v>199</v>
      </c>
      <c r="B66" s="8" t="s">
        <v>110</v>
      </c>
      <c r="C66" s="2">
        <v>7.2608322608322604E-2</v>
      </c>
      <c r="D66" s="2">
        <v>7.7237800618700697E-2</v>
      </c>
      <c r="E66" s="2">
        <v>8.2783191868385203E-2</v>
      </c>
      <c r="F66" s="2">
        <v>8.31674871687441E-2</v>
      </c>
      <c r="G66" s="2">
        <v>9.1191932196116293E-2</v>
      </c>
      <c r="H66" s="2">
        <v>8.9421691706112402E-2</v>
      </c>
      <c r="I66" s="2">
        <v>8.6494538232373394E-2</v>
      </c>
      <c r="J66" s="2">
        <v>8.4452430489880798E-2</v>
      </c>
      <c r="K66" s="2">
        <v>8.4158857652833596E-2</v>
      </c>
      <c r="L66" s="2">
        <v>8.2514401897661793E-2</v>
      </c>
      <c r="M66" s="2">
        <v>8.4258904634239795E-2</v>
      </c>
      <c r="N66" s="2">
        <v>8.7482219061166405E-2</v>
      </c>
      <c r="O66" s="2">
        <v>9.1213389121338903E-2</v>
      </c>
    </row>
    <row r="67" spans="1:15" x14ac:dyDescent="0.3">
      <c r="A67" s="8" t="s">
        <v>199</v>
      </c>
      <c r="B67" s="8" t="s">
        <v>111</v>
      </c>
      <c r="C67" s="2">
        <v>0.443586443586444</v>
      </c>
      <c r="D67" s="2">
        <v>0.40914080431094701</v>
      </c>
      <c r="E67" s="2">
        <v>0.38164099339830199</v>
      </c>
      <c r="F67" s="2">
        <v>0.343144443280612</v>
      </c>
      <c r="G67" s="2">
        <v>0.30629760755283802</v>
      </c>
      <c r="H67" s="2">
        <v>0.26600123482198001</v>
      </c>
      <c r="I67" s="2">
        <v>0.22671300893743801</v>
      </c>
      <c r="J67" s="2">
        <v>0.180915452997919</v>
      </c>
      <c r="K67" s="2">
        <v>0.15912539045069199</v>
      </c>
      <c r="L67" s="2">
        <v>0.13910538800406599</v>
      </c>
      <c r="M67" s="2">
        <v>8.7016468785905798E-2</v>
      </c>
      <c r="N67" s="2">
        <v>5.9174964438122299E-2</v>
      </c>
      <c r="O67" s="2">
        <v>4.6513249651325E-2</v>
      </c>
    </row>
    <row r="68" spans="1:15" x14ac:dyDescent="0.3">
      <c r="A68" s="8" t="s">
        <v>200</v>
      </c>
      <c r="B68" s="8" t="s">
        <v>115</v>
      </c>
      <c r="C68" s="2">
        <v>3.6993769470405002E-3</v>
      </c>
      <c r="D68" s="2">
        <v>5.64015792442188E-3</v>
      </c>
      <c r="E68" s="2">
        <v>5.8245358572988704E-3</v>
      </c>
      <c r="F68" s="2">
        <v>6.1129090255303796E-3</v>
      </c>
      <c r="G68" s="2">
        <v>6.7125645438898497E-3</v>
      </c>
      <c r="H68" s="2">
        <v>6.4730028418061303E-3</v>
      </c>
      <c r="I68" s="2">
        <v>5.8637798827244E-3</v>
      </c>
      <c r="J68" s="2">
        <v>7.0883315158124299E-3</v>
      </c>
      <c r="K68" s="2">
        <v>7.3457394711067599E-3</v>
      </c>
      <c r="L68" s="2">
        <v>7.76852060346769E-3</v>
      </c>
      <c r="M68" s="2">
        <v>8.10757366027289E-3</v>
      </c>
      <c r="N68" s="2">
        <v>9.5956134338588094E-3</v>
      </c>
      <c r="O68" s="2">
        <v>9.9756894961857707E-3</v>
      </c>
    </row>
    <row r="69" spans="1:15" x14ac:dyDescent="0.3">
      <c r="A69" s="8" t="s">
        <v>200</v>
      </c>
      <c r="B69" s="8" t="s">
        <v>116</v>
      </c>
      <c r="C69" s="2">
        <v>0.514213395638629</v>
      </c>
      <c r="D69" s="2">
        <v>0.54183117127279601</v>
      </c>
      <c r="E69" s="2">
        <v>0.56661812886785601</v>
      </c>
      <c r="F69" s="2">
        <v>0.60230133045667</v>
      </c>
      <c r="G69" s="2">
        <v>0.62891566265060195</v>
      </c>
      <c r="H69" s="2">
        <v>0.66261446163561699</v>
      </c>
      <c r="I69" s="2">
        <v>0.70004510599909797</v>
      </c>
      <c r="J69" s="2">
        <v>0.74141221374045796</v>
      </c>
      <c r="K69" s="2">
        <v>0.76432419196865797</v>
      </c>
      <c r="L69" s="2">
        <v>0.78439540643999095</v>
      </c>
      <c r="M69" s="2">
        <v>0.83280601146925104</v>
      </c>
      <c r="N69" s="2">
        <v>0.85563742289239197</v>
      </c>
      <c r="O69" s="2">
        <v>0.86729818090368005</v>
      </c>
    </row>
    <row r="70" spans="1:15" x14ac:dyDescent="0.3">
      <c r="A70" s="8" t="s">
        <v>200</v>
      </c>
      <c r="B70" s="8" t="s">
        <v>117</v>
      </c>
      <c r="C70" s="2">
        <v>4.4781931464174503E-3</v>
      </c>
      <c r="D70" s="2">
        <v>4.8881368678323003E-3</v>
      </c>
      <c r="E70" s="2">
        <v>7.0986530760830001E-3</v>
      </c>
      <c r="F70" s="2">
        <v>5.0341603739662002E-3</v>
      </c>
      <c r="G70" s="2">
        <v>5.6798623063683299E-3</v>
      </c>
      <c r="H70" s="2">
        <v>7.5781496684559496E-3</v>
      </c>
      <c r="I70" s="2">
        <v>6.7658998646820002E-3</v>
      </c>
      <c r="J70" s="2">
        <v>5.4525627044710997E-3</v>
      </c>
      <c r="K70" s="2">
        <v>6.9784524975514198E-3</v>
      </c>
      <c r="L70" s="2">
        <v>7.0929970727313697E-3</v>
      </c>
      <c r="M70" s="2">
        <v>5.7346252719003401E-3</v>
      </c>
      <c r="N70" s="2">
        <v>7.0253598355037696E-3</v>
      </c>
      <c r="O70" s="2">
        <v>7.3769804677676198E-3</v>
      </c>
    </row>
    <row r="71" spans="1:15" x14ac:dyDescent="0.3">
      <c r="A71" s="8" t="s">
        <v>200</v>
      </c>
      <c r="B71" s="8" t="s">
        <v>17</v>
      </c>
      <c r="C71" s="2">
        <v>2.7258566978193102E-3</v>
      </c>
      <c r="D71" s="2">
        <v>2.2560631697687498E-3</v>
      </c>
      <c r="E71" s="2">
        <v>2.5482344375682602E-3</v>
      </c>
      <c r="F71" s="2">
        <v>2.6968716289104602E-3</v>
      </c>
      <c r="G71" s="2">
        <v>2.4096385542168699E-3</v>
      </c>
      <c r="H71" s="2">
        <v>2.2102936532996499E-3</v>
      </c>
      <c r="I71" s="2">
        <v>3.00706660652533E-3</v>
      </c>
      <c r="J71" s="2">
        <v>2.7262813522355499E-3</v>
      </c>
      <c r="K71" s="2">
        <v>3.5504407443682699E-3</v>
      </c>
      <c r="L71" s="2">
        <v>4.5034902049087997E-3</v>
      </c>
      <c r="M71" s="2">
        <v>4.2515325291674899E-3</v>
      </c>
      <c r="N71" s="2">
        <v>4.7121315969842403E-3</v>
      </c>
      <c r="O71" s="2">
        <v>4.8621007628468398E-3</v>
      </c>
    </row>
    <row r="72" spans="1:15" x14ac:dyDescent="0.3">
      <c r="A72" s="8" t="s">
        <v>200</v>
      </c>
      <c r="B72" s="8" t="s">
        <v>110</v>
      </c>
      <c r="C72" s="2">
        <v>6.4057632398753894E-2</v>
      </c>
      <c r="D72" s="2">
        <v>6.6929874036473005E-2</v>
      </c>
      <c r="E72" s="2">
        <v>7.5718966144885297E-2</v>
      </c>
      <c r="F72" s="2">
        <v>7.6591154261057198E-2</v>
      </c>
      <c r="G72" s="2">
        <v>7.7280550774526696E-2</v>
      </c>
      <c r="H72" s="2">
        <v>8.0202083991158801E-2</v>
      </c>
      <c r="I72" s="2">
        <v>7.6830551796722296E-2</v>
      </c>
      <c r="J72" s="2">
        <v>7.2110141766630304E-2</v>
      </c>
      <c r="K72" s="2">
        <v>7.0029382957884398E-2</v>
      </c>
      <c r="L72" s="2">
        <v>6.5075433460932197E-2</v>
      </c>
      <c r="M72" s="2">
        <v>6.8617757563773002E-2</v>
      </c>
      <c r="N72" s="2">
        <v>7.0253598355037694E-2</v>
      </c>
      <c r="O72" s="2">
        <v>6.9159191885321505E-2</v>
      </c>
    </row>
    <row r="73" spans="1:15" x14ac:dyDescent="0.3">
      <c r="A73" s="8" t="s">
        <v>200</v>
      </c>
      <c r="B73" s="8" t="s">
        <v>111</v>
      </c>
      <c r="C73" s="2">
        <v>0.41082554517134001</v>
      </c>
      <c r="D73" s="2">
        <v>0.37845459672870801</v>
      </c>
      <c r="E73" s="2">
        <v>0.34219148161630902</v>
      </c>
      <c r="F73" s="2">
        <v>0.30726357425386602</v>
      </c>
      <c r="G73" s="2">
        <v>0.27900172117039601</v>
      </c>
      <c r="H73" s="2">
        <v>0.240922008209662</v>
      </c>
      <c r="I73" s="2">
        <v>0.20748759585024801</v>
      </c>
      <c r="J73" s="2">
        <v>0.17121046892039299</v>
      </c>
      <c r="K73" s="2">
        <v>0.147771792360431</v>
      </c>
      <c r="L73" s="2">
        <v>0.13116415221796901</v>
      </c>
      <c r="M73" s="2">
        <v>8.0482499505635796E-2</v>
      </c>
      <c r="N73" s="2">
        <v>5.2775873886223401E-2</v>
      </c>
      <c r="O73" s="2">
        <v>4.1327856484198199E-2</v>
      </c>
    </row>
    <row r="74" spans="1:15" x14ac:dyDescent="0.3">
      <c r="A74" s="8" t="s">
        <v>201</v>
      </c>
      <c r="B74" s="8" t="s">
        <v>115</v>
      </c>
      <c r="C74" s="2">
        <v>5.6151097498723804E-3</v>
      </c>
      <c r="D74" s="2">
        <v>6.1124694376528104E-3</v>
      </c>
      <c r="E74" s="2">
        <v>7.2590738423028798E-3</v>
      </c>
      <c r="F74" s="2">
        <v>6.8309343742376204E-3</v>
      </c>
      <c r="G74" s="2">
        <v>5.6869881710645996E-3</v>
      </c>
      <c r="H74" s="2">
        <v>6.3331222292590302E-3</v>
      </c>
      <c r="I74" s="2">
        <v>5.4602184087363496E-3</v>
      </c>
      <c r="J74" s="2">
        <v>5.5179779280882897E-3</v>
      </c>
      <c r="K74" s="2">
        <v>7.7049180327868902E-3</v>
      </c>
      <c r="L74" s="2">
        <v>7.1147441719648799E-3</v>
      </c>
      <c r="M74" s="2">
        <v>1.1524705258974701E-2</v>
      </c>
      <c r="N74" s="2">
        <v>1.13163972286374E-2</v>
      </c>
      <c r="O74" s="2">
        <v>1.37343927355278E-2</v>
      </c>
    </row>
    <row r="75" spans="1:15" x14ac:dyDescent="0.3">
      <c r="A75" s="8" t="s">
        <v>201</v>
      </c>
      <c r="B75" s="8" t="s">
        <v>116</v>
      </c>
      <c r="C75" s="2">
        <v>0.50153139356814702</v>
      </c>
      <c r="D75" s="2">
        <v>0.52151589242053797</v>
      </c>
      <c r="E75" s="2">
        <v>0.55469336670838498</v>
      </c>
      <c r="F75" s="2">
        <v>0.57843376433276406</v>
      </c>
      <c r="G75" s="2">
        <v>0.59758871701546901</v>
      </c>
      <c r="H75" s="2">
        <v>0.63795651256069197</v>
      </c>
      <c r="I75" s="2">
        <v>0.67784711388455499</v>
      </c>
      <c r="J75" s="2">
        <v>0.72071911712353198</v>
      </c>
      <c r="K75" s="2">
        <v>0.74786885245901602</v>
      </c>
      <c r="L75" s="2">
        <v>0.77036027853466504</v>
      </c>
      <c r="M75" s="2">
        <v>0.81666445886872396</v>
      </c>
      <c r="N75" s="2">
        <v>0.84445727482679001</v>
      </c>
      <c r="O75" s="2">
        <v>0.85380249716231604</v>
      </c>
    </row>
    <row r="76" spans="1:15" x14ac:dyDescent="0.3">
      <c r="A76" s="8" t="s">
        <v>201</v>
      </c>
      <c r="B76" s="8" t="s">
        <v>117</v>
      </c>
      <c r="C76" s="2">
        <v>1.1230219499744801E-2</v>
      </c>
      <c r="D76" s="2">
        <v>1.07579462102689E-2</v>
      </c>
      <c r="E76" s="2">
        <v>1.20150187734668E-2</v>
      </c>
      <c r="F76" s="2">
        <v>1.3417906806538199E-2</v>
      </c>
      <c r="G76" s="2">
        <v>1.8425841674249301E-2</v>
      </c>
      <c r="H76" s="2">
        <v>1.4143972978678501E-2</v>
      </c>
      <c r="I76" s="2">
        <v>1.5210608424337E-2</v>
      </c>
      <c r="J76" s="2">
        <v>1.38839444642221E-2</v>
      </c>
      <c r="K76" s="2">
        <v>1.32786885245902E-2</v>
      </c>
      <c r="L76" s="2">
        <v>1.36239782016349E-2</v>
      </c>
      <c r="M76" s="2">
        <v>1.43065306663134E-2</v>
      </c>
      <c r="N76" s="2">
        <v>1.39722863741339E-2</v>
      </c>
      <c r="O76" s="2">
        <v>1.36208853575482E-2</v>
      </c>
    </row>
    <row r="77" spans="1:15" x14ac:dyDescent="0.3">
      <c r="A77" s="8" t="s">
        <v>201</v>
      </c>
      <c r="B77" s="8" t="s">
        <v>17</v>
      </c>
      <c r="C77" s="2">
        <v>1.02092904543134E-3</v>
      </c>
      <c r="D77" s="2">
        <v>7.3349633251833701E-4</v>
      </c>
      <c r="E77" s="2">
        <v>1.2515644555694599E-3</v>
      </c>
      <c r="F77" s="2">
        <v>7.3188582581117404E-4</v>
      </c>
      <c r="G77" s="2">
        <v>6.8243858052775299E-4</v>
      </c>
      <c r="H77" s="2">
        <v>1.2666244458518E-3</v>
      </c>
      <c r="I77" s="2">
        <v>3.1201248049921998E-3</v>
      </c>
      <c r="J77" s="2">
        <v>2.8479886080455701E-3</v>
      </c>
      <c r="K77" s="2">
        <v>2.78688524590164E-3</v>
      </c>
      <c r="L77" s="2">
        <v>2.57341810475325E-3</v>
      </c>
      <c r="M77" s="2">
        <v>4.2389720492780501E-3</v>
      </c>
      <c r="N77" s="2">
        <v>4.2725173210161702E-3</v>
      </c>
      <c r="O77" s="2">
        <v>3.7457434733257698E-3</v>
      </c>
    </row>
    <row r="78" spans="1:15" x14ac:dyDescent="0.3">
      <c r="A78" s="8" t="s">
        <v>201</v>
      </c>
      <c r="B78" s="8" t="s">
        <v>110</v>
      </c>
      <c r="C78" s="2">
        <v>5.56406329760082E-2</v>
      </c>
      <c r="D78" s="2">
        <v>6.3814180929095396E-2</v>
      </c>
      <c r="E78" s="2">
        <v>7.7096370463078906E-2</v>
      </c>
      <c r="F78" s="2">
        <v>8.0263478897292004E-2</v>
      </c>
      <c r="G78" s="2">
        <v>8.9399454049135602E-2</v>
      </c>
      <c r="H78" s="2">
        <v>8.4863837872070899E-2</v>
      </c>
      <c r="I78" s="2">
        <v>8.3073322932917304E-2</v>
      </c>
      <c r="J78" s="2">
        <v>8.3303666785332894E-2</v>
      </c>
      <c r="K78" s="2">
        <v>7.3278688524590199E-2</v>
      </c>
      <c r="L78" s="2">
        <v>7.52346351801393E-2</v>
      </c>
      <c r="M78" s="2">
        <v>7.4314478738905801E-2</v>
      </c>
      <c r="N78" s="2">
        <v>7.4711316397228597E-2</v>
      </c>
      <c r="O78" s="2">
        <v>7.4914869466515294E-2</v>
      </c>
    </row>
    <row r="79" spans="1:15" x14ac:dyDescent="0.3">
      <c r="A79" s="8" t="s">
        <v>201</v>
      </c>
      <c r="B79" s="8" t="s">
        <v>111</v>
      </c>
      <c r="C79" s="2">
        <v>0.42496171516079601</v>
      </c>
      <c r="D79" s="2">
        <v>0.39706601466992703</v>
      </c>
      <c r="E79" s="2">
        <v>0.34768460575719701</v>
      </c>
      <c r="F79" s="2">
        <v>0.320322029763357</v>
      </c>
      <c r="G79" s="2">
        <v>0.28821656050955402</v>
      </c>
      <c r="H79" s="2">
        <v>0.25543592991344699</v>
      </c>
      <c r="I79" s="2">
        <v>0.21528861154446199</v>
      </c>
      <c r="J79" s="2">
        <v>0.17372730509077999</v>
      </c>
      <c r="K79" s="2">
        <v>0.15508196721311501</v>
      </c>
      <c r="L79" s="2">
        <v>0.131092945806842</v>
      </c>
      <c r="M79" s="2">
        <v>7.8950854417803695E-2</v>
      </c>
      <c r="N79" s="2">
        <v>5.1270207852194001E-2</v>
      </c>
      <c r="O79" s="2">
        <v>4.01816118047673E-2</v>
      </c>
    </row>
    <row r="80" spans="1:15" x14ac:dyDescent="0.3">
      <c r="A80" s="8" t="s">
        <v>202</v>
      </c>
      <c r="B80" s="8" t="s">
        <v>115</v>
      </c>
      <c r="C80" s="2">
        <v>4.5276805927145503E-3</v>
      </c>
      <c r="D80" s="2">
        <v>3.9502271380604404E-3</v>
      </c>
      <c r="E80" s="2">
        <v>3.9984006397440998E-3</v>
      </c>
      <c r="F80" s="2">
        <v>3.3444816053511701E-3</v>
      </c>
      <c r="G80" s="2">
        <v>3.8206314096119001E-3</v>
      </c>
      <c r="H80" s="2">
        <v>5.4706659120920603E-3</v>
      </c>
      <c r="I80" s="2">
        <v>6.8136991213914302E-3</v>
      </c>
      <c r="J80" s="2">
        <v>7.6397919375812704E-3</v>
      </c>
      <c r="K80" s="2">
        <v>7.1472019464720203E-3</v>
      </c>
      <c r="L80" s="2">
        <v>6.6421707179197299E-3</v>
      </c>
      <c r="M80" s="2">
        <v>8.4624397864861405E-3</v>
      </c>
      <c r="N80" s="2">
        <v>9.1551744118669592E-3</v>
      </c>
      <c r="O80" s="2">
        <v>9.9833610648918502E-3</v>
      </c>
    </row>
    <row r="81" spans="1:15" x14ac:dyDescent="0.3">
      <c r="A81" s="8" t="s">
        <v>202</v>
      </c>
      <c r="B81" s="8" t="s">
        <v>116</v>
      </c>
      <c r="C81" s="2">
        <v>0.47293681827536499</v>
      </c>
      <c r="D81" s="2">
        <v>0.50760418724076595</v>
      </c>
      <c r="E81" s="2">
        <v>0.544582167133147</v>
      </c>
      <c r="F81" s="2">
        <v>0.572299822939209</v>
      </c>
      <c r="G81" s="2">
        <v>0.59762718680876703</v>
      </c>
      <c r="H81" s="2">
        <v>0.63384267119411397</v>
      </c>
      <c r="I81" s="2">
        <v>0.66541151156535805</v>
      </c>
      <c r="J81" s="2">
        <v>0.71293888166449904</v>
      </c>
      <c r="K81" s="2">
        <v>0.734945255474453</v>
      </c>
      <c r="L81" s="2">
        <v>0.76003391746749605</v>
      </c>
      <c r="M81" s="2">
        <v>0.80874886082541297</v>
      </c>
      <c r="N81" s="2">
        <v>0.83138254722447602</v>
      </c>
      <c r="O81" s="2">
        <v>0.84148641153632797</v>
      </c>
    </row>
    <row r="82" spans="1:15" x14ac:dyDescent="0.3">
      <c r="A82" s="8" t="s">
        <v>202</v>
      </c>
      <c r="B82" s="8" t="s">
        <v>117</v>
      </c>
      <c r="C82" s="2">
        <v>7.6147355422926501E-3</v>
      </c>
      <c r="D82" s="2">
        <v>8.4929883468299397E-3</v>
      </c>
      <c r="E82" s="2">
        <v>8.5965613754498196E-3</v>
      </c>
      <c r="F82" s="2">
        <v>8.4595711194176693E-3</v>
      </c>
      <c r="G82" s="2">
        <v>7.8423486828875892E-3</v>
      </c>
      <c r="H82" s="2">
        <v>8.4889643463497508E-3</v>
      </c>
      <c r="I82" s="2">
        <v>1.1296395911780501E-2</v>
      </c>
      <c r="J82" s="2">
        <v>1.05656697009103E-2</v>
      </c>
      <c r="K82" s="2">
        <v>1.03406326034063E-2</v>
      </c>
      <c r="L82" s="2">
        <v>1.07405313736574E-2</v>
      </c>
      <c r="M82" s="2">
        <v>1.1196458794427801E-2</v>
      </c>
      <c r="N82" s="2">
        <v>1.10093869509793E-2</v>
      </c>
      <c r="O82" s="2">
        <v>9.7615085967831406E-3</v>
      </c>
    </row>
    <row r="83" spans="1:15" x14ac:dyDescent="0.3">
      <c r="A83" s="8" t="s">
        <v>202</v>
      </c>
      <c r="B83" s="8" t="s">
        <v>17</v>
      </c>
      <c r="C83" s="2">
        <v>2.05803663305207E-3</v>
      </c>
      <c r="D83" s="2">
        <v>1.1850681414181301E-3</v>
      </c>
      <c r="E83" s="2">
        <v>1.79928028788485E-3</v>
      </c>
      <c r="F83" s="2">
        <v>1.9673421207948099E-3</v>
      </c>
      <c r="G83" s="2">
        <v>3.2173738186205502E-3</v>
      </c>
      <c r="H83" s="2">
        <v>2.4523674778343702E-3</v>
      </c>
      <c r="I83" s="2">
        <v>2.68961807423346E-3</v>
      </c>
      <c r="J83" s="2">
        <v>3.2509752925877801E-3</v>
      </c>
      <c r="K83" s="2">
        <v>3.80170316301703E-3</v>
      </c>
      <c r="L83" s="2">
        <v>3.6743923120407E-3</v>
      </c>
      <c r="M83" s="2">
        <v>3.9057414399166798E-3</v>
      </c>
      <c r="N83" s="2">
        <v>5.09908448255881E-3</v>
      </c>
      <c r="O83" s="2">
        <v>4.7698280643372198E-3</v>
      </c>
    </row>
    <row r="84" spans="1:15" x14ac:dyDescent="0.3">
      <c r="A84" s="8" t="s">
        <v>202</v>
      </c>
      <c r="B84" s="8" t="s">
        <v>110</v>
      </c>
      <c r="C84" s="2">
        <v>7.1825478493517197E-2</v>
      </c>
      <c r="D84" s="2">
        <v>7.6239383764566501E-2</v>
      </c>
      <c r="E84" s="2">
        <v>7.6769292283086807E-2</v>
      </c>
      <c r="F84" s="2">
        <v>8.51859138304151E-2</v>
      </c>
      <c r="G84" s="2">
        <v>8.44560627387895E-2</v>
      </c>
      <c r="H84" s="2">
        <v>8.5078287115638598E-2</v>
      </c>
      <c r="I84" s="2">
        <v>8.2302313071543801E-2</v>
      </c>
      <c r="J84" s="2">
        <v>7.8348504551365397E-2</v>
      </c>
      <c r="K84" s="2">
        <v>7.7098540145985398E-2</v>
      </c>
      <c r="L84" s="2">
        <v>7.3205200678349305E-2</v>
      </c>
      <c r="M84" s="2">
        <v>7.6812914985028E-2</v>
      </c>
      <c r="N84" s="2">
        <v>7.9499362614439698E-2</v>
      </c>
      <c r="O84" s="2">
        <v>8.3971159179145896E-2</v>
      </c>
    </row>
    <row r="85" spans="1:15" x14ac:dyDescent="0.3">
      <c r="A85" s="8" t="s">
        <v>202</v>
      </c>
      <c r="B85" s="8" t="s">
        <v>111</v>
      </c>
      <c r="C85" s="2">
        <v>0.44103725046305797</v>
      </c>
      <c r="D85" s="2">
        <v>0.40252814536835901</v>
      </c>
      <c r="E85" s="2">
        <v>0.364254298280688</v>
      </c>
      <c r="F85" s="2">
        <v>0.32874286838481198</v>
      </c>
      <c r="G85" s="2">
        <v>0.30303639654132303</v>
      </c>
      <c r="H85" s="2">
        <v>0.264667043953971</v>
      </c>
      <c r="I85" s="2">
        <v>0.231486462255693</v>
      </c>
      <c r="J85" s="2">
        <v>0.18725617685305601</v>
      </c>
      <c r="K85" s="2">
        <v>0.16666666666666699</v>
      </c>
      <c r="L85" s="2">
        <v>0.145703787450537</v>
      </c>
      <c r="M85" s="2">
        <v>9.0873584168727997E-2</v>
      </c>
      <c r="N85" s="2">
        <v>6.3854444315679701E-2</v>
      </c>
      <c r="O85" s="2">
        <v>5.0027731558513602E-2</v>
      </c>
    </row>
    <row r="86" spans="1:15" x14ac:dyDescent="0.3">
      <c r="A86" s="8" t="s">
        <v>203</v>
      </c>
      <c r="B86" s="8" t="s">
        <v>115</v>
      </c>
      <c r="C86" s="2">
        <v>3.6231884057971002E-3</v>
      </c>
      <c r="D86" s="2">
        <v>4.1793313069908803E-3</v>
      </c>
      <c r="E86" s="2">
        <v>3.6072144288577198E-3</v>
      </c>
      <c r="F86" s="2">
        <v>4.4212218649517703E-3</v>
      </c>
      <c r="G86" s="2">
        <v>5.5577610162763002E-3</v>
      </c>
      <c r="H86" s="2">
        <v>9.5764272559852696E-3</v>
      </c>
      <c r="I86" s="2">
        <v>9.4011142061281305E-3</v>
      </c>
      <c r="J86" s="2">
        <v>7.8963992419456702E-3</v>
      </c>
      <c r="K86" s="2">
        <v>8.1159420289855094E-3</v>
      </c>
      <c r="L86" s="2">
        <v>1.24932102118414E-2</v>
      </c>
      <c r="M86" s="2">
        <v>1.7245567160553799E-2</v>
      </c>
      <c r="N86" s="2">
        <v>1.7619155184097599E-2</v>
      </c>
      <c r="O86" s="2">
        <v>1.7618340055190002E-2</v>
      </c>
    </row>
    <row r="87" spans="1:15" x14ac:dyDescent="0.3">
      <c r="A87" s="8" t="s">
        <v>203</v>
      </c>
      <c r="B87" s="8" t="s">
        <v>116</v>
      </c>
      <c r="C87" s="2">
        <v>0.44363929146537801</v>
      </c>
      <c r="D87" s="2">
        <v>0.47986322188449798</v>
      </c>
      <c r="E87" s="2">
        <v>0.50380761523046103</v>
      </c>
      <c r="F87" s="2">
        <v>0.54340836012861704</v>
      </c>
      <c r="G87" s="2">
        <v>0.54585152838427997</v>
      </c>
      <c r="H87" s="2">
        <v>0.57311233885819501</v>
      </c>
      <c r="I87" s="2">
        <v>0.620125348189415</v>
      </c>
      <c r="J87" s="2">
        <v>0.66961465571699297</v>
      </c>
      <c r="K87" s="2">
        <v>0.70260869565217399</v>
      </c>
      <c r="L87" s="2">
        <v>0.72813688212927796</v>
      </c>
      <c r="M87" s="2">
        <v>0.76633470974010198</v>
      </c>
      <c r="N87" s="2">
        <v>0.80393042692568295</v>
      </c>
      <c r="O87" s="2">
        <v>0.82296752281893404</v>
      </c>
    </row>
    <row r="88" spans="1:15" x14ac:dyDescent="0.3">
      <c r="A88" s="8" t="s">
        <v>203</v>
      </c>
      <c r="B88" s="8" t="s">
        <v>117</v>
      </c>
      <c r="C88" s="2">
        <v>1.00644122383253E-2</v>
      </c>
      <c r="D88" s="2">
        <v>9.11854103343465E-3</v>
      </c>
      <c r="E88" s="2">
        <v>7.6152304609218404E-3</v>
      </c>
      <c r="F88" s="2">
        <v>1.12540192926045E-2</v>
      </c>
      <c r="G88" s="2">
        <v>9.5275903136165102E-3</v>
      </c>
      <c r="H88" s="2">
        <v>1.47329650092081E-2</v>
      </c>
      <c r="I88" s="2">
        <v>1.42757660167131E-2</v>
      </c>
      <c r="J88" s="2">
        <v>1.54769425142135E-2</v>
      </c>
      <c r="K88" s="2">
        <v>1.2463768115942001E-2</v>
      </c>
      <c r="L88" s="2">
        <v>1.35795763172189E-2</v>
      </c>
      <c r="M88" s="2">
        <v>1.67597765363128E-2</v>
      </c>
      <c r="N88" s="2">
        <v>1.5360289134854301E-2</v>
      </c>
      <c r="O88" s="2">
        <v>1.46465718531097E-2</v>
      </c>
    </row>
    <row r="89" spans="1:15" x14ac:dyDescent="0.3">
      <c r="A89" s="8" t="s">
        <v>203</v>
      </c>
      <c r="B89" s="8" t="s">
        <v>17</v>
      </c>
      <c r="C89" s="2">
        <v>2.8180354267310801E-3</v>
      </c>
      <c r="D89" s="2">
        <v>3.0395136778115501E-3</v>
      </c>
      <c r="E89" s="2">
        <v>3.2064128256513E-3</v>
      </c>
      <c r="F89" s="2">
        <v>2.41157556270096E-3</v>
      </c>
      <c r="G89" s="2">
        <v>3.57284636760619E-3</v>
      </c>
      <c r="H89" s="2">
        <v>2.5782688766114201E-3</v>
      </c>
      <c r="I89" s="2">
        <v>2.0891364902507E-3</v>
      </c>
      <c r="J89" s="2">
        <v>2.5268477574226199E-3</v>
      </c>
      <c r="K89" s="2">
        <v>2.02898550724638E-3</v>
      </c>
      <c r="L89" s="2">
        <v>3.5306898424769099E-3</v>
      </c>
      <c r="M89" s="2">
        <v>6.0723828030119003E-3</v>
      </c>
      <c r="N89" s="2">
        <v>3.3882990738649198E-3</v>
      </c>
      <c r="O89" s="2">
        <v>5.7312672468690304E-3</v>
      </c>
    </row>
    <row r="90" spans="1:15" x14ac:dyDescent="0.3">
      <c r="A90" s="8" t="s">
        <v>203</v>
      </c>
      <c r="B90" s="8" t="s">
        <v>110</v>
      </c>
      <c r="C90" s="2">
        <v>6.5619967793880796E-2</v>
      </c>
      <c r="D90" s="2">
        <v>7.3328267477203696E-2</v>
      </c>
      <c r="E90" s="2">
        <v>8.0561122244488997E-2</v>
      </c>
      <c r="F90" s="2">
        <v>8.5610932475884194E-2</v>
      </c>
      <c r="G90" s="2">
        <v>9.4084954346963096E-2</v>
      </c>
      <c r="H90" s="2">
        <v>9.0976058931860004E-2</v>
      </c>
      <c r="I90" s="2">
        <v>9.4011142061281305E-2</v>
      </c>
      <c r="J90" s="2">
        <v>0.100758054327227</v>
      </c>
      <c r="K90" s="2">
        <v>9.5652173913043495E-2</v>
      </c>
      <c r="L90" s="2">
        <v>8.9082020640955994E-2</v>
      </c>
      <c r="M90" s="2">
        <v>9.1571532669419503E-2</v>
      </c>
      <c r="N90" s="2">
        <v>8.8095775920487895E-2</v>
      </c>
      <c r="O90" s="2">
        <v>8.5332201231161101E-2</v>
      </c>
    </row>
    <row r="91" spans="1:15" x14ac:dyDescent="0.3">
      <c r="A91" s="8" t="s">
        <v>203</v>
      </c>
      <c r="B91" s="8" t="s">
        <v>111</v>
      </c>
      <c r="C91" s="2">
        <v>0.474235104669887</v>
      </c>
      <c r="D91" s="2">
        <v>0.43047112462006099</v>
      </c>
      <c r="E91" s="2">
        <v>0.401202404809619</v>
      </c>
      <c r="F91" s="2">
        <v>0.35289389067524102</v>
      </c>
      <c r="G91" s="2">
        <v>0.34140531957125803</v>
      </c>
      <c r="H91" s="2">
        <v>0.30902394106814002</v>
      </c>
      <c r="I91" s="2">
        <v>0.26009749303621199</v>
      </c>
      <c r="J91" s="2">
        <v>0.20372710044219799</v>
      </c>
      <c r="K91" s="2">
        <v>0.17913043478260901</v>
      </c>
      <c r="L91" s="2">
        <v>0.153177620858229</v>
      </c>
      <c r="M91" s="2">
        <v>0.10201603109060001</v>
      </c>
      <c r="N91" s="2">
        <v>7.1606053761012006E-2</v>
      </c>
      <c r="O91" s="2">
        <v>5.3704096794735701E-2</v>
      </c>
    </row>
    <row r="92" spans="1:15" x14ac:dyDescent="0.3">
      <c r="A92" s="8" t="s">
        <v>204</v>
      </c>
      <c r="B92" s="8" t="s">
        <v>115</v>
      </c>
      <c r="C92" s="2">
        <v>3.9936102236421698E-3</v>
      </c>
      <c r="D92" s="2">
        <v>4.5340050377833804E-3</v>
      </c>
      <c r="E92" s="2">
        <v>5.6818181818181802E-3</v>
      </c>
      <c r="F92" s="2">
        <v>4.9453409682457096E-3</v>
      </c>
      <c r="G92" s="2">
        <v>5.8910162002945498E-3</v>
      </c>
      <c r="H92" s="2">
        <v>7.5152653828088299E-3</v>
      </c>
      <c r="I92" s="2">
        <v>8.7170317389360808E-3</v>
      </c>
      <c r="J92" s="2">
        <v>1.0918829831067201E-2</v>
      </c>
      <c r="K92" s="2">
        <v>8.50661625708885E-3</v>
      </c>
      <c r="L92" s="2">
        <v>1.1760575741618399E-2</v>
      </c>
      <c r="M92" s="2">
        <v>1.4579496623695501E-2</v>
      </c>
      <c r="N92" s="2">
        <v>1.51211026361568E-2</v>
      </c>
      <c r="O92" s="2">
        <v>1.5705424310413101E-2</v>
      </c>
    </row>
    <row r="93" spans="1:15" x14ac:dyDescent="0.3">
      <c r="A93" s="8" t="s">
        <v>204</v>
      </c>
      <c r="B93" s="8" t="s">
        <v>116</v>
      </c>
      <c r="C93" s="2">
        <v>0.50239616613418503</v>
      </c>
      <c r="D93" s="2">
        <v>0.52367758186397995</v>
      </c>
      <c r="E93" s="2">
        <v>0.55242768595041303</v>
      </c>
      <c r="F93" s="2">
        <v>0.574440395627277</v>
      </c>
      <c r="G93" s="2">
        <v>0.59425625920471303</v>
      </c>
      <c r="H93" s="2">
        <v>0.63245655237200604</v>
      </c>
      <c r="I93" s="2">
        <v>0.66048278945015604</v>
      </c>
      <c r="J93" s="2">
        <v>0.70807581376184603</v>
      </c>
      <c r="K93" s="2">
        <v>0.73213610586011302</v>
      </c>
      <c r="L93" s="2">
        <v>0.75162366157626803</v>
      </c>
      <c r="M93" s="2">
        <v>0.80402087170043002</v>
      </c>
      <c r="N93" s="2">
        <v>0.83206209019135602</v>
      </c>
      <c r="O93" s="2">
        <v>0.84452949716246495</v>
      </c>
    </row>
    <row r="94" spans="1:15" x14ac:dyDescent="0.3">
      <c r="A94" s="8" t="s">
        <v>204</v>
      </c>
      <c r="B94" s="8" t="s">
        <v>117</v>
      </c>
      <c r="C94" s="2">
        <v>6.92225772097977E-3</v>
      </c>
      <c r="D94" s="2">
        <v>9.5717884130982409E-3</v>
      </c>
      <c r="E94" s="2">
        <v>9.5557851239669398E-3</v>
      </c>
      <c r="F94" s="2">
        <v>1.09318063508589E-2</v>
      </c>
      <c r="G94" s="2">
        <v>8.5910652920962206E-3</v>
      </c>
      <c r="H94" s="2">
        <v>1.10380460310005E-2</v>
      </c>
      <c r="I94" s="2">
        <v>1.1622708985248101E-2</v>
      </c>
      <c r="J94" s="2">
        <v>1.17428924598269E-2</v>
      </c>
      <c r="K94" s="2">
        <v>1.28544423440454E-2</v>
      </c>
      <c r="L94" s="2">
        <v>1.2462699666491101E-2</v>
      </c>
      <c r="M94" s="2">
        <v>1.25844076120319E-2</v>
      </c>
      <c r="N94" s="2">
        <v>1.5522547838886701E-2</v>
      </c>
      <c r="O94" s="2">
        <v>1.4913554177115E-2</v>
      </c>
    </row>
    <row r="95" spans="1:15" x14ac:dyDescent="0.3">
      <c r="A95" s="8" t="s">
        <v>204</v>
      </c>
      <c r="B95" s="8" t="s">
        <v>111</v>
      </c>
      <c r="C95" s="2">
        <v>0.42092651757188498</v>
      </c>
      <c r="D95" s="2">
        <v>0.38740554156171297</v>
      </c>
      <c r="E95" s="2">
        <v>0.36079545454545497</v>
      </c>
      <c r="F95" s="2">
        <v>0.33524206142634</v>
      </c>
      <c r="G95" s="2">
        <v>0.31075110456553801</v>
      </c>
      <c r="H95" s="2">
        <v>0.26890558947862803</v>
      </c>
      <c r="I95" s="2">
        <v>0.24005364327223999</v>
      </c>
      <c r="J95" s="2">
        <v>0.19159456118665</v>
      </c>
      <c r="K95" s="2">
        <v>0.163894139886578</v>
      </c>
      <c r="L95" s="2">
        <v>0.146392838335966</v>
      </c>
      <c r="M95" s="2">
        <v>8.8551258440761199E-2</v>
      </c>
      <c r="N95" s="2">
        <v>5.6871403720058902E-2</v>
      </c>
      <c r="O95" s="2">
        <v>4.6984294575689603E-2</v>
      </c>
    </row>
    <row r="96" spans="1:15" x14ac:dyDescent="0.3">
      <c r="A96" s="8" t="s">
        <v>204</v>
      </c>
      <c r="B96" s="8" t="s">
        <v>17</v>
      </c>
      <c r="C96" s="2">
        <v>2.9286474973375899E-3</v>
      </c>
      <c r="D96" s="2">
        <v>3.5264483627203999E-3</v>
      </c>
      <c r="E96" s="2">
        <v>2.8409090909090901E-3</v>
      </c>
      <c r="F96" s="2">
        <v>2.8630921395106702E-3</v>
      </c>
      <c r="G96" s="2">
        <v>3.4364261168384901E-3</v>
      </c>
      <c r="H96" s="2">
        <v>2.8182245185533099E-3</v>
      </c>
      <c r="I96" s="2">
        <v>2.6821636119803301E-3</v>
      </c>
      <c r="J96" s="2">
        <v>3.0902348578492E-3</v>
      </c>
      <c r="K96" s="2">
        <v>3.5916824196597398E-3</v>
      </c>
      <c r="L96" s="2">
        <v>3.5106196243637E-3</v>
      </c>
      <c r="M96" s="2">
        <v>3.5297728667894402E-3</v>
      </c>
      <c r="N96" s="2">
        <v>3.7468218921450601E-3</v>
      </c>
      <c r="O96" s="2">
        <v>4.0913290220403898E-3</v>
      </c>
    </row>
    <row r="97" spans="1:16" x14ac:dyDescent="0.3">
      <c r="A97" s="8" t="s">
        <v>204</v>
      </c>
      <c r="B97" s="8" t="s">
        <v>110</v>
      </c>
      <c r="C97" s="2">
        <v>6.2832800851970197E-2</v>
      </c>
      <c r="D97" s="2">
        <v>7.1284634760705304E-2</v>
      </c>
      <c r="E97" s="2">
        <v>6.8698347107437996E-2</v>
      </c>
      <c r="F97" s="2">
        <v>7.1577303487766794E-2</v>
      </c>
      <c r="G97" s="2">
        <v>7.7074128620520405E-2</v>
      </c>
      <c r="H97" s="2">
        <v>7.7266322217003303E-2</v>
      </c>
      <c r="I97" s="2">
        <v>7.6441662941439406E-2</v>
      </c>
      <c r="J97" s="2">
        <v>7.4577667902760603E-2</v>
      </c>
      <c r="K97" s="2">
        <v>7.9017013232514199E-2</v>
      </c>
      <c r="L97" s="2">
        <v>7.4249605055292295E-2</v>
      </c>
      <c r="M97" s="2">
        <v>7.6734192756292202E-2</v>
      </c>
      <c r="N97" s="2">
        <v>7.6676033721397002E-2</v>
      </c>
      <c r="O97" s="2">
        <v>7.3775900752276594E-2</v>
      </c>
    </row>
    <row r="98" spans="1:16" x14ac:dyDescent="0.3">
      <c r="A98" s="15"/>
      <c r="B98" s="15"/>
    </row>
    <row r="99" spans="1:16" x14ac:dyDescent="0.3">
      <c r="A99" s="15"/>
      <c r="B99" s="15"/>
    </row>
    <row r="100" spans="1:16" x14ac:dyDescent="0.3">
      <c r="A100" s="15"/>
      <c r="B100" s="13"/>
      <c r="C100" s="18" t="s">
        <v>38</v>
      </c>
      <c r="D100" s="18"/>
      <c r="E100" s="18"/>
      <c r="F100" s="18"/>
      <c r="G100" s="18"/>
      <c r="H100" s="18"/>
      <c r="I100" s="18"/>
      <c r="J100" s="18"/>
      <c r="K100" s="18"/>
      <c r="L100" s="18"/>
      <c r="M100" s="18"/>
      <c r="N100" s="18"/>
      <c r="O100" s="6" t="s">
        <v>39</v>
      </c>
      <c r="P100" s="6" t="s">
        <v>40</v>
      </c>
    </row>
    <row r="101" spans="1:16" x14ac:dyDescent="0.3">
      <c r="A101" s="9" t="s">
        <v>41</v>
      </c>
      <c r="B101" s="9" t="s">
        <v>41</v>
      </c>
      <c r="C101" s="4" t="s">
        <v>19</v>
      </c>
      <c r="D101" s="4" t="s">
        <v>20</v>
      </c>
      <c r="E101" s="4" t="s">
        <v>21</v>
      </c>
      <c r="F101" s="4" t="s">
        <v>22</v>
      </c>
      <c r="G101" s="4" t="s">
        <v>23</v>
      </c>
      <c r="H101" s="4" t="s">
        <v>24</v>
      </c>
      <c r="I101" s="4" t="s">
        <v>25</v>
      </c>
      <c r="J101" s="4" t="s">
        <v>26</v>
      </c>
      <c r="K101" s="4" t="s">
        <v>27</v>
      </c>
      <c r="L101" s="4" t="s">
        <v>28</v>
      </c>
      <c r="M101" s="4" t="s">
        <v>29</v>
      </c>
      <c r="N101" s="4" t="s">
        <v>30</v>
      </c>
      <c r="O101" s="4" t="s">
        <v>31</v>
      </c>
      <c r="P101" s="4" t="s">
        <v>32</v>
      </c>
    </row>
    <row r="102" spans="1:16" x14ac:dyDescent="0.3">
      <c r="A102" s="8" t="s">
        <v>198</v>
      </c>
      <c r="B102" s="8" t="s">
        <v>115</v>
      </c>
      <c r="C102" s="2">
        <v>4.5454545454545497E-2</v>
      </c>
      <c r="D102" s="2">
        <v>-8.6956521739130405E-2</v>
      </c>
      <c r="E102" s="2">
        <v>-4.7619047619047603E-2</v>
      </c>
      <c r="F102" s="2">
        <v>0.2</v>
      </c>
      <c r="G102" s="2">
        <v>0.25</v>
      </c>
      <c r="H102" s="2">
        <v>-0.16666666666666699</v>
      </c>
      <c r="I102" s="2">
        <v>0.32</v>
      </c>
      <c r="J102" s="2">
        <v>0.18181818181818199</v>
      </c>
      <c r="K102" s="2">
        <v>0.35897435897435898</v>
      </c>
      <c r="L102" s="2">
        <v>0.113207547169811</v>
      </c>
      <c r="M102" s="2">
        <v>6.7796610169491497E-2</v>
      </c>
      <c r="N102" s="2">
        <v>-1.58730158730159E-2</v>
      </c>
      <c r="O102" s="3">
        <v>0.58974358974358998</v>
      </c>
      <c r="P102" s="3">
        <v>1.9523809523809501</v>
      </c>
    </row>
    <row r="103" spans="1:16" x14ac:dyDescent="0.3">
      <c r="A103" s="8" t="s">
        <v>198</v>
      </c>
      <c r="B103" s="8" t="s">
        <v>116</v>
      </c>
      <c r="C103" s="2">
        <v>9.0964590964591002E-2</v>
      </c>
      <c r="D103" s="2">
        <v>0.11247901510912101</v>
      </c>
      <c r="E103" s="2">
        <v>1.9114688128772601E-2</v>
      </c>
      <c r="F103" s="2">
        <v>9.7729516288252702E-2</v>
      </c>
      <c r="G103" s="2">
        <v>0.139388489208633</v>
      </c>
      <c r="H103" s="2">
        <v>0.12549329123914801</v>
      </c>
      <c r="I103" s="2">
        <v>0.16304347826087001</v>
      </c>
      <c r="J103" s="2">
        <v>0.116671691287308</v>
      </c>
      <c r="K103" s="2">
        <v>9.9622030237580997E-2</v>
      </c>
      <c r="L103" s="2">
        <v>0.17800147311563999</v>
      </c>
      <c r="M103" s="2">
        <v>0.135681533972489</v>
      </c>
      <c r="N103" s="2">
        <v>4.2576619563222597E-2</v>
      </c>
      <c r="O103" s="3">
        <v>0.53374730021598304</v>
      </c>
      <c r="P103" s="3">
        <v>1.8576458752515099</v>
      </c>
    </row>
    <row r="104" spans="1:16" x14ac:dyDescent="0.3">
      <c r="A104" s="8" t="s">
        <v>198</v>
      </c>
      <c r="B104" s="8" t="s">
        <v>117</v>
      </c>
      <c r="C104" s="2">
        <v>0.5</v>
      </c>
      <c r="D104" s="2">
        <v>-0.125</v>
      </c>
      <c r="E104" s="2">
        <v>0.28571428571428598</v>
      </c>
      <c r="F104" s="2">
        <v>0.11111111111111099</v>
      </c>
      <c r="G104" s="2">
        <v>0.3</v>
      </c>
      <c r="H104" s="2">
        <v>-0.17948717948717899</v>
      </c>
      <c r="I104" s="2">
        <v>0.375</v>
      </c>
      <c r="J104" s="2">
        <v>0.13636363636363599</v>
      </c>
      <c r="K104" s="2">
        <v>0.06</v>
      </c>
      <c r="L104" s="2">
        <v>3.77358490566038E-2</v>
      </c>
      <c r="M104" s="2">
        <v>0.25454545454545502</v>
      </c>
      <c r="N104" s="2">
        <v>-0.101449275362319</v>
      </c>
      <c r="O104" s="3">
        <v>0.24</v>
      </c>
      <c r="P104" s="3">
        <v>1.9523809523809501</v>
      </c>
    </row>
    <row r="105" spans="1:16" x14ac:dyDescent="0.3">
      <c r="A105" s="8" t="s">
        <v>198</v>
      </c>
      <c r="B105" s="8" t="s">
        <v>17</v>
      </c>
      <c r="C105" s="2">
        <v>0.14285714285714299</v>
      </c>
      <c r="D105" s="2">
        <v>0.25</v>
      </c>
      <c r="E105" s="2">
        <v>-0.1</v>
      </c>
      <c r="F105" s="2">
        <v>-0.11111111111111099</v>
      </c>
      <c r="G105" s="2">
        <v>0</v>
      </c>
      <c r="H105" s="2">
        <v>0.5</v>
      </c>
      <c r="I105" s="2">
        <v>0</v>
      </c>
      <c r="J105" s="2">
        <v>0.33333333333333298</v>
      </c>
      <c r="K105" s="2">
        <v>0.25</v>
      </c>
      <c r="L105" s="2">
        <v>0.05</v>
      </c>
      <c r="M105" s="2">
        <v>0</v>
      </c>
      <c r="N105" s="2">
        <v>0.33333333333333298</v>
      </c>
      <c r="O105" s="3">
        <v>0.75</v>
      </c>
      <c r="P105" s="3">
        <v>1.8</v>
      </c>
    </row>
    <row r="106" spans="1:16" x14ac:dyDescent="0.3">
      <c r="A106" s="8" t="s">
        <v>198</v>
      </c>
      <c r="B106" s="8" t="s">
        <v>110</v>
      </c>
      <c r="C106" s="2">
        <v>9.7435897435897395E-2</v>
      </c>
      <c r="D106" s="2">
        <v>4.67289719626168E-2</v>
      </c>
      <c r="E106" s="2">
        <v>2.6785714285714302E-2</v>
      </c>
      <c r="F106" s="2">
        <v>0.16956521739130401</v>
      </c>
      <c r="G106" s="2">
        <v>4.08921933085502E-2</v>
      </c>
      <c r="H106" s="2">
        <v>8.9285714285714302E-2</v>
      </c>
      <c r="I106" s="2">
        <v>0.167213114754098</v>
      </c>
      <c r="J106" s="2">
        <v>-8.4269662921348295E-3</v>
      </c>
      <c r="K106" s="2">
        <v>3.39943342776204E-2</v>
      </c>
      <c r="L106" s="2">
        <v>0.23013698630137</v>
      </c>
      <c r="M106" s="2">
        <v>0.10467706013363</v>
      </c>
      <c r="N106" s="2">
        <v>1.00806451612903E-2</v>
      </c>
      <c r="O106" s="3">
        <v>0.41926345609065202</v>
      </c>
      <c r="P106" s="3">
        <v>1.2366071428571399</v>
      </c>
    </row>
    <row r="107" spans="1:16" x14ac:dyDescent="0.3">
      <c r="A107" s="8" t="s">
        <v>198</v>
      </c>
      <c r="B107" s="8" t="s">
        <v>111</v>
      </c>
      <c r="C107" s="2">
        <v>-2.0596590909090901E-2</v>
      </c>
      <c r="D107" s="2">
        <v>-7.1065989847715699E-2</v>
      </c>
      <c r="E107" s="2">
        <v>-0.11007025761124101</v>
      </c>
      <c r="F107" s="2">
        <v>-6.4912280701754393E-2</v>
      </c>
      <c r="G107" s="2">
        <v>-5.6285178236397698E-2</v>
      </c>
      <c r="H107" s="2">
        <v>-0.119284294234592</v>
      </c>
      <c r="I107" s="2">
        <v>-9.14221218961625E-2</v>
      </c>
      <c r="J107" s="2">
        <v>-3.9751552795031099E-2</v>
      </c>
      <c r="K107" s="2">
        <v>-3.8809831824062099E-2</v>
      </c>
      <c r="L107" s="2">
        <v>-0.31224764468371502</v>
      </c>
      <c r="M107" s="2">
        <v>-0.25636007827788598</v>
      </c>
      <c r="N107" s="2">
        <v>-0.14210526315789501</v>
      </c>
      <c r="O107" s="3">
        <v>-0.57826649417852505</v>
      </c>
      <c r="P107" s="3">
        <v>-0.74551131928181102</v>
      </c>
    </row>
    <row r="108" spans="1:16" x14ac:dyDescent="0.3">
      <c r="A108" s="8" t="s">
        <v>199</v>
      </c>
      <c r="B108" s="8" t="s">
        <v>115</v>
      </c>
      <c r="C108" s="2">
        <v>-0.11111111111111099</v>
      </c>
      <c r="D108" s="2">
        <v>0.47499999999999998</v>
      </c>
      <c r="E108" s="2">
        <v>-8.4745762711864403E-2</v>
      </c>
      <c r="F108" s="2">
        <v>0</v>
      </c>
      <c r="G108" s="2">
        <v>0.16666666666666699</v>
      </c>
      <c r="H108" s="2">
        <v>0.42857142857142899</v>
      </c>
      <c r="I108" s="2">
        <v>3.3333333333333298E-2</v>
      </c>
      <c r="J108" s="2">
        <v>3.2258064516128997E-2</v>
      </c>
      <c r="K108" s="2">
        <v>0.125</v>
      </c>
      <c r="L108" s="2">
        <v>0.28703703703703698</v>
      </c>
      <c r="M108" s="2">
        <v>0.22302158273381301</v>
      </c>
      <c r="N108" s="2">
        <v>0.105882352941176</v>
      </c>
      <c r="O108" s="3">
        <v>0.95833333333333304</v>
      </c>
      <c r="P108" s="3">
        <v>2.1864406779660999</v>
      </c>
    </row>
    <row r="109" spans="1:16" x14ac:dyDescent="0.3">
      <c r="A109" s="8" t="s">
        <v>199</v>
      </c>
      <c r="B109" s="8" t="s">
        <v>116</v>
      </c>
      <c r="C109" s="2">
        <v>0.139208467556374</v>
      </c>
      <c r="D109" s="2">
        <v>-1.03009493031711E-2</v>
      </c>
      <c r="E109" s="2">
        <v>6.7551020408163298E-2</v>
      </c>
      <c r="F109" s="2">
        <v>2.6954693175301098E-2</v>
      </c>
      <c r="G109" s="2">
        <v>0.11243484735666399</v>
      </c>
      <c r="H109" s="2">
        <v>0.100401606425703</v>
      </c>
      <c r="I109" s="2">
        <v>0.128345498783455</v>
      </c>
      <c r="J109" s="2">
        <v>9.5283018867924493E-2</v>
      </c>
      <c r="K109" s="2">
        <v>8.3671711578688301E-2</v>
      </c>
      <c r="L109" s="2">
        <v>0.17372544566821799</v>
      </c>
      <c r="M109" s="2">
        <v>0.108638870078359</v>
      </c>
      <c r="N109" s="2">
        <v>2.94066317626527E-2</v>
      </c>
      <c r="O109" s="3">
        <v>0.45158114925556803</v>
      </c>
      <c r="P109" s="3">
        <v>1.40755102040816</v>
      </c>
    </row>
    <row r="110" spans="1:16" x14ac:dyDescent="0.3">
      <c r="A110" s="8" t="s">
        <v>199</v>
      </c>
      <c r="B110" s="8" t="s">
        <v>117</v>
      </c>
      <c r="C110" s="2">
        <v>0.31067961165048502</v>
      </c>
      <c r="D110" s="2">
        <v>-2.96296296296296E-2</v>
      </c>
      <c r="E110" s="2">
        <v>0.27480916030534402</v>
      </c>
      <c r="F110" s="2">
        <v>-1.19760479041916E-2</v>
      </c>
      <c r="G110" s="2">
        <v>0.175757575757576</v>
      </c>
      <c r="H110" s="2">
        <v>0.13917525773195899</v>
      </c>
      <c r="I110" s="2">
        <v>2.7149321266968299E-2</v>
      </c>
      <c r="J110" s="2">
        <v>-3.0837004405286299E-2</v>
      </c>
      <c r="K110" s="2">
        <v>5.9090909090909097E-2</v>
      </c>
      <c r="L110" s="2">
        <v>0.210300429184549</v>
      </c>
      <c r="M110" s="2">
        <v>9.2198581560283696E-2</v>
      </c>
      <c r="N110" s="2">
        <v>3.2467532467532499E-2</v>
      </c>
      <c r="O110" s="3">
        <v>0.44545454545454499</v>
      </c>
      <c r="P110" s="3">
        <v>1.42748091603053</v>
      </c>
    </row>
    <row r="111" spans="1:16" x14ac:dyDescent="0.3">
      <c r="A111" s="8" t="s">
        <v>199</v>
      </c>
      <c r="B111" s="8" t="s">
        <v>17</v>
      </c>
      <c r="C111" s="2">
        <v>0.23529411764705899</v>
      </c>
      <c r="D111" s="2">
        <v>0</v>
      </c>
      <c r="E111" s="2">
        <v>0.19047619047618999</v>
      </c>
      <c r="F111" s="2">
        <v>0</v>
      </c>
      <c r="G111" s="2">
        <v>0.24</v>
      </c>
      <c r="H111" s="2">
        <v>-6.4516129032258104E-2</v>
      </c>
      <c r="I111" s="2">
        <v>-3.4482758620689703E-2</v>
      </c>
      <c r="J111" s="2">
        <v>0.28571428571428598</v>
      </c>
      <c r="K111" s="2">
        <v>0.11111111111111099</v>
      </c>
      <c r="L111" s="2">
        <v>0.52500000000000002</v>
      </c>
      <c r="M111" s="2">
        <v>-1.63934426229508E-2</v>
      </c>
      <c r="N111" s="2">
        <v>3.3333333333333298E-2</v>
      </c>
      <c r="O111" s="3">
        <v>0.72222222222222199</v>
      </c>
      <c r="P111" s="3">
        <v>1.9523809523809501</v>
      </c>
    </row>
    <row r="112" spans="1:16" x14ac:dyDescent="0.3">
      <c r="A112" s="8" t="s">
        <v>199</v>
      </c>
      <c r="B112" s="8" t="s">
        <v>110</v>
      </c>
      <c r="C112" s="2">
        <v>0.14327917282127001</v>
      </c>
      <c r="D112" s="2">
        <v>2.0671834625322998E-2</v>
      </c>
      <c r="E112" s="2">
        <v>5.0632911392405099E-3</v>
      </c>
      <c r="F112" s="2">
        <v>7.0528967254408104E-2</v>
      </c>
      <c r="G112" s="2">
        <v>2.23529411764706E-2</v>
      </c>
      <c r="H112" s="2">
        <v>2.3014959723820501E-3</v>
      </c>
      <c r="I112" s="2">
        <v>2.5258323765786499E-2</v>
      </c>
      <c r="J112" s="2">
        <v>5.5991041433370699E-2</v>
      </c>
      <c r="K112" s="2">
        <v>3.2873806998939603E-2</v>
      </c>
      <c r="L112" s="2">
        <v>0.12936344969199201</v>
      </c>
      <c r="M112" s="2">
        <v>0.118181818181818</v>
      </c>
      <c r="N112" s="2">
        <v>6.3414634146341506E-2</v>
      </c>
      <c r="O112" s="3">
        <v>0.38706256627783697</v>
      </c>
      <c r="P112" s="3">
        <v>0.65569620253164596</v>
      </c>
    </row>
    <row r="113" spans="1:16" x14ac:dyDescent="0.3">
      <c r="A113" s="8" t="s">
        <v>199</v>
      </c>
      <c r="B113" s="8" t="s">
        <v>111</v>
      </c>
      <c r="C113" s="2">
        <v>-8.7040618955512607E-3</v>
      </c>
      <c r="D113" s="2">
        <v>-0.111707317073171</v>
      </c>
      <c r="E113" s="2">
        <v>-0.100494233937397</v>
      </c>
      <c r="F113" s="2">
        <v>-0.128510378510378</v>
      </c>
      <c r="G113" s="2">
        <v>-9.4570928196147097E-2</v>
      </c>
      <c r="H113" s="2">
        <v>-0.116827852998066</v>
      </c>
      <c r="I113" s="2">
        <v>-0.16206745510293499</v>
      </c>
      <c r="J113" s="2">
        <v>-6.7956089911134304E-2</v>
      </c>
      <c r="K113" s="2">
        <v>-7.9080201906898503E-2</v>
      </c>
      <c r="L113" s="2">
        <v>-0.30816077953714999</v>
      </c>
      <c r="M113" s="2">
        <v>-0.26760563380281699</v>
      </c>
      <c r="N113" s="2">
        <v>-0.19831730769230799</v>
      </c>
      <c r="O113" s="3">
        <v>-0.62591138530566504</v>
      </c>
      <c r="P113" s="3">
        <v>-0.81685886875343205</v>
      </c>
    </row>
    <row r="114" spans="1:16" x14ac:dyDescent="0.3">
      <c r="A114" s="8" t="s">
        <v>200</v>
      </c>
      <c r="B114" s="8" t="s">
        <v>115</v>
      </c>
      <c r="C114" s="2">
        <v>0.57894736842105299</v>
      </c>
      <c r="D114" s="2">
        <v>6.6666666666666693E-2</v>
      </c>
      <c r="E114" s="2">
        <v>6.25E-2</v>
      </c>
      <c r="F114" s="2">
        <v>0.14705882352941199</v>
      </c>
      <c r="G114" s="2">
        <v>5.1282051282051301E-2</v>
      </c>
      <c r="H114" s="2">
        <v>-4.8780487804878099E-2</v>
      </c>
      <c r="I114" s="2">
        <v>0.33333333333333298</v>
      </c>
      <c r="J114" s="2">
        <v>0.15384615384615399</v>
      </c>
      <c r="K114" s="2">
        <v>0.15</v>
      </c>
      <c r="L114" s="2">
        <v>0.188405797101449</v>
      </c>
      <c r="M114" s="2">
        <v>0.36585365853658502</v>
      </c>
      <c r="N114" s="2">
        <v>6.25E-2</v>
      </c>
      <c r="O114" s="3">
        <v>0.98333333333333295</v>
      </c>
      <c r="P114" s="3">
        <v>2.71875</v>
      </c>
    </row>
    <row r="115" spans="1:16" x14ac:dyDescent="0.3">
      <c r="A115" s="8" t="s">
        <v>200</v>
      </c>
      <c r="B115" s="8" t="s">
        <v>116</v>
      </c>
      <c r="C115" s="2">
        <v>9.1253313138962497E-2</v>
      </c>
      <c r="D115" s="2">
        <v>8.0152671755725199E-2</v>
      </c>
      <c r="E115" s="2">
        <v>7.6132348217153895E-2</v>
      </c>
      <c r="F115" s="2">
        <v>9.0746268656716395E-2</v>
      </c>
      <c r="G115" s="2">
        <v>0.14860426929392401</v>
      </c>
      <c r="H115" s="2">
        <v>0.109363831308077</v>
      </c>
      <c r="I115" s="2">
        <v>0.16817010309278399</v>
      </c>
      <c r="J115" s="2">
        <v>0.147821290678434</v>
      </c>
      <c r="K115" s="2">
        <v>0.115969886272625</v>
      </c>
      <c r="L115" s="2">
        <v>0.208985216018372</v>
      </c>
      <c r="M115" s="2">
        <v>0.185682061023388</v>
      </c>
      <c r="N115" s="2">
        <v>3.5946730749975002E-2</v>
      </c>
      <c r="O115" s="3">
        <v>0.657216082011853</v>
      </c>
      <c r="P115" s="3">
        <v>2.3234821715387102</v>
      </c>
    </row>
    <row r="116" spans="1:16" x14ac:dyDescent="0.3">
      <c r="A116" s="8" t="s">
        <v>200</v>
      </c>
      <c r="B116" s="8" t="s">
        <v>117</v>
      </c>
      <c r="C116" s="2">
        <v>0.13043478260869601</v>
      </c>
      <c r="D116" s="2">
        <v>0.5</v>
      </c>
      <c r="E116" s="2">
        <v>-0.28205128205128199</v>
      </c>
      <c r="F116" s="2">
        <v>0.17857142857142899</v>
      </c>
      <c r="G116" s="2">
        <v>0.45454545454545497</v>
      </c>
      <c r="H116" s="2">
        <v>-6.25E-2</v>
      </c>
      <c r="I116" s="2">
        <v>-0.11111111111111099</v>
      </c>
      <c r="J116" s="2">
        <v>0.42499999999999999</v>
      </c>
      <c r="K116" s="2">
        <v>0.105263157894737</v>
      </c>
      <c r="L116" s="2">
        <v>-7.9365079365079402E-2</v>
      </c>
      <c r="M116" s="2">
        <v>0.41379310344827602</v>
      </c>
      <c r="N116" s="2">
        <v>7.3170731707317097E-2</v>
      </c>
      <c r="O116" s="3">
        <v>0.54385964912280704</v>
      </c>
      <c r="P116" s="3">
        <v>1.2564102564102599</v>
      </c>
    </row>
    <row r="117" spans="1:16" x14ac:dyDescent="0.3">
      <c r="A117" s="8" t="s">
        <v>200</v>
      </c>
      <c r="B117" s="8" t="s">
        <v>17</v>
      </c>
      <c r="C117" s="2">
        <v>-0.14285714285714299</v>
      </c>
      <c r="D117" s="2">
        <v>0.16666666666666699</v>
      </c>
      <c r="E117" s="2">
        <v>7.1428571428571397E-2</v>
      </c>
      <c r="F117" s="2">
        <v>-6.6666666666666693E-2</v>
      </c>
      <c r="G117" s="2">
        <v>0</v>
      </c>
      <c r="H117" s="2">
        <v>0.42857142857142899</v>
      </c>
      <c r="I117" s="2">
        <v>0</v>
      </c>
      <c r="J117" s="2">
        <v>0.45</v>
      </c>
      <c r="K117" s="2">
        <v>0.37931034482758602</v>
      </c>
      <c r="L117" s="2">
        <v>7.4999999999999997E-2</v>
      </c>
      <c r="M117" s="2">
        <v>0.27906976744186002</v>
      </c>
      <c r="N117" s="2">
        <v>5.4545454545454501E-2</v>
      </c>
      <c r="O117" s="3">
        <v>1</v>
      </c>
      <c r="P117" s="3">
        <v>3.1428571428571401</v>
      </c>
    </row>
    <row r="118" spans="1:16" x14ac:dyDescent="0.3">
      <c r="A118" s="8" t="s">
        <v>200</v>
      </c>
      <c r="B118" s="8" t="s">
        <v>110</v>
      </c>
      <c r="C118" s="2">
        <v>8.2066869300911893E-2</v>
      </c>
      <c r="D118" s="2">
        <v>0.16853932584269701</v>
      </c>
      <c r="E118" s="2">
        <v>2.4038461538461502E-2</v>
      </c>
      <c r="F118" s="2">
        <v>5.39906103286385E-2</v>
      </c>
      <c r="G118" s="2">
        <v>0.131403118040089</v>
      </c>
      <c r="H118" s="2">
        <v>5.9055118110236202E-3</v>
      </c>
      <c r="I118" s="2">
        <v>3.52250489236791E-2</v>
      </c>
      <c r="J118" s="2">
        <v>8.1285444234404494E-2</v>
      </c>
      <c r="K118" s="2">
        <v>1.04895104895105E-2</v>
      </c>
      <c r="L118" s="2">
        <v>0.20069204152249101</v>
      </c>
      <c r="M118" s="2">
        <v>0.181556195965418</v>
      </c>
      <c r="N118" s="2">
        <v>6.0975609756097598E-3</v>
      </c>
      <c r="O118" s="3">
        <v>0.44230769230769201</v>
      </c>
      <c r="P118" s="3">
        <v>0.98317307692307698</v>
      </c>
    </row>
    <row r="119" spans="1:16" x14ac:dyDescent="0.3">
      <c r="A119" s="8" t="s">
        <v>200</v>
      </c>
      <c r="B119" s="8" t="s">
        <v>111</v>
      </c>
      <c r="C119" s="2">
        <v>-4.5971563981042698E-2</v>
      </c>
      <c r="D119" s="2">
        <v>-6.6070541480377498E-2</v>
      </c>
      <c r="E119" s="2">
        <v>-9.0957446808510603E-2</v>
      </c>
      <c r="F119" s="2">
        <v>-5.1492100643651298E-2</v>
      </c>
      <c r="G119" s="2">
        <v>-5.8605798889574297E-2</v>
      </c>
      <c r="H119" s="2">
        <v>-9.5674967234600297E-2</v>
      </c>
      <c r="I119" s="2">
        <v>-8.9855072463768101E-2</v>
      </c>
      <c r="J119" s="2">
        <v>-3.9012738853503197E-2</v>
      </c>
      <c r="K119" s="2">
        <v>-3.4797017398508698E-2</v>
      </c>
      <c r="L119" s="2">
        <v>-0.30128755364806897</v>
      </c>
      <c r="M119" s="2">
        <v>-0.24324324324324301</v>
      </c>
      <c r="N119" s="2">
        <v>-0.19967532467532501</v>
      </c>
      <c r="O119" s="3">
        <v>-0.59154929577464799</v>
      </c>
      <c r="P119" s="3">
        <v>-0.73776595744680895</v>
      </c>
    </row>
    <row r="120" spans="1:16" x14ac:dyDescent="0.3">
      <c r="A120" s="8" t="s">
        <v>201</v>
      </c>
      <c r="B120" s="8" t="s">
        <v>115</v>
      </c>
      <c r="C120" s="2">
        <v>0.13636363636363599</v>
      </c>
      <c r="D120" s="2">
        <v>0.16</v>
      </c>
      <c r="E120" s="2">
        <v>-3.4482758620689703E-2</v>
      </c>
      <c r="F120" s="2">
        <v>-0.107142857142857</v>
      </c>
      <c r="G120" s="2">
        <v>0.2</v>
      </c>
      <c r="H120" s="2">
        <v>-6.6666666666666693E-2</v>
      </c>
      <c r="I120" s="2">
        <v>0.107142857142857</v>
      </c>
      <c r="J120" s="2">
        <v>0.51612903225806495</v>
      </c>
      <c r="K120" s="2">
        <v>0</v>
      </c>
      <c r="L120" s="2">
        <v>0.85106382978723405</v>
      </c>
      <c r="M120" s="2">
        <v>0.126436781609195</v>
      </c>
      <c r="N120" s="2">
        <v>0.23469387755102</v>
      </c>
      <c r="O120" s="3">
        <v>1.5744680851063799</v>
      </c>
      <c r="P120" s="3">
        <v>3.1724137931034502</v>
      </c>
    </row>
    <row r="121" spans="1:16" x14ac:dyDescent="0.3">
      <c r="A121" s="8" t="s">
        <v>201</v>
      </c>
      <c r="B121" s="8" t="s">
        <v>116</v>
      </c>
      <c r="C121" s="2">
        <v>8.5496183206106899E-2</v>
      </c>
      <c r="D121" s="2">
        <v>3.8912330051570597E-2</v>
      </c>
      <c r="E121" s="2">
        <v>6.99458483754513E-2</v>
      </c>
      <c r="F121" s="2">
        <v>0.107971320118094</v>
      </c>
      <c r="G121" s="2">
        <v>0.15036162923486901</v>
      </c>
      <c r="H121" s="2">
        <v>0.15023163467902101</v>
      </c>
      <c r="I121" s="2">
        <v>0.16484464902186399</v>
      </c>
      <c r="J121" s="2">
        <v>0.12669795011113899</v>
      </c>
      <c r="K121" s="2">
        <v>0.115519508987286</v>
      </c>
      <c r="L121" s="2">
        <v>0.21143643151896199</v>
      </c>
      <c r="M121" s="2">
        <v>0.18621248986212499</v>
      </c>
      <c r="N121" s="2">
        <v>2.8579242444961E-2</v>
      </c>
      <c r="O121" s="3">
        <v>0.64883822884699704</v>
      </c>
      <c r="P121" s="3">
        <v>2.3944043321299602</v>
      </c>
    </row>
    <row r="122" spans="1:16" x14ac:dyDescent="0.3">
      <c r="A122" s="8" t="s">
        <v>201</v>
      </c>
      <c r="B122" s="8" t="s">
        <v>117</v>
      </c>
      <c r="C122" s="2">
        <v>0</v>
      </c>
      <c r="D122" s="2">
        <v>9.0909090909090898E-2</v>
      </c>
      <c r="E122" s="2">
        <v>0.14583333333333301</v>
      </c>
      <c r="F122" s="2">
        <v>0.472727272727273</v>
      </c>
      <c r="G122" s="2">
        <v>-0.172839506172839</v>
      </c>
      <c r="H122" s="2">
        <v>0.164179104477612</v>
      </c>
      <c r="I122" s="2">
        <v>0</v>
      </c>
      <c r="J122" s="2">
        <v>3.8461538461538498E-2</v>
      </c>
      <c r="K122" s="2">
        <v>0.11111111111111099</v>
      </c>
      <c r="L122" s="2">
        <v>0.2</v>
      </c>
      <c r="M122" s="2">
        <v>0.12037037037037</v>
      </c>
      <c r="N122" s="2">
        <v>-8.2644628099173608E-3</v>
      </c>
      <c r="O122" s="3">
        <v>0.48148148148148101</v>
      </c>
      <c r="P122" s="3">
        <v>1.5</v>
      </c>
    </row>
    <row r="123" spans="1:16" x14ac:dyDescent="0.3">
      <c r="A123" s="8" t="s">
        <v>201</v>
      </c>
      <c r="B123" s="8" t="s">
        <v>17</v>
      </c>
      <c r="C123" s="2">
        <v>-0.25</v>
      </c>
      <c r="D123" s="2">
        <v>0.66666666666666696</v>
      </c>
      <c r="E123" s="2">
        <v>-0.4</v>
      </c>
      <c r="F123" s="2">
        <v>0</v>
      </c>
      <c r="G123" s="2">
        <v>1</v>
      </c>
      <c r="H123" s="2">
        <v>1.6666666666666701</v>
      </c>
      <c r="I123" s="2">
        <v>0</v>
      </c>
      <c r="J123" s="2">
        <v>6.25E-2</v>
      </c>
      <c r="K123" s="2">
        <v>0</v>
      </c>
      <c r="L123" s="2">
        <v>0.88235294117647101</v>
      </c>
      <c r="M123" s="2">
        <v>0.15625</v>
      </c>
      <c r="N123" s="2">
        <v>-0.108108108108108</v>
      </c>
      <c r="O123" s="3">
        <v>0.94117647058823495</v>
      </c>
      <c r="P123" s="3">
        <v>5.6</v>
      </c>
    </row>
    <row r="124" spans="1:16" x14ac:dyDescent="0.3">
      <c r="A124" s="8" t="s">
        <v>201</v>
      </c>
      <c r="B124" s="8" t="s">
        <v>110</v>
      </c>
      <c r="C124" s="2">
        <v>0.197247706422018</v>
      </c>
      <c r="D124" s="2">
        <v>0.18007662835249</v>
      </c>
      <c r="E124" s="2">
        <v>6.8181818181818205E-2</v>
      </c>
      <c r="F124" s="2">
        <v>0.19452887537993899</v>
      </c>
      <c r="G124" s="2">
        <v>2.2900763358778602E-2</v>
      </c>
      <c r="H124" s="2">
        <v>5.9701492537313397E-2</v>
      </c>
      <c r="I124" s="2">
        <v>9.85915492957746E-2</v>
      </c>
      <c r="J124" s="2">
        <v>-4.48717948717949E-2</v>
      </c>
      <c r="K124" s="2">
        <v>0.111856823266219</v>
      </c>
      <c r="L124" s="2">
        <v>0.12877263581488901</v>
      </c>
      <c r="M124" s="2">
        <v>0.15329768270944699</v>
      </c>
      <c r="N124" s="2">
        <v>2.0092735703245799E-2</v>
      </c>
      <c r="O124" s="3">
        <v>0.47651006711409399</v>
      </c>
      <c r="P124" s="3">
        <v>1.1428571428571399</v>
      </c>
    </row>
    <row r="125" spans="1:16" x14ac:dyDescent="0.3">
      <c r="A125" s="8" t="s">
        <v>201</v>
      </c>
      <c r="B125" s="8" t="s">
        <v>111</v>
      </c>
      <c r="C125" s="2">
        <v>-2.46246246246246E-2</v>
      </c>
      <c r="D125" s="2">
        <v>-0.14470443349753701</v>
      </c>
      <c r="E125" s="2">
        <v>-5.471562275018E-2</v>
      </c>
      <c r="F125" s="2">
        <v>-3.5034272658035E-2</v>
      </c>
      <c r="G125" s="2">
        <v>-4.49881610102605E-2</v>
      </c>
      <c r="H125" s="2">
        <v>-8.7603305785124E-2</v>
      </c>
      <c r="I125" s="2">
        <v>-0.115942028985507</v>
      </c>
      <c r="J125" s="2">
        <v>-3.07377049180328E-2</v>
      </c>
      <c r="K125" s="2">
        <v>-8.4566596194503199E-2</v>
      </c>
      <c r="L125" s="2">
        <v>-0.31177829099307203</v>
      </c>
      <c r="M125" s="2">
        <v>-0.25503355704698</v>
      </c>
      <c r="N125" s="2">
        <v>-0.20270270270270299</v>
      </c>
      <c r="O125" s="3">
        <v>-0.625792811839323</v>
      </c>
      <c r="P125" s="3">
        <v>-0.74514038876889899</v>
      </c>
    </row>
    <row r="126" spans="1:16" x14ac:dyDescent="0.3">
      <c r="A126" s="8" t="s">
        <v>202</v>
      </c>
      <c r="B126" s="8" t="s">
        <v>115</v>
      </c>
      <c r="C126" s="2">
        <v>-9.0909090909090898E-2</v>
      </c>
      <c r="D126" s="2">
        <v>0</v>
      </c>
      <c r="E126" s="2">
        <v>-0.15</v>
      </c>
      <c r="F126" s="2">
        <v>0.11764705882352899</v>
      </c>
      <c r="G126" s="2">
        <v>0.52631578947368396</v>
      </c>
      <c r="H126" s="2">
        <v>0.31034482758620702</v>
      </c>
      <c r="I126" s="2">
        <v>0.23684210526315799</v>
      </c>
      <c r="J126" s="2">
        <v>0</v>
      </c>
      <c r="K126" s="2">
        <v>0</v>
      </c>
      <c r="L126" s="2">
        <v>0.38297872340425498</v>
      </c>
      <c r="M126" s="2">
        <v>0.21538461538461501</v>
      </c>
      <c r="N126" s="2">
        <v>0.139240506329114</v>
      </c>
      <c r="O126" s="3">
        <v>0.91489361702127703</v>
      </c>
      <c r="P126" s="3">
        <v>3.5</v>
      </c>
    </row>
    <row r="127" spans="1:16" x14ac:dyDescent="0.3">
      <c r="A127" s="8" t="s">
        <v>202</v>
      </c>
      <c r="B127" s="8" t="s">
        <v>116</v>
      </c>
      <c r="C127" s="2">
        <v>0.11836379460400299</v>
      </c>
      <c r="D127" s="2">
        <v>5.9922178988326899E-2</v>
      </c>
      <c r="E127" s="2">
        <v>6.7914831130690204E-2</v>
      </c>
      <c r="F127" s="2">
        <v>2.1656926778961801E-2</v>
      </c>
      <c r="G127" s="2">
        <v>0.130551816958277</v>
      </c>
      <c r="H127" s="2">
        <v>0.104464285714286</v>
      </c>
      <c r="I127" s="2">
        <v>0.18189167340339499</v>
      </c>
      <c r="J127" s="2">
        <v>0.10191518467852299</v>
      </c>
      <c r="K127" s="2">
        <v>0.112766397682599</v>
      </c>
      <c r="L127" s="2">
        <v>0.15507623651915201</v>
      </c>
      <c r="M127" s="2">
        <v>0.154861558274308</v>
      </c>
      <c r="N127" s="2">
        <v>5.7429606913855603E-2</v>
      </c>
      <c r="O127" s="3">
        <v>0.56962549141320096</v>
      </c>
      <c r="P127" s="3">
        <v>1.7848751835536001</v>
      </c>
    </row>
    <row r="128" spans="1:16" x14ac:dyDescent="0.3">
      <c r="A128" s="8" t="s">
        <v>202</v>
      </c>
      <c r="B128" s="8" t="s">
        <v>117</v>
      </c>
      <c r="C128" s="2">
        <v>0.162162162162162</v>
      </c>
      <c r="D128" s="2">
        <v>0</v>
      </c>
      <c r="E128" s="2">
        <v>0</v>
      </c>
      <c r="F128" s="2">
        <v>-9.3023255813953501E-2</v>
      </c>
      <c r="G128" s="2">
        <v>0.15384615384615399</v>
      </c>
      <c r="H128" s="2">
        <v>0.4</v>
      </c>
      <c r="I128" s="2">
        <v>3.1746031746031703E-2</v>
      </c>
      <c r="J128" s="2">
        <v>4.6153846153846198E-2</v>
      </c>
      <c r="K128" s="2">
        <v>0.11764705882352899</v>
      </c>
      <c r="L128" s="2">
        <v>0.13157894736842099</v>
      </c>
      <c r="M128" s="2">
        <v>0.104651162790698</v>
      </c>
      <c r="N128" s="2">
        <v>-7.3684210526315796E-2</v>
      </c>
      <c r="O128" s="3">
        <v>0.29411764705882398</v>
      </c>
      <c r="P128" s="3">
        <v>1.0465116279069799</v>
      </c>
    </row>
    <row r="129" spans="1:16" x14ac:dyDescent="0.3">
      <c r="A129" s="8" t="s">
        <v>202</v>
      </c>
      <c r="B129" s="8" t="s">
        <v>17</v>
      </c>
      <c r="C129" s="2">
        <v>-0.4</v>
      </c>
      <c r="D129" s="2">
        <v>0.5</v>
      </c>
      <c r="E129" s="2">
        <v>0.11111111111111099</v>
      </c>
      <c r="F129" s="2">
        <v>0.6</v>
      </c>
      <c r="G129" s="2">
        <v>-0.1875</v>
      </c>
      <c r="H129" s="2">
        <v>0.15384615384615399</v>
      </c>
      <c r="I129" s="2">
        <v>0.33333333333333298</v>
      </c>
      <c r="J129" s="2">
        <v>0.25</v>
      </c>
      <c r="K129" s="2">
        <v>0.04</v>
      </c>
      <c r="L129" s="2">
        <v>0.15384615384615399</v>
      </c>
      <c r="M129" s="2">
        <v>0.46666666666666701</v>
      </c>
      <c r="N129" s="2">
        <v>-2.27272727272727E-2</v>
      </c>
      <c r="O129" s="3">
        <v>0.72</v>
      </c>
      <c r="P129" s="3">
        <v>3.7777777777777799</v>
      </c>
    </row>
    <row r="130" spans="1:16" x14ac:dyDescent="0.3">
      <c r="A130" s="8" t="s">
        <v>202</v>
      </c>
      <c r="B130" s="8" t="s">
        <v>110</v>
      </c>
      <c r="C130" s="2">
        <v>0.106017191977077</v>
      </c>
      <c r="D130" s="2">
        <v>-5.1813471502590702E-3</v>
      </c>
      <c r="E130" s="2">
        <v>0.12760416666666699</v>
      </c>
      <c r="F130" s="2">
        <v>-3.0023094688221699E-2</v>
      </c>
      <c r="G130" s="2">
        <v>7.3809523809523797E-2</v>
      </c>
      <c r="H130" s="2">
        <v>1.7738359201773801E-2</v>
      </c>
      <c r="I130" s="2">
        <v>5.0108932461873597E-2</v>
      </c>
      <c r="J130" s="2">
        <v>5.18672199170125E-2</v>
      </c>
      <c r="K130" s="2">
        <v>2.16962524654832E-2</v>
      </c>
      <c r="L130" s="2">
        <v>0.138996138996139</v>
      </c>
      <c r="M130" s="2">
        <v>0.16271186440678001</v>
      </c>
      <c r="N130" s="2">
        <v>0.103498542274052</v>
      </c>
      <c r="O130" s="3">
        <v>0.49309664694280098</v>
      </c>
      <c r="P130" s="3">
        <v>0.97135416666666696</v>
      </c>
    </row>
    <row r="131" spans="1:16" x14ac:dyDescent="0.3">
      <c r="A131" s="8" t="s">
        <v>202</v>
      </c>
      <c r="B131" s="8" t="s">
        <v>111</v>
      </c>
      <c r="C131" s="2">
        <v>-4.89967335510966E-2</v>
      </c>
      <c r="D131" s="2">
        <v>-0.10598626104023599</v>
      </c>
      <c r="E131" s="2">
        <v>-8.2875960482985706E-2</v>
      </c>
      <c r="F131" s="2">
        <v>-9.8144823459006603E-2</v>
      </c>
      <c r="G131" s="2">
        <v>-6.9011280690112795E-2</v>
      </c>
      <c r="H131" s="2">
        <v>-7.9828937990021401E-2</v>
      </c>
      <c r="I131" s="2">
        <v>-0.10766847405112299</v>
      </c>
      <c r="J131" s="2">
        <v>-4.8611111111111098E-2</v>
      </c>
      <c r="K131" s="2">
        <v>-5.9306569343065697E-2</v>
      </c>
      <c r="L131" s="2">
        <v>-0.322987390882638</v>
      </c>
      <c r="M131" s="2">
        <v>-0.21060171919770801</v>
      </c>
      <c r="N131" s="2">
        <v>-0.181488203266788</v>
      </c>
      <c r="O131" s="3">
        <v>-0.58850364963503699</v>
      </c>
      <c r="P131" s="3">
        <v>-0.75246981339187702</v>
      </c>
    </row>
    <row r="132" spans="1:16" x14ac:dyDescent="0.3">
      <c r="A132" s="8" t="s">
        <v>203</v>
      </c>
      <c r="B132" s="8" t="s">
        <v>115</v>
      </c>
      <c r="C132" s="2">
        <v>0.22222222222222199</v>
      </c>
      <c r="D132" s="2">
        <v>-0.18181818181818199</v>
      </c>
      <c r="E132" s="2">
        <v>0.22222222222222199</v>
      </c>
      <c r="F132" s="2">
        <v>0.27272727272727298</v>
      </c>
      <c r="G132" s="2">
        <v>0.85714285714285698</v>
      </c>
      <c r="H132" s="2">
        <v>3.8461538461538498E-2</v>
      </c>
      <c r="I132" s="2">
        <v>-7.4074074074074098E-2</v>
      </c>
      <c r="J132" s="2">
        <v>0.12</v>
      </c>
      <c r="K132" s="2">
        <v>0.64285714285714302</v>
      </c>
      <c r="L132" s="2">
        <v>0.54347826086956497</v>
      </c>
      <c r="M132" s="2">
        <v>9.85915492957746E-2</v>
      </c>
      <c r="N132" s="2">
        <v>6.4102564102564097E-2</v>
      </c>
      <c r="O132" s="3">
        <v>1.96428571428571</v>
      </c>
      <c r="P132" s="3">
        <v>8.2222222222222197</v>
      </c>
    </row>
    <row r="133" spans="1:16" x14ac:dyDescent="0.3">
      <c r="A133" s="8" t="s">
        <v>203</v>
      </c>
      <c r="B133" s="8" t="s">
        <v>116</v>
      </c>
      <c r="C133" s="2">
        <v>0.146098003629764</v>
      </c>
      <c r="D133" s="2">
        <v>-4.7505938242280296E-3</v>
      </c>
      <c r="E133" s="2">
        <v>7.5576770087509904E-2</v>
      </c>
      <c r="F133" s="2">
        <v>1.70118343195266E-2</v>
      </c>
      <c r="G133" s="2">
        <v>0.131636363636364</v>
      </c>
      <c r="H133" s="2">
        <v>0.14460154241645201</v>
      </c>
      <c r="I133" s="2">
        <v>0.19034250421111701</v>
      </c>
      <c r="J133" s="2">
        <v>0.143396226415094</v>
      </c>
      <c r="K133" s="2">
        <v>0.106023102310231</v>
      </c>
      <c r="L133" s="2">
        <v>0.17679970160387901</v>
      </c>
      <c r="M133" s="2">
        <v>0.12805071315372399</v>
      </c>
      <c r="N133" s="2">
        <v>8.9350941275639195E-2</v>
      </c>
      <c r="O133" s="3">
        <v>0.59942244224422403</v>
      </c>
      <c r="P133" s="3">
        <v>2.0843277645186999</v>
      </c>
    </row>
    <row r="134" spans="1:16" x14ac:dyDescent="0.3">
      <c r="A134" s="8" t="s">
        <v>203</v>
      </c>
      <c r="B134" s="8" t="s">
        <v>117</v>
      </c>
      <c r="C134" s="2">
        <v>-0.04</v>
      </c>
      <c r="D134" s="2">
        <v>-0.20833333333333301</v>
      </c>
      <c r="E134" s="2">
        <v>0.47368421052631599</v>
      </c>
      <c r="F134" s="2">
        <v>-0.14285714285714299</v>
      </c>
      <c r="G134" s="2">
        <v>0.66666666666666696</v>
      </c>
      <c r="H134" s="2">
        <v>2.5000000000000001E-2</v>
      </c>
      <c r="I134" s="2">
        <v>0.19512195121951201</v>
      </c>
      <c r="J134" s="2">
        <v>-0.122448979591837</v>
      </c>
      <c r="K134" s="2">
        <v>0.162790697674419</v>
      </c>
      <c r="L134" s="2">
        <v>0.38</v>
      </c>
      <c r="M134" s="2">
        <v>-1.4492753623188401E-2</v>
      </c>
      <c r="N134" s="2">
        <v>1.4705882352941201E-2</v>
      </c>
      <c r="O134" s="3">
        <v>0.60465116279069797</v>
      </c>
      <c r="P134" s="3">
        <v>2.6315789473684199</v>
      </c>
    </row>
    <row r="135" spans="1:16" x14ac:dyDescent="0.3">
      <c r="A135" s="8" t="s">
        <v>203</v>
      </c>
      <c r="B135" s="8" t="s">
        <v>17</v>
      </c>
      <c r="C135" s="2">
        <v>0.14285714285714299</v>
      </c>
      <c r="D135" s="2">
        <v>0</v>
      </c>
      <c r="E135" s="2">
        <v>-0.25</v>
      </c>
      <c r="F135" s="2">
        <v>0.5</v>
      </c>
      <c r="G135" s="2">
        <v>-0.22222222222222199</v>
      </c>
      <c r="H135" s="2">
        <v>-0.14285714285714299</v>
      </c>
      <c r="I135" s="2">
        <v>0.33333333333333298</v>
      </c>
      <c r="J135" s="2">
        <v>-0.125</v>
      </c>
      <c r="K135" s="2">
        <v>0.85714285714285698</v>
      </c>
      <c r="L135" s="2">
        <v>0.92307692307692302</v>
      </c>
      <c r="M135" s="2">
        <v>-0.4</v>
      </c>
      <c r="N135" s="2">
        <v>0.8</v>
      </c>
      <c r="O135" s="3">
        <v>2.8571428571428599</v>
      </c>
      <c r="P135" s="3">
        <v>2.375</v>
      </c>
    </row>
    <row r="136" spans="1:16" x14ac:dyDescent="0.3">
      <c r="A136" s="8" t="s">
        <v>203</v>
      </c>
      <c r="B136" s="8" t="s">
        <v>110</v>
      </c>
      <c r="C136" s="2">
        <v>0.184049079754601</v>
      </c>
      <c r="D136" s="2">
        <v>4.1450777202072499E-2</v>
      </c>
      <c r="E136" s="2">
        <v>5.9701492537313397E-2</v>
      </c>
      <c r="F136" s="2">
        <v>0.11267605633802801</v>
      </c>
      <c r="G136" s="2">
        <v>4.2194092827004197E-2</v>
      </c>
      <c r="H136" s="2">
        <v>9.3117408906882596E-2</v>
      </c>
      <c r="I136" s="2">
        <v>0.18148148148148099</v>
      </c>
      <c r="J136" s="2">
        <v>3.4482758620689703E-2</v>
      </c>
      <c r="K136" s="2">
        <v>-6.0606060606060597E-3</v>
      </c>
      <c r="L136" s="2">
        <v>0.14939024390243899</v>
      </c>
      <c r="M136" s="2">
        <v>3.4482758620689703E-2</v>
      </c>
      <c r="N136" s="2">
        <v>3.0769230769230799E-2</v>
      </c>
      <c r="O136" s="3">
        <v>0.218181818181818</v>
      </c>
      <c r="P136" s="3">
        <v>1</v>
      </c>
    </row>
    <row r="137" spans="1:16" x14ac:dyDescent="0.3">
      <c r="A137" s="8" t="s">
        <v>203</v>
      </c>
      <c r="B137" s="8" t="s">
        <v>111</v>
      </c>
      <c r="C137" s="2">
        <v>-3.8200339558573902E-2</v>
      </c>
      <c r="D137" s="2">
        <v>-0.116504854368932</v>
      </c>
      <c r="E137" s="2">
        <v>-0.122877122877123</v>
      </c>
      <c r="F137" s="2">
        <v>-2.0501138952163999E-2</v>
      </c>
      <c r="G137" s="2">
        <v>-2.4418604651162801E-2</v>
      </c>
      <c r="H137" s="2">
        <v>-0.109654350417163</v>
      </c>
      <c r="I137" s="2">
        <v>-0.13654618473895599</v>
      </c>
      <c r="J137" s="2">
        <v>-4.1860465116279097E-2</v>
      </c>
      <c r="K137" s="2">
        <v>-8.7378640776699004E-2</v>
      </c>
      <c r="L137" s="2">
        <v>-0.25531914893617003</v>
      </c>
      <c r="M137" s="2">
        <v>-0.24523809523809501</v>
      </c>
      <c r="N137" s="2">
        <v>-0.20189274447949501</v>
      </c>
      <c r="O137" s="3">
        <v>-0.59061488673139195</v>
      </c>
      <c r="P137" s="3">
        <v>-0.74725274725274704</v>
      </c>
    </row>
    <row r="138" spans="1:16" x14ac:dyDescent="0.3">
      <c r="A138" s="8" t="s">
        <v>204</v>
      </c>
      <c r="B138" s="8" t="s">
        <v>115</v>
      </c>
      <c r="C138" s="2">
        <v>0.2</v>
      </c>
      <c r="D138" s="2">
        <v>0.22222222222222199</v>
      </c>
      <c r="E138" s="2">
        <v>-0.13636363636363599</v>
      </c>
      <c r="F138" s="2">
        <v>0.26315789473684198</v>
      </c>
      <c r="G138" s="2">
        <v>0.33333333333333298</v>
      </c>
      <c r="H138" s="2">
        <v>0.21875</v>
      </c>
      <c r="I138" s="2">
        <v>0.35897435897435898</v>
      </c>
      <c r="J138" s="2">
        <v>-0.15094339622641501</v>
      </c>
      <c r="K138" s="2">
        <v>0.48888888888888898</v>
      </c>
      <c r="L138" s="2">
        <v>0.41791044776119401</v>
      </c>
      <c r="M138" s="2">
        <v>0.18947368421052599</v>
      </c>
      <c r="N138" s="2">
        <v>5.3097345132743397E-2</v>
      </c>
      <c r="O138" s="3">
        <v>1.6444444444444399</v>
      </c>
      <c r="P138" s="3">
        <v>4.4090909090909101</v>
      </c>
    </row>
    <row r="139" spans="1:16" x14ac:dyDescent="0.3">
      <c r="A139" s="8" t="s">
        <v>204</v>
      </c>
      <c r="B139" s="8" t="s">
        <v>116</v>
      </c>
      <c r="C139" s="2">
        <v>0.101748807631161</v>
      </c>
      <c r="D139" s="2">
        <v>2.8860028860028902E-2</v>
      </c>
      <c r="E139" s="2">
        <v>3.1790556334735903E-2</v>
      </c>
      <c r="F139" s="2">
        <v>9.6964204802899898E-2</v>
      </c>
      <c r="G139" s="2">
        <v>0.112350268484097</v>
      </c>
      <c r="H139" s="2">
        <v>9.7289268473820995E-2</v>
      </c>
      <c r="I139" s="2">
        <v>0.16311336717428099</v>
      </c>
      <c r="J139" s="2">
        <v>0.12685481524585401</v>
      </c>
      <c r="K139" s="2">
        <v>0.10560289181513</v>
      </c>
      <c r="L139" s="2">
        <v>0.22349369453526399</v>
      </c>
      <c r="M139" s="2">
        <v>0.18686772284787201</v>
      </c>
      <c r="N139" s="2">
        <v>2.9109038275973002E-2</v>
      </c>
      <c r="O139" s="3">
        <v>0.65220759101471704</v>
      </c>
      <c r="P139" s="3">
        <v>1.99158485273492</v>
      </c>
    </row>
    <row r="140" spans="1:16" x14ac:dyDescent="0.3">
      <c r="A140" s="8" t="s">
        <v>204</v>
      </c>
      <c r="B140" s="8" t="s">
        <v>117</v>
      </c>
      <c r="C140" s="2">
        <v>0.46153846153846201</v>
      </c>
      <c r="D140" s="2">
        <v>-2.6315789473684199E-2</v>
      </c>
      <c r="E140" s="2">
        <v>0.135135135135135</v>
      </c>
      <c r="F140" s="2">
        <v>-0.16666666666666699</v>
      </c>
      <c r="G140" s="2">
        <v>0.34285714285714303</v>
      </c>
      <c r="H140" s="2">
        <v>0.10638297872340401</v>
      </c>
      <c r="I140" s="2">
        <v>9.6153846153846201E-2</v>
      </c>
      <c r="J140" s="2">
        <v>0.19298245614035101</v>
      </c>
      <c r="K140" s="2">
        <v>4.4117647058823498E-2</v>
      </c>
      <c r="L140" s="2">
        <v>0.154929577464789</v>
      </c>
      <c r="M140" s="2">
        <v>0.41463414634146301</v>
      </c>
      <c r="N140" s="2">
        <v>-2.5862068965517199E-2</v>
      </c>
      <c r="O140" s="3">
        <v>0.66176470588235303</v>
      </c>
      <c r="P140" s="3">
        <v>2.0540540540540499</v>
      </c>
    </row>
    <row r="141" spans="1:16" x14ac:dyDescent="0.3">
      <c r="A141" s="8" t="s">
        <v>204</v>
      </c>
      <c r="B141" s="8" t="s">
        <v>111</v>
      </c>
      <c r="C141" s="2">
        <v>-2.7197975964579402E-2</v>
      </c>
      <c r="D141" s="2">
        <v>-9.1677503250975304E-2</v>
      </c>
      <c r="E141" s="2">
        <v>-7.8024337866857599E-2</v>
      </c>
      <c r="F141" s="2">
        <v>-1.7080745341614901E-2</v>
      </c>
      <c r="G141" s="2">
        <v>-9.5576619273301702E-2</v>
      </c>
      <c r="H141" s="2">
        <v>-6.20087336244542E-2</v>
      </c>
      <c r="I141" s="2">
        <v>-0.13407821229050301</v>
      </c>
      <c r="J141" s="2">
        <v>-6.7741935483871002E-2</v>
      </c>
      <c r="K141" s="2">
        <v>-3.8062283737024201E-2</v>
      </c>
      <c r="L141" s="2">
        <v>-0.308153477218225</v>
      </c>
      <c r="M141" s="2">
        <v>-0.26343154246100497</v>
      </c>
      <c r="N141" s="2">
        <v>-0.16235294117647101</v>
      </c>
      <c r="O141" s="3">
        <v>-0.58938869665513305</v>
      </c>
      <c r="P141" s="3">
        <v>-0.74516821760916296</v>
      </c>
    </row>
    <row r="142" spans="1:16" x14ac:dyDescent="0.3">
      <c r="A142" s="8" t="s">
        <v>204</v>
      </c>
      <c r="B142" s="8" t="s">
        <v>17</v>
      </c>
      <c r="C142" s="2">
        <v>0.27272727272727298</v>
      </c>
      <c r="D142" s="2">
        <v>-0.214285714285714</v>
      </c>
      <c r="E142" s="2">
        <v>0</v>
      </c>
      <c r="F142" s="2">
        <v>0.27272727272727298</v>
      </c>
      <c r="G142" s="2">
        <v>-0.14285714285714299</v>
      </c>
      <c r="H142" s="2">
        <v>0</v>
      </c>
      <c r="I142" s="2">
        <v>0.25</v>
      </c>
      <c r="J142" s="2">
        <v>0.266666666666667</v>
      </c>
      <c r="K142" s="2">
        <v>5.2631578947368397E-2</v>
      </c>
      <c r="L142" s="2">
        <v>0.15</v>
      </c>
      <c r="M142" s="2">
        <v>0.217391304347826</v>
      </c>
      <c r="N142" s="2">
        <v>0.107142857142857</v>
      </c>
      <c r="O142" s="3">
        <v>0.63157894736842102</v>
      </c>
      <c r="P142" s="3">
        <v>1.8181818181818199</v>
      </c>
    </row>
    <row r="143" spans="1:16" x14ac:dyDescent="0.3">
      <c r="A143" s="8" t="s">
        <v>204</v>
      </c>
      <c r="B143" s="8" t="s">
        <v>110</v>
      </c>
      <c r="C143" s="2">
        <v>0.19915254237288099</v>
      </c>
      <c r="D143" s="2">
        <v>-6.0070671378091897E-2</v>
      </c>
      <c r="E143" s="2">
        <v>3.3834586466165398E-2</v>
      </c>
      <c r="F143" s="2">
        <v>0.14181818181818201</v>
      </c>
      <c r="G143" s="2">
        <v>4.7770700636942699E-2</v>
      </c>
      <c r="H143" s="2">
        <v>3.9513677811550199E-2</v>
      </c>
      <c r="I143" s="2">
        <v>5.8479532163742701E-2</v>
      </c>
      <c r="J143" s="2">
        <v>0.15469613259668499</v>
      </c>
      <c r="K143" s="2">
        <v>1.19617224880383E-2</v>
      </c>
      <c r="L143" s="2">
        <v>0.18203309692671399</v>
      </c>
      <c r="M143" s="2">
        <v>0.14599999999999999</v>
      </c>
      <c r="N143" s="2">
        <v>-2.4432809773123901E-2</v>
      </c>
      <c r="O143" s="3">
        <v>0.33732057416267902</v>
      </c>
      <c r="P143" s="3">
        <v>1.1015037593985</v>
      </c>
    </row>
    <row r="144" spans="1:16" x14ac:dyDescent="0.3">
      <c r="A144" s="11" t="s">
        <v>18</v>
      </c>
      <c r="B144" s="11" t="s">
        <v>18</v>
      </c>
      <c r="C144" s="3">
        <v>5.3932790037542401E-2</v>
      </c>
      <c r="D144" s="3">
        <v>-1.6912829423689501E-2</v>
      </c>
      <c r="E144" s="3">
        <v>3.74123608083427E-3</v>
      </c>
      <c r="F144" s="3">
        <v>1.8812549526017699E-2</v>
      </c>
      <c r="G144" s="3">
        <v>6.4700120988650106E-2</v>
      </c>
      <c r="H144" s="3">
        <v>5.2056277056277099E-2</v>
      </c>
      <c r="I144" s="3">
        <v>8.70023660117272E-2</v>
      </c>
      <c r="J144" s="3">
        <v>8.1789575791989005E-2</v>
      </c>
      <c r="K144" s="3">
        <v>7.2828273991776701E-2</v>
      </c>
      <c r="L144" s="3">
        <v>0.11968442940432999</v>
      </c>
      <c r="M144" s="3">
        <v>0.117869822485207</v>
      </c>
      <c r="N144" s="3">
        <v>2.67593934754638E-2</v>
      </c>
      <c r="O144" s="3">
        <v>0.37875076546233899</v>
      </c>
      <c r="P144" s="3">
        <v>0.85712602368467605</v>
      </c>
    </row>
    <row r="145" spans="1:2" x14ac:dyDescent="0.3">
      <c r="A145" s="15"/>
      <c r="B145" s="15"/>
    </row>
    <row r="146" spans="1:2" x14ac:dyDescent="0.3">
      <c r="A146" s="13" t="s">
        <v>42</v>
      </c>
      <c r="B146" s="15"/>
    </row>
    <row r="147" spans="1:2" x14ac:dyDescent="0.3">
      <c r="A147" s="14" t="s">
        <v>43</v>
      </c>
      <c r="B147" s="15"/>
    </row>
    <row r="148" spans="1:2" x14ac:dyDescent="0.3">
      <c r="A148" s="14" t="s">
        <v>44</v>
      </c>
      <c r="B148" s="15"/>
    </row>
    <row r="149" spans="1:2" x14ac:dyDescent="0.3">
      <c r="A149" s="14" t="s">
        <v>120</v>
      </c>
      <c r="B149" s="15"/>
    </row>
    <row r="150" spans="1:2" x14ac:dyDescent="0.3">
      <c r="A150" s="14" t="s">
        <v>47</v>
      </c>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54:O54"/>
    <mergeCell ref="C100:N100"/>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F400"/>
  <sheetViews>
    <sheetView showGridLines="0" workbookViewId="0"/>
  </sheetViews>
  <sheetFormatPr defaultColWidth="11.5546875" defaultRowHeight="14.4" x14ac:dyDescent="0.3"/>
  <cols>
    <col min="1" max="1" width="25.6640625" customWidth="1"/>
    <col min="2" max="2" width="21.6640625" customWidth="1"/>
    <col min="3" max="13" width="10.5546875" customWidth="1"/>
  </cols>
  <sheetData>
    <row r="1" spans="1:6" ht="15.6" x14ac:dyDescent="0.3">
      <c r="A1" s="12" t="s">
        <v>255</v>
      </c>
      <c r="B1" s="15"/>
    </row>
    <row r="2" spans="1:6" ht="15.6" x14ac:dyDescent="0.3">
      <c r="A2" s="12" t="s">
        <v>176</v>
      </c>
      <c r="B2" s="15"/>
    </row>
    <row r="3" spans="1:6" ht="15.6" x14ac:dyDescent="0.3">
      <c r="A3" s="12" t="s">
        <v>206</v>
      </c>
      <c r="B3" s="15"/>
    </row>
    <row r="4" spans="1:6" ht="15.6" x14ac:dyDescent="0.3">
      <c r="A4" s="12" t="s">
        <v>124</v>
      </c>
      <c r="B4" s="15"/>
    </row>
    <row r="5" spans="1:6" ht="15.6" x14ac:dyDescent="0.3">
      <c r="A5" s="12"/>
      <c r="B5" s="15"/>
    </row>
    <row r="6" spans="1:6" x14ac:dyDescent="0.3">
      <c r="A6" s="16" t="str">
        <f>HYPERLINK("#'Table of contents'!A114", "Back to contents")</f>
        <v>Back to contents</v>
      </c>
      <c r="B6" s="15"/>
    </row>
    <row r="7" spans="1:6" x14ac:dyDescent="0.3">
      <c r="A7" s="15"/>
      <c r="B7" s="15"/>
      <c r="C7" s="18" t="s">
        <v>36</v>
      </c>
      <c r="D7" s="19"/>
      <c r="E7" s="19"/>
      <c r="F7" s="19"/>
    </row>
    <row r="8" spans="1:6" x14ac:dyDescent="0.3">
      <c r="A8" s="9" t="s">
        <v>41</v>
      </c>
      <c r="B8" s="9" t="s">
        <v>41</v>
      </c>
      <c r="C8" s="4" t="s">
        <v>9</v>
      </c>
      <c r="D8" s="4" t="s">
        <v>10</v>
      </c>
      <c r="E8" s="4" t="s">
        <v>11</v>
      </c>
      <c r="F8" s="4" t="s">
        <v>12</v>
      </c>
    </row>
    <row r="9" spans="1:6" x14ac:dyDescent="0.3">
      <c r="A9" s="7" t="s">
        <v>198</v>
      </c>
      <c r="B9" s="7" t="s">
        <v>121</v>
      </c>
      <c r="C9" s="1">
        <v>229</v>
      </c>
      <c r="D9" s="1">
        <v>293</v>
      </c>
      <c r="E9" s="1">
        <v>320</v>
      </c>
      <c r="F9" s="1">
        <v>338</v>
      </c>
    </row>
    <row r="10" spans="1:6" x14ac:dyDescent="0.3">
      <c r="A10" s="7" t="s">
        <v>198</v>
      </c>
      <c r="B10" s="7" t="s">
        <v>122</v>
      </c>
      <c r="C10" s="1">
        <v>6352</v>
      </c>
      <c r="D10" s="1">
        <v>6669</v>
      </c>
      <c r="E10" s="1">
        <v>7310</v>
      </c>
      <c r="F10" s="1">
        <v>7471</v>
      </c>
    </row>
    <row r="11" spans="1:6" x14ac:dyDescent="0.3">
      <c r="A11" s="7" t="s">
        <v>199</v>
      </c>
      <c r="B11" s="7" t="s">
        <v>121</v>
      </c>
      <c r="C11" s="1">
        <v>563</v>
      </c>
      <c r="D11" s="1">
        <v>689</v>
      </c>
      <c r="E11" s="1">
        <v>766</v>
      </c>
      <c r="F11" s="1">
        <v>863</v>
      </c>
    </row>
    <row r="12" spans="1:6" x14ac:dyDescent="0.3">
      <c r="A12" s="7" t="s">
        <v>199</v>
      </c>
      <c r="B12" s="7" t="s">
        <v>122</v>
      </c>
      <c r="C12" s="1">
        <v>14984</v>
      </c>
      <c r="D12" s="1">
        <v>15451</v>
      </c>
      <c r="E12" s="1">
        <v>16774</v>
      </c>
      <c r="F12" s="1">
        <v>16872</v>
      </c>
    </row>
    <row r="13" spans="1:6" x14ac:dyDescent="0.3">
      <c r="A13" s="7" t="s">
        <v>200</v>
      </c>
      <c r="B13" s="7" t="s">
        <v>121</v>
      </c>
      <c r="C13" s="1">
        <v>411</v>
      </c>
      <c r="D13" s="1">
        <v>529</v>
      </c>
      <c r="E13" s="1">
        <v>595</v>
      </c>
      <c r="F13" s="1">
        <v>649</v>
      </c>
    </row>
    <row r="14" spans="1:6" x14ac:dyDescent="0.3">
      <c r="A14" s="7" t="s">
        <v>200</v>
      </c>
      <c r="B14" s="7" t="s">
        <v>122</v>
      </c>
      <c r="C14" s="1">
        <v>10155</v>
      </c>
      <c r="D14" s="1">
        <v>11003</v>
      </c>
      <c r="E14" s="1">
        <v>12688</v>
      </c>
      <c r="F14" s="1">
        <v>13031</v>
      </c>
    </row>
    <row r="15" spans="1:6" x14ac:dyDescent="0.3">
      <c r="A15" s="7" t="s">
        <v>201</v>
      </c>
      <c r="B15" s="7" t="s">
        <v>121</v>
      </c>
      <c r="C15" s="1">
        <v>306</v>
      </c>
      <c r="D15" s="1">
        <v>397</v>
      </c>
      <c r="E15" s="1">
        <v>449</v>
      </c>
      <c r="F15" s="1">
        <v>480</v>
      </c>
    </row>
    <row r="16" spans="1:6" x14ac:dyDescent="0.3">
      <c r="A16" s="7" t="s">
        <v>201</v>
      </c>
      <c r="B16" s="7" t="s">
        <v>122</v>
      </c>
      <c r="C16" s="1">
        <v>7532</v>
      </c>
      <c r="D16" s="1">
        <v>8246</v>
      </c>
      <c r="E16" s="1">
        <v>9471</v>
      </c>
      <c r="F16" s="1">
        <v>9710</v>
      </c>
    </row>
    <row r="17" spans="1:6" x14ac:dyDescent="0.3">
      <c r="A17" s="7" t="s">
        <v>202</v>
      </c>
      <c r="B17" s="7" t="s">
        <v>121</v>
      </c>
      <c r="C17" s="1">
        <v>354</v>
      </c>
      <c r="D17" s="1">
        <v>429</v>
      </c>
      <c r="E17" s="1">
        <v>522</v>
      </c>
      <c r="F17" s="1">
        <v>611</v>
      </c>
    </row>
    <row r="18" spans="1:6" x14ac:dyDescent="0.3">
      <c r="A18" s="7" t="s">
        <v>202</v>
      </c>
      <c r="B18" s="7" t="s">
        <v>122</v>
      </c>
      <c r="C18" s="1">
        <v>8687</v>
      </c>
      <c r="D18" s="1">
        <v>8915</v>
      </c>
      <c r="E18" s="1">
        <v>9921</v>
      </c>
      <c r="F18" s="1">
        <v>10322</v>
      </c>
    </row>
    <row r="19" spans="1:6" x14ac:dyDescent="0.3">
      <c r="A19" s="7" t="s">
        <v>203</v>
      </c>
      <c r="B19" s="7" t="s">
        <v>121</v>
      </c>
      <c r="C19" s="1">
        <v>266</v>
      </c>
      <c r="D19" s="1">
        <v>345</v>
      </c>
      <c r="E19" s="1">
        <v>396</v>
      </c>
      <c r="F19" s="1">
        <v>447</v>
      </c>
    </row>
    <row r="20" spans="1:6" x14ac:dyDescent="0.3">
      <c r="A20" s="7" t="s">
        <v>203</v>
      </c>
      <c r="B20" s="7" t="s">
        <v>122</v>
      </c>
      <c r="C20" s="1">
        <v>4509</v>
      </c>
      <c r="D20" s="1">
        <v>4725</v>
      </c>
      <c r="E20" s="1">
        <v>5099</v>
      </c>
      <c r="F20" s="1">
        <v>5317</v>
      </c>
    </row>
    <row r="21" spans="1:6" x14ac:dyDescent="0.3">
      <c r="A21" s="7" t="s">
        <v>204</v>
      </c>
      <c r="B21" s="7" t="s">
        <v>122</v>
      </c>
      <c r="C21" s="1">
        <v>6499</v>
      </c>
      <c r="D21" s="1">
        <v>7138</v>
      </c>
      <c r="E21" s="1">
        <v>8183</v>
      </c>
      <c r="F21" s="1">
        <v>8314</v>
      </c>
    </row>
    <row r="22" spans="1:6" x14ac:dyDescent="0.3">
      <c r="A22" s="7" t="s">
        <v>204</v>
      </c>
      <c r="B22" s="7" t="s">
        <v>121</v>
      </c>
      <c r="C22" s="1">
        <v>357</v>
      </c>
      <c r="D22" s="1">
        <v>428</v>
      </c>
      <c r="E22" s="1">
        <v>532</v>
      </c>
      <c r="F22" s="1">
        <v>545</v>
      </c>
    </row>
    <row r="23" spans="1:6" x14ac:dyDescent="0.3">
      <c r="A23" s="10" t="s">
        <v>18</v>
      </c>
      <c r="B23" s="10" t="s">
        <v>18</v>
      </c>
      <c r="C23" s="5">
        <v>61204</v>
      </c>
      <c r="D23" s="5">
        <v>65257</v>
      </c>
      <c r="E23" s="5">
        <v>73026</v>
      </c>
      <c r="F23" s="5">
        <v>74970</v>
      </c>
    </row>
    <row r="24" spans="1:6" x14ac:dyDescent="0.3">
      <c r="A24" s="15"/>
      <c r="B24" s="15"/>
    </row>
    <row r="25" spans="1:6" x14ac:dyDescent="0.3">
      <c r="A25" s="15"/>
      <c r="B25" s="15"/>
    </row>
    <row r="26" spans="1:6" x14ac:dyDescent="0.3">
      <c r="A26" s="15"/>
      <c r="B26" s="15"/>
      <c r="C26" s="18" t="s">
        <v>37</v>
      </c>
      <c r="D26" s="19"/>
      <c r="E26" s="19"/>
      <c r="F26" s="19"/>
    </row>
    <row r="27" spans="1:6" x14ac:dyDescent="0.3">
      <c r="A27" s="9" t="s">
        <v>41</v>
      </c>
      <c r="B27" s="9" t="s">
        <v>41</v>
      </c>
      <c r="C27" s="4" t="s">
        <v>9</v>
      </c>
      <c r="D27" s="4" t="s">
        <v>10</v>
      </c>
      <c r="E27" s="4" t="s">
        <v>11</v>
      </c>
      <c r="F27" s="4" t="s">
        <v>12</v>
      </c>
    </row>
    <row r="28" spans="1:6" x14ac:dyDescent="0.3">
      <c r="A28" s="8" t="s">
        <v>198</v>
      </c>
      <c r="B28" s="8" t="s">
        <v>121</v>
      </c>
      <c r="C28" s="2">
        <v>3.4797143291293103E-2</v>
      </c>
      <c r="D28" s="2">
        <v>4.2085607584027601E-2</v>
      </c>
      <c r="E28" s="2">
        <v>4.19397116644823E-2</v>
      </c>
      <c r="F28" s="2">
        <v>4.3283390959149702E-2</v>
      </c>
    </row>
    <row r="29" spans="1:6" x14ac:dyDescent="0.3">
      <c r="A29" s="8" t="s">
        <v>198</v>
      </c>
      <c r="B29" s="8" t="s">
        <v>122</v>
      </c>
      <c r="C29" s="2">
        <v>0.96520285670870698</v>
      </c>
      <c r="D29" s="2">
        <v>0.95791439241597198</v>
      </c>
      <c r="E29" s="2">
        <v>0.95806028833551804</v>
      </c>
      <c r="F29" s="2">
        <v>0.95671660904084999</v>
      </c>
    </row>
    <row r="30" spans="1:6" x14ac:dyDescent="0.3">
      <c r="A30" s="8" t="s">
        <v>199</v>
      </c>
      <c r="B30" s="8" t="s">
        <v>121</v>
      </c>
      <c r="C30" s="2">
        <v>3.6212774168649903E-2</v>
      </c>
      <c r="D30" s="2">
        <v>4.2688971499380397E-2</v>
      </c>
      <c r="E30" s="2">
        <v>4.36716077537058E-2</v>
      </c>
      <c r="F30" s="2">
        <v>4.8660840146602803E-2</v>
      </c>
    </row>
    <row r="31" spans="1:6" x14ac:dyDescent="0.3">
      <c r="A31" s="8" t="s">
        <v>199</v>
      </c>
      <c r="B31" s="8" t="s">
        <v>122</v>
      </c>
      <c r="C31" s="2">
        <v>0.96378722583135001</v>
      </c>
      <c r="D31" s="2">
        <v>0.95731102850062</v>
      </c>
      <c r="E31" s="2">
        <v>0.95632839224629396</v>
      </c>
      <c r="F31" s="2">
        <v>0.95133915985339701</v>
      </c>
    </row>
    <row r="32" spans="1:6" x14ac:dyDescent="0.3">
      <c r="A32" s="8" t="s">
        <v>200</v>
      </c>
      <c r="B32" s="8" t="s">
        <v>121</v>
      </c>
      <c r="C32" s="2">
        <v>3.8898353208404297E-2</v>
      </c>
      <c r="D32" s="2">
        <v>4.5872355185570597E-2</v>
      </c>
      <c r="E32" s="2">
        <v>4.4794097718888801E-2</v>
      </c>
      <c r="F32" s="2">
        <v>4.7441520467836298E-2</v>
      </c>
    </row>
    <row r="33" spans="1:6" x14ac:dyDescent="0.3">
      <c r="A33" s="8" t="s">
        <v>200</v>
      </c>
      <c r="B33" s="8" t="s">
        <v>122</v>
      </c>
      <c r="C33" s="2">
        <v>0.96110164679159604</v>
      </c>
      <c r="D33" s="2">
        <v>0.95412764481442902</v>
      </c>
      <c r="E33" s="2">
        <v>0.95520590228111102</v>
      </c>
      <c r="F33" s="2">
        <v>0.95255847953216399</v>
      </c>
    </row>
    <row r="34" spans="1:6" x14ac:dyDescent="0.3">
      <c r="A34" s="8" t="s">
        <v>201</v>
      </c>
      <c r="B34" s="8" t="s">
        <v>121</v>
      </c>
      <c r="C34" s="2">
        <v>3.9040571574381198E-2</v>
      </c>
      <c r="D34" s="2">
        <v>4.5933125072312897E-2</v>
      </c>
      <c r="E34" s="2">
        <v>4.52620967741936E-2</v>
      </c>
      <c r="F34" s="2">
        <v>4.7105004906771303E-2</v>
      </c>
    </row>
    <row r="35" spans="1:6" x14ac:dyDescent="0.3">
      <c r="A35" s="8" t="s">
        <v>201</v>
      </c>
      <c r="B35" s="8" t="s">
        <v>122</v>
      </c>
      <c r="C35" s="2">
        <v>0.96095942842561899</v>
      </c>
      <c r="D35" s="2">
        <v>0.95406687492768705</v>
      </c>
      <c r="E35" s="2">
        <v>0.95473790322580598</v>
      </c>
      <c r="F35" s="2">
        <v>0.95289499509322895</v>
      </c>
    </row>
    <row r="36" spans="1:6" x14ac:dyDescent="0.3">
      <c r="A36" s="8" t="s">
        <v>202</v>
      </c>
      <c r="B36" s="8" t="s">
        <v>121</v>
      </c>
      <c r="C36" s="2">
        <v>3.9154960734431997E-2</v>
      </c>
      <c r="D36" s="2">
        <v>4.5911815068493199E-2</v>
      </c>
      <c r="E36" s="2">
        <v>4.9985636311404798E-2</v>
      </c>
      <c r="F36" s="2">
        <v>5.5885850178359099E-2</v>
      </c>
    </row>
    <row r="37" spans="1:6" x14ac:dyDescent="0.3">
      <c r="A37" s="8" t="s">
        <v>202</v>
      </c>
      <c r="B37" s="8" t="s">
        <v>122</v>
      </c>
      <c r="C37" s="2">
        <v>0.96084503926556797</v>
      </c>
      <c r="D37" s="2">
        <v>0.95408818493150704</v>
      </c>
      <c r="E37" s="2">
        <v>0.95001436368859504</v>
      </c>
      <c r="F37" s="2">
        <v>0.94411414982164099</v>
      </c>
    </row>
    <row r="38" spans="1:6" x14ac:dyDescent="0.3">
      <c r="A38" s="8" t="s">
        <v>203</v>
      </c>
      <c r="B38" s="8" t="s">
        <v>121</v>
      </c>
      <c r="C38" s="2">
        <v>5.5706806282722503E-2</v>
      </c>
      <c r="D38" s="2">
        <v>6.8047337278106496E-2</v>
      </c>
      <c r="E38" s="2">
        <v>7.2065514103730702E-2</v>
      </c>
      <c r="F38" s="2">
        <v>7.7550312283136705E-2</v>
      </c>
    </row>
    <row r="39" spans="1:6" x14ac:dyDescent="0.3">
      <c r="A39" s="8" t="s">
        <v>203</v>
      </c>
      <c r="B39" s="8" t="s">
        <v>122</v>
      </c>
      <c r="C39" s="2">
        <v>0.94429319371727705</v>
      </c>
      <c r="D39" s="2">
        <v>0.93195266272189303</v>
      </c>
      <c r="E39" s="2">
        <v>0.92793448589626903</v>
      </c>
      <c r="F39" s="2">
        <v>0.92244968771686298</v>
      </c>
    </row>
    <row r="40" spans="1:6" x14ac:dyDescent="0.3">
      <c r="A40" s="8" t="s">
        <v>204</v>
      </c>
      <c r="B40" s="8" t="s">
        <v>122</v>
      </c>
      <c r="C40" s="2">
        <v>0.94792882147024504</v>
      </c>
      <c r="D40" s="2">
        <v>0.94343113930742795</v>
      </c>
      <c r="E40" s="2">
        <v>0.93895582329317295</v>
      </c>
      <c r="F40" s="2">
        <v>0.93848064115588703</v>
      </c>
    </row>
    <row r="41" spans="1:6" x14ac:dyDescent="0.3">
      <c r="A41" s="8" t="s">
        <v>204</v>
      </c>
      <c r="B41" s="8" t="s">
        <v>121</v>
      </c>
      <c r="C41" s="2">
        <v>5.2071178529754999E-2</v>
      </c>
      <c r="D41" s="2">
        <v>5.6568860692571998E-2</v>
      </c>
      <c r="E41" s="2">
        <v>6.1044176706827297E-2</v>
      </c>
      <c r="F41" s="2">
        <v>6.1519358844113303E-2</v>
      </c>
    </row>
    <row r="42" spans="1:6" x14ac:dyDescent="0.3">
      <c r="A42" s="15"/>
      <c r="B42" s="15"/>
    </row>
    <row r="43" spans="1:6" x14ac:dyDescent="0.3">
      <c r="A43" s="13" t="s">
        <v>42</v>
      </c>
      <c r="B43" s="15"/>
    </row>
    <row r="44" spans="1:6" x14ac:dyDescent="0.3">
      <c r="A44" s="14" t="s">
        <v>43</v>
      </c>
      <c r="B44" s="15"/>
    </row>
    <row r="45" spans="1:6" x14ac:dyDescent="0.3">
      <c r="A45" s="14" t="s">
        <v>44</v>
      </c>
      <c r="B45" s="15"/>
    </row>
    <row r="46" spans="1:6" x14ac:dyDescent="0.3">
      <c r="A46" s="14" t="s">
        <v>125</v>
      </c>
      <c r="B46" s="15"/>
    </row>
    <row r="47" spans="1:6" x14ac:dyDescent="0.3">
      <c r="A47" s="14" t="s">
        <v>47</v>
      </c>
      <c r="B47" s="15"/>
    </row>
    <row r="48" spans="1:6" x14ac:dyDescent="0.3">
      <c r="A48" s="15"/>
      <c r="B48" s="15"/>
    </row>
    <row r="49" spans="1:2" x14ac:dyDescent="0.3">
      <c r="A49" s="15"/>
      <c r="B49" s="15"/>
    </row>
    <row r="50" spans="1:2" x14ac:dyDescent="0.3">
      <c r="A50" s="15"/>
      <c r="B50" s="15"/>
    </row>
    <row r="51" spans="1:2" x14ac:dyDescent="0.3">
      <c r="A51" s="15"/>
      <c r="B51" s="15"/>
    </row>
    <row r="52" spans="1:2" x14ac:dyDescent="0.3">
      <c r="A52" s="15"/>
      <c r="B52" s="15"/>
    </row>
    <row r="53" spans="1:2" x14ac:dyDescent="0.3">
      <c r="A53" s="15"/>
      <c r="B53" s="15"/>
    </row>
    <row r="54" spans="1:2" x14ac:dyDescent="0.3">
      <c r="A54" s="15"/>
      <c r="B54" s="15"/>
    </row>
    <row r="55" spans="1:2" x14ac:dyDescent="0.3">
      <c r="A55" s="15"/>
      <c r="B55" s="15"/>
    </row>
    <row r="56" spans="1:2" x14ac:dyDescent="0.3">
      <c r="A56" s="15"/>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F7"/>
    <mergeCell ref="C26:F2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O400"/>
  <sheetViews>
    <sheetView showGridLines="0" workbookViewId="0">
      <selection activeCell="A6" sqref="A6"/>
    </sheetView>
  </sheetViews>
  <sheetFormatPr defaultColWidth="11.5546875" defaultRowHeight="14.4" x14ac:dyDescent="0.3"/>
  <cols>
    <col min="1" max="1" width="25.6640625" customWidth="1"/>
    <col min="2" max="12" width="10.5546875" customWidth="1"/>
  </cols>
  <sheetData>
    <row r="1" spans="1:14" ht="15.6" x14ac:dyDescent="0.3">
      <c r="A1" s="12" t="s">
        <v>256</v>
      </c>
    </row>
    <row r="2" spans="1:14" ht="15.6" x14ac:dyDescent="0.3">
      <c r="A2" s="12" t="s">
        <v>187</v>
      </c>
    </row>
    <row r="3" spans="1:14" ht="15.6" x14ac:dyDescent="0.3">
      <c r="A3" s="12" t="s">
        <v>206</v>
      </c>
    </row>
    <row r="4" spans="1:14" x14ac:dyDescent="0.3">
      <c r="A4" s="15"/>
    </row>
    <row r="5" spans="1:14" x14ac:dyDescent="0.3">
      <c r="A5" s="15"/>
    </row>
    <row r="6" spans="1:14" x14ac:dyDescent="0.3">
      <c r="A6" s="16" t="str">
        <f>HYPERLINK("#'Table of contents'!A115", "Back to contents")</f>
        <v>Back to contents</v>
      </c>
    </row>
    <row r="7" spans="1:14" x14ac:dyDescent="0.3">
      <c r="A7" s="15"/>
      <c r="B7" s="18" t="s">
        <v>36</v>
      </c>
      <c r="C7" s="19"/>
      <c r="D7" s="19"/>
      <c r="E7" s="19"/>
      <c r="F7" s="19"/>
      <c r="G7" s="19"/>
      <c r="H7" s="19"/>
      <c r="I7" s="19"/>
      <c r="J7" s="19"/>
      <c r="K7" s="19"/>
      <c r="L7" s="19"/>
      <c r="M7" s="19"/>
      <c r="N7" s="19"/>
    </row>
    <row r="8" spans="1:14" x14ac:dyDescent="0.3">
      <c r="A8" s="9" t="s">
        <v>41</v>
      </c>
      <c r="B8" s="4" t="s">
        <v>0</v>
      </c>
      <c r="C8" s="4" t="s">
        <v>1</v>
      </c>
      <c r="D8" s="4" t="s">
        <v>2</v>
      </c>
      <c r="E8" s="4" t="s">
        <v>3</v>
      </c>
      <c r="F8" s="4" t="s">
        <v>4</v>
      </c>
      <c r="G8" s="4" t="s">
        <v>5</v>
      </c>
      <c r="H8" s="4" t="s">
        <v>6</v>
      </c>
      <c r="I8" s="4" t="s">
        <v>7</v>
      </c>
      <c r="J8" s="4" t="s">
        <v>8</v>
      </c>
      <c r="K8" s="4" t="s">
        <v>9</v>
      </c>
      <c r="L8" s="4" t="s">
        <v>10</v>
      </c>
      <c r="M8" s="4" t="s">
        <v>11</v>
      </c>
      <c r="N8" s="4" t="s">
        <v>12</v>
      </c>
    </row>
    <row r="9" spans="1:14" x14ac:dyDescent="0.3">
      <c r="A9" s="7" t="s">
        <v>198</v>
      </c>
      <c r="B9" s="1">
        <v>4635</v>
      </c>
      <c r="C9" s="1">
        <v>4638</v>
      </c>
      <c r="D9" s="1">
        <v>4528</v>
      </c>
      <c r="E9" s="1">
        <v>4706</v>
      </c>
      <c r="F9" s="1">
        <v>4682</v>
      </c>
      <c r="G9" s="1">
        <v>4305</v>
      </c>
      <c r="H9" s="1">
        <v>4563</v>
      </c>
      <c r="I9" s="1">
        <v>4688</v>
      </c>
      <c r="J9" s="1">
        <v>4926</v>
      </c>
      <c r="K9" s="1">
        <v>5175</v>
      </c>
      <c r="L9" s="1">
        <v>5263</v>
      </c>
      <c r="M9" s="1">
        <v>5859</v>
      </c>
      <c r="N9" s="1">
        <v>6809</v>
      </c>
    </row>
    <row r="10" spans="1:14" x14ac:dyDescent="0.3">
      <c r="A10" s="7" t="s">
        <v>199</v>
      </c>
      <c r="B10" s="1">
        <v>10468</v>
      </c>
      <c r="C10" s="1">
        <v>10051</v>
      </c>
      <c r="D10" s="1">
        <v>10377</v>
      </c>
      <c r="E10" s="1">
        <v>10526</v>
      </c>
      <c r="F10" s="1">
        <v>10883</v>
      </c>
      <c r="G10" s="1">
        <v>10916</v>
      </c>
      <c r="H10" s="1">
        <v>11183</v>
      </c>
      <c r="I10" s="1">
        <v>11303</v>
      </c>
      <c r="J10" s="1">
        <v>11674</v>
      </c>
      <c r="K10" s="1">
        <v>12066</v>
      </c>
      <c r="L10" s="1">
        <v>12265</v>
      </c>
      <c r="M10" s="1">
        <v>12695</v>
      </c>
      <c r="N10" s="1">
        <v>12537</v>
      </c>
    </row>
    <row r="11" spans="1:14" x14ac:dyDescent="0.3">
      <c r="A11" s="7" t="s">
        <v>200</v>
      </c>
      <c r="B11" s="1">
        <v>8388</v>
      </c>
      <c r="C11" s="1">
        <v>8349</v>
      </c>
      <c r="D11" s="1">
        <v>8338</v>
      </c>
      <c r="E11" s="1">
        <v>8361</v>
      </c>
      <c r="F11" s="1">
        <v>7791</v>
      </c>
      <c r="G11" s="1">
        <v>7283</v>
      </c>
      <c r="H11" s="1">
        <v>7772</v>
      </c>
      <c r="I11" s="1">
        <v>8052</v>
      </c>
      <c r="J11" s="1">
        <v>8452</v>
      </c>
      <c r="K11" s="1">
        <v>8441</v>
      </c>
      <c r="L11" s="1">
        <v>8569</v>
      </c>
      <c r="M11" s="1">
        <v>9350</v>
      </c>
      <c r="N11" s="1">
        <v>11934</v>
      </c>
    </row>
    <row r="12" spans="1:14" x14ac:dyDescent="0.3">
      <c r="A12" s="7" t="s">
        <v>201</v>
      </c>
      <c r="B12" s="1">
        <v>6520</v>
      </c>
      <c r="C12" s="1">
        <v>6383</v>
      </c>
      <c r="D12" s="1">
        <v>6468</v>
      </c>
      <c r="E12" s="1">
        <v>6599</v>
      </c>
      <c r="F12" s="1">
        <v>7060</v>
      </c>
      <c r="G12" s="1">
        <v>7954</v>
      </c>
      <c r="H12" s="1">
        <v>8399</v>
      </c>
      <c r="I12" s="1">
        <v>8916</v>
      </c>
      <c r="J12" s="1">
        <v>9089</v>
      </c>
      <c r="K12" s="1">
        <v>10114</v>
      </c>
      <c r="L12" s="1">
        <v>11063</v>
      </c>
      <c r="M12" s="1">
        <v>11039</v>
      </c>
      <c r="N12" s="1">
        <v>8795</v>
      </c>
    </row>
    <row r="13" spans="1:14" x14ac:dyDescent="0.3">
      <c r="A13" s="7" t="s">
        <v>202</v>
      </c>
      <c r="B13" s="1">
        <v>7090</v>
      </c>
      <c r="C13" s="1">
        <v>6771</v>
      </c>
      <c r="D13" s="1">
        <v>6795</v>
      </c>
      <c r="E13" s="1">
        <v>6814</v>
      </c>
      <c r="F13" s="1">
        <v>7076</v>
      </c>
      <c r="G13" s="1">
        <v>7038</v>
      </c>
      <c r="H13" s="1">
        <v>7174</v>
      </c>
      <c r="I13" s="1">
        <v>7290</v>
      </c>
      <c r="J13" s="1">
        <v>7521</v>
      </c>
      <c r="K13" s="1">
        <v>7759</v>
      </c>
      <c r="L13" s="1">
        <v>7919</v>
      </c>
      <c r="M13" s="1">
        <v>8444</v>
      </c>
      <c r="N13" s="1">
        <v>9126</v>
      </c>
    </row>
    <row r="14" spans="1:14" x14ac:dyDescent="0.3">
      <c r="A14" s="7" t="s">
        <v>203</v>
      </c>
      <c r="B14" s="1">
        <v>4505</v>
      </c>
      <c r="C14" s="1">
        <v>4402</v>
      </c>
      <c r="D14" s="1">
        <v>4595</v>
      </c>
      <c r="E14" s="1">
        <v>4700</v>
      </c>
      <c r="F14" s="1">
        <v>4708</v>
      </c>
      <c r="G14" s="1">
        <v>4752</v>
      </c>
      <c r="H14" s="1">
        <v>4813</v>
      </c>
      <c r="I14" s="1">
        <v>4969</v>
      </c>
      <c r="J14" s="1">
        <v>5113</v>
      </c>
      <c r="K14" s="1">
        <v>5454</v>
      </c>
      <c r="L14" s="1">
        <v>5786</v>
      </c>
      <c r="M14" s="1">
        <v>6112</v>
      </c>
      <c r="N14" s="1">
        <v>6434</v>
      </c>
    </row>
    <row r="15" spans="1:14" x14ac:dyDescent="0.3">
      <c r="A15" s="7" t="s">
        <v>204</v>
      </c>
      <c r="B15" s="1">
        <v>8061</v>
      </c>
      <c r="C15" s="1">
        <v>7987</v>
      </c>
      <c r="D15" s="1">
        <v>7902</v>
      </c>
      <c r="E15" s="1">
        <v>7790</v>
      </c>
      <c r="F15" s="1">
        <v>7620</v>
      </c>
      <c r="G15" s="1">
        <v>7671</v>
      </c>
      <c r="H15" s="1">
        <v>8183</v>
      </c>
      <c r="I15" s="1">
        <v>8692</v>
      </c>
      <c r="J15" s="1">
        <v>9133</v>
      </c>
      <c r="K15" s="1">
        <v>9873</v>
      </c>
      <c r="L15" s="1">
        <v>10192</v>
      </c>
      <c r="M15" s="1">
        <v>10508</v>
      </c>
      <c r="N15" s="1">
        <v>11091</v>
      </c>
    </row>
    <row r="16" spans="1:14" x14ac:dyDescent="0.3">
      <c r="A16" s="10" t="s">
        <v>18</v>
      </c>
      <c r="B16" s="5">
        <v>49667</v>
      </c>
      <c r="C16" s="5">
        <v>48581</v>
      </c>
      <c r="D16" s="5">
        <v>49003</v>
      </c>
      <c r="E16" s="5">
        <v>49496</v>
      </c>
      <c r="F16" s="5">
        <v>49820</v>
      </c>
      <c r="G16" s="5">
        <v>49919</v>
      </c>
      <c r="H16" s="5">
        <v>52087</v>
      </c>
      <c r="I16" s="5">
        <v>53910</v>
      </c>
      <c r="J16" s="5">
        <v>55908</v>
      </c>
      <c r="K16" s="5">
        <v>58882</v>
      </c>
      <c r="L16" s="5">
        <v>61057</v>
      </c>
      <c r="M16" s="5">
        <v>64007</v>
      </c>
      <c r="N16" s="5">
        <v>66726</v>
      </c>
    </row>
    <row r="17" spans="1:15" x14ac:dyDescent="0.3">
      <c r="A17" s="15"/>
    </row>
    <row r="18" spans="1:15" x14ac:dyDescent="0.3">
      <c r="A18" s="15"/>
    </row>
    <row r="19" spans="1:15" x14ac:dyDescent="0.3">
      <c r="A19" s="15"/>
      <c r="B19" s="18" t="s">
        <v>37</v>
      </c>
      <c r="C19" s="19"/>
      <c r="D19" s="19"/>
      <c r="E19" s="19"/>
      <c r="F19" s="19"/>
      <c r="G19" s="19"/>
      <c r="H19" s="19"/>
      <c r="I19" s="19"/>
      <c r="J19" s="19"/>
      <c r="K19" s="19"/>
      <c r="L19" s="19"/>
      <c r="M19" s="19"/>
      <c r="N19" s="19"/>
    </row>
    <row r="20" spans="1:15" x14ac:dyDescent="0.3">
      <c r="A20" s="9" t="s">
        <v>41</v>
      </c>
      <c r="B20" s="4" t="s">
        <v>0</v>
      </c>
      <c r="C20" s="4" t="s">
        <v>1</v>
      </c>
      <c r="D20" s="4" t="s">
        <v>2</v>
      </c>
      <c r="E20" s="4" t="s">
        <v>3</v>
      </c>
      <c r="F20" s="4" t="s">
        <v>4</v>
      </c>
      <c r="G20" s="4" t="s">
        <v>5</v>
      </c>
      <c r="H20" s="4" t="s">
        <v>6</v>
      </c>
      <c r="I20" s="4" t="s">
        <v>7</v>
      </c>
      <c r="J20" s="4" t="s">
        <v>8</v>
      </c>
      <c r="K20" s="4" t="s">
        <v>9</v>
      </c>
      <c r="L20" s="4" t="s">
        <v>10</v>
      </c>
      <c r="M20" s="4" t="s">
        <v>11</v>
      </c>
      <c r="N20" s="4" t="s">
        <v>12</v>
      </c>
    </row>
    <row r="21" spans="1:15" x14ac:dyDescent="0.3">
      <c r="A21" s="8" t="s">
        <v>198</v>
      </c>
      <c r="B21" s="2">
        <v>9.3321521332071597E-2</v>
      </c>
      <c r="C21" s="2">
        <v>9.5469422202095505E-2</v>
      </c>
      <c r="D21" s="2">
        <v>9.2402505969022303E-2</v>
      </c>
      <c r="E21" s="2">
        <v>9.5078390172943297E-2</v>
      </c>
      <c r="F21" s="2">
        <v>9.3978321959052605E-2</v>
      </c>
      <c r="G21" s="2">
        <v>8.6239708327490505E-2</v>
      </c>
      <c r="H21" s="2">
        <v>8.7603432718336594E-2</v>
      </c>
      <c r="I21" s="2">
        <v>8.6959747727694298E-2</v>
      </c>
      <c r="J21" s="2">
        <v>8.8109036273878505E-2</v>
      </c>
      <c r="K21" s="2">
        <v>8.7887639686152E-2</v>
      </c>
      <c r="L21" s="2">
        <v>8.6198142719098494E-2</v>
      </c>
      <c r="M21" s="2">
        <v>9.1536863155592396E-2</v>
      </c>
      <c r="N21" s="2">
        <v>0.102044180679196</v>
      </c>
    </row>
    <row r="22" spans="1:15" x14ac:dyDescent="0.3">
      <c r="A22" s="8" t="s">
        <v>199</v>
      </c>
      <c r="B22" s="2">
        <v>0.21076368614975699</v>
      </c>
      <c r="C22" s="2">
        <v>0.206891583129207</v>
      </c>
      <c r="D22" s="2">
        <v>0.21176254515029699</v>
      </c>
      <c r="E22" s="2">
        <v>0.21266364958784501</v>
      </c>
      <c r="F22" s="2">
        <v>0.218446407065436</v>
      </c>
      <c r="G22" s="2">
        <v>0.21867425228870799</v>
      </c>
      <c r="H22" s="2">
        <v>0.21469848522664001</v>
      </c>
      <c r="I22" s="2">
        <v>0.20966425524021501</v>
      </c>
      <c r="J22" s="2">
        <v>0.20880732632181401</v>
      </c>
      <c r="K22" s="2">
        <v>0.20491831119866899</v>
      </c>
      <c r="L22" s="2">
        <v>0.200877868221498</v>
      </c>
      <c r="M22" s="2">
        <v>0.19833768181605099</v>
      </c>
      <c r="N22" s="2">
        <v>0.18788777987590999</v>
      </c>
    </row>
    <row r="23" spans="1:15" x14ac:dyDescent="0.3">
      <c r="A23" s="8" t="s">
        <v>200</v>
      </c>
      <c r="B23" s="2">
        <v>0.16888477258541901</v>
      </c>
      <c r="C23" s="2">
        <v>0.171857310471172</v>
      </c>
      <c r="D23" s="2">
        <v>0.17015284778483</v>
      </c>
      <c r="E23" s="2">
        <v>0.16892274123161499</v>
      </c>
      <c r="F23" s="2">
        <v>0.15638297872340401</v>
      </c>
      <c r="G23" s="2">
        <v>0.14589635209038601</v>
      </c>
      <c r="H23" s="2">
        <v>0.149211895482558</v>
      </c>
      <c r="I23" s="2">
        <v>0.14936004451864199</v>
      </c>
      <c r="J23" s="2">
        <v>0.15117693353366199</v>
      </c>
      <c r="K23" s="2">
        <v>0.143354505621412</v>
      </c>
      <c r="L23" s="2">
        <v>0.14034426847044601</v>
      </c>
      <c r="M23" s="2">
        <v>0.146077772743606</v>
      </c>
      <c r="N23" s="2">
        <v>0.17885082276773701</v>
      </c>
    </row>
    <row r="24" spans="1:15" x14ac:dyDescent="0.3">
      <c r="A24" s="8" t="s">
        <v>201</v>
      </c>
      <c r="B24" s="2">
        <v>0.131274286749753</v>
      </c>
      <c r="C24" s="2">
        <v>0.131388814557131</v>
      </c>
      <c r="D24" s="2">
        <v>0.13199191886211001</v>
      </c>
      <c r="E24" s="2">
        <v>0.13332390496201699</v>
      </c>
      <c r="F24" s="2">
        <v>0.14171015656362901</v>
      </c>
      <c r="G24" s="2">
        <v>0.159338127766983</v>
      </c>
      <c r="H24" s="2">
        <v>0.16124944803885799</v>
      </c>
      <c r="I24" s="2">
        <v>0.16538675570395101</v>
      </c>
      <c r="J24" s="2">
        <v>0.16257065178507499</v>
      </c>
      <c r="K24" s="2">
        <v>0.17176726334024001</v>
      </c>
      <c r="L24" s="2">
        <v>0.18119134579163701</v>
      </c>
      <c r="M24" s="2">
        <v>0.17246551158466999</v>
      </c>
      <c r="N24" s="2">
        <v>0.13180769115487201</v>
      </c>
    </row>
    <row r="25" spans="1:15" x14ac:dyDescent="0.3">
      <c r="A25" s="8" t="s">
        <v>202</v>
      </c>
      <c r="B25" s="2">
        <v>0.142750719793827</v>
      </c>
      <c r="C25" s="2">
        <v>0.13937547600913899</v>
      </c>
      <c r="D25" s="2">
        <v>0.13866497969512101</v>
      </c>
      <c r="E25" s="2">
        <v>0.13766769031841</v>
      </c>
      <c r="F25" s="2">
        <v>0.14203131272581301</v>
      </c>
      <c r="G25" s="2">
        <v>0.14098840120996001</v>
      </c>
      <c r="H25" s="2">
        <v>0.13773110373029701</v>
      </c>
      <c r="I25" s="2">
        <v>0.135225375626043</v>
      </c>
      <c r="J25" s="2">
        <v>0.13452457608929</v>
      </c>
      <c r="K25" s="2">
        <v>0.13177201861349799</v>
      </c>
      <c r="L25" s="2">
        <v>0.12969847847093699</v>
      </c>
      <c r="M25" s="2">
        <v>0.13192307091411901</v>
      </c>
      <c r="N25" s="2">
        <v>0.136768276234152</v>
      </c>
    </row>
    <row r="26" spans="1:15" x14ac:dyDescent="0.3">
      <c r="A26" s="8" t="s">
        <v>203</v>
      </c>
      <c r="B26" s="2">
        <v>9.07040892343004E-2</v>
      </c>
      <c r="C26" s="2">
        <v>9.0611555958090603E-2</v>
      </c>
      <c r="D26" s="2">
        <v>9.3769769197804206E-2</v>
      </c>
      <c r="E26" s="2">
        <v>9.4957168256020699E-2</v>
      </c>
      <c r="F26" s="2">
        <v>9.4500200722601402E-2</v>
      </c>
      <c r="G26" s="2">
        <v>9.5194214627696894E-2</v>
      </c>
      <c r="H26" s="2">
        <v>9.2403094822124499E-2</v>
      </c>
      <c r="I26" s="2">
        <v>9.2172138749768096E-2</v>
      </c>
      <c r="J26" s="2">
        <v>9.1453816985046898E-2</v>
      </c>
      <c r="K26" s="2">
        <v>9.2625929825753198E-2</v>
      </c>
      <c r="L26" s="2">
        <v>9.4763909134087804E-2</v>
      </c>
      <c r="M26" s="2">
        <v>9.5489555829831096E-2</v>
      </c>
      <c r="N26" s="2">
        <v>9.6424182477594905E-2</v>
      </c>
    </row>
    <row r="27" spans="1:15" x14ac:dyDescent="0.3">
      <c r="A27" s="8" t="s">
        <v>204</v>
      </c>
      <c r="B27" s="2">
        <v>0.16230092415487099</v>
      </c>
      <c r="C27" s="2">
        <v>0.164405837673164</v>
      </c>
      <c r="D27" s="2">
        <v>0.16125543334081599</v>
      </c>
      <c r="E27" s="2">
        <v>0.15738645547114899</v>
      </c>
      <c r="F27" s="2">
        <v>0.152950622240064</v>
      </c>
      <c r="G27" s="2">
        <v>0.15366894368877601</v>
      </c>
      <c r="H27" s="2">
        <v>0.15710253998118501</v>
      </c>
      <c r="I27" s="2">
        <v>0.16123168243368599</v>
      </c>
      <c r="J27" s="2">
        <v>0.163357659011233</v>
      </c>
      <c r="K27" s="2">
        <v>0.16767433171427601</v>
      </c>
      <c r="L27" s="2">
        <v>0.16692598719229601</v>
      </c>
      <c r="M27" s="2">
        <v>0.16416954395613001</v>
      </c>
      <c r="N27" s="2">
        <v>0.16621706681053899</v>
      </c>
    </row>
    <row r="28" spans="1:15" x14ac:dyDescent="0.3">
      <c r="A28" s="15"/>
    </row>
    <row r="29" spans="1:15" x14ac:dyDescent="0.3">
      <c r="A29" s="15"/>
    </row>
    <row r="30" spans="1:15" x14ac:dyDescent="0.3">
      <c r="A30" s="15"/>
      <c r="B30" s="18" t="s">
        <v>38</v>
      </c>
      <c r="C30" s="18"/>
      <c r="D30" s="18"/>
      <c r="E30" s="18"/>
      <c r="F30" s="18"/>
      <c r="G30" s="18"/>
      <c r="H30" s="18"/>
      <c r="I30" s="18"/>
      <c r="J30" s="18"/>
      <c r="K30" s="18"/>
      <c r="L30" s="18"/>
      <c r="M30" s="18"/>
      <c r="N30" s="6" t="s">
        <v>39</v>
      </c>
      <c r="O30" s="6" t="s">
        <v>40</v>
      </c>
    </row>
    <row r="31" spans="1:15" x14ac:dyDescent="0.3">
      <c r="A31" s="9" t="s">
        <v>41</v>
      </c>
      <c r="B31" s="4" t="s">
        <v>19</v>
      </c>
      <c r="C31" s="4" t="s">
        <v>20</v>
      </c>
      <c r="D31" s="4" t="s">
        <v>21</v>
      </c>
      <c r="E31" s="4" t="s">
        <v>22</v>
      </c>
      <c r="F31" s="4" t="s">
        <v>23</v>
      </c>
      <c r="G31" s="4" t="s">
        <v>24</v>
      </c>
      <c r="H31" s="4" t="s">
        <v>25</v>
      </c>
      <c r="I31" s="4" t="s">
        <v>26</v>
      </c>
      <c r="J31" s="4" t="s">
        <v>27</v>
      </c>
      <c r="K31" s="4" t="s">
        <v>28</v>
      </c>
      <c r="L31" s="4" t="s">
        <v>29</v>
      </c>
      <c r="M31" s="4" t="s">
        <v>30</v>
      </c>
      <c r="N31" s="4" t="s">
        <v>31</v>
      </c>
      <c r="O31" s="4" t="s">
        <v>32</v>
      </c>
    </row>
    <row r="32" spans="1:15" x14ac:dyDescent="0.3">
      <c r="A32" s="8" t="s">
        <v>198</v>
      </c>
      <c r="B32" s="2">
        <v>6.4724919093851101E-4</v>
      </c>
      <c r="C32" s="2">
        <v>-2.37171194480379E-2</v>
      </c>
      <c r="D32" s="2">
        <v>3.93109540636042E-2</v>
      </c>
      <c r="E32" s="2">
        <v>-5.0998725031874198E-3</v>
      </c>
      <c r="F32" s="2">
        <v>-8.0521144809910294E-2</v>
      </c>
      <c r="G32" s="2">
        <v>5.9930313588850197E-2</v>
      </c>
      <c r="H32" s="2">
        <v>2.7394258163488901E-2</v>
      </c>
      <c r="I32" s="2">
        <v>5.07679180887372E-2</v>
      </c>
      <c r="J32" s="2">
        <v>5.0548112058465301E-2</v>
      </c>
      <c r="K32" s="2">
        <v>1.70048309178744E-2</v>
      </c>
      <c r="L32" s="2">
        <v>0.113243397301919</v>
      </c>
      <c r="M32" s="2">
        <v>0.16214371053080701</v>
      </c>
      <c r="N32" s="3">
        <v>0.38225740966301303</v>
      </c>
      <c r="O32" s="3">
        <v>0.50375441696113099</v>
      </c>
    </row>
    <row r="33" spans="1:15" x14ac:dyDescent="0.3">
      <c r="A33" s="8" t="s">
        <v>199</v>
      </c>
      <c r="B33" s="2">
        <v>-3.9835689721054598E-2</v>
      </c>
      <c r="C33" s="2">
        <v>3.24345836235201E-2</v>
      </c>
      <c r="D33" s="2">
        <v>1.43586778452347E-2</v>
      </c>
      <c r="E33" s="2">
        <v>3.3916017480524398E-2</v>
      </c>
      <c r="F33" s="2">
        <v>3.0322521363594598E-3</v>
      </c>
      <c r="G33" s="2">
        <v>2.4459508977647499E-2</v>
      </c>
      <c r="H33" s="2">
        <v>1.0730573191451299E-2</v>
      </c>
      <c r="I33" s="2">
        <v>3.2823144297973998E-2</v>
      </c>
      <c r="J33" s="2">
        <v>3.3578893267089301E-2</v>
      </c>
      <c r="K33" s="2">
        <v>1.6492623901873001E-2</v>
      </c>
      <c r="L33" s="2">
        <v>3.5059111292295199E-2</v>
      </c>
      <c r="M33" s="2">
        <v>-1.2445844820795599E-2</v>
      </c>
      <c r="N33" s="3">
        <v>7.39249614528011E-2</v>
      </c>
      <c r="O33" s="3">
        <v>0.20815264527319999</v>
      </c>
    </row>
    <row r="34" spans="1:15" x14ac:dyDescent="0.3">
      <c r="A34" s="8" t="s">
        <v>200</v>
      </c>
      <c r="B34" s="2">
        <v>-4.6494992846924203E-3</v>
      </c>
      <c r="C34" s="2">
        <v>-1.31752305665349E-3</v>
      </c>
      <c r="D34" s="2">
        <v>2.75845526505157E-3</v>
      </c>
      <c r="E34" s="2">
        <v>-6.8173663437387899E-2</v>
      </c>
      <c r="F34" s="2">
        <v>-6.52034398665126E-2</v>
      </c>
      <c r="G34" s="2">
        <v>6.7142660991349704E-2</v>
      </c>
      <c r="H34" s="2">
        <v>3.6026762738033999E-2</v>
      </c>
      <c r="I34" s="2">
        <v>4.9677098857426702E-2</v>
      </c>
      <c r="J34" s="2">
        <v>-1.3014671083767201E-3</v>
      </c>
      <c r="K34" s="2">
        <v>1.5164080085297999E-2</v>
      </c>
      <c r="L34" s="2">
        <v>9.1142490372272206E-2</v>
      </c>
      <c r="M34" s="2">
        <v>0.27636363636363598</v>
      </c>
      <c r="N34" s="3">
        <v>0.41197349739706601</v>
      </c>
      <c r="O34" s="3">
        <v>0.43127848404893299</v>
      </c>
    </row>
    <row r="35" spans="1:15" x14ac:dyDescent="0.3">
      <c r="A35" s="8" t="s">
        <v>201</v>
      </c>
      <c r="B35" s="2">
        <v>-2.10122699386503E-2</v>
      </c>
      <c r="C35" s="2">
        <v>1.33166222779257E-2</v>
      </c>
      <c r="D35" s="2">
        <v>2.0253555967841699E-2</v>
      </c>
      <c r="E35" s="2">
        <v>6.9859069555993303E-2</v>
      </c>
      <c r="F35" s="2">
        <v>0.126628895184136</v>
      </c>
      <c r="G35" s="2">
        <v>5.5946693487553399E-2</v>
      </c>
      <c r="H35" s="2">
        <v>6.1554947017502103E-2</v>
      </c>
      <c r="I35" s="2">
        <v>1.9403319874383099E-2</v>
      </c>
      <c r="J35" s="2">
        <v>0.112773682473319</v>
      </c>
      <c r="K35" s="2">
        <v>9.3830334190231401E-2</v>
      </c>
      <c r="L35" s="2">
        <v>-2.1693934737413E-3</v>
      </c>
      <c r="M35" s="2">
        <v>-0.203279282543709</v>
      </c>
      <c r="N35" s="3">
        <v>-3.2346792826493602E-2</v>
      </c>
      <c r="O35" s="3">
        <v>0.35977118119975299</v>
      </c>
    </row>
    <row r="36" spans="1:15" x14ac:dyDescent="0.3">
      <c r="A36" s="8" t="s">
        <v>202</v>
      </c>
      <c r="B36" s="2">
        <v>-4.49929478138223E-2</v>
      </c>
      <c r="C36" s="2">
        <v>3.5445281346920699E-3</v>
      </c>
      <c r="D36" s="2">
        <v>2.7961736571008098E-3</v>
      </c>
      <c r="E36" s="2">
        <v>3.8450249486351597E-2</v>
      </c>
      <c r="F36" s="2">
        <v>-5.3702656868287197E-3</v>
      </c>
      <c r="G36" s="2">
        <v>1.9323671497584499E-2</v>
      </c>
      <c r="H36" s="2">
        <v>1.6169500975745699E-2</v>
      </c>
      <c r="I36" s="2">
        <v>3.1687242798353901E-2</v>
      </c>
      <c r="J36" s="2">
        <v>3.1644728094668298E-2</v>
      </c>
      <c r="K36" s="2">
        <v>2.06212140739786E-2</v>
      </c>
      <c r="L36" s="2">
        <v>6.6296249526455395E-2</v>
      </c>
      <c r="M36" s="2">
        <v>8.0767408810990093E-2</v>
      </c>
      <c r="N36" s="3">
        <v>0.21340247307538901</v>
      </c>
      <c r="O36" s="3">
        <v>0.34304635761589403</v>
      </c>
    </row>
    <row r="37" spans="1:15" x14ac:dyDescent="0.3">
      <c r="A37" s="8" t="s">
        <v>203</v>
      </c>
      <c r="B37" s="2">
        <v>-2.28634850166482E-2</v>
      </c>
      <c r="C37" s="2">
        <v>4.3843707405724699E-2</v>
      </c>
      <c r="D37" s="2">
        <v>2.2850924918389599E-2</v>
      </c>
      <c r="E37" s="2">
        <v>1.70212765957447E-3</v>
      </c>
      <c r="F37" s="2">
        <v>9.3457943925233603E-3</v>
      </c>
      <c r="G37" s="2">
        <v>1.2836700336700301E-2</v>
      </c>
      <c r="H37" s="2">
        <v>3.2412216912528602E-2</v>
      </c>
      <c r="I37" s="2">
        <v>2.89796739786677E-2</v>
      </c>
      <c r="J37" s="2">
        <v>6.6692743985918193E-2</v>
      </c>
      <c r="K37" s="2">
        <v>6.0872753942060903E-2</v>
      </c>
      <c r="L37" s="2">
        <v>5.6342896647079199E-2</v>
      </c>
      <c r="M37" s="2">
        <v>5.2683246073298398E-2</v>
      </c>
      <c r="N37" s="3">
        <v>0.258361040485038</v>
      </c>
      <c r="O37" s="3">
        <v>0.400217627856366</v>
      </c>
    </row>
    <row r="38" spans="1:15" x14ac:dyDescent="0.3">
      <c r="A38" s="8" t="s">
        <v>204</v>
      </c>
      <c r="B38" s="2">
        <v>-9.1800024810817504E-3</v>
      </c>
      <c r="C38" s="2">
        <v>-1.0642293727306899E-2</v>
      </c>
      <c r="D38" s="2">
        <v>-1.41736269298912E-2</v>
      </c>
      <c r="E38" s="2">
        <v>-2.1822849807445401E-2</v>
      </c>
      <c r="F38" s="2">
        <v>6.6929133858267698E-3</v>
      </c>
      <c r="G38" s="2">
        <v>6.6744883326815302E-2</v>
      </c>
      <c r="H38" s="2">
        <v>6.2202126359525801E-2</v>
      </c>
      <c r="I38" s="2">
        <v>5.0736309249885002E-2</v>
      </c>
      <c r="J38" s="2">
        <v>8.1024854921712505E-2</v>
      </c>
      <c r="K38" s="2">
        <v>3.2310341334953897E-2</v>
      </c>
      <c r="L38" s="2">
        <v>3.1004709576138101E-2</v>
      </c>
      <c r="M38" s="2">
        <v>5.5481537875904097E-2</v>
      </c>
      <c r="N38" s="3">
        <v>0.214387386400964</v>
      </c>
      <c r="O38" s="3">
        <v>0.403568716780562</v>
      </c>
    </row>
    <row r="39" spans="1:15" x14ac:dyDescent="0.3">
      <c r="A39" s="11" t="s">
        <v>18</v>
      </c>
      <c r="B39" s="3">
        <v>-2.1865625062919E-2</v>
      </c>
      <c r="C39" s="3">
        <v>8.6865235380086895E-3</v>
      </c>
      <c r="D39" s="3">
        <v>1.00606085341714E-2</v>
      </c>
      <c r="E39" s="3">
        <v>6.5459835138192996E-3</v>
      </c>
      <c r="F39" s="3">
        <v>1.98715375351265E-3</v>
      </c>
      <c r="G39" s="3">
        <v>4.3430357178629399E-2</v>
      </c>
      <c r="H39" s="3">
        <v>3.49991360608213E-2</v>
      </c>
      <c r="I39" s="3">
        <v>3.7061769616026703E-2</v>
      </c>
      <c r="J39" s="3">
        <v>5.3194533877083797E-2</v>
      </c>
      <c r="K39" s="3">
        <v>3.6938283346353698E-2</v>
      </c>
      <c r="L39" s="3">
        <v>4.8315508459308501E-2</v>
      </c>
      <c r="M39" s="3">
        <v>4.2479728779664702E-2</v>
      </c>
      <c r="N39" s="3">
        <v>0.19349645846748201</v>
      </c>
      <c r="O39" s="3">
        <v>0.361671734383609</v>
      </c>
    </row>
    <row r="40" spans="1:15" x14ac:dyDescent="0.3">
      <c r="A40" s="15"/>
    </row>
    <row r="41" spans="1:15" x14ac:dyDescent="0.3">
      <c r="A41" s="13" t="s">
        <v>42</v>
      </c>
    </row>
    <row r="42" spans="1:15" x14ac:dyDescent="0.3">
      <c r="A42" s="14" t="s">
        <v>43</v>
      </c>
    </row>
    <row r="43" spans="1:15" x14ac:dyDescent="0.3">
      <c r="A43" s="14" t="s">
        <v>44</v>
      </c>
    </row>
    <row r="44" spans="1:15" x14ac:dyDescent="0.3">
      <c r="A44" s="14" t="s">
        <v>188</v>
      </c>
    </row>
    <row r="45" spans="1:15" x14ac:dyDescent="0.3">
      <c r="A45" s="14" t="s">
        <v>47</v>
      </c>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N7"/>
    <mergeCell ref="B19:N19"/>
    <mergeCell ref="B30:M30"/>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257</v>
      </c>
      <c r="B1" s="15"/>
    </row>
    <row r="2" spans="1:15" ht="15.6" x14ac:dyDescent="0.3">
      <c r="A2" s="12" t="s">
        <v>187</v>
      </c>
      <c r="B2" s="15"/>
    </row>
    <row r="3" spans="1:15" ht="15.6" x14ac:dyDescent="0.3">
      <c r="A3" s="12" t="s">
        <v>206</v>
      </c>
      <c r="B3" s="15"/>
    </row>
    <row r="4" spans="1:15" ht="15.6" x14ac:dyDescent="0.3">
      <c r="A4" s="12" t="s">
        <v>55</v>
      </c>
      <c r="B4" s="15"/>
    </row>
    <row r="5" spans="1:15" x14ac:dyDescent="0.3">
      <c r="A5" s="15"/>
      <c r="B5" s="15"/>
    </row>
    <row r="6" spans="1:15" x14ac:dyDescent="0.3">
      <c r="A6" s="16" t="str">
        <f>HYPERLINK("#'Table of contents'!A116",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48</v>
      </c>
      <c r="C9" s="1">
        <v>2130</v>
      </c>
      <c r="D9" s="1">
        <v>2200</v>
      </c>
      <c r="E9" s="1">
        <v>2182</v>
      </c>
      <c r="F9" s="1">
        <v>2232</v>
      </c>
      <c r="G9" s="1">
        <v>2075</v>
      </c>
      <c r="H9" s="1">
        <v>1909</v>
      </c>
      <c r="I9" s="1">
        <v>2009</v>
      </c>
      <c r="J9" s="1">
        <v>2007</v>
      </c>
      <c r="K9" s="1">
        <v>1983</v>
      </c>
      <c r="L9" s="1">
        <v>2071</v>
      </c>
      <c r="M9" s="1">
        <v>2111</v>
      </c>
      <c r="N9" s="1">
        <v>2371</v>
      </c>
      <c r="O9" s="1">
        <v>2653</v>
      </c>
    </row>
    <row r="10" spans="1:15" x14ac:dyDescent="0.3">
      <c r="A10" s="7" t="s">
        <v>198</v>
      </c>
      <c r="B10" s="7" t="s">
        <v>49</v>
      </c>
      <c r="C10" s="1">
        <v>2152</v>
      </c>
      <c r="D10" s="1">
        <v>2085</v>
      </c>
      <c r="E10" s="1">
        <v>2022</v>
      </c>
      <c r="F10" s="1">
        <v>2131</v>
      </c>
      <c r="G10" s="1">
        <v>2288</v>
      </c>
      <c r="H10" s="1">
        <v>2085</v>
      </c>
      <c r="I10" s="1">
        <v>2201</v>
      </c>
      <c r="J10" s="1">
        <v>2284</v>
      </c>
      <c r="K10" s="1">
        <v>2519</v>
      </c>
      <c r="L10" s="1">
        <v>2655</v>
      </c>
      <c r="M10" s="1">
        <v>2708</v>
      </c>
      <c r="N10" s="1">
        <v>2986</v>
      </c>
      <c r="O10" s="1">
        <v>3524</v>
      </c>
    </row>
    <row r="11" spans="1:15" x14ac:dyDescent="0.3">
      <c r="A11" s="7" t="s">
        <v>198</v>
      </c>
      <c r="B11" s="7" t="s">
        <v>50</v>
      </c>
      <c r="C11" s="1">
        <v>320</v>
      </c>
      <c r="D11" s="1">
        <v>326</v>
      </c>
      <c r="E11" s="1">
        <v>302</v>
      </c>
      <c r="F11" s="1">
        <v>322</v>
      </c>
      <c r="G11" s="1">
        <v>304</v>
      </c>
      <c r="H11" s="1">
        <v>292</v>
      </c>
      <c r="I11" s="1">
        <v>329</v>
      </c>
      <c r="J11" s="1">
        <v>367</v>
      </c>
      <c r="K11" s="1">
        <v>386</v>
      </c>
      <c r="L11" s="1">
        <v>409</v>
      </c>
      <c r="M11" s="1">
        <v>408</v>
      </c>
      <c r="N11" s="1">
        <v>464</v>
      </c>
      <c r="O11" s="1">
        <v>570</v>
      </c>
    </row>
    <row r="12" spans="1:15" x14ac:dyDescent="0.3">
      <c r="A12" s="7" t="s">
        <v>198</v>
      </c>
      <c r="B12" s="7" t="s">
        <v>51</v>
      </c>
      <c r="C12" s="1">
        <v>33</v>
      </c>
      <c r="D12" s="1">
        <v>27</v>
      </c>
      <c r="E12" s="1">
        <v>22</v>
      </c>
      <c r="F12" s="1">
        <v>21</v>
      </c>
      <c r="G12" s="1">
        <v>14</v>
      </c>
      <c r="H12" s="1">
        <v>19</v>
      </c>
      <c r="I12" s="1">
        <v>24</v>
      </c>
      <c r="J12" s="1">
        <v>28</v>
      </c>
      <c r="K12" s="1">
        <v>37</v>
      </c>
      <c r="L12" s="1">
        <v>38</v>
      </c>
      <c r="M12" s="1">
        <v>34</v>
      </c>
      <c r="N12" s="1">
        <v>37</v>
      </c>
      <c r="O12" s="1">
        <v>61</v>
      </c>
    </row>
    <row r="13" spans="1:15" x14ac:dyDescent="0.3">
      <c r="A13" s="7" t="s">
        <v>198</v>
      </c>
      <c r="B13" s="7" t="s">
        <v>52</v>
      </c>
      <c r="C13" s="1">
        <v>0</v>
      </c>
      <c r="D13" s="1">
        <v>0</v>
      </c>
      <c r="E13" s="1">
        <v>0</v>
      </c>
      <c r="F13" s="1">
        <v>0</v>
      </c>
      <c r="G13" s="1">
        <v>1</v>
      </c>
      <c r="H13" s="1">
        <v>0</v>
      </c>
      <c r="I13" s="1">
        <v>0</v>
      </c>
      <c r="J13" s="1">
        <v>2</v>
      </c>
      <c r="K13" s="1">
        <v>1</v>
      </c>
      <c r="L13" s="1">
        <v>2</v>
      </c>
      <c r="M13" s="1">
        <v>2</v>
      </c>
      <c r="N13" s="1">
        <v>1</v>
      </c>
      <c r="O13" s="1">
        <v>1</v>
      </c>
    </row>
    <row r="14" spans="1:15" x14ac:dyDescent="0.3">
      <c r="A14" s="7" t="s">
        <v>198</v>
      </c>
      <c r="B14" s="7" t="s">
        <v>53</v>
      </c>
      <c r="C14" s="1">
        <v>0</v>
      </c>
      <c r="D14" s="1">
        <v>0</v>
      </c>
      <c r="E14" s="1">
        <v>0</v>
      </c>
      <c r="F14" s="1">
        <v>0</v>
      </c>
      <c r="G14" s="1">
        <v>0</v>
      </c>
      <c r="H14" s="1">
        <v>0</v>
      </c>
      <c r="I14" s="1">
        <v>0</v>
      </c>
      <c r="J14" s="1">
        <v>0</v>
      </c>
      <c r="K14" s="1">
        <v>0</v>
      </c>
      <c r="L14" s="1">
        <v>0</v>
      </c>
      <c r="M14" s="1">
        <v>0</v>
      </c>
      <c r="N14" s="1">
        <v>0</v>
      </c>
      <c r="O14" s="1">
        <v>0</v>
      </c>
    </row>
    <row r="15" spans="1:15" x14ac:dyDescent="0.3">
      <c r="A15" s="7" t="s">
        <v>199</v>
      </c>
      <c r="B15" s="7" t="s">
        <v>48</v>
      </c>
      <c r="C15" s="1">
        <v>4333</v>
      </c>
      <c r="D15" s="1">
        <v>4448</v>
      </c>
      <c r="E15" s="1">
        <v>4525</v>
      </c>
      <c r="F15" s="1">
        <v>4531</v>
      </c>
      <c r="G15" s="1">
        <v>4378</v>
      </c>
      <c r="H15" s="1">
        <v>4351</v>
      </c>
      <c r="I15" s="1">
        <v>4210</v>
      </c>
      <c r="J15" s="1">
        <v>4213</v>
      </c>
      <c r="K15" s="1">
        <v>4279</v>
      </c>
      <c r="L15" s="1">
        <v>4337</v>
      </c>
      <c r="M15" s="1">
        <v>4465</v>
      </c>
      <c r="N15" s="1">
        <v>4552</v>
      </c>
      <c r="O15" s="1">
        <v>4434</v>
      </c>
    </row>
    <row r="16" spans="1:15" x14ac:dyDescent="0.3">
      <c r="A16" s="7" t="s">
        <v>199</v>
      </c>
      <c r="B16" s="7" t="s">
        <v>49</v>
      </c>
      <c r="C16" s="1">
        <v>5588</v>
      </c>
      <c r="D16" s="1">
        <v>5098</v>
      </c>
      <c r="E16" s="1">
        <v>5340</v>
      </c>
      <c r="F16" s="1">
        <v>5487</v>
      </c>
      <c r="G16" s="1">
        <v>5962</v>
      </c>
      <c r="H16" s="1">
        <v>6047</v>
      </c>
      <c r="I16" s="1">
        <v>6392</v>
      </c>
      <c r="J16" s="1">
        <v>6484</v>
      </c>
      <c r="K16" s="1">
        <v>6743</v>
      </c>
      <c r="L16" s="1">
        <v>7036</v>
      </c>
      <c r="M16" s="1">
        <v>7100</v>
      </c>
      <c r="N16" s="1">
        <v>7388</v>
      </c>
      <c r="O16" s="1">
        <v>7373</v>
      </c>
    </row>
    <row r="17" spans="1:15" x14ac:dyDescent="0.3">
      <c r="A17" s="7" t="s">
        <v>199</v>
      </c>
      <c r="B17" s="7" t="s">
        <v>50</v>
      </c>
      <c r="C17" s="1">
        <v>525</v>
      </c>
      <c r="D17" s="1">
        <v>484</v>
      </c>
      <c r="E17" s="1">
        <v>493</v>
      </c>
      <c r="F17" s="1">
        <v>479</v>
      </c>
      <c r="G17" s="1">
        <v>513</v>
      </c>
      <c r="H17" s="1">
        <v>484</v>
      </c>
      <c r="I17" s="1">
        <v>541</v>
      </c>
      <c r="J17" s="1">
        <v>568</v>
      </c>
      <c r="K17" s="1">
        <v>599</v>
      </c>
      <c r="L17" s="1">
        <v>643</v>
      </c>
      <c r="M17" s="1">
        <v>659</v>
      </c>
      <c r="N17" s="1">
        <v>703</v>
      </c>
      <c r="O17" s="1">
        <v>684</v>
      </c>
    </row>
    <row r="18" spans="1:15" x14ac:dyDescent="0.3">
      <c r="A18" s="7" t="s">
        <v>199</v>
      </c>
      <c r="B18" s="7" t="s">
        <v>51</v>
      </c>
      <c r="C18" s="1">
        <v>20</v>
      </c>
      <c r="D18" s="1">
        <v>19</v>
      </c>
      <c r="E18" s="1">
        <v>19</v>
      </c>
      <c r="F18" s="1">
        <v>29</v>
      </c>
      <c r="G18" s="1">
        <v>28</v>
      </c>
      <c r="H18" s="1">
        <v>31</v>
      </c>
      <c r="I18" s="1">
        <v>39</v>
      </c>
      <c r="J18" s="1">
        <v>38</v>
      </c>
      <c r="K18" s="1">
        <v>52</v>
      </c>
      <c r="L18" s="1">
        <v>48</v>
      </c>
      <c r="M18" s="1">
        <v>39</v>
      </c>
      <c r="N18" s="1">
        <v>50</v>
      </c>
      <c r="O18" s="1">
        <v>42</v>
      </c>
    </row>
    <row r="19" spans="1:15" x14ac:dyDescent="0.3">
      <c r="A19" s="7" t="s">
        <v>199</v>
      </c>
      <c r="B19" s="7" t="s">
        <v>52</v>
      </c>
      <c r="C19" s="1">
        <v>2</v>
      </c>
      <c r="D19" s="1">
        <v>2</v>
      </c>
      <c r="E19" s="1">
        <v>0</v>
      </c>
      <c r="F19" s="1">
        <v>0</v>
      </c>
      <c r="G19" s="1">
        <v>2</v>
      </c>
      <c r="H19" s="1">
        <v>3</v>
      </c>
      <c r="I19" s="1">
        <v>1</v>
      </c>
      <c r="J19" s="1">
        <v>0</v>
      </c>
      <c r="K19" s="1">
        <v>1</v>
      </c>
      <c r="L19" s="1">
        <v>2</v>
      </c>
      <c r="M19" s="1">
        <v>2</v>
      </c>
      <c r="N19" s="1">
        <v>2</v>
      </c>
      <c r="O19" s="1">
        <v>4</v>
      </c>
    </row>
    <row r="20" spans="1:15" x14ac:dyDescent="0.3">
      <c r="A20" s="7" t="s">
        <v>199</v>
      </c>
      <c r="B20" s="7" t="s">
        <v>53</v>
      </c>
      <c r="C20" s="1">
        <v>0</v>
      </c>
      <c r="D20" s="1">
        <v>0</v>
      </c>
      <c r="E20" s="1">
        <v>0</v>
      </c>
      <c r="F20" s="1">
        <v>0</v>
      </c>
      <c r="G20" s="1">
        <v>0</v>
      </c>
      <c r="H20" s="1">
        <v>0</v>
      </c>
      <c r="I20" s="1">
        <v>0</v>
      </c>
      <c r="J20" s="1">
        <v>0</v>
      </c>
      <c r="K20" s="1">
        <v>0</v>
      </c>
      <c r="L20" s="1">
        <v>0</v>
      </c>
      <c r="M20" s="1">
        <v>0</v>
      </c>
      <c r="N20" s="1">
        <v>0</v>
      </c>
      <c r="O20" s="1">
        <v>0</v>
      </c>
    </row>
    <row r="21" spans="1:15" x14ac:dyDescent="0.3">
      <c r="A21" s="7" t="s">
        <v>200</v>
      </c>
      <c r="B21" s="7" t="s">
        <v>48</v>
      </c>
      <c r="C21" s="1">
        <v>4004</v>
      </c>
      <c r="D21" s="1">
        <v>4110</v>
      </c>
      <c r="E21" s="1">
        <v>4187</v>
      </c>
      <c r="F21" s="1">
        <v>4046</v>
      </c>
      <c r="G21" s="1">
        <v>3744</v>
      </c>
      <c r="H21" s="1">
        <v>3479</v>
      </c>
      <c r="I21" s="1">
        <v>3571</v>
      </c>
      <c r="J21" s="1">
        <v>3628</v>
      </c>
      <c r="K21" s="1">
        <v>3598</v>
      </c>
      <c r="L21" s="1">
        <v>3449</v>
      </c>
      <c r="M21" s="1">
        <v>3523</v>
      </c>
      <c r="N21" s="1">
        <v>3827</v>
      </c>
      <c r="O21" s="1">
        <v>4688</v>
      </c>
    </row>
    <row r="22" spans="1:15" x14ac:dyDescent="0.3">
      <c r="A22" s="7" t="s">
        <v>200</v>
      </c>
      <c r="B22" s="7" t="s">
        <v>49</v>
      </c>
      <c r="C22" s="1">
        <v>3821</v>
      </c>
      <c r="D22" s="1">
        <v>3699</v>
      </c>
      <c r="E22" s="1">
        <v>3587</v>
      </c>
      <c r="F22" s="1">
        <v>3728</v>
      </c>
      <c r="G22" s="1">
        <v>3541</v>
      </c>
      <c r="H22" s="1">
        <v>3307</v>
      </c>
      <c r="I22" s="1">
        <v>3628</v>
      </c>
      <c r="J22" s="1">
        <v>3790</v>
      </c>
      <c r="K22" s="1">
        <v>4179</v>
      </c>
      <c r="L22" s="1">
        <v>4309</v>
      </c>
      <c r="M22" s="1">
        <v>4392</v>
      </c>
      <c r="N22" s="1">
        <v>4828</v>
      </c>
      <c r="O22" s="1">
        <v>6177</v>
      </c>
    </row>
    <row r="23" spans="1:15" x14ac:dyDescent="0.3">
      <c r="A23" s="7" t="s">
        <v>200</v>
      </c>
      <c r="B23" s="7" t="s">
        <v>50</v>
      </c>
      <c r="C23" s="1">
        <v>534</v>
      </c>
      <c r="D23" s="1">
        <v>515</v>
      </c>
      <c r="E23" s="1">
        <v>537</v>
      </c>
      <c r="F23" s="1">
        <v>560</v>
      </c>
      <c r="G23" s="1">
        <v>477</v>
      </c>
      <c r="H23" s="1">
        <v>472</v>
      </c>
      <c r="I23" s="1">
        <v>543</v>
      </c>
      <c r="J23" s="1">
        <v>586</v>
      </c>
      <c r="K23" s="1">
        <v>626</v>
      </c>
      <c r="L23" s="1">
        <v>633</v>
      </c>
      <c r="M23" s="1">
        <v>620</v>
      </c>
      <c r="N23" s="1">
        <v>661</v>
      </c>
      <c r="O23" s="1">
        <v>988</v>
      </c>
    </row>
    <row r="24" spans="1:15" x14ac:dyDescent="0.3">
      <c r="A24" s="7" t="s">
        <v>200</v>
      </c>
      <c r="B24" s="7" t="s">
        <v>51</v>
      </c>
      <c r="C24" s="1">
        <v>29</v>
      </c>
      <c r="D24" s="1">
        <v>25</v>
      </c>
      <c r="E24" s="1">
        <v>26</v>
      </c>
      <c r="F24" s="1">
        <v>26</v>
      </c>
      <c r="G24" s="1">
        <v>29</v>
      </c>
      <c r="H24" s="1">
        <v>24</v>
      </c>
      <c r="I24" s="1">
        <v>29</v>
      </c>
      <c r="J24" s="1">
        <v>48</v>
      </c>
      <c r="K24" s="1">
        <v>49</v>
      </c>
      <c r="L24" s="1">
        <v>48</v>
      </c>
      <c r="M24" s="1">
        <v>33</v>
      </c>
      <c r="N24" s="1">
        <v>33</v>
      </c>
      <c r="O24" s="1">
        <v>79</v>
      </c>
    </row>
    <row r="25" spans="1:15" x14ac:dyDescent="0.3">
      <c r="A25" s="7" t="s">
        <v>200</v>
      </c>
      <c r="B25" s="7" t="s">
        <v>52</v>
      </c>
      <c r="C25" s="1">
        <v>0</v>
      </c>
      <c r="D25" s="1">
        <v>0</v>
      </c>
      <c r="E25" s="1">
        <v>1</v>
      </c>
      <c r="F25" s="1">
        <v>1</v>
      </c>
      <c r="G25" s="1">
        <v>0</v>
      </c>
      <c r="H25" s="1">
        <v>1</v>
      </c>
      <c r="I25" s="1">
        <v>1</v>
      </c>
      <c r="J25" s="1">
        <v>0</v>
      </c>
      <c r="K25" s="1">
        <v>0</v>
      </c>
      <c r="L25" s="1">
        <v>2</v>
      </c>
      <c r="M25" s="1">
        <v>1</v>
      </c>
      <c r="N25" s="1">
        <v>1</v>
      </c>
      <c r="O25" s="1">
        <v>2</v>
      </c>
    </row>
    <row r="26" spans="1:15" x14ac:dyDescent="0.3">
      <c r="A26" s="7" t="s">
        <v>200</v>
      </c>
      <c r="B26" s="7" t="s">
        <v>53</v>
      </c>
      <c r="C26" s="1">
        <v>0</v>
      </c>
      <c r="D26" s="1">
        <v>0</v>
      </c>
      <c r="E26" s="1">
        <v>0</v>
      </c>
      <c r="F26" s="1">
        <v>0</v>
      </c>
      <c r="G26" s="1">
        <v>0</v>
      </c>
      <c r="H26" s="1">
        <v>0</v>
      </c>
      <c r="I26" s="1">
        <v>0</v>
      </c>
      <c r="J26" s="1">
        <v>0</v>
      </c>
      <c r="K26" s="1">
        <v>0</v>
      </c>
      <c r="L26" s="1">
        <v>0</v>
      </c>
      <c r="M26" s="1">
        <v>0</v>
      </c>
      <c r="N26" s="1">
        <v>0</v>
      </c>
      <c r="O26" s="1">
        <v>0</v>
      </c>
    </row>
    <row r="27" spans="1:15" x14ac:dyDescent="0.3">
      <c r="A27" s="7" t="s">
        <v>201</v>
      </c>
      <c r="B27" s="7" t="s">
        <v>48</v>
      </c>
      <c r="C27" s="1">
        <v>3321</v>
      </c>
      <c r="D27" s="1">
        <v>3408</v>
      </c>
      <c r="E27" s="1">
        <v>3459</v>
      </c>
      <c r="F27" s="1">
        <v>3470</v>
      </c>
      <c r="G27" s="1">
        <v>3498</v>
      </c>
      <c r="H27" s="1">
        <v>3680</v>
      </c>
      <c r="I27" s="1">
        <v>3698</v>
      </c>
      <c r="J27" s="1">
        <v>3709</v>
      </c>
      <c r="K27" s="1">
        <v>3633</v>
      </c>
      <c r="L27" s="1">
        <v>3846</v>
      </c>
      <c r="M27" s="1">
        <v>3765</v>
      </c>
      <c r="N27" s="1">
        <v>3691</v>
      </c>
      <c r="O27" s="1">
        <v>3361</v>
      </c>
    </row>
    <row r="28" spans="1:15" x14ac:dyDescent="0.3">
      <c r="A28" s="7" t="s">
        <v>201</v>
      </c>
      <c r="B28" s="7" t="s">
        <v>49</v>
      </c>
      <c r="C28" s="1">
        <v>2849</v>
      </c>
      <c r="D28" s="1">
        <v>2661</v>
      </c>
      <c r="E28" s="1">
        <v>2685</v>
      </c>
      <c r="F28" s="1">
        <v>2799</v>
      </c>
      <c r="G28" s="1">
        <v>3165</v>
      </c>
      <c r="H28" s="1">
        <v>3761</v>
      </c>
      <c r="I28" s="1">
        <v>4095</v>
      </c>
      <c r="J28" s="1">
        <v>4461</v>
      </c>
      <c r="K28" s="1">
        <v>4631</v>
      </c>
      <c r="L28" s="1">
        <v>5289</v>
      </c>
      <c r="M28" s="1">
        <v>6145</v>
      </c>
      <c r="N28" s="1">
        <v>6251</v>
      </c>
      <c r="O28" s="1">
        <v>4741</v>
      </c>
    </row>
    <row r="29" spans="1:15" x14ac:dyDescent="0.3">
      <c r="A29" s="7" t="s">
        <v>201</v>
      </c>
      <c r="B29" s="7" t="s">
        <v>50</v>
      </c>
      <c r="C29" s="1">
        <v>330</v>
      </c>
      <c r="D29" s="1">
        <v>301</v>
      </c>
      <c r="E29" s="1">
        <v>303</v>
      </c>
      <c r="F29" s="1">
        <v>311</v>
      </c>
      <c r="G29" s="1">
        <v>374</v>
      </c>
      <c r="H29" s="1">
        <v>479</v>
      </c>
      <c r="I29" s="1">
        <v>559</v>
      </c>
      <c r="J29" s="1">
        <v>676</v>
      </c>
      <c r="K29" s="1">
        <v>743</v>
      </c>
      <c r="L29" s="1">
        <v>858</v>
      </c>
      <c r="M29" s="1">
        <v>1010</v>
      </c>
      <c r="N29" s="1">
        <v>963</v>
      </c>
      <c r="O29" s="1">
        <v>626</v>
      </c>
    </row>
    <row r="30" spans="1:15" x14ac:dyDescent="0.3">
      <c r="A30" s="7" t="s">
        <v>201</v>
      </c>
      <c r="B30" s="7" t="s">
        <v>51</v>
      </c>
      <c r="C30" s="1">
        <v>20</v>
      </c>
      <c r="D30" s="1">
        <v>13</v>
      </c>
      <c r="E30" s="1">
        <v>21</v>
      </c>
      <c r="F30" s="1">
        <v>19</v>
      </c>
      <c r="G30" s="1">
        <v>23</v>
      </c>
      <c r="H30" s="1">
        <v>34</v>
      </c>
      <c r="I30" s="1">
        <v>45</v>
      </c>
      <c r="J30" s="1">
        <v>67</v>
      </c>
      <c r="K30" s="1">
        <v>79</v>
      </c>
      <c r="L30" s="1">
        <v>119</v>
      </c>
      <c r="M30" s="1">
        <v>141</v>
      </c>
      <c r="N30" s="1">
        <v>132</v>
      </c>
      <c r="O30" s="1">
        <v>64</v>
      </c>
    </row>
    <row r="31" spans="1:15" x14ac:dyDescent="0.3">
      <c r="A31" s="7" t="s">
        <v>201</v>
      </c>
      <c r="B31" s="7" t="s">
        <v>52</v>
      </c>
      <c r="C31" s="1">
        <v>0</v>
      </c>
      <c r="D31" s="1">
        <v>0</v>
      </c>
      <c r="E31" s="1">
        <v>0</v>
      </c>
      <c r="F31" s="1">
        <v>0</v>
      </c>
      <c r="G31" s="1">
        <v>0</v>
      </c>
      <c r="H31" s="1">
        <v>0</v>
      </c>
      <c r="I31" s="1">
        <v>2</v>
      </c>
      <c r="J31" s="1">
        <v>3</v>
      </c>
      <c r="K31" s="1">
        <v>3</v>
      </c>
      <c r="L31" s="1">
        <v>2</v>
      </c>
      <c r="M31" s="1">
        <v>2</v>
      </c>
      <c r="N31" s="1">
        <v>2</v>
      </c>
      <c r="O31" s="1">
        <v>3</v>
      </c>
    </row>
    <row r="32" spans="1:15" x14ac:dyDescent="0.3">
      <c r="A32" s="7" t="s">
        <v>201</v>
      </c>
      <c r="B32" s="7" t="s">
        <v>53</v>
      </c>
      <c r="C32" s="1">
        <v>0</v>
      </c>
      <c r="D32" s="1">
        <v>0</v>
      </c>
      <c r="E32" s="1">
        <v>0</v>
      </c>
      <c r="F32" s="1">
        <v>0</v>
      </c>
      <c r="G32" s="1">
        <v>0</v>
      </c>
      <c r="H32" s="1">
        <v>0</v>
      </c>
      <c r="I32" s="1">
        <v>0</v>
      </c>
      <c r="J32" s="1">
        <v>0</v>
      </c>
      <c r="K32" s="1">
        <v>0</v>
      </c>
      <c r="L32" s="1">
        <v>0</v>
      </c>
      <c r="M32" s="1">
        <v>0</v>
      </c>
      <c r="N32" s="1">
        <v>0</v>
      </c>
      <c r="O32" s="1">
        <v>0</v>
      </c>
    </row>
    <row r="33" spans="1:15" x14ac:dyDescent="0.3">
      <c r="A33" s="7" t="s">
        <v>202</v>
      </c>
      <c r="B33" s="7" t="s">
        <v>48</v>
      </c>
      <c r="C33" s="1">
        <v>3362</v>
      </c>
      <c r="D33" s="1">
        <v>3340</v>
      </c>
      <c r="E33" s="1">
        <v>3331</v>
      </c>
      <c r="F33" s="1">
        <v>3273</v>
      </c>
      <c r="G33" s="1">
        <v>3226</v>
      </c>
      <c r="H33" s="1">
        <v>3069</v>
      </c>
      <c r="I33" s="1">
        <v>3029</v>
      </c>
      <c r="J33" s="1">
        <v>3020</v>
      </c>
      <c r="K33" s="1">
        <v>2979</v>
      </c>
      <c r="L33" s="1">
        <v>2986</v>
      </c>
      <c r="M33" s="1">
        <v>3016</v>
      </c>
      <c r="N33" s="1">
        <v>3208</v>
      </c>
      <c r="O33" s="1">
        <v>3497</v>
      </c>
    </row>
    <row r="34" spans="1:15" x14ac:dyDescent="0.3">
      <c r="A34" s="7" t="s">
        <v>202</v>
      </c>
      <c r="B34" s="7" t="s">
        <v>49</v>
      </c>
      <c r="C34" s="1">
        <v>3264</v>
      </c>
      <c r="D34" s="1">
        <v>3036</v>
      </c>
      <c r="E34" s="1">
        <v>3124</v>
      </c>
      <c r="F34" s="1">
        <v>3164</v>
      </c>
      <c r="G34" s="1">
        <v>3449</v>
      </c>
      <c r="H34" s="1">
        <v>3524</v>
      </c>
      <c r="I34" s="1">
        <v>3635</v>
      </c>
      <c r="J34" s="1">
        <v>3731</v>
      </c>
      <c r="K34" s="1">
        <v>3968</v>
      </c>
      <c r="L34" s="1">
        <v>4198</v>
      </c>
      <c r="M34" s="1">
        <v>4293</v>
      </c>
      <c r="N34" s="1">
        <v>4583</v>
      </c>
      <c r="O34" s="1">
        <v>4922</v>
      </c>
    </row>
    <row r="35" spans="1:15" x14ac:dyDescent="0.3">
      <c r="A35" s="7" t="s">
        <v>202</v>
      </c>
      <c r="B35" s="7" t="s">
        <v>50</v>
      </c>
      <c r="C35" s="1">
        <v>442</v>
      </c>
      <c r="D35" s="1">
        <v>373</v>
      </c>
      <c r="E35" s="1">
        <v>318</v>
      </c>
      <c r="F35" s="1">
        <v>348</v>
      </c>
      <c r="G35" s="1">
        <v>365</v>
      </c>
      <c r="H35" s="1">
        <v>409</v>
      </c>
      <c r="I35" s="1">
        <v>470</v>
      </c>
      <c r="J35" s="1">
        <v>490</v>
      </c>
      <c r="K35" s="1">
        <v>525</v>
      </c>
      <c r="L35" s="1">
        <v>526</v>
      </c>
      <c r="M35" s="1">
        <v>561</v>
      </c>
      <c r="N35" s="1">
        <v>604</v>
      </c>
      <c r="O35" s="1">
        <v>649</v>
      </c>
    </row>
    <row r="36" spans="1:15" x14ac:dyDescent="0.3">
      <c r="A36" s="7" t="s">
        <v>202</v>
      </c>
      <c r="B36" s="7" t="s">
        <v>51</v>
      </c>
      <c r="C36" s="1">
        <v>22</v>
      </c>
      <c r="D36" s="1">
        <v>22</v>
      </c>
      <c r="E36" s="1">
        <v>22</v>
      </c>
      <c r="F36" s="1">
        <v>28</v>
      </c>
      <c r="G36" s="1">
        <v>36</v>
      </c>
      <c r="H36" s="1">
        <v>35</v>
      </c>
      <c r="I36" s="1">
        <v>38</v>
      </c>
      <c r="J36" s="1">
        <v>48</v>
      </c>
      <c r="K36" s="1">
        <v>48</v>
      </c>
      <c r="L36" s="1">
        <v>47</v>
      </c>
      <c r="M36" s="1">
        <v>49</v>
      </c>
      <c r="N36" s="1">
        <v>49</v>
      </c>
      <c r="O36" s="1">
        <v>57</v>
      </c>
    </row>
    <row r="37" spans="1:15" x14ac:dyDescent="0.3">
      <c r="A37" s="7" t="s">
        <v>202</v>
      </c>
      <c r="B37" s="7" t="s">
        <v>52</v>
      </c>
      <c r="C37" s="1">
        <v>0</v>
      </c>
      <c r="D37" s="1">
        <v>0</v>
      </c>
      <c r="E37" s="1">
        <v>0</v>
      </c>
      <c r="F37" s="1">
        <v>1</v>
      </c>
      <c r="G37" s="1">
        <v>0</v>
      </c>
      <c r="H37" s="1">
        <v>1</v>
      </c>
      <c r="I37" s="1">
        <v>2</v>
      </c>
      <c r="J37" s="1">
        <v>1</v>
      </c>
      <c r="K37" s="1">
        <v>1</v>
      </c>
      <c r="L37" s="1">
        <v>2</v>
      </c>
      <c r="M37" s="1">
        <v>0</v>
      </c>
      <c r="N37" s="1">
        <v>0</v>
      </c>
      <c r="O37" s="1">
        <v>1</v>
      </c>
    </row>
    <row r="38" spans="1:15" x14ac:dyDescent="0.3">
      <c r="A38" s="7" t="s">
        <v>202</v>
      </c>
      <c r="B38" s="7" t="s">
        <v>53</v>
      </c>
      <c r="C38" s="1">
        <v>0</v>
      </c>
      <c r="D38" s="1">
        <v>0</v>
      </c>
      <c r="E38" s="1">
        <v>0</v>
      </c>
      <c r="F38" s="1">
        <v>0</v>
      </c>
      <c r="G38" s="1">
        <v>0</v>
      </c>
      <c r="H38" s="1">
        <v>0</v>
      </c>
      <c r="I38" s="1">
        <v>0</v>
      </c>
      <c r="J38" s="1">
        <v>0</v>
      </c>
      <c r="K38" s="1">
        <v>0</v>
      </c>
      <c r="L38" s="1">
        <v>0</v>
      </c>
      <c r="M38" s="1">
        <v>0</v>
      </c>
      <c r="N38" s="1">
        <v>0</v>
      </c>
      <c r="O38" s="1">
        <v>0</v>
      </c>
    </row>
    <row r="39" spans="1:15" x14ac:dyDescent="0.3">
      <c r="A39" s="7" t="s">
        <v>203</v>
      </c>
      <c r="B39" s="7" t="s">
        <v>48</v>
      </c>
      <c r="C39" s="1">
        <v>2219</v>
      </c>
      <c r="D39" s="1">
        <v>2244</v>
      </c>
      <c r="E39" s="1">
        <v>2324</v>
      </c>
      <c r="F39" s="1">
        <v>2310</v>
      </c>
      <c r="G39" s="1">
        <v>2198</v>
      </c>
      <c r="H39" s="1">
        <v>2097</v>
      </c>
      <c r="I39" s="1">
        <v>2011</v>
      </c>
      <c r="J39" s="1">
        <v>2060</v>
      </c>
      <c r="K39" s="1">
        <v>2144</v>
      </c>
      <c r="L39" s="1">
        <v>2154</v>
      </c>
      <c r="M39" s="1">
        <v>2171</v>
      </c>
      <c r="N39" s="1">
        <v>2196</v>
      </c>
      <c r="O39" s="1">
        <v>2436</v>
      </c>
    </row>
    <row r="40" spans="1:15" x14ac:dyDescent="0.3">
      <c r="A40" s="7" t="s">
        <v>203</v>
      </c>
      <c r="B40" s="7" t="s">
        <v>49</v>
      </c>
      <c r="C40" s="1">
        <v>2052</v>
      </c>
      <c r="D40" s="1">
        <v>1948</v>
      </c>
      <c r="E40" s="1">
        <v>2058</v>
      </c>
      <c r="F40" s="1">
        <v>2178</v>
      </c>
      <c r="G40" s="1">
        <v>2298</v>
      </c>
      <c r="H40" s="1">
        <v>2441</v>
      </c>
      <c r="I40" s="1">
        <v>2578</v>
      </c>
      <c r="J40" s="1">
        <v>2671</v>
      </c>
      <c r="K40" s="1">
        <v>2701</v>
      </c>
      <c r="L40" s="1">
        <v>2985</v>
      </c>
      <c r="M40" s="1">
        <v>3272</v>
      </c>
      <c r="N40" s="1">
        <v>3530</v>
      </c>
      <c r="O40" s="1">
        <v>3584</v>
      </c>
    </row>
    <row r="41" spans="1:15" x14ac:dyDescent="0.3">
      <c r="A41" s="7" t="s">
        <v>203</v>
      </c>
      <c r="B41" s="7" t="s">
        <v>50</v>
      </c>
      <c r="C41" s="1">
        <v>219</v>
      </c>
      <c r="D41" s="1">
        <v>196</v>
      </c>
      <c r="E41" s="1">
        <v>196</v>
      </c>
      <c r="F41" s="1">
        <v>200</v>
      </c>
      <c r="G41" s="1">
        <v>201</v>
      </c>
      <c r="H41" s="1">
        <v>201</v>
      </c>
      <c r="I41" s="1">
        <v>211</v>
      </c>
      <c r="J41" s="1">
        <v>219</v>
      </c>
      <c r="K41" s="1">
        <v>245</v>
      </c>
      <c r="L41" s="1">
        <v>289</v>
      </c>
      <c r="M41" s="1">
        <v>311</v>
      </c>
      <c r="N41" s="1">
        <v>340</v>
      </c>
      <c r="O41" s="1">
        <v>365</v>
      </c>
    </row>
    <row r="42" spans="1:15" x14ac:dyDescent="0.3">
      <c r="A42" s="7" t="s">
        <v>203</v>
      </c>
      <c r="B42" s="7" t="s">
        <v>51</v>
      </c>
      <c r="C42" s="1">
        <v>15</v>
      </c>
      <c r="D42" s="1">
        <v>14</v>
      </c>
      <c r="E42" s="1">
        <v>17</v>
      </c>
      <c r="F42" s="1">
        <v>12</v>
      </c>
      <c r="G42" s="1">
        <v>11</v>
      </c>
      <c r="H42" s="1">
        <v>13</v>
      </c>
      <c r="I42" s="1">
        <v>13</v>
      </c>
      <c r="J42" s="1">
        <v>19</v>
      </c>
      <c r="K42" s="1">
        <v>23</v>
      </c>
      <c r="L42" s="1">
        <v>26</v>
      </c>
      <c r="M42" s="1">
        <v>32</v>
      </c>
      <c r="N42" s="1">
        <v>45</v>
      </c>
      <c r="O42" s="1">
        <v>47</v>
      </c>
    </row>
    <row r="43" spans="1:15" x14ac:dyDescent="0.3">
      <c r="A43" s="7" t="s">
        <v>203</v>
      </c>
      <c r="B43" s="7" t="s">
        <v>52</v>
      </c>
      <c r="C43" s="1">
        <v>0</v>
      </c>
      <c r="D43" s="1">
        <v>0</v>
      </c>
      <c r="E43" s="1">
        <v>0</v>
      </c>
      <c r="F43" s="1">
        <v>0</v>
      </c>
      <c r="G43" s="1">
        <v>0</v>
      </c>
      <c r="H43" s="1">
        <v>0</v>
      </c>
      <c r="I43" s="1">
        <v>0</v>
      </c>
      <c r="J43" s="1">
        <v>0</v>
      </c>
      <c r="K43" s="1">
        <v>0</v>
      </c>
      <c r="L43" s="1">
        <v>0</v>
      </c>
      <c r="M43" s="1">
        <v>0</v>
      </c>
      <c r="N43" s="1">
        <v>1</v>
      </c>
      <c r="O43" s="1">
        <v>2</v>
      </c>
    </row>
    <row r="44" spans="1:15" x14ac:dyDescent="0.3">
      <c r="A44" s="7" t="s">
        <v>203</v>
      </c>
      <c r="B44" s="7" t="s">
        <v>53</v>
      </c>
      <c r="C44" s="1">
        <v>0</v>
      </c>
      <c r="D44" s="1">
        <v>0</v>
      </c>
      <c r="E44" s="1">
        <v>0</v>
      </c>
      <c r="F44" s="1">
        <v>0</v>
      </c>
      <c r="G44" s="1">
        <v>0</v>
      </c>
      <c r="H44" s="1">
        <v>0</v>
      </c>
      <c r="I44" s="1">
        <v>0</v>
      </c>
      <c r="J44" s="1">
        <v>0</v>
      </c>
      <c r="K44" s="1">
        <v>0</v>
      </c>
      <c r="L44" s="1">
        <v>0</v>
      </c>
      <c r="M44" s="1">
        <v>0</v>
      </c>
      <c r="N44" s="1">
        <v>0</v>
      </c>
      <c r="O44" s="1">
        <v>0</v>
      </c>
    </row>
    <row r="45" spans="1:15" x14ac:dyDescent="0.3">
      <c r="A45" s="7" t="s">
        <v>204</v>
      </c>
      <c r="B45" s="7" t="s">
        <v>48</v>
      </c>
      <c r="C45" s="1">
        <v>3842</v>
      </c>
      <c r="D45" s="1">
        <v>3941</v>
      </c>
      <c r="E45" s="1">
        <v>3899</v>
      </c>
      <c r="F45" s="1">
        <v>3857</v>
      </c>
      <c r="G45" s="1">
        <v>3714</v>
      </c>
      <c r="H45" s="1">
        <v>3623</v>
      </c>
      <c r="I45" s="1">
        <v>3709</v>
      </c>
      <c r="J45" s="1">
        <v>3870</v>
      </c>
      <c r="K45" s="1">
        <v>3831</v>
      </c>
      <c r="L45" s="1">
        <v>3883</v>
      </c>
      <c r="M45" s="1">
        <v>3826</v>
      </c>
      <c r="N45" s="1">
        <v>3794</v>
      </c>
      <c r="O45" s="1">
        <v>4160</v>
      </c>
    </row>
    <row r="46" spans="1:15" x14ac:dyDescent="0.3">
      <c r="A46" s="7" t="s">
        <v>204</v>
      </c>
      <c r="B46" s="7" t="s">
        <v>49</v>
      </c>
      <c r="C46" s="1">
        <v>3720</v>
      </c>
      <c r="D46" s="1">
        <v>3564</v>
      </c>
      <c r="E46" s="1">
        <v>3498</v>
      </c>
      <c r="F46" s="1">
        <v>3432</v>
      </c>
      <c r="G46" s="1">
        <v>3425</v>
      </c>
      <c r="H46" s="1">
        <v>3531</v>
      </c>
      <c r="I46" s="1">
        <v>3921</v>
      </c>
      <c r="J46" s="1">
        <v>4240</v>
      </c>
      <c r="K46" s="1">
        <v>4656</v>
      </c>
      <c r="L46" s="1">
        <v>5237</v>
      </c>
      <c r="M46" s="1">
        <v>5572</v>
      </c>
      <c r="N46" s="1">
        <v>5851</v>
      </c>
      <c r="O46" s="1">
        <v>6032</v>
      </c>
    </row>
    <row r="47" spans="1:15" x14ac:dyDescent="0.3">
      <c r="A47" s="7" t="s">
        <v>204</v>
      </c>
      <c r="B47" s="7" t="s">
        <v>50</v>
      </c>
      <c r="C47" s="1">
        <v>473</v>
      </c>
      <c r="D47" s="1">
        <v>460</v>
      </c>
      <c r="E47" s="1">
        <v>481</v>
      </c>
      <c r="F47" s="1">
        <v>472</v>
      </c>
      <c r="G47" s="1">
        <v>455</v>
      </c>
      <c r="H47" s="1">
        <v>494</v>
      </c>
      <c r="I47" s="1">
        <v>517</v>
      </c>
      <c r="J47" s="1">
        <v>538</v>
      </c>
      <c r="K47" s="1">
        <v>595</v>
      </c>
      <c r="L47" s="1">
        <v>689</v>
      </c>
      <c r="M47" s="1">
        <v>723</v>
      </c>
      <c r="N47" s="1">
        <v>800</v>
      </c>
      <c r="O47" s="1">
        <v>842</v>
      </c>
    </row>
    <row r="48" spans="1:15" x14ac:dyDescent="0.3">
      <c r="A48" s="7" t="s">
        <v>204</v>
      </c>
      <c r="B48" s="7" t="s">
        <v>51</v>
      </c>
      <c r="C48" s="1">
        <v>26</v>
      </c>
      <c r="D48" s="1">
        <v>22</v>
      </c>
      <c r="E48" s="1">
        <v>23</v>
      </c>
      <c r="F48" s="1">
        <v>28</v>
      </c>
      <c r="G48" s="1">
        <v>25</v>
      </c>
      <c r="H48" s="1">
        <v>23</v>
      </c>
      <c r="I48" s="1">
        <v>36</v>
      </c>
      <c r="J48" s="1">
        <v>44</v>
      </c>
      <c r="K48" s="1">
        <v>51</v>
      </c>
      <c r="L48" s="1">
        <v>61</v>
      </c>
      <c r="M48" s="1">
        <v>68</v>
      </c>
      <c r="N48" s="1">
        <v>61</v>
      </c>
      <c r="O48" s="1">
        <v>55</v>
      </c>
    </row>
    <row r="49" spans="1:15" x14ac:dyDescent="0.3">
      <c r="A49" s="7" t="s">
        <v>204</v>
      </c>
      <c r="B49" s="7" t="s">
        <v>52</v>
      </c>
      <c r="C49" s="1">
        <v>0</v>
      </c>
      <c r="D49" s="1">
        <v>0</v>
      </c>
      <c r="E49" s="1">
        <v>1</v>
      </c>
      <c r="F49" s="1">
        <v>1</v>
      </c>
      <c r="G49" s="1">
        <v>1</v>
      </c>
      <c r="H49" s="1">
        <v>0</v>
      </c>
      <c r="I49" s="1">
        <v>0</v>
      </c>
      <c r="J49" s="1">
        <v>0</v>
      </c>
      <c r="K49" s="1">
        <v>0</v>
      </c>
      <c r="L49" s="1">
        <v>3</v>
      </c>
      <c r="M49" s="1">
        <v>3</v>
      </c>
      <c r="N49" s="1">
        <v>2</v>
      </c>
      <c r="O49" s="1">
        <v>2</v>
      </c>
    </row>
    <row r="50" spans="1:15" x14ac:dyDescent="0.3">
      <c r="A50" s="7" t="s">
        <v>204</v>
      </c>
      <c r="B50" s="7" t="s">
        <v>53</v>
      </c>
      <c r="C50" s="1">
        <v>0</v>
      </c>
      <c r="D50" s="1">
        <v>0</v>
      </c>
      <c r="E50" s="1">
        <v>0</v>
      </c>
      <c r="F50" s="1">
        <v>0</v>
      </c>
      <c r="G50" s="1">
        <v>0</v>
      </c>
      <c r="H50" s="1">
        <v>0</v>
      </c>
      <c r="I50" s="1">
        <v>0</v>
      </c>
      <c r="J50" s="1">
        <v>0</v>
      </c>
      <c r="K50" s="1">
        <v>0</v>
      </c>
      <c r="L50" s="1">
        <v>0</v>
      </c>
      <c r="M50" s="1">
        <v>0</v>
      </c>
      <c r="N50" s="1">
        <v>0</v>
      </c>
      <c r="O50" s="1">
        <v>0</v>
      </c>
    </row>
    <row r="51" spans="1:15" x14ac:dyDescent="0.3">
      <c r="A51" s="10" t="s">
        <v>18</v>
      </c>
      <c r="B51" s="10" t="s">
        <v>18</v>
      </c>
      <c r="C51" s="5">
        <v>49667</v>
      </c>
      <c r="D51" s="5">
        <v>48581</v>
      </c>
      <c r="E51" s="5">
        <v>49003</v>
      </c>
      <c r="F51" s="5">
        <v>49496</v>
      </c>
      <c r="G51" s="5">
        <v>49820</v>
      </c>
      <c r="H51" s="5">
        <v>49919</v>
      </c>
      <c r="I51" s="5">
        <v>52087</v>
      </c>
      <c r="J51" s="5">
        <v>53910</v>
      </c>
      <c r="K51" s="5">
        <v>55908</v>
      </c>
      <c r="L51" s="5">
        <v>58882</v>
      </c>
      <c r="M51" s="5">
        <v>61057</v>
      </c>
      <c r="N51" s="5">
        <v>64007</v>
      </c>
      <c r="O51" s="5">
        <v>66726</v>
      </c>
    </row>
    <row r="52" spans="1:15" x14ac:dyDescent="0.3">
      <c r="A52" s="15"/>
      <c r="B52" s="15"/>
    </row>
    <row r="53" spans="1:15" x14ac:dyDescent="0.3">
      <c r="A53" s="15"/>
      <c r="B53" s="15"/>
    </row>
    <row r="54" spans="1:15" x14ac:dyDescent="0.3">
      <c r="A54" s="15"/>
      <c r="B54" s="15"/>
      <c r="C54" s="18" t="s">
        <v>37</v>
      </c>
      <c r="D54" s="19"/>
      <c r="E54" s="19"/>
      <c r="F54" s="19"/>
      <c r="G54" s="19"/>
      <c r="H54" s="19"/>
      <c r="I54" s="19"/>
      <c r="J54" s="19"/>
      <c r="K54" s="19"/>
      <c r="L54" s="19"/>
      <c r="M54" s="19"/>
      <c r="N54" s="19"/>
      <c r="O54" s="19"/>
    </row>
    <row r="55" spans="1:15" x14ac:dyDescent="0.3">
      <c r="A55" s="9" t="s">
        <v>41</v>
      </c>
      <c r="B55" s="9" t="s">
        <v>41</v>
      </c>
      <c r="C55" s="4" t="s">
        <v>0</v>
      </c>
      <c r="D55" s="4" t="s">
        <v>1</v>
      </c>
      <c r="E55" s="4" t="s">
        <v>2</v>
      </c>
      <c r="F55" s="4" t="s">
        <v>3</v>
      </c>
      <c r="G55" s="4" t="s">
        <v>4</v>
      </c>
      <c r="H55" s="4" t="s">
        <v>5</v>
      </c>
      <c r="I55" s="4" t="s">
        <v>6</v>
      </c>
      <c r="J55" s="4" t="s">
        <v>7</v>
      </c>
      <c r="K55" s="4" t="s">
        <v>8</v>
      </c>
      <c r="L55" s="4" t="s">
        <v>9</v>
      </c>
      <c r="M55" s="4" t="s">
        <v>10</v>
      </c>
      <c r="N55" s="4" t="s">
        <v>11</v>
      </c>
      <c r="O55" s="4" t="s">
        <v>12</v>
      </c>
    </row>
    <row r="56" spans="1:15" x14ac:dyDescent="0.3">
      <c r="A56" s="8" t="s">
        <v>198</v>
      </c>
      <c r="B56" s="8" t="s">
        <v>48</v>
      </c>
      <c r="C56" s="2">
        <v>0.45954692556634302</v>
      </c>
      <c r="D56" s="2">
        <v>0.47434238896075898</v>
      </c>
      <c r="E56" s="2">
        <v>0.48189045936395802</v>
      </c>
      <c r="F56" s="2">
        <v>0.47428814279643</v>
      </c>
      <c r="G56" s="2">
        <v>0.44318667236223802</v>
      </c>
      <c r="H56" s="2">
        <v>0.44343786295005799</v>
      </c>
      <c r="I56" s="2">
        <v>0.44028051720359401</v>
      </c>
      <c r="J56" s="2">
        <v>0.42811433447099001</v>
      </c>
      <c r="K56" s="2">
        <v>0.40255785627283802</v>
      </c>
      <c r="L56" s="2">
        <v>0.40019323671497598</v>
      </c>
      <c r="M56" s="2">
        <v>0.40110203306099201</v>
      </c>
      <c r="N56" s="2">
        <v>0.404676565966889</v>
      </c>
      <c r="O56" s="2">
        <v>0.38963137024526401</v>
      </c>
    </row>
    <row r="57" spans="1:15" x14ac:dyDescent="0.3">
      <c r="A57" s="8" t="s">
        <v>198</v>
      </c>
      <c r="B57" s="8" t="s">
        <v>49</v>
      </c>
      <c r="C57" s="2">
        <v>0.46429341963322501</v>
      </c>
      <c r="D57" s="2">
        <v>0.44954721862871899</v>
      </c>
      <c r="E57" s="2">
        <v>0.44655477031802099</v>
      </c>
      <c r="F57" s="2">
        <v>0.452826179345516</v>
      </c>
      <c r="G57" s="2">
        <v>0.48868005126014502</v>
      </c>
      <c r="H57" s="2">
        <v>0.48432055749128899</v>
      </c>
      <c r="I57" s="2">
        <v>0.48235809774271299</v>
      </c>
      <c r="J57" s="2">
        <v>0.48720136518771301</v>
      </c>
      <c r="K57" s="2">
        <v>0.511368250101502</v>
      </c>
      <c r="L57" s="2">
        <v>0.51304347826087005</v>
      </c>
      <c r="M57" s="2">
        <v>0.51453543606308205</v>
      </c>
      <c r="N57" s="2">
        <v>0.509643283836832</v>
      </c>
      <c r="O57" s="2">
        <v>0.51755030107210998</v>
      </c>
    </row>
    <row r="58" spans="1:15" x14ac:dyDescent="0.3">
      <c r="A58" s="8" t="s">
        <v>198</v>
      </c>
      <c r="B58" s="8" t="s">
        <v>50</v>
      </c>
      <c r="C58" s="2">
        <v>6.9039913700107897E-2</v>
      </c>
      <c r="D58" s="2">
        <v>7.0288917636912501E-2</v>
      </c>
      <c r="E58" s="2">
        <v>6.6696113074204894E-2</v>
      </c>
      <c r="F58" s="2">
        <v>6.8423289417764599E-2</v>
      </c>
      <c r="G58" s="2">
        <v>6.4929517300299E-2</v>
      </c>
      <c r="H58" s="2">
        <v>6.78281068524971E-2</v>
      </c>
      <c r="I58" s="2">
        <v>7.2101687486302898E-2</v>
      </c>
      <c r="J58" s="2">
        <v>7.8284982935153596E-2</v>
      </c>
      <c r="K58" s="2">
        <v>7.8359723913926094E-2</v>
      </c>
      <c r="L58" s="2">
        <v>7.9033816425120806E-2</v>
      </c>
      <c r="M58" s="2">
        <v>7.7522325669770104E-2</v>
      </c>
      <c r="N58" s="2">
        <v>7.9194401775046899E-2</v>
      </c>
      <c r="O58" s="2">
        <v>8.3712733147304999E-2</v>
      </c>
    </row>
    <row r="59" spans="1:15" x14ac:dyDescent="0.3">
      <c r="A59" s="8" t="s">
        <v>198</v>
      </c>
      <c r="B59" s="8" t="s">
        <v>51</v>
      </c>
      <c r="C59" s="2">
        <v>7.1197411003236302E-3</v>
      </c>
      <c r="D59" s="2">
        <v>5.8214747736093104E-3</v>
      </c>
      <c r="E59" s="2">
        <v>4.8586572438162499E-3</v>
      </c>
      <c r="F59" s="2">
        <v>4.4623884402889896E-3</v>
      </c>
      <c r="G59" s="2">
        <v>2.9901751388295601E-3</v>
      </c>
      <c r="H59" s="2">
        <v>4.4134727061556304E-3</v>
      </c>
      <c r="I59" s="2">
        <v>5.2596975673898797E-3</v>
      </c>
      <c r="J59" s="2">
        <v>5.9726962457337896E-3</v>
      </c>
      <c r="K59" s="2">
        <v>7.5111652456354002E-3</v>
      </c>
      <c r="L59" s="2">
        <v>7.34299516908213E-3</v>
      </c>
      <c r="M59" s="2">
        <v>6.4601938058141701E-3</v>
      </c>
      <c r="N59" s="2">
        <v>6.3150708311998597E-3</v>
      </c>
      <c r="O59" s="2">
        <v>8.9587310912028206E-3</v>
      </c>
    </row>
    <row r="60" spans="1:15" x14ac:dyDescent="0.3">
      <c r="A60" s="8" t="s">
        <v>198</v>
      </c>
      <c r="B60" s="8" t="s">
        <v>52</v>
      </c>
      <c r="C60" s="2">
        <v>0</v>
      </c>
      <c r="D60" s="2">
        <v>0</v>
      </c>
      <c r="E60" s="2">
        <v>0</v>
      </c>
      <c r="F60" s="2">
        <v>0</v>
      </c>
      <c r="G60" s="2">
        <v>2.1358393848782599E-4</v>
      </c>
      <c r="H60" s="2">
        <v>0</v>
      </c>
      <c r="I60" s="2">
        <v>0</v>
      </c>
      <c r="J60" s="2">
        <v>4.2662116040955599E-4</v>
      </c>
      <c r="K60" s="2">
        <v>2.03004466098254E-4</v>
      </c>
      <c r="L60" s="2">
        <v>3.8647342995169097E-4</v>
      </c>
      <c r="M60" s="2">
        <v>3.8001140034201001E-4</v>
      </c>
      <c r="N60" s="2">
        <v>1.7067759003242899E-4</v>
      </c>
      <c r="O60" s="2">
        <v>1.46864444118079E-4</v>
      </c>
    </row>
    <row r="61" spans="1:15" x14ac:dyDescent="0.3">
      <c r="A61" s="8" t="s">
        <v>198</v>
      </c>
      <c r="B61" s="8" t="s">
        <v>53</v>
      </c>
      <c r="C61" s="2">
        <v>0</v>
      </c>
      <c r="D61" s="2">
        <v>0</v>
      </c>
      <c r="E61" s="2">
        <v>0</v>
      </c>
      <c r="F61" s="2">
        <v>0</v>
      </c>
      <c r="G61" s="2">
        <v>0</v>
      </c>
      <c r="H61" s="2">
        <v>0</v>
      </c>
      <c r="I61" s="2">
        <v>0</v>
      </c>
      <c r="J61" s="2">
        <v>0</v>
      </c>
      <c r="K61" s="2">
        <v>0</v>
      </c>
      <c r="L61" s="2">
        <v>0</v>
      </c>
      <c r="M61" s="2">
        <v>0</v>
      </c>
      <c r="N61" s="2">
        <v>0</v>
      </c>
      <c r="O61" s="2">
        <v>0</v>
      </c>
    </row>
    <row r="62" spans="1:15" x14ac:dyDescent="0.3">
      <c r="A62" s="8" t="s">
        <v>199</v>
      </c>
      <c r="B62" s="8" t="s">
        <v>48</v>
      </c>
      <c r="C62" s="2">
        <v>0.41392816201757698</v>
      </c>
      <c r="D62" s="2">
        <v>0.442543030544224</v>
      </c>
      <c r="E62" s="2">
        <v>0.43606051845427402</v>
      </c>
      <c r="F62" s="2">
        <v>0.43045791373741199</v>
      </c>
      <c r="G62" s="2">
        <v>0.402278783423688</v>
      </c>
      <c r="H62" s="2">
        <v>0.39858922682301201</v>
      </c>
      <c r="I62" s="2">
        <v>0.37646427613341699</v>
      </c>
      <c r="J62" s="2">
        <v>0.37273290276917598</v>
      </c>
      <c r="K62" s="2">
        <v>0.366541031351722</v>
      </c>
      <c r="L62" s="2">
        <v>0.35943974805237899</v>
      </c>
      <c r="M62" s="2">
        <v>0.36404402772115801</v>
      </c>
      <c r="N62" s="2">
        <v>0.35856636471051601</v>
      </c>
      <c r="O62" s="2">
        <v>0.35367312754247399</v>
      </c>
    </row>
    <row r="63" spans="1:15" x14ac:dyDescent="0.3">
      <c r="A63" s="8" t="s">
        <v>199</v>
      </c>
      <c r="B63" s="8" t="s">
        <v>49</v>
      </c>
      <c r="C63" s="2">
        <v>0.53381734810852099</v>
      </c>
      <c r="D63" s="2">
        <v>0.50721321261565999</v>
      </c>
      <c r="E63" s="2">
        <v>0.51459959525874499</v>
      </c>
      <c r="F63" s="2">
        <v>0.52128063841915295</v>
      </c>
      <c r="G63" s="2">
        <v>0.54782688596894202</v>
      </c>
      <c r="H63" s="2">
        <v>0.55395749358739499</v>
      </c>
      <c r="I63" s="2">
        <v>0.57158186533130595</v>
      </c>
      <c r="J63" s="2">
        <v>0.57365301247456402</v>
      </c>
      <c r="K63" s="2">
        <v>0.57760836045913999</v>
      </c>
      <c r="L63" s="2">
        <v>0.58312613956572201</v>
      </c>
      <c r="M63" s="2">
        <v>0.57888300040766405</v>
      </c>
      <c r="N63" s="2">
        <v>0.58196140212682201</v>
      </c>
      <c r="O63" s="2">
        <v>0.58809922629018097</v>
      </c>
    </row>
    <row r="64" spans="1:15" x14ac:dyDescent="0.3">
      <c r="A64" s="8" t="s">
        <v>199</v>
      </c>
      <c r="B64" s="8" t="s">
        <v>50</v>
      </c>
      <c r="C64" s="2">
        <v>5.0152846771112002E-2</v>
      </c>
      <c r="D64" s="2">
        <v>4.8154412496268999E-2</v>
      </c>
      <c r="E64" s="2">
        <v>4.7508913944299902E-2</v>
      </c>
      <c r="F64" s="2">
        <v>4.5506365190955703E-2</v>
      </c>
      <c r="G64" s="2">
        <v>4.7137737756133398E-2</v>
      </c>
      <c r="H64" s="2">
        <v>4.4338585562477099E-2</v>
      </c>
      <c r="I64" s="2">
        <v>4.8377000804792999E-2</v>
      </c>
      <c r="J64" s="2">
        <v>5.0252145448111102E-2</v>
      </c>
      <c r="K64" s="2">
        <v>5.1310604762720598E-2</v>
      </c>
      <c r="L64" s="2">
        <v>5.3290237029670097E-2</v>
      </c>
      <c r="M64" s="2">
        <v>5.3730126375866299E-2</v>
      </c>
      <c r="N64" s="2">
        <v>5.5376132335565202E-2</v>
      </c>
      <c r="O64" s="2">
        <v>5.4558506819813397E-2</v>
      </c>
    </row>
    <row r="65" spans="1:15" x14ac:dyDescent="0.3">
      <c r="A65" s="8" t="s">
        <v>199</v>
      </c>
      <c r="B65" s="8" t="s">
        <v>51</v>
      </c>
      <c r="C65" s="2">
        <v>1.9105846388995E-3</v>
      </c>
      <c r="D65" s="2">
        <v>1.8903591682419699E-3</v>
      </c>
      <c r="E65" s="2">
        <v>1.83097234268093E-3</v>
      </c>
      <c r="F65" s="2">
        <v>2.7550826524795698E-3</v>
      </c>
      <c r="G65" s="2">
        <v>2.5728199944868098E-3</v>
      </c>
      <c r="H65" s="2">
        <v>2.83986808354709E-3</v>
      </c>
      <c r="I65" s="2">
        <v>3.48743628722168E-3</v>
      </c>
      <c r="J65" s="2">
        <v>3.3619393081482799E-3</v>
      </c>
      <c r="K65" s="2">
        <v>4.4543429844098002E-3</v>
      </c>
      <c r="L65" s="2">
        <v>3.9781203381402301E-3</v>
      </c>
      <c r="M65" s="2">
        <v>3.1797798613942101E-3</v>
      </c>
      <c r="N65" s="2">
        <v>3.9385584875935402E-3</v>
      </c>
      <c r="O65" s="2">
        <v>3.3500837520937998E-3</v>
      </c>
    </row>
    <row r="66" spans="1:15" x14ac:dyDescent="0.3">
      <c r="A66" s="8" t="s">
        <v>199</v>
      </c>
      <c r="B66" s="8" t="s">
        <v>52</v>
      </c>
      <c r="C66" s="2">
        <v>1.9105846388995E-4</v>
      </c>
      <c r="D66" s="2">
        <v>1.9898517560441699E-4</v>
      </c>
      <c r="E66" s="2">
        <v>0</v>
      </c>
      <c r="F66" s="2">
        <v>0</v>
      </c>
      <c r="G66" s="2">
        <v>1.83772856749058E-4</v>
      </c>
      <c r="H66" s="2">
        <v>2.74825943569073E-4</v>
      </c>
      <c r="I66" s="2">
        <v>8.9421443262094195E-5</v>
      </c>
      <c r="J66" s="2">
        <v>0</v>
      </c>
      <c r="K66" s="2">
        <v>8.5660442007880793E-5</v>
      </c>
      <c r="L66" s="2">
        <v>1.6575501408917599E-4</v>
      </c>
      <c r="M66" s="2">
        <v>1.6306563391765201E-4</v>
      </c>
      <c r="N66" s="2">
        <v>1.57542339503742E-4</v>
      </c>
      <c r="O66" s="2">
        <v>3.1905559543750502E-4</v>
      </c>
    </row>
    <row r="67" spans="1:15" x14ac:dyDescent="0.3">
      <c r="A67" s="8" t="s">
        <v>199</v>
      </c>
      <c r="B67" s="8" t="s">
        <v>53</v>
      </c>
      <c r="C67" s="2">
        <v>0</v>
      </c>
      <c r="D67" s="2">
        <v>0</v>
      </c>
      <c r="E67" s="2">
        <v>0</v>
      </c>
      <c r="F67" s="2">
        <v>0</v>
      </c>
      <c r="G67" s="2">
        <v>0</v>
      </c>
      <c r="H67" s="2">
        <v>0</v>
      </c>
      <c r="I67" s="2">
        <v>0</v>
      </c>
      <c r="J67" s="2">
        <v>0</v>
      </c>
      <c r="K67" s="2">
        <v>0</v>
      </c>
      <c r="L67" s="2">
        <v>0</v>
      </c>
      <c r="M67" s="2">
        <v>0</v>
      </c>
      <c r="N67" s="2">
        <v>0</v>
      </c>
      <c r="O67" s="2">
        <v>0</v>
      </c>
    </row>
    <row r="68" spans="1:15" x14ac:dyDescent="0.3">
      <c r="A68" s="8" t="s">
        <v>200</v>
      </c>
      <c r="B68" s="8" t="s">
        <v>48</v>
      </c>
      <c r="C68" s="2">
        <v>0.47734859322842199</v>
      </c>
      <c r="D68" s="2">
        <v>0.49227452389507698</v>
      </c>
      <c r="E68" s="2">
        <v>0.50215879107699701</v>
      </c>
      <c r="F68" s="2">
        <v>0.48391340748714301</v>
      </c>
      <c r="G68" s="2">
        <v>0.48055448594532202</v>
      </c>
      <c r="H68" s="2">
        <v>0.47768776603048202</v>
      </c>
      <c r="I68" s="2">
        <v>0.45946989191971199</v>
      </c>
      <c r="J68" s="2">
        <v>0.45057128663686002</v>
      </c>
      <c r="K68" s="2">
        <v>0.425698059630857</v>
      </c>
      <c r="L68" s="2">
        <v>0.40860087667338002</v>
      </c>
      <c r="M68" s="2">
        <v>0.41113315439374498</v>
      </c>
      <c r="N68" s="2">
        <v>0.40930481283422498</v>
      </c>
      <c r="O68" s="2">
        <v>0.39282721635662798</v>
      </c>
    </row>
    <row r="69" spans="1:15" x14ac:dyDescent="0.3">
      <c r="A69" s="8" t="s">
        <v>200</v>
      </c>
      <c r="B69" s="8" t="s">
        <v>49</v>
      </c>
      <c r="C69" s="2">
        <v>0.45553171196948</v>
      </c>
      <c r="D69" s="2">
        <v>0.44304707150556999</v>
      </c>
      <c r="E69" s="2">
        <v>0.43019908851043398</v>
      </c>
      <c r="F69" s="2">
        <v>0.445879679464179</v>
      </c>
      <c r="G69" s="2">
        <v>0.45449878064433302</v>
      </c>
      <c r="H69" s="2">
        <v>0.45407112453659199</v>
      </c>
      <c r="I69" s="2">
        <v>0.46680391147709699</v>
      </c>
      <c r="J69" s="2">
        <v>0.47069051167411802</v>
      </c>
      <c r="K69" s="2">
        <v>0.49443918599148101</v>
      </c>
      <c r="L69" s="2">
        <v>0.51048453974647601</v>
      </c>
      <c r="M69" s="2">
        <v>0.51254522114599099</v>
      </c>
      <c r="N69" s="2">
        <v>0.51636363636363602</v>
      </c>
      <c r="O69" s="2">
        <v>0.51759678230266504</v>
      </c>
    </row>
    <row r="70" spans="1:15" x14ac:dyDescent="0.3">
      <c r="A70" s="8" t="s">
        <v>200</v>
      </c>
      <c r="B70" s="8" t="s">
        <v>50</v>
      </c>
      <c r="C70" s="2">
        <v>6.3662374821173096E-2</v>
      </c>
      <c r="D70" s="2">
        <v>6.1684034016049799E-2</v>
      </c>
      <c r="E70" s="2">
        <v>6.4403933797073598E-2</v>
      </c>
      <c r="F70" s="2">
        <v>6.6977634254275803E-2</v>
      </c>
      <c r="G70" s="2">
        <v>6.1224489795918401E-2</v>
      </c>
      <c r="H70" s="2">
        <v>6.4808458053000104E-2</v>
      </c>
      <c r="I70" s="2">
        <v>6.98661863098302E-2</v>
      </c>
      <c r="J70" s="2">
        <v>7.2776949826130199E-2</v>
      </c>
      <c r="K70" s="2">
        <v>7.40653099858022E-2</v>
      </c>
      <c r="L70" s="2">
        <v>7.4991114796825006E-2</v>
      </c>
      <c r="M70" s="2">
        <v>7.2353833586182706E-2</v>
      </c>
      <c r="N70" s="2">
        <v>7.06951871657754E-2</v>
      </c>
      <c r="O70" s="2">
        <v>8.2788671023965102E-2</v>
      </c>
    </row>
    <row r="71" spans="1:15" x14ac:dyDescent="0.3">
      <c r="A71" s="8" t="s">
        <v>200</v>
      </c>
      <c r="B71" s="8" t="s">
        <v>51</v>
      </c>
      <c r="C71" s="2">
        <v>3.4573199809251301E-3</v>
      </c>
      <c r="D71" s="2">
        <v>2.9943705833033901E-3</v>
      </c>
      <c r="E71" s="2">
        <v>3.1182537778843798E-3</v>
      </c>
      <c r="F71" s="2">
        <v>3.1096758760913801E-3</v>
      </c>
      <c r="G71" s="2">
        <v>3.7222436144269001E-3</v>
      </c>
      <c r="H71" s="2">
        <v>3.2953453247288201E-3</v>
      </c>
      <c r="I71" s="2">
        <v>3.7313432835820899E-3</v>
      </c>
      <c r="J71" s="2">
        <v>5.9612518628912098E-3</v>
      </c>
      <c r="K71" s="2">
        <v>5.7974443918599097E-3</v>
      </c>
      <c r="L71" s="2">
        <v>5.6865300319867296E-3</v>
      </c>
      <c r="M71" s="2">
        <v>3.8510911424903698E-3</v>
      </c>
      <c r="N71" s="2">
        <v>3.5294117647058799E-3</v>
      </c>
      <c r="O71" s="2">
        <v>6.6197419138595602E-3</v>
      </c>
    </row>
    <row r="72" spans="1:15" x14ac:dyDescent="0.3">
      <c r="A72" s="8" t="s">
        <v>200</v>
      </c>
      <c r="B72" s="8" t="s">
        <v>52</v>
      </c>
      <c r="C72" s="2">
        <v>0</v>
      </c>
      <c r="D72" s="2">
        <v>0</v>
      </c>
      <c r="E72" s="2">
        <v>1.19932837610938E-4</v>
      </c>
      <c r="F72" s="2">
        <v>1.19602918311207E-4</v>
      </c>
      <c r="G72" s="2">
        <v>0</v>
      </c>
      <c r="H72" s="2">
        <v>1.37306055197034E-4</v>
      </c>
      <c r="I72" s="2">
        <v>1.28667009778693E-4</v>
      </c>
      <c r="J72" s="2">
        <v>0</v>
      </c>
      <c r="K72" s="2">
        <v>0</v>
      </c>
      <c r="L72" s="2">
        <v>2.3693875133278E-4</v>
      </c>
      <c r="M72" s="2">
        <v>1.16699731590617E-4</v>
      </c>
      <c r="N72" s="2">
        <v>1.0695187165775401E-4</v>
      </c>
      <c r="O72" s="2">
        <v>1.67588402882521E-4</v>
      </c>
    </row>
    <row r="73" spans="1:15" x14ac:dyDescent="0.3">
      <c r="A73" s="8" t="s">
        <v>200</v>
      </c>
      <c r="B73" s="8" t="s">
        <v>53</v>
      </c>
      <c r="C73" s="2">
        <v>0</v>
      </c>
      <c r="D73" s="2">
        <v>0</v>
      </c>
      <c r="E73" s="2">
        <v>0</v>
      </c>
      <c r="F73" s="2">
        <v>0</v>
      </c>
      <c r="G73" s="2">
        <v>0</v>
      </c>
      <c r="H73" s="2">
        <v>0</v>
      </c>
      <c r="I73" s="2">
        <v>0</v>
      </c>
      <c r="J73" s="2">
        <v>0</v>
      </c>
      <c r="K73" s="2">
        <v>0</v>
      </c>
      <c r="L73" s="2">
        <v>0</v>
      </c>
      <c r="M73" s="2">
        <v>0</v>
      </c>
      <c r="N73" s="2">
        <v>0</v>
      </c>
      <c r="O73" s="2">
        <v>0</v>
      </c>
    </row>
    <row r="74" spans="1:15" x14ac:dyDescent="0.3">
      <c r="A74" s="8" t="s">
        <v>201</v>
      </c>
      <c r="B74" s="8" t="s">
        <v>48</v>
      </c>
      <c r="C74" s="2">
        <v>0.50935582822085901</v>
      </c>
      <c r="D74" s="2">
        <v>0.53391822027259905</v>
      </c>
      <c r="E74" s="2">
        <v>0.53478664192949898</v>
      </c>
      <c r="F74" s="2">
        <v>0.52583724806788901</v>
      </c>
      <c r="G74" s="2">
        <v>0.495467422096317</v>
      </c>
      <c r="H74" s="2">
        <v>0.46266029670606001</v>
      </c>
      <c r="I74" s="2">
        <v>0.44029051077509201</v>
      </c>
      <c r="J74" s="2">
        <v>0.41599371915657202</v>
      </c>
      <c r="K74" s="2">
        <v>0.39971393992738502</v>
      </c>
      <c r="L74" s="2">
        <v>0.38026497923670199</v>
      </c>
      <c r="M74" s="2">
        <v>0.34032360119316601</v>
      </c>
      <c r="N74" s="2">
        <v>0.334359996376483</v>
      </c>
      <c r="O74" s="2">
        <v>0.38214894826606</v>
      </c>
    </row>
    <row r="75" spans="1:15" x14ac:dyDescent="0.3">
      <c r="A75" s="8" t="s">
        <v>201</v>
      </c>
      <c r="B75" s="8" t="s">
        <v>49</v>
      </c>
      <c r="C75" s="2">
        <v>0.436963190184049</v>
      </c>
      <c r="D75" s="2">
        <v>0.41688861037129898</v>
      </c>
      <c r="E75" s="2">
        <v>0.41512059369202198</v>
      </c>
      <c r="F75" s="2">
        <v>0.424155175026519</v>
      </c>
      <c r="G75" s="2">
        <v>0.44830028328611898</v>
      </c>
      <c r="H75" s="2">
        <v>0.47284385214986202</v>
      </c>
      <c r="I75" s="2">
        <v>0.487558042624122</v>
      </c>
      <c r="J75" s="2">
        <v>0.50033647375504697</v>
      </c>
      <c r="K75" s="2">
        <v>0.50951699856970001</v>
      </c>
      <c r="L75" s="2">
        <v>0.52293850108760098</v>
      </c>
      <c r="M75" s="2">
        <v>0.55545512067251201</v>
      </c>
      <c r="N75" s="2">
        <v>0.56626506024096401</v>
      </c>
      <c r="O75" s="2">
        <v>0.53905628197839695</v>
      </c>
    </row>
    <row r="76" spans="1:15" x14ac:dyDescent="0.3">
      <c r="A76" s="8" t="s">
        <v>201</v>
      </c>
      <c r="B76" s="8" t="s">
        <v>50</v>
      </c>
      <c r="C76" s="2">
        <v>5.0613496932515302E-2</v>
      </c>
      <c r="D76" s="2">
        <v>4.7156509478301703E-2</v>
      </c>
      <c r="E76" s="2">
        <v>4.6846011131725401E-2</v>
      </c>
      <c r="F76" s="2">
        <v>4.71283527807244E-2</v>
      </c>
      <c r="G76" s="2">
        <v>5.2974504249291801E-2</v>
      </c>
      <c r="H76" s="2">
        <v>6.0221272315815901E-2</v>
      </c>
      <c r="I76" s="2">
        <v>6.6555542326467404E-2</v>
      </c>
      <c r="J76" s="2">
        <v>7.5818752803947995E-2</v>
      </c>
      <c r="K76" s="2">
        <v>8.17471669050501E-2</v>
      </c>
      <c r="L76" s="2">
        <v>8.4832904884318799E-2</v>
      </c>
      <c r="M76" s="2">
        <v>9.1295308686612994E-2</v>
      </c>
      <c r="N76" s="2">
        <v>8.7236162695896402E-2</v>
      </c>
      <c r="O76" s="2">
        <v>7.11768050028425E-2</v>
      </c>
    </row>
    <row r="77" spans="1:15" x14ac:dyDescent="0.3">
      <c r="A77" s="8" t="s">
        <v>201</v>
      </c>
      <c r="B77" s="8" t="s">
        <v>51</v>
      </c>
      <c r="C77" s="2">
        <v>3.0674846625766898E-3</v>
      </c>
      <c r="D77" s="2">
        <v>2.0366598778004102E-3</v>
      </c>
      <c r="E77" s="2">
        <v>3.24675324675325E-3</v>
      </c>
      <c r="F77" s="2">
        <v>2.8792241248673999E-3</v>
      </c>
      <c r="G77" s="2">
        <v>3.2577903682719498E-3</v>
      </c>
      <c r="H77" s="2">
        <v>4.27457882826251E-3</v>
      </c>
      <c r="I77" s="2">
        <v>5.3577806881771597E-3</v>
      </c>
      <c r="J77" s="2">
        <v>7.5145805293853696E-3</v>
      </c>
      <c r="K77" s="2">
        <v>8.6918252833094907E-3</v>
      </c>
      <c r="L77" s="2">
        <v>1.1765869092347199E-2</v>
      </c>
      <c r="M77" s="2">
        <v>1.2745186658230099E-2</v>
      </c>
      <c r="N77" s="2">
        <v>1.19576048555123E-2</v>
      </c>
      <c r="O77" s="2">
        <v>7.2768618533257503E-3</v>
      </c>
    </row>
    <row r="78" spans="1:15" x14ac:dyDescent="0.3">
      <c r="A78" s="8" t="s">
        <v>201</v>
      </c>
      <c r="B78" s="8" t="s">
        <v>52</v>
      </c>
      <c r="C78" s="2">
        <v>0</v>
      </c>
      <c r="D78" s="2">
        <v>0</v>
      </c>
      <c r="E78" s="2">
        <v>0</v>
      </c>
      <c r="F78" s="2">
        <v>0</v>
      </c>
      <c r="G78" s="2">
        <v>0</v>
      </c>
      <c r="H78" s="2">
        <v>0</v>
      </c>
      <c r="I78" s="2">
        <v>2.3812358614120699E-4</v>
      </c>
      <c r="J78" s="2">
        <v>3.36473755047106E-4</v>
      </c>
      <c r="K78" s="2">
        <v>3.3006931455605698E-4</v>
      </c>
      <c r="L78" s="2">
        <v>1.97745699031046E-4</v>
      </c>
      <c r="M78" s="2">
        <v>1.80782789478442E-4</v>
      </c>
      <c r="N78" s="2">
        <v>1.8117583114412501E-4</v>
      </c>
      <c r="O78" s="2">
        <v>3.4110289937464499E-4</v>
      </c>
    </row>
    <row r="79" spans="1:15" x14ac:dyDescent="0.3">
      <c r="A79" s="8" t="s">
        <v>201</v>
      </c>
      <c r="B79" s="8" t="s">
        <v>53</v>
      </c>
      <c r="C79" s="2">
        <v>0</v>
      </c>
      <c r="D79" s="2">
        <v>0</v>
      </c>
      <c r="E79" s="2">
        <v>0</v>
      </c>
      <c r="F79" s="2">
        <v>0</v>
      </c>
      <c r="G79" s="2">
        <v>0</v>
      </c>
      <c r="H79" s="2">
        <v>0</v>
      </c>
      <c r="I79" s="2">
        <v>0</v>
      </c>
      <c r="J79" s="2">
        <v>0</v>
      </c>
      <c r="K79" s="2">
        <v>0</v>
      </c>
      <c r="L79" s="2">
        <v>0</v>
      </c>
      <c r="M79" s="2">
        <v>0</v>
      </c>
      <c r="N79" s="2">
        <v>0</v>
      </c>
      <c r="O79" s="2">
        <v>0</v>
      </c>
    </row>
    <row r="80" spans="1:15" x14ac:dyDescent="0.3">
      <c r="A80" s="8" t="s">
        <v>202</v>
      </c>
      <c r="B80" s="8" t="s">
        <v>48</v>
      </c>
      <c r="C80" s="2">
        <v>0.47418899858956298</v>
      </c>
      <c r="D80" s="2">
        <v>0.49328016541131298</v>
      </c>
      <c r="E80" s="2">
        <v>0.49021339220014698</v>
      </c>
      <c r="F80" s="2">
        <v>0.48033460522453802</v>
      </c>
      <c r="G80" s="2">
        <v>0.45590729225551202</v>
      </c>
      <c r="H80" s="2">
        <v>0.43606138107416897</v>
      </c>
      <c r="I80" s="2">
        <v>0.42221912461667099</v>
      </c>
      <c r="J80" s="2">
        <v>0.41426611796982199</v>
      </c>
      <c r="K80" s="2">
        <v>0.39609094535301198</v>
      </c>
      <c r="L80" s="2">
        <v>0.38484340765562602</v>
      </c>
      <c r="M80" s="2">
        <v>0.38085616870817002</v>
      </c>
      <c r="N80" s="2">
        <v>0.37991473235433398</v>
      </c>
      <c r="O80" s="2">
        <v>0.38319088319088301</v>
      </c>
    </row>
    <row r="81" spans="1:15" x14ac:dyDescent="0.3">
      <c r="A81" s="8" t="s">
        <v>202</v>
      </c>
      <c r="B81" s="8" t="s">
        <v>49</v>
      </c>
      <c r="C81" s="2">
        <v>0.46036671368124099</v>
      </c>
      <c r="D81" s="2">
        <v>0.44838280903854699</v>
      </c>
      <c r="E81" s="2">
        <v>0.45974981604120702</v>
      </c>
      <c r="F81" s="2">
        <v>0.46433812738479602</v>
      </c>
      <c r="G81" s="2">
        <v>0.48742227247032199</v>
      </c>
      <c r="H81" s="2">
        <v>0.50071042909917596</v>
      </c>
      <c r="I81" s="2">
        <v>0.50669082798996401</v>
      </c>
      <c r="J81" s="2">
        <v>0.51179698216735303</v>
      </c>
      <c r="K81" s="2">
        <v>0.52758941630102396</v>
      </c>
      <c r="L81" s="2">
        <v>0.54104910426601405</v>
      </c>
      <c r="M81" s="2">
        <v>0.54211390327061504</v>
      </c>
      <c r="N81" s="2">
        <v>0.54275225011842698</v>
      </c>
      <c r="O81" s="2">
        <v>0.53933815472277002</v>
      </c>
    </row>
    <row r="82" spans="1:15" x14ac:dyDescent="0.3">
      <c r="A82" s="8" t="s">
        <v>202</v>
      </c>
      <c r="B82" s="8" t="s">
        <v>50</v>
      </c>
      <c r="C82" s="2">
        <v>6.2341325811001401E-2</v>
      </c>
      <c r="D82" s="2">
        <v>5.50878747600059E-2</v>
      </c>
      <c r="E82" s="2">
        <v>4.6799116997792503E-2</v>
      </c>
      <c r="F82" s="2">
        <v>5.10713237452304E-2</v>
      </c>
      <c r="G82" s="2">
        <v>5.1582815149802098E-2</v>
      </c>
      <c r="H82" s="2">
        <v>5.8113100312588803E-2</v>
      </c>
      <c r="I82" s="2">
        <v>6.5514357401728507E-2</v>
      </c>
      <c r="J82" s="2">
        <v>6.7215363511659798E-2</v>
      </c>
      <c r="K82" s="2">
        <v>6.9804547267650605E-2</v>
      </c>
      <c r="L82" s="2">
        <v>6.7792241268204698E-2</v>
      </c>
      <c r="M82" s="2">
        <v>7.0842278065412295E-2</v>
      </c>
      <c r="N82" s="2">
        <v>7.1530080530554194E-2</v>
      </c>
      <c r="O82" s="2">
        <v>7.1115494192417306E-2</v>
      </c>
    </row>
    <row r="83" spans="1:15" x14ac:dyDescent="0.3">
      <c r="A83" s="8" t="s">
        <v>202</v>
      </c>
      <c r="B83" s="8" t="s">
        <v>51</v>
      </c>
      <c r="C83" s="2">
        <v>3.1029619181946401E-3</v>
      </c>
      <c r="D83" s="2">
        <v>3.2491507901343999E-3</v>
      </c>
      <c r="E83" s="2">
        <v>3.2376747608535701E-3</v>
      </c>
      <c r="F83" s="2">
        <v>4.1091869680070399E-3</v>
      </c>
      <c r="G83" s="2">
        <v>5.0876201243640496E-3</v>
      </c>
      <c r="H83" s="2">
        <v>4.9730036942313201E-3</v>
      </c>
      <c r="I83" s="2">
        <v>5.2969054920546403E-3</v>
      </c>
      <c r="J83" s="2">
        <v>6.5843621399176997E-3</v>
      </c>
      <c r="K83" s="2">
        <v>6.3821300358994802E-3</v>
      </c>
      <c r="L83" s="2">
        <v>6.0574816342312196E-3</v>
      </c>
      <c r="M83" s="2">
        <v>6.1876499558024996E-3</v>
      </c>
      <c r="N83" s="2">
        <v>5.8029369966840398E-3</v>
      </c>
      <c r="O83" s="2">
        <v>6.2458908612754802E-3</v>
      </c>
    </row>
    <row r="84" spans="1:15" x14ac:dyDescent="0.3">
      <c r="A84" s="8" t="s">
        <v>202</v>
      </c>
      <c r="B84" s="8" t="s">
        <v>52</v>
      </c>
      <c r="C84" s="2">
        <v>0</v>
      </c>
      <c r="D84" s="2">
        <v>0</v>
      </c>
      <c r="E84" s="2">
        <v>0</v>
      </c>
      <c r="F84" s="2">
        <v>1.46756677428823E-4</v>
      </c>
      <c r="G84" s="2">
        <v>0</v>
      </c>
      <c r="H84" s="2">
        <v>1.4208581983517999E-4</v>
      </c>
      <c r="I84" s="2">
        <v>2.7878449958182298E-4</v>
      </c>
      <c r="J84" s="2">
        <v>1.37174211248285E-4</v>
      </c>
      <c r="K84" s="2">
        <v>1.3296104241457301E-4</v>
      </c>
      <c r="L84" s="2">
        <v>2.5776517592473298E-4</v>
      </c>
      <c r="M84" s="2">
        <v>0</v>
      </c>
      <c r="N84" s="2">
        <v>0</v>
      </c>
      <c r="O84" s="2">
        <v>1.0957703265395599E-4</v>
      </c>
    </row>
    <row r="85" spans="1:15" x14ac:dyDescent="0.3">
      <c r="A85" s="8" t="s">
        <v>202</v>
      </c>
      <c r="B85" s="8" t="s">
        <v>53</v>
      </c>
      <c r="C85" s="2">
        <v>0</v>
      </c>
      <c r="D85" s="2">
        <v>0</v>
      </c>
      <c r="E85" s="2">
        <v>0</v>
      </c>
      <c r="F85" s="2">
        <v>0</v>
      </c>
      <c r="G85" s="2">
        <v>0</v>
      </c>
      <c r="H85" s="2">
        <v>0</v>
      </c>
      <c r="I85" s="2">
        <v>0</v>
      </c>
      <c r="J85" s="2">
        <v>0</v>
      </c>
      <c r="K85" s="2">
        <v>0</v>
      </c>
      <c r="L85" s="2">
        <v>0</v>
      </c>
      <c r="M85" s="2">
        <v>0</v>
      </c>
      <c r="N85" s="2">
        <v>0</v>
      </c>
      <c r="O85" s="2">
        <v>0</v>
      </c>
    </row>
    <row r="86" spans="1:15" x14ac:dyDescent="0.3">
      <c r="A86" s="8" t="s">
        <v>203</v>
      </c>
      <c r="B86" s="8" t="s">
        <v>48</v>
      </c>
      <c r="C86" s="2">
        <v>0.49256381798002202</v>
      </c>
      <c r="D86" s="2">
        <v>0.50976828714220801</v>
      </c>
      <c r="E86" s="2">
        <v>0.50576713819368901</v>
      </c>
      <c r="F86" s="2">
        <v>0.49148936170212798</v>
      </c>
      <c r="G86" s="2">
        <v>0.46686491079014403</v>
      </c>
      <c r="H86" s="2">
        <v>0.44128787878787901</v>
      </c>
      <c r="I86" s="2">
        <v>0.41782671930189103</v>
      </c>
      <c r="J86" s="2">
        <v>0.41457033608371902</v>
      </c>
      <c r="K86" s="2">
        <v>0.41932329356542097</v>
      </c>
      <c r="L86" s="2">
        <v>0.39493949394939498</v>
      </c>
      <c r="M86" s="2">
        <v>0.375216038714138</v>
      </c>
      <c r="N86" s="2">
        <v>0.35929319371727703</v>
      </c>
      <c r="O86" s="2">
        <v>0.378613615169412</v>
      </c>
    </row>
    <row r="87" spans="1:15" x14ac:dyDescent="0.3">
      <c r="A87" s="8" t="s">
        <v>203</v>
      </c>
      <c r="B87" s="8" t="s">
        <v>49</v>
      </c>
      <c r="C87" s="2">
        <v>0.45549389567147602</v>
      </c>
      <c r="D87" s="2">
        <v>0.44252612448886902</v>
      </c>
      <c r="E87" s="2">
        <v>0.447878128400435</v>
      </c>
      <c r="F87" s="2">
        <v>0.46340425531914903</v>
      </c>
      <c r="G87" s="2">
        <v>0.48810535259133397</v>
      </c>
      <c r="H87" s="2">
        <v>0.51367845117845101</v>
      </c>
      <c r="I87" s="2">
        <v>0.53563266154165801</v>
      </c>
      <c r="J87" s="2">
        <v>0.53753270275709397</v>
      </c>
      <c r="K87" s="2">
        <v>0.52826129473890104</v>
      </c>
      <c r="L87" s="2">
        <v>0.54730473047304695</v>
      </c>
      <c r="M87" s="2">
        <v>0.56550293812651198</v>
      </c>
      <c r="N87" s="2">
        <v>0.57755235602094201</v>
      </c>
      <c r="O87" s="2">
        <v>0.557040721168791</v>
      </c>
    </row>
    <row r="88" spans="1:15" x14ac:dyDescent="0.3">
      <c r="A88" s="8" t="s">
        <v>203</v>
      </c>
      <c r="B88" s="8" t="s">
        <v>50</v>
      </c>
      <c r="C88" s="2">
        <v>4.8612652608213097E-2</v>
      </c>
      <c r="D88" s="2">
        <v>4.4525215810995E-2</v>
      </c>
      <c r="E88" s="2">
        <v>4.2655059847660499E-2</v>
      </c>
      <c r="F88" s="2">
        <v>4.2553191489361701E-2</v>
      </c>
      <c r="G88" s="2">
        <v>4.2693288020390803E-2</v>
      </c>
      <c r="H88" s="2">
        <v>4.22979797979798E-2</v>
      </c>
      <c r="I88" s="2">
        <v>4.3839601080407201E-2</v>
      </c>
      <c r="J88" s="2">
        <v>4.4073254175890503E-2</v>
      </c>
      <c r="K88" s="2">
        <v>4.7917074124780003E-2</v>
      </c>
      <c r="L88" s="2">
        <v>5.2988632196552997E-2</v>
      </c>
      <c r="M88" s="2">
        <v>5.3750432077428301E-2</v>
      </c>
      <c r="N88" s="2">
        <v>5.5628272251308897E-2</v>
      </c>
      <c r="O88" s="2">
        <v>5.6729872552067101E-2</v>
      </c>
    </row>
    <row r="89" spans="1:15" x14ac:dyDescent="0.3">
      <c r="A89" s="8" t="s">
        <v>203</v>
      </c>
      <c r="B89" s="8" t="s">
        <v>51</v>
      </c>
      <c r="C89" s="2">
        <v>3.3296337402885698E-3</v>
      </c>
      <c r="D89" s="2">
        <v>3.18037255792821E-3</v>
      </c>
      <c r="E89" s="2">
        <v>3.6996735582154501E-3</v>
      </c>
      <c r="F89" s="2">
        <v>2.5531914893616998E-3</v>
      </c>
      <c r="G89" s="2">
        <v>2.3364485981308401E-3</v>
      </c>
      <c r="H89" s="2">
        <v>2.7356902356902402E-3</v>
      </c>
      <c r="I89" s="2">
        <v>2.7010180760440499E-3</v>
      </c>
      <c r="J89" s="2">
        <v>3.82370698329644E-3</v>
      </c>
      <c r="K89" s="2">
        <v>4.49833757089771E-3</v>
      </c>
      <c r="L89" s="2">
        <v>4.76714338100477E-3</v>
      </c>
      <c r="M89" s="2">
        <v>5.5305910819218804E-3</v>
      </c>
      <c r="N89" s="2">
        <v>7.3625654450261797E-3</v>
      </c>
      <c r="O89" s="2">
        <v>7.3049424930059096E-3</v>
      </c>
    </row>
    <row r="90" spans="1:15" x14ac:dyDescent="0.3">
      <c r="A90" s="8" t="s">
        <v>203</v>
      </c>
      <c r="B90" s="8" t="s">
        <v>52</v>
      </c>
      <c r="C90" s="2">
        <v>0</v>
      </c>
      <c r="D90" s="2">
        <v>0</v>
      </c>
      <c r="E90" s="2">
        <v>0</v>
      </c>
      <c r="F90" s="2">
        <v>0</v>
      </c>
      <c r="G90" s="2">
        <v>0</v>
      </c>
      <c r="H90" s="2">
        <v>0</v>
      </c>
      <c r="I90" s="2">
        <v>0</v>
      </c>
      <c r="J90" s="2">
        <v>0</v>
      </c>
      <c r="K90" s="2">
        <v>0</v>
      </c>
      <c r="L90" s="2">
        <v>0</v>
      </c>
      <c r="M90" s="2">
        <v>0</v>
      </c>
      <c r="N90" s="2">
        <v>1.63612565445026E-4</v>
      </c>
      <c r="O90" s="2">
        <v>3.1084861672365599E-4</v>
      </c>
    </row>
    <row r="91" spans="1:15" x14ac:dyDescent="0.3">
      <c r="A91" s="8" t="s">
        <v>203</v>
      </c>
      <c r="B91" s="8" t="s">
        <v>53</v>
      </c>
      <c r="C91" s="2">
        <v>0</v>
      </c>
      <c r="D91" s="2">
        <v>0</v>
      </c>
      <c r="E91" s="2">
        <v>0</v>
      </c>
      <c r="F91" s="2">
        <v>0</v>
      </c>
      <c r="G91" s="2">
        <v>0</v>
      </c>
      <c r="H91" s="2">
        <v>0</v>
      </c>
      <c r="I91" s="2">
        <v>0</v>
      </c>
      <c r="J91" s="2">
        <v>0</v>
      </c>
      <c r="K91" s="2">
        <v>0</v>
      </c>
      <c r="L91" s="2">
        <v>0</v>
      </c>
      <c r="M91" s="2">
        <v>0</v>
      </c>
      <c r="N91" s="2">
        <v>0</v>
      </c>
      <c r="O91" s="2">
        <v>0</v>
      </c>
    </row>
    <row r="92" spans="1:15" x14ac:dyDescent="0.3">
      <c r="A92" s="8" t="s">
        <v>204</v>
      </c>
      <c r="B92" s="8" t="s">
        <v>48</v>
      </c>
      <c r="C92" s="2">
        <v>0.47661580449075802</v>
      </c>
      <c r="D92" s="2">
        <v>0.49342681858019299</v>
      </c>
      <c r="E92" s="2">
        <v>0.493419387496836</v>
      </c>
      <c r="F92" s="2">
        <v>0.49512195121951202</v>
      </c>
      <c r="G92" s="2">
        <v>0.48740157480315</v>
      </c>
      <c r="H92" s="2">
        <v>0.47229826619736698</v>
      </c>
      <c r="I92" s="2">
        <v>0.45325675180251701</v>
      </c>
      <c r="J92" s="2">
        <v>0.445236999539807</v>
      </c>
      <c r="K92" s="2">
        <v>0.41946786379064899</v>
      </c>
      <c r="L92" s="2">
        <v>0.39329484452547397</v>
      </c>
      <c r="M92" s="2">
        <v>0.37539246467817899</v>
      </c>
      <c r="N92" s="2">
        <v>0.36105824133993097</v>
      </c>
      <c r="O92" s="2">
        <v>0.37507889279596102</v>
      </c>
    </row>
    <row r="93" spans="1:15" x14ac:dyDescent="0.3">
      <c r="A93" s="8" t="s">
        <v>204</v>
      </c>
      <c r="B93" s="8" t="s">
        <v>49</v>
      </c>
      <c r="C93" s="2">
        <v>0.46148120580573099</v>
      </c>
      <c r="D93" s="2">
        <v>0.44622511581319602</v>
      </c>
      <c r="E93" s="2">
        <v>0.44267274107820798</v>
      </c>
      <c r="F93" s="2">
        <v>0.44056482670089903</v>
      </c>
      <c r="G93" s="2">
        <v>0.44947506561679801</v>
      </c>
      <c r="H93" s="2">
        <v>0.46030504497458002</v>
      </c>
      <c r="I93" s="2">
        <v>0.47916412073811598</v>
      </c>
      <c r="J93" s="2">
        <v>0.48780487804877998</v>
      </c>
      <c r="K93" s="2">
        <v>0.50979962772363996</v>
      </c>
      <c r="L93" s="2">
        <v>0.53043654411020003</v>
      </c>
      <c r="M93" s="2">
        <v>0.54670329670329698</v>
      </c>
      <c r="N93" s="2">
        <v>0.55681385610963097</v>
      </c>
      <c r="O93" s="2">
        <v>0.54386439455414304</v>
      </c>
    </row>
    <row r="94" spans="1:15" x14ac:dyDescent="0.3">
      <c r="A94" s="8" t="s">
        <v>204</v>
      </c>
      <c r="B94" s="8" t="s">
        <v>50</v>
      </c>
      <c r="C94" s="2">
        <v>5.86775834263739E-2</v>
      </c>
      <c r="D94" s="2">
        <v>5.7593589583072501E-2</v>
      </c>
      <c r="E94" s="2">
        <v>6.0870665654264702E-2</v>
      </c>
      <c r="F94" s="2">
        <v>6.0590500641848503E-2</v>
      </c>
      <c r="G94" s="2">
        <v>5.9711286089238799E-2</v>
      </c>
      <c r="H94" s="2">
        <v>6.4398383522356897E-2</v>
      </c>
      <c r="I94" s="2">
        <v>6.3179762923133306E-2</v>
      </c>
      <c r="J94" s="2">
        <v>6.18959963184538E-2</v>
      </c>
      <c r="K94" s="2">
        <v>6.5148363078944505E-2</v>
      </c>
      <c r="L94" s="2">
        <v>6.9786285830041497E-2</v>
      </c>
      <c r="M94" s="2">
        <v>7.0937990580847696E-2</v>
      </c>
      <c r="N94" s="2">
        <v>7.6132470498667698E-2</v>
      </c>
      <c r="O94" s="2">
        <v>7.5917410513028596E-2</v>
      </c>
    </row>
    <row r="95" spans="1:15" x14ac:dyDescent="0.3">
      <c r="A95" s="8" t="s">
        <v>204</v>
      </c>
      <c r="B95" s="8" t="s">
        <v>51</v>
      </c>
      <c r="C95" s="2">
        <v>3.2254062771368301E-3</v>
      </c>
      <c r="D95" s="2">
        <v>2.75447602353825E-3</v>
      </c>
      <c r="E95" s="2">
        <v>2.9106555302455101E-3</v>
      </c>
      <c r="F95" s="2">
        <v>3.5943517329910099E-3</v>
      </c>
      <c r="G95" s="2">
        <v>3.2808398950131198E-3</v>
      </c>
      <c r="H95" s="2">
        <v>2.9983053056967801E-3</v>
      </c>
      <c r="I95" s="2">
        <v>4.3993645362336497E-3</v>
      </c>
      <c r="J95" s="2">
        <v>5.0621260929590399E-3</v>
      </c>
      <c r="K95" s="2">
        <v>5.5841454067666703E-3</v>
      </c>
      <c r="L95" s="2">
        <v>6.1784665248657998E-3</v>
      </c>
      <c r="M95" s="2">
        <v>6.67189952904239E-3</v>
      </c>
      <c r="N95" s="2">
        <v>5.8051008755234104E-3</v>
      </c>
      <c r="O95" s="2">
        <v>4.9589757461004401E-3</v>
      </c>
    </row>
    <row r="96" spans="1:15" x14ac:dyDescent="0.3">
      <c r="A96" s="8" t="s">
        <v>204</v>
      </c>
      <c r="B96" s="8" t="s">
        <v>52</v>
      </c>
      <c r="C96" s="2">
        <v>0</v>
      </c>
      <c r="D96" s="2">
        <v>0</v>
      </c>
      <c r="E96" s="2">
        <v>1.2655024044545699E-4</v>
      </c>
      <c r="F96" s="2">
        <v>1.28369704749679E-4</v>
      </c>
      <c r="G96" s="2">
        <v>1.3123359580052499E-4</v>
      </c>
      <c r="H96" s="2">
        <v>0</v>
      </c>
      <c r="I96" s="2">
        <v>0</v>
      </c>
      <c r="J96" s="2">
        <v>0</v>
      </c>
      <c r="K96" s="2">
        <v>0</v>
      </c>
      <c r="L96" s="2">
        <v>3.03859009419629E-4</v>
      </c>
      <c r="M96" s="2">
        <v>2.94348508634223E-4</v>
      </c>
      <c r="N96" s="2">
        <v>1.90331176246669E-4</v>
      </c>
      <c r="O96" s="2">
        <v>1.8032639076728899E-4</v>
      </c>
    </row>
    <row r="97" spans="1:16" x14ac:dyDescent="0.3">
      <c r="A97" s="8" t="s">
        <v>204</v>
      </c>
      <c r="B97" s="8" t="s">
        <v>53</v>
      </c>
      <c r="C97" s="2">
        <v>0</v>
      </c>
      <c r="D97" s="2">
        <v>0</v>
      </c>
      <c r="E97" s="2">
        <v>0</v>
      </c>
      <c r="F97" s="2">
        <v>0</v>
      </c>
      <c r="G97" s="2">
        <v>0</v>
      </c>
      <c r="H97" s="2">
        <v>0</v>
      </c>
      <c r="I97" s="2">
        <v>0</v>
      </c>
      <c r="J97" s="2">
        <v>0</v>
      </c>
      <c r="K97" s="2">
        <v>0</v>
      </c>
      <c r="L97" s="2">
        <v>0</v>
      </c>
      <c r="M97" s="2">
        <v>0</v>
      </c>
      <c r="N97" s="2">
        <v>0</v>
      </c>
      <c r="O97" s="2">
        <v>0</v>
      </c>
    </row>
    <row r="98" spans="1:16" x14ac:dyDescent="0.3">
      <c r="A98" s="15"/>
      <c r="B98" s="15"/>
    </row>
    <row r="99" spans="1:16" x14ac:dyDescent="0.3">
      <c r="A99" s="15"/>
      <c r="B99" s="15"/>
    </row>
    <row r="100" spans="1:16" x14ac:dyDescent="0.3">
      <c r="A100" s="15"/>
      <c r="B100" s="13"/>
      <c r="C100" s="18" t="s">
        <v>38</v>
      </c>
      <c r="D100" s="18"/>
      <c r="E100" s="18"/>
      <c r="F100" s="18"/>
      <c r="G100" s="18"/>
      <c r="H100" s="18"/>
      <c r="I100" s="18"/>
      <c r="J100" s="18"/>
      <c r="K100" s="18"/>
      <c r="L100" s="18"/>
      <c r="M100" s="18"/>
      <c r="N100" s="18"/>
      <c r="O100" s="6" t="s">
        <v>39</v>
      </c>
      <c r="P100" s="6" t="s">
        <v>40</v>
      </c>
    </row>
    <row r="101" spans="1:16" x14ac:dyDescent="0.3">
      <c r="A101" s="9" t="s">
        <v>41</v>
      </c>
      <c r="B101" s="9" t="s">
        <v>41</v>
      </c>
      <c r="C101" s="4" t="s">
        <v>19</v>
      </c>
      <c r="D101" s="4" t="s">
        <v>20</v>
      </c>
      <c r="E101" s="4" t="s">
        <v>21</v>
      </c>
      <c r="F101" s="4" t="s">
        <v>22</v>
      </c>
      <c r="G101" s="4" t="s">
        <v>23</v>
      </c>
      <c r="H101" s="4" t="s">
        <v>24</v>
      </c>
      <c r="I101" s="4" t="s">
        <v>25</v>
      </c>
      <c r="J101" s="4" t="s">
        <v>26</v>
      </c>
      <c r="K101" s="4" t="s">
        <v>27</v>
      </c>
      <c r="L101" s="4" t="s">
        <v>28</v>
      </c>
      <c r="M101" s="4" t="s">
        <v>29</v>
      </c>
      <c r="N101" s="4" t="s">
        <v>30</v>
      </c>
      <c r="O101" s="4" t="s">
        <v>31</v>
      </c>
      <c r="P101" s="4" t="s">
        <v>32</v>
      </c>
    </row>
    <row r="102" spans="1:16" x14ac:dyDescent="0.3">
      <c r="A102" s="8" t="s">
        <v>198</v>
      </c>
      <c r="B102" s="8" t="s">
        <v>48</v>
      </c>
      <c r="C102" s="2">
        <v>3.2863849765258198E-2</v>
      </c>
      <c r="D102" s="2">
        <v>-8.1818181818181807E-3</v>
      </c>
      <c r="E102" s="2">
        <v>2.2914757103574698E-2</v>
      </c>
      <c r="F102" s="2">
        <v>-7.0340501792114707E-2</v>
      </c>
      <c r="G102" s="2">
        <v>-0.08</v>
      </c>
      <c r="H102" s="2">
        <v>5.2383446830801497E-2</v>
      </c>
      <c r="I102" s="2">
        <v>-9.9552015928322502E-4</v>
      </c>
      <c r="J102" s="2">
        <v>-1.1958146487294499E-2</v>
      </c>
      <c r="K102" s="2">
        <v>4.4377206253151801E-2</v>
      </c>
      <c r="L102" s="2">
        <v>1.93143408981169E-2</v>
      </c>
      <c r="M102" s="2">
        <v>0.123164377072478</v>
      </c>
      <c r="N102" s="2">
        <v>0.118937157317588</v>
      </c>
      <c r="O102" s="3">
        <v>0.33787191124558802</v>
      </c>
      <c r="P102" s="3">
        <v>0.215857011915674</v>
      </c>
    </row>
    <row r="103" spans="1:16" x14ac:dyDescent="0.3">
      <c r="A103" s="8" t="s">
        <v>198</v>
      </c>
      <c r="B103" s="8" t="s">
        <v>49</v>
      </c>
      <c r="C103" s="2">
        <v>-3.11338289962825E-2</v>
      </c>
      <c r="D103" s="2">
        <v>-3.0215827338129501E-2</v>
      </c>
      <c r="E103" s="2">
        <v>5.3907022749752703E-2</v>
      </c>
      <c r="F103" s="2">
        <v>7.3674331299859203E-2</v>
      </c>
      <c r="G103" s="2">
        <v>-8.8723776223776196E-2</v>
      </c>
      <c r="H103" s="2">
        <v>5.5635491606714597E-2</v>
      </c>
      <c r="I103" s="2">
        <v>3.7710131758291701E-2</v>
      </c>
      <c r="J103" s="2">
        <v>0.10288966725043799</v>
      </c>
      <c r="K103" s="2">
        <v>5.3989678443826898E-2</v>
      </c>
      <c r="L103" s="2">
        <v>1.9962335216572501E-2</v>
      </c>
      <c r="M103" s="2">
        <v>0.102658788774003</v>
      </c>
      <c r="N103" s="2">
        <v>0.180174146014735</v>
      </c>
      <c r="O103" s="3">
        <v>0.39896784438269201</v>
      </c>
      <c r="P103" s="3">
        <v>0.74282888229475796</v>
      </c>
    </row>
    <row r="104" spans="1:16" x14ac:dyDescent="0.3">
      <c r="A104" s="8" t="s">
        <v>198</v>
      </c>
      <c r="B104" s="8" t="s">
        <v>50</v>
      </c>
      <c r="C104" s="2">
        <v>1.8749999999999999E-2</v>
      </c>
      <c r="D104" s="2">
        <v>-7.3619631901840496E-2</v>
      </c>
      <c r="E104" s="2">
        <v>6.6225165562913899E-2</v>
      </c>
      <c r="F104" s="2">
        <v>-5.5900621118012403E-2</v>
      </c>
      <c r="G104" s="2">
        <v>-3.94736842105263E-2</v>
      </c>
      <c r="H104" s="2">
        <v>0.12671232876712299</v>
      </c>
      <c r="I104" s="2">
        <v>0.11550151975683901</v>
      </c>
      <c r="J104" s="2">
        <v>5.1771117166212501E-2</v>
      </c>
      <c r="K104" s="2">
        <v>5.9585492227979299E-2</v>
      </c>
      <c r="L104" s="2">
        <v>-2.4449877750611199E-3</v>
      </c>
      <c r="M104" s="2">
        <v>0.13725490196078399</v>
      </c>
      <c r="N104" s="2">
        <v>0.22844827586206901</v>
      </c>
      <c r="O104" s="3">
        <v>0.476683937823834</v>
      </c>
      <c r="P104" s="3">
        <v>0.887417218543046</v>
      </c>
    </row>
    <row r="105" spans="1:16" x14ac:dyDescent="0.3">
      <c r="A105" s="8" t="s">
        <v>198</v>
      </c>
      <c r="B105" s="8" t="s">
        <v>51</v>
      </c>
      <c r="C105" s="2">
        <v>-0.18181818181818199</v>
      </c>
      <c r="D105" s="2">
        <v>-0.18518518518518501</v>
      </c>
      <c r="E105" s="2">
        <v>-4.5454545454545497E-2</v>
      </c>
      <c r="F105" s="2">
        <v>-0.33333333333333298</v>
      </c>
      <c r="G105" s="2">
        <v>0.35714285714285698</v>
      </c>
      <c r="H105" s="2">
        <v>0.26315789473684198</v>
      </c>
      <c r="I105" s="2">
        <v>0.16666666666666699</v>
      </c>
      <c r="J105" s="2">
        <v>0.32142857142857101</v>
      </c>
      <c r="K105" s="2">
        <v>2.7027027027027001E-2</v>
      </c>
      <c r="L105" s="2">
        <v>-0.105263157894737</v>
      </c>
      <c r="M105" s="2">
        <v>8.8235294117647106E-2</v>
      </c>
      <c r="N105" s="2">
        <v>0.64864864864864902</v>
      </c>
      <c r="O105" s="3">
        <v>0.64864864864864902</v>
      </c>
      <c r="P105" s="3">
        <v>1.77272727272727</v>
      </c>
    </row>
    <row r="106" spans="1:16" x14ac:dyDescent="0.3">
      <c r="A106" s="8" t="s">
        <v>198</v>
      </c>
      <c r="B106" s="8" t="s">
        <v>52</v>
      </c>
      <c r="C106" s="2">
        <v>0</v>
      </c>
      <c r="D106" s="2">
        <v>0</v>
      </c>
      <c r="E106" s="2">
        <v>0</v>
      </c>
      <c r="F106" s="2">
        <v>0</v>
      </c>
      <c r="G106" s="2">
        <v>-1</v>
      </c>
      <c r="H106" s="2">
        <v>0</v>
      </c>
      <c r="I106" s="2">
        <v>0</v>
      </c>
      <c r="J106" s="2">
        <v>-0.5</v>
      </c>
      <c r="K106" s="2">
        <v>1</v>
      </c>
      <c r="L106" s="2">
        <v>0</v>
      </c>
      <c r="M106" s="2">
        <v>-0.5</v>
      </c>
      <c r="N106" s="2">
        <v>0</v>
      </c>
      <c r="O106" s="3">
        <v>0</v>
      </c>
      <c r="P106" s="3">
        <v>0</v>
      </c>
    </row>
    <row r="107" spans="1:16" x14ac:dyDescent="0.3">
      <c r="A107" s="8" t="s">
        <v>198</v>
      </c>
      <c r="B107" s="8" t="s">
        <v>53</v>
      </c>
      <c r="C107" s="2">
        <v>0</v>
      </c>
      <c r="D107" s="2">
        <v>0</v>
      </c>
      <c r="E107" s="2">
        <v>0</v>
      </c>
      <c r="F107" s="2">
        <v>0</v>
      </c>
      <c r="G107" s="2">
        <v>0</v>
      </c>
      <c r="H107" s="2">
        <v>0</v>
      </c>
      <c r="I107" s="2">
        <v>0</v>
      </c>
      <c r="J107" s="2">
        <v>0</v>
      </c>
      <c r="K107" s="2">
        <v>0</v>
      </c>
      <c r="L107" s="2">
        <v>0</v>
      </c>
      <c r="M107" s="2">
        <v>0</v>
      </c>
      <c r="N107" s="2" t="e">
        <v>#NUM!</v>
      </c>
      <c r="O107" s="3">
        <v>0</v>
      </c>
      <c r="P107" s="3">
        <v>0</v>
      </c>
    </row>
    <row r="108" spans="1:16" x14ac:dyDescent="0.3">
      <c r="A108" s="8" t="s">
        <v>199</v>
      </c>
      <c r="B108" s="8" t="s">
        <v>48</v>
      </c>
      <c r="C108" s="2">
        <v>2.6540503115624298E-2</v>
      </c>
      <c r="D108" s="2">
        <v>1.7311151079136701E-2</v>
      </c>
      <c r="E108" s="2">
        <v>1.32596685082873E-3</v>
      </c>
      <c r="F108" s="2">
        <v>-3.37673802692562E-2</v>
      </c>
      <c r="G108" s="2">
        <v>-6.1671996345363201E-3</v>
      </c>
      <c r="H108" s="2">
        <v>-3.2406343369340403E-2</v>
      </c>
      <c r="I108" s="2">
        <v>7.12589073634204E-4</v>
      </c>
      <c r="J108" s="2">
        <v>1.5665796344647501E-2</v>
      </c>
      <c r="K108" s="2">
        <v>1.35545688244917E-2</v>
      </c>
      <c r="L108" s="2">
        <v>2.9513488586580601E-2</v>
      </c>
      <c r="M108" s="2">
        <v>1.9484882418813E-2</v>
      </c>
      <c r="N108" s="2">
        <v>-2.5922671353251301E-2</v>
      </c>
      <c r="O108" s="3">
        <v>3.6223416686141603E-2</v>
      </c>
      <c r="P108" s="3">
        <v>-2.0110497237569101E-2</v>
      </c>
    </row>
    <row r="109" spans="1:16" x14ac:dyDescent="0.3">
      <c r="A109" s="8" t="s">
        <v>199</v>
      </c>
      <c r="B109" s="8" t="s">
        <v>49</v>
      </c>
      <c r="C109" s="2">
        <v>-8.7687902648532601E-2</v>
      </c>
      <c r="D109" s="2">
        <v>4.7469595919968598E-2</v>
      </c>
      <c r="E109" s="2">
        <v>2.7528089887640401E-2</v>
      </c>
      <c r="F109" s="2">
        <v>8.65682522325497E-2</v>
      </c>
      <c r="G109" s="2">
        <v>1.42569607514257E-2</v>
      </c>
      <c r="H109" s="2">
        <v>5.7053084173970599E-2</v>
      </c>
      <c r="I109" s="2">
        <v>1.4392991239048801E-2</v>
      </c>
      <c r="J109" s="2">
        <v>3.9944478716841501E-2</v>
      </c>
      <c r="K109" s="2">
        <v>4.3452469227346899E-2</v>
      </c>
      <c r="L109" s="2">
        <v>9.0960773166571893E-3</v>
      </c>
      <c r="M109" s="2">
        <v>4.0563380281690098E-2</v>
      </c>
      <c r="N109" s="2">
        <v>-2.0303194369247399E-3</v>
      </c>
      <c r="O109" s="3">
        <v>9.3430223935933601E-2</v>
      </c>
      <c r="P109" s="3">
        <v>0.38071161048689101</v>
      </c>
    </row>
    <row r="110" spans="1:16" x14ac:dyDescent="0.3">
      <c r="A110" s="8" t="s">
        <v>199</v>
      </c>
      <c r="B110" s="8" t="s">
        <v>50</v>
      </c>
      <c r="C110" s="2">
        <v>-7.8095238095238106E-2</v>
      </c>
      <c r="D110" s="2">
        <v>1.8595041322314099E-2</v>
      </c>
      <c r="E110" s="2">
        <v>-2.8397565922920899E-2</v>
      </c>
      <c r="F110" s="2">
        <v>7.0981210855949897E-2</v>
      </c>
      <c r="G110" s="2">
        <v>-5.6530214424951299E-2</v>
      </c>
      <c r="H110" s="2">
        <v>0.11776859504132201</v>
      </c>
      <c r="I110" s="2">
        <v>4.9907578558225502E-2</v>
      </c>
      <c r="J110" s="2">
        <v>5.4577464788732398E-2</v>
      </c>
      <c r="K110" s="2">
        <v>7.3455759599332204E-2</v>
      </c>
      <c r="L110" s="2">
        <v>2.4883359253499202E-2</v>
      </c>
      <c r="M110" s="2">
        <v>6.6767830045523502E-2</v>
      </c>
      <c r="N110" s="2">
        <v>-2.7027027027027001E-2</v>
      </c>
      <c r="O110" s="3">
        <v>0.141903171953255</v>
      </c>
      <c r="P110" s="3">
        <v>0.38742393509127798</v>
      </c>
    </row>
    <row r="111" spans="1:16" x14ac:dyDescent="0.3">
      <c r="A111" s="8" t="s">
        <v>199</v>
      </c>
      <c r="B111" s="8" t="s">
        <v>51</v>
      </c>
      <c r="C111" s="2">
        <v>-0.05</v>
      </c>
      <c r="D111" s="2">
        <v>0</v>
      </c>
      <c r="E111" s="2">
        <v>0.52631578947368396</v>
      </c>
      <c r="F111" s="2">
        <v>-3.4482758620689703E-2</v>
      </c>
      <c r="G111" s="2">
        <v>0.107142857142857</v>
      </c>
      <c r="H111" s="2">
        <v>0.25806451612903197</v>
      </c>
      <c r="I111" s="2">
        <v>-2.5641025641025599E-2</v>
      </c>
      <c r="J111" s="2">
        <v>0.36842105263157898</v>
      </c>
      <c r="K111" s="2">
        <v>-7.69230769230769E-2</v>
      </c>
      <c r="L111" s="2">
        <v>-0.1875</v>
      </c>
      <c r="M111" s="2">
        <v>0.28205128205128199</v>
      </c>
      <c r="N111" s="2">
        <v>-0.16</v>
      </c>
      <c r="O111" s="3">
        <v>-0.19230769230769201</v>
      </c>
      <c r="P111" s="3">
        <v>1.2105263157894699</v>
      </c>
    </row>
    <row r="112" spans="1:16" x14ac:dyDescent="0.3">
      <c r="A112" s="8" t="s">
        <v>199</v>
      </c>
      <c r="B112" s="8" t="s">
        <v>52</v>
      </c>
      <c r="C112" s="2">
        <v>0</v>
      </c>
      <c r="D112" s="2">
        <v>-1</v>
      </c>
      <c r="E112" s="2">
        <v>0</v>
      </c>
      <c r="F112" s="2">
        <v>0</v>
      </c>
      <c r="G112" s="2">
        <v>0.5</v>
      </c>
      <c r="H112" s="2">
        <v>-0.66666666666666696</v>
      </c>
      <c r="I112" s="2">
        <v>-1</v>
      </c>
      <c r="J112" s="2">
        <v>0</v>
      </c>
      <c r="K112" s="2">
        <v>1</v>
      </c>
      <c r="L112" s="2">
        <v>0</v>
      </c>
      <c r="M112" s="2">
        <v>0</v>
      </c>
      <c r="N112" s="2">
        <v>1</v>
      </c>
      <c r="O112" s="3">
        <v>3</v>
      </c>
      <c r="P112" s="3">
        <v>0</v>
      </c>
    </row>
    <row r="113" spans="1:16" x14ac:dyDescent="0.3">
      <c r="A113" s="8" t="s">
        <v>199</v>
      </c>
      <c r="B113" s="8" t="s">
        <v>53</v>
      </c>
      <c r="C113" s="2">
        <v>0</v>
      </c>
      <c r="D113" s="2">
        <v>0</v>
      </c>
      <c r="E113" s="2">
        <v>0</v>
      </c>
      <c r="F113" s="2">
        <v>0</v>
      </c>
      <c r="G113" s="2">
        <v>0</v>
      </c>
      <c r="H113" s="2">
        <v>0</v>
      </c>
      <c r="I113" s="2">
        <v>0</v>
      </c>
      <c r="J113" s="2">
        <v>0</v>
      </c>
      <c r="K113" s="2">
        <v>0</v>
      </c>
      <c r="L113" s="2">
        <v>0</v>
      </c>
      <c r="M113" s="2">
        <v>0</v>
      </c>
      <c r="N113" s="2" t="e">
        <v>#NUM!</v>
      </c>
      <c r="O113" s="3">
        <v>0</v>
      </c>
      <c r="P113" s="3">
        <v>0</v>
      </c>
    </row>
    <row r="114" spans="1:16" x14ac:dyDescent="0.3">
      <c r="A114" s="8" t="s">
        <v>200</v>
      </c>
      <c r="B114" s="8" t="s">
        <v>48</v>
      </c>
      <c r="C114" s="2">
        <v>2.64735264735265E-2</v>
      </c>
      <c r="D114" s="2">
        <v>1.8734793187347901E-2</v>
      </c>
      <c r="E114" s="2">
        <v>-3.3675662765703399E-2</v>
      </c>
      <c r="F114" s="2">
        <v>-7.4641621354424106E-2</v>
      </c>
      <c r="G114" s="2">
        <v>-7.07799145299145E-2</v>
      </c>
      <c r="H114" s="2">
        <v>2.6444380569129101E-2</v>
      </c>
      <c r="I114" s="2">
        <v>1.5961915429851599E-2</v>
      </c>
      <c r="J114" s="2">
        <v>-8.2690187431091501E-3</v>
      </c>
      <c r="K114" s="2">
        <v>-4.1411895497498602E-2</v>
      </c>
      <c r="L114" s="2">
        <v>2.14554943461873E-2</v>
      </c>
      <c r="M114" s="2">
        <v>8.6290093670167503E-2</v>
      </c>
      <c r="N114" s="2">
        <v>0.22498040240397199</v>
      </c>
      <c r="O114" s="3">
        <v>0.30294608115619798</v>
      </c>
      <c r="P114" s="3">
        <v>0.119656078337712</v>
      </c>
    </row>
    <row r="115" spans="1:16" x14ac:dyDescent="0.3">
      <c r="A115" s="8" t="s">
        <v>200</v>
      </c>
      <c r="B115" s="8" t="s">
        <v>49</v>
      </c>
      <c r="C115" s="2">
        <v>-3.1928814446479999E-2</v>
      </c>
      <c r="D115" s="2">
        <v>-3.0278453636117902E-2</v>
      </c>
      <c r="E115" s="2">
        <v>3.9308614441037101E-2</v>
      </c>
      <c r="F115" s="2">
        <v>-5.0160944206008598E-2</v>
      </c>
      <c r="G115" s="2">
        <v>-6.6083027393391697E-2</v>
      </c>
      <c r="H115" s="2">
        <v>9.7066827940731806E-2</v>
      </c>
      <c r="I115" s="2">
        <v>4.46527012127894E-2</v>
      </c>
      <c r="J115" s="2">
        <v>0.102638522427441</v>
      </c>
      <c r="K115" s="2">
        <v>3.1107920555156699E-2</v>
      </c>
      <c r="L115" s="2">
        <v>1.9262009747041099E-2</v>
      </c>
      <c r="M115" s="2">
        <v>9.9271402550091106E-2</v>
      </c>
      <c r="N115" s="2">
        <v>0.27941176470588203</v>
      </c>
      <c r="O115" s="3">
        <v>0.47810480976310099</v>
      </c>
      <c r="P115" s="3">
        <v>0.72205185391692195</v>
      </c>
    </row>
    <row r="116" spans="1:16" x14ac:dyDescent="0.3">
      <c r="A116" s="8" t="s">
        <v>200</v>
      </c>
      <c r="B116" s="8" t="s">
        <v>50</v>
      </c>
      <c r="C116" s="2">
        <v>-3.5580524344569299E-2</v>
      </c>
      <c r="D116" s="2">
        <v>4.2718446601941698E-2</v>
      </c>
      <c r="E116" s="2">
        <v>4.2830540037244E-2</v>
      </c>
      <c r="F116" s="2">
        <v>-0.14821428571428599</v>
      </c>
      <c r="G116" s="2">
        <v>-1.0482180293501E-2</v>
      </c>
      <c r="H116" s="2">
        <v>0.150423728813559</v>
      </c>
      <c r="I116" s="2">
        <v>7.9189686924493602E-2</v>
      </c>
      <c r="J116" s="2">
        <v>6.8259385665528999E-2</v>
      </c>
      <c r="K116" s="2">
        <v>1.11821086261981E-2</v>
      </c>
      <c r="L116" s="2">
        <v>-2.05371248025276E-2</v>
      </c>
      <c r="M116" s="2">
        <v>6.6129032258064505E-2</v>
      </c>
      <c r="N116" s="2">
        <v>0.49470499243570298</v>
      </c>
      <c r="O116" s="3">
        <v>0.57827476038338699</v>
      </c>
      <c r="P116" s="3">
        <v>0.83985102420856605</v>
      </c>
    </row>
    <row r="117" spans="1:16" x14ac:dyDescent="0.3">
      <c r="A117" s="8" t="s">
        <v>200</v>
      </c>
      <c r="B117" s="8" t="s">
        <v>51</v>
      </c>
      <c r="C117" s="2">
        <v>-0.13793103448275901</v>
      </c>
      <c r="D117" s="2">
        <v>0.04</v>
      </c>
      <c r="E117" s="2">
        <v>0</v>
      </c>
      <c r="F117" s="2">
        <v>0.115384615384615</v>
      </c>
      <c r="G117" s="2">
        <v>-0.17241379310344801</v>
      </c>
      <c r="H117" s="2">
        <v>0.20833333333333301</v>
      </c>
      <c r="I117" s="2">
        <v>0.65517241379310298</v>
      </c>
      <c r="J117" s="2">
        <v>2.0833333333333301E-2</v>
      </c>
      <c r="K117" s="2">
        <v>-2.04081632653061E-2</v>
      </c>
      <c r="L117" s="2">
        <v>-0.3125</v>
      </c>
      <c r="M117" s="2">
        <v>0</v>
      </c>
      <c r="N117" s="2">
        <v>1.39393939393939</v>
      </c>
      <c r="O117" s="3">
        <v>0.61224489795918402</v>
      </c>
      <c r="P117" s="3">
        <v>2.0384615384615401</v>
      </c>
    </row>
    <row r="118" spans="1:16" x14ac:dyDescent="0.3">
      <c r="A118" s="8" t="s">
        <v>200</v>
      </c>
      <c r="B118" s="8" t="s">
        <v>52</v>
      </c>
      <c r="C118" s="2">
        <v>0</v>
      </c>
      <c r="D118" s="2">
        <v>0</v>
      </c>
      <c r="E118" s="2">
        <v>0</v>
      </c>
      <c r="F118" s="2">
        <v>-1</v>
      </c>
      <c r="G118" s="2">
        <v>0</v>
      </c>
      <c r="H118" s="2">
        <v>0</v>
      </c>
      <c r="I118" s="2">
        <v>-1</v>
      </c>
      <c r="J118" s="2">
        <v>0</v>
      </c>
      <c r="K118" s="2">
        <v>0</v>
      </c>
      <c r="L118" s="2">
        <v>-0.5</v>
      </c>
      <c r="M118" s="2">
        <v>0</v>
      </c>
      <c r="N118" s="2">
        <v>1</v>
      </c>
      <c r="O118" s="3">
        <v>0</v>
      </c>
      <c r="P118" s="3">
        <v>1</v>
      </c>
    </row>
    <row r="119" spans="1:16" x14ac:dyDescent="0.3">
      <c r="A119" s="8" t="s">
        <v>200</v>
      </c>
      <c r="B119" s="8" t="s">
        <v>53</v>
      </c>
      <c r="C119" s="2">
        <v>0</v>
      </c>
      <c r="D119" s="2">
        <v>0</v>
      </c>
      <c r="E119" s="2">
        <v>0</v>
      </c>
      <c r="F119" s="2">
        <v>0</v>
      </c>
      <c r="G119" s="2">
        <v>0</v>
      </c>
      <c r="H119" s="2">
        <v>0</v>
      </c>
      <c r="I119" s="2">
        <v>0</v>
      </c>
      <c r="J119" s="2">
        <v>0</v>
      </c>
      <c r="K119" s="2">
        <v>0</v>
      </c>
      <c r="L119" s="2">
        <v>0</v>
      </c>
      <c r="M119" s="2">
        <v>0</v>
      </c>
      <c r="N119" s="2" t="e">
        <v>#NUM!</v>
      </c>
      <c r="O119" s="3">
        <v>0</v>
      </c>
      <c r="P119" s="3">
        <v>0</v>
      </c>
    </row>
    <row r="120" spans="1:16" x14ac:dyDescent="0.3">
      <c r="A120" s="8" t="s">
        <v>201</v>
      </c>
      <c r="B120" s="8" t="s">
        <v>48</v>
      </c>
      <c r="C120" s="2">
        <v>2.6196928635953E-2</v>
      </c>
      <c r="D120" s="2">
        <v>1.49647887323944E-2</v>
      </c>
      <c r="E120" s="2">
        <v>3.1801098583405601E-3</v>
      </c>
      <c r="F120" s="2">
        <v>8.0691642651296806E-3</v>
      </c>
      <c r="G120" s="2">
        <v>5.2029731275014299E-2</v>
      </c>
      <c r="H120" s="2">
        <v>4.8913043478260899E-3</v>
      </c>
      <c r="I120" s="2">
        <v>2.9745808545159499E-3</v>
      </c>
      <c r="J120" s="2">
        <v>-2.0490698301429001E-2</v>
      </c>
      <c r="K120" s="2">
        <v>5.86292320396367E-2</v>
      </c>
      <c r="L120" s="2">
        <v>-2.10608424336973E-2</v>
      </c>
      <c r="M120" s="2">
        <v>-1.9654714475431601E-2</v>
      </c>
      <c r="N120" s="2">
        <v>-8.9406664860471399E-2</v>
      </c>
      <c r="O120" s="3">
        <v>-7.4869254060005497E-2</v>
      </c>
      <c r="P120" s="3">
        <v>-2.8331887828852299E-2</v>
      </c>
    </row>
    <row r="121" spans="1:16" x14ac:dyDescent="0.3">
      <c r="A121" s="8" t="s">
        <v>201</v>
      </c>
      <c r="B121" s="8" t="s">
        <v>49</v>
      </c>
      <c r="C121" s="2">
        <v>-6.5988065988066003E-2</v>
      </c>
      <c r="D121" s="2">
        <v>9.0191657271702398E-3</v>
      </c>
      <c r="E121" s="2">
        <v>4.2458100558659201E-2</v>
      </c>
      <c r="F121" s="2">
        <v>0.13076098606645201</v>
      </c>
      <c r="G121" s="2">
        <v>0.188309636650869</v>
      </c>
      <c r="H121" s="2">
        <v>8.8806168572188204E-2</v>
      </c>
      <c r="I121" s="2">
        <v>8.9377289377289407E-2</v>
      </c>
      <c r="J121" s="2">
        <v>3.8108047522976897E-2</v>
      </c>
      <c r="K121" s="2">
        <v>0.14208594256100199</v>
      </c>
      <c r="L121" s="2">
        <v>0.161845339383626</v>
      </c>
      <c r="M121" s="2">
        <v>1.72497965825875E-2</v>
      </c>
      <c r="N121" s="2">
        <v>-0.24156135018397101</v>
      </c>
      <c r="O121" s="3">
        <v>2.37529691211401E-2</v>
      </c>
      <c r="P121" s="3">
        <v>0.76573556797020503</v>
      </c>
    </row>
    <row r="122" spans="1:16" x14ac:dyDescent="0.3">
      <c r="A122" s="8" t="s">
        <v>201</v>
      </c>
      <c r="B122" s="8" t="s">
        <v>50</v>
      </c>
      <c r="C122" s="2">
        <v>-8.7878787878787903E-2</v>
      </c>
      <c r="D122" s="2">
        <v>6.6445182724252502E-3</v>
      </c>
      <c r="E122" s="2">
        <v>2.6402640264026399E-2</v>
      </c>
      <c r="F122" s="2">
        <v>0.202572347266881</v>
      </c>
      <c r="G122" s="2">
        <v>0.28074866310160401</v>
      </c>
      <c r="H122" s="2">
        <v>0.16701461377870599</v>
      </c>
      <c r="I122" s="2">
        <v>0.209302325581395</v>
      </c>
      <c r="J122" s="2">
        <v>9.9112426035503007E-2</v>
      </c>
      <c r="K122" s="2">
        <v>0.15477792732166901</v>
      </c>
      <c r="L122" s="2">
        <v>0.17715617715617701</v>
      </c>
      <c r="M122" s="2">
        <v>-4.65346534653465E-2</v>
      </c>
      <c r="N122" s="2">
        <v>-0.34994807892004198</v>
      </c>
      <c r="O122" s="3">
        <v>-0.15746971736204601</v>
      </c>
      <c r="P122" s="3">
        <v>1.0660066006600699</v>
      </c>
    </row>
    <row r="123" spans="1:16" x14ac:dyDescent="0.3">
      <c r="A123" s="8" t="s">
        <v>201</v>
      </c>
      <c r="B123" s="8" t="s">
        <v>51</v>
      </c>
      <c r="C123" s="2">
        <v>-0.35</v>
      </c>
      <c r="D123" s="2">
        <v>0.61538461538461497</v>
      </c>
      <c r="E123" s="2">
        <v>-9.5238095238095205E-2</v>
      </c>
      <c r="F123" s="2">
        <v>0.21052631578947401</v>
      </c>
      <c r="G123" s="2">
        <v>0.47826086956521702</v>
      </c>
      <c r="H123" s="2">
        <v>0.32352941176470601</v>
      </c>
      <c r="I123" s="2">
        <v>0.48888888888888898</v>
      </c>
      <c r="J123" s="2">
        <v>0.17910447761194001</v>
      </c>
      <c r="K123" s="2">
        <v>0.506329113924051</v>
      </c>
      <c r="L123" s="2">
        <v>0.184873949579832</v>
      </c>
      <c r="M123" s="2">
        <v>-6.3829787234042507E-2</v>
      </c>
      <c r="N123" s="2">
        <v>-0.51515151515151503</v>
      </c>
      <c r="O123" s="3">
        <v>-0.189873417721519</v>
      </c>
      <c r="P123" s="3">
        <v>2.0476190476190501</v>
      </c>
    </row>
    <row r="124" spans="1:16" x14ac:dyDescent="0.3">
      <c r="A124" s="8" t="s">
        <v>201</v>
      </c>
      <c r="B124" s="8" t="s">
        <v>52</v>
      </c>
      <c r="C124" s="2">
        <v>0</v>
      </c>
      <c r="D124" s="2">
        <v>0</v>
      </c>
      <c r="E124" s="2">
        <v>0</v>
      </c>
      <c r="F124" s="2">
        <v>0</v>
      </c>
      <c r="G124" s="2">
        <v>0</v>
      </c>
      <c r="H124" s="2">
        <v>0</v>
      </c>
      <c r="I124" s="2">
        <v>0.5</v>
      </c>
      <c r="J124" s="2">
        <v>0</v>
      </c>
      <c r="K124" s="2">
        <v>-0.33333333333333298</v>
      </c>
      <c r="L124" s="2">
        <v>0</v>
      </c>
      <c r="M124" s="2">
        <v>0</v>
      </c>
      <c r="N124" s="2">
        <v>0.5</v>
      </c>
      <c r="O124" s="3">
        <v>0</v>
      </c>
      <c r="P124" s="3">
        <v>0</v>
      </c>
    </row>
    <row r="125" spans="1:16" x14ac:dyDescent="0.3">
      <c r="A125" s="8" t="s">
        <v>201</v>
      </c>
      <c r="B125" s="8" t="s">
        <v>53</v>
      </c>
      <c r="C125" s="2">
        <v>0</v>
      </c>
      <c r="D125" s="2">
        <v>0</v>
      </c>
      <c r="E125" s="2">
        <v>0</v>
      </c>
      <c r="F125" s="2">
        <v>0</v>
      </c>
      <c r="G125" s="2">
        <v>0</v>
      </c>
      <c r="H125" s="2">
        <v>0</v>
      </c>
      <c r="I125" s="2">
        <v>0</v>
      </c>
      <c r="J125" s="2">
        <v>0</v>
      </c>
      <c r="K125" s="2">
        <v>0</v>
      </c>
      <c r="L125" s="2">
        <v>0</v>
      </c>
      <c r="M125" s="2">
        <v>0</v>
      </c>
      <c r="N125" s="2" t="e">
        <v>#NUM!</v>
      </c>
      <c r="O125" s="3">
        <v>0</v>
      </c>
      <c r="P125" s="3">
        <v>0</v>
      </c>
    </row>
    <row r="126" spans="1:16" x14ac:dyDescent="0.3">
      <c r="A126" s="8" t="s">
        <v>202</v>
      </c>
      <c r="B126" s="8" t="s">
        <v>48</v>
      </c>
      <c r="C126" s="2">
        <v>-6.5437239738251E-3</v>
      </c>
      <c r="D126" s="2">
        <v>-2.6946107784431099E-3</v>
      </c>
      <c r="E126" s="2">
        <v>-1.7412188531972399E-2</v>
      </c>
      <c r="F126" s="2">
        <v>-1.43599144515735E-2</v>
      </c>
      <c r="G126" s="2">
        <v>-4.8667079975201498E-2</v>
      </c>
      <c r="H126" s="2">
        <v>-1.30335614206582E-2</v>
      </c>
      <c r="I126" s="2">
        <v>-2.9712776493892399E-3</v>
      </c>
      <c r="J126" s="2">
        <v>-1.35761589403974E-2</v>
      </c>
      <c r="K126" s="2">
        <v>2.3497818059751599E-3</v>
      </c>
      <c r="L126" s="2">
        <v>1.00468854655057E-2</v>
      </c>
      <c r="M126" s="2">
        <v>6.3660477453580902E-2</v>
      </c>
      <c r="N126" s="2">
        <v>9.0087281795511204E-2</v>
      </c>
      <c r="O126" s="3">
        <v>0.173883853642162</v>
      </c>
      <c r="P126" s="3">
        <v>4.9834884419093402E-2</v>
      </c>
    </row>
    <row r="127" spans="1:16" x14ac:dyDescent="0.3">
      <c r="A127" s="8" t="s">
        <v>202</v>
      </c>
      <c r="B127" s="8" t="s">
        <v>49</v>
      </c>
      <c r="C127" s="2">
        <v>-6.9852941176470604E-2</v>
      </c>
      <c r="D127" s="2">
        <v>2.8985507246376802E-2</v>
      </c>
      <c r="E127" s="2">
        <v>1.2804097311139601E-2</v>
      </c>
      <c r="F127" s="2">
        <v>9.0075853350189597E-2</v>
      </c>
      <c r="G127" s="2">
        <v>2.17454334589736E-2</v>
      </c>
      <c r="H127" s="2">
        <v>3.1498297389330299E-2</v>
      </c>
      <c r="I127" s="2">
        <v>2.64099037138927E-2</v>
      </c>
      <c r="J127" s="2">
        <v>6.3521844009648901E-2</v>
      </c>
      <c r="K127" s="2">
        <v>5.7963709677419401E-2</v>
      </c>
      <c r="L127" s="2">
        <v>2.26298237255836E-2</v>
      </c>
      <c r="M127" s="2">
        <v>6.7551828558117893E-2</v>
      </c>
      <c r="N127" s="2">
        <v>7.3969015928431206E-2</v>
      </c>
      <c r="O127" s="3">
        <v>0.24042338709677399</v>
      </c>
      <c r="P127" s="3">
        <v>0.57554417413572301</v>
      </c>
    </row>
    <row r="128" spans="1:16" x14ac:dyDescent="0.3">
      <c r="A128" s="8" t="s">
        <v>202</v>
      </c>
      <c r="B128" s="8" t="s">
        <v>50</v>
      </c>
      <c r="C128" s="2">
        <v>-0.15610859728506801</v>
      </c>
      <c r="D128" s="2">
        <v>-0.14745308310992</v>
      </c>
      <c r="E128" s="2">
        <v>9.4339622641509399E-2</v>
      </c>
      <c r="F128" s="2">
        <v>4.8850574712643702E-2</v>
      </c>
      <c r="G128" s="2">
        <v>0.120547945205479</v>
      </c>
      <c r="H128" s="2">
        <v>0.14914425427872899</v>
      </c>
      <c r="I128" s="2">
        <v>4.2553191489361701E-2</v>
      </c>
      <c r="J128" s="2">
        <v>7.1428571428571397E-2</v>
      </c>
      <c r="K128" s="2">
        <v>1.9047619047619E-3</v>
      </c>
      <c r="L128" s="2">
        <v>6.6539923954372596E-2</v>
      </c>
      <c r="M128" s="2">
        <v>7.6648841354723704E-2</v>
      </c>
      <c r="N128" s="2">
        <v>7.4503311258278193E-2</v>
      </c>
      <c r="O128" s="3">
        <v>0.23619047619047601</v>
      </c>
      <c r="P128" s="3">
        <v>1.04088050314465</v>
      </c>
    </row>
    <row r="129" spans="1:16" x14ac:dyDescent="0.3">
      <c r="A129" s="8" t="s">
        <v>202</v>
      </c>
      <c r="B129" s="8" t="s">
        <v>51</v>
      </c>
      <c r="C129" s="2">
        <v>0</v>
      </c>
      <c r="D129" s="2">
        <v>0</v>
      </c>
      <c r="E129" s="2">
        <v>0.27272727272727298</v>
      </c>
      <c r="F129" s="2">
        <v>0.28571428571428598</v>
      </c>
      <c r="G129" s="2">
        <v>-2.7777777777777801E-2</v>
      </c>
      <c r="H129" s="2">
        <v>8.5714285714285701E-2</v>
      </c>
      <c r="I129" s="2">
        <v>0.26315789473684198</v>
      </c>
      <c r="J129" s="2">
        <v>0</v>
      </c>
      <c r="K129" s="2">
        <v>-2.0833333333333301E-2</v>
      </c>
      <c r="L129" s="2">
        <v>4.2553191489361701E-2</v>
      </c>
      <c r="M129" s="2">
        <v>0</v>
      </c>
      <c r="N129" s="2">
        <v>0.16326530612244899</v>
      </c>
      <c r="O129" s="3">
        <v>0.1875</v>
      </c>
      <c r="P129" s="3">
        <v>1.5909090909090899</v>
      </c>
    </row>
    <row r="130" spans="1:16" x14ac:dyDescent="0.3">
      <c r="A130" s="8" t="s">
        <v>202</v>
      </c>
      <c r="B130" s="8" t="s">
        <v>52</v>
      </c>
      <c r="C130" s="2">
        <v>0</v>
      </c>
      <c r="D130" s="2">
        <v>0</v>
      </c>
      <c r="E130" s="2">
        <v>0</v>
      </c>
      <c r="F130" s="2">
        <v>-1</v>
      </c>
      <c r="G130" s="2">
        <v>0</v>
      </c>
      <c r="H130" s="2">
        <v>1</v>
      </c>
      <c r="I130" s="2">
        <v>-0.5</v>
      </c>
      <c r="J130" s="2">
        <v>0</v>
      </c>
      <c r="K130" s="2">
        <v>1</v>
      </c>
      <c r="L130" s="2">
        <v>-1</v>
      </c>
      <c r="M130" s="2">
        <v>0</v>
      </c>
      <c r="N130" s="2" t="e">
        <v>#NUM!</v>
      </c>
      <c r="O130" s="3">
        <v>0</v>
      </c>
      <c r="P130" s="3">
        <v>0</v>
      </c>
    </row>
    <row r="131" spans="1:16" x14ac:dyDescent="0.3">
      <c r="A131" s="8" t="s">
        <v>202</v>
      </c>
      <c r="B131" s="8" t="s">
        <v>53</v>
      </c>
      <c r="C131" s="2">
        <v>0</v>
      </c>
      <c r="D131" s="2">
        <v>0</v>
      </c>
      <c r="E131" s="2">
        <v>0</v>
      </c>
      <c r="F131" s="2">
        <v>0</v>
      </c>
      <c r="G131" s="2">
        <v>0</v>
      </c>
      <c r="H131" s="2">
        <v>0</v>
      </c>
      <c r="I131" s="2">
        <v>0</v>
      </c>
      <c r="J131" s="2">
        <v>0</v>
      </c>
      <c r="K131" s="2">
        <v>0</v>
      </c>
      <c r="L131" s="2">
        <v>0</v>
      </c>
      <c r="M131" s="2">
        <v>0</v>
      </c>
      <c r="N131" s="2" t="e">
        <v>#NUM!</v>
      </c>
      <c r="O131" s="3">
        <v>0</v>
      </c>
      <c r="P131" s="3">
        <v>0</v>
      </c>
    </row>
    <row r="132" spans="1:16" x14ac:dyDescent="0.3">
      <c r="A132" s="8" t="s">
        <v>203</v>
      </c>
      <c r="B132" s="8" t="s">
        <v>48</v>
      </c>
      <c r="C132" s="2">
        <v>1.12663361874718E-2</v>
      </c>
      <c r="D132" s="2">
        <v>3.5650623885917998E-2</v>
      </c>
      <c r="E132" s="2">
        <v>-6.0240963855421699E-3</v>
      </c>
      <c r="F132" s="2">
        <v>-4.8484848484848499E-2</v>
      </c>
      <c r="G132" s="2">
        <v>-4.5950864422201997E-2</v>
      </c>
      <c r="H132" s="2">
        <v>-4.1010968049594698E-2</v>
      </c>
      <c r="I132" s="2">
        <v>2.4365987071108899E-2</v>
      </c>
      <c r="J132" s="2">
        <v>4.0776699029126201E-2</v>
      </c>
      <c r="K132" s="2">
        <v>4.6641791044776098E-3</v>
      </c>
      <c r="L132" s="2">
        <v>7.8922934076137395E-3</v>
      </c>
      <c r="M132" s="2">
        <v>1.1515430677107299E-2</v>
      </c>
      <c r="N132" s="2">
        <v>0.109289617486339</v>
      </c>
      <c r="O132" s="3">
        <v>0.136194029850746</v>
      </c>
      <c r="P132" s="3">
        <v>4.81927710843374E-2</v>
      </c>
    </row>
    <row r="133" spans="1:16" x14ac:dyDescent="0.3">
      <c r="A133" s="8" t="s">
        <v>203</v>
      </c>
      <c r="B133" s="8" t="s">
        <v>49</v>
      </c>
      <c r="C133" s="2">
        <v>-5.0682261208577002E-2</v>
      </c>
      <c r="D133" s="2">
        <v>5.6468172484599601E-2</v>
      </c>
      <c r="E133" s="2">
        <v>5.8309037900874598E-2</v>
      </c>
      <c r="F133" s="2">
        <v>5.5096418732782398E-2</v>
      </c>
      <c r="G133" s="2">
        <v>6.2228024369016498E-2</v>
      </c>
      <c r="H133" s="2">
        <v>5.6124539123310099E-2</v>
      </c>
      <c r="I133" s="2">
        <v>3.6074476338246703E-2</v>
      </c>
      <c r="J133" s="2">
        <v>1.1231748408835601E-2</v>
      </c>
      <c r="K133" s="2">
        <v>0.105146242132544</v>
      </c>
      <c r="L133" s="2">
        <v>9.61474036850921E-2</v>
      </c>
      <c r="M133" s="2">
        <v>7.8850855745721302E-2</v>
      </c>
      <c r="N133" s="2">
        <v>1.52974504249292E-2</v>
      </c>
      <c r="O133" s="3">
        <v>0.32691595705294302</v>
      </c>
      <c r="P133" s="3">
        <v>0.74149659863945605</v>
      </c>
    </row>
    <row r="134" spans="1:16" x14ac:dyDescent="0.3">
      <c r="A134" s="8" t="s">
        <v>203</v>
      </c>
      <c r="B134" s="8" t="s">
        <v>50</v>
      </c>
      <c r="C134" s="2">
        <v>-0.105022831050228</v>
      </c>
      <c r="D134" s="2">
        <v>0</v>
      </c>
      <c r="E134" s="2">
        <v>2.04081632653061E-2</v>
      </c>
      <c r="F134" s="2">
        <v>5.0000000000000001E-3</v>
      </c>
      <c r="G134" s="2">
        <v>0</v>
      </c>
      <c r="H134" s="2">
        <v>4.9751243781094502E-2</v>
      </c>
      <c r="I134" s="2">
        <v>3.7914691943128E-2</v>
      </c>
      <c r="J134" s="2">
        <v>0.11872146118721499</v>
      </c>
      <c r="K134" s="2">
        <v>0.179591836734694</v>
      </c>
      <c r="L134" s="2">
        <v>7.6124567474048402E-2</v>
      </c>
      <c r="M134" s="2">
        <v>9.3247588424437297E-2</v>
      </c>
      <c r="N134" s="2">
        <v>7.3529411764705899E-2</v>
      </c>
      <c r="O134" s="3">
        <v>0.48979591836734698</v>
      </c>
      <c r="P134" s="3">
        <v>0.86224489795918402</v>
      </c>
    </row>
    <row r="135" spans="1:16" x14ac:dyDescent="0.3">
      <c r="A135" s="8" t="s">
        <v>203</v>
      </c>
      <c r="B135" s="8" t="s">
        <v>51</v>
      </c>
      <c r="C135" s="2">
        <v>-6.6666666666666693E-2</v>
      </c>
      <c r="D135" s="2">
        <v>0.214285714285714</v>
      </c>
      <c r="E135" s="2">
        <v>-0.29411764705882398</v>
      </c>
      <c r="F135" s="2">
        <v>-8.3333333333333301E-2</v>
      </c>
      <c r="G135" s="2">
        <v>0.18181818181818199</v>
      </c>
      <c r="H135" s="2">
        <v>0</v>
      </c>
      <c r="I135" s="2">
        <v>0.46153846153846201</v>
      </c>
      <c r="J135" s="2">
        <v>0.21052631578947401</v>
      </c>
      <c r="K135" s="2">
        <v>0.13043478260869601</v>
      </c>
      <c r="L135" s="2">
        <v>0.230769230769231</v>
      </c>
      <c r="M135" s="2">
        <v>0.40625</v>
      </c>
      <c r="N135" s="2">
        <v>4.4444444444444398E-2</v>
      </c>
      <c r="O135" s="3">
        <v>1.0434782608695701</v>
      </c>
      <c r="P135" s="3">
        <v>1.76470588235294</v>
      </c>
    </row>
    <row r="136" spans="1:16" x14ac:dyDescent="0.3">
      <c r="A136" s="8" t="s">
        <v>203</v>
      </c>
      <c r="B136" s="8" t="s">
        <v>52</v>
      </c>
      <c r="C136" s="2">
        <v>0</v>
      </c>
      <c r="D136" s="2">
        <v>0</v>
      </c>
      <c r="E136" s="2">
        <v>0</v>
      </c>
      <c r="F136" s="2">
        <v>0</v>
      </c>
      <c r="G136" s="2">
        <v>0</v>
      </c>
      <c r="H136" s="2">
        <v>0</v>
      </c>
      <c r="I136" s="2">
        <v>0</v>
      </c>
      <c r="J136" s="2">
        <v>0</v>
      </c>
      <c r="K136" s="2">
        <v>0</v>
      </c>
      <c r="L136" s="2">
        <v>0</v>
      </c>
      <c r="M136" s="2">
        <v>0</v>
      </c>
      <c r="N136" s="2">
        <v>1</v>
      </c>
      <c r="O136" s="3">
        <v>0</v>
      </c>
      <c r="P136" s="3">
        <v>0</v>
      </c>
    </row>
    <row r="137" spans="1:16" x14ac:dyDescent="0.3">
      <c r="A137" s="8" t="s">
        <v>203</v>
      </c>
      <c r="B137" s="8" t="s">
        <v>53</v>
      </c>
      <c r="C137" s="2">
        <v>0</v>
      </c>
      <c r="D137" s="2">
        <v>0</v>
      </c>
      <c r="E137" s="2">
        <v>0</v>
      </c>
      <c r="F137" s="2">
        <v>0</v>
      </c>
      <c r="G137" s="2">
        <v>0</v>
      </c>
      <c r="H137" s="2">
        <v>0</v>
      </c>
      <c r="I137" s="2">
        <v>0</v>
      </c>
      <c r="J137" s="2">
        <v>0</v>
      </c>
      <c r="K137" s="2">
        <v>0</v>
      </c>
      <c r="L137" s="2">
        <v>0</v>
      </c>
      <c r="M137" s="2">
        <v>0</v>
      </c>
      <c r="N137" s="2" t="e">
        <v>#NUM!</v>
      </c>
      <c r="O137" s="3">
        <v>0</v>
      </c>
      <c r="P137" s="3">
        <v>0</v>
      </c>
    </row>
    <row r="138" spans="1:16" x14ac:dyDescent="0.3">
      <c r="A138" s="8" t="s">
        <v>204</v>
      </c>
      <c r="B138" s="8" t="s">
        <v>48</v>
      </c>
      <c r="C138" s="2">
        <v>2.5767829255595998E-2</v>
      </c>
      <c r="D138" s="2">
        <v>-1.0657193605683801E-2</v>
      </c>
      <c r="E138" s="2">
        <v>-1.07719928186715E-2</v>
      </c>
      <c r="F138" s="2">
        <v>-3.7075447238786599E-2</v>
      </c>
      <c r="G138" s="2">
        <v>-2.4501884760366199E-2</v>
      </c>
      <c r="H138" s="2">
        <v>2.3737234336185499E-2</v>
      </c>
      <c r="I138" s="2">
        <v>4.3407926664869201E-2</v>
      </c>
      <c r="J138" s="2">
        <v>-1.0077519379844999E-2</v>
      </c>
      <c r="K138" s="2">
        <v>1.35734795092665E-2</v>
      </c>
      <c r="L138" s="2">
        <v>-1.46793716198815E-2</v>
      </c>
      <c r="M138" s="2">
        <v>-8.3638264506011497E-3</v>
      </c>
      <c r="N138" s="2">
        <v>9.6468107538218204E-2</v>
      </c>
      <c r="O138" s="3">
        <v>8.5878360741320797E-2</v>
      </c>
      <c r="P138" s="3">
        <v>6.6940241087458302E-2</v>
      </c>
    </row>
    <row r="139" spans="1:16" x14ac:dyDescent="0.3">
      <c r="A139" s="8" t="s">
        <v>204</v>
      </c>
      <c r="B139" s="8" t="s">
        <v>49</v>
      </c>
      <c r="C139" s="2">
        <v>-4.1935483870967703E-2</v>
      </c>
      <c r="D139" s="2">
        <v>-1.85185185185185E-2</v>
      </c>
      <c r="E139" s="2">
        <v>-1.88679245283019E-2</v>
      </c>
      <c r="F139" s="2">
        <v>-2.03962703962704E-3</v>
      </c>
      <c r="G139" s="2">
        <v>3.0948905109489101E-2</v>
      </c>
      <c r="H139" s="2">
        <v>0.110450297366185</v>
      </c>
      <c r="I139" s="2">
        <v>8.1356796735526593E-2</v>
      </c>
      <c r="J139" s="2">
        <v>9.8113207547169803E-2</v>
      </c>
      <c r="K139" s="2">
        <v>0.124785223367698</v>
      </c>
      <c r="L139" s="2">
        <v>6.3967920565209099E-2</v>
      </c>
      <c r="M139" s="2">
        <v>5.0071787508973398E-2</v>
      </c>
      <c r="N139" s="2">
        <v>3.09348829259956E-2</v>
      </c>
      <c r="O139" s="3">
        <v>0.29553264604811003</v>
      </c>
      <c r="P139" s="3">
        <v>0.72441395082904503</v>
      </c>
    </row>
    <row r="140" spans="1:16" x14ac:dyDescent="0.3">
      <c r="A140" s="8" t="s">
        <v>204</v>
      </c>
      <c r="B140" s="8" t="s">
        <v>50</v>
      </c>
      <c r="C140" s="2">
        <v>-2.7484143763213498E-2</v>
      </c>
      <c r="D140" s="2">
        <v>4.5652173913043499E-2</v>
      </c>
      <c r="E140" s="2">
        <v>-1.8711018711018702E-2</v>
      </c>
      <c r="F140" s="2">
        <v>-3.6016949152542402E-2</v>
      </c>
      <c r="G140" s="2">
        <v>8.5714285714285701E-2</v>
      </c>
      <c r="H140" s="2">
        <v>4.6558704453441298E-2</v>
      </c>
      <c r="I140" s="2">
        <v>4.0618955512572497E-2</v>
      </c>
      <c r="J140" s="2">
        <v>0.105947955390335</v>
      </c>
      <c r="K140" s="2">
        <v>0.157983193277311</v>
      </c>
      <c r="L140" s="2">
        <v>4.9346879535558802E-2</v>
      </c>
      <c r="M140" s="2">
        <v>0.106500691562932</v>
      </c>
      <c r="N140" s="2">
        <v>5.2499999999999998E-2</v>
      </c>
      <c r="O140" s="3">
        <v>0.41512605042016798</v>
      </c>
      <c r="P140" s="3">
        <v>0.75051975051975095</v>
      </c>
    </row>
    <row r="141" spans="1:16" x14ac:dyDescent="0.3">
      <c r="A141" s="8" t="s">
        <v>204</v>
      </c>
      <c r="B141" s="8" t="s">
        <v>51</v>
      </c>
      <c r="C141" s="2">
        <v>-0.15384615384615399</v>
      </c>
      <c r="D141" s="2">
        <v>4.5454545454545497E-2</v>
      </c>
      <c r="E141" s="2">
        <v>0.217391304347826</v>
      </c>
      <c r="F141" s="2">
        <v>-0.107142857142857</v>
      </c>
      <c r="G141" s="2">
        <v>-0.08</v>
      </c>
      <c r="H141" s="2">
        <v>0.565217391304348</v>
      </c>
      <c r="I141" s="2">
        <v>0.22222222222222199</v>
      </c>
      <c r="J141" s="2">
        <v>0.15909090909090901</v>
      </c>
      <c r="K141" s="2">
        <v>0.19607843137254899</v>
      </c>
      <c r="L141" s="2">
        <v>0.114754098360656</v>
      </c>
      <c r="M141" s="2">
        <v>-0.10294117647058799</v>
      </c>
      <c r="N141" s="2">
        <v>-9.8360655737704902E-2</v>
      </c>
      <c r="O141" s="3">
        <v>7.8431372549019607E-2</v>
      </c>
      <c r="P141" s="3">
        <v>1.39130434782609</v>
      </c>
    </row>
    <row r="142" spans="1:16" x14ac:dyDescent="0.3">
      <c r="A142" s="8" t="s">
        <v>204</v>
      </c>
      <c r="B142" s="8" t="s">
        <v>52</v>
      </c>
      <c r="C142" s="2">
        <v>0</v>
      </c>
      <c r="D142" s="2">
        <v>0</v>
      </c>
      <c r="E142" s="2">
        <v>0</v>
      </c>
      <c r="F142" s="2">
        <v>0</v>
      </c>
      <c r="G142" s="2">
        <v>-1</v>
      </c>
      <c r="H142" s="2">
        <v>0</v>
      </c>
      <c r="I142" s="2">
        <v>0</v>
      </c>
      <c r="J142" s="2">
        <v>0</v>
      </c>
      <c r="K142" s="2">
        <v>0</v>
      </c>
      <c r="L142" s="2">
        <v>0</v>
      </c>
      <c r="M142" s="2">
        <v>-0.33333333333333298</v>
      </c>
      <c r="N142" s="2">
        <v>0</v>
      </c>
      <c r="O142" s="3">
        <v>0</v>
      </c>
      <c r="P142" s="3">
        <v>1</v>
      </c>
    </row>
    <row r="143" spans="1:16" x14ac:dyDescent="0.3">
      <c r="A143" s="8" t="s">
        <v>204</v>
      </c>
      <c r="B143" s="8" t="s">
        <v>53</v>
      </c>
      <c r="C143" s="2">
        <v>0</v>
      </c>
      <c r="D143" s="2">
        <v>0</v>
      </c>
      <c r="E143" s="2">
        <v>0</v>
      </c>
      <c r="F143" s="2">
        <v>0</v>
      </c>
      <c r="G143" s="2">
        <v>0</v>
      </c>
      <c r="H143" s="2">
        <v>0</v>
      </c>
      <c r="I143" s="2">
        <v>0</v>
      </c>
      <c r="J143" s="2">
        <v>0</v>
      </c>
      <c r="K143" s="2">
        <v>0</v>
      </c>
      <c r="L143" s="2">
        <v>0</v>
      </c>
      <c r="M143" s="2">
        <v>0</v>
      </c>
      <c r="N143" s="2" t="e">
        <v>#NUM!</v>
      </c>
      <c r="O143" s="3">
        <v>0</v>
      </c>
      <c r="P143" s="3">
        <v>0</v>
      </c>
    </row>
    <row r="144" spans="1:16" x14ac:dyDescent="0.3">
      <c r="A144" s="11" t="s">
        <v>18</v>
      </c>
      <c r="B144" s="11" t="s">
        <v>18</v>
      </c>
      <c r="C144" s="3">
        <v>-2.1865625062919E-2</v>
      </c>
      <c r="D144" s="3">
        <v>8.6865235380086895E-3</v>
      </c>
      <c r="E144" s="3">
        <v>1.00606085341714E-2</v>
      </c>
      <c r="F144" s="3">
        <v>6.5459835138192996E-3</v>
      </c>
      <c r="G144" s="3">
        <v>1.98715375351265E-3</v>
      </c>
      <c r="H144" s="3">
        <v>4.3430357178629399E-2</v>
      </c>
      <c r="I144" s="3">
        <v>3.49991360608213E-2</v>
      </c>
      <c r="J144" s="3">
        <v>3.7061769616026703E-2</v>
      </c>
      <c r="K144" s="3">
        <v>5.3194533877083797E-2</v>
      </c>
      <c r="L144" s="3">
        <v>3.6938283346353698E-2</v>
      </c>
      <c r="M144" s="3">
        <v>4.8315508459308501E-2</v>
      </c>
      <c r="N144" s="3">
        <v>4.2479728779664702E-2</v>
      </c>
      <c r="O144" s="3">
        <v>0.19349645846748201</v>
      </c>
      <c r="P144" s="3">
        <v>0.361671734383609</v>
      </c>
    </row>
    <row r="145" spans="1:2" x14ac:dyDescent="0.3">
      <c r="A145" s="15"/>
      <c r="B145" s="15"/>
    </row>
    <row r="146" spans="1:2" x14ac:dyDescent="0.3">
      <c r="A146" s="13" t="s">
        <v>42</v>
      </c>
      <c r="B146" s="15"/>
    </row>
    <row r="147" spans="1:2" x14ac:dyDescent="0.3">
      <c r="A147" s="14" t="s">
        <v>43</v>
      </c>
      <c r="B147" s="15"/>
    </row>
    <row r="148" spans="1:2" x14ac:dyDescent="0.3">
      <c r="A148" s="14" t="s">
        <v>44</v>
      </c>
      <c r="B148" s="15"/>
    </row>
    <row r="149" spans="1:2" x14ac:dyDescent="0.3">
      <c r="A149" s="14" t="s">
        <v>188</v>
      </c>
      <c r="B149" s="15"/>
    </row>
    <row r="150" spans="1:2" x14ac:dyDescent="0.3">
      <c r="A150" s="14" t="s">
        <v>47</v>
      </c>
      <c r="B150" s="15"/>
    </row>
    <row r="151" spans="1:2" x14ac:dyDescent="0.3">
      <c r="A151" s="14" t="s">
        <v>56</v>
      </c>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54:O54"/>
    <mergeCell ref="C100:N100"/>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258</v>
      </c>
      <c r="B1" s="15"/>
    </row>
    <row r="2" spans="1:15" ht="15.6" x14ac:dyDescent="0.3">
      <c r="A2" s="12" t="s">
        <v>187</v>
      </c>
      <c r="B2" s="15"/>
    </row>
    <row r="3" spans="1:15" ht="15.6" x14ac:dyDescent="0.3">
      <c r="A3" s="12" t="s">
        <v>206</v>
      </c>
      <c r="B3" s="15"/>
    </row>
    <row r="4" spans="1:15" ht="15.6" x14ac:dyDescent="0.3">
      <c r="A4" s="12" t="s">
        <v>60</v>
      </c>
      <c r="B4" s="15"/>
    </row>
    <row r="5" spans="1:15" x14ac:dyDescent="0.3">
      <c r="A5" s="15"/>
      <c r="B5" s="15"/>
    </row>
    <row r="6" spans="1:15" x14ac:dyDescent="0.3">
      <c r="A6" s="16" t="str">
        <f>HYPERLINK("#'Table of contents'!A117",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57</v>
      </c>
      <c r="C9" s="1">
        <v>2535</v>
      </c>
      <c r="D9" s="1">
        <v>2602</v>
      </c>
      <c r="E9" s="1">
        <v>2535</v>
      </c>
      <c r="F9" s="1">
        <v>2677</v>
      </c>
      <c r="G9" s="1">
        <v>2650</v>
      </c>
      <c r="H9" s="1">
        <v>2346</v>
      </c>
      <c r="I9" s="1">
        <v>2432</v>
      </c>
      <c r="J9" s="1">
        <v>2482</v>
      </c>
      <c r="K9" s="1">
        <v>2652</v>
      </c>
      <c r="L9" s="1">
        <v>2810</v>
      </c>
      <c r="M9" s="1">
        <v>2853</v>
      </c>
      <c r="N9" s="1">
        <v>3204</v>
      </c>
      <c r="O9" s="1">
        <v>3827</v>
      </c>
    </row>
    <row r="10" spans="1:15" x14ac:dyDescent="0.3">
      <c r="A10" s="7" t="s">
        <v>198</v>
      </c>
      <c r="B10" s="7" t="s">
        <v>58</v>
      </c>
      <c r="C10" s="1">
        <v>2100</v>
      </c>
      <c r="D10" s="1">
        <v>2036</v>
      </c>
      <c r="E10" s="1">
        <v>1993</v>
      </c>
      <c r="F10" s="1">
        <v>2029</v>
      </c>
      <c r="G10" s="1">
        <v>2032</v>
      </c>
      <c r="H10" s="1">
        <v>1959</v>
      </c>
      <c r="I10" s="1">
        <v>2131</v>
      </c>
      <c r="J10" s="1">
        <v>2206</v>
      </c>
      <c r="K10" s="1">
        <v>2274</v>
      </c>
      <c r="L10" s="1">
        <v>2365</v>
      </c>
      <c r="M10" s="1">
        <v>2410</v>
      </c>
      <c r="N10" s="1">
        <v>2655</v>
      </c>
      <c r="O10" s="1">
        <v>2982</v>
      </c>
    </row>
    <row r="11" spans="1:15" x14ac:dyDescent="0.3">
      <c r="A11" s="7" t="s">
        <v>199</v>
      </c>
      <c r="B11" s="7" t="s">
        <v>57</v>
      </c>
      <c r="C11" s="1">
        <v>6225</v>
      </c>
      <c r="D11" s="1">
        <v>6044</v>
      </c>
      <c r="E11" s="1">
        <v>6244</v>
      </c>
      <c r="F11" s="1">
        <v>6340</v>
      </c>
      <c r="G11" s="1">
        <v>6624</v>
      </c>
      <c r="H11" s="1">
        <v>6666</v>
      </c>
      <c r="I11" s="1">
        <v>6784</v>
      </c>
      <c r="J11" s="1">
        <v>6843</v>
      </c>
      <c r="K11" s="1">
        <v>7119</v>
      </c>
      <c r="L11" s="1">
        <v>7343</v>
      </c>
      <c r="M11" s="1">
        <v>7443</v>
      </c>
      <c r="N11" s="1">
        <v>7739</v>
      </c>
      <c r="O11" s="1">
        <v>7791</v>
      </c>
    </row>
    <row r="12" spans="1:15" x14ac:dyDescent="0.3">
      <c r="A12" s="7" t="s">
        <v>199</v>
      </c>
      <c r="B12" s="7" t="s">
        <v>58</v>
      </c>
      <c r="C12" s="1">
        <v>4243</v>
      </c>
      <c r="D12" s="1">
        <v>4007</v>
      </c>
      <c r="E12" s="1">
        <v>4133</v>
      </c>
      <c r="F12" s="1">
        <v>4186</v>
      </c>
      <c r="G12" s="1">
        <v>4259</v>
      </c>
      <c r="H12" s="1">
        <v>4250</v>
      </c>
      <c r="I12" s="1">
        <v>4399</v>
      </c>
      <c r="J12" s="1">
        <v>4460</v>
      </c>
      <c r="K12" s="1">
        <v>4555</v>
      </c>
      <c r="L12" s="1">
        <v>4723</v>
      </c>
      <c r="M12" s="1">
        <v>4822</v>
      </c>
      <c r="N12" s="1">
        <v>4956</v>
      </c>
      <c r="O12" s="1">
        <v>4746</v>
      </c>
    </row>
    <row r="13" spans="1:15" x14ac:dyDescent="0.3">
      <c r="A13" s="7" t="s">
        <v>200</v>
      </c>
      <c r="B13" s="7" t="s">
        <v>57</v>
      </c>
      <c r="C13" s="1">
        <v>4483</v>
      </c>
      <c r="D13" s="1">
        <v>4540</v>
      </c>
      <c r="E13" s="1">
        <v>4493</v>
      </c>
      <c r="F13" s="1">
        <v>4494</v>
      </c>
      <c r="G13" s="1">
        <v>4240</v>
      </c>
      <c r="H13" s="1">
        <v>3847</v>
      </c>
      <c r="I13" s="1">
        <v>4101</v>
      </c>
      <c r="J13" s="1">
        <v>4296</v>
      </c>
      <c r="K13" s="1">
        <v>4518</v>
      </c>
      <c r="L13" s="1">
        <v>4585</v>
      </c>
      <c r="M13" s="1">
        <v>4587</v>
      </c>
      <c r="N13" s="1">
        <v>4998</v>
      </c>
      <c r="O13" s="1">
        <v>6508</v>
      </c>
    </row>
    <row r="14" spans="1:15" x14ac:dyDescent="0.3">
      <c r="A14" s="7" t="s">
        <v>200</v>
      </c>
      <c r="B14" s="7" t="s">
        <v>58</v>
      </c>
      <c r="C14" s="1">
        <v>3905</v>
      </c>
      <c r="D14" s="1">
        <v>3809</v>
      </c>
      <c r="E14" s="1">
        <v>3845</v>
      </c>
      <c r="F14" s="1">
        <v>3867</v>
      </c>
      <c r="G14" s="1">
        <v>3551</v>
      </c>
      <c r="H14" s="1">
        <v>3436</v>
      </c>
      <c r="I14" s="1">
        <v>3671</v>
      </c>
      <c r="J14" s="1">
        <v>3756</v>
      </c>
      <c r="K14" s="1">
        <v>3934</v>
      </c>
      <c r="L14" s="1">
        <v>3856</v>
      </c>
      <c r="M14" s="1">
        <v>3982</v>
      </c>
      <c r="N14" s="1">
        <v>4352</v>
      </c>
      <c r="O14" s="1">
        <v>5426</v>
      </c>
    </row>
    <row r="15" spans="1:15" x14ac:dyDescent="0.3">
      <c r="A15" s="7" t="s">
        <v>201</v>
      </c>
      <c r="B15" s="7" t="s">
        <v>57</v>
      </c>
      <c r="C15" s="1">
        <v>3595</v>
      </c>
      <c r="D15" s="1">
        <v>3541</v>
      </c>
      <c r="E15" s="1">
        <v>3567</v>
      </c>
      <c r="F15" s="1">
        <v>3688</v>
      </c>
      <c r="G15" s="1">
        <v>3986</v>
      </c>
      <c r="H15" s="1">
        <v>4586</v>
      </c>
      <c r="I15" s="1">
        <v>4821</v>
      </c>
      <c r="J15" s="1">
        <v>5023</v>
      </c>
      <c r="K15" s="1">
        <v>4944</v>
      </c>
      <c r="L15" s="1">
        <v>5498</v>
      </c>
      <c r="M15" s="1">
        <v>6171</v>
      </c>
      <c r="N15" s="1">
        <v>6189</v>
      </c>
      <c r="O15" s="1">
        <v>4888</v>
      </c>
    </row>
    <row r="16" spans="1:15" x14ac:dyDescent="0.3">
      <c r="A16" s="7" t="s">
        <v>201</v>
      </c>
      <c r="B16" s="7" t="s">
        <v>58</v>
      </c>
      <c r="C16" s="1">
        <v>2925</v>
      </c>
      <c r="D16" s="1">
        <v>2842</v>
      </c>
      <c r="E16" s="1">
        <v>2901</v>
      </c>
      <c r="F16" s="1">
        <v>2911</v>
      </c>
      <c r="G16" s="1">
        <v>3074</v>
      </c>
      <c r="H16" s="1">
        <v>3368</v>
      </c>
      <c r="I16" s="1">
        <v>3578</v>
      </c>
      <c r="J16" s="1">
        <v>3893</v>
      </c>
      <c r="K16" s="1">
        <v>4145</v>
      </c>
      <c r="L16" s="1">
        <v>4616</v>
      </c>
      <c r="M16" s="1">
        <v>4892</v>
      </c>
      <c r="N16" s="1">
        <v>4850</v>
      </c>
      <c r="O16" s="1">
        <v>3907</v>
      </c>
    </row>
    <row r="17" spans="1:15" x14ac:dyDescent="0.3">
      <c r="A17" s="7" t="s">
        <v>202</v>
      </c>
      <c r="B17" s="7" t="s">
        <v>57</v>
      </c>
      <c r="C17" s="1">
        <v>4048</v>
      </c>
      <c r="D17" s="1">
        <v>3933</v>
      </c>
      <c r="E17" s="1">
        <v>3958</v>
      </c>
      <c r="F17" s="1">
        <v>3933</v>
      </c>
      <c r="G17" s="1">
        <v>4117</v>
      </c>
      <c r="H17" s="1">
        <v>4098</v>
      </c>
      <c r="I17" s="1">
        <v>4181</v>
      </c>
      <c r="J17" s="1">
        <v>4189</v>
      </c>
      <c r="K17" s="1">
        <v>4383</v>
      </c>
      <c r="L17" s="1">
        <v>4542</v>
      </c>
      <c r="M17" s="1">
        <v>4605</v>
      </c>
      <c r="N17" s="1">
        <v>4978</v>
      </c>
      <c r="O17" s="1">
        <v>5438</v>
      </c>
    </row>
    <row r="18" spans="1:15" x14ac:dyDescent="0.3">
      <c r="A18" s="7" t="s">
        <v>202</v>
      </c>
      <c r="B18" s="7" t="s">
        <v>58</v>
      </c>
      <c r="C18" s="1">
        <v>3042</v>
      </c>
      <c r="D18" s="1">
        <v>2838</v>
      </c>
      <c r="E18" s="1">
        <v>2837</v>
      </c>
      <c r="F18" s="1">
        <v>2881</v>
      </c>
      <c r="G18" s="1">
        <v>2959</v>
      </c>
      <c r="H18" s="1">
        <v>2940</v>
      </c>
      <c r="I18" s="1">
        <v>2993</v>
      </c>
      <c r="J18" s="1">
        <v>3101</v>
      </c>
      <c r="K18" s="1">
        <v>3138</v>
      </c>
      <c r="L18" s="1">
        <v>3217</v>
      </c>
      <c r="M18" s="1">
        <v>3314</v>
      </c>
      <c r="N18" s="1">
        <v>3466</v>
      </c>
      <c r="O18" s="1">
        <v>3688</v>
      </c>
    </row>
    <row r="19" spans="1:15" x14ac:dyDescent="0.3">
      <c r="A19" s="7" t="s">
        <v>203</v>
      </c>
      <c r="B19" s="7" t="s">
        <v>57</v>
      </c>
      <c r="C19" s="1">
        <v>2625</v>
      </c>
      <c r="D19" s="1">
        <v>2619</v>
      </c>
      <c r="E19" s="1">
        <v>2755</v>
      </c>
      <c r="F19" s="1">
        <v>2857</v>
      </c>
      <c r="G19" s="1">
        <v>2918</v>
      </c>
      <c r="H19" s="1">
        <v>2934</v>
      </c>
      <c r="I19" s="1">
        <v>2906</v>
      </c>
      <c r="J19" s="1">
        <v>2970</v>
      </c>
      <c r="K19" s="1">
        <v>3020</v>
      </c>
      <c r="L19" s="1">
        <v>3192</v>
      </c>
      <c r="M19" s="1">
        <v>3421</v>
      </c>
      <c r="N19" s="1">
        <v>3562</v>
      </c>
      <c r="O19" s="1">
        <v>3795</v>
      </c>
    </row>
    <row r="20" spans="1:15" x14ac:dyDescent="0.3">
      <c r="A20" s="7" t="s">
        <v>203</v>
      </c>
      <c r="B20" s="7" t="s">
        <v>58</v>
      </c>
      <c r="C20" s="1">
        <v>1880</v>
      </c>
      <c r="D20" s="1">
        <v>1783</v>
      </c>
      <c r="E20" s="1">
        <v>1840</v>
      </c>
      <c r="F20" s="1">
        <v>1843</v>
      </c>
      <c r="G20" s="1">
        <v>1790</v>
      </c>
      <c r="H20" s="1">
        <v>1818</v>
      </c>
      <c r="I20" s="1">
        <v>1907</v>
      </c>
      <c r="J20" s="1">
        <v>1999</v>
      </c>
      <c r="K20" s="1">
        <v>2093</v>
      </c>
      <c r="L20" s="1">
        <v>2262</v>
      </c>
      <c r="M20" s="1">
        <v>2365</v>
      </c>
      <c r="N20" s="1">
        <v>2550</v>
      </c>
      <c r="O20" s="1">
        <v>2639</v>
      </c>
    </row>
    <row r="21" spans="1:15" x14ac:dyDescent="0.3">
      <c r="A21" s="7" t="s">
        <v>204</v>
      </c>
      <c r="B21" s="7" t="s">
        <v>57</v>
      </c>
      <c r="C21" s="1">
        <v>4366</v>
      </c>
      <c r="D21" s="1">
        <v>4440</v>
      </c>
      <c r="E21" s="1">
        <v>4378</v>
      </c>
      <c r="F21" s="1">
        <v>4300</v>
      </c>
      <c r="G21" s="1">
        <v>4182</v>
      </c>
      <c r="H21" s="1">
        <v>4238</v>
      </c>
      <c r="I21" s="1">
        <v>4360</v>
      </c>
      <c r="J21" s="1">
        <v>4701</v>
      </c>
      <c r="K21" s="1">
        <v>4937</v>
      </c>
      <c r="L21" s="1">
        <v>5349</v>
      </c>
      <c r="M21" s="1">
        <v>5479</v>
      </c>
      <c r="N21" s="1">
        <v>5752</v>
      </c>
      <c r="O21" s="1">
        <v>6109</v>
      </c>
    </row>
    <row r="22" spans="1:15" x14ac:dyDescent="0.3">
      <c r="A22" s="7" t="s">
        <v>204</v>
      </c>
      <c r="B22" s="7" t="s">
        <v>58</v>
      </c>
      <c r="C22" s="1">
        <v>3695</v>
      </c>
      <c r="D22" s="1">
        <v>3547</v>
      </c>
      <c r="E22" s="1">
        <v>3524</v>
      </c>
      <c r="F22" s="1">
        <v>3490</v>
      </c>
      <c r="G22" s="1">
        <v>3438</v>
      </c>
      <c r="H22" s="1">
        <v>3433</v>
      </c>
      <c r="I22" s="1">
        <v>3823</v>
      </c>
      <c r="J22" s="1">
        <v>3991</v>
      </c>
      <c r="K22" s="1">
        <v>4196</v>
      </c>
      <c r="L22" s="1">
        <v>4524</v>
      </c>
      <c r="M22" s="1">
        <v>4713</v>
      </c>
      <c r="N22" s="1">
        <v>4756</v>
      </c>
      <c r="O22" s="1">
        <v>4982</v>
      </c>
    </row>
    <row r="23" spans="1:15" x14ac:dyDescent="0.3">
      <c r="A23" s="10" t="s">
        <v>18</v>
      </c>
      <c r="B23" s="10" t="s">
        <v>18</v>
      </c>
      <c r="C23" s="5">
        <v>49667</v>
      </c>
      <c r="D23" s="5">
        <v>48581</v>
      </c>
      <c r="E23" s="5">
        <v>49003</v>
      </c>
      <c r="F23" s="5">
        <v>49496</v>
      </c>
      <c r="G23" s="5">
        <v>49820</v>
      </c>
      <c r="H23" s="5">
        <v>49919</v>
      </c>
      <c r="I23" s="5">
        <v>52087</v>
      </c>
      <c r="J23" s="5">
        <v>53910</v>
      </c>
      <c r="K23" s="5">
        <v>55908</v>
      </c>
      <c r="L23" s="5">
        <v>58882</v>
      </c>
      <c r="M23" s="5">
        <v>61057</v>
      </c>
      <c r="N23" s="5">
        <v>64007</v>
      </c>
      <c r="O23" s="5">
        <v>66726</v>
      </c>
    </row>
    <row r="24" spans="1:15" x14ac:dyDescent="0.3">
      <c r="A24" s="15"/>
      <c r="B24" s="15"/>
    </row>
    <row r="25" spans="1:15" x14ac:dyDescent="0.3">
      <c r="A25" s="15"/>
      <c r="B25" s="15"/>
    </row>
    <row r="26" spans="1:15" x14ac:dyDescent="0.3">
      <c r="A26" s="15"/>
      <c r="B26" s="15"/>
      <c r="C26" s="18" t="s">
        <v>37</v>
      </c>
      <c r="D26" s="19"/>
      <c r="E26" s="19"/>
      <c r="F26" s="19"/>
      <c r="G26" s="19"/>
      <c r="H26" s="19"/>
      <c r="I26" s="19"/>
      <c r="J26" s="19"/>
      <c r="K26" s="19"/>
      <c r="L26" s="19"/>
      <c r="M26" s="19"/>
      <c r="N26" s="19"/>
      <c r="O26" s="19"/>
    </row>
    <row r="27" spans="1:15" x14ac:dyDescent="0.3">
      <c r="A27" s="9" t="s">
        <v>41</v>
      </c>
      <c r="B27" s="9" t="s">
        <v>41</v>
      </c>
      <c r="C27" s="4" t="s">
        <v>0</v>
      </c>
      <c r="D27" s="4" t="s">
        <v>1</v>
      </c>
      <c r="E27" s="4" t="s">
        <v>2</v>
      </c>
      <c r="F27" s="4" t="s">
        <v>3</v>
      </c>
      <c r="G27" s="4" t="s">
        <v>4</v>
      </c>
      <c r="H27" s="4" t="s">
        <v>5</v>
      </c>
      <c r="I27" s="4" t="s">
        <v>6</v>
      </c>
      <c r="J27" s="4" t="s">
        <v>7</v>
      </c>
      <c r="K27" s="4" t="s">
        <v>8</v>
      </c>
      <c r="L27" s="4" t="s">
        <v>9</v>
      </c>
      <c r="M27" s="4" t="s">
        <v>10</v>
      </c>
      <c r="N27" s="4" t="s">
        <v>11</v>
      </c>
      <c r="O27" s="4" t="s">
        <v>12</v>
      </c>
    </row>
    <row r="28" spans="1:15" x14ac:dyDescent="0.3">
      <c r="A28" s="8" t="s">
        <v>198</v>
      </c>
      <c r="B28" s="8" t="s">
        <v>57</v>
      </c>
      <c r="C28" s="2">
        <v>0.54692556634304201</v>
      </c>
      <c r="D28" s="2">
        <v>0.56101768003449803</v>
      </c>
      <c r="E28" s="2">
        <v>0.55984982332155497</v>
      </c>
      <c r="F28" s="2">
        <v>0.56884827879303002</v>
      </c>
      <c r="G28" s="2">
        <v>0.56599743699273797</v>
      </c>
      <c r="H28" s="2">
        <v>0.54494773519163797</v>
      </c>
      <c r="I28" s="2">
        <v>0.53298268682884098</v>
      </c>
      <c r="J28" s="2">
        <v>0.52943686006825896</v>
      </c>
      <c r="K28" s="2">
        <v>0.53836784409256999</v>
      </c>
      <c r="L28" s="2">
        <v>0.54299516908212597</v>
      </c>
      <c r="M28" s="2">
        <v>0.54208626258787795</v>
      </c>
      <c r="N28" s="2">
        <v>0.54685099846390195</v>
      </c>
      <c r="O28" s="2">
        <v>0.56205022763988799</v>
      </c>
    </row>
    <row r="29" spans="1:15" x14ac:dyDescent="0.3">
      <c r="A29" s="8" t="s">
        <v>198</v>
      </c>
      <c r="B29" s="8" t="s">
        <v>58</v>
      </c>
      <c r="C29" s="2">
        <v>0.45307443365695799</v>
      </c>
      <c r="D29" s="2">
        <v>0.43898231996550202</v>
      </c>
      <c r="E29" s="2">
        <v>0.44015017667844503</v>
      </c>
      <c r="F29" s="2">
        <v>0.43115172120696998</v>
      </c>
      <c r="G29" s="2">
        <v>0.43400256300726198</v>
      </c>
      <c r="H29" s="2">
        <v>0.45505226480836197</v>
      </c>
      <c r="I29" s="2">
        <v>0.46701731317115902</v>
      </c>
      <c r="J29" s="2">
        <v>0.47056313993174098</v>
      </c>
      <c r="K29" s="2">
        <v>0.46163215590743001</v>
      </c>
      <c r="L29" s="2">
        <v>0.45700483091787403</v>
      </c>
      <c r="M29" s="2">
        <v>0.45791373741212199</v>
      </c>
      <c r="N29" s="2">
        <v>0.453149001536098</v>
      </c>
      <c r="O29" s="2">
        <v>0.43794977236011201</v>
      </c>
    </row>
    <row r="30" spans="1:15" x14ac:dyDescent="0.3">
      <c r="A30" s="8" t="s">
        <v>199</v>
      </c>
      <c r="B30" s="8" t="s">
        <v>57</v>
      </c>
      <c r="C30" s="2">
        <v>0.59466946885746996</v>
      </c>
      <c r="D30" s="2">
        <v>0.60133320067655005</v>
      </c>
      <c r="E30" s="2">
        <v>0.60171533198419602</v>
      </c>
      <c r="F30" s="2">
        <v>0.602318069542086</v>
      </c>
      <c r="G30" s="2">
        <v>0.60865570155288096</v>
      </c>
      <c r="H30" s="2">
        <v>0.61066324661047999</v>
      </c>
      <c r="I30" s="2">
        <v>0.606635071090047</v>
      </c>
      <c r="J30" s="2">
        <v>0.60541449172785999</v>
      </c>
      <c r="K30" s="2">
        <v>0.60981668665410305</v>
      </c>
      <c r="L30" s="2">
        <v>0.60856953422840998</v>
      </c>
      <c r="M30" s="2">
        <v>0.60684875662454096</v>
      </c>
      <c r="N30" s="2">
        <v>0.60961008270972805</v>
      </c>
      <c r="O30" s="2">
        <v>0.62144053601339999</v>
      </c>
    </row>
    <row r="31" spans="1:15" x14ac:dyDescent="0.3">
      <c r="A31" s="8" t="s">
        <v>199</v>
      </c>
      <c r="B31" s="8" t="s">
        <v>58</v>
      </c>
      <c r="C31" s="2">
        <v>0.40533053114252998</v>
      </c>
      <c r="D31" s="2">
        <v>0.39866679932345001</v>
      </c>
      <c r="E31" s="2">
        <v>0.39828466801580398</v>
      </c>
      <c r="F31" s="2">
        <v>0.397681930457914</v>
      </c>
      <c r="G31" s="2">
        <v>0.39134429844711899</v>
      </c>
      <c r="H31" s="2">
        <v>0.38933675338952001</v>
      </c>
      <c r="I31" s="2">
        <v>0.393364928909953</v>
      </c>
      <c r="J31" s="2">
        <v>0.39458550827214001</v>
      </c>
      <c r="K31" s="2">
        <v>0.39018331334589701</v>
      </c>
      <c r="L31" s="2">
        <v>0.39143046577159002</v>
      </c>
      <c r="M31" s="2">
        <v>0.39315124337545898</v>
      </c>
      <c r="N31" s="2">
        <v>0.390389917290272</v>
      </c>
      <c r="O31" s="2">
        <v>0.37855946398660001</v>
      </c>
    </row>
    <row r="32" spans="1:15" x14ac:dyDescent="0.3">
      <c r="A32" s="8" t="s">
        <v>200</v>
      </c>
      <c r="B32" s="8" t="s">
        <v>57</v>
      </c>
      <c r="C32" s="2">
        <v>0.53445398187887505</v>
      </c>
      <c r="D32" s="2">
        <v>0.54377769792789599</v>
      </c>
      <c r="E32" s="2">
        <v>0.53885823938594402</v>
      </c>
      <c r="F32" s="2">
        <v>0.53749551489056302</v>
      </c>
      <c r="G32" s="2">
        <v>0.54421768707482998</v>
      </c>
      <c r="H32" s="2">
        <v>0.52821639434299095</v>
      </c>
      <c r="I32" s="2">
        <v>0.52766340710241899</v>
      </c>
      <c r="J32" s="2">
        <v>0.53353204172876301</v>
      </c>
      <c r="K32" s="2">
        <v>0.53454803596781797</v>
      </c>
      <c r="L32" s="2">
        <v>0.54318208743039897</v>
      </c>
      <c r="M32" s="2">
        <v>0.53530166880616203</v>
      </c>
      <c r="N32" s="2">
        <v>0.53454545454545499</v>
      </c>
      <c r="O32" s="2">
        <v>0.54533266297972205</v>
      </c>
    </row>
    <row r="33" spans="1:16" x14ac:dyDescent="0.3">
      <c r="A33" s="8" t="s">
        <v>200</v>
      </c>
      <c r="B33" s="8" t="s">
        <v>58</v>
      </c>
      <c r="C33" s="2">
        <v>0.465546018121125</v>
      </c>
      <c r="D33" s="2">
        <v>0.45622230207210401</v>
      </c>
      <c r="E33" s="2">
        <v>0.46114176061405598</v>
      </c>
      <c r="F33" s="2">
        <v>0.46250448510943698</v>
      </c>
      <c r="G33" s="2">
        <v>0.45578231292517002</v>
      </c>
      <c r="H33" s="2">
        <v>0.471783605657009</v>
      </c>
      <c r="I33" s="2">
        <v>0.47233659289758101</v>
      </c>
      <c r="J33" s="2">
        <v>0.46646795827123699</v>
      </c>
      <c r="K33" s="2">
        <v>0.46545196403218198</v>
      </c>
      <c r="L33" s="2">
        <v>0.45681791256960103</v>
      </c>
      <c r="M33" s="2">
        <v>0.46469833119383802</v>
      </c>
      <c r="N33" s="2">
        <v>0.46545454545454501</v>
      </c>
      <c r="O33" s="2">
        <v>0.45466733702027801</v>
      </c>
    </row>
    <row r="34" spans="1:16" x14ac:dyDescent="0.3">
      <c r="A34" s="8" t="s">
        <v>201</v>
      </c>
      <c r="B34" s="8" t="s">
        <v>57</v>
      </c>
      <c r="C34" s="2">
        <v>0.55138036809815905</v>
      </c>
      <c r="D34" s="2">
        <v>0.55475481748394195</v>
      </c>
      <c r="E34" s="2">
        <v>0.55148423005565905</v>
      </c>
      <c r="F34" s="2">
        <v>0.55887255644794698</v>
      </c>
      <c r="G34" s="2">
        <v>0.56458923512747905</v>
      </c>
      <c r="H34" s="2">
        <v>0.57656525018858396</v>
      </c>
      <c r="I34" s="2">
        <v>0.57399690439338003</v>
      </c>
      <c r="J34" s="2">
        <v>0.563369223867205</v>
      </c>
      <c r="K34" s="2">
        <v>0.54395423038838198</v>
      </c>
      <c r="L34" s="2">
        <v>0.54360292663634602</v>
      </c>
      <c r="M34" s="2">
        <v>0.557805296935732</v>
      </c>
      <c r="N34" s="2">
        <v>0.560648609475496</v>
      </c>
      <c r="O34" s="2">
        <v>0.55577032404775395</v>
      </c>
    </row>
    <row r="35" spans="1:16" x14ac:dyDescent="0.3">
      <c r="A35" s="8" t="s">
        <v>201</v>
      </c>
      <c r="B35" s="8" t="s">
        <v>58</v>
      </c>
      <c r="C35" s="2">
        <v>0.44861963190184101</v>
      </c>
      <c r="D35" s="2">
        <v>0.44524518251605799</v>
      </c>
      <c r="E35" s="2">
        <v>0.448515769944341</v>
      </c>
      <c r="F35" s="2">
        <v>0.44112744355205302</v>
      </c>
      <c r="G35" s="2">
        <v>0.43541076487252101</v>
      </c>
      <c r="H35" s="2">
        <v>0.42343474981141599</v>
      </c>
      <c r="I35" s="2">
        <v>0.42600309560661997</v>
      </c>
      <c r="J35" s="2">
        <v>0.436630776132795</v>
      </c>
      <c r="K35" s="2">
        <v>0.45604576961161802</v>
      </c>
      <c r="L35" s="2">
        <v>0.45639707336365398</v>
      </c>
      <c r="M35" s="2">
        <v>0.442194703064268</v>
      </c>
      <c r="N35" s="2">
        <v>0.439351390524504</v>
      </c>
      <c r="O35" s="2">
        <v>0.44422967595224599</v>
      </c>
    </row>
    <row r="36" spans="1:16" x14ac:dyDescent="0.3">
      <c r="A36" s="8" t="s">
        <v>202</v>
      </c>
      <c r="B36" s="8" t="s">
        <v>57</v>
      </c>
      <c r="C36" s="2">
        <v>0.57094499294781398</v>
      </c>
      <c r="D36" s="2">
        <v>0.58085954807266305</v>
      </c>
      <c r="E36" s="2">
        <v>0.58248712288447402</v>
      </c>
      <c r="F36" s="2">
        <v>0.57719401232756096</v>
      </c>
      <c r="G36" s="2">
        <v>0.58182589033352194</v>
      </c>
      <c r="H36" s="2">
        <v>0.58226768968456899</v>
      </c>
      <c r="I36" s="2">
        <v>0.58279899637580102</v>
      </c>
      <c r="J36" s="2">
        <v>0.57462277091906699</v>
      </c>
      <c r="K36" s="2">
        <v>0.582768248903071</v>
      </c>
      <c r="L36" s="2">
        <v>0.58538471452506802</v>
      </c>
      <c r="M36" s="2">
        <v>0.581512817274908</v>
      </c>
      <c r="N36" s="2">
        <v>0.58953102794883905</v>
      </c>
      <c r="O36" s="2">
        <v>0.59587990357221099</v>
      </c>
    </row>
    <row r="37" spans="1:16" x14ac:dyDescent="0.3">
      <c r="A37" s="8" t="s">
        <v>202</v>
      </c>
      <c r="B37" s="8" t="s">
        <v>58</v>
      </c>
      <c r="C37" s="2">
        <v>0.42905500705218602</v>
      </c>
      <c r="D37" s="2">
        <v>0.41914045192733701</v>
      </c>
      <c r="E37" s="2">
        <v>0.41751287711552598</v>
      </c>
      <c r="F37" s="2">
        <v>0.42280598767243899</v>
      </c>
      <c r="G37" s="2">
        <v>0.418174109666478</v>
      </c>
      <c r="H37" s="2">
        <v>0.41773231031543101</v>
      </c>
      <c r="I37" s="2">
        <v>0.41720100362419799</v>
      </c>
      <c r="J37" s="2">
        <v>0.42537722908093301</v>
      </c>
      <c r="K37" s="2">
        <v>0.417231751096929</v>
      </c>
      <c r="L37" s="2">
        <v>0.41461528547493198</v>
      </c>
      <c r="M37" s="2">
        <v>0.418487182725092</v>
      </c>
      <c r="N37" s="2">
        <v>0.41046897205116101</v>
      </c>
      <c r="O37" s="2">
        <v>0.40412009642778901</v>
      </c>
    </row>
    <row r="38" spans="1:16" x14ac:dyDescent="0.3">
      <c r="A38" s="8" t="s">
        <v>203</v>
      </c>
      <c r="B38" s="8" t="s">
        <v>57</v>
      </c>
      <c r="C38" s="2">
        <v>0.58268590455049896</v>
      </c>
      <c r="D38" s="2">
        <v>0.59495683780099995</v>
      </c>
      <c r="E38" s="2">
        <v>0.59956474428726902</v>
      </c>
      <c r="F38" s="2">
        <v>0.60787234042553195</v>
      </c>
      <c r="G38" s="2">
        <v>0.61979609175870898</v>
      </c>
      <c r="H38" s="2">
        <v>0.61742424242424199</v>
      </c>
      <c r="I38" s="2">
        <v>0.60378142530646195</v>
      </c>
      <c r="J38" s="2">
        <v>0.59770577581002204</v>
      </c>
      <c r="K38" s="2">
        <v>0.590651281048308</v>
      </c>
      <c r="L38" s="2">
        <v>0.58525852585258498</v>
      </c>
      <c r="M38" s="2">
        <v>0.59125475285171103</v>
      </c>
      <c r="N38" s="2">
        <v>0.58278795811518302</v>
      </c>
      <c r="O38" s="2">
        <v>0.58983525023313599</v>
      </c>
    </row>
    <row r="39" spans="1:16" x14ac:dyDescent="0.3">
      <c r="A39" s="8" t="s">
        <v>203</v>
      </c>
      <c r="B39" s="8" t="s">
        <v>58</v>
      </c>
      <c r="C39" s="2">
        <v>0.41731409544950099</v>
      </c>
      <c r="D39" s="2">
        <v>0.405043162199</v>
      </c>
      <c r="E39" s="2">
        <v>0.40043525571273098</v>
      </c>
      <c r="F39" s="2">
        <v>0.39212765957446799</v>
      </c>
      <c r="G39" s="2">
        <v>0.38020390824129102</v>
      </c>
      <c r="H39" s="2">
        <v>0.38257575757575801</v>
      </c>
      <c r="I39" s="2">
        <v>0.39621857469353799</v>
      </c>
      <c r="J39" s="2">
        <v>0.40229422418997801</v>
      </c>
      <c r="K39" s="2">
        <v>0.409348718951692</v>
      </c>
      <c r="L39" s="2">
        <v>0.41474147414741502</v>
      </c>
      <c r="M39" s="2">
        <v>0.40874524714828903</v>
      </c>
      <c r="N39" s="2">
        <v>0.41721204188481698</v>
      </c>
      <c r="O39" s="2">
        <v>0.41016474976686401</v>
      </c>
    </row>
    <row r="40" spans="1:16" x14ac:dyDescent="0.3">
      <c r="A40" s="8" t="s">
        <v>204</v>
      </c>
      <c r="B40" s="8" t="s">
        <v>57</v>
      </c>
      <c r="C40" s="2">
        <v>0.54162014638382305</v>
      </c>
      <c r="D40" s="2">
        <v>0.55590334293226495</v>
      </c>
      <c r="E40" s="2">
        <v>0.55403695267021003</v>
      </c>
      <c r="F40" s="2">
        <v>0.55198973042361998</v>
      </c>
      <c r="G40" s="2">
        <v>0.54881889763779501</v>
      </c>
      <c r="H40" s="2">
        <v>0.55247034284969398</v>
      </c>
      <c r="I40" s="2">
        <v>0.53281192716607595</v>
      </c>
      <c r="J40" s="2">
        <v>0.54084215370455602</v>
      </c>
      <c r="K40" s="2">
        <v>0.54056717398445198</v>
      </c>
      <c r="L40" s="2">
        <v>0.54178061379519904</v>
      </c>
      <c r="M40" s="2">
        <v>0.53757849293563598</v>
      </c>
      <c r="N40" s="2">
        <v>0.54739246288542098</v>
      </c>
      <c r="O40" s="2">
        <v>0.55080696059868395</v>
      </c>
    </row>
    <row r="41" spans="1:16" x14ac:dyDescent="0.3">
      <c r="A41" s="8" t="s">
        <v>204</v>
      </c>
      <c r="B41" s="8" t="s">
        <v>58</v>
      </c>
      <c r="C41" s="2">
        <v>0.458379853616177</v>
      </c>
      <c r="D41" s="2">
        <v>0.44409665706773499</v>
      </c>
      <c r="E41" s="2">
        <v>0.44596304732978997</v>
      </c>
      <c r="F41" s="2">
        <v>0.44801026957638002</v>
      </c>
      <c r="G41" s="2">
        <v>0.45118110236220499</v>
      </c>
      <c r="H41" s="2">
        <v>0.44752965715030602</v>
      </c>
      <c r="I41" s="2">
        <v>0.467188072833924</v>
      </c>
      <c r="J41" s="2">
        <v>0.45915784629544398</v>
      </c>
      <c r="K41" s="2">
        <v>0.45943282601554802</v>
      </c>
      <c r="L41" s="2">
        <v>0.45821938620480102</v>
      </c>
      <c r="M41" s="2">
        <v>0.46242150706436402</v>
      </c>
      <c r="N41" s="2">
        <v>0.45260753711457902</v>
      </c>
      <c r="O41" s="2">
        <v>0.449193039401316</v>
      </c>
    </row>
    <row r="42" spans="1:16" x14ac:dyDescent="0.3">
      <c r="A42" s="15"/>
      <c r="B42" s="15"/>
    </row>
    <row r="43" spans="1:16" x14ac:dyDescent="0.3">
      <c r="A43" s="15"/>
      <c r="B43" s="15"/>
    </row>
    <row r="44" spans="1:16" x14ac:dyDescent="0.3">
      <c r="A44" s="15"/>
      <c r="B44" s="13"/>
      <c r="C44" s="18" t="s">
        <v>38</v>
      </c>
      <c r="D44" s="18"/>
      <c r="E44" s="18"/>
      <c r="F44" s="18"/>
      <c r="G44" s="18"/>
      <c r="H44" s="18"/>
      <c r="I44" s="18"/>
      <c r="J44" s="18"/>
      <c r="K44" s="18"/>
      <c r="L44" s="18"/>
      <c r="M44" s="18"/>
      <c r="N44" s="18"/>
      <c r="O44" s="6" t="s">
        <v>39</v>
      </c>
      <c r="P44" s="6" t="s">
        <v>40</v>
      </c>
    </row>
    <row r="45" spans="1:16" x14ac:dyDescent="0.3">
      <c r="A45" s="9" t="s">
        <v>41</v>
      </c>
      <c r="B45" s="9" t="s">
        <v>41</v>
      </c>
      <c r="C45" s="4" t="s">
        <v>19</v>
      </c>
      <c r="D45" s="4" t="s">
        <v>20</v>
      </c>
      <c r="E45" s="4" t="s">
        <v>21</v>
      </c>
      <c r="F45" s="4" t="s">
        <v>22</v>
      </c>
      <c r="G45" s="4" t="s">
        <v>23</v>
      </c>
      <c r="H45" s="4" t="s">
        <v>24</v>
      </c>
      <c r="I45" s="4" t="s">
        <v>25</v>
      </c>
      <c r="J45" s="4" t="s">
        <v>26</v>
      </c>
      <c r="K45" s="4" t="s">
        <v>27</v>
      </c>
      <c r="L45" s="4" t="s">
        <v>28</v>
      </c>
      <c r="M45" s="4" t="s">
        <v>29</v>
      </c>
      <c r="N45" s="4" t="s">
        <v>30</v>
      </c>
      <c r="O45" s="4" t="s">
        <v>31</v>
      </c>
      <c r="P45" s="4" t="s">
        <v>32</v>
      </c>
    </row>
    <row r="46" spans="1:16" x14ac:dyDescent="0.3">
      <c r="A46" s="8" t="s">
        <v>198</v>
      </c>
      <c r="B46" s="8" t="s">
        <v>57</v>
      </c>
      <c r="C46" s="2">
        <v>2.64299802761341E-2</v>
      </c>
      <c r="D46" s="2">
        <v>-2.5749423520368901E-2</v>
      </c>
      <c r="E46" s="2">
        <v>5.6015779092702202E-2</v>
      </c>
      <c r="F46" s="2">
        <v>-1.00859170713485E-2</v>
      </c>
      <c r="G46" s="2">
        <v>-0.114716981132075</v>
      </c>
      <c r="H46" s="2">
        <v>3.6658141517476601E-2</v>
      </c>
      <c r="I46" s="2">
        <v>2.0559210526315801E-2</v>
      </c>
      <c r="J46" s="2">
        <v>6.8493150684931503E-2</v>
      </c>
      <c r="K46" s="2">
        <v>5.95776772247361E-2</v>
      </c>
      <c r="L46" s="2">
        <v>1.53024911032028E-2</v>
      </c>
      <c r="M46" s="2">
        <v>0.123028391167192</v>
      </c>
      <c r="N46" s="2">
        <v>0.194444444444444</v>
      </c>
      <c r="O46" s="3">
        <v>0.44306184012066402</v>
      </c>
      <c r="P46" s="3">
        <v>0.50966469428007899</v>
      </c>
    </row>
    <row r="47" spans="1:16" x14ac:dyDescent="0.3">
      <c r="A47" s="8" t="s">
        <v>198</v>
      </c>
      <c r="B47" s="8" t="s">
        <v>58</v>
      </c>
      <c r="C47" s="2">
        <v>-3.04761904761905E-2</v>
      </c>
      <c r="D47" s="2">
        <v>-2.1119842829076599E-2</v>
      </c>
      <c r="E47" s="2">
        <v>1.8063221274460601E-2</v>
      </c>
      <c r="F47" s="2">
        <v>1.4785608674223801E-3</v>
      </c>
      <c r="G47" s="2">
        <v>-3.5925196850393699E-2</v>
      </c>
      <c r="H47" s="2">
        <v>8.7799897907095498E-2</v>
      </c>
      <c r="I47" s="2">
        <v>3.5194744251525099E-2</v>
      </c>
      <c r="J47" s="2">
        <v>3.0825022665457801E-2</v>
      </c>
      <c r="K47" s="2">
        <v>4.0017590149516301E-2</v>
      </c>
      <c r="L47" s="2">
        <v>1.90274841437632E-2</v>
      </c>
      <c r="M47" s="2">
        <v>0.101659751037344</v>
      </c>
      <c r="N47" s="2">
        <v>0.12316384180791</v>
      </c>
      <c r="O47" s="3">
        <v>0.31134564643799501</v>
      </c>
      <c r="P47" s="3">
        <v>0.496236828901154</v>
      </c>
    </row>
    <row r="48" spans="1:16" x14ac:dyDescent="0.3">
      <c r="A48" s="8" t="s">
        <v>199</v>
      </c>
      <c r="B48" s="8" t="s">
        <v>57</v>
      </c>
      <c r="C48" s="2">
        <v>-2.9076305220883499E-2</v>
      </c>
      <c r="D48" s="2">
        <v>3.3090668431502303E-2</v>
      </c>
      <c r="E48" s="2">
        <v>1.5374759769378601E-2</v>
      </c>
      <c r="F48" s="2">
        <v>4.4794952681388001E-2</v>
      </c>
      <c r="G48" s="2">
        <v>6.3405797101449297E-3</v>
      </c>
      <c r="H48" s="2">
        <v>1.7701770177017701E-2</v>
      </c>
      <c r="I48" s="2">
        <v>8.6969339622641507E-3</v>
      </c>
      <c r="J48" s="2">
        <v>4.0333187198597097E-2</v>
      </c>
      <c r="K48" s="2">
        <v>3.1465093411996103E-2</v>
      </c>
      <c r="L48" s="2">
        <v>1.3618412093149901E-2</v>
      </c>
      <c r="M48" s="2">
        <v>3.9768910385597198E-2</v>
      </c>
      <c r="N48" s="2">
        <v>6.7192143687815004E-3</v>
      </c>
      <c r="O48" s="3">
        <v>9.4395280235988199E-2</v>
      </c>
      <c r="P48" s="3">
        <v>0.247757847533632</v>
      </c>
    </row>
    <row r="49" spans="1:16" x14ac:dyDescent="0.3">
      <c r="A49" s="8" t="s">
        <v>199</v>
      </c>
      <c r="B49" s="8" t="s">
        <v>58</v>
      </c>
      <c r="C49" s="2">
        <v>-5.5621022861183103E-2</v>
      </c>
      <c r="D49" s="2">
        <v>3.1444971300224597E-2</v>
      </c>
      <c r="E49" s="2">
        <v>1.28236148076458E-2</v>
      </c>
      <c r="F49" s="2">
        <v>1.7439082656473998E-2</v>
      </c>
      <c r="G49" s="2">
        <v>-2.1131721061281999E-3</v>
      </c>
      <c r="H49" s="2">
        <v>3.5058823529411802E-2</v>
      </c>
      <c r="I49" s="2">
        <v>1.3866787906342401E-2</v>
      </c>
      <c r="J49" s="2">
        <v>2.13004484304933E-2</v>
      </c>
      <c r="K49" s="2">
        <v>3.6882546652030702E-2</v>
      </c>
      <c r="L49" s="2">
        <v>2.0961253440609801E-2</v>
      </c>
      <c r="M49" s="2">
        <v>2.7789299046038999E-2</v>
      </c>
      <c r="N49" s="2">
        <v>-4.2372881355932202E-2</v>
      </c>
      <c r="O49" s="3">
        <v>4.1931942919868299E-2</v>
      </c>
      <c r="P49" s="3">
        <v>0.14831841277522401</v>
      </c>
    </row>
    <row r="50" spans="1:16" x14ac:dyDescent="0.3">
      <c r="A50" s="8" t="s">
        <v>200</v>
      </c>
      <c r="B50" s="8" t="s">
        <v>57</v>
      </c>
      <c r="C50" s="2">
        <v>1.27146999776935E-2</v>
      </c>
      <c r="D50" s="2">
        <v>-1.0352422907489001E-2</v>
      </c>
      <c r="E50" s="2">
        <v>2.2256843979523701E-4</v>
      </c>
      <c r="F50" s="2">
        <v>-5.6519804183355601E-2</v>
      </c>
      <c r="G50" s="2">
        <v>-9.2688679245282998E-2</v>
      </c>
      <c r="H50" s="2">
        <v>6.6025474395632999E-2</v>
      </c>
      <c r="I50" s="2">
        <v>4.7549378200438898E-2</v>
      </c>
      <c r="J50" s="2">
        <v>5.16759776536313E-2</v>
      </c>
      <c r="K50" s="2">
        <v>1.4829570606463E-2</v>
      </c>
      <c r="L50" s="2">
        <v>4.3620501635768799E-4</v>
      </c>
      <c r="M50" s="2">
        <v>8.9601046435578799E-2</v>
      </c>
      <c r="N50" s="2">
        <v>0.302120848339336</v>
      </c>
      <c r="O50" s="3">
        <v>0.440460380699425</v>
      </c>
      <c r="P50" s="3">
        <v>0.448475406187403</v>
      </c>
    </row>
    <row r="51" spans="1:16" x14ac:dyDescent="0.3">
      <c r="A51" s="8" t="s">
        <v>200</v>
      </c>
      <c r="B51" s="8" t="s">
        <v>58</v>
      </c>
      <c r="C51" s="2">
        <v>-2.4583866837387999E-2</v>
      </c>
      <c r="D51" s="2">
        <v>9.4512995536886295E-3</v>
      </c>
      <c r="E51" s="2">
        <v>5.7217165149544896E-3</v>
      </c>
      <c r="F51" s="2">
        <v>-8.1717093354021206E-2</v>
      </c>
      <c r="G51" s="2">
        <v>-3.2385243593353999E-2</v>
      </c>
      <c r="H51" s="2">
        <v>6.8393480791618194E-2</v>
      </c>
      <c r="I51" s="2">
        <v>2.3154453827294998E-2</v>
      </c>
      <c r="J51" s="2">
        <v>4.7390841320553802E-2</v>
      </c>
      <c r="K51" s="2">
        <v>-1.9827147941026899E-2</v>
      </c>
      <c r="L51" s="2">
        <v>3.2676348547717803E-2</v>
      </c>
      <c r="M51" s="2">
        <v>9.2918131592164693E-2</v>
      </c>
      <c r="N51" s="2">
        <v>0.24678308823529399</v>
      </c>
      <c r="O51" s="3">
        <v>0.37925775292323299</v>
      </c>
      <c r="P51" s="3">
        <v>0.41118335500650199</v>
      </c>
    </row>
    <row r="52" spans="1:16" x14ac:dyDescent="0.3">
      <c r="A52" s="8" t="s">
        <v>201</v>
      </c>
      <c r="B52" s="8" t="s">
        <v>57</v>
      </c>
      <c r="C52" s="2">
        <v>-1.5020862308762199E-2</v>
      </c>
      <c r="D52" s="2">
        <v>7.3425585992657402E-3</v>
      </c>
      <c r="E52" s="2">
        <v>3.3922063358564597E-2</v>
      </c>
      <c r="F52" s="2">
        <v>8.0802603036876294E-2</v>
      </c>
      <c r="G52" s="2">
        <v>0.150526843953838</v>
      </c>
      <c r="H52" s="2">
        <v>5.1242913214129999E-2</v>
      </c>
      <c r="I52" s="2">
        <v>4.1900020742584497E-2</v>
      </c>
      <c r="J52" s="2">
        <v>-1.5727652797133201E-2</v>
      </c>
      <c r="K52" s="2">
        <v>0.11205501618123</v>
      </c>
      <c r="L52" s="2">
        <v>0.122408148417606</v>
      </c>
      <c r="M52" s="2">
        <v>2.9168692270296502E-3</v>
      </c>
      <c r="N52" s="2">
        <v>-0.21021166585878201</v>
      </c>
      <c r="O52" s="3">
        <v>-1.13268608414239E-2</v>
      </c>
      <c r="P52" s="3">
        <v>0.37033922063358599</v>
      </c>
    </row>
    <row r="53" spans="1:16" x14ac:dyDescent="0.3">
      <c r="A53" s="8" t="s">
        <v>201</v>
      </c>
      <c r="B53" s="8" t="s">
        <v>58</v>
      </c>
      <c r="C53" s="2">
        <v>-2.8376068376068399E-2</v>
      </c>
      <c r="D53" s="2">
        <v>2.0760028149190701E-2</v>
      </c>
      <c r="E53" s="2">
        <v>3.4470872113064499E-3</v>
      </c>
      <c r="F53" s="2">
        <v>5.5994503607007903E-2</v>
      </c>
      <c r="G53" s="2">
        <v>9.5640858815875099E-2</v>
      </c>
      <c r="H53" s="2">
        <v>6.2351543942992901E-2</v>
      </c>
      <c r="I53" s="2">
        <v>8.8038010061486899E-2</v>
      </c>
      <c r="J53" s="2">
        <v>6.4731569483688703E-2</v>
      </c>
      <c r="K53" s="2">
        <v>0.113630880579011</v>
      </c>
      <c r="L53" s="2">
        <v>5.9792027729636099E-2</v>
      </c>
      <c r="M53" s="2">
        <v>-8.5854456255110394E-3</v>
      </c>
      <c r="N53" s="2">
        <v>-0.19443298969072201</v>
      </c>
      <c r="O53" s="3">
        <v>-5.7418576598311198E-2</v>
      </c>
      <c r="P53" s="3">
        <v>0.34677697345742797</v>
      </c>
    </row>
    <row r="54" spans="1:16" x14ac:dyDescent="0.3">
      <c r="A54" s="8" t="s">
        <v>202</v>
      </c>
      <c r="B54" s="8" t="s">
        <v>57</v>
      </c>
      <c r="C54" s="2">
        <v>-2.8409090909090901E-2</v>
      </c>
      <c r="D54" s="2">
        <v>6.3564708873633403E-3</v>
      </c>
      <c r="E54" s="2">
        <v>-6.3163213744315298E-3</v>
      </c>
      <c r="F54" s="2">
        <v>4.6783625730994101E-2</v>
      </c>
      <c r="G54" s="2">
        <v>-4.6150109302890499E-3</v>
      </c>
      <c r="H54" s="2">
        <v>2.0253782332845301E-2</v>
      </c>
      <c r="I54" s="2">
        <v>1.9134178426213799E-3</v>
      </c>
      <c r="J54" s="2">
        <v>4.6311768918596299E-2</v>
      </c>
      <c r="K54" s="2">
        <v>3.6276522929500302E-2</v>
      </c>
      <c r="L54" s="2">
        <v>1.38705416116248E-2</v>
      </c>
      <c r="M54" s="2">
        <v>8.0998914223669893E-2</v>
      </c>
      <c r="N54" s="2">
        <v>9.2406588991562899E-2</v>
      </c>
      <c r="O54" s="3">
        <v>0.240702715035364</v>
      </c>
      <c r="P54" s="3">
        <v>0.37392622536634701</v>
      </c>
    </row>
    <row r="55" spans="1:16" x14ac:dyDescent="0.3">
      <c r="A55" s="8" t="s">
        <v>202</v>
      </c>
      <c r="B55" s="8" t="s">
        <v>58</v>
      </c>
      <c r="C55" s="2">
        <v>-6.7061143984220903E-2</v>
      </c>
      <c r="D55" s="2">
        <v>-3.52360817477097E-4</v>
      </c>
      <c r="E55" s="2">
        <v>1.55093408530137E-2</v>
      </c>
      <c r="F55" s="2">
        <v>2.7073932662270001E-2</v>
      </c>
      <c r="G55" s="2">
        <v>-6.4210882054748196E-3</v>
      </c>
      <c r="H55" s="2">
        <v>1.80272108843537E-2</v>
      </c>
      <c r="I55" s="2">
        <v>3.6084196458402898E-2</v>
      </c>
      <c r="J55" s="2">
        <v>1.19316349564657E-2</v>
      </c>
      <c r="K55" s="2">
        <v>2.51752708731676E-2</v>
      </c>
      <c r="L55" s="2">
        <v>3.01523158221946E-2</v>
      </c>
      <c r="M55" s="2">
        <v>4.5866022933011501E-2</v>
      </c>
      <c r="N55" s="2">
        <v>6.4050778995960803E-2</v>
      </c>
      <c r="O55" s="3">
        <v>0.17527087316762299</v>
      </c>
      <c r="P55" s="3">
        <v>0.29996475149806101</v>
      </c>
    </row>
    <row r="56" spans="1:16" x14ac:dyDescent="0.3">
      <c r="A56" s="8" t="s">
        <v>203</v>
      </c>
      <c r="B56" s="8" t="s">
        <v>57</v>
      </c>
      <c r="C56" s="2">
        <v>-2.2857142857142898E-3</v>
      </c>
      <c r="D56" s="2">
        <v>5.1928216876670499E-2</v>
      </c>
      <c r="E56" s="2">
        <v>3.7023593466424698E-2</v>
      </c>
      <c r="F56" s="2">
        <v>2.1351067553377699E-2</v>
      </c>
      <c r="G56" s="2">
        <v>5.4832076764907501E-3</v>
      </c>
      <c r="H56" s="2">
        <v>-9.5432856169052494E-3</v>
      </c>
      <c r="I56" s="2">
        <v>2.2023399862353701E-2</v>
      </c>
      <c r="J56" s="2">
        <v>1.68350168350168E-2</v>
      </c>
      <c r="K56" s="2">
        <v>5.6953642384106003E-2</v>
      </c>
      <c r="L56" s="2">
        <v>7.1741854636591496E-2</v>
      </c>
      <c r="M56" s="2">
        <v>4.1216018707980098E-2</v>
      </c>
      <c r="N56" s="2">
        <v>6.5412689500280702E-2</v>
      </c>
      <c r="O56" s="3">
        <v>0.25662251655629098</v>
      </c>
      <c r="P56" s="3">
        <v>0.37749546279491802</v>
      </c>
    </row>
    <row r="57" spans="1:16" x14ac:dyDescent="0.3">
      <c r="A57" s="8" t="s">
        <v>203</v>
      </c>
      <c r="B57" s="8" t="s">
        <v>58</v>
      </c>
      <c r="C57" s="2">
        <v>-5.1595744680851097E-2</v>
      </c>
      <c r="D57" s="2">
        <v>3.1968592260235601E-2</v>
      </c>
      <c r="E57" s="2">
        <v>1.6304347826086999E-3</v>
      </c>
      <c r="F57" s="2">
        <v>-2.8757460661964201E-2</v>
      </c>
      <c r="G57" s="2">
        <v>1.5642458100558702E-2</v>
      </c>
      <c r="H57" s="2">
        <v>4.8954895489548997E-2</v>
      </c>
      <c r="I57" s="2">
        <v>4.82433141059255E-2</v>
      </c>
      <c r="J57" s="2">
        <v>4.7023511755877899E-2</v>
      </c>
      <c r="K57" s="2">
        <v>8.0745341614906804E-2</v>
      </c>
      <c r="L57" s="2">
        <v>4.5534924845269699E-2</v>
      </c>
      <c r="M57" s="2">
        <v>7.8224101479915403E-2</v>
      </c>
      <c r="N57" s="2">
        <v>3.49019607843137E-2</v>
      </c>
      <c r="O57" s="3">
        <v>0.26086956521739102</v>
      </c>
      <c r="P57" s="3">
        <v>0.43423913043478302</v>
      </c>
    </row>
    <row r="58" spans="1:16" x14ac:dyDescent="0.3">
      <c r="A58" s="8" t="s">
        <v>204</v>
      </c>
      <c r="B58" s="8" t="s">
        <v>57</v>
      </c>
      <c r="C58" s="2">
        <v>1.6949152542372899E-2</v>
      </c>
      <c r="D58" s="2">
        <v>-1.3963963963964E-2</v>
      </c>
      <c r="E58" s="2">
        <v>-1.7816354499771599E-2</v>
      </c>
      <c r="F58" s="2">
        <v>-2.7441860465116302E-2</v>
      </c>
      <c r="G58" s="2">
        <v>1.33907221425155E-2</v>
      </c>
      <c r="H58" s="2">
        <v>2.87871637564889E-2</v>
      </c>
      <c r="I58" s="2">
        <v>7.8211009174311896E-2</v>
      </c>
      <c r="J58" s="2">
        <v>5.0202084662837702E-2</v>
      </c>
      <c r="K58" s="2">
        <v>8.3451488758355299E-2</v>
      </c>
      <c r="L58" s="2">
        <v>2.43036081510563E-2</v>
      </c>
      <c r="M58" s="2">
        <v>4.9826610695382398E-2</v>
      </c>
      <c r="N58" s="2">
        <v>6.2065368567454801E-2</v>
      </c>
      <c r="O58" s="3">
        <v>0.237391128215516</v>
      </c>
      <c r="P58" s="3">
        <v>0.39538602101416198</v>
      </c>
    </row>
    <row r="59" spans="1:16" x14ac:dyDescent="0.3">
      <c r="A59" s="8" t="s">
        <v>204</v>
      </c>
      <c r="B59" s="8" t="s">
        <v>58</v>
      </c>
      <c r="C59" s="2">
        <v>-4.0054127198917502E-2</v>
      </c>
      <c r="D59" s="2">
        <v>-6.4843529743445196E-3</v>
      </c>
      <c r="E59" s="2">
        <v>-9.6481271282633403E-3</v>
      </c>
      <c r="F59" s="2">
        <v>-1.48997134670487E-2</v>
      </c>
      <c r="G59" s="2">
        <v>-1.4543339150669E-3</v>
      </c>
      <c r="H59" s="2">
        <v>0.113603262452665</v>
      </c>
      <c r="I59" s="2">
        <v>4.3944546167930899E-2</v>
      </c>
      <c r="J59" s="2">
        <v>5.1365572538211002E-2</v>
      </c>
      <c r="K59" s="2">
        <v>7.8169685414680695E-2</v>
      </c>
      <c r="L59" s="2">
        <v>4.1777188328912501E-2</v>
      </c>
      <c r="M59" s="2">
        <v>9.1237004031402506E-3</v>
      </c>
      <c r="N59" s="2">
        <v>4.7518923465096702E-2</v>
      </c>
      <c r="O59" s="3">
        <v>0.187321258341277</v>
      </c>
      <c r="P59" s="3">
        <v>0.41373439273552798</v>
      </c>
    </row>
    <row r="60" spans="1:16" x14ac:dyDescent="0.3">
      <c r="A60" s="11" t="s">
        <v>18</v>
      </c>
      <c r="B60" s="11" t="s">
        <v>18</v>
      </c>
      <c r="C60" s="3">
        <v>-2.1865625062919E-2</v>
      </c>
      <c r="D60" s="3">
        <v>8.6865235380086895E-3</v>
      </c>
      <c r="E60" s="3">
        <v>1.00606085341714E-2</v>
      </c>
      <c r="F60" s="3">
        <v>6.5459835138192996E-3</v>
      </c>
      <c r="G60" s="3">
        <v>1.98715375351265E-3</v>
      </c>
      <c r="H60" s="3">
        <v>4.3430357178629399E-2</v>
      </c>
      <c r="I60" s="3">
        <v>3.49991360608213E-2</v>
      </c>
      <c r="J60" s="3">
        <v>3.7061769616026703E-2</v>
      </c>
      <c r="K60" s="3">
        <v>5.3194533877083797E-2</v>
      </c>
      <c r="L60" s="3">
        <v>3.6938283346353698E-2</v>
      </c>
      <c r="M60" s="3">
        <v>4.8315508459308501E-2</v>
      </c>
      <c r="N60" s="3">
        <v>4.2479728779664702E-2</v>
      </c>
      <c r="O60" s="3">
        <v>0.19349645846748201</v>
      </c>
      <c r="P60" s="3">
        <v>0.361671734383609</v>
      </c>
    </row>
    <row r="61" spans="1:16" x14ac:dyDescent="0.3">
      <c r="A61" s="15"/>
      <c r="B61" s="15"/>
    </row>
    <row r="62" spans="1:16" x14ac:dyDescent="0.3">
      <c r="A62" s="13" t="s">
        <v>42</v>
      </c>
      <c r="B62" s="15"/>
    </row>
    <row r="63" spans="1:16" x14ac:dyDescent="0.3">
      <c r="A63" s="14" t="s">
        <v>43</v>
      </c>
      <c r="B63" s="15"/>
    </row>
    <row r="64" spans="1:16" x14ac:dyDescent="0.3">
      <c r="A64" s="14" t="s">
        <v>44</v>
      </c>
      <c r="B64" s="15"/>
    </row>
    <row r="65" spans="1:2" x14ac:dyDescent="0.3">
      <c r="A65" s="14" t="s">
        <v>188</v>
      </c>
      <c r="B65" s="15"/>
    </row>
    <row r="66" spans="1:2" x14ac:dyDescent="0.3">
      <c r="A66" s="14" t="s">
        <v>47</v>
      </c>
      <c r="B66" s="15"/>
    </row>
    <row r="67" spans="1:2" x14ac:dyDescent="0.3">
      <c r="A67" s="14" t="s">
        <v>61</v>
      </c>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26:O26"/>
    <mergeCell ref="C44:N44"/>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259</v>
      </c>
      <c r="B1" s="15"/>
    </row>
    <row r="2" spans="1:15" ht="15.6" x14ac:dyDescent="0.3">
      <c r="A2" s="12" t="s">
        <v>187</v>
      </c>
      <c r="B2" s="15"/>
    </row>
    <row r="3" spans="1:15" ht="15.6" x14ac:dyDescent="0.3">
      <c r="A3" s="12" t="s">
        <v>206</v>
      </c>
      <c r="B3" s="15"/>
    </row>
    <row r="4" spans="1:15" ht="15.6" x14ac:dyDescent="0.3">
      <c r="A4" s="12" t="s">
        <v>60</v>
      </c>
      <c r="B4" s="15"/>
    </row>
    <row r="5" spans="1:15" ht="15.6" x14ac:dyDescent="0.3">
      <c r="A5" s="12" t="s">
        <v>55</v>
      </c>
      <c r="B5" s="15"/>
    </row>
    <row r="6" spans="1:15" x14ac:dyDescent="0.3">
      <c r="A6" s="16" t="str">
        <f>HYPERLINK("#'Table of contents'!A118",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62</v>
      </c>
      <c r="C9" s="1">
        <v>1247</v>
      </c>
      <c r="D9" s="1">
        <v>1270</v>
      </c>
      <c r="E9" s="1">
        <v>1253</v>
      </c>
      <c r="F9" s="1">
        <v>1290</v>
      </c>
      <c r="G9" s="1">
        <v>1176</v>
      </c>
      <c r="H9" s="1">
        <v>1046</v>
      </c>
      <c r="I9" s="1">
        <v>1056</v>
      </c>
      <c r="J9" s="1">
        <v>1060</v>
      </c>
      <c r="K9" s="1">
        <v>1073</v>
      </c>
      <c r="L9" s="1">
        <v>1130</v>
      </c>
      <c r="M9" s="1">
        <v>1176</v>
      </c>
      <c r="N9" s="1">
        <v>1371</v>
      </c>
      <c r="O9" s="1">
        <v>1537</v>
      </c>
    </row>
    <row r="10" spans="1:15" x14ac:dyDescent="0.3">
      <c r="A10" s="7" t="s">
        <v>198</v>
      </c>
      <c r="B10" s="7" t="s">
        <v>63</v>
      </c>
      <c r="C10" s="1">
        <v>1122</v>
      </c>
      <c r="D10" s="1">
        <v>1162</v>
      </c>
      <c r="E10" s="1">
        <v>1115</v>
      </c>
      <c r="F10" s="1">
        <v>1200</v>
      </c>
      <c r="G10" s="1">
        <v>1294</v>
      </c>
      <c r="H10" s="1">
        <v>1129</v>
      </c>
      <c r="I10" s="1">
        <v>1184</v>
      </c>
      <c r="J10" s="1">
        <v>1221</v>
      </c>
      <c r="K10" s="1">
        <v>1349</v>
      </c>
      <c r="L10" s="1">
        <v>1435</v>
      </c>
      <c r="M10" s="1">
        <v>1447</v>
      </c>
      <c r="N10" s="1">
        <v>1553</v>
      </c>
      <c r="O10" s="1">
        <v>1930</v>
      </c>
    </row>
    <row r="11" spans="1:15" x14ac:dyDescent="0.3">
      <c r="A11" s="7" t="s">
        <v>198</v>
      </c>
      <c r="B11" s="7" t="s">
        <v>64</v>
      </c>
      <c r="C11" s="1">
        <v>151</v>
      </c>
      <c r="D11" s="1">
        <v>159</v>
      </c>
      <c r="E11" s="1">
        <v>156</v>
      </c>
      <c r="F11" s="1">
        <v>174</v>
      </c>
      <c r="G11" s="1">
        <v>170</v>
      </c>
      <c r="H11" s="1">
        <v>155</v>
      </c>
      <c r="I11" s="1">
        <v>179</v>
      </c>
      <c r="J11" s="1">
        <v>189</v>
      </c>
      <c r="K11" s="1">
        <v>214</v>
      </c>
      <c r="L11" s="1">
        <v>228</v>
      </c>
      <c r="M11" s="1">
        <v>213</v>
      </c>
      <c r="N11" s="1">
        <v>257</v>
      </c>
      <c r="O11" s="1">
        <v>330</v>
      </c>
    </row>
    <row r="12" spans="1:15" x14ac:dyDescent="0.3">
      <c r="A12" s="7" t="s">
        <v>198</v>
      </c>
      <c r="B12" s="7" t="s">
        <v>65</v>
      </c>
      <c r="C12" s="1">
        <v>15</v>
      </c>
      <c r="D12" s="1">
        <v>11</v>
      </c>
      <c r="E12" s="1">
        <v>11</v>
      </c>
      <c r="F12" s="1">
        <v>13</v>
      </c>
      <c r="G12" s="1">
        <v>10</v>
      </c>
      <c r="H12" s="1">
        <v>16</v>
      </c>
      <c r="I12" s="1">
        <v>13</v>
      </c>
      <c r="J12" s="1">
        <v>11</v>
      </c>
      <c r="K12" s="1">
        <v>16</v>
      </c>
      <c r="L12" s="1">
        <v>17</v>
      </c>
      <c r="M12" s="1">
        <v>17</v>
      </c>
      <c r="N12" s="1">
        <v>23</v>
      </c>
      <c r="O12" s="1">
        <v>30</v>
      </c>
    </row>
    <row r="13" spans="1:15" x14ac:dyDescent="0.3">
      <c r="A13" s="7" t="s">
        <v>198</v>
      </c>
      <c r="B13" s="7" t="s">
        <v>66</v>
      </c>
      <c r="C13" s="1">
        <v>0</v>
      </c>
      <c r="D13" s="1">
        <v>0</v>
      </c>
      <c r="E13" s="1">
        <v>0</v>
      </c>
      <c r="F13" s="1">
        <v>0</v>
      </c>
      <c r="G13" s="1">
        <v>0</v>
      </c>
      <c r="H13" s="1">
        <v>0</v>
      </c>
      <c r="I13" s="1">
        <v>0</v>
      </c>
      <c r="J13" s="1">
        <v>1</v>
      </c>
      <c r="K13" s="1">
        <v>0</v>
      </c>
      <c r="L13" s="1">
        <v>0</v>
      </c>
      <c r="M13" s="1">
        <v>0</v>
      </c>
      <c r="N13" s="1">
        <v>0</v>
      </c>
      <c r="O13" s="1">
        <v>0</v>
      </c>
    </row>
    <row r="14" spans="1:15" x14ac:dyDescent="0.3">
      <c r="A14" s="7" t="s">
        <v>198</v>
      </c>
      <c r="B14" s="7" t="s">
        <v>67</v>
      </c>
      <c r="C14" s="1">
        <v>0</v>
      </c>
      <c r="D14" s="1">
        <v>0</v>
      </c>
      <c r="E14" s="1">
        <v>0</v>
      </c>
      <c r="F14" s="1">
        <v>0</v>
      </c>
      <c r="G14" s="1">
        <v>0</v>
      </c>
      <c r="H14" s="1">
        <v>0</v>
      </c>
      <c r="I14" s="1">
        <v>0</v>
      </c>
      <c r="J14" s="1">
        <v>0</v>
      </c>
      <c r="K14" s="1">
        <v>0</v>
      </c>
      <c r="L14" s="1">
        <v>0</v>
      </c>
      <c r="M14" s="1">
        <v>0</v>
      </c>
      <c r="N14" s="1">
        <v>0</v>
      </c>
      <c r="O14" s="1">
        <v>0</v>
      </c>
    </row>
    <row r="15" spans="1:15" x14ac:dyDescent="0.3">
      <c r="A15" s="7" t="s">
        <v>198</v>
      </c>
      <c r="B15" s="7" t="s">
        <v>68</v>
      </c>
      <c r="C15" s="1">
        <v>883</v>
      </c>
      <c r="D15" s="1">
        <v>930</v>
      </c>
      <c r="E15" s="1">
        <v>929</v>
      </c>
      <c r="F15" s="1">
        <v>942</v>
      </c>
      <c r="G15" s="1">
        <v>899</v>
      </c>
      <c r="H15" s="1">
        <v>863</v>
      </c>
      <c r="I15" s="1">
        <v>953</v>
      </c>
      <c r="J15" s="1">
        <v>947</v>
      </c>
      <c r="K15" s="1">
        <v>910</v>
      </c>
      <c r="L15" s="1">
        <v>941</v>
      </c>
      <c r="M15" s="1">
        <v>935</v>
      </c>
      <c r="N15" s="1">
        <v>1000</v>
      </c>
      <c r="O15" s="1">
        <v>1116</v>
      </c>
    </row>
    <row r="16" spans="1:15" x14ac:dyDescent="0.3">
      <c r="A16" s="7" t="s">
        <v>198</v>
      </c>
      <c r="B16" s="7" t="s">
        <v>69</v>
      </c>
      <c r="C16" s="1">
        <v>1030</v>
      </c>
      <c r="D16" s="1">
        <v>923</v>
      </c>
      <c r="E16" s="1">
        <v>907</v>
      </c>
      <c r="F16" s="1">
        <v>931</v>
      </c>
      <c r="G16" s="1">
        <v>994</v>
      </c>
      <c r="H16" s="1">
        <v>956</v>
      </c>
      <c r="I16" s="1">
        <v>1017</v>
      </c>
      <c r="J16" s="1">
        <v>1063</v>
      </c>
      <c r="K16" s="1">
        <v>1170</v>
      </c>
      <c r="L16" s="1">
        <v>1220</v>
      </c>
      <c r="M16" s="1">
        <v>1261</v>
      </c>
      <c r="N16" s="1">
        <v>1433</v>
      </c>
      <c r="O16" s="1">
        <v>1594</v>
      </c>
    </row>
    <row r="17" spans="1:15" x14ac:dyDescent="0.3">
      <c r="A17" s="7" t="s">
        <v>198</v>
      </c>
      <c r="B17" s="7" t="s">
        <v>70</v>
      </c>
      <c r="C17" s="1">
        <v>169</v>
      </c>
      <c r="D17" s="1">
        <v>167</v>
      </c>
      <c r="E17" s="1">
        <v>146</v>
      </c>
      <c r="F17" s="1">
        <v>148</v>
      </c>
      <c r="G17" s="1">
        <v>134</v>
      </c>
      <c r="H17" s="1">
        <v>137</v>
      </c>
      <c r="I17" s="1">
        <v>150</v>
      </c>
      <c r="J17" s="1">
        <v>178</v>
      </c>
      <c r="K17" s="1">
        <v>172</v>
      </c>
      <c r="L17" s="1">
        <v>181</v>
      </c>
      <c r="M17" s="1">
        <v>195</v>
      </c>
      <c r="N17" s="1">
        <v>207</v>
      </c>
      <c r="O17" s="1">
        <v>240</v>
      </c>
    </row>
    <row r="18" spans="1:15" x14ac:dyDescent="0.3">
      <c r="A18" s="7" t="s">
        <v>198</v>
      </c>
      <c r="B18" s="7" t="s">
        <v>71</v>
      </c>
      <c r="C18" s="1">
        <v>18</v>
      </c>
      <c r="D18" s="1">
        <v>16</v>
      </c>
      <c r="E18" s="1">
        <v>11</v>
      </c>
      <c r="F18" s="1">
        <v>8</v>
      </c>
      <c r="G18" s="1">
        <v>4</v>
      </c>
      <c r="H18" s="1">
        <v>3</v>
      </c>
      <c r="I18" s="1">
        <v>11</v>
      </c>
      <c r="J18" s="1">
        <v>17</v>
      </c>
      <c r="K18" s="1">
        <v>21</v>
      </c>
      <c r="L18" s="1">
        <v>21</v>
      </c>
      <c r="M18" s="1">
        <v>17</v>
      </c>
      <c r="N18" s="1">
        <v>14</v>
      </c>
      <c r="O18" s="1">
        <v>31</v>
      </c>
    </row>
    <row r="19" spans="1:15" x14ac:dyDescent="0.3">
      <c r="A19" s="7" t="s">
        <v>198</v>
      </c>
      <c r="B19" s="7" t="s">
        <v>72</v>
      </c>
      <c r="C19" s="1">
        <v>0</v>
      </c>
      <c r="D19" s="1">
        <v>0</v>
      </c>
      <c r="E19" s="1">
        <v>0</v>
      </c>
      <c r="F19" s="1">
        <v>0</v>
      </c>
      <c r="G19" s="1">
        <v>1</v>
      </c>
      <c r="H19" s="1">
        <v>0</v>
      </c>
      <c r="I19" s="1">
        <v>0</v>
      </c>
      <c r="J19" s="1">
        <v>1</v>
      </c>
      <c r="K19" s="1">
        <v>1</v>
      </c>
      <c r="L19" s="1">
        <v>2</v>
      </c>
      <c r="M19" s="1">
        <v>2</v>
      </c>
      <c r="N19" s="1">
        <v>1</v>
      </c>
      <c r="O19" s="1">
        <v>1</v>
      </c>
    </row>
    <row r="20" spans="1:15" x14ac:dyDescent="0.3">
      <c r="A20" s="7" t="s">
        <v>198</v>
      </c>
      <c r="B20" s="7" t="s">
        <v>73</v>
      </c>
      <c r="C20" s="1">
        <v>0</v>
      </c>
      <c r="D20" s="1">
        <v>0</v>
      </c>
      <c r="E20" s="1">
        <v>0</v>
      </c>
      <c r="F20" s="1">
        <v>0</v>
      </c>
      <c r="G20" s="1">
        <v>0</v>
      </c>
      <c r="H20" s="1">
        <v>0</v>
      </c>
      <c r="I20" s="1">
        <v>0</v>
      </c>
      <c r="J20" s="1">
        <v>0</v>
      </c>
      <c r="K20" s="1">
        <v>0</v>
      </c>
      <c r="L20" s="1">
        <v>0</v>
      </c>
      <c r="M20" s="1">
        <v>0</v>
      </c>
      <c r="N20" s="1">
        <v>0</v>
      </c>
      <c r="O20" s="1">
        <v>0</v>
      </c>
    </row>
    <row r="21" spans="1:15" x14ac:dyDescent="0.3">
      <c r="A21" s="7" t="s">
        <v>199</v>
      </c>
      <c r="B21" s="7" t="s">
        <v>62</v>
      </c>
      <c r="C21" s="1">
        <v>2829</v>
      </c>
      <c r="D21" s="1">
        <v>2809</v>
      </c>
      <c r="E21" s="1">
        <v>2829</v>
      </c>
      <c r="F21" s="1">
        <v>2762</v>
      </c>
      <c r="G21" s="1">
        <v>2713</v>
      </c>
      <c r="H21" s="1">
        <v>2680</v>
      </c>
      <c r="I21" s="1">
        <v>2581</v>
      </c>
      <c r="J21" s="1">
        <v>2550</v>
      </c>
      <c r="K21" s="1">
        <v>2587</v>
      </c>
      <c r="L21" s="1">
        <v>2621</v>
      </c>
      <c r="M21" s="1">
        <v>2724</v>
      </c>
      <c r="N21" s="1">
        <v>2850</v>
      </c>
      <c r="O21" s="1">
        <v>2867</v>
      </c>
    </row>
    <row r="22" spans="1:15" x14ac:dyDescent="0.3">
      <c r="A22" s="7" t="s">
        <v>199</v>
      </c>
      <c r="B22" s="7" t="s">
        <v>63</v>
      </c>
      <c r="C22" s="1">
        <v>3119</v>
      </c>
      <c r="D22" s="1">
        <v>2970</v>
      </c>
      <c r="E22" s="1">
        <v>3131</v>
      </c>
      <c r="F22" s="1">
        <v>3324</v>
      </c>
      <c r="G22" s="1">
        <v>3627</v>
      </c>
      <c r="H22" s="1">
        <v>3688</v>
      </c>
      <c r="I22" s="1">
        <v>3850</v>
      </c>
      <c r="J22" s="1">
        <v>3923</v>
      </c>
      <c r="K22" s="1">
        <v>4117</v>
      </c>
      <c r="L22" s="1">
        <v>4285</v>
      </c>
      <c r="M22" s="1">
        <v>4269</v>
      </c>
      <c r="N22" s="1">
        <v>4408</v>
      </c>
      <c r="O22" s="1">
        <v>4433</v>
      </c>
    </row>
    <row r="23" spans="1:15" x14ac:dyDescent="0.3">
      <c r="A23" s="7" t="s">
        <v>199</v>
      </c>
      <c r="B23" s="7" t="s">
        <v>64</v>
      </c>
      <c r="C23" s="1">
        <v>264</v>
      </c>
      <c r="D23" s="1">
        <v>249</v>
      </c>
      <c r="E23" s="1">
        <v>271</v>
      </c>
      <c r="F23" s="1">
        <v>239</v>
      </c>
      <c r="G23" s="1">
        <v>269</v>
      </c>
      <c r="H23" s="1">
        <v>281</v>
      </c>
      <c r="I23" s="1">
        <v>333</v>
      </c>
      <c r="J23" s="1">
        <v>352</v>
      </c>
      <c r="K23" s="1">
        <v>390</v>
      </c>
      <c r="L23" s="1">
        <v>408</v>
      </c>
      <c r="M23" s="1">
        <v>425</v>
      </c>
      <c r="N23" s="1">
        <v>452</v>
      </c>
      <c r="O23" s="1">
        <v>466</v>
      </c>
    </row>
    <row r="24" spans="1:15" x14ac:dyDescent="0.3">
      <c r="A24" s="7" t="s">
        <v>199</v>
      </c>
      <c r="B24" s="7" t="s">
        <v>65</v>
      </c>
      <c r="C24" s="1">
        <v>12</v>
      </c>
      <c r="D24" s="1">
        <v>15</v>
      </c>
      <c r="E24" s="1">
        <v>13</v>
      </c>
      <c r="F24" s="1">
        <v>15</v>
      </c>
      <c r="G24" s="1">
        <v>13</v>
      </c>
      <c r="H24" s="1">
        <v>15</v>
      </c>
      <c r="I24" s="1">
        <v>19</v>
      </c>
      <c r="J24" s="1">
        <v>18</v>
      </c>
      <c r="K24" s="1">
        <v>25</v>
      </c>
      <c r="L24" s="1">
        <v>29</v>
      </c>
      <c r="M24" s="1">
        <v>24</v>
      </c>
      <c r="N24" s="1">
        <v>28</v>
      </c>
      <c r="O24" s="1">
        <v>23</v>
      </c>
    </row>
    <row r="25" spans="1:15" x14ac:dyDescent="0.3">
      <c r="A25" s="7" t="s">
        <v>199</v>
      </c>
      <c r="B25" s="7" t="s">
        <v>66</v>
      </c>
      <c r="C25" s="1">
        <v>1</v>
      </c>
      <c r="D25" s="1">
        <v>1</v>
      </c>
      <c r="E25" s="1">
        <v>0</v>
      </c>
      <c r="F25" s="1">
        <v>0</v>
      </c>
      <c r="G25" s="1">
        <v>2</v>
      </c>
      <c r="H25" s="1">
        <v>2</v>
      </c>
      <c r="I25" s="1">
        <v>1</v>
      </c>
      <c r="J25" s="1">
        <v>0</v>
      </c>
      <c r="K25" s="1">
        <v>0</v>
      </c>
      <c r="L25" s="1">
        <v>0</v>
      </c>
      <c r="M25" s="1">
        <v>1</v>
      </c>
      <c r="N25" s="1">
        <v>1</v>
      </c>
      <c r="O25" s="1">
        <v>2</v>
      </c>
    </row>
    <row r="26" spans="1:15" x14ac:dyDescent="0.3">
      <c r="A26" s="7" t="s">
        <v>199</v>
      </c>
      <c r="B26" s="7" t="s">
        <v>67</v>
      </c>
      <c r="C26" s="1">
        <v>0</v>
      </c>
      <c r="D26" s="1">
        <v>0</v>
      </c>
      <c r="E26" s="1">
        <v>0</v>
      </c>
      <c r="F26" s="1">
        <v>0</v>
      </c>
      <c r="G26" s="1">
        <v>0</v>
      </c>
      <c r="H26" s="1">
        <v>0</v>
      </c>
      <c r="I26" s="1">
        <v>0</v>
      </c>
      <c r="J26" s="1">
        <v>0</v>
      </c>
      <c r="K26" s="1">
        <v>0</v>
      </c>
      <c r="L26" s="1">
        <v>0</v>
      </c>
      <c r="M26" s="1">
        <v>0</v>
      </c>
      <c r="N26" s="1">
        <v>0</v>
      </c>
      <c r="O26" s="1">
        <v>0</v>
      </c>
    </row>
    <row r="27" spans="1:15" x14ac:dyDescent="0.3">
      <c r="A27" s="7" t="s">
        <v>199</v>
      </c>
      <c r="B27" s="7" t="s">
        <v>68</v>
      </c>
      <c r="C27" s="1">
        <v>1504</v>
      </c>
      <c r="D27" s="1">
        <v>1639</v>
      </c>
      <c r="E27" s="1">
        <v>1696</v>
      </c>
      <c r="F27" s="1">
        <v>1769</v>
      </c>
      <c r="G27" s="1">
        <v>1665</v>
      </c>
      <c r="H27" s="1">
        <v>1671</v>
      </c>
      <c r="I27" s="1">
        <v>1629</v>
      </c>
      <c r="J27" s="1">
        <v>1663</v>
      </c>
      <c r="K27" s="1">
        <v>1692</v>
      </c>
      <c r="L27" s="1">
        <v>1716</v>
      </c>
      <c r="M27" s="1">
        <v>1741</v>
      </c>
      <c r="N27" s="1">
        <v>1702</v>
      </c>
      <c r="O27" s="1">
        <v>1567</v>
      </c>
    </row>
    <row r="28" spans="1:15" x14ac:dyDescent="0.3">
      <c r="A28" s="7" t="s">
        <v>199</v>
      </c>
      <c r="B28" s="7" t="s">
        <v>69</v>
      </c>
      <c r="C28" s="1">
        <v>2469</v>
      </c>
      <c r="D28" s="1">
        <v>2128</v>
      </c>
      <c r="E28" s="1">
        <v>2209</v>
      </c>
      <c r="F28" s="1">
        <v>2163</v>
      </c>
      <c r="G28" s="1">
        <v>2335</v>
      </c>
      <c r="H28" s="1">
        <v>2359</v>
      </c>
      <c r="I28" s="1">
        <v>2542</v>
      </c>
      <c r="J28" s="1">
        <v>2561</v>
      </c>
      <c r="K28" s="1">
        <v>2626</v>
      </c>
      <c r="L28" s="1">
        <v>2751</v>
      </c>
      <c r="M28" s="1">
        <v>2831</v>
      </c>
      <c r="N28" s="1">
        <v>2980</v>
      </c>
      <c r="O28" s="1">
        <v>2940</v>
      </c>
    </row>
    <row r="29" spans="1:15" x14ac:dyDescent="0.3">
      <c r="A29" s="7" t="s">
        <v>199</v>
      </c>
      <c r="B29" s="7" t="s">
        <v>70</v>
      </c>
      <c r="C29" s="1">
        <v>261</v>
      </c>
      <c r="D29" s="1">
        <v>235</v>
      </c>
      <c r="E29" s="1">
        <v>222</v>
      </c>
      <c r="F29" s="1">
        <v>240</v>
      </c>
      <c r="G29" s="1">
        <v>244</v>
      </c>
      <c r="H29" s="1">
        <v>203</v>
      </c>
      <c r="I29" s="1">
        <v>208</v>
      </c>
      <c r="J29" s="1">
        <v>216</v>
      </c>
      <c r="K29" s="1">
        <v>209</v>
      </c>
      <c r="L29" s="1">
        <v>235</v>
      </c>
      <c r="M29" s="1">
        <v>234</v>
      </c>
      <c r="N29" s="1">
        <v>251</v>
      </c>
      <c r="O29" s="1">
        <v>218</v>
      </c>
    </row>
    <row r="30" spans="1:15" x14ac:dyDescent="0.3">
      <c r="A30" s="7" t="s">
        <v>199</v>
      </c>
      <c r="B30" s="7" t="s">
        <v>71</v>
      </c>
      <c r="C30" s="1">
        <v>8</v>
      </c>
      <c r="D30" s="1">
        <v>4</v>
      </c>
      <c r="E30" s="1">
        <v>6</v>
      </c>
      <c r="F30" s="1">
        <v>14</v>
      </c>
      <c r="G30" s="1">
        <v>15</v>
      </c>
      <c r="H30" s="1">
        <v>16</v>
      </c>
      <c r="I30" s="1">
        <v>20</v>
      </c>
      <c r="J30" s="1">
        <v>20</v>
      </c>
      <c r="K30" s="1">
        <v>27</v>
      </c>
      <c r="L30" s="1">
        <v>19</v>
      </c>
      <c r="M30" s="1">
        <v>15</v>
      </c>
      <c r="N30" s="1">
        <v>22</v>
      </c>
      <c r="O30" s="1">
        <v>19</v>
      </c>
    </row>
    <row r="31" spans="1:15" x14ac:dyDescent="0.3">
      <c r="A31" s="7" t="s">
        <v>199</v>
      </c>
      <c r="B31" s="7" t="s">
        <v>72</v>
      </c>
      <c r="C31" s="1">
        <v>1</v>
      </c>
      <c r="D31" s="1">
        <v>1</v>
      </c>
      <c r="E31" s="1">
        <v>0</v>
      </c>
      <c r="F31" s="1">
        <v>0</v>
      </c>
      <c r="G31" s="1">
        <v>0</v>
      </c>
      <c r="H31" s="1">
        <v>1</v>
      </c>
      <c r="I31" s="1">
        <v>0</v>
      </c>
      <c r="J31" s="1">
        <v>0</v>
      </c>
      <c r="K31" s="1">
        <v>1</v>
      </c>
      <c r="L31" s="1">
        <v>2</v>
      </c>
      <c r="M31" s="1">
        <v>1</v>
      </c>
      <c r="N31" s="1">
        <v>1</v>
      </c>
      <c r="O31" s="1">
        <v>2</v>
      </c>
    </row>
    <row r="32" spans="1:15" x14ac:dyDescent="0.3">
      <c r="A32" s="7" t="s">
        <v>199</v>
      </c>
      <c r="B32" s="7" t="s">
        <v>73</v>
      </c>
      <c r="C32" s="1">
        <v>0</v>
      </c>
      <c r="D32" s="1">
        <v>0</v>
      </c>
      <c r="E32" s="1">
        <v>0</v>
      </c>
      <c r="F32" s="1">
        <v>0</v>
      </c>
      <c r="G32" s="1">
        <v>0</v>
      </c>
      <c r="H32" s="1">
        <v>0</v>
      </c>
      <c r="I32" s="1">
        <v>0</v>
      </c>
      <c r="J32" s="1">
        <v>0</v>
      </c>
      <c r="K32" s="1">
        <v>0</v>
      </c>
      <c r="L32" s="1">
        <v>0</v>
      </c>
      <c r="M32" s="1">
        <v>0</v>
      </c>
      <c r="N32" s="1">
        <v>0</v>
      </c>
      <c r="O32" s="1">
        <v>0</v>
      </c>
    </row>
    <row r="33" spans="1:15" x14ac:dyDescent="0.3">
      <c r="A33" s="7" t="s">
        <v>200</v>
      </c>
      <c r="B33" s="7" t="s">
        <v>62</v>
      </c>
      <c r="C33" s="1">
        <v>2371</v>
      </c>
      <c r="D33" s="1">
        <v>2418</v>
      </c>
      <c r="E33" s="1">
        <v>2409</v>
      </c>
      <c r="F33" s="1">
        <v>2267</v>
      </c>
      <c r="G33" s="1">
        <v>2098</v>
      </c>
      <c r="H33" s="1">
        <v>1902</v>
      </c>
      <c r="I33" s="1">
        <v>1922</v>
      </c>
      <c r="J33" s="1">
        <v>1996</v>
      </c>
      <c r="K33" s="1">
        <v>1945</v>
      </c>
      <c r="L33" s="1">
        <v>1875</v>
      </c>
      <c r="M33" s="1">
        <v>1977</v>
      </c>
      <c r="N33" s="1">
        <v>2125</v>
      </c>
      <c r="O33" s="1">
        <v>2689</v>
      </c>
    </row>
    <row r="34" spans="1:15" x14ac:dyDescent="0.3">
      <c r="A34" s="7" t="s">
        <v>200</v>
      </c>
      <c r="B34" s="7" t="s">
        <v>63</v>
      </c>
      <c r="C34" s="1">
        <v>1884</v>
      </c>
      <c r="D34" s="1">
        <v>1894</v>
      </c>
      <c r="E34" s="1">
        <v>1843</v>
      </c>
      <c r="F34" s="1">
        <v>1977</v>
      </c>
      <c r="G34" s="1">
        <v>1928</v>
      </c>
      <c r="H34" s="1">
        <v>1730</v>
      </c>
      <c r="I34" s="1">
        <v>1908</v>
      </c>
      <c r="J34" s="1">
        <v>1994</v>
      </c>
      <c r="K34" s="1">
        <v>2220</v>
      </c>
      <c r="L34" s="1">
        <v>2333</v>
      </c>
      <c r="M34" s="1">
        <v>2265</v>
      </c>
      <c r="N34" s="1">
        <v>2478</v>
      </c>
      <c r="O34" s="1">
        <v>3226</v>
      </c>
    </row>
    <row r="35" spans="1:15" x14ac:dyDescent="0.3">
      <c r="A35" s="7" t="s">
        <v>200</v>
      </c>
      <c r="B35" s="7" t="s">
        <v>64</v>
      </c>
      <c r="C35" s="1">
        <v>212</v>
      </c>
      <c r="D35" s="1">
        <v>215</v>
      </c>
      <c r="E35" s="1">
        <v>226</v>
      </c>
      <c r="F35" s="1">
        <v>234</v>
      </c>
      <c r="G35" s="1">
        <v>202</v>
      </c>
      <c r="H35" s="1">
        <v>212</v>
      </c>
      <c r="I35" s="1">
        <v>258</v>
      </c>
      <c r="J35" s="1">
        <v>282</v>
      </c>
      <c r="K35" s="1">
        <v>329</v>
      </c>
      <c r="L35" s="1">
        <v>352</v>
      </c>
      <c r="M35" s="1">
        <v>328</v>
      </c>
      <c r="N35" s="1">
        <v>373</v>
      </c>
      <c r="O35" s="1">
        <v>547</v>
      </c>
    </row>
    <row r="36" spans="1:15" x14ac:dyDescent="0.3">
      <c r="A36" s="7" t="s">
        <v>200</v>
      </c>
      <c r="B36" s="7" t="s">
        <v>65</v>
      </c>
      <c r="C36" s="1">
        <v>16</v>
      </c>
      <c r="D36" s="1">
        <v>13</v>
      </c>
      <c r="E36" s="1">
        <v>15</v>
      </c>
      <c r="F36" s="1">
        <v>16</v>
      </c>
      <c r="G36" s="1">
        <v>12</v>
      </c>
      <c r="H36" s="1">
        <v>3</v>
      </c>
      <c r="I36" s="1">
        <v>13</v>
      </c>
      <c r="J36" s="1">
        <v>24</v>
      </c>
      <c r="K36" s="1">
        <v>24</v>
      </c>
      <c r="L36" s="1">
        <v>24</v>
      </c>
      <c r="M36" s="1">
        <v>16</v>
      </c>
      <c r="N36" s="1">
        <v>21</v>
      </c>
      <c r="O36" s="1">
        <v>45</v>
      </c>
    </row>
    <row r="37" spans="1:15" x14ac:dyDescent="0.3">
      <c r="A37" s="7" t="s">
        <v>200</v>
      </c>
      <c r="B37" s="7" t="s">
        <v>66</v>
      </c>
      <c r="C37" s="1">
        <v>0</v>
      </c>
      <c r="D37" s="1">
        <v>0</v>
      </c>
      <c r="E37" s="1">
        <v>0</v>
      </c>
      <c r="F37" s="1">
        <v>0</v>
      </c>
      <c r="G37" s="1">
        <v>0</v>
      </c>
      <c r="H37" s="1">
        <v>0</v>
      </c>
      <c r="I37" s="1">
        <v>0</v>
      </c>
      <c r="J37" s="1">
        <v>0</v>
      </c>
      <c r="K37" s="1">
        <v>0</v>
      </c>
      <c r="L37" s="1">
        <v>1</v>
      </c>
      <c r="M37" s="1">
        <v>1</v>
      </c>
      <c r="N37" s="1">
        <v>1</v>
      </c>
      <c r="O37" s="1">
        <v>1</v>
      </c>
    </row>
    <row r="38" spans="1:15" x14ac:dyDescent="0.3">
      <c r="A38" s="7" t="s">
        <v>200</v>
      </c>
      <c r="B38" s="7" t="s">
        <v>67</v>
      </c>
      <c r="C38" s="1">
        <v>0</v>
      </c>
      <c r="D38" s="1">
        <v>0</v>
      </c>
      <c r="E38" s="1">
        <v>0</v>
      </c>
      <c r="F38" s="1">
        <v>0</v>
      </c>
      <c r="G38" s="1">
        <v>0</v>
      </c>
      <c r="H38" s="1">
        <v>0</v>
      </c>
      <c r="I38" s="1">
        <v>0</v>
      </c>
      <c r="J38" s="1">
        <v>0</v>
      </c>
      <c r="K38" s="1">
        <v>0</v>
      </c>
      <c r="L38" s="1">
        <v>0</v>
      </c>
      <c r="M38" s="1">
        <v>0</v>
      </c>
      <c r="N38" s="1">
        <v>0</v>
      </c>
      <c r="O38" s="1">
        <v>0</v>
      </c>
    </row>
    <row r="39" spans="1:15" x14ac:dyDescent="0.3">
      <c r="A39" s="7" t="s">
        <v>200</v>
      </c>
      <c r="B39" s="7" t="s">
        <v>68</v>
      </c>
      <c r="C39" s="1">
        <v>1633</v>
      </c>
      <c r="D39" s="1">
        <v>1692</v>
      </c>
      <c r="E39" s="1">
        <v>1778</v>
      </c>
      <c r="F39" s="1">
        <v>1779</v>
      </c>
      <c r="G39" s="1">
        <v>1646</v>
      </c>
      <c r="H39" s="1">
        <v>1577</v>
      </c>
      <c r="I39" s="1">
        <v>1649</v>
      </c>
      <c r="J39" s="1">
        <v>1632</v>
      </c>
      <c r="K39" s="1">
        <v>1653</v>
      </c>
      <c r="L39" s="1">
        <v>1574</v>
      </c>
      <c r="M39" s="1">
        <v>1546</v>
      </c>
      <c r="N39" s="1">
        <v>1702</v>
      </c>
      <c r="O39" s="1">
        <v>1999</v>
      </c>
    </row>
    <row r="40" spans="1:15" x14ac:dyDescent="0.3">
      <c r="A40" s="7" t="s">
        <v>200</v>
      </c>
      <c r="B40" s="7" t="s">
        <v>69</v>
      </c>
      <c r="C40" s="1">
        <v>1937</v>
      </c>
      <c r="D40" s="1">
        <v>1805</v>
      </c>
      <c r="E40" s="1">
        <v>1744</v>
      </c>
      <c r="F40" s="1">
        <v>1751</v>
      </c>
      <c r="G40" s="1">
        <v>1613</v>
      </c>
      <c r="H40" s="1">
        <v>1577</v>
      </c>
      <c r="I40" s="1">
        <v>1720</v>
      </c>
      <c r="J40" s="1">
        <v>1796</v>
      </c>
      <c r="K40" s="1">
        <v>1959</v>
      </c>
      <c r="L40" s="1">
        <v>1976</v>
      </c>
      <c r="M40" s="1">
        <v>2127</v>
      </c>
      <c r="N40" s="1">
        <v>2350</v>
      </c>
      <c r="O40" s="1">
        <v>2951</v>
      </c>
    </row>
    <row r="41" spans="1:15" x14ac:dyDescent="0.3">
      <c r="A41" s="7" t="s">
        <v>200</v>
      </c>
      <c r="B41" s="7" t="s">
        <v>70</v>
      </c>
      <c r="C41" s="1">
        <v>322</v>
      </c>
      <c r="D41" s="1">
        <v>300</v>
      </c>
      <c r="E41" s="1">
        <v>311</v>
      </c>
      <c r="F41" s="1">
        <v>326</v>
      </c>
      <c r="G41" s="1">
        <v>275</v>
      </c>
      <c r="H41" s="1">
        <v>260</v>
      </c>
      <c r="I41" s="1">
        <v>285</v>
      </c>
      <c r="J41" s="1">
        <v>304</v>
      </c>
      <c r="K41" s="1">
        <v>297</v>
      </c>
      <c r="L41" s="1">
        <v>281</v>
      </c>
      <c r="M41" s="1">
        <v>292</v>
      </c>
      <c r="N41" s="1">
        <v>288</v>
      </c>
      <c r="O41" s="1">
        <v>441</v>
      </c>
    </row>
    <row r="42" spans="1:15" x14ac:dyDescent="0.3">
      <c r="A42" s="7" t="s">
        <v>200</v>
      </c>
      <c r="B42" s="7" t="s">
        <v>71</v>
      </c>
      <c r="C42" s="1">
        <v>13</v>
      </c>
      <c r="D42" s="1">
        <v>12</v>
      </c>
      <c r="E42" s="1">
        <v>11</v>
      </c>
      <c r="F42" s="1">
        <v>10</v>
      </c>
      <c r="G42" s="1">
        <v>17</v>
      </c>
      <c r="H42" s="1">
        <v>21</v>
      </c>
      <c r="I42" s="1">
        <v>16</v>
      </c>
      <c r="J42" s="1">
        <v>24</v>
      </c>
      <c r="K42" s="1">
        <v>25</v>
      </c>
      <c r="L42" s="1">
        <v>24</v>
      </c>
      <c r="M42" s="1">
        <v>17</v>
      </c>
      <c r="N42" s="1">
        <v>12</v>
      </c>
      <c r="O42" s="1">
        <v>34</v>
      </c>
    </row>
    <row r="43" spans="1:15" x14ac:dyDescent="0.3">
      <c r="A43" s="7" t="s">
        <v>200</v>
      </c>
      <c r="B43" s="7" t="s">
        <v>72</v>
      </c>
      <c r="C43" s="1">
        <v>0</v>
      </c>
      <c r="D43" s="1">
        <v>0</v>
      </c>
      <c r="E43" s="1">
        <v>1</v>
      </c>
      <c r="F43" s="1">
        <v>1</v>
      </c>
      <c r="G43" s="1">
        <v>0</v>
      </c>
      <c r="H43" s="1">
        <v>1</v>
      </c>
      <c r="I43" s="1">
        <v>1</v>
      </c>
      <c r="J43" s="1">
        <v>0</v>
      </c>
      <c r="K43" s="1">
        <v>0</v>
      </c>
      <c r="L43" s="1">
        <v>1</v>
      </c>
      <c r="M43" s="1">
        <v>0</v>
      </c>
      <c r="N43" s="1">
        <v>0</v>
      </c>
      <c r="O43" s="1">
        <v>1</v>
      </c>
    </row>
    <row r="44" spans="1:15" x14ac:dyDescent="0.3">
      <c r="A44" s="7" t="s">
        <v>200</v>
      </c>
      <c r="B44" s="7" t="s">
        <v>73</v>
      </c>
      <c r="C44" s="1">
        <v>0</v>
      </c>
      <c r="D44" s="1">
        <v>0</v>
      </c>
      <c r="E44" s="1">
        <v>0</v>
      </c>
      <c r="F44" s="1">
        <v>0</v>
      </c>
      <c r="G44" s="1">
        <v>0</v>
      </c>
      <c r="H44" s="1">
        <v>0</v>
      </c>
      <c r="I44" s="1">
        <v>0</v>
      </c>
      <c r="J44" s="1">
        <v>0</v>
      </c>
      <c r="K44" s="1">
        <v>0</v>
      </c>
      <c r="L44" s="1">
        <v>0</v>
      </c>
      <c r="M44" s="1">
        <v>0</v>
      </c>
      <c r="N44" s="1">
        <v>0</v>
      </c>
      <c r="O44" s="1">
        <v>0</v>
      </c>
    </row>
    <row r="45" spans="1:15" x14ac:dyDescent="0.3">
      <c r="A45" s="7" t="s">
        <v>201</v>
      </c>
      <c r="B45" s="7" t="s">
        <v>62</v>
      </c>
      <c r="C45" s="1">
        <v>2014</v>
      </c>
      <c r="D45" s="1">
        <v>1986</v>
      </c>
      <c r="E45" s="1">
        <v>1938</v>
      </c>
      <c r="F45" s="1">
        <v>1928</v>
      </c>
      <c r="G45" s="1">
        <v>1949</v>
      </c>
      <c r="H45" s="1">
        <v>2064</v>
      </c>
      <c r="I45" s="1">
        <v>2099</v>
      </c>
      <c r="J45" s="1">
        <v>2081</v>
      </c>
      <c r="K45" s="1">
        <v>2049</v>
      </c>
      <c r="L45" s="1">
        <v>2197</v>
      </c>
      <c r="M45" s="1">
        <v>2158</v>
      </c>
      <c r="N45" s="1">
        <v>2198</v>
      </c>
      <c r="O45" s="1">
        <v>1979</v>
      </c>
    </row>
    <row r="46" spans="1:15" x14ac:dyDescent="0.3">
      <c r="A46" s="7" t="s">
        <v>201</v>
      </c>
      <c r="B46" s="7" t="s">
        <v>63</v>
      </c>
      <c r="C46" s="1">
        <v>1431</v>
      </c>
      <c r="D46" s="1">
        <v>1408</v>
      </c>
      <c r="E46" s="1">
        <v>1487</v>
      </c>
      <c r="F46" s="1">
        <v>1595</v>
      </c>
      <c r="G46" s="1">
        <v>1840</v>
      </c>
      <c r="H46" s="1">
        <v>2256</v>
      </c>
      <c r="I46" s="1">
        <v>2418</v>
      </c>
      <c r="J46" s="1">
        <v>2558</v>
      </c>
      <c r="K46" s="1">
        <v>2495</v>
      </c>
      <c r="L46" s="1">
        <v>2828</v>
      </c>
      <c r="M46" s="1">
        <v>3401</v>
      </c>
      <c r="N46" s="1">
        <v>3411</v>
      </c>
      <c r="O46" s="1">
        <v>2542</v>
      </c>
    </row>
    <row r="47" spans="1:15" x14ac:dyDescent="0.3">
      <c r="A47" s="7" t="s">
        <v>201</v>
      </c>
      <c r="B47" s="7" t="s">
        <v>64</v>
      </c>
      <c r="C47" s="1">
        <v>143</v>
      </c>
      <c r="D47" s="1">
        <v>143</v>
      </c>
      <c r="E47" s="1">
        <v>137</v>
      </c>
      <c r="F47" s="1">
        <v>158</v>
      </c>
      <c r="G47" s="1">
        <v>187</v>
      </c>
      <c r="H47" s="1">
        <v>249</v>
      </c>
      <c r="I47" s="1">
        <v>286</v>
      </c>
      <c r="J47" s="1">
        <v>356</v>
      </c>
      <c r="K47" s="1">
        <v>365</v>
      </c>
      <c r="L47" s="1">
        <v>426</v>
      </c>
      <c r="M47" s="1">
        <v>550</v>
      </c>
      <c r="N47" s="1">
        <v>523</v>
      </c>
      <c r="O47" s="1">
        <v>337</v>
      </c>
    </row>
    <row r="48" spans="1:15" x14ac:dyDescent="0.3">
      <c r="A48" s="7" t="s">
        <v>201</v>
      </c>
      <c r="B48" s="7" t="s">
        <v>65</v>
      </c>
      <c r="C48" s="1">
        <v>7</v>
      </c>
      <c r="D48" s="1">
        <v>4</v>
      </c>
      <c r="E48" s="1">
        <v>5</v>
      </c>
      <c r="F48" s="1">
        <v>7</v>
      </c>
      <c r="G48" s="1">
        <v>10</v>
      </c>
      <c r="H48" s="1">
        <v>17</v>
      </c>
      <c r="I48" s="1">
        <v>18</v>
      </c>
      <c r="J48" s="1">
        <v>28</v>
      </c>
      <c r="K48" s="1">
        <v>35</v>
      </c>
      <c r="L48" s="1">
        <v>47</v>
      </c>
      <c r="M48" s="1">
        <v>62</v>
      </c>
      <c r="N48" s="1">
        <v>57</v>
      </c>
      <c r="O48" s="1">
        <v>30</v>
      </c>
    </row>
    <row r="49" spans="1:15" x14ac:dyDescent="0.3">
      <c r="A49" s="7" t="s">
        <v>201</v>
      </c>
      <c r="B49" s="7" t="s">
        <v>66</v>
      </c>
      <c r="C49" s="1">
        <v>0</v>
      </c>
      <c r="D49" s="1">
        <v>0</v>
      </c>
      <c r="E49" s="1">
        <v>0</v>
      </c>
      <c r="F49" s="1">
        <v>0</v>
      </c>
      <c r="G49" s="1">
        <v>0</v>
      </c>
      <c r="H49" s="1">
        <v>0</v>
      </c>
      <c r="I49" s="1">
        <v>0</v>
      </c>
      <c r="J49" s="1">
        <v>0</v>
      </c>
      <c r="K49" s="1">
        <v>0</v>
      </c>
      <c r="L49" s="1">
        <v>0</v>
      </c>
      <c r="M49" s="1">
        <v>0</v>
      </c>
      <c r="N49" s="1">
        <v>0</v>
      </c>
      <c r="O49" s="1">
        <v>0</v>
      </c>
    </row>
    <row r="50" spans="1:15" x14ac:dyDescent="0.3">
      <c r="A50" s="7" t="s">
        <v>201</v>
      </c>
      <c r="B50" s="7" t="s">
        <v>67</v>
      </c>
      <c r="C50" s="1">
        <v>0</v>
      </c>
      <c r="D50" s="1">
        <v>0</v>
      </c>
      <c r="E50" s="1">
        <v>0</v>
      </c>
      <c r="F50" s="1">
        <v>0</v>
      </c>
      <c r="G50" s="1">
        <v>0</v>
      </c>
      <c r="H50" s="1">
        <v>0</v>
      </c>
      <c r="I50" s="1">
        <v>0</v>
      </c>
      <c r="J50" s="1">
        <v>0</v>
      </c>
      <c r="K50" s="1">
        <v>0</v>
      </c>
      <c r="L50" s="1">
        <v>0</v>
      </c>
      <c r="M50" s="1">
        <v>0</v>
      </c>
      <c r="N50" s="1">
        <v>0</v>
      </c>
      <c r="O50" s="1">
        <v>0</v>
      </c>
    </row>
    <row r="51" spans="1:15" x14ac:dyDescent="0.3">
      <c r="A51" s="7" t="s">
        <v>201</v>
      </c>
      <c r="B51" s="7" t="s">
        <v>68</v>
      </c>
      <c r="C51" s="1">
        <v>1307</v>
      </c>
      <c r="D51" s="1">
        <v>1422</v>
      </c>
      <c r="E51" s="1">
        <v>1521</v>
      </c>
      <c r="F51" s="1">
        <v>1542</v>
      </c>
      <c r="G51" s="1">
        <v>1549</v>
      </c>
      <c r="H51" s="1">
        <v>1616</v>
      </c>
      <c r="I51" s="1">
        <v>1599</v>
      </c>
      <c r="J51" s="1">
        <v>1628</v>
      </c>
      <c r="K51" s="1">
        <v>1584</v>
      </c>
      <c r="L51" s="1">
        <v>1649</v>
      </c>
      <c r="M51" s="1">
        <v>1607</v>
      </c>
      <c r="N51" s="1">
        <v>1493</v>
      </c>
      <c r="O51" s="1">
        <v>1382</v>
      </c>
    </row>
    <row r="52" spans="1:15" x14ac:dyDescent="0.3">
      <c r="A52" s="7" t="s">
        <v>201</v>
      </c>
      <c r="B52" s="7" t="s">
        <v>69</v>
      </c>
      <c r="C52" s="1">
        <v>1418</v>
      </c>
      <c r="D52" s="1">
        <v>1253</v>
      </c>
      <c r="E52" s="1">
        <v>1198</v>
      </c>
      <c r="F52" s="1">
        <v>1204</v>
      </c>
      <c r="G52" s="1">
        <v>1325</v>
      </c>
      <c r="H52" s="1">
        <v>1505</v>
      </c>
      <c r="I52" s="1">
        <v>1677</v>
      </c>
      <c r="J52" s="1">
        <v>1903</v>
      </c>
      <c r="K52" s="1">
        <v>2136</v>
      </c>
      <c r="L52" s="1">
        <v>2461</v>
      </c>
      <c r="M52" s="1">
        <v>2744</v>
      </c>
      <c r="N52" s="1">
        <v>2840</v>
      </c>
      <c r="O52" s="1">
        <v>2199</v>
      </c>
    </row>
    <row r="53" spans="1:15" x14ac:dyDescent="0.3">
      <c r="A53" s="7" t="s">
        <v>201</v>
      </c>
      <c r="B53" s="7" t="s">
        <v>70</v>
      </c>
      <c r="C53" s="1">
        <v>187</v>
      </c>
      <c r="D53" s="1">
        <v>158</v>
      </c>
      <c r="E53" s="1">
        <v>166</v>
      </c>
      <c r="F53" s="1">
        <v>153</v>
      </c>
      <c r="G53" s="1">
        <v>187</v>
      </c>
      <c r="H53" s="1">
        <v>230</v>
      </c>
      <c r="I53" s="1">
        <v>273</v>
      </c>
      <c r="J53" s="1">
        <v>320</v>
      </c>
      <c r="K53" s="1">
        <v>378</v>
      </c>
      <c r="L53" s="1">
        <v>432</v>
      </c>
      <c r="M53" s="1">
        <v>460</v>
      </c>
      <c r="N53" s="1">
        <v>440</v>
      </c>
      <c r="O53" s="1">
        <v>289</v>
      </c>
    </row>
    <row r="54" spans="1:15" x14ac:dyDescent="0.3">
      <c r="A54" s="7" t="s">
        <v>201</v>
      </c>
      <c r="B54" s="7" t="s">
        <v>71</v>
      </c>
      <c r="C54" s="1">
        <v>13</v>
      </c>
      <c r="D54" s="1">
        <v>9</v>
      </c>
      <c r="E54" s="1">
        <v>16</v>
      </c>
      <c r="F54" s="1">
        <v>12</v>
      </c>
      <c r="G54" s="1">
        <v>13</v>
      </c>
      <c r="H54" s="1">
        <v>17</v>
      </c>
      <c r="I54" s="1">
        <v>27</v>
      </c>
      <c r="J54" s="1">
        <v>39</v>
      </c>
      <c r="K54" s="1">
        <v>44</v>
      </c>
      <c r="L54" s="1">
        <v>72</v>
      </c>
      <c r="M54" s="1">
        <v>79</v>
      </c>
      <c r="N54" s="1">
        <v>75</v>
      </c>
      <c r="O54" s="1">
        <v>34</v>
      </c>
    </row>
    <row r="55" spans="1:15" x14ac:dyDescent="0.3">
      <c r="A55" s="7" t="s">
        <v>201</v>
      </c>
      <c r="B55" s="7" t="s">
        <v>72</v>
      </c>
      <c r="C55" s="1">
        <v>0</v>
      </c>
      <c r="D55" s="1">
        <v>0</v>
      </c>
      <c r="E55" s="1">
        <v>0</v>
      </c>
      <c r="F55" s="1">
        <v>0</v>
      </c>
      <c r="G55" s="1">
        <v>0</v>
      </c>
      <c r="H55" s="1">
        <v>0</v>
      </c>
      <c r="I55" s="1">
        <v>2</v>
      </c>
      <c r="J55" s="1">
        <v>3</v>
      </c>
      <c r="K55" s="1">
        <v>3</v>
      </c>
      <c r="L55" s="1">
        <v>2</v>
      </c>
      <c r="M55" s="1">
        <v>2</v>
      </c>
      <c r="N55" s="1">
        <v>2</v>
      </c>
      <c r="O55" s="1">
        <v>3</v>
      </c>
    </row>
    <row r="56" spans="1:15" x14ac:dyDescent="0.3">
      <c r="A56" s="7" t="s">
        <v>201</v>
      </c>
      <c r="B56" s="7" t="s">
        <v>73</v>
      </c>
      <c r="C56" s="1">
        <v>0</v>
      </c>
      <c r="D56" s="1">
        <v>0</v>
      </c>
      <c r="E56" s="1">
        <v>0</v>
      </c>
      <c r="F56" s="1">
        <v>0</v>
      </c>
      <c r="G56" s="1">
        <v>0</v>
      </c>
      <c r="H56" s="1">
        <v>0</v>
      </c>
      <c r="I56" s="1">
        <v>0</v>
      </c>
      <c r="J56" s="1">
        <v>0</v>
      </c>
      <c r="K56" s="1">
        <v>0</v>
      </c>
      <c r="L56" s="1">
        <v>0</v>
      </c>
      <c r="M56" s="1">
        <v>0</v>
      </c>
      <c r="N56" s="1">
        <v>0</v>
      </c>
      <c r="O56" s="1">
        <v>0</v>
      </c>
    </row>
    <row r="57" spans="1:15" x14ac:dyDescent="0.3">
      <c r="A57" s="7" t="s">
        <v>202</v>
      </c>
      <c r="B57" s="7" t="s">
        <v>62</v>
      </c>
      <c r="C57" s="1">
        <v>2123</v>
      </c>
      <c r="D57" s="1">
        <v>2068</v>
      </c>
      <c r="E57" s="1">
        <v>2002</v>
      </c>
      <c r="F57" s="1">
        <v>1951</v>
      </c>
      <c r="G57" s="1">
        <v>1905</v>
      </c>
      <c r="H57" s="1">
        <v>1803</v>
      </c>
      <c r="I57" s="1">
        <v>1767</v>
      </c>
      <c r="J57" s="1">
        <v>1705</v>
      </c>
      <c r="K57" s="1">
        <v>1745</v>
      </c>
      <c r="L57" s="1">
        <v>1723</v>
      </c>
      <c r="M57" s="1">
        <v>1742</v>
      </c>
      <c r="N57" s="1">
        <v>1912</v>
      </c>
      <c r="O57" s="1">
        <v>2128</v>
      </c>
    </row>
    <row r="58" spans="1:15" x14ac:dyDescent="0.3">
      <c r="A58" s="7" t="s">
        <v>202</v>
      </c>
      <c r="B58" s="7" t="s">
        <v>63</v>
      </c>
      <c r="C58" s="1">
        <v>1696</v>
      </c>
      <c r="D58" s="1">
        <v>1672</v>
      </c>
      <c r="E58" s="1">
        <v>1776</v>
      </c>
      <c r="F58" s="1">
        <v>1790</v>
      </c>
      <c r="G58" s="1">
        <v>2006</v>
      </c>
      <c r="H58" s="1">
        <v>2069</v>
      </c>
      <c r="I58" s="1">
        <v>2131</v>
      </c>
      <c r="J58" s="1">
        <v>2184</v>
      </c>
      <c r="K58" s="1">
        <v>2289</v>
      </c>
      <c r="L58" s="1">
        <v>2462</v>
      </c>
      <c r="M58" s="1">
        <v>2487</v>
      </c>
      <c r="N58" s="1">
        <v>2661</v>
      </c>
      <c r="O58" s="1">
        <v>2867</v>
      </c>
    </row>
    <row r="59" spans="1:15" x14ac:dyDescent="0.3">
      <c r="A59" s="7" t="s">
        <v>202</v>
      </c>
      <c r="B59" s="7" t="s">
        <v>64</v>
      </c>
      <c r="C59" s="1">
        <v>216</v>
      </c>
      <c r="D59" s="1">
        <v>178</v>
      </c>
      <c r="E59" s="1">
        <v>166</v>
      </c>
      <c r="F59" s="1">
        <v>175</v>
      </c>
      <c r="G59" s="1">
        <v>183</v>
      </c>
      <c r="H59" s="1">
        <v>206</v>
      </c>
      <c r="I59" s="1">
        <v>265</v>
      </c>
      <c r="J59" s="1">
        <v>274</v>
      </c>
      <c r="K59" s="1">
        <v>326</v>
      </c>
      <c r="L59" s="1">
        <v>335</v>
      </c>
      <c r="M59" s="1">
        <v>349</v>
      </c>
      <c r="N59" s="1">
        <v>377</v>
      </c>
      <c r="O59" s="1">
        <v>410</v>
      </c>
    </row>
    <row r="60" spans="1:15" x14ac:dyDescent="0.3">
      <c r="A60" s="7" t="s">
        <v>202</v>
      </c>
      <c r="B60" s="7" t="s">
        <v>65</v>
      </c>
      <c r="C60" s="1">
        <v>13</v>
      </c>
      <c r="D60" s="1">
        <v>15</v>
      </c>
      <c r="E60" s="1">
        <v>14</v>
      </c>
      <c r="F60" s="1">
        <v>16</v>
      </c>
      <c r="G60" s="1">
        <v>23</v>
      </c>
      <c r="H60" s="1">
        <v>19</v>
      </c>
      <c r="I60" s="1">
        <v>17</v>
      </c>
      <c r="J60" s="1">
        <v>26</v>
      </c>
      <c r="K60" s="1">
        <v>23</v>
      </c>
      <c r="L60" s="1">
        <v>21</v>
      </c>
      <c r="M60" s="1">
        <v>27</v>
      </c>
      <c r="N60" s="1">
        <v>28</v>
      </c>
      <c r="O60" s="1">
        <v>32</v>
      </c>
    </row>
    <row r="61" spans="1:15" x14ac:dyDescent="0.3">
      <c r="A61" s="7" t="s">
        <v>202</v>
      </c>
      <c r="B61" s="7" t="s">
        <v>66</v>
      </c>
      <c r="C61" s="1">
        <v>0</v>
      </c>
      <c r="D61" s="1">
        <v>0</v>
      </c>
      <c r="E61" s="1">
        <v>0</v>
      </c>
      <c r="F61" s="1">
        <v>1</v>
      </c>
      <c r="G61" s="1">
        <v>0</v>
      </c>
      <c r="H61" s="1">
        <v>1</v>
      </c>
      <c r="I61" s="1">
        <v>1</v>
      </c>
      <c r="J61" s="1">
        <v>0</v>
      </c>
      <c r="K61" s="1">
        <v>0</v>
      </c>
      <c r="L61" s="1">
        <v>1</v>
      </c>
      <c r="M61" s="1">
        <v>0</v>
      </c>
      <c r="N61" s="1">
        <v>0</v>
      </c>
      <c r="O61" s="1">
        <v>1</v>
      </c>
    </row>
    <row r="62" spans="1:15" x14ac:dyDescent="0.3">
      <c r="A62" s="7" t="s">
        <v>202</v>
      </c>
      <c r="B62" s="7" t="s">
        <v>67</v>
      </c>
      <c r="C62" s="1">
        <v>0</v>
      </c>
      <c r="D62" s="1">
        <v>0</v>
      </c>
      <c r="E62" s="1">
        <v>0</v>
      </c>
      <c r="F62" s="1">
        <v>0</v>
      </c>
      <c r="G62" s="1">
        <v>0</v>
      </c>
      <c r="H62" s="1">
        <v>0</v>
      </c>
      <c r="I62" s="1">
        <v>0</v>
      </c>
      <c r="J62" s="1">
        <v>0</v>
      </c>
      <c r="K62" s="1">
        <v>0</v>
      </c>
      <c r="L62" s="1">
        <v>0</v>
      </c>
      <c r="M62" s="1">
        <v>0</v>
      </c>
      <c r="N62" s="1">
        <v>0</v>
      </c>
      <c r="O62" s="1">
        <v>0</v>
      </c>
    </row>
    <row r="63" spans="1:15" x14ac:dyDescent="0.3">
      <c r="A63" s="7" t="s">
        <v>202</v>
      </c>
      <c r="B63" s="7" t="s">
        <v>68</v>
      </c>
      <c r="C63" s="1">
        <v>1239</v>
      </c>
      <c r="D63" s="1">
        <v>1272</v>
      </c>
      <c r="E63" s="1">
        <v>1329</v>
      </c>
      <c r="F63" s="1">
        <v>1322</v>
      </c>
      <c r="G63" s="1">
        <v>1321</v>
      </c>
      <c r="H63" s="1">
        <v>1266</v>
      </c>
      <c r="I63" s="1">
        <v>1262</v>
      </c>
      <c r="J63" s="1">
        <v>1315</v>
      </c>
      <c r="K63" s="1">
        <v>1234</v>
      </c>
      <c r="L63" s="1">
        <v>1263</v>
      </c>
      <c r="M63" s="1">
        <v>1274</v>
      </c>
      <c r="N63" s="1">
        <v>1296</v>
      </c>
      <c r="O63" s="1">
        <v>1369</v>
      </c>
    </row>
    <row r="64" spans="1:15" x14ac:dyDescent="0.3">
      <c r="A64" s="7" t="s">
        <v>202</v>
      </c>
      <c r="B64" s="7" t="s">
        <v>69</v>
      </c>
      <c r="C64" s="1">
        <v>1568</v>
      </c>
      <c r="D64" s="1">
        <v>1364</v>
      </c>
      <c r="E64" s="1">
        <v>1348</v>
      </c>
      <c r="F64" s="1">
        <v>1374</v>
      </c>
      <c r="G64" s="1">
        <v>1443</v>
      </c>
      <c r="H64" s="1">
        <v>1455</v>
      </c>
      <c r="I64" s="1">
        <v>1504</v>
      </c>
      <c r="J64" s="1">
        <v>1547</v>
      </c>
      <c r="K64" s="1">
        <v>1679</v>
      </c>
      <c r="L64" s="1">
        <v>1736</v>
      </c>
      <c r="M64" s="1">
        <v>1806</v>
      </c>
      <c r="N64" s="1">
        <v>1922</v>
      </c>
      <c r="O64" s="1">
        <v>2055</v>
      </c>
    </row>
    <row r="65" spans="1:15" x14ac:dyDescent="0.3">
      <c r="A65" s="7" t="s">
        <v>202</v>
      </c>
      <c r="B65" s="7" t="s">
        <v>70</v>
      </c>
      <c r="C65" s="1">
        <v>226</v>
      </c>
      <c r="D65" s="1">
        <v>195</v>
      </c>
      <c r="E65" s="1">
        <v>152</v>
      </c>
      <c r="F65" s="1">
        <v>173</v>
      </c>
      <c r="G65" s="1">
        <v>182</v>
      </c>
      <c r="H65" s="1">
        <v>203</v>
      </c>
      <c r="I65" s="1">
        <v>205</v>
      </c>
      <c r="J65" s="1">
        <v>216</v>
      </c>
      <c r="K65" s="1">
        <v>199</v>
      </c>
      <c r="L65" s="1">
        <v>191</v>
      </c>
      <c r="M65" s="1">
        <v>212</v>
      </c>
      <c r="N65" s="1">
        <v>227</v>
      </c>
      <c r="O65" s="1">
        <v>239</v>
      </c>
    </row>
    <row r="66" spans="1:15" x14ac:dyDescent="0.3">
      <c r="A66" s="7" t="s">
        <v>202</v>
      </c>
      <c r="B66" s="7" t="s">
        <v>71</v>
      </c>
      <c r="C66" s="1">
        <v>9</v>
      </c>
      <c r="D66" s="1">
        <v>7</v>
      </c>
      <c r="E66" s="1">
        <v>8</v>
      </c>
      <c r="F66" s="1">
        <v>12</v>
      </c>
      <c r="G66" s="1">
        <v>13</v>
      </c>
      <c r="H66" s="1">
        <v>16</v>
      </c>
      <c r="I66" s="1">
        <v>21</v>
      </c>
      <c r="J66" s="1">
        <v>22</v>
      </c>
      <c r="K66" s="1">
        <v>25</v>
      </c>
      <c r="L66" s="1">
        <v>26</v>
      </c>
      <c r="M66" s="1">
        <v>22</v>
      </c>
      <c r="N66" s="1">
        <v>21</v>
      </c>
      <c r="O66" s="1">
        <v>25</v>
      </c>
    </row>
    <row r="67" spans="1:15" x14ac:dyDescent="0.3">
      <c r="A67" s="7" t="s">
        <v>202</v>
      </c>
      <c r="B67" s="7" t="s">
        <v>72</v>
      </c>
      <c r="C67" s="1">
        <v>0</v>
      </c>
      <c r="D67" s="1">
        <v>0</v>
      </c>
      <c r="E67" s="1">
        <v>0</v>
      </c>
      <c r="F67" s="1">
        <v>0</v>
      </c>
      <c r="G67" s="1">
        <v>0</v>
      </c>
      <c r="H67" s="1">
        <v>0</v>
      </c>
      <c r="I67" s="1">
        <v>1</v>
      </c>
      <c r="J67" s="1">
        <v>1</v>
      </c>
      <c r="K67" s="1">
        <v>1</v>
      </c>
      <c r="L67" s="1">
        <v>1</v>
      </c>
      <c r="M67" s="1">
        <v>0</v>
      </c>
      <c r="N67" s="1">
        <v>0</v>
      </c>
      <c r="O67" s="1">
        <v>0</v>
      </c>
    </row>
    <row r="68" spans="1:15" x14ac:dyDescent="0.3">
      <c r="A68" s="7" t="s">
        <v>202</v>
      </c>
      <c r="B68" s="7" t="s">
        <v>73</v>
      </c>
      <c r="C68" s="1">
        <v>0</v>
      </c>
      <c r="D68" s="1">
        <v>0</v>
      </c>
      <c r="E68" s="1">
        <v>0</v>
      </c>
      <c r="F68" s="1">
        <v>0</v>
      </c>
      <c r="G68" s="1">
        <v>0</v>
      </c>
      <c r="H68" s="1">
        <v>0</v>
      </c>
      <c r="I68" s="1">
        <v>0</v>
      </c>
      <c r="J68" s="1">
        <v>0</v>
      </c>
      <c r="K68" s="1">
        <v>0</v>
      </c>
      <c r="L68" s="1">
        <v>0</v>
      </c>
      <c r="M68" s="1">
        <v>0</v>
      </c>
      <c r="N68" s="1">
        <v>0</v>
      </c>
      <c r="O68" s="1">
        <v>0</v>
      </c>
    </row>
    <row r="69" spans="1:15" x14ac:dyDescent="0.3">
      <c r="A69" s="7" t="s">
        <v>203</v>
      </c>
      <c r="B69" s="7" t="s">
        <v>62</v>
      </c>
      <c r="C69" s="1">
        <v>1408</v>
      </c>
      <c r="D69" s="1">
        <v>1437</v>
      </c>
      <c r="E69" s="1">
        <v>1468</v>
      </c>
      <c r="F69" s="1">
        <v>1497</v>
      </c>
      <c r="G69" s="1">
        <v>1417</v>
      </c>
      <c r="H69" s="1">
        <v>1323</v>
      </c>
      <c r="I69" s="1">
        <v>1220</v>
      </c>
      <c r="J69" s="1">
        <v>1224</v>
      </c>
      <c r="K69" s="1">
        <v>1248</v>
      </c>
      <c r="L69" s="1">
        <v>1280</v>
      </c>
      <c r="M69" s="1">
        <v>1327</v>
      </c>
      <c r="N69" s="1">
        <v>1348</v>
      </c>
      <c r="O69" s="1">
        <v>1551</v>
      </c>
    </row>
    <row r="70" spans="1:15" x14ac:dyDescent="0.3">
      <c r="A70" s="7" t="s">
        <v>203</v>
      </c>
      <c r="B70" s="7" t="s">
        <v>63</v>
      </c>
      <c r="C70" s="1">
        <v>1108</v>
      </c>
      <c r="D70" s="1">
        <v>1080</v>
      </c>
      <c r="E70" s="1">
        <v>1175</v>
      </c>
      <c r="F70" s="1">
        <v>1254</v>
      </c>
      <c r="G70" s="1">
        <v>1388</v>
      </c>
      <c r="H70" s="1">
        <v>1482</v>
      </c>
      <c r="I70" s="1">
        <v>1563</v>
      </c>
      <c r="J70" s="1">
        <v>1611</v>
      </c>
      <c r="K70" s="1">
        <v>1614</v>
      </c>
      <c r="L70" s="1">
        <v>1737</v>
      </c>
      <c r="M70" s="1">
        <v>1902</v>
      </c>
      <c r="N70" s="1">
        <v>2004</v>
      </c>
      <c r="O70" s="1">
        <v>2020</v>
      </c>
    </row>
    <row r="71" spans="1:15" x14ac:dyDescent="0.3">
      <c r="A71" s="7" t="s">
        <v>203</v>
      </c>
      <c r="B71" s="7" t="s">
        <v>64</v>
      </c>
      <c r="C71" s="1">
        <v>99</v>
      </c>
      <c r="D71" s="1">
        <v>91</v>
      </c>
      <c r="E71" s="1">
        <v>103</v>
      </c>
      <c r="F71" s="1">
        <v>98</v>
      </c>
      <c r="G71" s="1">
        <v>105</v>
      </c>
      <c r="H71" s="1">
        <v>123</v>
      </c>
      <c r="I71" s="1">
        <v>114</v>
      </c>
      <c r="J71" s="1">
        <v>124</v>
      </c>
      <c r="K71" s="1">
        <v>143</v>
      </c>
      <c r="L71" s="1">
        <v>160</v>
      </c>
      <c r="M71" s="1">
        <v>174</v>
      </c>
      <c r="N71" s="1">
        <v>183</v>
      </c>
      <c r="O71" s="1">
        <v>194</v>
      </c>
    </row>
    <row r="72" spans="1:15" x14ac:dyDescent="0.3">
      <c r="A72" s="7" t="s">
        <v>203</v>
      </c>
      <c r="B72" s="7" t="s">
        <v>65</v>
      </c>
      <c r="C72" s="1">
        <v>10</v>
      </c>
      <c r="D72" s="1">
        <v>11</v>
      </c>
      <c r="E72" s="1">
        <v>9</v>
      </c>
      <c r="F72" s="1">
        <v>8</v>
      </c>
      <c r="G72" s="1">
        <v>8</v>
      </c>
      <c r="H72" s="1">
        <v>6</v>
      </c>
      <c r="I72" s="1">
        <v>9</v>
      </c>
      <c r="J72" s="1">
        <v>11</v>
      </c>
      <c r="K72" s="1">
        <v>15</v>
      </c>
      <c r="L72" s="1">
        <v>15</v>
      </c>
      <c r="M72" s="1">
        <v>18</v>
      </c>
      <c r="N72" s="1">
        <v>27</v>
      </c>
      <c r="O72" s="1">
        <v>30</v>
      </c>
    </row>
    <row r="73" spans="1:15" x14ac:dyDescent="0.3">
      <c r="A73" s="7" t="s">
        <v>203</v>
      </c>
      <c r="B73" s="7" t="s">
        <v>66</v>
      </c>
      <c r="C73" s="1">
        <v>0</v>
      </c>
      <c r="D73" s="1">
        <v>0</v>
      </c>
      <c r="E73" s="1">
        <v>0</v>
      </c>
      <c r="F73" s="1">
        <v>0</v>
      </c>
      <c r="G73" s="1">
        <v>0</v>
      </c>
      <c r="H73" s="1">
        <v>0</v>
      </c>
      <c r="I73" s="1">
        <v>0</v>
      </c>
      <c r="J73" s="1">
        <v>0</v>
      </c>
      <c r="K73" s="1">
        <v>0</v>
      </c>
      <c r="L73" s="1">
        <v>0</v>
      </c>
      <c r="M73" s="1">
        <v>0</v>
      </c>
      <c r="N73" s="1">
        <v>0</v>
      </c>
      <c r="O73" s="1">
        <v>0</v>
      </c>
    </row>
    <row r="74" spans="1:15" x14ac:dyDescent="0.3">
      <c r="A74" s="7" t="s">
        <v>203</v>
      </c>
      <c r="B74" s="7" t="s">
        <v>67</v>
      </c>
      <c r="C74" s="1">
        <v>0</v>
      </c>
      <c r="D74" s="1">
        <v>0</v>
      </c>
      <c r="E74" s="1">
        <v>0</v>
      </c>
      <c r="F74" s="1">
        <v>0</v>
      </c>
      <c r="G74" s="1">
        <v>0</v>
      </c>
      <c r="H74" s="1">
        <v>0</v>
      </c>
      <c r="I74" s="1">
        <v>0</v>
      </c>
      <c r="J74" s="1">
        <v>0</v>
      </c>
      <c r="K74" s="1">
        <v>0</v>
      </c>
      <c r="L74" s="1">
        <v>0</v>
      </c>
      <c r="M74" s="1">
        <v>0</v>
      </c>
      <c r="N74" s="1">
        <v>0</v>
      </c>
      <c r="O74" s="1">
        <v>0</v>
      </c>
    </row>
    <row r="75" spans="1:15" x14ac:dyDescent="0.3">
      <c r="A75" s="7" t="s">
        <v>203</v>
      </c>
      <c r="B75" s="7" t="s">
        <v>68</v>
      </c>
      <c r="C75" s="1">
        <v>811</v>
      </c>
      <c r="D75" s="1">
        <v>807</v>
      </c>
      <c r="E75" s="1">
        <v>856</v>
      </c>
      <c r="F75" s="1">
        <v>813</v>
      </c>
      <c r="G75" s="1">
        <v>781</v>
      </c>
      <c r="H75" s="1">
        <v>774</v>
      </c>
      <c r="I75" s="1">
        <v>791</v>
      </c>
      <c r="J75" s="1">
        <v>836</v>
      </c>
      <c r="K75" s="1">
        <v>896</v>
      </c>
      <c r="L75" s="1">
        <v>874</v>
      </c>
      <c r="M75" s="1">
        <v>844</v>
      </c>
      <c r="N75" s="1">
        <v>848</v>
      </c>
      <c r="O75" s="1">
        <v>885</v>
      </c>
    </row>
    <row r="76" spans="1:15" x14ac:dyDescent="0.3">
      <c r="A76" s="7" t="s">
        <v>203</v>
      </c>
      <c r="B76" s="7" t="s">
        <v>69</v>
      </c>
      <c r="C76" s="1">
        <v>944</v>
      </c>
      <c r="D76" s="1">
        <v>868</v>
      </c>
      <c r="E76" s="1">
        <v>883</v>
      </c>
      <c r="F76" s="1">
        <v>924</v>
      </c>
      <c r="G76" s="1">
        <v>910</v>
      </c>
      <c r="H76" s="1">
        <v>959</v>
      </c>
      <c r="I76" s="1">
        <v>1015</v>
      </c>
      <c r="J76" s="1">
        <v>1060</v>
      </c>
      <c r="K76" s="1">
        <v>1087</v>
      </c>
      <c r="L76" s="1">
        <v>1248</v>
      </c>
      <c r="M76" s="1">
        <v>1370</v>
      </c>
      <c r="N76" s="1">
        <v>1526</v>
      </c>
      <c r="O76" s="1">
        <v>1564</v>
      </c>
    </row>
    <row r="77" spans="1:15" x14ac:dyDescent="0.3">
      <c r="A77" s="7" t="s">
        <v>203</v>
      </c>
      <c r="B77" s="7" t="s">
        <v>70</v>
      </c>
      <c r="C77" s="1">
        <v>120</v>
      </c>
      <c r="D77" s="1">
        <v>105</v>
      </c>
      <c r="E77" s="1">
        <v>93</v>
      </c>
      <c r="F77" s="1">
        <v>102</v>
      </c>
      <c r="G77" s="1">
        <v>96</v>
      </c>
      <c r="H77" s="1">
        <v>78</v>
      </c>
      <c r="I77" s="1">
        <v>97</v>
      </c>
      <c r="J77" s="1">
        <v>95</v>
      </c>
      <c r="K77" s="1">
        <v>102</v>
      </c>
      <c r="L77" s="1">
        <v>129</v>
      </c>
      <c r="M77" s="1">
        <v>137</v>
      </c>
      <c r="N77" s="1">
        <v>157</v>
      </c>
      <c r="O77" s="1">
        <v>171</v>
      </c>
    </row>
    <row r="78" spans="1:15" x14ac:dyDescent="0.3">
      <c r="A78" s="7" t="s">
        <v>203</v>
      </c>
      <c r="B78" s="7" t="s">
        <v>71</v>
      </c>
      <c r="C78" s="1">
        <v>5</v>
      </c>
      <c r="D78" s="1">
        <v>3</v>
      </c>
      <c r="E78" s="1">
        <v>8</v>
      </c>
      <c r="F78" s="1">
        <v>4</v>
      </c>
      <c r="G78" s="1">
        <v>3</v>
      </c>
      <c r="H78" s="1">
        <v>7</v>
      </c>
      <c r="I78" s="1">
        <v>4</v>
      </c>
      <c r="J78" s="1">
        <v>8</v>
      </c>
      <c r="K78" s="1">
        <v>8</v>
      </c>
      <c r="L78" s="1">
        <v>11</v>
      </c>
      <c r="M78" s="1">
        <v>14</v>
      </c>
      <c r="N78" s="1">
        <v>18</v>
      </c>
      <c r="O78" s="1">
        <v>17</v>
      </c>
    </row>
    <row r="79" spans="1:15" x14ac:dyDescent="0.3">
      <c r="A79" s="7" t="s">
        <v>203</v>
      </c>
      <c r="B79" s="7" t="s">
        <v>72</v>
      </c>
      <c r="C79" s="1">
        <v>0</v>
      </c>
      <c r="D79" s="1">
        <v>0</v>
      </c>
      <c r="E79" s="1">
        <v>0</v>
      </c>
      <c r="F79" s="1">
        <v>0</v>
      </c>
      <c r="G79" s="1">
        <v>0</v>
      </c>
      <c r="H79" s="1">
        <v>0</v>
      </c>
      <c r="I79" s="1">
        <v>0</v>
      </c>
      <c r="J79" s="1">
        <v>0</v>
      </c>
      <c r="K79" s="1">
        <v>0</v>
      </c>
      <c r="L79" s="1">
        <v>0</v>
      </c>
      <c r="M79" s="1">
        <v>0</v>
      </c>
      <c r="N79" s="1">
        <v>1</v>
      </c>
      <c r="O79" s="1">
        <v>2</v>
      </c>
    </row>
    <row r="80" spans="1:15" x14ac:dyDescent="0.3">
      <c r="A80" s="7" t="s">
        <v>203</v>
      </c>
      <c r="B80" s="7" t="s">
        <v>73</v>
      </c>
      <c r="C80" s="1">
        <v>0</v>
      </c>
      <c r="D80" s="1">
        <v>0</v>
      </c>
      <c r="E80" s="1">
        <v>0</v>
      </c>
      <c r="F80" s="1">
        <v>0</v>
      </c>
      <c r="G80" s="1">
        <v>0</v>
      </c>
      <c r="H80" s="1">
        <v>0</v>
      </c>
      <c r="I80" s="1">
        <v>0</v>
      </c>
      <c r="J80" s="1">
        <v>0</v>
      </c>
      <c r="K80" s="1">
        <v>0</v>
      </c>
      <c r="L80" s="1">
        <v>0</v>
      </c>
      <c r="M80" s="1">
        <v>0</v>
      </c>
      <c r="N80" s="1">
        <v>0</v>
      </c>
      <c r="O80" s="1">
        <v>0</v>
      </c>
    </row>
    <row r="81" spans="1:15" x14ac:dyDescent="0.3">
      <c r="A81" s="7" t="s">
        <v>204</v>
      </c>
      <c r="B81" s="7" t="s">
        <v>62</v>
      </c>
      <c r="C81" s="1">
        <v>2287</v>
      </c>
      <c r="D81" s="1">
        <v>2350</v>
      </c>
      <c r="E81" s="1">
        <v>2260</v>
      </c>
      <c r="F81" s="1">
        <v>2173</v>
      </c>
      <c r="G81" s="1">
        <v>2098</v>
      </c>
      <c r="H81" s="1">
        <v>2027</v>
      </c>
      <c r="I81" s="1">
        <v>1990</v>
      </c>
      <c r="J81" s="1">
        <v>2118</v>
      </c>
      <c r="K81" s="1">
        <v>2168</v>
      </c>
      <c r="L81" s="1">
        <v>2195</v>
      </c>
      <c r="M81" s="1">
        <v>2106</v>
      </c>
      <c r="N81" s="1">
        <v>2161</v>
      </c>
      <c r="O81" s="1">
        <v>2387</v>
      </c>
    </row>
    <row r="82" spans="1:15" x14ac:dyDescent="0.3">
      <c r="A82" s="7" t="s">
        <v>204</v>
      </c>
      <c r="B82" s="7" t="s">
        <v>63</v>
      </c>
      <c r="C82" s="1">
        <v>1860</v>
      </c>
      <c r="D82" s="1">
        <v>1886</v>
      </c>
      <c r="E82" s="1">
        <v>1897</v>
      </c>
      <c r="F82" s="1">
        <v>1902</v>
      </c>
      <c r="G82" s="1">
        <v>1862</v>
      </c>
      <c r="H82" s="1">
        <v>1958</v>
      </c>
      <c r="I82" s="1">
        <v>2097</v>
      </c>
      <c r="J82" s="1">
        <v>2292</v>
      </c>
      <c r="K82" s="1">
        <v>2444</v>
      </c>
      <c r="L82" s="1">
        <v>2763</v>
      </c>
      <c r="M82" s="1">
        <v>2945</v>
      </c>
      <c r="N82" s="1">
        <v>3151</v>
      </c>
      <c r="O82" s="1">
        <v>3267</v>
      </c>
    </row>
    <row r="83" spans="1:15" x14ac:dyDescent="0.3">
      <c r="A83" s="7" t="s">
        <v>204</v>
      </c>
      <c r="B83" s="7" t="s">
        <v>64</v>
      </c>
      <c r="C83" s="1">
        <v>203</v>
      </c>
      <c r="D83" s="1">
        <v>192</v>
      </c>
      <c r="E83" s="1">
        <v>206</v>
      </c>
      <c r="F83" s="1">
        <v>212</v>
      </c>
      <c r="G83" s="1">
        <v>209</v>
      </c>
      <c r="H83" s="1">
        <v>239</v>
      </c>
      <c r="I83" s="1">
        <v>257</v>
      </c>
      <c r="J83" s="1">
        <v>272</v>
      </c>
      <c r="K83" s="1">
        <v>304</v>
      </c>
      <c r="L83" s="1">
        <v>360</v>
      </c>
      <c r="M83" s="1">
        <v>397</v>
      </c>
      <c r="N83" s="1">
        <v>411</v>
      </c>
      <c r="O83" s="1">
        <v>431</v>
      </c>
    </row>
    <row r="84" spans="1:15" x14ac:dyDescent="0.3">
      <c r="A84" s="7" t="s">
        <v>204</v>
      </c>
      <c r="B84" s="7" t="s">
        <v>65</v>
      </c>
      <c r="C84" s="1">
        <v>16</v>
      </c>
      <c r="D84" s="1">
        <v>12</v>
      </c>
      <c r="E84" s="1">
        <v>14</v>
      </c>
      <c r="F84" s="1">
        <v>12</v>
      </c>
      <c r="G84" s="1">
        <v>12</v>
      </c>
      <c r="H84" s="1">
        <v>14</v>
      </c>
      <c r="I84" s="1">
        <v>16</v>
      </c>
      <c r="J84" s="1">
        <v>19</v>
      </c>
      <c r="K84" s="1">
        <v>21</v>
      </c>
      <c r="L84" s="1">
        <v>31</v>
      </c>
      <c r="M84" s="1">
        <v>31</v>
      </c>
      <c r="N84" s="1">
        <v>28</v>
      </c>
      <c r="O84" s="1">
        <v>23</v>
      </c>
    </row>
    <row r="85" spans="1:15" x14ac:dyDescent="0.3">
      <c r="A85" s="7" t="s">
        <v>204</v>
      </c>
      <c r="B85" s="7" t="s">
        <v>66</v>
      </c>
      <c r="C85" s="1">
        <v>0</v>
      </c>
      <c r="D85" s="1">
        <v>0</v>
      </c>
      <c r="E85" s="1">
        <v>1</v>
      </c>
      <c r="F85" s="1">
        <v>1</v>
      </c>
      <c r="G85" s="1">
        <v>1</v>
      </c>
      <c r="H85" s="1">
        <v>0</v>
      </c>
      <c r="I85" s="1">
        <v>0</v>
      </c>
      <c r="J85" s="1">
        <v>0</v>
      </c>
      <c r="K85" s="1">
        <v>0</v>
      </c>
      <c r="L85" s="1">
        <v>0</v>
      </c>
      <c r="M85" s="1">
        <v>0</v>
      </c>
      <c r="N85" s="1">
        <v>1</v>
      </c>
      <c r="O85" s="1">
        <v>1</v>
      </c>
    </row>
    <row r="86" spans="1:15" x14ac:dyDescent="0.3">
      <c r="A86" s="7" t="s">
        <v>204</v>
      </c>
      <c r="B86" s="7" t="s">
        <v>67</v>
      </c>
      <c r="C86" s="1">
        <v>0</v>
      </c>
      <c r="D86" s="1">
        <v>0</v>
      </c>
      <c r="E86" s="1">
        <v>0</v>
      </c>
      <c r="F86" s="1">
        <v>0</v>
      </c>
      <c r="G86" s="1">
        <v>0</v>
      </c>
      <c r="H86" s="1">
        <v>0</v>
      </c>
      <c r="I86" s="1">
        <v>0</v>
      </c>
      <c r="J86" s="1">
        <v>0</v>
      </c>
      <c r="K86" s="1">
        <v>0</v>
      </c>
      <c r="L86" s="1">
        <v>0</v>
      </c>
      <c r="M86" s="1">
        <v>0</v>
      </c>
      <c r="N86" s="1">
        <v>0</v>
      </c>
      <c r="O86" s="1">
        <v>0</v>
      </c>
    </row>
    <row r="87" spans="1:15" x14ac:dyDescent="0.3">
      <c r="A87" s="7" t="s">
        <v>204</v>
      </c>
      <c r="B87" s="7" t="s">
        <v>68</v>
      </c>
      <c r="C87" s="1">
        <v>1555</v>
      </c>
      <c r="D87" s="1">
        <v>1591</v>
      </c>
      <c r="E87" s="1">
        <v>1639</v>
      </c>
      <c r="F87" s="1">
        <v>1684</v>
      </c>
      <c r="G87" s="1">
        <v>1616</v>
      </c>
      <c r="H87" s="1">
        <v>1596</v>
      </c>
      <c r="I87" s="1">
        <v>1719</v>
      </c>
      <c r="J87" s="1">
        <v>1752</v>
      </c>
      <c r="K87" s="1">
        <v>1663</v>
      </c>
      <c r="L87" s="1">
        <v>1688</v>
      </c>
      <c r="M87" s="1">
        <v>1720</v>
      </c>
      <c r="N87" s="1">
        <v>1633</v>
      </c>
      <c r="O87" s="1">
        <v>1773</v>
      </c>
    </row>
    <row r="88" spans="1:15" x14ac:dyDescent="0.3">
      <c r="A88" s="7" t="s">
        <v>204</v>
      </c>
      <c r="B88" s="7" t="s">
        <v>69</v>
      </c>
      <c r="C88" s="1">
        <v>1860</v>
      </c>
      <c r="D88" s="1">
        <v>1678</v>
      </c>
      <c r="E88" s="1">
        <v>1601</v>
      </c>
      <c r="F88" s="1">
        <v>1530</v>
      </c>
      <c r="G88" s="1">
        <v>1563</v>
      </c>
      <c r="H88" s="1">
        <v>1573</v>
      </c>
      <c r="I88" s="1">
        <v>1824</v>
      </c>
      <c r="J88" s="1">
        <v>1948</v>
      </c>
      <c r="K88" s="1">
        <v>2212</v>
      </c>
      <c r="L88" s="1">
        <v>2474</v>
      </c>
      <c r="M88" s="1">
        <v>2627</v>
      </c>
      <c r="N88" s="1">
        <v>2700</v>
      </c>
      <c r="O88" s="1">
        <v>2765</v>
      </c>
    </row>
    <row r="89" spans="1:15" x14ac:dyDescent="0.3">
      <c r="A89" s="7" t="s">
        <v>204</v>
      </c>
      <c r="B89" s="7" t="s">
        <v>70</v>
      </c>
      <c r="C89" s="1">
        <v>270</v>
      </c>
      <c r="D89" s="1">
        <v>268</v>
      </c>
      <c r="E89" s="1">
        <v>275</v>
      </c>
      <c r="F89" s="1">
        <v>260</v>
      </c>
      <c r="G89" s="1">
        <v>246</v>
      </c>
      <c r="H89" s="1">
        <v>255</v>
      </c>
      <c r="I89" s="1">
        <v>260</v>
      </c>
      <c r="J89" s="1">
        <v>266</v>
      </c>
      <c r="K89" s="1">
        <v>291</v>
      </c>
      <c r="L89" s="1">
        <v>329</v>
      </c>
      <c r="M89" s="1">
        <v>326</v>
      </c>
      <c r="N89" s="1">
        <v>389</v>
      </c>
      <c r="O89" s="1">
        <v>411</v>
      </c>
    </row>
    <row r="90" spans="1:15" x14ac:dyDescent="0.3">
      <c r="A90" s="7" t="s">
        <v>204</v>
      </c>
      <c r="B90" s="7" t="s">
        <v>71</v>
      </c>
      <c r="C90" s="1">
        <v>10</v>
      </c>
      <c r="D90" s="1">
        <v>10</v>
      </c>
      <c r="E90" s="1">
        <v>9</v>
      </c>
      <c r="F90" s="1">
        <v>16</v>
      </c>
      <c r="G90" s="1">
        <v>13</v>
      </c>
      <c r="H90" s="1">
        <v>9</v>
      </c>
      <c r="I90" s="1">
        <v>20</v>
      </c>
      <c r="J90" s="1">
        <v>25</v>
      </c>
      <c r="K90" s="1">
        <v>30</v>
      </c>
      <c r="L90" s="1">
        <v>30</v>
      </c>
      <c r="M90" s="1">
        <v>37</v>
      </c>
      <c r="N90" s="1">
        <v>33</v>
      </c>
      <c r="O90" s="1">
        <v>32</v>
      </c>
    </row>
    <row r="91" spans="1:15" x14ac:dyDescent="0.3">
      <c r="A91" s="7" t="s">
        <v>204</v>
      </c>
      <c r="B91" s="7" t="s">
        <v>72</v>
      </c>
      <c r="C91" s="1">
        <v>0</v>
      </c>
      <c r="D91" s="1">
        <v>0</v>
      </c>
      <c r="E91" s="1">
        <v>0</v>
      </c>
      <c r="F91" s="1">
        <v>0</v>
      </c>
      <c r="G91" s="1">
        <v>0</v>
      </c>
      <c r="H91" s="1">
        <v>0</v>
      </c>
      <c r="I91" s="1">
        <v>0</v>
      </c>
      <c r="J91" s="1">
        <v>0</v>
      </c>
      <c r="K91" s="1">
        <v>0</v>
      </c>
      <c r="L91" s="1">
        <v>3</v>
      </c>
      <c r="M91" s="1">
        <v>3</v>
      </c>
      <c r="N91" s="1">
        <v>1</v>
      </c>
      <c r="O91" s="1">
        <v>1</v>
      </c>
    </row>
    <row r="92" spans="1:15" x14ac:dyDescent="0.3">
      <c r="A92" s="7" t="s">
        <v>204</v>
      </c>
      <c r="B92" s="7" t="s">
        <v>73</v>
      </c>
      <c r="C92" s="1">
        <v>0</v>
      </c>
      <c r="D92" s="1">
        <v>0</v>
      </c>
      <c r="E92" s="1">
        <v>0</v>
      </c>
      <c r="F92" s="1">
        <v>0</v>
      </c>
      <c r="G92" s="1">
        <v>0</v>
      </c>
      <c r="H92" s="1">
        <v>0</v>
      </c>
      <c r="I92" s="1">
        <v>0</v>
      </c>
      <c r="J92" s="1">
        <v>0</v>
      </c>
      <c r="K92" s="1">
        <v>0</v>
      </c>
      <c r="L92" s="1">
        <v>0</v>
      </c>
      <c r="M92" s="1">
        <v>0</v>
      </c>
      <c r="N92" s="1">
        <v>0</v>
      </c>
      <c r="O92" s="1">
        <v>0</v>
      </c>
    </row>
    <row r="93" spans="1:15" x14ac:dyDescent="0.3">
      <c r="A93" s="10" t="s">
        <v>18</v>
      </c>
      <c r="B93" s="10" t="s">
        <v>18</v>
      </c>
      <c r="C93" s="5">
        <v>49667</v>
      </c>
      <c r="D93" s="5">
        <v>48581</v>
      </c>
      <c r="E93" s="5">
        <v>49003</v>
      </c>
      <c r="F93" s="5">
        <v>49496</v>
      </c>
      <c r="G93" s="5">
        <v>49820</v>
      </c>
      <c r="H93" s="5">
        <v>49919</v>
      </c>
      <c r="I93" s="5">
        <v>52087</v>
      </c>
      <c r="J93" s="5">
        <v>53910</v>
      </c>
      <c r="K93" s="5">
        <v>55908</v>
      </c>
      <c r="L93" s="5">
        <v>58882</v>
      </c>
      <c r="M93" s="5">
        <v>61057</v>
      </c>
      <c r="N93" s="5">
        <v>64007</v>
      </c>
      <c r="O93" s="5">
        <v>66726</v>
      </c>
    </row>
    <row r="94" spans="1:15" x14ac:dyDescent="0.3">
      <c r="A94" s="15"/>
      <c r="B94" s="15"/>
    </row>
    <row r="95" spans="1:15" x14ac:dyDescent="0.3">
      <c r="A95" s="15"/>
      <c r="B95" s="15"/>
    </row>
    <row r="96" spans="1:15" x14ac:dyDescent="0.3">
      <c r="A96" s="15"/>
      <c r="B96" s="15"/>
      <c r="C96" s="18" t="s">
        <v>37</v>
      </c>
      <c r="D96" s="19"/>
      <c r="E96" s="19"/>
      <c r="F96" s="19"/>
      <c r="G96" s="19"/>
      <c r="H96" s="19"/>
      <c r="I96" s="19"/>
      <c r="J96" s="19"/>
      <c r="K96" s="19"/>
      <c r="L96" s="19"/>
      <c r="M96" s="19"/>
      <c r="N96" s="19"/>
      <c r="O96" s="19"/>
    </row>
    <row r="97" spans="1:15" x14ac:dyDescent="0.3">
      <c r="A97" s="9" t="s">
        <v>41</v>
      </c>
      <c r="B97" s="9" t="s">
        <v>41</v>
      </c>
      <c r="C97" s="4" t="s">
        <v>0</v>
      </c>
      <c r="D97" s="4" t="s">
        <v>1</v>
      </c>
      <c r="E97" s="4" t="s">
        <v>2</v>
      </c>
      <c r="F97" s="4" t="s">
        <v>3</v>
      </c>
      <c r="G97" s="4" t="s">
        <v>4</v>
      </c>
      <c r="H97" s="4" t="s">
        <v>5</v>
      </c>
      <c r="I97" s="4" t="s">
        <v>6</v>
      </c>
      <c r="J97" s="4" t="s">
        <v>7</v>
      </c>
      <c r="K97" s="4" t="s">
        <v>8</v>
      </c>
      <c r="L97" s="4" t="s">
        <v>9</v>
      </c>
      <c r="M97" s="4" t="s">
        <v>10</v>
      </c>
      <c r="N97" s="4" t="s">
        <v>11</v>
      </c>
      <c r="O97" s="4" t="s">
        <v>12</v>
      </c>
    </row>
    <row r="98" spans="1:15" x14ac:dyDescent="0.3">
      <c r="A98" s="8" t="s">
        <v>198</v>
      </c>
      <c r="B98" s="8" t="s">
        <v>62</v>
      </c>
      <c r="C98" s="2">
        <v>0.58544600938967095</v>
      </c>
      <c r="D98" s="2">
        <v>0.57727272727272705</v>
      </c>
      <c r="E98" s="2">
        <v>0.57424381301558203</v>
      </c>
      <c r="F98" s="2">
        <v>0.57795698924731198</v>
      </c>
      <c r="G98" s="2">
        <v>0.566746987951807</v>
      </c>
      <c r="H98" s="2">
        <v>0.54793085385018303</v>
      </c>
      <c r="I98" s="2">
        <v>0.52563464410154304</v>
      </c>
      <c r="J98" s="2">
        <v>0.52815146985550598</v>
      </c>
      <c r="K98" s="2">
        <v>0.54109934442763497</v>
      </c>
      <c r="L98" s="2">
        <v>0.54563013037180097</v>
      </c>
      <c r="M98" s="2">
        <v>0.55708195168166696</v>
      </c>
      <c r="N98" s="2">
        <v>0.57823703078869704</v>
      </c>
      <c r="O98" s="2">
        <v>0.57934413871089296</v>
      </c>
    </row>
    <row r="99" spans="1:15" x14ac:dyDescent="0.3">
      <c r="A99" s="8" t="s">
        <v>198</v>
      </c>
      <c r="B99" s="8" t="s">
        <v>63</v>
      </c>
      <c r="C99" s="2">
        <v>0.52137546468401497</v>
      </c>
      <c r="D99" s="2">
        <v>0.557314148681055</v>
      </c>
      <c r="E99" s="2">
        <v>0.55143422354104799</v>
      </c>
      <c r="F99" s="2">
        <v>0.56311590802440203</v>
      </c>
      <c r="G99" s="2">
        <v>0.56555944055944096</v>
      </c>
      <c r="H99" s="2">
        <v>0.54148681055155901</v>
      </c>
      <c r="I99" s="2">
        <v>0.53793730122671501</v>
      </c>
      <c r="J99" s="2">
        <v>0.53458844133099803</v>
      </c>
      <c r="K99" s="2">
        <v>0.53552997221119503</v>
      </c>
      <c r="L99" s="2">
        <v>0.54048964218455697</v>
      </c>
      <c r="M99" s="2">
        <v>0.53434268833087195</v>
      </c>
      <c r="N99" s="2">
        <v>0.52009377093101095</v>
      </c>
      <c r="O99" s="2">
        <v>0.54767309875141901</v>
      </c>
    </row>
    <row r="100" spans="1:15" x14ac:dyDescent="0.3">
      <c r="A100" s="8" t="s">
        <v>198</v>
      </c>
      <c r="B100" s="8" t="s">
        <v>64</v>
      </c>
      <c r="C100" s="2">
        <v>0.47187499999999999</v>
      </c>
      <c r="D100" s="2">
        <v>0.48773006134969299</v>
      </c>
      <c r="E100" s="2">
        <v>0.51655629139072801</v>
      </c>
      <c r="F100" s="2">
        <v>0.54037267080745299</v>
      </c>
      <c r="G100" s="2">
        <v>0.55921052631578905</v>
      </c>
      <c r="H100" s="2">
        <v>0.53082191780821897</v>
      </c>
      <c r="I100" s="2">
        <v>0.54407294832826703</v>
      </c>
      <c r="J100" s="2">
        <v>0.51498637602179798</v>
      </c>
      <c r="K100" s="2">
        <v>0.55440414507771996</v>
      </c>
      <c r="L100" s="2">
        <v>0.557457212713936</v>
      </c>
      <c r="M100" s="2">
        <v>0.52205882352941202</v>
      </c>
      <c r="N100" s="2">
        <v>0.55387931034482796</v>
      </c>
      <c r="O100" s="2">
        <v>0.57894736842105299</v>
      </c>
    </row>
    <row r="101" spans="1:15" x14ac:dyDescent="0.3">
      <c r="A101" s="8" t="s">
        <v>198</v>
      </c>
      <c r="B101" s="8" t="s">
        <v>65</v>
      </c>
      <c r="C101" s="2">
        <v>0.45454545454545497</v>
      </c>
      <c r="D101" s="2">
        <v>0.407407407407407</v>
      </c>
      <c r="E101" s="2">
        <v>0.5</v>
      </c>
      <c r="F101" s="2">
        <v>0.61904761904761896</v>
      </c>
      <c r="G101" s="2">
        <v>0.71428571428571397</v>
      </c>
      <c r="H101" s="2">
        <v>0.84210526315789502</v>
      </c>
      <c r="I101" s="2">
        <v>0.54166666666666696</v>
      </c>
      <c r="J101" s="2">
        <v>0.39285714285714302</v>
      </c>
      <c r="K101" s="2">
        <v>0.43243243243243201</v>
      </c>
      <c r="L101" s="2">
        <v>0.44736842105263203</v>
      </c>
      <c r="M101" s="2">
        <v>0.5</v>
      </c>
      <c r="N101" s="2">
        <v>0.62162162162162204</v>
      </c>
      <c r="O101" s="2">
        <v>0.49180327868852503</v>
      </c>
    </row>
    <row r="102" spans="1:15" x14ac:dyDescent="0.3">
      <c r="A102" s="8" t="s">
        <v>198</v>
      </c>
      <c r="B102" s="8" t="s">
        <v>66</v>
      </c>
      <c r="C102" s="2">
        <v>0</v>
      </c>
      <c r="D102" s="2">
        <v>0</v>
      </c>
      <c r="E102" s="2">
        <v>0</v>
      </c>
      <c r="F102" s="2">
        <v>0</v>
      </c>
      <c r="G102" s="2">
        <v>0</v>
      </c>
      <c r="H102" s="2">
        <v>0</v>
      </c>
      <c r="I102" s="2">
        <v>0</v>
      </c>
      <c r="J102" s="2">
        <v>0.5</v>
      </c>
      <c r="K102" s="2">
        <v>0</v>
      </c>
      <c r="L102" s="2">
        <v>0</v>
      </c>
      <c r="M102" s="2">
        <v>0</v>
      </c>
      <c r="N102" s="2">
        <v>0</v>
      </c>
      <c r="O102" s="2">
        <v>0</v>
      </c>
    </row>
    <row r="103" spans="1:15" x14ac:dyDescent="0.3">
      <c r="A103" s="8" t="s">
        <v>198</v>
      </c>
      <c r="B103" s="8" t="s">
        <v>67</v>
      </c>
      <c r="C103" s="2">
        <v>0</v>
      </c>
      <c r="D103" s="2">
        <v>0</v>
      </c>
      <c r="E103" s="2">
        <v>0</v>
      </c>
      <c r="F103" s="2">
        <v>0</v>
      </c>
      <c r="G103" s="2">
        <v>0</v>
      </c>
      <c r="H103" s="2">
        <v>0</v>
      </c>
      <c r="I103" s="2">
        <v>0</v>
      </c>
      <c r="J103" s="2">
        <v>0</v>
      </c>
      <c r="K103" s="2">
        <v>0</v>
      </c>
      <c r="L103" s="2">
        <v>0</v>
      </c>
      <c r="M103" s="2">
        <v>0</v>
      </c>
      <c r="N103" s="2">
        <v>0</v>
      </c>
      <c r="O103" s="2">
        <v>0</v>
      </c>
    </row>
    <row r="104" spans="1:15" x14ac:dyDescent="0.3">
      <c r="A104" s="8" t="s">
        <v>198</v>
      </c>
      <c r="B104" s="8" t="s">
        <v>68</v>
      </c>
      <c r="C104" s="2">
        <v>0.41455399061032899</v>
      </c>
      <c r="D104" s="2">
        <v>0.42272727272727301</v>
      </c>
      <c r="E104" s="2">
        <v>0.42575618698441797</v>
      </c>
      <c r="F104" s="2">
        <v>0.42204301075268802</v>
      </c>
      <c r="G104" s="2">
        <v>0.433253012048193</v>
      </c>
      <c r="H104" s="2">
        <v>0.45206914614981702</v>
      </c>
      <c r="I104" s="2">
        <v>0.47436535589845702</v>
      </c>
      <c r="J104" s="2">
        <v>0.47184853014449402</v>
      </c>
      <c r="K104" s="2">
        <v>0.45890065557236498</v>
      </c>
      <c r="L104" s="2">
        <v>0.45436986962819897</v>
      </c>
      <c r="M104" s="2">
        <v>0.44291804831833298</v>
      </c>
      <c r="N104" s="2">
        <v>0.42176296921130302</v>
      </c>
      <c r="O104" s="2">
        <v>0.42065586128910698</v>
      </c>
    </row>
    <row r="105" spans="1:15" x14ac:dyDescent="0.3">
      <c r="A105" s="8" t="s">
        <v>198</v>
      </c>
      <c r="B105" s="8" t="s">
        <v>69</v>
      </c>
      <c r="C105" s="2">
        <v>0.47862453531598498</v>
      </c>
      <c r="D105" s="2">
        <v>0.442685851318945</v>
      </c>
      <c r="E105" s="2">
        <v>0.44856577645895201</v>
      </c>
      <c r="F105" s="2">
        <v>0.43688409197559802</v>
      </c>
      <c r="G105" s="2">
        <v>0.43444055944055898</v>
      </c>
      <c r="H105" s="2">
        <v>0.45851318944844099</v>
      </c>
      <c r="I105" s="2">
        <v>0.46206269877328499</v>
      </c>
      <c r="J105" s="2">
        <v>0.46541155866900202</v>
      </c>
      <c r="K105" s="2">
        <v>0.46447002778880497</v>
      </c>
      <c r="L105" s="2">
        <v>0.45951035781544303</v>
      </c>
      <c r="M105" s="2">
        <v>0.46565731166912799</v>
      </c>
      <c r="N105" s="2">
        <v>0.479906229068989</v>
      </c>
      <c r="O105" s="2">
        <v>0.45232690124858099</v>
      </c>
    </row>
    <row r="106" spans="1:15" x14ac:dyDescent="0.3">
      <c r="A106" s="8" t="s">
        <v>198</v>
      </c>
      <c r="B106" s="8" t="s">
        <v>70</v>
      </c>
      <c r="C106" s="2">
        <v>0.52812499999999996</v>
      </c>
      <c r="D106" s="2">
        <v>0.51226993865030701</v>
      </c>
      <c r="E106" s="2">
        <v>0.48344370860927199</v>
      </c>
      <c r="F106" s="2">
        <v>0.45962732919254701</v>
      </c>
      <c r="G106" s="2">
        <v>0.44078947368421101</v>
      </c>
      <c r="H106" s="2">
        <v>0.46917808219178098</v>
      </c>
      <c r="I106" s="2">
        <v>0.45592705167173297</v>
      </c>
      <c r="J106" s="2">
        <v>0.48501362397820202</v>
      </c>
      <c r="K106" s="2">
        <v>0.44559585492227999</v>
      </c>
      <c r="L106" s="2">
        <v>0.442542787286064</v>
      </c>
      <c r="M106" s="2">
        <v>0.47794117647058798</v>
      </c>
      <c r="N106" s="2">
        <v>0.44612068965517199</v>
      </c>
      <c r="O106" s="2">
        <v>0.42105263157894701</v>
      </c>
    </row>
    <row r="107" spans="1:15" x14ac:dyDescent="0.3">
      <c r="A107" s="8" t="s">
        <v>198</v>
      </c>
      <c r="B107" s="8" t="s">
        <v>71</v>
      </c>
      <c r="C107" s="2">
        <v>0.54545454545454497</v>
      </c>
      <c r="D107" s="2">
        <v>0.592592592592593</v>
      </c>
      <c r="E107" s="2">
        <v>0.5</v>
      </c>
      <c r="F107" s="2">
        <v>0.38095238095238099</v>
      </c>
      <c r="G107" s="2">
        <v>0.28571428571428598</v>
      </c>
      <c r="H107" s="2">
        <v>0.157894736842105</v>
      </c>
      <c r="I107" s="2">
        <v>0.45833333333333298</v>
      </c>
      <c r="J107" s="2">
        <v>0.60714285714285698</v>
      </c>
      <c r="K107" s="2">
        <v>0.56756756756756799</v>
      </c>
      <c r="L107" s="2">
        <v>0.55263157894736803</v>
      </c>
      <c r="M107" s="2">
        <v>0.5</v>
      </c>
      <c r="N107" s="2">
        <v>0.37837837837837801</v>
      </c>
      <c r="O107" s="2">
        <v>0.50819672131147497</v>
      </c>
    </row>
    <row r="108" spans="1:15" x14ac:dyDescent="0.3">
      <c r="A108" s="8" t="s">
        <v>198</v>
      </c>
      <c r="B108" s="8" t="s">
        <v>72</v>
      </c>
      <c r="C108" s="2">
        <v>0</v>
      </c>
      <c r="D108" s="2">
        <v>0</v>
      </c>
      <c r="E108" s="2">
        <v>0</v>
      </c>
      <c r="F108" s="2">
        <v>0</v>
      </c>
      <c r="G108" s="2">
        <v>1</v>
      </c>
      <c r="H108" s="2">
        <v>0</v>
      </c>
      <c r="I108" s="2">
        <v>0</v>
      </c>
      <c r="J108" s="2">
        <v>0.5</v>
      </c>
      <c r="K108" s="2">
        <v>1</v>
      </c>
      <c r="L108" s="2">
        <v>1</v>
      </c>
      <c r="M108" s="2">
        <v>1</v>
      </c>
      <c r="N108" s="2">
        <v>1</v>
      </c>
      <c r="O108" s="2">
        <v>1</v>
      </c>
    </row>
    <row r="109" spans="1:15" x14ac:dyDescent="0.3">
      <c r="A109" s="8" t="s">
        <v>198</v>
      </c>
      <c r="B109" s="8" t="s">
        <v>73</v>
      </c>
      <c r="C109" s="2">
        <v>0</v>
      </c>
      <c r="D109" s="2">
        <v>0</v>
      </c>
      <c r="E109" s="2">
        <v>0</v>
      </c>
      <c r="F109" s="2">
        <v>0</v>
      </c>
      <c r="G109" s="2">
        <v>0</v>
      </c>
      <c r="H109" s="2">
        <v>0</v>
      </c>
      <c r="I109" s="2">
        <v>0</v>
      </c>
      <c r="J109" s="2">
        <v>0</v>
      </c>
      <c r="K109" s="2">
        <v>0</v>
      </c>
      <c r="L109" s="2">
        <v>0</v>
      </c>
      <c r="M109" s="2">
        <v>0</v>
      </c>
      <c r="N109" s="2">
        <v>0</v>
      </c>
      <c r="O109" s="2">
        <v>0</v>
      </c>
    </row>
    <row r="110" spans="1:15" x14ac:dyDescent="0.3">
      <c r="A110" s="8" t="s">
        <v>199</v>
      </c>
      <c r="B110" s="8" t="s">
        <v>62</v>
      </c>
      <c r="C110" s="2">
        <v>0.65289637664435696</v>
      </c>
      <c r="D110" s="2">
        <v>0.63151978417266197</v>
      </c>
      <c r="E110" s="2">
        <v>0.62519337016574605</v>
      </c>
      <c r="F110" s="2">
        <v>0.60957845950121403</v>
      </c>
      <c r="G110" s="2">
        <v>0.61968935587025997</v>
      </c>
      <c r="H110" s="2">
        <v>0.61595035623994498</v>
      </c>
      <c r="I110" s="2">
        <v>0.61306413301662699</v>
      </c>
      <c r="J110" s="2">
        <v>0.60526940422501796</v>
      </c>
      <c r="K110" s="2">
        <v>0.604580509464828</v>
      </c>
      <c r="L110" s="2">
        <v>0.60433479363615406</v>
      </c>
      <c r="M110" s="2">
        <v>0.61007838745800702</v>
      </c>
      <c r="N110" s="2">
        <v>0.62609841827767998</v>
      </c>
      <c r="O110" s="2">
        <v>0.64659449706811001</v>
      </c>
    </row>
    <row r="111" spans="1:15" x14ac:dyDescent="0.3">
      <c r="A111" s="8" t="s">
        <v>199</v>
      </c>
      <c r="B111" s="8" t="s">
        <v>63</v>
      </c>
      <c r="C111" s="2">
        <v>0.55816034359341404</v>
      </c>
      <c r="D111" s="2">
        <v>0.58258140447234197</v>
      </c>
      <c r="E111" s="2">
        <v>0.58632958801498103</v>
      </c>
      <c r="F111" s="2">
        <v>0.60579551667577902</v>
      </c>
      <c r="G111" s="2">
        <v>0.608352901710835</v>
      </c>
      <c r="H111" s="2">
        <v>0.609889201256822</v>
      </c>
      <c r="I111" s="2">
        <v>0.602315394242804</v>
      </c>
      <c r="J111" s="2">
        <v>0.60502776064157904</v>
      </c>
      <c r="K111" s="2">
        <v>0.61055909832418798</v>
      </c>
      <c r="L111" s="2">
        <v>0.60901080159181398</v>
      </c>
      <c r="M111" s="2">
        <v>0.60126760563380299</v>
      </c>
      <c r="N111" s="2">
        <v>0.59664320519761804</v>
      </c>
      <c r="O111" s="2">
        <v>0.60124779601247802</v>
      </c>
    </row>
    <row r="112" spans="1:15" x14ac:dyDescent="0.3">
      <c r="A112" s="8" t="s">
        <v>199</v>
      </c>
      <c r="B112" s="8" t="s">
        <v>64</v>
      </c>
      <c r="C112" s="2">
        <v>0.502857142857143</v>
      </c>
      <c r="D112" s="2">
        <v>0.51446280991735505</v>
      </c>
      <c r="E112" s="2">
        <v>0.54969574036511204</v>
      </c>
      <c r="F112" s="2">
        <v>0.49895615866388299</v>
      </c>
      <c r="G112" s="2">
        <v>0.52436647173489304</v>
      </c>
      <c r="H112" s="2">
        <v>0.580578512396694</v>
      </c>
      <c r="I112" s="2">
        <v>0.61552680221811495</v>
      </c>
      <c r="J112" s="2">
        <v>0.61971830985915499</v>
      </c>
      <c r="K112" s="2">
        <v>0.65108514190317202</v>
      </c>
      <c r="L112" s="2">
        <v>0.63452566096423002</v>
      </c>
      <c r="M112" s="2">
        <v>0.64491654021244305</v>
      </c>
      <c r="N112" s="2">
        <v>0.64295874822190602</v>
      </c>
      <c r="O112" s="2">
        <v>0.68128654970760205</v>
      </c>
    </row>
    <row r="113" spans="1:15" x14ac:dyDescent="0.3">
      <c r="A113" s="8" t="s">
        <v>199</v>
      </c>
      <c r="B113" s="8" t="s">
        <v>65</v>
      </c>
      <c r="C113" s="2">
        <v>0.6</v>
      </c>
      <c r="D113" s="2">
        <v>0.78947368421052599</v>
      </c>
      <c r="E113" s="2">
        <v>0.68421052631578905</v>
      </c>
      <c r="F113" s="2">
        <v>0.51724137931034497</v>
      </c>
      <c r="G113" s="2">
        <v>0.46428571428571402</v>
      </c>
      <c r="H113" s="2">
        <v>0.483870967741935</v>
      </c>
      <c r="I113" s="2">
        <v>0.487179487179487</v>
      </c>
      <c r="J113" s="2">
        <v>0.47368421052631599</v>
      </c>
      <c r="K113" s="2">
        <v>0.480769230769231</v>
      </c>
      <c r="L113" s="2">
        <v>0.60416666666666696</v>
      </c>
      <c r="M113" s="2">
        <v>0.61538461538461497</v>
      </c>
      <c r="N113" s="2">
        <v>0.56000000000000005</v>
      </c>
      <c r="O113" s="2">
        <v>0.547619047619048</v>
      </c>
    </row>
    <row r="114" spans="1:15" x14ac:dyDescent="0.3">
      <c r="A114" s="8" t="s">
        <v>199</v>
      </c>
      <c r="B114" s="8" t="s">
        <v>66</v>
      </c>
      <c r="C114" s="2">
        <v>0.5</v>
      </c>
      <c r="D114" s="2">
        <v>0.5</v>
      </c>
      <c r="E114" s="2">
        <v>0</v>
      </c>
      <c r="F114" s="2">
        <v>0</v>
      </c>
      <c r="G114" s="2">
        <v>1</v>
      </c>
      <c r="H114" s="2">
        <v>0.66666666666666696</v>
      </c>
      <c r="I114" s="2">
        <v>1</v>
      </c>
      <c r="J114" s="2">
        <v>0</v>
      </c>
      <c r="K114" s="2">
        <v>0</v>
      </c>
      <c r="L114" s="2">
        <v>0</v>
      </c>
      <c r="M114" s="2">
        <v>0.5</v>
      </c>
      <c r="N114" s="2">
        <v>0.5</v>
      </c>
      <c r="O114" s="2">
        <v>0.5</v>
      </c>
    </row>
    <row r="115" spans="1:15" x14ac:dyDescent="0.3">
      <c r="A115" s="8" t="s">
        <v>199</v>
      </c>
      <c r="B115" s="8" t="s">
        <v>67</v>
      </c>
      <c r="C115" s="2">
        <v>0</v>
      </c>
      <c r="D115" s="2">
        <v>0</v>
      </c>
      <c r="E115" s="2">
        <v>0</v>
      </c>
      <c r="F115" s="2">
        <v>0</v>
      </c>
      <c r="G115" s="2">
        <v>0</v>
      </c>
      <c r="H115" s="2">
        <v>0</v>
      </c>
      <c r="I115" s="2">
        <v>0</v>
      </c>
      <c r="J115" s="2">
        <v>0</v>
      </c>
      <c r="K115" s="2">
        <v>0</v>
      </c>
      <c r="L115" s="2">
        <v>0</v>
      </c>
      <c r="M115" s="2">
        <v>0</v>
      </c>
      <c r="N115" s="2">
        <v>0</v>
      </c>
      <c r="O115" s="2">
        <v>0</v>
      </c>
    </row>
    <row r="116" spans="1:15" x14ac:dyDescent="0.3">
      <c r="A116" s="8" t="s">
        <v>199</v>
      </c>
      <c r="B116" s="8" t="s">
        <v>68</v>
      </c>
      <c r="C116" s="2">
        <v>0.34710362335564299</v>
      </c>
      <c r="D116" s="2">
        <v>0.36848021582733798</v>
      </c>
      <c r="E116" s="2">
        <v>0.374806629834254</v>
      </c>
      <c r="F116" s="2">
        <v>0.39042154049878602</v>
      </c>
      <c r="G116" s="2">
        <v>0.38031064412974003</v>
      </c>
      <c r="H116" s="2">
        <v>0.38404964376005502</v>
      </c>
      <c r="I116" s="2">
        <v>0.38693586698337301</v>
      </c>
      <c r="J116" s="2">
        <v>0.39473059577498198</v>
      </c>
      <c r="K116" s="2">
        <v>0.395419490535172</v>
      </c>
      <c r="L116" s="2">
        <v>0.395665206363846</v>
      </c>
      <c r="M116" s="2">
        <v>0.38992161254199298</v>
      </c>
      <c r="N116" s="2">
        <v>0.37390158172232002</v>
      </c>
      <c r="O116" s="2">
        <v>0.35340550293188999</v>
      </c>
    </row>
    <row r="117" spans="1:15" x14ac:dyDescent="0.3">
      <c r="A117" s="8" t="s">
        <v>199</v>
      </c>
      <c r="B117" s="8" t="s">
        <v>69</v>
      </c>
      <c r="C117" s="2">
        <v>0.44183965640658601</v>
      </c>
      <c r="D117" s="2">
        <v>0.41741859552765798</v>
      </c>
      <c r="E117" s="2">
        <v>0.41367041198501903</v>
      </c>
      <c r="F117" s="2">
        <v>0.39420448332422098</v>
      </c>
      <c r="G117" s="2">
        <v>0.391647098289165</v>
      </c>
      <c r="H117" s="2">
        <v>0.390110798743178</v>
      </c>
      <c r="I117" s="2">
        <v>0.397684605757196</v>
      </c>
      <c r="J117" s="2">
        <v>0.39497223935842102</v>
      </c>
      <c r="K117" s="2">
        <v>0.38944090167581202</v>
      </c>
      <c r="L117" s="2">
        <v>0.39098919840818602</v>
      </c>
      <c r="M117" s="2">
        <v>0.39873239436619701</v>
      </c>
      <c r="N117" s="2">
        <v>0.40335679480238201</v>
      </c>
      <c r="O117" s="2">
        <v>0.39875220398752198</v>
      </c>
    </row>
    <row r="118" spans="1:15" x14ac:dyDescent="0.3">
      <c r="A118" s="8" t="s">
        <v>199</v>
      </c>
      <c r="B118" s="8" t="s">
        <v>70</v>
      </c>
      <c r="C118" s="2">
        <v>0.497142857142857</v>
      </c>
      <c r="D118" s="2">
        <v>0.48553719008264501</v>
      </c>
      <c r="E118" s="2">
        <v>0.45030425963488802</v>
      </c>
      <c r="F118" s="2">
        <v>0.50104384133611701</v>
      </c>
      <c r="G118" s="2">
        <v>0.47563352826510702</v>
      </c>
      <c r="H118" s="2">
        <v>0.419421487603306</v>
      </c>
      <c r="I118" s="2">
        <v>0.38447319778188499</v>
      </c>
      <c r="J118" s="2">
        <v>0.38028169014084501</v>
      </c>
      <c r="K118" s="2">
        <v>0.34891485809682798</v>
      </c>
      <c r="L118" s="2">
        <v>0.36547433903576998</v>
      </c>
      <c r="M118" s="2">
        <v>0.35508345978755701</v>
      </c>
      <c r="N118" s="2">
        <v>0.35704125177809398</v>
      </c>
      <c r="O118" s="2">
        <v>0.318713450292398</v>
      </c>
    </row>
    <row r="119" spans="1:15" x14ac:dyDescent="0.3">
      <c r="A119" s="8" t="s">
        <v>199</v>
      </c>
      <c r="B119" s="8" t="s">
        <v>71</v>
      </c>
      <c r="C119" s="2">
        <v>0.4</v>
      </c>
      <c r="D119" s="2">
        <v>0.21052631578947401</v>
      </c>
      <c r="E119" s="2">
        <v>0.31578947368421101</v>
      </c>
      <c r="F119" s="2">
        <v>0.48275862068965503</v>
      </c>
      <c r="G119" s="2">
        <v>0.53571428571428603</v>
      </c>
      <c r="H119" s="2">
        <v>0.51612903225806495</v>
      </c>
      <c r="I119" s="2">
        <v>0.512820512820513</v>
      </c>
      <c r="J119" s="2">
        <v>0.52631578947368396</v>
      </c>
      <c r="K119" s="2">
        <v>0.51923076923076905</v>
      </c>
      <c r="L119" s="2">
        <v>0.39583333333333298</v>
      </c>
      <c r="M119" s="2">
        <v>0.38461538461538503</v>
      </c>
      <c r="N119" s="2">
        <v>0.44</v>
      </c>
      <c r="O119" s="2">
        <v>0.452380952380952</v>
      </c>
    </row>
    <row r="120" spans="1:15" x14ac:dyDescent="0.3">
      <c r="A120" s="8" t="s">
        <v>199</v>
      </c>
      <c r="B120" s="8" t="s">
        <v>72</v>
      </c>
      <c r="C120" s="2">
        <v>0.5</v>
      </c>
      <c r="D120" s="2">
        <v>0.5</v>
      </c>
      <c r="E120" s="2">
        <v>0</v>
      </c>
      <c r="F120" s="2">
        <v>0</v>
      </c>
      <c r="G120" s="2">
        <v>0</v>
      </c>
      <c r="H120" s="2">
        <v>0.33333333333333298</v>
      </c>
      <c r="I120" s="2">
        <v>0</v>
      </c>
      <c r="J120" s="2">
        <v>0</v>
      </c>
      <c r="K120" s="2">
        <v>1</v>
      </c>
      <c r="L120" s="2">
        <v>1</v>
      </c>
      <c r="M120" s="2">
        <v>0.5</v>
      </c>
      <c r="N120" s="2">
        <v>0.5</v>
      </c>
      <c r="O120" s="2">
        <v>0.5</v>
      </c>
    </row>
    <row r="121" spans="1:15" x14ac:dyDescent="0.3">
      <c r="A121" s="8" t="s">
        <v>199</v>
      </c>
      <c r="B121" s="8" t="s">
        <v>73</v>
      </c>
      <c r="C121" s="2">
        <v>0</v>
      </c>
      <c r="D121" s="2">
        <v>0</v>
      </c>
      <c r="E121" s="2">
        <v>0</v>
      </c>
      <c r="F121" s="2">
        <v>0</v>
      </c>
      <c r="G121" s="2">
        <v>0</v>
      </c>
      <c r="H121" s="2">
        <v>0</v>
      </c>
      <c r="I121" s="2">
        <v>0</v>
      </c>
      <c r="J121" s="2">
        <v>0</v>
      </c>
      <c r="K121" s="2">
        <v>0</v>
      </c>
      <c r="L121" s="2">
        <v>0</v>
      </c>
      <c r="M121" s="2">
        <v>0</v>
      </c>
      <c r="N121" s="2">
        <v>0</v>
      </c>
      <c r="O121" s="2">
        <v>0</v>
      </c>
    </row>
    <row r="122" spans="1:15" x14ac:dyDescent="0.3">
      <c r="A122" s="8" t="s">
        <v>200</v>
      </c>
      <c r="B122" s="8" t="s">
        <v>62</v>
      </c>
      <c r="C122" s="2">
        <v>0.59215784215784195</v>
      </c>
      <c r="D122" s="2">
        <v>0.58832116788321198</v>
      </c>
      <c r="E122" s="2">
        <v>0.57535228086935797</v>
      </c>
      <c r="F122" s="2">
        <v>0.56030647553138901</v>
      </c>
      <c r="G122" s="2">
        <v>0.56036324786324798</v>
      </c>
      <c r="H122" s="2">
        <v>0.54670882437482005</v>
      </c>
      <c r="I122" s="2">
        <v>0.53822458695043396</v>
      </c>
      <c r="J122" s="2">
        <v>0.55016538037486196</v>
      </c>
      <c r="K122" s="2">
        <v>0.540578098943858</v>
      </c>
      <c r="L122" s="2">
        <v>0.54363583647434</v>
      </c>
      <c r="M122" s="2">
        <v>0.56116945784842498</v>
      </c>
      <c r="N122" s="2">
        <v>0.55526522079958196</v>
      </c>
      <c r="O122" s="2">
        <v>0.57359215017064802</v>
      </c>
    </row>
    <row r="123" spans="1:15" x14ac:dyDescent="0.3">
      <c r="A123" s="8" t="s">
        <v>200</v>
      </c>
      <c r="B123" s="8" t="s">
        <v>63</v>
      </c>
      <c r="C123" s="2">
        <v>0.49306464276367401</v>
      </c>
      <c r="D123" s="2">
        <v>0.51203027845363602</v>
      </c>
      <c r="E123" s="2">
        <v>0.51379983272929997</v>
      </c>
      <c r="F123" s="2">
        <v>0.53031115879828306</v>
      </c>
      <c r="G123" s="2">
        <v>0.54447896074555202</v>
      </c>
      <c r="H123" s="2">
        <v>0.52313274871484705</v>
      </c>
      <c r="I123" s="2">
        <v>0.52590959206174204</v>
      </c>
      <c r="J123" s="2">
        <v>0.52612137203166198</v>
      </c>
      <c r="K123" s="2">
        <v>0.53122756640344604</v>
      </c>
      <c r="L123" s="2">
        <v>0.54142492457646796</v>
      </c>
      <c r="M123" s="2">
        <v>0.51571038251366097</v>
      </c>
      <c r="N123" s="2">
        <v>0.51325600662800297</v>
      </c>
      <c r="O123" s="2">
        <v>0.52225999676218204</v>
      </c>
    </row>
    <row r="124" spans="1:15" x14ac:dyDescent="0.3">
      <c r="A124" s="8" t="s">
        <v>200</v>
      </c>
      <c r="B124" s="8" t="s">
        <v>64</v>
      </c>
      <c r="C124" s="2">
        <v>0.39700374531835197</v>
      </c>
      <c r="D124" s="2">
        <v>0.41747572815534001</v>
      </c>
      <c r="E124" s="2">
        <v>0.42085661080074499</v>
      </c>
      <c r="F124" s="2">
        <v>0.41785714285714298</v>
      </c>
      <c r="G124" s="2">
        <v>0.42348008385744201</v>
      </c>
      <c r="H124" s="2">
        <v>0.44915254237288099</v>
      </c>
      <c r="I124" s="2">
        <v>0.475138121546961</v>
      </c>
      <c r="J124" s="2">
        <v>0.48122866894198002</v>
      </c>
      <c r="K124" s="2">
        <v>0.52555910543131001</v>
      </c>
      <c r="L124" s="2">
        <v>0.55608214849921</v>
      </c>
      <c r="M124" s="2">
        <v>0.52903225806451604</v>
      </c>
      <c r="N124" s="2">
        <v>0.56429652042360101</v>
      </c>
      <c r="O124" s="2">
        <v>0.55364372469635603</v>
      </c>
    </row>
    <row r="125" spans="1:15" x14ac:dyDescent="0.3">
      <c r="A125" s="8" t="s">
        <v>200</v>
      </c>
      <c r="B125" s="8" t="s">
        <v>65</v>
      </c>
      <c r="C125" s="2">
        <v>0.55172413793103403</v>
      </c>
      <c r="D125" s="2">
        <v>0.52</v>
      </c>
      <c r="E125" s="2">
        <v>0.57692307692307698</v>
      </c>
      <c r="F125" s="2">
        <v>0.61538461538461497</v>
      </c>
      <c r="G125" s="2">
        <v>0.41379310344827602</v>
      </c>
      <c r="H125" s="2">
        <v>0.125</v>
      </c>
      <c r="I125" s="2">
        <v>0.44827586206896602</v>
      </c>
      <c r="J125" s="2">
        <v>0.5</v>
      </c>
      <c r="K125" s="2">
        <v>0.48979591836734698</v>
      </c>
      <c r="L125" s="2">
        <v>0.5</v>
      </c>
      <c r="M125" s="2">
        <v>0.48484848484848497</v>
      </c>
      <c r="N125" s="2">
        <v>0.63636363636363602</v>
      </c>
      <c r="O125" s="2">
        <v>0.569620253164557</v>
      </c>
    </row>
    <row r="126" spans="1:15" x14ac:dyDescent="0.3">
      <c r="A126" s="8" t="s">
        <v>200</v>
      </c>
      <c r="B126" s="8" t="s">
        <v>66</v>
      </c>
      <c r="C126" s="2">
        <v>0</v>
      </c>
      <c r="D126" s="2">
        <v>0</v>
      </c>
      <c r="E126" s="2">
        <v>0</v>
      </c>
      <c r="F126" s="2">
        <v>0</v>
      </c>
      <c r="G126" s="2">
        <v>0</v>
      </c>
      <c r="H126" s="2">
        <v>0</v>
      </c>
      <c r="I126" s="2">
        <v>0</v>
      </c>
      <c r="J126" s="2">
        <v>0</v>
      </c>
      <c r="K126" s="2">
        <v>0</v>
      </c>
      <c r="L126" s="2">
        <v>0.5</v>
      </c>
      <c r="M126" s="2">
        <v>1</v>
      </c>
      <c r="N126" s="2">
        <v>1</v>
      </c>
      <c r="O126" s="2">
        <v>0.5</v>
      </c>
    </row>
    <row r="127" spans="1:15" x14ac:dyDescent="0.3">
      <c r="A127" s="8" t="s">
        <v>200</v>
      </c>
      <c r="B127" s="8" t="s">
        <v>67</v>
      </c>
      <c r="C127" s="2">
        <v>0</v>
      </c>
      <c r="D127" s="2">
        <v>0</v>
      </c>
      <c r="E127" s="2">
        <v>0</v>
      </c>
      <c r="F127" s="2">
        <v>0</v>
      </c>
      <c r="G127" s="2">
        <v>0</v>
      </c>
      <c r="H127" s="2">
        <v>0</v>
      </c>
      <c r="I127" s="2">
        <v>0</v>
      </c>
      <c r="J127" s="2">
        <v>0</v>
      </c>
      <c r="K127" s="2">
        <v>0</v>
      </c>
      <c r="L127" s="2">
        <v>0</v>
      </c>
      <c r="M127" s="2">
        <v>0</v>
      </c>
      <c r="N127" s="2">
        <v>0</v>
      </c>
      <c r="O127" s="2">
        <v>0</v>
      </c>
    </row>
    <row r="128" spans="1:15" x14ac:dyDescent="0.3">
      <c r="A128" s="8" t="s">
        <v>200</v>
      </c>
      <c r="B128" s="8" t="s">
        <v>68</v>
      </c>
      <c r="C128" s="2">
        <v>0.40784215784215799</v>
      </c>
      <c r="D128" s="2">
        <v>0.41167883211678802</v>
      </c>
      <c r="E128" s="2">
        <v>0.42464771913064198</v>
      </c>
      <c r="F128" s="2">
        <v>0.43969352446861099</v>
      </c>
      <c r="G128" s="2">
        <v>0.43963675213675202</v>
      </c>
      <c r="H128" s="2">
        <v>0.45329117562518001</v>
      </c>
      <c r="I128" s="2">
        <v>0.46177541304956599</v>
      </c>
      <c r="J128" s="2">
        <v>0.44983461962513799</v>
      </c>
      <c r="K128" s="2">
        <v>0.459421901056142</v>
      </c>
      <c r="L128" s="2">
        <v>0.45636416352566</v>
      </c>
      <c r="M128" s="2">
        <v>0.43883054215157502</v>
      </c>
      <c r="N128" s="2">
        <v>0.44473477920041798</v>
      </c>
      <c r="O128" s="2">
        <v>0.42640784982935198</v>
      </c>
    </row>
    <row r="129" spans="1:15" x14ac:dyDescent="0.3">
      <c r="A129" s="8" t="s">
        <v>200</v>
      </c>
      <c r="B129" s="8" t="s">
        <v>69</v>
      </c>
      <c r="C129" s="2">
        <v>0.50693535723632599</v>
      </c>
      <c r="D129" s="2">
        <v>0.48796972154636398</v>
      </c>
      <c r="E129" s="2">
        <v>0.48620016727069998</v>
      </c>
      <c r="F129" s="2">
        <v>0.469688841201717</v>
      </c>
      <c r="G129" s="2">
        <v>0.45552103925444798</v>
      </c>
      <c r="H129" s="2">
        <v>0.476867251285153</v>
      </c>
      <c r="I129" s="2">
        <v>0.47409040793825802</v>
      </c>
      <c r="J129" s="2">
        <v>0.47387862796833802</v>
      </c>
      <c r="K129" s="2">
        <v>0.46877243359655402</v>
      </c>
      <c r="L129" s="2">
        <v>0.45857507542353199</v>
      </c>
      <c r="M129" s="2">
        <v>0.48428961748633897</v>
      </c>
      <c r="N129" s="2">
        <v>0.48674399337199697</v>
      </c>
      <c r="O129" s="2">
        <v>0.47774000323781801</v>
      </c>
    </row>
    <row r="130" spans="1:15" x14ac:dyDescent="0.3">
      <c r="A130" s="8" t="s">
        <v>200</v>
      </c>
      <c r="B130" s="8" t="s">
        <v>70</v>
      </c>
      <c r="C130" s="2">
        <v>0.60299625468164797</v>
      </c>
      <c r="D130" s="2">
        <v>0.58252427184466005</v>
      </c>
      <c r="E130" s="2">
        <v>0.57914338919925501</v>
      </c>
      <c r="F130" s="2">
        <v>0.58214285714285696</v>
      </c>
      <c r="G130" s="2">
        <v>0.57651991614255804</v>
      </c>
      <c r="H130" s="2">
        <v>0.55084745762711895</v>
      </c>
      <c r="I130" s="2">
        <v>0.524861878453039</v>
      </c>
      <c r="J130" s="2">
        <v>0.51877133105801998</v>
      </c>
      <c r="K130" s="2">
        <v>0.47444089456868999</v>
      </c>
      <c r="L130" s="2">
        <v>0.44391785150079</v>
      </c>
      <c r="M130" s="2">
        <v>0.47096774193548402</v>
      </c>
      <c r="N130" s="2">
        <v>0.43570347957639899</v>
      </c>
      <c r="O130" s="2">
        <v>0.44635627530364402</v>
      </c>
    </row>
    <row r="131" spans="1:15" x14ac:dyDescent="0.3">
      <c r="A131" s="8" t="s">
        <v>200</v>
      </c>
      <c r="B131" s="8" t="s">
        <v>71</v>
      </c>
      <c r="C131" s="2">
        <v>0.44827586206896602</v>
      </c>
      <c r="D131" s="2">
        <v>0.48</v>
      </c>
      <c r="E131" s="2">
        <v>0.42307692307692302</v>
      </c>
      <c r="F131" s="2">
        <v>0.38461538461538503</v>
      </c>
      <c r="G131" s="2">
        <v>0.58620689655172398</v>
      </c>
      <c r="H131" s="2">
        <v>0.875</v>
      </c>
      <c r="I131" s="2">
        <v>0.55172413793103403</v>
      </c>
      <c r="J131" s="2">
        <v>0.5</v>
      </c>
      <c r="K131" s="2">
        <v>0.51020408163265296</v>
      </c>
      <c r="L131" s="2">
        <v>0.5</v>
      </c>
      <c r="M131" s="2">
        <v>0.51515151515151503</v>
      </c>
      <c r="N131" s="2">
        <v>0.36363636363636398</v>
      </c>
      <c r="O131" s="2">
        <v>0.430379746835443</v>
      </c>
    </row>
    <row r="132" spans="1:15" x14ac:dyDescent="0.3">
      <c r="A132" s="8" t="s">
        <v>200</v>
      </c>
      <c r="B132" s="8" t="s">
        <v>72</v>
      </c>
      <c r="C132" s="2">
        <v>0</v>
      </c>
      <c r="D132" s="2">
        <v>0</v>
      </c>
      <c r="E132" s="2">
        <v>1</v>
      </c>
      <c r="F132" s="2">
        <v>1</v>
      </c>
      <c r="G132" s="2">
        <v>0</v>
      </c>
      <c r="H132" s="2">
        <v>1</v>
      </c>
      <c r="I132" s="2">
        <v>1</v>
      </c>
      <c r="J132" s="2">
        <v>0</v>
      </c>
      <c r="K132" s="2">
        <v>0</v>
      </c>
      <c r="L132" s="2">
        <v>0.5</v>
      </c>
      <c r="M132" s="2">
        <v>0</v>
      </c>
      <c r="N132" s="2">
        <v>0</v>
      </c>
      <c r="O132" s="2">
        <v>0.5</v>
      </c>
    </row>
    <row r="133" spans="1:15" x14ac:dyDescent="0.3">
      <c r="A133" s="8" t="s">
        <v>200</v>
      </c>
      <c r="B133" s="8" t="s">
        <v>73</v>
      </c>
      <c r="C133" s="2">
        <v>0</v>
      </c>
      <c r="D133" s="2">
        <v>0</v>
      </c>
      <c r="E133" s="2">
        <v>0</v>
      </c>
      <c r="F133" s="2">
        <v>0</v>
      </c>
      <c r="G133" s="2">
        <v>0</v>
      </c>
      <c r="H133" s="2">
        <v>0</v>
      </c>
      <c r="I133" s="2">
        <v>0</v>
      </c>
      <c r="J133" s="2">
        <v>0</v>
      </c>
      <c r="K133" s="2">
        <v>0</v>
      </c>
      <c r="L133" s="2">
        <v>0</v>
      </c>
      <c r="M133" s="2">
        <v>0</v>
      </c>
      <c r="N133" s="2">
        <v>0</v>
      </c>
      <c r="O133" s="2">
        <v>0</v>
      </c>
    </row>
    <row r="134" spans="1:15" x14ac:dyDescent="0.3">
      <c r="A134" s="8" t="s">
        <v>201</v>
      </c>
      <c r="B134" s="8" t="s">
        <v>62</v>
      </c>
      <c r="C134" s="2">
        <v>0.60644384221619996</v>
      </c>
      <c r="D134" s="2">
        <v>0.58274647887323905</v>
      </c>
      <c r="E134" s="2">
        <v>0.56027753686036397</v>
      </c>
      <c r="F134" s="2">
        <v>0.55561959654178705</v>
      </c>
      <c r="G134" s="2">
        <v>0.55717552887364197</v>
      </c>
      <c r="H134" s="2">
        <v>0.56086956521739095</v>
      </c>
      <c r="I134" s="2">
        <v>0.56760411032990798</v>
      </c>
      <c r="J134" s="2">
        <v>0.56106767322728501</v>
      </c>
      <c r="K134" s="2">
        <v>0.56399669694467403</v>
      </c>
      <c r="L134" s="2">
        <v>0.57124284971398898</v>
      </c>
      <c r="M134" s="2">
        <v>0.57317397078353205</v>
      </c>
      <c r="N134" s="2">
        <v>0.59550257382823102</v>
      </c>
      <c r="O134" s="2">
        <v>0.58881285331746502</v>
      </c>
    </row>
    <row r="135" spans="1:15" x14ac:dyDescent="0.3">
      <c r="A135" s="8" t="s">
        <v>201</v>
      </c>
      <c r="B135" s="8" t="s">
        <v>63</v>
      </c>
      <c r="C135" s="2">
        <v>0.50228150228150203</v>
      </c>
      <c r="D135" s="2">
        <v>0.52912438932732098</v>
      </c>
      <c r="E135" s="2">
        <v>0.55381750465549395</v>
      </c>
      <c r="F135" s="2">
        <v>0.56984637370489499</v>
      </c>
      <c r="G135" s="2">
        <v>0.58135860979462906</v>
      </c>
      <c r="H135" s="2">
        <v>0.59984046796064905</v>
      </c>
      <c r="I135" s="2">
        <v>0.59047619047619004</v>
      </c>
      <c r="J135" s="2">
        <v>0.573414032728088</v>
      </c>
      <c r="K135" s="2">
        <v>0.53876052688404197</v>
      </c>
      <c r="L135" s="2">
        <v>0.534694649272074</v>
      </c>
      <c r="M135" s="2">
        <v>0.55345809601301899</v>
      </c>
      <c r="N135" s="2">
        <v>0.545672692369221</v>
      </c>
      <c r="O135" s="2">
        <v>0.53617380299514905</v>
      </c>
    </row>
    <row r="136" spans="1:15" x14ac:dyDescent="0.3">
      <c r="A136" s="8" t="s">
        <v>201</v>
      </c>
      <c r="B136" s="8" t="s">
        <v>64</v>
      </c>
      <c r="C136" s="2">
        <v>0.43333333333333302</v>
      </c>
      <c r="D136" s="2">
        <v>0.47508305647840499</v>
      </c>
      <c r="E136" s="2">
        <v>0.45214521452145201</v>
      </c>
      <c r="F136" s="2">
        <v>0.50803858520900302</v>
      </c>
      <c r="G136" s="2">
        <v>0.5</v>
      </c>
      <c r="H136" s="2">
        <v>0.51983298538622102</v>
      </c>
      <c r="I136" s="2">
        <v>0.51162790697674398</v>
      </c>
      <c r="J136" s="2">
        <v>0.52662721893491105</v>
      </c>
      <c r="K136" s="2">
        <v>0.49125168236877498</v>
      </c>
      <c r="L136" s="2">
        <v>0.49650349650349701</v>
      </c>
      <c r="M136" s="2">
        <v>0.54455445544554504</v>
      </c>
      <c r="N136" s="2">
        <v>0.54309449636552398</v>
      </c>
      <c r="O136" s="2">
        <v>0.53833865814696502</v>
      </c>
    </row>
    <row r="137" spans="1:15" x14ac:dyDescent="0.3">
      <c r="A137" s="8" t="s">
        <v>201</v>
      </c>
      <c r="B137" s="8" t="s">
        <v>65</v>
      </c>
      <c r="C137" s="2">
        <v>0.35</v>
      </c>
      <c r="D137" s="2">
        <v>0.30769230769230799</v>
      </c>
      <c r="E137" s="2">
        <v>0.238095238095238</v>
      </c>
      <c r="F137" s="2">
        <v>0.36842105263157898</v>
      </c>
      <c r="G137" s="2">
        <v>0.434782608695652</v>
      </c>
      <c r="H137" s="2">
        <v>0.5</v>
      </c>
      <c r="I137" s="2">
        <v>0.4</v>
      </c>
      <c r="J137" s="2">
        <v>0.41791044776119401</v>
      </c>
      <c r="K137" s="2">
        <v>0.443037974683544</v>
      </c>
      <c r="L137" s="2">
        <v>0.39495798319327702</v>
      </c>
      <c r="M137" s="2">
        <v>0.439716312056738</v>
      </c>
      <c r="N137" s="2">
        <v>0.43181818181818199</v>
      </c>
      <c r="O137" s="2">
        <v>0.46875</v>
      </c>
    </row>
    <row r="138" spans="1:15" x14ac:dyDescent="0.3">
      <c r="A138" s="8" t="s">
        <v>201</v>
      </c>
      <c r="B138" s="8" t="s">
        <v>66</v>
      </c>
      <c r="C138" s="2">
        <v>0</v>
      </c>
      <c r="D138" s="2">
        <v>0</v>
      </c>
      <c r="E138" s="2">
        <v>0</v>
      </c>
      <c r="F138" s="2">
        <v>0</v>
      </c>
      <c r="G138" s="2">
        <v>0</v>
      </c>
      <c r="H138" s="2">
        <v>0</v>
      </c>
      <c r="I138" s="2">
        <v>0</v>
      </c>
      <c r="J138" s="2">
        <v>0</v>
      </c>
      <c r="K138" s="2">
        <v>0</v>
      </c>
      <c r="L138" s="2">
        <v>0</v>
      </c>
      <c r="M138" s="2">
        <v>0</v>
      </c>
      <c r="N138" s="2">
        <v>0</v>
      </c>
      <c r="O138" s="2">
        <v>0</v>
      </c>
    </row>
    <row r="139" spans="1:15" x14ac:dyDescent="0.3">
      <c r="A139" s="8" t="s">
        <v>201</v>
      </c>
      <c r="B139" s="8" t="s">
        <v>67</v>
      </c>
      <c r="C139" s="2">
        <v>0</v>
      </c>
      <c r="D139" s="2">
        <v>0</v>
      </c>
      <c r="E139" s="2">
        <v>0</v>
      </c>
      <c r="F139" s="2">
        <v>0</v>
      </c>
      <c r="G139" s="2">
        <v>0</v>
      </c>
      <c r="H139" s="2">
        <v>0</v>
      </c>
      <c r="I139" s="2">
        <v>0</v>
      </c>
      <c r="J139" s="2">
        <v>0</v>
      </c>
      <c r="K139" s="2">
        <v>0</v>
      </c>
      <c r="L139" s="2">
        <v>0</v>
      </c>
      <c r="M139" s="2">
        <v>0</v>
      </c>
      <c r="N139" s="2">
        <v>0</v>
      </c>
      <c r="O139" s="2">
        <v>0</v>
      </c>
    </row>
    <row r="140" spans="1:15" x14ac:dyDescent="0.3">
      <c r="A140" s="8" t="s">
        <v>201</v>
      </c>
      <c r="B140" s="8" t="s">
        <v>68</v>
      </c>
      <c r="C140" s="2">
        <v>0.39355615778379999</v>
      </c>
      <c r="D140" s="2">
        <v>0.41725352112676101</v>
      </c>
      <c r="E140" s="2">
        <v>0.43972246313963598</v>
      </c>
      <c r="F140" s="2">
        <v>0.444380403458213</v>
      </c>
      <c r="G140" s="2">
        <v>0.44282447112635798</v>
      </c>
      <c r="H140" s="2">
        <v>0.43913043478260899</v>
      </c>
      <c r="I140" s="2">
        <v>0.43239588967009202</v>
      </c>
      <c r="J140" s="2">
        <v>0.43893232677271499</v>
      </c>
      <c r="K140" s="2">
        <v>0.43600330305532597</v>
      </c>
      <c r="L140" s="2">
        <v>0.42875715028601102</v>
      </c>
      <c r="M140" s="2">
        <v>0.42682602921646701</v>
      </c>
      <c r="N140" s="2">
        <v>0.40449742617176898</v>
      </c>
      <c r="O140" s="2">
        <v>0.41118714668253498</v>
      </c>
    </row>
    <row r="141" spans="1:15" x14ac:dyDescent="0.3">
      <c r="A141" s="8" t="s">
        <v>201</v>
      </c>
      <c r="B141" s="8" t="s">
        <v>69</v>
      </c>
      <c r="C141" s="2">
        <v>0.49771849771849802</v>
      </c>
      <c r="D141" s="2">
        <v>0.47087561067267902</v>
      </c>
      <c r="E141" s="2">
        <v>0.44618249534450599</v>
      </c>
      <c r="F141" s="2">
        <v>0.43015362629510501</v>
      </c>
      <c r="G141" s="2">
        <v>0.418641390205371</v>
      </c>
      <c r="H141" s="2">
        <v>0.40015953203935101</v>
      </c>
      <c r="I141" s="2">
        <v>0.40952380952381001</v>
      </c>
      <c r="J141" s="2">
        <v>0.426585967271912</v>
      </c>
      <c r="K141" s="2">
        <v>0.46123947311595798</v>
      </c>
      <c r="L141" s="2">
        <v>0.465305350727926</v>
      </c>
      <c r="M141" s="2">
        <v>0.44654190398698101</v>
      </c>
      <c r="N141" s="2">
        <v>0.454327307630779</v>
      </c>
      <c r="O141" s="2">
        <v>0.463826197004851</v>
      </c>
    </row>
    <row r="142" spans="1:15" x14ac:dyDescent="0.3">
      <c r="A142" s="8" t="s">
        <v>201</v>
      </c>
      <c r="B142" s="8" t="s">
        <v>70</v>
      </c>
      <c r="C142" s="2">
        <v>0.56666666666666698</v>
      </c>
      <c r="D142" s="2">
        <v>0.52491694352159501</v>
      </c>
      <c r="E142" s="2">
        <v>0.54785478547854805</v>
      </c>
      <c r="F142" s="2">
        <v>0.49196141479099698</v>
      </c>
      <c r="G142" s="2">
        <v>0.5</v>
      </c>
      <c r="H142" s="2">
        <v>0.48016701461377898</v>
      </c>
      <c r="I142" s="2">
        <v>0.48837209302325602</v>
      </c>
      <c r="J142" s="2">
        <v>0.47337278106508901</v>
      </c>
      <c r="K142" s="2">
        <v>0.50874831763122497</v>
      </c>
      <c r="L142" s="2">
        <v>0.50349650349650399</v>
      </c>
      <c r="M142" s="2">
        <v>0.45544554455445502</v>
      </c>
      <c r="N142" s="2">
        <v>0.45690550363447602</v>
      </c>
      <c r="O142" s="2">
        <v>0.46166134185303498</v>
      </c>
    </row>
    <row r="143" spans="1:15" x14ac:dyDescent="0.3">
      <c r="A143" s="8" t="s">
        <v>201</v>
      </c>
      <c r="B143" s="8" t="s">
        <v>71</v>
      </c>
      <c r="C143" s="2">
        <v>0.65</v>
      </c>
      <c r="D143" s="2">
        <v>0.69230769230769196</v>
      </c>
      <c r="E143" s="2">
        <v>0.76190476190476197</v>
      </c>
      <c r="F143" s="2">
        <v>0.63157894736842102</v>
      </c>
      <c r="G143" s="2">
        <v>0.565217391304348</v>
      </c>
      <c r="H143" s="2">
        <v>0.5</v>
      </c>
      <c r="I143" s="2">
        <v>0.6</v>
      </c>
      <c r="J143" s="2">
        <v>0.58208955223880599</v>
      </c>
      <c r="K143" s="2">
        <v>0.556962025316456</v>
      </c>
      <c r="L143" s="2">
        <v>0.60504201680672298</v>
      </c>
      <c r="M143" s="2">
        <v>0.560283687943262</v>
      </c>
      <c r="N143" s="2">
        <v>0.56818181818181801</v>
      </c>
      <c r="O143" s="2">
        <v>0.53125</v>
      </c>
    </row>
    <row r="144" spans="1:15" x14ac:dyDescent="0.3">
      <c r="A144" s="8" t="s">
        <v>201</v>
      </c>
      <c r="B144" s="8" t="s">
        <v>72</v>
      </c>
      <c r="C144" s="2">
        <v>0</v>
      </c>
      <c r="D144" s="2">
        <v>0</v>
      </c>
      <c r="E144" s="2">
        <v>0</v>
      </c>
      <c r="F144" s="2">
        <v>0</v>
      </c>
      <c r="G144" s="2">
        <v>0</v>
      </c>
      <c r="H144" s="2">
        <v>0</v>
      </c>
      <c r="I144" s="2">
        <v>1</v>
      </c>
      <c r="J144" s="2">
        <v>1</v>
      </c>
      <c r="K144" s="2">
        <v>1</v>
      </c>
      <c r="L144" s="2">
        <v>1</v>
      </c>
      <c r="M144" s="2">
        <v>1</v>
      </c>
      <c r="N144" s="2">
        <v>1</v>
      </c>
      <c r="O144" s="2">
        <v>1</v>
      </c>
    </row>
    <row r="145" spans="1:15" x14ac:dyDescent="0.3">
      <c r="A145" s="8" t="s">
        <v>201</v>
      </c>
      <c r="B145" s="8" t="s">
        <v>73</v>
      </c>
      <c r="C145" s="2">
        <v>0</v>
      </c>
      <c r="D145" s="2">
        <v>0</v>
      </c>
      <c r="E145" s="2">
        <v>0</v>
      </c>
      <c r="F145" s="2">
        <v>0</v>
      </c>
      <c r="G145" s="2">
        <v>0</v>
      </c>
      <c r="H145" s="2">
        <v>0</v>
      </c>
      <c r="I145" s="2">
        <v>0</v>
      </c>
      <c r="J145" s="2">
        <v>0</v>
      </c>
      <c r="K145" s="2">
        <v>0</v>
      </c>
      <c r="L145" s="2">
        <v>0</v>
      </c>
      <c r="M145" s="2">
        <v>0</v>
      </c>
      <c r="N145" s="2">
        <v>0</v>
      </c>
      <c r="O145" s="2">
        <v>0</v>
      </c>
    </row>
    <row r="146" spans="1:15" x14ac:dyDescent="0.3">
      <c r="A146" s="8" t="s">
        <v>202</v>
      </c>
      <c r="B146" s="8" t="s">
        <v>62</v>
      </c>
      <c r="C146" s="2">
        <v>0.63146936347412297</v>
      </c>
      <c r="D146" s="2">
        <v>0.61916167664670696</v>
      </c>
      <c r="E146" s="2">
        <v>0.60102071450015004</v>
      </c>
      <c r="F146" s="2">
        <v>0.59608921478765697</v>
      </c>
      <c r="G146" s="2">
        <v>0.59051456912585198</v>
      </c>
      <c r="H146" s="2">
        <v>0.58748778103616806</v>
      </c>
      <c r="I146" s="2">
        <v>0.58336084516342002</v>
      </c>
      <c r="J146" s="2">
        <v>0.564569536423841</v>
      </c>
      <c r="K146" s="2">
        <v>0.58576703591809298</v>
      </c>
      <c r="L146" s="2">
        <v>0.57702612190221003</v>
      </c>
      <c r="M146" s="2">
        <v>0.57758620689655205</v>
      </c>
      <c r="N146" s="2">
        <v>0.59600997506234399</v>
      </c>
      <c r="O146" s="2">
        <v>0.608521589934229</v>
      </c>
    </row>
    <row r="147" spans="1:15" x14ac:dyDescent="0.3">
      <c r="A147" s="8" t="s">
        <v>202</v>
      </c>
      <c r="B147" s="8" t="s">
        <v>63</v>
      </c>
      <c r="C147" s="2">
        <v>0.51960784313725505</v>
      </c>
      <c r="D147" s="2">
        <v>0.55072463768115898</v>
      </c>
      <c r="E147" s="2">
        <v>0.56850192061459703</v>
      </c>
      <c r="F147" s="2">
        <v>0.56573957016434895</v>
      </c>
      <c r="G147" s="2">
        <v>0.58161786024934803</v>
      </c>
      <c r="H147" s="2">
        <v>0.58711691259931897</v>
      </c>
      <c r="I147" s="2">
        <v>0.58624484181568104</v>
      </c>
      <c r="J147" s="2">
        <v>0.58536585365853699</v>
      </c>
      <c r="K147" s="2">
        <v>0.57686491935483897</v>
      </c>
      <c r="L147" s="2">
        <v>0.58646974749880898</v>
      </c>
      <c r="M147" s="2">
        <v>0.57931516422082496</v>
      </c>
      <c r="N147" s="2">
        <v>0.58062404538511903</v>
      </c>
      <c r="O147" s="2">
        <v>0.58248679398618497</v>
      </c>
    </row>
    <row r="148" spans="1:15" x14ac:dyDescent="0.3">
      <c r="A148" s="8" t="s">
        <v>202</v>
      </c>
      <c r="B148" s="8" t="s">
        <v>64</v>
      </c>
      <c r="C148" s="2">
        <v>0.48868778280543002</v>
      </c>
      <c r="D148" s="2">
        <v>0.477211796246649</v>
      </c>
      <c r="E148" s="2">
        <v>0.52201257861635197</v>
      </c>
      <c r="F148" s="2">
        <v>0.50287356321839105</v>
      </c>
      <c r="G148" s="2">
        <v>0.50136986301369901</v>
      </c>
      <c r="H148" s="2">
        <v>0.50366748166259201</v>
      </c>
      <c r="I148" s="2">
        <v>0.56382978723404298</v>
      </c>
      <c r="J148" s="2">
        <v>0.55918367346938802</v>
      </c>
      <c r="K148" s="2">
        <v>0.62095238095238103</v>
      </c>
      <c r="L148" s="2">
        <v>0.63688212927756604</v>
      </c>
      <c r="M148" s="2">
        <v>0.62210338680926902</v>
      </c>
      <c r="N148" s="2">
        <v>0.62417218543046404</v>
      </c>
      <c r="O148" s="2">
        <v>0.63174114021571603</v>
      </c>
    </row>
    <row r="149" spans="1:15" x14ac:dyDescent="0.3">
      <c r="A149" s="8" t="s">
        <v>202</v>
      </c>
      <c r="B149" s="8" t="s">
        <v>65</v>
      </c>
      <c r="C149" s="2">
        <v>0.59090909090909105</v>
      </c>
      <c r="D149" s="2">
        <v>0.68181818181818199</v>
      </c>
      <c r="E149" s="2">
        <v>0.63636363636363602</v>
      </c>
      <c r="F149" s="2">
        <v>0.57142857142857095</v>
      </c>
      <c r="G149" s="2">
        <v>0.63888888888888895</v>
      </c>
      <c r="H149" s="2">
        <v>0.54285714285714304</v>
      </c>
      <c r="I149" s="2">
        <v>0.44736842105263203</v>
      </c>
      <c r="J149" s="2">
        <v>0.54166666666666696</v>
      </c>
      <c r="K149" s="2">
        <v>0.47916666666666702</v>
      </c>
      <c r="L149" s="2">
        <v>0.44680851063829802</v>
      </c>
      <c r="M149" s="2">
        <v>0.55102040816326503</v>
      </c>
      <c r="N149" s="2">
        <v>0.57142857142857095</v>
      </c>
      <c r="O149" s="2">
        <v>0.56140350877193002</v>
      </c>
    </row>
    <row r="150" spans="1:15" x14ac:dyDescent="0.3">
      <c r="A150" s="8" t="s">
        <v>202</v>
      </c>
      <c r="B150" s="8" t="s">
        <v>66</v>
      </c>
      <c r="C150" s="2">
        <v>0</v>
      </c>
      <c r="D150" s="2">
        <v>0</v>
      </c>
      <c r="E150" s="2">
        <v>0</v>
      </c>
      <c r="F150" s="2">
        <v>1</v>
      </c>
      <c r="G150" s="2">
        <v>0</v>
      </c>
      <c r="H150" s="2">
        <v>1</v>
      </c>
      <c r="I150" s="2">
        <v>0.5</v>
      </c>
      <c r="J150" s="2">
        <v>0</v>
      </c>
      <c r="K150" s="2">
        <v>0</v>
      </c>
      <c r="L150" s="2">
        <v>0.5</v>
      </c>
      <c r="M150" s="2">
        <v>0</v>
      </c>
      <c r="N150" s="2">
        <v>0</v>
      </c>
      <c r="O150" s="2">
        <v>1</v>
      </c>
    </row>
    <row r="151" spans="1:15" x14ac:dyDescent="0.3">
      <c r="A151" s="8" t="s">
        <v>202</v>
      </c>
      <c r="B151" s="8" t="s">
        <v>67</v>
      </c>
      <c r="C151" s="2">
        <v>0</v>
      </c>
      <c r="D151" s="2">
        <v>0</v>
      </c>
      <c r="E151" s="2">
        <v>0</v>
      </c>
      <c r="F151" s="2">
        <v>0</v>
      </c>
      <c r="G151" s="2">
        <v>0</v>
      </c>
      <c r="H151" s="2">
        <v>0</v>
      </c>
      <c r="I151" s="2">
        <v>0</v>
      </c>
      <c r="J151" s="2">
        <v>0</v>
      </c>
      <c r="K151" s="2">
        <v>0</v>
      </c>
      <c r="L151" s="2">
        <v>0</v>
      </c>
      <c r="M151" s="2">
        <v>0</v>
      </c>
      <c r="N151" s="2">
        <v>0</v>
      </c>
      <c r="O151" s="2">
        <v>0</v>
      </c>
    </row>
    <row r="152" spans="1:15" x14ac:dyDescent="0.3">
      <c r="A152" s="8" t="s">
        <v>202</v>
      </c>
      <c r="B152" s="8" t="s">
        <v>68</v>
      </c>
      <c r="C152" s="2">
        <v>0.36853063652587698</v>
      </c>
      <c r="D152" s="2">
        <v>0.38083832335329298</v>
      </c>
      <c r="E152" s="2">
        <v>0.39897928549985001</v>
      </c>
      <c r="F152" s="2">
        <v>0.40391078521234303</v>
      </c>
      <c r="G152" s="2">
        <v>0.40948543087414802</v>
      </c>
      <c r="H152" s="2">
        <v>0.412512218963832</v>
      </c>
      <c r="I152" s="2">
        <v>0.41663915483657998</v>
      </c>
      <c r="J152" s="2">
        <v>0.435430463576159</v>
      </c>
      <c r="K152" s="2">
        <v>0.41423296408190702</v>
      </c>
      <c r="L152" s="2">
        <v>0.42297387809779002</v>
      </c>
      <c r="M152" s="2">
        <v>0.42241379310344801</v>
      </c>
      <c r="N152" s="2">
        <v>0.40399002493765601</v>
      </c>
      <c r="O152" s="2">
        <v>0.391478410065771</v>
      </c>
    </row>
    <row r="153" spans="1:15" x14ac:dyDescent="0.3">
      <c r="A153" s="8" t="s">
        <v>202</v>
      </c>
      <c r="B153" s="8" t="s">
        <v>69</v>
      </c>
      <c r="C153" s="2">
        <v>0.480392156862745</v>
      </c>
      <c r="D153" s="2">
        <v>0.44927536231884102</v>
      </c>
      <c r="E153" s="2">
        <v>0.43149807938540302</v>
      </c>
      <c r="F153" s="2">
        <v>0.434260429835651</v>
      </c>
      <c r="G153" s="2">
        <v>0.41838213975065203</v>
      </c>
      <c r="H153" s="2">
        <v>0.41288308740068103</v>
      </c>
      <c r="I153" s="2">
        <v>0.41375515818431902</v>
      </c>
      <c r="J153" s="2">
        <v>0.41463414634146301</v>
      </c>
      <c r="K153" s="2">
        <v>0.42313508064516098</v>
      </c>
      <c r="L153" s="2">
        <v>0.41353025250119102</v>
      </c>
      <c r="M153" s="2">
        <v>0.42068483577917498</v>
      </c>
      <c r="N153" s="2">
        <v>0.41937595461488097</v>
      </c>
      <c r="O153" s="2">
        <v>0.41751320601381597</v>
      </c>
    </row>
    <row r="154" spans="1:15" x14ac:dyDescent="0.3">
      <c r="A154" s="8" t="s">
        <v>202</v>
      </c>
      <c r="B154" s="8" t="s">
        <v>70</v>
      </c>
      <c r="C154" s="2">
        <v>0.51131221719456998</v>
      </c>
      <c r="D154" s="2">
        <v>0.522788203753351</v>
      </c>
      <c r="E154" s="2">
        <v>0.47798742138364803</v>
      </c>
      <c r="F154" s="2">
        <v>0.497126436781609</v>
      </c>
      <c r="G154" s="2">
        <v>0.49863013698630099</v>
      </c>
      <c r="H154" s="2">
        <v>0.49633251833740799</v>
      </c>
      <c r="I154" s="2">
        <v>0.43617021276595702</v>
      </c>
      <c r="J154" s="2">
        <v>0.44081632653061198</v>
      </c>
      <c r="K154" s="2">
        <v>0.37904761904761902</v>
      </c>
      <c r="L154" s="2">
        <v>0.36311787072243301</v>
      </c>
      <c r="M154" s="2">
        <v>0.37789661319073098</v>
      </c>
      <c r="N154" s="2">
        <v>0.37582781456953601</v>
      </c>
      <c r="O154" s="2">
        <v>0.36825885978428402</v>
      </c>
    </row>
    <row r="155" spans="1:15" x14ac:dyDescent="0.3">
      <c r="A155" s="8" t="s">
        <v>202</v>
      </c>
      <c r="B155" s="8" t="s">
        <v>71</v>
      </c>
      <c r="C155" s="2">
        <v>0.40909090909090901</v>
      </c>
      <c r="D155" s="2">
        <v>0.31818181818181801</v>
      </c>
      <c r="E155" s="2">
        <v>0.36363636363636398</v>
      </c>
      <c r="F155" s="2">
        <v>0.42857142857142899</v>
      </c>
      <c r="G155" s="2">
        <v>0.36111111111111099</v>
      </c>
      <c r="H155" s="2">
        <v>0.45714285714285702</v>
      </c>
      <c r="I155" s="2">
        <v>0.55263157894736803</v>
      </c>
      <c r="J155" s="2">
        <v>0.45833333333333298</v>
      </c>
      <c r="K155" s="2">
        <v>0.52083333333333304</v>
      </c>
      <c r="L155" s="2">
        <v>0.55319148936170204</v>
      </c>
      <c r="M155" s="2">
        <v>0.44897959183673503</v>
      </c>
      <c r="N155" s="2">
        <v>0.42857142857142899</v>
      </c>
      <c r="O155" s="2">
        <v>0.43859649122806998</v>
      </c>
    </row>
    <row r="156" spans="1:15" x14ac:dyDescent="0.3">
      <c r="A156" s="8" t="s">
        <v>202</v>
      </c>
      <c r="B156" s="8" t="s">
        <v>72</v>
      </c>
      <c r="C156" s="2">
        <v>0</v>
      </c>
      <c r="D156" s="2">
        <v>0</v>
      </c>
      <c r="E156" s="2">
        <v>0</v>
      </c>
      <c r="F156" s="2">
        <v>0</v>
      </c>
      <c r="G156" s="2">
        <v>0</v>
      </c>
      <c r="H156" s="2">
        <v>0</v>
      </c>
      <c r="I156" s="2">
        <v>0.5</v>
      </c>
      <c r="J156" s="2">
        <v>1</v>
      </c>
      <c r="K156" s="2">
        <v>1</v>
      </c>
      <c r="L156" s="2">
        <v>0.5</v>
      </c>
      <c r="M156" s="2">
        <v>0</v>
      </c>
      <c r="N156" s="2">
        <v>0</v>
      </c>
      <c r="O156" s="2">
        <v>0</v>
      </c>
    </row>
    <row r="157" spans="1:15" x14ac:dyDescent="0.3">
      <c r="A157" s="8" t="s">
        <v>202</v>
      </c>
      <c r="B157" s="8" t="s">
        <v>73</v>
      </c>
      <c r="C157" s="2">
        <v>0</v>
      </c>
      <c r="D157" s="2">
        <v>0</v>
      </c>
      <c r="E157" s="2">
        <v>0</v>
      </c>
      <c r="F157" s="2">
        <v>0</v>
      </c>
      <c r="G157" s="2">
        <v>0</v>
      </c>
      <c r="H157" s="2">
        <v>0</v>
      </c>
      <c r="I157" s="2">
        <v>0</v>
      </c>
      <c r="J157" s="2">
        <v>0</v>
      </c>
      <c r="K157" s="2">
        <v>0</v>
      </c>
      <c r="L157" s="2">
        <v>0</v>
      </c>
      <c r="M157" s="2">
        <v>0</v>
      </c>
      <c r="N157" s="2">
        <v>0</v>
      </c>
      <c r="O157" s="2">
        <v>0</v>
      </c>
    </row>
    <row r="158" spans="1:15" x14ac:dyDescent="0.3">
      <c r="A158" s="8" t="s">
        <v>203</v>
      </c>
      <c r="B158" s="8" t="s">
        <v>62</v>
      </c>
      <c r="C158" s="2">
        <v>0.63452005407841405</v>
      </c>
      <c r="D158" s="2">
        <v>0.64037433155080203</v>
      </c>
      <c r="E158" s="2">
        <v>0.63166953528399306</v>
      </c>
      <c r="F158" s="2">
        <v>0.64805194805194799</v>
      </c>
      <c r="G158" s="2">
        <v>0.64467697907188304</v>
      </c>
      <c r="H158" s="2">
        <v>0.63090128755364805</v>
      </c>
      <c r="I158" s="2">
        <v>0.60666335156638496</v>
      </c>
      <c r="J158" s="2">
        <v>0.594174757281553</v>
      </c>
      <c r="K158" s="2">
        <v>0.58208955223880599</v>
      </c>
      <c r="L158" s="2">
        <v>0.59424326833797603</v>
      </c>
      <c r="M158" s="2">
        <v>0.61123906034085695</v>
      </c>
      <c r="N158" s="2">
        <v>0.61384335154826997</v>
      </c>
      <c r="O158" s="2">
        <v>0.63669950738916303</v>
      </c>
    </row>
    <row r="159" spans="1:15" x14ac:dyDescent="0.3">
      <c r="A159" s="8" t="s">
        <v>203</v>
      </c>
      <c r="B159" s="8" t="s">
        <v>63</v>
      </c>
      <c r="C159" s="2">
        <v>0.53996101364522398</v>
      </c>
      <c r="D159" s="2">
        <v>0.55441478439425096</v>
      </c>
      <c r="E159" s="2">
        <v>0.57094266277939698</v>
      </c>
      <c r="F159" s="2">
        <v>0.57575757575757602</v>
      </c>
      <c r="G159" s="2">
        <v>0.60400348128807702</v>
      </c>
      <c r="H159" s="2">
        <v>0.60712822613682904</v>
      </c>
      <c r="I159" s="2">
        <v>0.60628394103956595</v>
      </c>
      <c r="J159" s="2">
        <v>0.60314488955447398</v>
      </c>
      <c r="K159" s="2">
        <v>0.59755646057015899</v>
      </c>
      <c r="L159" s="2">
        <v>0.58190954773869397</v>
      </c>
      <c r="M159" s="2">
        <v>0.58129584352078201</v>
      </c>
      <c r="N159" s="2">
        <v>0.56770538243626101</v>
      </c>
      <c r="O159" s="2">
        <v>0.56361607142857095</v>
      </c>
    </row>
    <row r="160" spans="1:15" x14ac:dyDescent="0.3">
      <c r="A160" s="8" t="s">
        <v>203</v>
      </c>
      <c r="B160" s="8" t="s">
        <v>64</v>
      </c>
      <c r="C160" s="2">
        <v>0.45205479452054798</v>
      </c>
      <c r="D160" s="2">
        <v>0.46428571428571402</v>
      </c>
      <c r="E160" s="2">
        <v>0.52551020408163296</v>
      </c>
      <c r="F160" s="2">
        <v>0.49</v>
      </c>
      <c r="G160" s="2">
        <v>0.52238805970149205</v>
      </c>
      <c r="H160" s="2">
        <v>0.61194029850746301</v>
      </c>
      <c r="I160" s="2">
        <v>0.54028436018957304</v>
      </c>
      <c r="J160" s="2">
        <v>0.56621004566209998</v>
      </c>
      <c r="K160" s="2">
        <v>0.583673469387755</v>
      </c>
      <c r="L160" s="2">
        <v>0.55363321799307996</v>
      </c>
      <c r="M160" s="2">
        <v>0.55948553054662398</v>
      </c>
      <c r="N160" s="2">
        <v>0.53823529411764703</v>
      </c>
      <c r="O160" s="2">
        <v>0.53150684931506897</v>
      </c>
    </row>
    <row r="161" spans="1:15" x14ac:dyDescent="0.3">
      <c r="A161" s="8" t="s">
        <v>203</v>
      </c>
      <c r="B161" s="8" t="s">
        <v>65</v>
      </c>
      <c r="C161" s="2">
        <v>0.66666666666666696</v>
      </c>
      <c r="D161" s="2">
        <v>0.78571428571428603</v>
      </c>
      <c r="E161" s="2">
        <v>0.52941176470588203</v>
      </c>
      <c r="F161" s="2">
        <v>0.66666666666666696</v>
      </c>
      <c r="G161" s="2">
        <v>0.72727272727272696</v>
      </c>
      <c r="H161" s="2">
        <v>0.46153846153846201</v>
      </c>
      <c r="I161" s="2">
        <v>0.69230769230769196</v>
      </c>
      <c r="J161" s="2">
        <v>0.57894736842105299</v>
      </c>
      <c r="K161" s="2">
        <v>0.65217391304347805</v>
      </c>
      <c r="L161" s="2">
        <v>0.57692307692307698</v>
      </c>
      <c r="M161" s="2">
        <v>0.5625</v>
      </c>
      <c r="N161" s="2">
        <v>0.6</v>
      </c>
      <c r="O161" s="2">
        <v>0.63829787234042601</v>
      </c>
    </row>
    <row r="162" spans="1:15" x14ac:dyDescent="0.3">
      <c r="A162" s="8" t="s">
        <v>203</v>
      </c>
      <c r="B162" s="8" t="s">
        <v>66</v>
      </c>
      <c r="C162" s="2">
        <v>0</v>
      </c>
      <c r="D162" s="2">
        <v>0</v>
      </c>
      <c r="E162" s="2">
        <v>0</v>
      </c>
      <c r="F162" s="2">
        <v>0</v>
      </c>
      <c r="G162" s="2">
        <v>0</v>
      </c>
      <c r="H162" s="2">
        <v>0</v>
      </c>
      <c r="I162" s="2">
        <v>0</v>
      </c>
      <c r="J162" s="2">
        <v>0</v>
      </c>
      <c r="K162" s="2">
        <v>0</v>
      </c>
      <c r="L162" s="2">
        <v>0</v>
      </c>
      <c r="M162" s="2">
        <v>0</v>
      </c>
      <c r="N162" s="2">
        <v>0</v>
      </c>
      <c r="O162" s="2">
        <v>0</v>
      </c>
    </row>
    <row r="163" spans="1:15" x14ac:dyDescent="0.3">
      <c r="A163" s="8" t="s">
        <v>203</v>
      </c>
      <c r="B163" s="8" t="s">
        <v>67</v>
      </c>
      <c r="C163" s="2">
        <v>0</v>
      </c>
      <c r="D163" s="2">
        <v>0</v>
      </c>
      <c r="E163" s="2">
        <v>0</v>
      </c>
      <c r="F163" s="2">
        <v>0</v>
      </c>
      <c r="G163" s="2">
        <v>0</v>
      </c>
      <c r="H163" s="2">
        <v>0</v>
      </c>
      <c r="I163" s="2">
        <v>0</v>
      </c>
      <c r="J163" s="2">
        <v>0</v>
      </c>
      <c r="K163" s="2">
        <v>0</v>
      </c>
      <c r="L163" s="2">
        <v>0</v>
      </c>
      <c r="M163" s="2">
        <v>0</v>
      </c>
      <c r="N163" s="2">
        <v>0</v>
      </c>
      <c r="O163" s="2">
        <v>0</v>
      </c>
    </row>
    <row r="164" spans="1:15" x14ac:dyDescent="0.3">
      <c r="A164" s="8" t="s">
        <v>203</v>
      </c>
      <c r="B164" s="8" t="s">
        <v>68</v>
      </c>
      <c r="C164" s="2">
        <v>0.365479945921586</v>
      </c>
      <c r="D164" s="2">
        <v>0.35962566844919802</v>
      </c>
      <c r="E164" s="2">
        <v>0.368330464716007</v>
      </c>
      <c r="F164" s="2">
        <v>0.35194805194805201</v>
      </c>
      <c r="G164" s="2">
        <v>0.35532302092811602</v>
      </c>
      <c r="H164" s="2">
        <v>0.36909871244635201</v>
      </c>
      <c r="I164" s="2">
        <v>0.39333664843361499</v>
      </c>
      <c r="J164" s="2">
        <v>0.405825242718447</v>
      </c>
      <c r="K164" s="2">
        <v>0.41791044776119401</v>
      </c>
      <c r="L164" s="2">
        <v>0.40575673166202397</v>
      </c>
      <c r="M164" s="2">
        <v>0.38876093965914299</v>
      </c>
      <c r="N164" s="2">
        <v>0.38615664845172998</v>
      </c>
      <c r="O164" s="2">
        <v>0.36330049261083702</v>
      </c>
    </row>
    <row r="165" spans="1:15" x14ac:dyDescent="0.3">
      <c r="A165" s="8" t="s">
        <v>203</v>
      </c>
      <c r="B165" s="8" t="s">
        <v>69</v>
      </c>
      <c r="C165" s="2">
        <v>0.46003898635477602</v>
      </c>
      <c r="D165" s="2">
        <v>0.44558521560574899</v>
      </c>
      <c r="E165" s="2">
        <v>0.42905733722060302</v>
      </c>
      <c r="F165" s="2">
        <v>0.42424242424242398</v>
      </c>
      <c r="G165" s="2">
        <v>0.39599651871192298</v>
      </c>
      <c r="H165" s="2">
        <v>0.39287177386317101</v>
      </c>
      <c r="I165" s="2">
        <v>0.39371605896043399</v>
      </c>
      <c r="J165" s="2">
        <v>0.39685511044552602</v>
      </c>
      <c r="K165" s="2">
        <v>0.40244353942984101</v>
      </c>
      <c r="L165" s="2">
        <v>0.41809045226130698</v>
      </c>
      <c r="M165" s="2">
        <v>0.41870415647921799</v>
      </c>
      <c r="N165" s="2">
        <v>0.43229461756373899</v>
      </c>
      <c r="O165" s="2">
        <v>0.43638392857142899</v>
      </c>
    </row>
    <row r="166" spans="1:15" x14ac:dyDescent="0.3">
      <c r="A166" s="8" t="s">
        <v>203</v>
      </c>
      <c r="B166" s="8" t="s">
        <v>70</v>
      </c>
      <c r="C166" s="2">
        <v>0.54794520547945202</v>
      </c>
      <c r="D166" s="2">
        <v>0.53571428571428603</v>
      </c>
      <c r="E166" s="2">
        <v>0.47448979591836699</v>
      </c>
      <c r="F166" s="2">
        <v>0.51</v>
      </c>
      <c r="G166" s="2">
        <v>0.47761194029850701</v>
      </c>
      <c r="H166" s="2">
        <v>0.38805970149253699</v>
      </c>
      <c r="I166" s="2">
        <v>0.45971563981042701</v>
      </c>
      <c r="J166" s="2">
        <v>0.43378995433790002</v>
      </c>
      <c r="K166" s="2">
        <v>0.416326530612245</v>
      </c>
      <c r="L166" s="2">
        <v>0.44636678200691998</v>
      </c>
      <c r="M166" s="2">
        <v>0.44051446945337602</v>
      </c>
      <c r="N166" s="2">
        <v>0.46176470588235302</v>
      </c>
      <c r="O166" s="2">
        <v>0.46849315068493202</v>
      </c>
    </row>
    <row r="167" spans="1:15" x14ac:dyDescent="0.3">
      <c r="A167" s="8" t="s">
        <v>203</v>
      </c>
      <c r="B167" s="8" t="s">
        <v>71</v>
      </c>
      <c r="C167" s="2">
        <v>0.33333333333333298</v>
      </c>
      <c r="D167" s="2">
        <v>0.214285714285714</v>
      </c>
      <c r="E167" s="2">
        <v>0.47058823529411797</v>
      </c>
      <c r="F167" s="2">
        <v>0.33333333333333298</v>
      </c>
      <c r="G167" s="2">
        <v>0.27272727272727298</v>
      </c>
      <c r="H167" s="2">
        <v>0.53846153846153799</v>
      </c>
      <c r="I167" s="2">
        <v>0.30769230769230799</v>
      </c>
      <c r="J167" s="2">
        <v>0.42105263157894701</v>
      </c>
      <c r="K167" s="2">
        <v>0.34782608695652201</v>
      </c>
      <c r="L167" s="2">
        <v>0.42307692307692302</v>
      </c>
      <c r="M167" s="2">
        <v>0.4375</v>
      </c>
      <c r="N167" s="2">
        <v>0.4</v>
      </c>
      <c r="O167" s="2">
        <v>0.36170212765957399</v>
      </c>
    </row>
    <row r="168" spans="1:15" x14ac:dyDescent="0.3">
      <c r="A168" s="8" t="s">
        <v>203</v>
      </c>
      <c r="B168" s="8" t="s">
        <v>72</v>
      </c>
      <c r="C168" s="2">
        <v>0</v>
      </c>
      <c r="D168" s="2">
        <v>0</v>
      </c>
      <c r="E168" s="2">
        <v>0</v>
      </c>
      <c r="F168" s="2">
        <v>0</v>
      </c>
      <c r="G168" s="2">
        <v>0</v>
      </c>
      <c r="H168" s="2">
        <v>0</v>
      </c>
      <c r="I168" s="2">
        <v>0</v>
      </c>
      <c r="J168" s="2">
        <v>0</v>
      </c>
      <c r="K168" s="2">
        <v>0</v>
      </c>
      <c r="L168" s="2">
        <v>0</v>
      </c>
      <c r="M168" s="2">
        <v>0</v>
      </c>
      <c r="N168" s="2">
        <v>1</v>
      </c>
      <c r="O168" s="2">
        <v>1</v>
      </c>
    </row>
    <row r="169" spans="1:15" x14ac:dyDescent="0.3">
      <c r="A169" s="8" t="s">
        <v>203</v>
      </c>
      <c r="B169" s="8" t="s">
        <v>73</v>
      </c>
      <c r="C169" s="2">
        <v>0</v>
      </c>
      <c r="D169" s="2">
        <v>0</v>
      </c>
      <c r="E169" s="2">
        <v>0</v>
      </c>
      <c r="F169" s="2">
        <v>0</v>
      </c>
      <c r="G169" s="2">
        <v>0</v>
      </c>
      <c r="H169" s="2">
        <v>0</v>
      </c>
      <c r="I169" s="2">
        <v>0</v>
      </c>
      <c r="J169" s="2">
        <v>0</v>
      </c>
      <c r="K169" s="2">
        <v>0</v>
      </c>
      <c r="L169" s="2">
        <v>0</v>
      </c>
      <c r="M169" s="2">
        <v>0</v>
      </c>
      <c r="N169" s="2">
        <v>0</v>
      </c>
      <c r="O169" s="2">
        <v>0</v>
      </c>
    </row>
    <row r="170" spans="1:15" x14ac:dyDescent="0.3">
      <c r="A170" s="8" t="s">
        <v>204</v>
      </c>
      <c r="B170" s="8" t="s">
        <v>62</v>
      </c>
      <c r="C170" s="2">
        <v>0.595262883914628</v>
      </c>
      <c r="D170" s="2">
        <v>0.59629535650849996</v>
      </c>
      <c r="E170" s="2">
        <v>0.57963580405232096</v>
      </c>
      <c r="F170" s="2">
        <v>0.56339123671247104</v>
      </c>
      <c r="G170" s="2">
        <v>0.56488960689283796</v>
      </c>
      <c r="H170" s="2">
        <v>0.55948109301683702</v>
      </c>
      <c r="I170" s="2">
        <v>0.53653275815583701</v>
      </c>
      <c r="J170" s="2">
        <v>0.54728682170542597</v>
      </c>
      <c r="K170" s="2">
        <v>0.56590968415557297</v>
      </c>
      <c r="L170" s="2">
        <v>0.565284573783157</v>
      </c>
      <c r="M170" s="2">
        <v>0.55044432828018797</v>
      </c>
      <c r="N170" s="2">
        <v>0.56958355297838703</v>
      </c>
      <c r="O170" s="2">
        <v>0.57379807692307705</v>
      </c>
    </row>
    <row r="171" spans="1:15" x14ac:dyDescent="0.3">
      <c r="A171" s="8" t="s">
        <v>204</v>
      </c>
      <c r="B171" s="8" t="s">
        <v>63</v>
      </c>
      <c r="C171" s="2">
        <v>0.5</v>
      </c>
      <c r="D171" s="2">
        <v>0.52918069584736205</v>
      </c>
      <c r="E171" s="2">
        <v>0.54230989136649499</v>
      </c>
      <c r="F171" s="2">
        <v>0.55419580419580405</v>
      </c>
      <c r="G171" s="2">
        <v>0.54364963503649599</v>
      </c>
      <c r="H171" s="2">
        <v>0.55451713395638602</v>
      </c>
      <c r="I171" s="2">
        <v>0.53481254781943399</v>
      </c>
      <c r="J171" s="2">
        <v>0.54056603773584899</v>
      </c>
      <c r="K171" s="2">
        <v>0.52491408934707895</v>
      </c>
      <c r="L171" s="2">
        <v>0.52759213290051599</v>
      </c>
      <c r="M171" s="2">
        <v>0.52853553481694204</v>
      </c>
      <c r="N171" s="2">
        <v>0.53854042044094996</v>
      </c>
      <c r="O171" s="2">
        <v>0.54161140583554401</v>
      </c>
    </row>
    <row r="172" spans="1:15" x14ac:dyDescent="0.3">
      <c r="A172" s="8" t="s">
        <v>204</v>
      </c>
      <c r="B172" s="8" t="s">
        <v>64</v>
      </c>
      <c r="C172" s="2">
        <v>0.42917547568710401</v>
      </c>
      <c r="D172" s="2">
        <v>0.41739130434782601</v>
      </c>
      <c r="E172" s="2">
        <v>0.42827442827442802</v>
      </c>
      <c r="F172" s="2">
        <v>0.44915254237288099</v>
      </c>
      <c r="G172" s="2">
        <v>0.45934065934065899</v>
      </c>
      <c r="H172" s="2">
        <v>0.48380566801619401</v>
      </c>
      <c r="I172" s="2">
        <v>0.49709864603481602</v>
      </c>
      <c r="J172" s="2">
        <v>0.50557620817843896</v>
      </c>
      <c r="K172" s="2">
        <v>0.51092436974789901</v>
      </c>
      <c r="L172" s="2">
        <v>0.52249637155297501</v>
      </c>
      <c r="M172" s="2">
        <v>0.54910096818810505</v>
      </c>
      <c r="N172" s="2">
        <v>0.51375000000000004</v>
      </c>
      <c r="O172" s="2">
        <v>0.51187648456057</v>
      </c>
    </row>
    <row r="173" spans="1:15" x14ac:dyDescent="0.3">
      <c r="A173" s="8" t="s">
        <v>204</v>
      </c>
      <c r="B173" s="8" t="s">
        <v>65</v>
      </c>
      <c r="C173" s="2">
        <v>0.61538461538461497</v>
      </c>
      <c r="D173" s="2">
        <v>0.54545454545454497</v>
      </c>
      <c r="E173" s="2">
        <v>0.60869565217391297</v>
      </c>
      <c r="F173" s="2">
        <v>0.42857142857142899</v>
      </c>
      <c r="G173" s="2">
        <v>0.48</v>
      </c>
      <c r="H173" s="2">
        <v>0.60869565217391297</v>
      </c>
      <c r="I173" s="2">
        <v>0.44444444444444398</v>
      </c>
      <c r="J173" s="2">
        <v>0.43181818181818199</v>
      </c>
      <c r="K173" s="2">
        <v>0.41176470588235298</v>
      </c>
      <c r="L173" s="2">
        <v>0.50819672131147497</v>
      </c>
      <c r="M173" s="2">
        <v>0.45588235294117602</v>
      </c>
      <c r="N173" s="2">
        <v>0.45901639344262302</v>
      </c>
      <c r="O173" s="2">
        <v>0.41818181818181799</v>
      </c>
    </row>
    <row r="174" spans="1:15" x14ac:dyDescent="0.3">
      <c r="A174" s="8" t="s">
        <v>204</v>
      </c>
      <c r="B174" s="8" t="s">
        <v>66</v>
      </c>
      <c r="C174" s="2">
        <v>0</v>
      </c>
      <c r="D174" s="2">
        <v>0</v>
      </c>
      <c r="E174" s="2">
        <v>1</v>
      </c>
      <c r="F174" s="2">
        <v>1</v>
      </c>
      <c r="G174" s="2">
        <v>1</v>
      </c>
      <c r="H174" s="2">
        <v>0</v>
      </c>
      <c r="I174" s="2">
        <v>0</v>
      </c>
      <c r="J174" s="2">
        <v>0</v>
      </c>
      <c r="K174" s="2">
        <v>0</v>
      </c>
      <c r="L174" s="2">
        <v>0</v>
      </c>
      <c r="M174" s="2">
        <v>0</v>
      </c>
      <c r="N174" s="2">
        <v>0.5</v>
      </c>
      <c r="O174" s="2">
        <v>0.5</v>
      </c>
    </row>
    <row r="175" spans="1:15" x14ac:dyDescent="0.3">
      <c r="A175" s="8" t="s">
        <v>204</v>
      </c>
      <c r="B175" s="8" t="s">
        <v>67</v>
      </c>
      <c r="C175" s="2">
        <v>0</v>
      </c>
      <c r="D175" s="2">
        <v>0</v>
      </c>
      <c r="E175" s="2">
        <v>0</v>
      </c>
      <c r="F175" s="2">
        <v>0</v>
      </c>
      <c r="G175" s="2">
        <v>0</v>
      </c>
      <c r="H175" s="2">
        <v>0</v>
      </c>
      <c r="I175" s="2">
        <v>0</v>
      </c>
      <c r="J175" s="2">
        <v>0</v>
      </c>
      <c r="K175" s="2">
        <v>0</v>
      </c>
      <c r="L175" s="2">
        <v>0</v>
      </c>
      <c r="M175" s="2">
        <v>0</v>
      </c>
      <c r="N175" s="2">
        <v>0</v>
      </c>
      <c r="O175" s="2">
        <v>0</v>
      </c>
    </row>
    <row r="176" spans="1:15" x14ac:dyDescent="0.3">
      <c r="A176" s="8" t="s">
        <v>204</v>
      </c>
      <c r="B176" s="8" t="s">
        <v>68</v>
      </c>
      <c r="C176" s="2">
        <v>0.404737116085372</v>
      </c>
      <c r="D176" s="2">
        <v>0.40370464349149998</v>
      </c>
      <c r="E176" s="2">
        <v>0.42036419594767899</v>
      </c>
      <c r="F176" s="2">
        <v>0.43660876328752901</v>
      </c>
      <c r="G176" s="2">
        <v>0.43511039310716199</v>
      </c>
      <c r="H176" s="2">
        <v>0.44051890698316298</v>
      </c>
      <c r="I176" s="2">
        <v>0.46346724184416299</v>
      </c>
      <c r="J176" s="2">
        <v>0.45271317829457403</v>
      </c>
      <c r="K176" s="2">
        <v>0.43409031584442698</v>
      </c>
      <c r="L176" s="2">
        <v>0.434715426216843</v>
      </c>
      <c r="M176" s="2">
        <v>0.44955567171981198</v>
      </c>
      <c r="N176" s="2">
        <v>0.43041644702161302</v>
      </c>
      <c r="O176" s="2">
        <v>0.42620192307692301</v>
      </c>
    </row>
    <row r="177" spans="1:16" x14ac:dyDescent="0.3">
      <c r="A177" s="8" t="s">
        <v>204</v>
      </c>
      <c r="B177" s="8" t="s">
        <v>69</v>
      </c>
      <c r="C177" s="2">
        <v>0.5</v>
      </c>
      <c r="D177" s="2">
        <v>0.47081930415263801</v>
      </c>
      <c r="E177" s="2">
        <v>0.45769010863350501</v>
      </c>
      <c r="F177" s="2">
        <v>0.445804195804196</v>
      </c>
      <c r="G177" s="2">
        <v>0.45635036496350401</v>
      </c>
      <c r="H177" s="2">
        <v>0.44548286604361398</v>
      </c>
      <c r="I177" s="2">
        <v>0.46518745218056601</v>
      </c>
      <c r="J177" s="2">
        <v>0.45943396226415101</v>
      </c>
      <c r="K177" s="2">
        <v>0.475085910652921</v>
      </c>
      <c r="L177" s="2">
        <v>0.47240786709948401</v>
      </c>
      <c r="M177" s="2">
        <v>0.47146446518305801</v>
      </c>
      <c r="N177" s="2">
        <v>0.46145957955904998</v>
      </c>
      <c r="O177" s="2">
        <v>0.45838859416445599</v>
      </c>
    </row>
    <row r="178" spans="1:16" x14ac:dyDescent="0.3">
      <c r="A178" s="8" t="s">
        <v>204</v>
      </c>
      <c r="B178" s="8" t="s">
        <v>70</v>
      </c>
      <c r="C178" s="2">
        <v>0.57082452431289599</v>
      </c>
      <c r="D178" s="2">
        <v>0.58260869565217399</v>
      </c>
      <c r="E178" s="2">
        <v>0.57172557172557203</v>
      </c>
      <c r="F178" s="2">
        <v>0.55084745762711895</v>
      </c>
      <c r="G178" s="2">
        <v>0.54065934065934096</v>
      </c>
      <c r="H178" s="2">
        <v>0.51619433198380604</v>
      </c>
      <c r="I178" s="2">
        <v>0.50290135396518398</v>
      </c>
      <c r="J178" s="2">
        <v>0.49442379182156099</v>
      </c>
      <c r="K178" s="2">
        <v>0.48907563025210099</v>
      </c>
      <c r="L178" s="2">
        <v>0.47750362844702499</v>
      </c>
      <c r="M178" s="2">
        <v>0.450899031811895</v>
      </c>
      <c r="N178" s="2">
        <v>0.48625000000000002</v>
      </c>
      <c r="O178" s="2">
        <v>0.48812351543943</v>
      </c>
    </row>
    <row r="179" spans="1:16" x14ac:dyDescent="0.3">
      <c r="A179" s="8" t="s">
        <v>204</v>
      </c>
      <c r="B179" s="8" t="s">
        <v>71</v>
      </c>
      <c r="C179" s="2">
        <v>0.38461538461538503</v>
      </c>
      <c r="D179" s="2">
        <v>0.45454545454545497</v>
      </c>
      <c r="E179" s="2">
        <v>0.39130434782608697</v>
      </c>
      <c r="F179" s="2">
        <v>0.57142857142857095</v>
      </c>
      <c r="G179" s="2">
        <v>0.52</v>
      </c>
      <c r="H179" s="2">
        <v>0.39130434782608697</v>
      </c>
      <c r="I179" s="2">
        <v>0.55555555555555602</v>
      </c>
      <c r="J179" s="2">
        <v>0.56818181818181801</v>
      </c>
      <c r="K179" s="2">
        <v>0.58823529411764697</v>
      </c>
      <c r="L179" s="2">
        <v>0.49180327868852503</v>
      </c>
      <c r="M179" s="2">
        <v>0.54411764705882304</v>
      </c>
      <c r="N179" s="2">
        <v>0.54098360655737698</v>
      </c>
      <c r="O179" s="2">
        <v>0.58181818181818201</v>
      </c>
    </row>
    <row r="180" spans="1:16" x14ac:dyDescent="0.3">
      <c r="A180" s="8" t="s">
        <v>204</v>
      </c>
      <c r="B180" s="8" t="s">
        <v>72</v>
      </c>
      <c r="C180" s="2">
        <v>0</v>
      </c>
      <c r="D180" s="2">
        <v>0</v>
      </c>
      <c r="E180" s="2">
        <v>0</v>
      </c>
      <c r="F180" s="2">
        <v>0</v>
      </c>
      <c r="G180" s="2">
        <v>0</v>
      </c>
      <c r="H180" s="2">
        <v>0</v>
      </c>
      <c r="I180" s="2">
        <v>0</v>
      </c>
      <c r="J180" s="2">
        <v>0</v>
      </c>
      <c r="K180" s="2">
        <v>0</v>
      </c>
      <c r="L180" s="2">
        <v>1</v>
      </c>
      <c r="M180" s="2">
        <v>1</v>
      </c>
      <c r="N180" s="2">
        <v>0.5</v>
      </c>
      <c r="O180" s="2">
        <v>0.5</v>
      </c>
    </row>
    <row r="181" spans="1:16" x14ac:dyDescent="0.3">
      <c r="A181" s="8" t="s">
        <v>204</v>
      </c>
      <c r="B181" s="8" t="s">
        <v>73</v>
      </c>
      <c r="C181" s="2">
        <v>0</v>
      </c>
      <c r="D181" s="2">
        <v>0</v>
      </c>
      <c r="E181" s="2">
        <v>0</v>
      </c>
      <c r="F181" s="2">
        <v>0</v>
      </c>
      <c r="G181" s="2">
        <v>0</v>
      </c>
      <c r="H181" s="2">
        <v>0</v>
      </c>
      <c r="I181" s="2">
        <v>0</v>
      </c>
      <c r="J181" s="2">
        <v>0</v>
      </c>
      <c r="K181" s="2">
        <v>0</v>
      </c>
      <c r="L181" s="2">
        <v>0</v>
      </c>
      <c r="M181" s="2">
        <v>0</v>
      </c>
      <c r="N181" s="2">
        <v>0</v>
      </c>
      <c r="O181" s="2">
        <v>0</v>
      </c>
    </row>
    <row r="182" spans="1:16" x14ac:dyDescent="0.3">
      <c r="A182" s="15"/>
      <c r="B182" s="15"/>
    </row>
    <row r="183" spans="1:16" x14ac:dyDescent="0.3">
      <c r="A183" s="15"/>
      <c r="B183" s="15"/>
    </row>
    <row r="184" spans="1:16" x14ac:dyDescent="0.3">
      <c r="A184" s="15"/>
      <c r="B184" s="13"/>
      <c r="C184" s="18" t="s">
        <v>38</v>
      </c>
      <c r="D184" s="18"/>
      <c r="E184" s="18"/>
      <c r="F184" s="18"/>
      <c r="G184" s="18"/>
      <c r="H184" s="18"/>
      <c r="I184" s="18"/>
      <c r="J184" s="18"/>
      <c r="K184" s="18"/>
      <c r="L184" s="18"/>
      <c r="M184" s="18"/>
      <c r="N184" s="18"/>
      <c r="O184" s="6" t="s">
        <v>39</v>
      </c>
      <c r="P184" s="6" t="s">
        <v>40</v>
      </c>
    </row>
    <row r="185" spans="1:16" x14ac:dyDescent="0.3">
      <c r="A185" s="9" t="s">
        <v>41</v>
      </c>
      <c r="B185" s="9" t="s">
        <v>41</v>
      </c>
      <c r="C185" s="4" t="s">
        <v>19</v>
      </c>
      <c r="D185" s="4" t="s">
        <v>20</v>
      </c>
      <c r="E185" s="4" t="s">
        <v>21</v>
      </c>
      <c r="F185" s="4" t="s">
        <v>22</v>
      </c>
      <c r="G185" s="4" t="s">
        <v>23</v>
      </c>
      <c r="H185" s="4" t="s">
        <v>24</v>
      </c>
      <c r="I185" s="4" t="s">
        <v>25</v>
      </c>
      <c r="J185" s="4" t="s">
        <v>26</v>
      </c>
      <c r="K185" s="4" t="s">
        <v>27</v>
      </c>
      <c r="L185" s="4" t="s">
        <v>28</v>
      </c>
      <c r="M185" s="4" t="s">
        <v>29</v>
      </c>
      <c r="N185" s="4" t="s">
        <v>30</v>
      </c>
      <c r="O185" s="4" t="s">
        <v>31</v>
      </c>
      <c r="P185" s="4" t="s">
        <v>32</v>
      </c>
    </row>
    <row r="186" spans="1:16" x14ac:dyDescent="0.3">
      <c r="A186" s="8" t="s">
        <v>198</v>
      </c>
      <c r="B186" s="8" t="s">
        <v>62</v>
      </c>
      <c r="C186" s="2">
        <v>1.8444266238973502E-2</v>
      </c>
      <c r="D186" s="2">
        <v>-1.33858267716535E-2</v>
      </c>
      <c r="E186" s="2">
        <v>2.9529130087789301E-2</v>
      </c>
      <c r="F186" s="2">
        <v>-8.8372093023255799E-2</v>
      </c>
      <c r="G186" s="2">
        <v>-0.11054421768707499</v>
      </c>
      <c r="H186" s="2">
        <v>9.5602294455066905E-3</v>
      </c>
      <c r="I186" s="2">
        <v>3.7878787878787902E-3</v>
      </c>
      <c r="J186" s="2">
        <v>1.2264150943396199E-2</v>
      </c>
      <c r="K186" s="2">
        <v>5.3122087604846199E-2</v>
      </c>
      <c r="L186" s="2">
        <v>4.0707964601769897E-2</v>
      </c>
      <c r="M186" s="2">
        <v>0.16581632653061201</v>
      </c>
      <c r="N186" s="2">
        <v>0.12107950401167</v>
      </c>
      <c r="O186" s="3">
        <v>0.43243243243243201</v>
      </c>
      <c r="P186" s="3">
        <v>0.22665602553870701</v>
      </c>
    </row>
    <row r="187" spans="1:16" x14ac:dyDescent="0.3">
      <c r="A187" s="8" t="s">
        <v>198</v>
      </c>
      <c r="B187" s="8" t="s">
        <v>63</v>
      </c>
      <c r="C187" s="2">
        <v>3.5650623885917998E-2</v>
      </c>
      <c r="D187" s="2">
        <v>-4.0447504302925999E-2</v>
      </c>
      <c r="E187" s="2">
        <v>7.6233183856502199E-2</v>
      </c>
      <c r="F187" s="2">
        <v>7.8333333333333297E-2</v>
      </c>
      <c r="G187" s="2">
        <v>-0.12751159196290601</v>
      </c>
      <c r="H187" s="2">
        <v>4.8715677590788299E-2</v>
      </c>
      <c r="I187" s="2">
        <v>3.125E-2</v>
      </c>
      <c r="J187" s="2">
        <v>0.10483210483210501</v>
      </c>
      <c r="K187" s="2">
        <v>6.37509266123054E-2</v>
      </c>
      <c r="L187" s="2">
        <v>8.3623693379790906E-3</v>
      </c>
      <c r="M187" s="2">
        <v>7.3255010366275006E-2</v>
      </c>
      <c r="N187" s="2">
        <v>0.24275595621377999</v>
      </c>
      <c r="O187" s="3">
        <v>0.430689399555226</v>
      </c>
      <c r="P187" s="3">
        <v>0.730941704035874</v>
      </c>
    </row>
    <row r="188" spans="1:16" x14ac:dyDescent="0.3">
      <c r="A188" s="8" t="s">
        <v>198</v>
      </c>
      <c r="B188" s="8" t="s">
        <v>64</v>
      </c>
      <c r="C188" s="2">
        <v>5.2980132450331098E-2</v>
      </c>
      <c r="D188" s="2">
        <v>-1.88679245283019E-2</v>
      </c>
      <c r="E188" s="2">
        <v>0.115384615384615</v>
      </c>
      <c r="F188" s="2">
        <v>-2.2988505747126398E-2</v>
      </c>
      <c r="G188" s="2">
        <v>-8.8235294117647106E-2</v>
      </c>
      <c r="H188" s="2">
        <v>0.154838709677419</v>
      </c>
      <c r="I188" s="2">
        <v>5.5865921787709501E-2</v>
      </c>
      <c r="J188" s="2">
        <v>0.13227513227513199</v>
      </c>
      <c r="K188" s="2">
        <v>6.5420560747663503E-2</v>
      </c>
      <c r="L188" s="2">
        <v>-6.5789473684210495E-2</v>
      </c>
      <c r="M188" s="2">
        <v>0.20657276995305199</v>
      </c>
      <c r="N188" s="2">
        <v>0.28404669260700399</v>
      </c>
      <c r="O188" s="3">
        <v>0.54205607476635498</v>
      </c>
      <c r="P188" s="3">
        <v>1.1153846153846201</v>
      </c>
    </row>
    <row r="189" spans="1:16" x14ac:dyDescent="0.3">
      <c r="A189" s="8" t="s">
        <v>198</v>
      </c>
      <c r="B189" s="8" t="s">
        <v>65</v>
      </c>
      <c r="C189" s="2">
        <v>-0.266666666666667</v>
      </c>
      <c r="D189" s="2">
        <v>0</v>
      </c>
      <c r="E189" s="2">
        <v>0.18181818181818199</v>
      </c>
      <c r="F189" s="2">
        <v>-0.230769230769231</v>
      </c>
      <c r="G189" s="2">
        <v>0.6</v>
      </c>
      <c r="H189" s="2">
        <v>-0.1875</v>
      </c>
      <c r="I189" s="2">
        <v>-0.15384615384615399</v>
      </c>
      <c r="J189" s="2">
        <v>0.45454545454545497</v>
      </c>
      <c r="K189" s="2">
        <v>6.25E-2</v>
      </c>
      <c r="L189" s="2">
        <v>0</v>
      </c>
      <c r="M189" s="2">
        <v>0.35294117647058798</v>
      </c>
      <c r="N189" s="2">
        <v>0.30434782608695699</v>
      </c>
      <c r="O189" s="3">
        <v>0.875</v>
      </c>
      <c r="P189" s="3">
        <v>1.72727272727273</v>
      </c>
    </row>
    <row r="190" spans="1:16" x14ac:dyDescent="0.3">
      <c r="A190" s="8" t="s">
        <v>198</v>
      </c>
      <c r="B190" s="8" t="s">
        <v>66</v>
      </c>
      <c r="C190" s="2">
        <v>0</v>
      </c>
      <c r="D190" s="2">
        <v>0</v>
      </c>
      <c r="E190" s="2">
        <v>0</v>
      </c>
      <c r="F190" s="2">
        <v>0</v>
      </c>
      <c r="G190" s="2">
        <v>0</v>
      </c>
      <c r="H190" s="2">
        <v>0</v>
      </c>
      <c r="I190" s="2">
        <v>0</v>
      </c>
      <c r="J190" s="2">
        <v>-1</v>
      </c>
      <c r="K190" s="2">
        <v>0</v>
      </c>
      <c r="L190" s="2">
        <v>0</v>
      </c>
      <c r="M190" s="2">
        <v>0</v>
      </c>
      <c r="N190" s="2">
        <v>0</v>
      </c>
      <c r="O190" s="3">
        <v>0</v>
      </c>
      <c r="P190" s="3">
        <v>0</v>
      </c>
    </row>
    <row r="191" spans="1:16" x14ac:dyDescent="0.3">
      <c r="A191" s="8" t="s">
        <v>198</v>
      </c>
      <c r="B191" s="8" t="s">
        <v>67</v>
      </c>
      <c r="C191" s="2">
        <v>0</v>
      </c>
      <c r="D191" s="2">
        <v>0</v>
      </c>
      <c r="E191" s="2">
        <v>0</v>
      </c>
      <c r="F191" s="2">
        <v>0</v>
      </c>
      <c r="G191" s="2">
        <v>0</v>
      </c>
      <c r="H191" s="2">
        <v>0</v>
      </c>
      <c r="I191" s="2">
        <v>0</v>
      </c>
      <c r="J191" s="2">
        <v>0</v>
      </c>
      <c r="K191" s="2">
        <v>0</v>
      </c>
      <c r="L191" s="2">
        <v>0</v>
      </c>
      <c r="M191" s="2">
        <v>0</v>
      </c>
      <c r="N191" s="2">
        <v>0</v>
      </c>
      <c r="O191" s="3">
        <v>0</v>
      </c>
      <c r="P191" s="3">
        <v>0</v>
      </c>
    </row>
    <row r="192" spans="1:16" x14ac:dyDescent="0.3">
      <c r="A192" s="8" t="s">
        <v>198</v>
      </c>
      <c r="B192" s="8" t="s">
        <v>68</v>
      </c>
      <c r="C192" s="2">
        <v>5.3227633069082701E-2</v>
      </c>
      <c r="D192" s="2">
        <v>-1.0752688172043E-3</v>
      </c>
      <c r="E192" s="2">
        <v>1.39935414424112E-2</v>
      </c>
      <c r="F192" s="2">
        <v>-4.56475583864119E-2</v>
      </c>
      <c r="G192" s="2">
        <v>-4.0044493882091199E-2</v>
      </c>
      <c r="H192" s="2">
        <v>0.104287369640788</v>
      </c>
      <c r="I192" s="2">
        <v>-6.29590766002099E-3</v>
      </c>
      <c r="J192" s="2">
        <v>-3.9070749736008499E-2</v>
      </c>
      <c r="K192" s="2">
        <v>3.4065934065934098E-2</v>
      </c>
      <c r="L192" s="2">
        <v>-6.3761955366631196E-3</v>
      </c>
      <c r="M192" s="2">
        <v>6.9518716577540093E-2</v>
      </c>
      <c r="N192" s="2">
        <v>0.11600000000000001</v>
      </c>
      <c r="O192" s="3">
        <v>0.22637362637362601</v>
      </c>
      <c r="P192" s="3">
        <v>0.20129171151776101</v>
      </c>
    </row>
    <row r="193" spans="1:16" x14ac:dyDescent="0.3">
      <c r="A193" s="8" t="s">
        <v>198</v>
      </c>
      <c r="B193" s="8" t="s">
        <v>69</v>
      </c>
      <c r="C193" s="2">
        <v>-0.103883495145631</v>
      </c>
      <c r="D193" s="2">
        <v>-1.73347778981582E-2</v>
      </c>
      <c r="E193" s="2">
        <v>2.6460859977949301E-2</v>
      </c>
      <c r="F193" s="2">
        <v>6.7669172932330796E-2</v>
      </c>
      <c r="G193" s="2">
        <v>-3.82293762575453E-2</v>
      </c>
      <c r="H193" s="2">
        <v>6.3807531380753096E-2</v>
      </c>
      <c r="I193" s="2">
        <v>4.5231071779744302E-2</v>
      </c>
      <c r="J193" s="2">
        <v>0.10065851364064</v>
      </c>
      <c r="K193" s="2">
        <v>4.2735042735042701E-2</v>
      </c>
      <c r="L193" s="2">
        <v>3.36065573770492E-2</v>
      </c>
      <c r="M193" s="2">
        <v>0.136399682791435</v>
      </c>
      <c r="N193" s="2">
        <v>0.11235170969993</v>
      </c>
      <c r="O193" s="3">
        <v>0.36239316239316199</v>
      </c>
      <c r="P193" s="3">
        <v>0.75744211686879803</v>
      </c>
    </row>
    <row r="194" spans="1:16" x14ac:dyDescent="0.3">
      <c r="A194" s="8" t="s">
        <v>198</v>
      </c>
      <c r="B194" s="8" t="s">
        <v>70</v>
      </c>
      <c r="C194" s="2">
        <v>-1.18343195266272E-2</v>
      </c>
      <c r="D194" s="2">
        <v>-0.125748502994012</v>
      </c>
      <c r="E194" s="2">
        <v>1.3698630136986301E-2</v>
      </c>
      <c r="F194" s="2">
        <v>-9.45945945945946E-2</v>
      </c>
      <c r="G194" s="2">
        <v>2.2388059701492501E-2</v>
      </c>
      <c r="H194" s="2">
        <v>9.4890510948905105E-2</v>
      </c>
      <c r="I194" s="2">
        <v>0.18666666666666701</v>
      </c>
      <c r="J194" s="2">
        <v>-3.3707865168539297E-2</v>
      </c>
      <c r="K194" s="2">
        <v>5.2325581395348798E-2</v>
      </c>
      <c r="L194" s="2">
        <v>7.7348066298342497E-2</v>
      </c>
      <c r="M194" s="2">
        <v>6.15384615384615E-2</v>
      </c>
      <c r="N194" s="2">
        <v>0.15942028985507201</v>
      </c>
      <c r="O194" s="3">
        <v>0.39534883720930197</v>
      </c>
      <c r="P194" s="3">
        <v>0.64383561643835596</v>
      </c>
    </row>
    <row r="195" spans="1:16" x14ac:dyDescent="0.3">
      <c r="A195" s="8" t="s">
        <v>198</v>
      </c>
      <c r="B195" s="8" t="s">
        <v>71</v>
      </c>
      <c r="C195" s="2">
        <v>-0.11111111111111099</v>
      </c>
      <c r="D195" s="2">
        <v>-0.3125</v>
      </c>
      <c r="E195" s="2">
        <v>-0.27272727272727298</v>
      </c>
      <c r="F195" s="2">
        <v>-0.5</v>
      </c>
      <c r="G195" s="2">
        <v>-0.25</v>
      </c>
      <c r="H195" s="2">
        <v>2.6666666666666701</v>
      </c>
      <c r="I195" s="2">
        <v>0.54545454545454497</v>
      </c>
      <c r="J195" s="2">
        <v>0.23529411764705899</v>
      </c>
      <c r="K195" s="2">
        <v>0</v>
      </c>
      <c r="L195" s="2">
        <v>-0.19047619047618999</v>
      </c>
      <c r="M195" s="2">
        <v>-0.17647058823529399</v>
      </c>
      <c r="N195" s="2">
        <v>1.21428571428571</v>
      </c>
      <c r="O195" s="3">
        <v>0.476190476190476</v>
      </c>
      <c r="P195" s="3">
        <v>1.8181818181818199</v>
      </c>
    </row>
    <row r="196" spans="1:16" x14ac:dyDescent="0.3">
      <c r="A196" s="8" t="s">
        <v>198</v>
      </c>
      <c r="B196" s="8" t="s">
        <v>72</v>
      </c>
      <c r="C196" s="2">
        <v>0</v>
      </c>
      <c r="D196" s="2">
        <v>0</v>
      </c>
      <c r="E196" s="2">
        <v>0</v>
      </c>
      <c r="F196" s="2">
        <v>0</v>
      </c>
      <c r="G196" s="2">
        <v>-1</v>
      </c>
      <c r="H196" s="2">
        <v>0</v>
      </c>
      <c r="I196" s="2">
        <v>0</v>
      </c>
      <c r="J196" s="2">
        <v>0</v>
      </c>
      <c r="K196" s="2">
        <v>1</v>
      </c>
      <c r="L196" s="2">
        <v>0</v>
      </c>
      <c r="M196" s="2">
        <v>-0.5</v>
      </c>
      <c r="N196" s="2">
        <v>0</v>
      </c>
      <c r="O196" s="3">
        <v>0</v>
      </c>
      <c r="P196" s="3">
        <v>0</v>
      </c>
    </row>
    <row r="197" spans="1:16" x14ac:dyDescent="0.3">
      <c r="A197" s="8" t="s">
        <v>198</v>
      </c>
      <c r="B197" s="8" t="s">
        <v>73</v>
      </c>
      <c r="C197" s="2">
        <v>0</v>
      </c>
      <c r="D197" s="2">
        <v>0</v>
      </c>
      <c r="E197" s="2">
        <v>0</v>
      </c>
      <c r="F197" s="2">
        <v>0</v>
      </c>
      <c r="G197" s="2">
        <v>0</v>
      </c>
      <c r="H197" s="2">
        <v>0</v>
      </c>
      <c r="I197" s="2">
        <v>0</v>
      </c>
      <c r="J197" s="2">
        <v>0</v>
      </c>
      <c r="K197" s="2">
        <v>0</v>
      </c>
      <c r="L197" s="2">
        <v>0</v>
      </c>
      <c r="M197" s="2">
        <v>0</v>
      </c>
      <c r="N197" s="2">
        <v>0</v>
      </c>
      <c r="O197" s="3">
        <v>0</v>
      </c>
      <c r="P197" s="3">
        <v>0</v>
      </c>
    </row>
    <row r="198" spans="1:16" x14ac:dyDescent="0.3">
      <c r="A198" s="8" t="s">
        <v>199</v>
      </c>
      <c r="B198" s="8" t="s">
        <v>62</v>
      </c>
      <c r="C198" s="2">
        <v>-7.0696359137504402E-3</v>
      </c>
      <c r="D198" s="2">
        <v>7.1199715201139199E-3</v>
      </c>
      <c r="E198" s="2">
        <v>-2.3683280311063998E-2</v>
      </c>
      <c r="F198" s="2">
        <v>-1.7740767559739301E-2</v>
      </c>
      <c r="G198" s="2">
        <v>-1.2163656468853701E-2</v>
      </c>
      <c r="H198" s="2">
        <v>-3.69402985074627E-2</v>
      </c>
      <c r="I198" s="2">
        <v>-1.20108485083301E-2</v>
      </c>
      <c r="J198" s="2">
        <v>1.4509803921568599E-2</v>
      </c>
      <c r="K198" s="2">
        <v>1.31426362582141E-2</v>
      </c>
      <c r="L198" s="2">
        <v>3.9297977871041598E-2</v>
      </c>
      <c r="M198" s="2">
        <v>4.62555066079295E-2</v>
      </c>
      <c r="N198" s="2">
        <v>5.9649122807017502E-3</v>
      </c>
      <c r="O198" s="3">
        <v>0.108233475067646</v>
      </c>
      <c r="P198" s="3">
        <v>1.34323082361258E-2</v>
      </c>
    </row>
    <row r="199" spans="1:16" x14ac:dyDescent="0.3">
      <c r="A199" s="8" t="s">
        <v>199</v>
      </c>
      <c r="B199" s="8" t="s">
        <v>63</v>
      </c>
      <c r="C199" s="2">
        <v>-4.7771721705674897E-2</v>
      </c>
      <c r="D199" s="2">
        <v>5.4208754208754199E-2</v>
      </c>
      <c r="E199" s="2">
        <v>6.1641648035771303E-2</v>
      </c>
      <c r="F199" s="2">
        <v>9.1155234657039702E-2</v>
      </c>
      <c r="G199" s="2">
        <v>1.6818307140887799E-2</v>
      </c>
      <c r="H199" s="2">
        <v>4.3926247288503299E-2</v>
      </c>
      <c r="I199" s="2">
        <v>1.8961038961039001E-2</v>
      </c>
      <c r="J199" s="2">
        <v>4.9451950038235999E-2</v>
      </c>
      <c r="K199" s="2">
        <v>4.0806412436240003E-2</v>
      </c>
      <c r="L199" s="2">
        <v>-3.7339556592765502E-3</v>
      </c>
      <c r="M199" s="2">
        <v>3.2560318575778902E-2</v>
      </c>
      <c r="N199" s="2">
        <v>5.6715063520871101E-3</v>
      </c>
      <c r="O199" s="3">
        <v>7.6754918630070404E-2</v>
      </c>
      <c r="P199" s="3">
        <v>0.41584158415841599</v>
      </c>
    </row>
    <row r="200" spans="1:16" x14ac:dyDescent="0.3">
      <c r="A200" s="8" t="s">
        <v>199</v>
      </c>
      <c r="B200" s="8" t="s">
        <v>64</v>
      </c>
      <c r="C200" s="2">
        <v>-5.6818181818181802E-2</v>
      </c>
      <c r="D200" s="2">
        <v>8.8353413654618504E-2</v>
      </c>
      <c r="E200" s="2">
        <v>-0.118081180811808</v>
      </c>
      <c r="F200" s="2">
        <v>0.125523012552301</v>
      </c>
      <c r="G200" s="2">
        <v>4.4609665427509299E-2</v>
      </c>
      <c r="H200" s="2">
        <v>0.185053380782918</v>
      </c>
      <c r="I200" s="2">
        <v>5.7057057057057103E-2</v>
      </c>
      <c r="J200" s="2">
        <v>0.107954545454545</v>
      </c>
      <c r="K200" s="2">
        <v>4.6153846153846198E-2</v>
      </c>
      <c r="L200" s="2">
        <v>4.1666666666666699E-2</v>
      </c>
      <c r="M200" s="2">
        <v>6.3529411764705904E-2</v>
      </c>
      <c r="N200" s="2">
        <v>3.09734513274336E-2</v>
      </c>
      <c r="O200" s="3">
        <v>0.19487179487179501</v>
      </c>
      <c r="P200" s="3">
        <v>0.71955719557195597</v>
      </c>
    </row>
    <row r="201" spans="1:16" x14ac:dyDescent="0.3">
      <c r="A201" s="8" t="s">
        <v>199</v>
      </c>
      <c r="B201" s="8" t="s">
        <v>65</v>
      </c>
      <c r="C201" s="2">
        <v>0.25</v>
      </c>
      <c r="D201" s="2">
        <v>-0.133333333333333</v>
      </c>
      <c r="E201" s="2">
        <v>0.15384615384615399</v>
      </c>
      <c r="F201" s="2">
        <v>-0.133333333333333</v>
      </c>
      <c r="G201" s="2">
        <v>0.15384615384615399</v>
      </c>
      <c r="H201" s="2">
        <v>0.266666666666667</v>
      </c>
      <c r="I201" s="2">
        <v>-5.2631578947368397E-2</v>
      </c>
      <c r="J201" s="2">
        <v>0.38888888888888901</v>
      </c>
      <c r="K201" s="2">
        <v>0.16</v>
      </c>
      <c r="L201" s="2">
        <v>-0.17241379310344801</v>
      </c>
      <c r="M201" s="2">
        <v>0.16666666666666699</v>
      </c>
      <c r="N201" s="2">
        <v>-0.17857142857142899</v>
      </c>
      <c r="O201" s="3">
        <v>-0.08</v>
      </c>
      <c r="P201" s="3">
        <v>0.76923076923076905</v>
      </c>
    </row>
    <row r="202" spans="1:16" x14ac:dyDescent="0.3">
      <c r="A202" s="8" t="s">
        <v>199</v>
      </c>
      <c r="B202" s="8" t="s">
        <v>66</v>
      </c>
      <c r="C202" s="2">
        <v>0</v>
      </c>
      <c r="D202" s="2">
        <v>-1</v>
      </c>
      <c r="E202" s="2">
        <v>0</v>
      </c>
      <c r="F202" s="2">
        <v>0</v>
      </c>
      <c r="G202" s="2">
        <v>0</v>
      </c>
      <c r="H202" s="2">
        <v>-0.5</v>
      </c>
      <c r="I202" s="2">
        <v>-1</v>
      </c>
      <c r="J202" s="2">
        <v>0</v>
      </c>
      <c r="K202" s="2">
        <v>0</v>
      </c>
      <c r="L202" s="2">
        <v>0</v>
      </c>
      <c r="M202" s="2">
        <v>0</v>
      </c>
      <c r="N202" s="2">
        <v>1</v>
      </c>
      <c r="O202" s="3">
        <v>0</v>
      </c>
      <c r="P202" s="3">
        <v>0</v>
      </c>
    </row>
    <row r="203" spans="1:16" x14ac:dyDescent="0.3">
      <c r="A203" s="8" t="s">
        <v>199</v>
      </c>
      <c r="B203" s="8" t="s">
        <v>67</v>
      </c>
      <c r="C203" s="2">
        <v>0</v>
      </c>
      <c r="D203" s="2">
        <v>0</v>
      </c>
      <c r="E203" s="2">
        <v>0</v>
      </c>
      <c r="F203" s="2">
        <v>0</v>
      </c>
      <c r="G203" s="2">
        <v>0</v>
      </c>
      <c r="H203" s="2">
        <v>0</v>
      </c>
      <c r="I203" s="2">
        <v>0</v>
      </c>
      <c r="J203" s="2">
        <v>0</v>
      </c>
      <c r="K203" s="2">
        <v>0</v>
      </c>
      <c r="L203" s="2">
        <v>0</v>
      </c>
      <c r="M203" s="2">
        <v>0</v>
      </c>
      <c r="N203" s="2">
        <v>0</v>
      </c>
      <c r="O203" s="3">
        <v>0</v>
      </c>
      <c r="P203" s="3">
        <v>0</v>
      </c>
    </row>
    <row r="204" spans="1:16" x14ac:dyDescent="0.3">
      <c r="A204" s="8" t="s">
        <v>199</v>
      </c>
      <c r="B204" s="8" t="s">
        <v>68</v>
      </c>
      <c r="C204" s="2">
        <v>8.97606382978723E-2</v>
      </c>
      <c r="D204" s="2">
        <v>3.4777303233679099E-2</v>
      </c>
      <c r="E204" s="2">
        <v>4.3042452830188697E-2</v>
      </c>
      <c r="F204" s="2">
        <v>-5.87902769926512E-2</v>
      </c>
      <c r="G204" s="2">
        <v>3.6036036036036002E-3</v>
      </c>
      <c r="H204" s="2">
        <v>-2.5134649910233401E-2</v>
      </c>
      <c r="I204" s="2">
        <v>2.0871700429711499E-2</v>
      </c>
      <c r="J204" s="2">
        <v>1.7438364401683702E-2</v>
      </c>
      <c r="K204" s="2">
        <v>1.41843971631206E-2</v>
      </c>
      <c r="L204" s="2">
        <v>1.4568764568764599E-2</v>
      </c>
      <c r="M204" s="2">
        <v>-2.2400919012061999E-2</v>
      </c>
      <c r="N204" s="2">
        <v>-7.9318448883666307E-2</v>
      </c>
      <c r="O204" s="3">
        <v>-7.3877068557919603E-2</v>
      </c>
      <c r="P204" s="3">
        <v>-7.6061320754716999E-2</v>
      </c>
    </row>
    <row r="205" spans="1:16" x14ac:dyDescent="0.3">
      <c r="A205" s="8" t="s">
        <v>199</v>
      </c>
      <c r="B205" s="8" t="s">
        <v>69</v>
      </c>
      <c r="C205" s="2">
        <v>-0.13811259619279101</v>
      </c>
      <c r="D205" s="2">
        <v>3.8063909774436099E-2</v>
      </c>
      <c r="E205" s="2">
        <v>-2.0823902218198301E-2</v>
      </c>
      <c r="F205" s="2">
        <v>7.9519186315302803E-2</v>
      </c>
      <c r="G205" s="2">
        <v>1.0278372591006399E-2</v>
      </c>
      <c r="H205" s="2">
        <v>7.75752437473506E-2</v>
      </c>
      <c r="I205" s="2">
        <v>7.4744295830055096E-3</v>
      </c>
      <c r="J205" s="2">
        <v>2.5380710659898501E-2</v>
      </c>
      <c r="K205" s="2">
        <v>4.7600913937547597E-2</v>
      </c>
      <c r="L205" s="2">
        <v>2.9080334423845899E-2</v>
      </c>
      <c r="M205" s="2">
        <v>5.2631578947368397E-2</v>
      </c>
      <c r="N205" s="2">
        <v>-1.34228187919463E-2</v>
      </c>
      <c r="O205" s="3">
        <v>0.11957349581112001</v>
      </c>
      <c r="P205" s="3">
        <v>0.33091896785876002</v>
      </c>
    </row>
    <row r="206" spans="1:16" x14ac:dyDescent="0.3">
      <c r="A206" s="8" t="s">
        <v>199</v>
      </c>
      <c r="B206" s="8" t="s">
        <v>70</v>
      </c>
      <c r="C206" s="2">
        <v>-9.9616858237547901E-2</v>
      </c>
      <c r="D206" s="2">
        <v>-5.5319148936170202E-2</v>
      </c>
      <c r="E206" s="2">
        <v>8.1081081081081099E-2</v>
      </c>
      <c r="F206" s="2">
        <v>1.6666666666666701E-2</v>
      </c>
      <c r="G206" s="2">
        <v>-0.168032786885246</v>
      </c>
      <c r="H206" s="2">
        <v>2.4630541871921201E-2</v>
      </c>
      <c r="I206" s="2">
        <v>3.8461538461538498E-2</v>
      </c>
      <c r="J206" s="2">
        <v>-3.2407407407407399E-2</v>
      </c>
      <c r="K206" s="2">
        <v>0.124401913875598</v>
      </c>
      <c r="L206" s="2">
        <v>-4.2553191489361703E-3</v>
      </c>
      <c r="M206" s="2">
        <v>7.2649572649572697E-2</v>
      </c>
      <c r="N206" s="2">
        <v>-0.131474103585657</v>
      </c>
      <c r="O206" s="3">
        <v>4.3062200956937802E-2</v>
      </c>
      <c r="P206" s="3">
        <v>-1.8018018018018001E-2</v>
      </c>
    </row>
    <row r="207" spans="1:16" x14ac:dyDescent="0.3">
      <c r="A207" s="8" t="s">
        <v>199</v>
      </c>
      <c r="B207" s="8" t="s">
        <v>71</v>
      </c>
      <c r="C207" s="2">
        <v>-0.5</v>
      </c>
      <c r="D207" s="2">
        <v>0.5</v>
      </c>
      <c r="E207" s="2">
        <v>1.3333333333333299</v>
      </c>
      <c r="F207" s="2">
        <v>7.1428571428571397E-2</v>
      </c>
      <c r="G207" s="2">
        <v>6.6666666666666693E-2</v>
      </c>
      <c r="H207" s="2">
        <v>0.25</v>
      </c>
      <c r="I207" s="2">
        <v>0</v>
      </c>
      <c r="J207" s="2">
        <v>0.35</v>
      </c>
      <c r="K207" s="2">
        <v>-0.296296296296296</v>
      </c>
      <c r="L207" s="2">
        <v>-0.21052631578947401</v>
      </c>
      <c r="M207" s="2">
        <v>0.46666666666666701</v>
      </c>
      <c r="N207" s="2">
        <v>-0.13636363636363599</v>
      </c>
      <c r="O207" s="3">
        <v>-0.296296296296296</v>
      </c>
      <c r="P207" s="3">
        <v>2.1666666666666701</v>
      </c>
    </row>
    <row r="208" spans="1:16" x14ac:dyDescent="0.3">
      <c r="A208" s="8" t="s">
        <v>199</v>
      </c>
      <c r="B208" s="8" t="s">
        <v>72</v>
      </c>
      <c r="C208" s="2">
        <v>0</v>
      </c>
      <c r="D208" s="2">
        <v>-1</v>
      </c>
      <c r="E208" s="2">
        <v>0</v>
      </c>
      <c r="F208" s="2">
        <v>0</v>
      </c>
      <c r="G208" s="2">
        <v>0</v>
      </c>
      <c r="H208" s="2">
        <v>-1</v>
      </c>
      <c r="I208" s="2">
        <v>0</v>
      </c>
      <c r="J208" s="2">
        <v>0</v>
      </c>
      <c r="K208" s="2">
        <v>1</v>
      </c>
      <c r="L208" s="2">
        <v>-0.5</v>
      </c>
      <c r="M208" s="2">
        <v>0</v>
      </c>
      <c r="N208" s="2">
        <v>1</v>
      </c>
      <c r="O208" s="3">
        <v>1</v>
      </c>
      <c r="P208" s="3">
        <v>0</v>
      </c>
    </row>
    <row r="209" spans="1:16" x14ac:dyDescent="0.3">
      <c r="A209" s="8" t="s">
        <v>199</v>
      </c>
      <c r="B209" s="8" t="s">
        <v>73</v>
      </c>
      <c r="C209" s="2">
        <v>0</v>
      </c>
      <c r="D209" s="2">
        <v>0</v>
      </c>
      <c r="E209" s="2">
        <v>0</v>
      </c>
      <c r="F209" s="2">
        <v>0</v>
      </c>
      <c r="G209" s="2">
        <v>0</v>
      </c>
      <c r="H209" s="2">
        <v>0</v>
      </c>
      <c r="I209" s="2">
        <v>0</v>
      </c>
      <c r="J209" s="2">
        <v>0</v>
      </c>
      <c r="K209" s="2">
        <v>0</v>
      </c>
      <c r="L209" s="2">
        <v>0</v>
      </c>
      <c r="M209" s="2">
        <v>0</v>
      </c>
      <c r="N209" s="2">
        <v>0</v>
      </c>
      <c r="O209" s="3">
        <v>0</v>
      </c>
      <c r="P209" s="3">
        <v>0</v>
      </c>
    </row>
    <row r="210" spans="1:16" x14ac:dyDescent="0.3">
      <c r="A210" s="8" t="s">
        <v>200</v>
      </c>
      <c r="B210" s="8" t="s">
        <v>62</v>
      </c>
      <c r="C210" s="2">
        <v>1.98228595529313E-2</v>
      </c>
      <c r="D210" s="2">
        <v>-3.7220843672456602E-3</v>
      </c>
      <c r="E210" s="2">
        <v>-5.8945620589456203E-2</v>
      </c>
      <c r="F210" s="2">
        <v>-7.4547860608734001E-2</v>
      </c>
      <c r="G210" s="2">
        <v>-9.3422306959008605E-2</v>
      </c>
      <c r="H210" s="2">
        <v>1.0515247108307001E-2</v>
      </c>
      <c r="I210" s="2">
        <v>3.8501560874089499E-2</v>
      </c>
      <c r="J210" s="2">
        <v>-2.5551102204408802E-2</v>
      </c>
      <c r="K210" s="2">
        <v>-3.5989717223650401E-2</v>
      </c>
      <c r="L210" s="2">
        <v>5.4399999999999997E-2</v>
      </c>
      <c r="M210" s="2">
        <v>7.4860900354071794E-2</v>
      </c>
      <c r="N210" s="2">
        <v>0.26541176470588201</v>
      </c>
      <c r="O210" s="3">
        <v>0.38251928020565601</v>
      </c>
      <c r="P210" s="3">
        <v>0.116230801162308</v>
      </c>
    </row>
    <row r="211" spans="1:16" x14ac:dyDescent="0.3">
      <c r="A211" s="8" t="s">
        <v>200</v>
      </c>
      <c r="B211" s="8" t="s">
        <v>63</v>
      </c>
      <c r="C211" s="2">
        <v>5.3078556263269601E-3</v>
      </c>
      <c r="D211" s="2">
        <v>-2.69271383315734E-2</v>
      </c>
      <c r="E211" s="2">
        <v>7.2707542051003798E-2</v>
      </c>
      <c r="F211" s="2">
        <v>-2.4785027819929199E-2</v>
      </c>
      <c r="G211" s="2">
        <v>-0.102697095435685</v>
      </c>
      <c r="H211" s="2">
        <v>0.102890173410405</v>
      </c>
      <c r="I211" s="2">
        <v>4.5073375262054502E-2</v>
      </c>
      <c r="J211" s="2">
        <v>0.113340020060181</v>
      </c>
      <c r="K211" s="2">
        <v>5.0900900900900901E-2</v>
      </c>
      <c r="L211" s="2">
        <v>-2.9147021003000401E-2</v>
      </c>
      <c r="M211" s="2">
        <v>9.4039735099337704E-2</v>
      </c>
      <c r="N211" s="2">
        <v>0.30185633575464099</v>
      </c>
      <c r="O211" s="3">
        <v>0.45315315315315302</v>
      </c>
      <c r="P211" s="3">
        <v>0.75040694519804696</v>
      </c>
    </row>
    <row r="212" spans="1:16" x14ac:dyDescent="0.3">
      <c r="A212" s="8" t="s">
        <v>200</v>
      </c>
      <c r="B212" s="8" t="s">
        <v>64</v>
      </c>
      <c r="C212" s="2">
        <v>1.41509433962264E-2</v>
      </c>
      <c r="D212" s="2">
        <v>5.1162790697674397E-2</v>
      </c>
      <c r="E212" s="2">
        <v>3.5398230088495602E-2</v>
      </c>
      <c r="F212" s="2">
        <v>-0.13675213675213699</v>
      </c>
      <c r="G212" s="2">
        <v>4.95049504950495E-2</v>
      </c>
      <c r="H212" s="2">
        <v>0.21698113207547201</v>
      </c>
      <c r="I212" s="2">
        <v>9.3023255813953501E-2</v>
      </c>
      <c r="J212" s="2">
        <v>0.16666666666666699</v>
      </c>
      <c r="K212" s="2">
        <v>6.9908814589665594E-2</v>
      </c>
      <c r="L212" s="2">
        <v>-6.8181818181818205E-2</v>
      </c>
      <c r="M212" s="2">
        <v>0.13719512195121999</v>
      </c>
      <c r="N212" s="2">
        <v>0.46648793565683599</v>
      </c>
      <c r="O212" s="3">
        <v>0.66261398176291797</v>
      </c>
      <c r="P212" s="3">
        <v>1.4203539823008899</v>
      </c>
    </row>
    <row r="213" spans="1:16" x14ac:dyDescent="0.3">
      <c r="A213" s="8" t="s">
        <v>200</v>
      </c>
      <c r="B213" s="8" t="s">
        <v>65</v>
      </c>
      <c r="C213" s="2">
        <v>-0.1875</v>
      </c>
      <c r="D213" s="2">
        <v>0.15384615384615399</v>
      </c>
      <c r="E213" s="2">
        <v>6.6666666666666693E-2</v>
      </c>
      <c r="F213" s="2">
        <v>-0.25</v>
      </c>
      <c r="G213" s="2">
        <v>-0.75</v>
      </c>
      <c r="H213" s="2">
        <v>3.3333333333333299</v>
      </c>
      <c r="I213" s="2">
        <v>0.84615384615384603</v>
      </c>
      <c r="J213" s="2">
        <v>0</v>
      </c>
      <c r="K213" s="2">
        <v>0</v>
      </c>
      <c r="L213" s="2">
        <v>-0.33333333333333298</v>
      </c>
      <c r="M213" s="2">
        <v>0.3125</v>
      </c>
      <c r="N213" s="2">
        <v>1.1428571428571399</v>
      </c>
      <c r="O213" s="3">
        <v>0.875</v>
      </c>
      <c r="P213" s="3">
        <v>2</v>
      </c>
    </row>
    <row r="214" spans="1:16" x14ac:dyDescent="0.3">
      <c r="A214" s="8" t="s">
        <v>200</v>
      </c>
      <c r="B214" s="8" t="s">
        <v>66</v>
      </c>
      <c r="C214" s="2">
        <v>0</v>
      </c>
      <c r="D214" s="2">
        <v>0</v>
      </c>
      <c r="E214" s="2">
        <v>0</v>
      </c>
      <c r="F214" s="2">
        <v>0</v>
      </c>
      <c r="G214" s="2">
        <v>0</v>
      </c>
      <c r="H214" s="2">
        <v>0</v>
      </c>
      <c r="I214" s="2">
        <v>0</v>
      </c>
      <c r="J214" s="2">
        <v>0</v>
      </c>
      <c r="K214" s="2">
        <v>0</v>
      </c>
      <c r="L214" s="2">
        <v>0</v>
      </c>
      <c r="M214" s="2">
        <v>0</v>
      </c>
      <c r="N214" s="2">
        <v>0</v>
      </c>
      <c r="O214" s="3">
        <v>0</v>
      </c>
      <c r="P214" s="3">
        <v>0</v>
      </c>
    </row>
    <row r="215" spans="1:16" x14ac:dyDescent="0.3">
      <c r="A215" s="8" t="s">
        <v>200</v>
      </c>
      <c r="B215" s="8" t="s">
        <v>67</v>
      </c>
      <c r="C215" s="2">
        <v>0</v>
      </c>
      <c r="D215" s="2">
        <v>0</v>
      </c>
      <c r="E215" s="2">
        <v>0</v>
      </c>
      <c r="F215" s="2">
        <v>0</v>
      </c>
      <c r="G215" s="2">
        <v>0</v>
      </c>
      <c r="H215" s="2">
        <v>0</v>
      </c>
      <c r="I215" s="2">
        <v>0</v>
      </c>
      <c r="J215" s="2">
        <v>0</v>
      </c>
      <c r="K215" s="2">
        <v>0</v>
      </c>
      <c r="L215" s="2">
        <v>0</v>
      </c>
      <c r="M215" s="2">
        <v>0</v>
      </c>
      <c r="N215" s="2">
        <v>0</v>
      </c>
      <c r="O215" s="3">
        <v>0</v>
      </c>
      <c r="P215" s="3">
        <v>0</v>
      </c>
    </row>
    <row r="216" spans="1:16" x14ac:dyDescent="0.3">
      <c r="A216" s="8" t="s">
        <v>200</v>
      </c>
      <c r="B216" s="8" t="s">
        <v>68</v>
      </c>
      <c r="C216" s="2">
        <v>3.6129822412737302E-2</v>
      </c>
      <c r="D216" s="2">
        <v>5.0827423167848697E-2</v>
      </c>
      <c r="E216" s="2">
        <v>5.6242969628796395E-4</v>
      </c>
      <c r="F216" s="2">
        <v>-7.4761101742552002E-2</v>
      </c>
      <c r="G216" s="2">
        <v>-4.1919805589307399E-2</v>
      </c>
      <c r="H216" s="2">
        <v>4.5656309448319603E-2</v>
      </c>
      <c r="I216" s="2">
        <v>-1.03092783505155E-2</v>
      </c>
      <c r="J216" s="2">
        <v>1.2867647058823499E-2</v>
      </c>
      <c r="K216" s="2">
        <v>-4.7791893526920801E-2</v>
      </c>
      <c r="L216" s="2">
        <v>-1.77890724269377E-2</v>
      </c>
      <c r="M216" s="2">
        <v>0.100905562742561</v>
      </c>
      <c r="N216" s="2">
        <v>0.174500587544066</v>
      </c>
      <c r="O216" s="3">
        <v>0.20931639443436201</v>
      </c>
      <c r="P216" s="3">
        <v>0.12429696287964</v>
      </c>
    </row>
    <row r="217" spans="1:16" x14ac:dyDescent="0.3">
      <c r="A217" s="8" t="s">
        <v>200</v>
      </c>
      <c r="B217" s="8" t="s">
        <v>69</v>
      </c>
      <c r="C217" s="2">
        <v>-6.8146618482188906E-2</v>
      </c>
      <c r="D217" s="2">
        <v>-3.3795013850415501E-2</v>
      </c>
      <c r="E217" s="2">
        <v>4.0137614678899102E-3</v>
      </c>
      <c r="F217" s="2">
        <v>-7.8812107367218706E-2</v>
      </c>
      <c r="G217" s="2">
        <v>-2.2318660880347198E-2</v>
      </c>
      <c r="H217" s="2">
        <v>9.0678503487634704E-2</v>
      </c>
      <c r="I217" s="2">
        <v>4.4186046511627899E-2</v>
      </c>
      <c r="J217" s="2">
        <v>9.0757238307349705E-2</v>
      </c>
      <c r="K217" s="2">
        <v>8.6778968861664103E-3</v>
      </c>
      <c r="L217" s="2">
        <v>7.6417004048582995E-2</v>
      </c>
      <c r="M217" s="2">
        <v>0.10484250117536401</v>
      </c>
      <c r="N217" s="2">
        <v>0.255744680851064</v>
      </c>
      <c r="O217" s="3">
        <v>0.50638080653394602</v>
      </c>
      <c r="P217" s="3">
        <v>0.69208715596330295</v>
      </c>
    </row>
    <row r="218" spans="1:16" x14ac:dyDescent="0.3">
      <c r="A218" s="8" t="s">
        <v>200</v>
      </c>
      <c r="B218" s="8" t="s">
        <v>70</v>
      </c>
      <c r="C218" s="2">
        <v>-6.8322981366459604E-2</v>
      </c>
      <c r="D218" s="2">
        <v>3.6666666666666702E-2</v>
      </c>
      <c r="E218" s="2">
        <v>4.8231511254019303E-2</v>
      </c>
      <c r="F218" s="2">
        <v>-0.156441717791411</v>
      </c>
      <c r="G218" s="2">
        <v>-5.4545454545454501E-2</v>
      </c>
      <c r="H218" s="2">
        <v>9.6153846153846201E-2</v>
      </c>
      <c r="I218" s="2">
        <v>6.6666666666666693E-2</v>
      </c>
      <c r="J218" s="2">
        <v>-2.30263157894737E-2</v>
      </c>
      <c r="K218" s="2">
        <v>-5.3872053872053897E-2</v>
      </c>
      <c r="L218" s="2">
        <v>3.91459074733096E-2</v>
      </c>
      <c r="M218" s="2">
        <v>-1.3698630136986301E-2</v>
      </c>
      <c r="N218" s="2">
        <v>0.53125</v>
      </c>
      <c r="O218" s="3">
        <v>0.48484848484848497</v>
      </c>
      <c r="P218" s="3">
        <v>0.41800643086816702</v>
      </c>
    </row>
    <row r="219" spans="1:16" x14ac:dyDescent="0.3">
      <c r="A219" s="8" t="s">
        <v>200</v>
      </c>
      <c r="B219" s="8" t="s">
        <v>71</v>
      </c>
      <c r="C219" s="2">
        <v>-7.69230769230769E-2</v>
      </c>
      <c r="D219" s="2">
        <v>-8.3333333333333301E-2</v>
      </c>
      <c r="E219" s="2">
        <v>-9.0909090909090898E-2</v>
      </c>
      <c r="F219" s="2">
        <v>0.7</v>
      </c>
      <c r="G219" s="2">
        <v>0.23529411764705899</v>
      </c>
      <c r="H219" s="2">
        <v>-0.238095238095238</v>
      </c>
      <c r="I219" s="2">
        <v>0.5</v>
      </c>
      <c r="J219" s="2">
        <v>4.1666666666666699E-2</v>
      </c>
      <c r="K219" s="2">
        <v>-0.04</v>
      </c>
      <c r="L219" s="2">
        <v>-0.29166666666666702</v>
      </c>
      <c r="M219" s="2">
        <v>-0.29411764705882398</v>
      </c>
      <c r="N219" s="2">
        <v>1.8333333333333299</v>
      </c>
      <c r="O219" s="3">
        <v>0.36</v>
      </c>
      <c r="P219" s="3">
        <v>2.0909090909090899</v>
      </c>
    </row>
    <row r="220" spans="1:16" x14ac:dyDescent="0.3">
      <c r="A220" s="8" t="s">
        <v>200</v>
      </c>
      <c r="B220" s="8" t="s">
        <v>72</v>
      </c>
      <c r="C220" s="2">
        <v>0</v>
      </c>
      <c r="D220" s="2">
        <v>0</v>
      </c>
      <c r="E220" s="2">
        <v>0</v>
      </c>
      <c r="F220" s="2">
        <v>-1</v>
      </c>
      <c r="G220" s="2">
        <v>0</v>
      </c>
      <c r="H220" s="2">
        <v>0</v>
      </c>
      <c r="I220" s="2">
        <v>-1</v>
      </c>
      <c r="J220" s="2">
        <v>0</v>
      </c>
      <c r="K220" s="2">
        <v>0</v>
      </c>
      <c r="L220" s="2">
        <v>-1</v>
      </c>
      <c r="M220" s="2">
        <v>0</v>
      </c>
      <c r="N220" s="2">
        <v>0</v>
      </c>
      <c r="O220" s="3">
        <v>0</v>
      </c>
      <c r="P220" s="3">
        <v>0</v>
      </c>
    </row>
    <row r="221" spans="1:16" x14ac:dyDescent="0.3">
      <c r="A221" s="8" t="s">
        <v>200</v>
      </c>
      <c r="B221" s="8" t="s">
        <v>73</v>
      </c>
      <c r="C221" s="2">
        <v>0</v>
      </c>
      <c r="D221" s="2">
        <v>0</v>
      </c>
      <c r="E221" s="2">
        <v>0</v>
      </c>
      <c r="F221" s="2">
        <v>0</v>
      </c>
      <c r="G221" s="2">
        <v>0</v>
      </c>
      <c r="H221" s="2">
        <v>0</v>
      </c>
      <c r="I221" s="2">
        <v>0</v>
      </c>
      <c r="J221" s="2">
        <v>0</v>
      </c>
      <c r="K221" s="2">
        <v>0</v>
      </c>
      <c r="L221" s="2">
        <v>0</v>
      </c>
      <c r="M221" s="2">
        <v>0</v>
      </c>
      <c r="N221" s="2">
        <v>0</v>
      </c>
      <c r="O221" s="3">
        <v>0</v>
      </c>
      <c r="P221" s="3">
        <v>0</v>
      </c>
    </row>
    <row r="222" spans="1:16" x14ac:dyDescent="0.3">
      <c r="A222" s="8" t="s">
        <v>201</v>
      </c>
      <c r="B222" s="8" t="s">
        <v>62</v>
      </c>
      <c r="C222" s="2">
        <v>-1.39026812313803E-2</v>
      </c>
      <c r="D222" s="2">
        <v>-2.4169184290030201E-2</v>
      </c>
      <c r="E222" s="2">
        <v>-5.15995872033024E-3</v>
      </c>
      <c r="F222" s="2">
        <v>1.08921161825726E-2</v>
      </c>
      <c r="G222" s="2">
        <v>5.9004617752693701E-2</v>
      </c>
      <c r="H222" s="2">
        <v>1.6957364341085301E-2</v>
      </c>
      <c r="I222" s="2">
        <v>-8.5755121486422101E-3</v>
      </c>
      <c r="J222" s="2">
        <v>-1.53772224891879E-2</v>
      </c>
      <c r="K222" s="2">
        <v>7.2230356271351895E-2</v>
      </c>
      <c r="L222" s="2">
        <v>-1.7751479289940801E-2</v>
      </c>
      <c r="M222" s="2">
        <v>1.8535681186283601E-2</v>
      </c>
      <c r="N222" s="2">
        <v>-9.9636032757051907E-2</v>
      </c>
      <c r="O222" s="3">
        <v>-3.4163006344558301E-2</v>
      </c>
      <c r="P222" s="3">
        <v>2.1155830753354001E-2</v>
      </c>
    </row>
    <row r="223" spans="1:16" x14ac:dyDescent="0.3">
      <c r="A223" s="8" t="s">
        <v>201</v>
      </c>
      <c r="B223" s="8" t="s">
        <v>63</v>
      </c>
      <c r="C223" s="2">
        <v>-1.6072676450034899E-2</v>
      </c>
      <c r="D223" s="2">
        <v>5.6107954545454503E-2</v>
      </c>
      <c r="E223" s="2">
        <v>7.2629455279085403E-2</v>
      </c>
      <c r="F223" s="2">
        <v>0.15360501567398099</v>
      </c>
      <c r="G223" s="2">
        <v>0.22608695652173899</v>
      </c>
      <c r="H223" s="2">
        <v>7.1808510638297907E-2</v>
      </c>
      <c r="I223" s="2">
        <v>5.7899090157154699E-2</v>
      </c>
      <c r="J223" s="2">
        <v>-2.4628616106333101E-2</v>
      </c>
      <c r="K223" s="2">
        <v>0.133466933867735</v>
      </c>
      <c r="L223" s="2">
        <v>0.20261669024045301</v>
      </c>
      <c r="M223" s="2">
        <v>2.94031167303734E-3</v>
      </c>
      <c r="N223" s="2">
        <v>-0.25476399882732298</v>
      </c>
      <c r="O223" s="3">
        <v>1.88376753507014E-2</v>
      </c>
      <c r="P223" s="3">
        <v>0.70948217888365805</v>
      </c>
    </row>
    <row r="224" spans="1:16" x14ac:dyDescent="0.3">
      <c r="A224" s="8" t="s">
        <v>201</v>
      </c>
      <c r="B224" s="8" t="s">
        <v>64</v>
      </c>
      <c r="C224" s="2">
        <v>0</v>
      </c>
      <c r="D224" s="2">
        <v>-4.1958041958042001E-2</v>
      </c>
      <c r="E224" s="2">
        <v>0.153284671532847</v>
      </c>
      <c r="F224" s="2">
        <v>0.183544303797468</v>
      </c>
      <c r="G224" s="2">
        <v>0.33155080213903698</v>
      </c>
      <c r="H224" s="2">
        <v>0.14859437751004001</v>
      </c>
      <c r="I224" s="2">
        <v>0.24475524475524499</v>
      </c>
      <c r="J224" s="2">
        <v>2.5280898876404501E-2</v>
      </c>
      <c r="K224" s="2">
        <v>0.167123287671233</v>
      </c>
      <c r="L224" s="2">
        <v>0.29107981220657297</v>
      </c>
      <c r="M224" s="2">
        <v>-4.9090909090909102E-2</v>
      </c>
      <c r="N224" s="2">
        <v>-0.35564053537284901</v>
      </c>
      <c r="O224" s="3">
        <v>-7.6712328767123306E-2</v>
      </c>
      <c r="P224" s="3">
        <v>1.4598540145985399</v>
      </c>
    </row>
    <row r="225" spans="1:16" x14ac:dyDescent="0.3">
      <c r="A225" s="8" t="s">
        <v>201</v>
      </c>
      <c r="B225" s="8" t="s">
        <v>65</v>
      </c>
      <c r="C225" s="2">
        <v>-0.42857142857142899</v>
      </c>
      <c r="D225" s="2">
        <v>0.25</v>
      </c>
      <c r="E225" s="2">
        <v>0.4</v>
      </c>
      <c r="F225" s="2">
        <v>0.42857142857142899</v>
      </c>
      <c r="G225" s="2">
        <v>0.7</v>
      </c>
      <c r="H225" s="2">
        <v>5.8823529411764698E-2</v>
      </c>
      <c r="I225" s="2">
        <v>0.55555555555555602</v>
      </c>
      <c r="J225" s="2">
        <v>0.25</v>
      </c>
      <c r="K225" s="2">
        <v>0.34285714285714303</v>
      </c>
      <c r="L225" s="2">
        <v>0.319148936170213</v>
      </c>
      <c r="M225" s="2">
        <v>-8.0645161290322606E-2</v>
      </c>
      <c r="N225" s="2">
        <v>-0.47368421052631599</v>
      </c>
      <c r="O225" s="3">
        <v>-0.14285714285714299</v>
      </c>
      <c r="P225" s="3">
        <v>5</v>
      </c>
    </row>
    <row r="226" spans="1:16" x14ac:dyDescent="0.3">
      <c r="A226" s="8" t="s">
        <v>201</v>
      </c>
      <c r="B226" s="8" t="s">
        <v>66</v>
      </c>
      <c r="C226" s="2">
        <v>0</v>
      </c>
      <c r="D226" s="2">
        <v>0</v>
      </c>
      <c r="E226" s="2">
        <v>0</v>
      </c>
      <c r="F226" s="2">
        <v>0</v>
      </c>
      <c r="G226" s="2">
        <v>0</v>
      </c>
      <c r="H226" s="2">
        <v>0</v>
      </c>
      <c r="I226" s="2">
        <v>0</v>
      </c>
      <c r="J226" s="2">
        <v>0</v>
      </c>
      <c r="K226" s="2">
        <v>0</v>
      </c>
      <c r="L226" s="2">
        <v>0</v>
      </c>
      <c r="M226" s="2">
        <v>0</v>
      </c>
      <c r="N226" s="2">
        <v>0</v>
      </c>
      <c r="O226" s="3">
        <v>0</v>
      </c>
      <c r="P226" s="3">
        <v>0</v>
      </c>
    </row>
    <row r="227" spans="1:16" x14ac:dyDescent="0.3">
      <c r="A227" s="8" t="s">
        <v>201</v>
      </c>
      <c r="B227" s="8" t="s">
        <v>67</v>
      </c>
      <c r="C227" s="2">
        <v>0</v>
      </c>
      <c r="D227" s="2">
        <v>0</v>
      </c>
      <c r="E227" s="2">
        <v>0</v>
      </c>
      <c r="F227" s="2">
        <v>0</v>
      </c>
      <c r="G227" s="2">
        <v>0</v>
      </c>
      <c r="H227" s="2">
        <v>0</v>
      </c>
      <c r="I227" s="2">
        <v>0</v>
      </c>
      <c r="J227" s="2">
        <v>0</v>
      </c>
      <c r="K227" s="2">
        <v>0</v>
      </c>
      <c r="L227" s="2">
        <v>0</v>
      </c>
      <c r="M227" s="2">
        <v>0</v>
      </c>
      <c r="N227" s="2">
        <v>0</v>
      </c>
      <c r="O227" s="3">
        <v>0</v>
      </c>
      <c r="P227" s="3">
        <v>0</v>
      </c>
    </row>
    <row r="228" spans="1:16" x14ac:dyDescent="0.3">
      <c r="A228" s="8" t="s">
        <v>201</v>
      </c>
      <c r="B228" s="8" t="s">
        <v>68</v>
      </c>
      <c r="C228" s="2">
        <v>8.7987758224942605E-2</v>
      </c>
      <c r="D228" s="2">
        <v>6.9620253164557E-2</v>
      </c>
      <c r="E228" s="2">
        <v>1.3806706114398401E-2</v>
      </c>
      <c r="F228" s="2">
        <v>4.5395590142671902E-3</v>
      </c>
      <c r="G228" s="2">
        <v>4.3253712072304697E-2</v>
      </c>
      <c r="H228" s="2">
        <v>-1.0519801980198E-2</v>
      </c>
      <c r="I228" s="2">
        <v>1.8136335209505899E-2</v>
      </c>
      <c r="J228" s="2">
        <v>-2.7027027027027001E-2</v>
      </c>
      <c r="K228" s="2">
        <v>4.1035353535353501E-2</v>
      </c>
      <c r="L228" s="2">
        <v>-2.54699818071559E-2</v>
      </c>
      <c r="M228" s="2">
        <v>-7.0939639079029199E-2</v>
      </c>
      <c r="N228" s="2">
        <v>-7.4346952444742098E-2</v>
      </c>
      <c r="O228" s="3">
        <v>-0.12752525252525301</v>
      </c>
      <c r="P228" s="3">
        <v>-9.1387245233399098E-2</v>
      </c>
    </row>
    <row r="229" spans="1:16" x14ac:dyDescent="0.3">
      <c r="A229" s="8" t="s">
        <v>201</v>
      </c>
      <c r="B229" s="8" t="s">
        <v>69</v>
      </c>
      <c r="C229" s="2">
        <v>-0.116361071932299</v>
      </c>
      <c r="D229" s="2">
        <v>-4.38946528332003E-2</v>
      </c>
      <c r="E229" s="2">
        <v>5.0083472454090098E-3</v>
      </c>
      <c r="F229" s="2">
        <v>0.100498338870432</v>
      </c>
      <c r="G229" s="2">
        <v>0.135849056603774</v>
      </c>
      <c r="H229" s="2">
        <v>0.114285714285714</v>
      </c>
      <c r="I229" s="2">
        <v>0.13476446034585601</v>
      </c>
      <c r="J229" s="2">
        <v>0.122438255386232</v>
      </c>
      <c r="K229" s="2">
        <v>0.152153558052434</v>
      </c>
      <c r="L229" s="2">
        <v>0.114993904916701</v>
      </c>
      <c r="M229" s="2">
        <v>3.4985422740524803E-2</v>
      </c>
      <c r="N229" s="2">
        <v>-0.22570422535211301</v>
      </c>
      <c r="O229" s="3">
        <v>2.9494382022471899E-2</v>
      </c>
      <c r="P229" s="3">
        <v>0.835559265442404</v>
      </c>
    </row>
    <row r="230" spans="1:16" x14ac:dyDescent="0.3">
      <c r="A230" s="8" t="s">
        <v>201</v>
      </c>
      <c r="B230" s="8" t="s">
        <v>70</v>
      </c>
      <c r="C230" s="2">
        <v>-0.15508021390374299</v>
      </c>
      <c r="D230" s="2">
        <v>5.0632911392405097E-2</v>
      </c>
      <c r="E230" s="2">
        <v>-7.8313253012048195E-2</v>
      </c>
      <c r="F230" s="2">
        <v>0.22222222222222199</v>
      </c>
      <c r="G230" s="2">
        <v>0.22994652406417099</v>
      </c>
      <c r="H230" s="2">
        <v>0.18695652173912999</v>
      </c>
      <c r="I230" s="2">
        <v>0.17216117216117199</v>
      </c>
      <c r="J230" s="2">
        <v>0.18124999999999999</v>
      </c>
      <c r="K230" s="2">
        <v>0.14285714285714299</v>
      </c>
      <c r="L230" s="2">
        <v>6.4814814814814797E-2</v>
      </c>
      <c r="M230" s="2">
        <v>-4.3478260869565202E-2</v>
      </c>
      <c r="N230" s="2">
        <v>-0.34318181818181798</v>
      </c>
      <c r="O230" s="3">
        <v>-0.23544973544973499</v>
      </c>
      <c r="P230" s="3">
        <v>0.74096385542168697</v>
      </c>
    </row>
    <row r="231" spans="1:16" x14ac:dyDescent="0.3">
      <c r="A231" s="8" t="s">
        <v>201</v>
      </c>
      <c r="B231" s="8" t="s">
        <v>71</v>
      </c>
      <c r="C231" s="2">
        <v>-0.30769230769230799</v>
      </c>
      <c r="D231" s="2">
        <v>0.77777777777777801</v>
      </c>
      <c r="E231" s="2">
        <v>-0.25</v>
      </c>
      <c r="F231" s="2">
        <v>8.3333333333333301E-2</v>
      </c>
      <c r="G231" s="2">
        <v>0.30769230769230799</v>
      </c>
      <c r="H231" s="2">
        <v>0.58823529411764697</v>
      </c>
      <c r="I231" s="2">
        <v>0.44444444444444398</v>
      </c>
      <c r="J231" s="2">
        <v>0.128205128205128</v>
      </c>
      <c r="K231" s="2">
        <v>0.63636363636363602</v>
      </c>
      <c r="L231" s="2">
        <v>9.7222222222222196E-2</v>
      </c>
      <c r="M231" s="2">
        <v>-5.0632911392405097E-2</v>
      </c>
      <c r="N231" s="2">
        <v>-0.54666666666666697</v>
      </c>
      <c r="O231" s="3">
        <v>-0.22727272727272699</v>
      </c>
      <c r="P231" s="3">
        <v>1.125</v>
      </c>
    </row>
    <row r="232" spans="1:16" x14ac:dyDescent="0.3">
      <c r="A232" s="8" t="s">
        <v>201</v>
      </c>
      <c r="B232" s="8" t="s">
        <v>72</v>
      </c>
      <c r="C232" s="2">
        <v>0</v>
      </c>
      <c r="D232" s="2">
        <v>0</v>
      </c>
      <c r="E232" s="2">
        <v>0</v>
      </c>
      <c r="F232" s="2">
        <v>0</v>
      </c>
      <c r="G232" s="2">
        <v>0</v>
      </c>
      <c r="H232" s="2">
        <v>0</v>
      </c>
      <c r="I232" s="2">
        <v>0.5</v>
      </c>
      <c r="J232" s="2">
        <v>0</v>
      </c>
      <c r="K232" s="2">
        <v>-0.33333333333333298</v>
      </c>
      <c r="L232" s="2">
        <v>0</v>
      </c>
      <c r="M232" s="2">
        <v>0</v>
      </c>
      <c r="N232" s="2">
        <v>0.5</v>
      </c>
      <c r="O232" s="3">
        <v>0</v>
      </c>
      <c r="P232" s="3">
        <v>0</v>
      </c>
    </row>
    <row r="233" spans="1:16" x14ac:dyDescent="0.3">
      <c r="A233" s="8" t="s">
        <v>201</v>
      </c>
      <c r="B233" s="8" t="s">
        <v>73</v>
      </c>
      <c r="C233" s="2">
        <v>0</v>
      </c>
      <c r="D233" s="2">
        <v>0</v>
      </c>
      <c r="E233" s="2">
        <v>0</v>
      </c>
      <c r="F233" s="2">
        <v>0</v>
      </c>
      <c r="G233" s="2">
        <v>0</v>
      </c>
      <c r="H233" s="2">
        <v>0</v>
      </c>
      <c r="I233" s="2">
        <v>0</v>
      </c>
      <c r="J233" s="2">
        <v>0</v>
      </c>
      <c r="K233" s="2">
        <v>0</v>
      </c>
      <c r="L233" s="2">
        <v>0</v>
      </c>
      <c r="M233" s="2">
        <v>0</v>
      </c>
      <c r="N233" s="2">
        <v>0</v>
      </c>
      <c r="O233" s="3">
        <v>0</v>
      </c>
      <c r="P233" s="3">
        <v>0</v>
      </c>
    </row>
    <row r="234" spans="1:16" x14ac:dyDescent="0.3">
      <c r="A234" s="8" t="s">
        <v>202</v>
      </c>
      <c r="B234" s="8" t="s">
        <v>62</v>
      </c>
      <c r="C234" s="2">
        <v>-2.59067357512953E-2</v>
      </c>
      <c r="D234" s="2">
        <v>-3.1914893617021302E-2</v>
      </c>
      <c r="E234" s="2">
        <v>-2.54745254745255E-2</v>
      </c>
      <c r="F234" s="2">
        <v>-2.3577652485904699E-2</v>
      </c>
      <c r="G234" s="2">
        <v>-5.35433070866142E-2</v>
      </c>
      <c r="H234" s="2">
        <v>-1.99667221297837E-2</v>
      </c>
      <c r="I234" s="2">
        <v>-3.5087719298245598E-2</v>
      </c>
      <c r="J234" s="2">
        <v>2.3460410557184799E-2</v>
      </c>
      <c r="K234" s="2">
        <v>-1.26074498567335E-2</v>
      </c>
      <c r="L234" s="2">
        <v>1.1027278003482299E-2</v>
      </c>
      <c r="M234" s="2">
        <v>9.7588978185993103E-2</v>
      </c>
      <c r="N234" s="2">
        <v>0.11297071129707099</v>
      </c>
      <c r="O234" s="3">
        <v>0.21948424068767899</v>
      </c>
      <c r="P234" s="3">
        <v>6.2937062937062901E-2</v>
      </c>
    </row>
    <row r="235" spans="1:16" x14ac:dyDescent="0.3">
      <c r="A235" s="8" t="s">
        <v>202</v>
      </c>
      <c r="B235" s="8" t="s">
        <v>63</v>
      </c>
      <c r="C235" s="2">
        <v>-1.41509433962264E-2</v>
      </c>
      <c r="D235" s="2">
        <v>6.2200956937799E-2</v>
      </c>
      <c r="E235" s="2">
        <v>7.8828828828828804E-3</v>
      </c>
      <c r="F235" s="2">
        <v>0.120670391061453</v>
      </c>
      <c r="G235" s="2">
        <v>3.1405782652043898E-2</v>
      </c>
      <c r="H235" s="2">
        <v>2.9966167230546199E-2</v>
      </c>
      <c r="I235" s="2">
        <v>2.4870952604411099E-2</v>
      </c>
      <c r="J235" s="2">
        <v>4.80769230769231E-2</v>
      </c>
      <c r="K235" s="2">
        <v>7.5578855395369196E-2</v>
      </c>
      <c r="L235" s="2">
        <v>1.01543460601137E-2</v>
      </c>
      <c r="M235" s="2">
        <v>6.9963811821471697E-2</v>
      </c>
      <c r="N235" s="2">
        <v>7.7414505824877897E-2</v>
      </c>
      <c r="O235" s="3">
        <v>0.25251201397990403</v>
      </c>
      <c r="P235" s="3">
        <v>0.61430180180180205</v>
      </c>
    </row>
    <row r="236" spans="1:16" x14ac:dyDescent="0.3">
      <c r="A236" s="8" t="s">
        <v>202</v>
      </c>
      <c r="B236" s="8" t="s">
        <v>64</v>
      </c>
      <c r="C236" s="2">
        <v>-0.17592592592592601</v>
      </c>
      <c r="D236" s="2">
        <v>-6.7415730337078594E-2</v>
      </c>
      <c r="E236" s="2">
        <v>5.4216867469879498E-2</v>
      </c>
      <c r="F236" s="2">
        <v>4.57142857142857E-2</v>
      </c>
      <c r="G236" s="2">
        <v>0.12568306010929001</v>
      </c>
      <c r="H236" s="2">
        <v>0.28640776699029102</v>
      </c>
      <c r="I236" s="2">
        <v>3.3962264150943403E-2</v>
      </c>
      <c r="J236" s="2">
        <v>0.18978102189780999</v>
      </c>
      <c r="K236" s="2">
        <v>2.7607361963190202E-2</v>
      </c>
      <c r="L236" s="2">
        <v>4.1791044776119397E-2</v>
      </c>
      <c r="M236" s="2">
        <v>8.0229226361031497E-2</v>
      </c>
      <c r="N236" s="2">
        <v>8.75331564986737E-2</v>
      </c>
      <c r="O236" s="3">
        <v>0.25766871165644201</v>
      </c>
      <c r="P236" s="3">
        <v>1.4698795180722899</v>
      </c>
    </row>
    <row r="237" spans="1:16" x14ac:dyDescent="0.3">
      <c r="A237" s="8" t="s">
        <v>202</v>
      </c>
      <c r="B237" s="8" t="s">
        <v>65</v>
      </c>
      <c r="C237" s="2">
        <v>0.15384615384615399</v>
      </c>
      <c r="D237" s="2">
        <v>-6.6666666666666693E-2</v>
      </c>
      <c r="E237" s="2">
        <v>0.14285714285714299</v>
      </c>
      <c r="F237" s="2">
        <v>0.4375</v>
      </c>
      <c r="G237" s="2">
        <v>-0.173913043478261</v>
      </c>
      <c r="H237" s="2">
        <v>-0.105263157894737</v>
      </c>
      <c r="I237" s="2">
        <v>0.52941176470588203</v>
      </c>
      <c r="J237" s="2">
        <v>-0.115384615384615</v>
      </c>
      <c r="K237" s="2">
        <v>-8.6956521739130405E-2</v>
      </c>
      <c r="L237" s="2">
        <v>0.28571428571428598</v>
      </c>
      <c r="M237" s="2">
        <v>3.7037037037037E-2</v>
      </c>
      <c r="N237" s="2">
        <v>0.14285714285714299</v>
      </c>
      <c r="O237" s="3">
        <v>0.39130434782608697</v>
      </c>
      <c r="P237" s="3">
        <v>1.28571428571429</v>
      </c>
    </row>
    <row r="238" spans="1:16" x14ac:dyDescent="0.3">
      <c r="A238" s="8" t="s">
        <v>202</v>
      </c>
      <c r="B238" s="8" t="s">
        <v>66</v>
      </c>
      <c r="C238" s="2">
        <v>0</v>
      </c>
      <c r="D238" s="2">
        <v>0</v>
      </c>
      <c r="E238" s="2">
        <v>0</v>
      </c>
      <c r="F238" s="2">
        <v>-1</v>
      </c>
      <c r="G238" s="2">
        <v>0</v>
      </c>
      <c r="H238" s="2">
        <v>0</v>
      </c>
      <c r="I238" s="2">
        <v>-1</v>
      </c>
      <c r="J238" s="2">
        <v>0</v>
      </c>
      <c r="K238" s="2">
        <v>0</v>
      </c>
      <c r="L238" s="2">
        <v>-1</v>
      </c>
      <c r="M238" s="2">
        <v>0</v>
      </c>
      <c r="N238" s="2">
        <v>0</v>
      </c>
      <c r="O238" s="3">
        <v>0</v>
      </c>
      <c r="P238" s="3">
        <v>0</v>
      </c>
    </row>
    <row r="239" spans="1:16" x14ac:dyDescent="0.3">
      <c r="A239" s="8" t="s">
        <v>202</v>
      </c>
      <c r="B239" s="8" t="s">
        <v>67</v>
      </c>
      <c r="C239" s="2">
        <v>0</v>
      </c>
      <c r="D239" s="2">
        <v>0</v>
      </c>
      <c r="E239" s="2">
        <v>0</v>
      </c>
      <c r="F239" s="2">
        <v>0</v>
      </c>
      <c r="G239" s="2">
        <v>0</v>
      </c>
      <c r="H239" s="2">
        <v>0</v>
      </c>
      <c r="I239" s="2">
        <v>0</v>
      </c>
      <c r="J239" s="2">
        <v>0</v>
      </c>
      <c r="K239" s="2">
        <v>0</v>
      </c>
      <c r="L239" s="2">
        <v>0</v>
      </c>
      <c r="M239" s="2">
        <v>0</v>
      </c>
      <c r="N239" s="2">
        <v>0</v>
      </c>
      <c r="O239" s="3">
        <v>0</v>
      </c>
      <c r="P239" s="3">
        <v>0</v>
      </c>
    </row>
    <row r="240" spans="1:16" x14ac:dyDescent="0.3">
      <c r="A240" s="8" t="s">
        <v>202</v>
      </c>
      <c r="B240" s="8" t="s">
        <v>68</v>
      </c>
      <c r="C240" s="2">
        <v>2.6634382566585998E-2</v>
      </c>
      <c r="D240" s="2">
        <v>4.4811320754716999E-2</v>
      </c>
      <c r="E240" s="2">
        <v>-5.2671181339352903E-3</v>
      </c>
      <c r="F240" s="2">
        <v>-7.5642965204235997E-4</v>
      </c>
      <c r="G240" s="2">
        <v>-4.1635124905374701E-2</v>
      </c>
      <c r="H240" s="2">
        <v>-3.1595576619273301E-3</v>
      </c>
      <c r="I240" s="2">
        <v>4.19968304278922E-2</v>
      </c>
      <c r="J240" s="2">
        <v>-6.1596958174904903E-2</v>
      </c>
      <c r="K240" s="2">
        <v>2.3500810372771502E-2</v>
      </c>
      <c r="L240" s="2">
        <v>8.7094220110847196E-3</v>
      </c>
      <c r="M240" s="2">
        <v>1.72684458398744E-2</v>
      </c>
      <c r="N240" s="2">
        <v>5.6327160493827202E-2</v>
      </c>
      <c r="O240" s="3">
        <v>0.109400324149109</v>
      </c>
      <c r="P240" s="3">
        <v>3.00978179082017E-2</v>
      </c>
    </row>
    <row r="241" spans="1:16" x14ac:dyDescent="0.3">
      <c r="A241" s="8" t="s">
        <v>202</v>
      </c>
      <c r="B241" s="8" t="s">
        <v>69</v>
      </c>
      <c r="C241" s="2">
        <v>-0.13010204081632701</v>
      </c>
      <c r="D241" s="2">
        <v>-1.17302052785924E-2</v>
      </c>
      <c r="E241" s="2">
        <v>1.9287833827893199E-2</v>
      </c>
      <c r="F241" s="2">
        <v>5.0218340611353697E-2</v>
      </c>
      <c r="G241" s="2">
        <v>8.3160083160083199E-3</v>
      </c>
      <c r="H241" s="2">
        <v>3.3676975945017201E-2</v>
      </c>
      <c r="I241" s="2">
        <v>2.85904255319149E-2</v>
      </c>
      <c r="J241" s="2">
        <v>8.5326438267614699E-2</v>
      </c>
      <c r="K241" s="2">
        <v>3.394877903514E-2</v>
      </c>
      <c r="L241" s="2">
        <v>4.0322580645161303E-2</v>
      </c>
      <c r="M241" s="2">
        <v>6.4230343300110695E-2</v>
      </c>
      <c r="N241" s="2">
        <v>6.9198751300728403E-2</v>
      </c>
      <c r="O241" s="3">
        <v>0.22394282310899299</v>
      </c>
      <c r="P241" s="3">
        <v>0.52448071216617198</v>
      </c>
    </row>
    <row r="242" spans="1:16" x14ac:dyDescent="0.3">
      <c r="A242" s="8" t="s">
        <v>202</v>
      </c>
      <c r="B242" s="8" t="s">
        <v>70</v>
      </c>
      <c r="C242" s="2">
        <v>-0.13716814159292001</v>
      </c>
      <c r="D242" s="2">
        <v>-0.22051282051282101</v>
      </c>
      <c r="E242" s="2">
        <v>0.13815789473684201</v>
      </c>
      <c r="F242" s="2">
        <v>5.2023121387283197E-2</v>
      </c>
      <c r="G242" s="2">
        <v>0.115384615384615</v>
      </c>
      <c r="H242" s="2">
        <v>9.8522167487684695E-3</v>
      </c>
      <c r="I242" s="2">
        <v>5.3658536585365901E-2</v>
      </c>
      <c r="J242" s="2">
        <v>-7.8703703703703706E-2</v>
      </c>
      <c r="K242" s="2">
        <v>-4.0201005025125601E-2</v>
      </c>
      <c r="L242" s="2">
        <v>0.109947643979058</v>
      </c>
      <c r="M242" s="2">
        <v>7.0754716981132101E-2</v>
      </c>
      <c r="N242" s="2">
        <v>5.2863436123347998E-2</v>
      </c>
      <c r="O242" s="3">
        <v>0.20100502512562801</v>
      </c>
      <c r="P242" s="3">
        <v>0.57236842105263197</v>
      </c>
    </row>
    <row r="243" spans="1:16" x14ac:dyDescent="0.3">
      <c r="A243" s="8" t="s">
        <v>202</v>
      </c>
      <c r="B243" s="8" t="s">
        <v>71</v>
      </c>
      <c r="C243" s="2">
        <v>-0.22222222222222199</v>
      </c>
      <c r="D243" s="2">
        <v>0.14285714285714299</v>
      </c>
      <c r="E243" s="2">
        <v>0.5</v>
      </c>
      <c r="F243" s="2">
        <v>8.3333333333333301E-2</v>
      </c>
      <c r="G243" s="2">
        <v>0.230769230769231</v>
      </c>
      <c r="H243" s="2">
        <v>0.3125</v>
      </c>
      <c r="I243" s="2">
        <v>4.7619047619047603E-2</v>
      </c>
      <c r="J243" s="2">
        <v>0.13636363636363599</v>
      </c>
      <c r="K243" s="2">
        <v>0.04</v>
      </c>
      <c r="L243" s="2">
        <v>-0.15384615384615399</v>
      </c>
      <c r="M243" s="2">
        <v>-4.5454545454545497E-2</v>
      </c>
      <c r="N243" s="2">
        <v>0.19047619047618999</v>
      </c>
      <c r="O243" s="3">
        <v>0</v>
      </c>
      <c r="P243" s="3">
        <v>2.125</v>
      </c>
    </row>
    <row r="244" spans="1:16" x14ac:dyDescent="0.3">
      <c r="A244" s="8" t="s">
        <v>202</v>
      </c>
      <c r="B244" s="8" t="s">
        <v>72</v>
      </c>
      <c r="C244" s="2">
        <v>0</v>
      </c>
      <c r="D244" s="2">
        <v>0</v>
      </c>
      <c r="E244" s="2">
        <v>0</v>
      </c>
      <c r="F244" s="2">
        <v>0</v>
      </c>
      <c r="G244" s="2">
        <v>0</v>
      </c>
      <c r="H244" s="2">
        <v>0</v>
      </c>
      <c r="I244" s="2">
        <v>0</v>
      </c>
      <c r="J244" s="2">
        <v>0</v>
      </c>
      <c r="K244" s="2">
        <v>0</v>
      </c>
      <c r="L244" s="2">
        <v>-1</v>
      </c>
      <c r="M244" s="2">
        <v>0</v>
      </c>
      <c r="N244" s="2">
        <v>0</v>
      </c>
      <c r="O244" s="3">
        <v>-1</v>
      </c>
      <c r="P244" s="3">
        <v>0</v>
      </c>
    </row>
    <row r="245" spans="1:16" x14ac:dyDescent="0.3">
      <c r="A245" s="8" t="s">
        <v>202</v>
      </c>
      <c r="B245" s="8" t="s">
        <v>73</v>
      </c>
      <c r="C245" s="2">
        <v>0</v>
      </c>
      <c r="D245" s="2">
        <v>0</v>
      </c>
      <c r="E245" s="2">
        <v>0</v>
      </c>
      <c r="F245" s="2">
        <v>0</v>
      </c>
      <c r="G245" s="2">
        <v>0</v>
      </c>
      <c r="H245" s="2">
        <v>0</v>
      </c>
      <c r="I245" s="2">
        <v>0</v>
      </c>
      <c r="J245" s="2">
        <v>0</v>
      </c>
      <c r="K245" s="2">
        <v>0</v>
      </c>
      <c r="L245" s="2">
        <v>0</v>
      </c>
      <c r="M245" s="2">
        <v>0</v>
      </c>
      <c r="N245" s="2">
        <v>0</v>
      </c>
      <c r="O245" s="3">
        <v>0</v>
      </c>
      <c r="P245" s="3">
        <v>0</v>
      </c>
    </row>
    <row r="246" spans="1:16" x14ac:dyDescent="0.3">
      <c r="A246" s="8" t="s">
        <v>203</v>
      </c>
      <c r="B246" s="8" t="s">
        <v>62</v>
      </c>
      <c r="C246" s="2">
        <v>2.0596590909090901E-2</v>
      </c>
      <c r="D246" s="2">
        <v>2.1572720946416098E-2</v>
      </c>
      <c r="E246" s="2">
        <v>1.97547683923706E-2</v>
      </c>
      <c r="F246" s="2">
        <v>-5.3440213760854997E-2</v>
      </c>
      <c r="G246" s="2">
        <v>-6.6337332392378295E-2</v>
      </c>
      <c r="H246" s="2">
        <v>-7.7853363567649297E-2</v>
      </c>
      <c r="I246" s="2">
        <v>3.27868852459016E-3</v>
      </c>
      <c r="J246" s="2">
        <v>1.9607843137254902E-2</v>
      </c>
      <c r="K246" s="2">
        <v>2.5641025641025599E-2</v>
      </c>
      <c r="L246" s="2">
        <v>3.6718750000000001E-2</v>
      </c>
      <c r="M246" s="2">
        <v>1.58251695553881E-2</v>
      </c>
      <c r="N246" s="2">
        <v>0.150593471810089</v>
      </c>
      <c r="O246" s="3">
        <v>0.24278846153846201</v>
      </c>
      <c r="P246" s="3">
        <v>5.6539509536784702E-2</v>
      </c>
    </row>
    <row r="247" spans="1:16" x14ac:dyDescent="0.3">
      <c r="A247" s="8" t="s">
        <v>203</v>
      </c>
      <c r="B247" s="8" t="s">
        <v>63</v>
      </c>
      <c r="C247" s="2">
        <v>-2.5270758122743701E-2</v>
      </c>
      <c r="D247" s="2">
        <v>8.7962962962963007E-2</v>
      </c>
      <c r="E247" s="2">
        <v>6.72340425531915E-2</v>
      </c>
      <c r="F247" s="2">
        <v>0.106858054226475</v>
      </c>
      <c r="G247" s="2">
        <v>6.7723342939481304E-2</v>
      </c>
      <c r="H247" s="2">
        <v>5.4655870445344097E-2</v>
      </c>
      <c r="I247" s="2">
        <v>3.0710172744721698E-2</v>
      </c>
      <c r="J247" s="2">
        <v>1.8621973929236499E-3</v>
      </c>
      <c r="K247" s="2">
        <v>7.6208178438661706E-2</v>
      </c>
      <c r="L247" s="2">
        <v>9.4991364421416202E-2</v>
      </c>
      <c r="M247" s="2">
        <v>5.3627760252365902E-2</v>
      </c>
      <c r="N247" s="2">
        <v>7.9840319361277404E-3</v>
      </c>
      <c r="O247" s="3">
        <v>0.25154894671623301</v>
      </c>
      <c r="P247" s="3">
        <v>0.71914893617021303</v>
      </c>
    </row>
    <row r="248" spans="1:16" x14ac:dyDescent="0.3">
      <c r="A248" s="8" t="s">
        <v>203</v>
      </c>
      <c r="B248" s="8" t="s">
        <v>64</v>
      </c>
      <c r="C248" s="2">
        <v>-8.0808080808080801E-2</v>
      </c>
      <c r="D248" s="2">
        <v>0.13186813186813201</v>
      </c>
      <c r="E248" s="2">
        <v>-4.85436893203883E-2</v>
      </c>
      <c r="F248" s="2">
        <v>7.1428571428571397E-2</v>
      </c>
      <c r="G248" s="2">
        <v>0.17142857142857101</v>
      </c>
      <c r="H248" s="2">
        <v>-7.3170731707317097E-2</v>
      </c>
      <c r="I248" s="2">
        <v>8.7719298245614002E-2</v>
      </c>
      <c r="J248" s="2">
        <v>0.15322580645161299</v>
      </c>
      <c r="K248" s="2">
        <v>0.11888111888111901</v>
      </c>
      <c r="L248" s="2">
        <v>8.7499999999999994E-2</v>
      </c>
      <c r="M248" s="2">
        <v>5.1724137931034503E-2</v>
      </c>
      <c r="N248" s="2">
        <v>6.0109289617486301E-2</v>
      </c>
      <c r="O248" s="3">
        <v>0.356643356643357</v>
      </c>
      <c r="P248" s="3">
        <v>0.88349514563106801</v>
      </c>
    </row>
    <row r="249" spans="1:16" x14ac:dyDescent="0.3">
      <c r="A249" s="8" t="s">
        <v>203</v>
      </c>
      <c r="B249" s="8" t="s">
        <v>65</v>
      </c>
      <c r="C249" s="2">
        <v>0.1</v>
      </c>
      <c r="D249" s="2">
        <v>-0.18181818181818199</v>
      </c>
      <c r="E249" s="2">
        <v>-0.11111111111111099</v>
      </c>
      <c r="F249" s="2">
        <v>0</v>
      </c>
      <c r="G249" s="2">
        <v>-0.25</v>
      </c>
      <c r="H249" s="2">
        <v>0.5</v>
      </c>
      <c r="I249" s="2">
        <v>0.22222222222222199</v>
      </c>
      <c r="J249" s="2">
        <v>0.36363636363636398</v>
      </c>
      <c r="K249" s="2">
        <v>0</v>
      </c>
      <c r="L249" s="2">
        <v>0.2</v>
      </c>
      <c r="M249" s="2">
        <v>0.5</v>
      </c>
      <c r="N249" s="2">
        <v>0.11111111111111099</v>
      </c>
      <c r="O249" s="3">
        <v>1</v>
      </c>
      <c r="P249" s="3">
        <v>2.3333333333333299</v>
      </c>
    </row>
    <row r="250" spans="1:16" x14ac:dyDescent="0.3">
      <c r="A250" s="8" t="s">
        <v>203</v>
      </c>
      <c r="B250" s="8" t="s">
        <v>66</v>
      </c>
      <c r="C250" s="2">
        <v>0</v>
      </c>
      <c r="D250" s="2">
        <v>0</v>
      </c>
      <c r="E250" s="2">
        <v>0</v>
      </c>
      <c r="F250" s="2">
        <v>0</v>
      </c>
      <c r="G250" s="2">
        <v>0</v>
      </c>
      <c r="H250" s="2">
        <v>0</v>
      </c>
      <c r="I250" s="2">
        <v>0</v>
      </c>
      <c r="J250" s="2">
        <v>0</v>
      </c>
      <c r="K250" s="2">
        <v>0</v>
      </c>
      <c r="L250" s="2">
        <v>0</v>
      </c>
      <c r="M250" s="2">
        <v>0</v>
      </c>
      <c r="N250" s="2">
        <v>0</v>
      </c>
      <c r="O250" s="3">
        <v>0</v>
      </c>
      <c r="P250" s="3">
        <v>0</v>
      </c>
    </row>
    <row r="251" spans="1:16" x14ac:dyDescent="0.3">
      <c r="A251" s="8" t="s">
        <v>203</v>
      </c>
      <c r="B251" s="8" t="s">
        <v>67</v>
      </c>
      <c r="C251" s="2">
        <v>0</v>
      </c>
      <c r="D251" s="2">
        <v>0</v>
      </c>
      <c r="E251" s="2">
        <v>0</v>
      </c>
      <c r="F251" s="2">
        <v>0</v>
      </c>
      <c r="G251" s="2">
        <v>0</v>
      </c>
      <c r="H251" s="2">
        <v>0</v>
      </c>
      <c r="I251" s="2">
        <v>0</v>
      </c>
      <c r="J251" s="2">
        <v>0</v>
      </c>
      <c r="K251" s="2">
        <v>0</v>
      </c>
      <c r="L251" s="2">
        <v>0</v>
      </c>
      <c r="M251" s="2">
        <v>0</v>
      </c>
      <c r="N251" s="2">
        <v>0</v>
      </c>
      <c r="O251" s="3">
        <v>0</v>
      </c>
      <c r="P251" s="3">
        <v>0</v>
      </c>
    </row>
    <row r="252" spans="1:16" x14ac:dyDescent="0.3">
      <c r="A252" s="8" t="s">
        <v>203</v>
      </c>
      <c r="B252" s="8" t="s">
        <v>68</v>
      </c>
      <c r="C252" s="2">
        <v>-4.9321824907521596E-3</v>
      </c>
      <c r="D252" s="2">
        <v>6.0718711276332098E-2</v>
      </c>
      <c r="E252" s="2">
        <v>-5.0233644859813097E-2</v>
      </c>
      <c r="F252" s="2">
        <v>-3.9360393603935999E-2</v>
      </c>
      <c r="G252" s="2">
        <v>-8.9628681177976992E-3</v>
      </c>
      <c r="H252" s="2">
        <v>2.1963824289405701E-2</v>
      </c>
      <c r="I252" s="2">
        <v>5.6890012642224999E-2</v>
      </c>
      <c r="J252" s="2">
        <v>7.1770334928229707E-2</v>
      </c>
      <c r="K252" s="2">
        <v>-2.45535714285714E-2</v>
      </c>
      <c r="L252" s="2">
        <v>-3.4324942791762E-2</v>
      </c>
      <c r="M252" s="2">
        <v>4.739336492891E-3</v>
      </c>
      <c r="N252" s="2">
        <v>4.3632075471698097E-2</v>
      </c>
      <c r="O252" s="3">
        <v>-1.22767857142857E-2</v>
      </c>
      <c r="P252" s="3">
        <v>3.38785046728972E-2</v>
      </c>
    </row>
    <row r="253" spans="1:16" x14ac:dyDescent="0.3">
      <c r="A253" s="8" t="s">
        <v>203</v>
      </c>
      <c r="B253" s="8" t="s">
        <v>69</v>
      </c>
      <c r="C253" s="2">
        <v>-8.0508474576271194E-2</v>
      </c>
      <c r="D253" s="2">
        <v>1.7281105990783401E-2</v>
      </c>
      <c r="E253" s="2">
        <v>4.6432616081540201E-2</v>
      </c>
      <c r="F253" s="2">
        <v>-1.5151515151515201E-2</v>
      </c>
      <c r="G253" s="2">
        <v>5.3846153846153801E-2</v>
      </c>
      <c r="H253" s="2">
        <v>5.8394160583941597E-2</v>
      </c>
      <c r="I253" s="2">
        <v>4.4334975369458102E-2</v>
      </c>
      <c r="J253" s="2">
        <v>2.54716981132075E-2</v>
      </c>
      <c r="K253" s="2">
        <v>0.14811407543698299</v>
      </c>
      <c r="L253" s="2">
        <v>9.7756410256410298E-2</v>
      </c>
      <c r="M253" s="2">
        <v>0.113868613138686</v>
      </c>
      <c r="N253" s="2">
        <v>2.49017038007864E-2</v>
      </c>
      <c r="O253" s="3">
        <v>0.43882244710211599</v>
      </c>
      <c r="P253" s="3">
        <v>0.77123442808607001</v>
      </c>
    </row>
    <row r="254" spans="1:16" x14ac:dyDescent="0.3">
      <c r="A254" s="8" t="s">
        <v>203</v>
      </c>
      <c r="B254" s="8" t="s">
        <v>70</v>
      </c>
      <c r="C254" s="2">
        <v>-0.125</v>
      </c>
      <c r="D254" s="2">
        <v>-0.114285714285714</v>
      </c>
      <c r="E254" s="2">
        <v>9.6774193548387094E-2</v>
      </c>
      <c r="F254" s="2">
        <v>-5.8823529411764698E-2</v>
      </c>
      <c r="G254" s="2">
        <v>-0.1875</v>
      </c>
      <c r="H254" s="2">
        <v>0.243589743589744</v>
      </c>
      <c r="I254" s="2">
        <v>-2.06185567010309E-2</v>
      </c>
      <c r="J254" s="2">
        <v>7.3684210526315796E-2</v>
      </c>
      <c r="K254" s="2">
        <v>0.26470588235294101</v>
      </c>
      <c r="L254" s="2">
        <v>6.2015503875968998E-2</v>
      </c>
      <c r="M254" s="2">
        <v>0.145985401459854</v>
      </c>
      <c r="N254" s="2">
        <v>8.9171974522293002E-2</v>
      </c>
      <c r="O254" s="3">
        <v>0.67647058823529405</v>
      </c>
      <c r="P254" s="3">
        <v>0.83870967741935498</v>
      </c>
    </row>
    <row r="255" spans="1:16" x14ac:dyDescent="0.3">
      <c r="A255" s="8" t="s">
        <v>203</v>
      </c>
      <c r="B255" s="8" t="s">
        <v>71</v>
      </c>
      <c r="C255" s="2">
        <v>-0.4</v>
      </c>
      <c r="D255" s="2">
        <v>1.6666666666666701</v>
      </c>
      <c r="E255" s="2">
        <v>-0.5</v>
      </c>
      <c r="F255" s="2">
        <v>-0.25</v>
      </c>
      <c r="G255" s="2">
        <v>1.3333333333333299</v>
      </c>
      <c r="H255" s="2">
        <v>-0.42857142857142899</v>
      </c>
      <c r="I255" s="2">
        <v>1</v>
      </c>
      <c r="J255" s="2">
        <v>0</v>
      </c>
      <c r="K255" s="2">
        <v>0.375</v>
      </c>
      <c r="L255" s="2">
        <v>0.27272727272727298</v>
      </c>
      <c r="M255" s="2">
        <v>0.28571428571428598</v>
      </c>
      <c r="N255" s="2">
        <v>-5.5555555555555601E-2</v>
      </c>
      <c r="O255" s="3">
        <v>1.125</v>
      </c>
      <c r="P255" s="3">
        <v>1.125</v>
      </c>
    </row>
    <row r="256" spans="1:16" x14ac:dyDescent="0.3">
      <c r="A256" s="8" t="s">
        <v>203</v>
      </c>
      <c r="B256" s="8" t="s">
        <v>72</v>
      </c>
      <c r="C256" s="2">
        <v>0</v>
      </c>
      <c r="D256" s="2">
        <v>0</v>
      </c>
      <c r="E256" s="2">
        <v>0</v>
      </c>
      <c r="F256" s="2">
        <v>0</v>
      </c>
      <c r="G256" s="2">
        <v>0</v>
      </c>
      <c r="H256" s="2">
        <v>0</v>
      </c>
      <c r="I256" s="2">
        <v>0</v>
      </c>
      <c r="J256" s="2">
        <v>0</v>
      </c>
      <c r="K256" s="2">
        <v>0</v>
      </c>
      <c r="L256" s="2">
        <v>0</v>
      </c>
      <c r="M256" s="2">
        <v>0</v>
      </c>
      <c r="N256" s="2">
        <v>1</v>
      </c>
      <c r="O256" s="3">
        <v>0</v>
      </c>
      <c r="P256" s="3">
        <v>0</v>
      </c>
    </row>
    <row r="257" spans="1:16" x14ac:dyDescent="0.3">
      <c r="A257" s="8" t="s">
        <v>203</v>
      </c>
      <c r="B257" s="8" t="s">
        <v>73</v>
      </c>
      <c r="C257" s="2">
        <v>0</v>
      </c>
      <c r="D257" s="2">
        <v>0</v>
      </c>
      <c r="E257" s="2">
        <v>0</v>
      </c>
      <c r="F257" s="2">
        <v>0</v>
      </c>
      <c r="G257" s="2">
        <v>0</v>
      </c>
      <c r="H257" s="2">
        <v>0</v>
      </c>
      <c r="I257" s="2">
        <v>0</v>
      </c>
      <c r="J257" s="2">
        <v>0</v>
      </c>
      <c r="K257" s="2">
        <v>0</v>
      </c>
      <c r="L257" s="2">
        <v>0</v>
      </c>
      <c r="M257" s="2">
        <v>0</v>
      </c>
      <c r="N257" s="2">
        <v>0</v>
      </c>
      <c r="O257" s="3">
        <v>0</v>
      </c>
      <c r="P257" s="3">
        <v>0</v>
      </c>
    </row>
    <row r="258" spans="1:16" x14ac:dyDescent="0.3">
      <c r="A258" s="8" t="s">
        <v>204</v>
      </c>
      <c r="B258" s="8" t="s">
        <v>62</v>
      </c>
      <c r="C258" s="2">
        <v>2.7547004809794499E-2</v>
      </c>
      <c r="D258" s="2">
        <v>-3.8297872340425497E-2</v>
      </c>
      <c r="E258" s="2">
        <v>-3.8495575221238899E-2</v>
      </c>
      <c r="F258" s="2">
        <v>-3.4514496088357098E-2</v>
      </c>
      <c r="G258" s="2">
        <v>-3.3841754051477602E-2</v>
      </c>
      <c r="H258" s="2">
        <v>-1.82535767143562E-2</v>
      </c>
      <c r="I258" s="2">
        <v>6.4321608040200998E-2</v>
      </c>
      <c r="J258" s="2">
        <v>2.3607176581680801E-2</v>
      </c>
      <c r="K258" s="2">
        <v>1.2453874538745399E-2</v>
      </c>
      <c r="L258" s="2">
        <v>-4.0546697038724398E-2</v>
      </c>
      <c r="M258" s="2">
        <v>2.6115859449192799E-2</v>
      </c>
      <c r="N258" s="2">
        <v>0.104581212401666</v>
      </c>
      <c r="O258" s="3">
        <v>0.101014760147601</v>
      </c>
      <c r="P258" s="3">
        <v>5.6194690265486701E-2</v>
      </c>
    </row>
    <row r="259" spans="1:16" x14ac:dyDescent="0.3">
      <c r="A259" s="8" t="s">
        <v>204</v>
      </c>
      <c r="B259" s="8" t="s">
        <v>63</v>
      </c>
      <c r="C259" s="2">
        <v>1.3978494623655901E-2</v>
      </c>
      <c r="D259" s="2">
        <v>5.8324496288441104E-3</v>
      </c>
      <c r="E259" s="2">
        <v>2.63574064312072E-3</v>
      </c>
      <c r="F259" s="2">
        <v>-2.1030494216614098E-2</v>
      </c>
      <c r="G259" s="2">
        <v>5.1557465091299701E-2</v>
      </c>
      <c r="H259" s="2">
        <v>7.09908069458631E-2</v>
      </c>
      <c r="I259" s="2">
        <v>9.2989985693848407E-2</v>
      </c>
      <c r="J259" s="2">
        <v>6.6317626527050602E-2</v>
      </c>
      <c r="K259" s="2">
        <v>0.130523731587561</v>
      </c>
      <c r="L259" s="2">
        <v>6.5870430691277598E-2</v>
      </c>
      <c r="M259" s="2">
        <v>6.9949066213921898E-2</v>
      </c>
      <c r="N259" s="2">
        <v>3.6813709933354498E-2</v>
      </c>
      <c r="O259" s="3">
        <v>0.33674304418985301</v>
      </c>
      <c r="P259" s="3">
        <v>0.72219293621507596</v>
      </c>
    </row>
    <row r="260" spans="1:16" x14ac:dyDescent="0.3">
      <c r="A260" s="8" t="s">
        <v>204</v>
      </c>
      <c r="B260" s="8" t="s">
        <v>64</v>
      </c>
      <c r="C260" s="2">
        <v>-5.4187192118226597E-2</v>
      </c>
      <c r="D260" s="2">
        <v>7.2916666666666699E-2</v>
      </c>
      <c r="E260" s="2">
        <v>2.9126213592233E-2</v>
      </c>
      <c r="F260" s="2">
        <v>-1.41509433962264E-2</v>
      </c>
      <c r="G260" s="2">
        <v>0.143540669856459</v>
      </c>
      <c r="H260" s="2">
        <v>7.5313807531380797E-2</v>
      </c>
      <c r="I260" s="2">
        <v>5.83657587548638E-2</v>
      </c>
      <c r="J260" s="2">
        <v>0.11764705882352899</v>
      </c>
      <c r="K260" s="2">
        <v>0.18421052631578899</v>
      </c>
      <c r="L260" s="2">
        <v>0.102777777777778</v>
      </c>
      <c r="M260" s="2">
        <v>3.5264483627204003E-2</v>
      </c>
      <c r="N260" s="2">
        <v>4.8661800486618001E-2</v>
      </c>
      <c r="O260" s="3">
        <v>0.417763157894737</v>
      </c>
      <c r="P260" s="3">
        <v>1.09223300970874</v>
      </c>
    </row>
    <row r="261" spans="1:16" x14ac:dyDescent="0.3">
      <c r="A261" s="8" t="s">
        <v>204</v>
      </c>
      <c r="B261" s="8" t="s">
        <v>65</v>
      </c>
      <c r="C261" s="2">
        <v>-0.25</v>
      </c>
      <c r="D261" s="2">
        <v>0.16666666666666699</v>
      </c>
      <c r="E261" s="2">
        <v>-0.14285714285714299</v>
      </c>
      <c r="F261" s="2">
        <v>0</v>
      </c>
      <c r="G261" s="2">
        <v>0.16666666666666699</v>
      </c>
      <c r="H261" s="2">
        <v>0.14285714285714299</v>
      </c>
      <c r="I261" s="2">
        <v>0.1875</v>
      </c>
      <c r="J261" s="2">
        <v>0.105263157894737</v>
      </c>
      <c r="K261" s="2">
        <v>0.476190476190476</v>
      </c>
      <c r="L261" s="2">
        <v>0</v>
      </c>
      <c r="M261" s="2">
        <v>-9.6774193548387094E-2</v>
      </c>
      <c r="N261" s="2">
        <v>-0.17857142857142899</v>
      </c>
      <c r="O261" s="3">
        <v>9.5238095238095205E-2</v>
      </c>
      <c r="P261" s="3">
        <v>0.64285714285714302</v>
      </c>
    </row>
    <row r="262" spans="1:16" x14ac:dyDescent="0.3">
      <c r="A262" s="8" t="s">
        <v>204</v>
      </c>
      <c r="B262" s="8" t="s">
        <v>66</v>
      </c>
      <c r="C262" s="2">
        <v>0</v>
      </c>
      <c r="D262" s="2">
        <v>0</v>
      </c>
      <c r="E262" s="2">
        <v>0</v>
      </c>
      <c r="F262" s="2">
        <v>0</v>
      </c>
      <c r="G262" s="2">
        <v>-1</v>
      </c>
      <c r="H262" s="2">
        <v>0</v>
      </c>
      <c r="I262" s="2">
        <v>0</v>
      </c>
      <c r="J262" s="2">
        <v>0</v>
      </c>
      <c r="K262" s="2">
        <v>0</v>
      </c>
      <c r="L262" s="2">
        <v>0</v>
      </c>
      <c r="M262" s="2">
        <v>0</v>
      </c>
      <c r="N262" s="2">
        <v>0</v>
      </c>
      <c r="O262" s="3">
        <v>0</v>
      </c>
      <c r="P262" s="3">
        <v>0</v>
      </c>
    </row>
    <row r="263" spans="1:16" x14ac:dyDescent="0.3">
      <c r="A263" s="8" t="s">
        <v>204</v>
      </c>
      <c r="B263" s="8" t="s">
        <v>67</v>
      </c>
      <c r="C263" s="2">
        <v>0</v>
      </c>
      <c r="D263" s="2">
        <v>0</v>
      </c>
      <c r="E263" s="2">
        <v>0</v>
      </c>
      <c r="F263" s="2">
        <v>0</v>
      </c>
      <c r="G263" s="2">
        <v>0</v>
      </c>
      <c r="H263" s="2">
        <v>0</v>
      </c>
      <c r="I263" s="2">
        <v>0</v>
      </c>
      <c r="J263" s="2">
        <v>0</v>
      </c>
      <c r="K263" s="2">
        <v>0</v>
      </c>
      <c r="L263" s="2">
        <v>0</v>
      </c>
      <c r="M263" s="2">
        <v>0</v>
      </c>
      <c r="N263" s="2">
        <v>0</v>
      </c>
      <c r="O263" s="3">
        <v>0</v>
      </c>
      <c r="P263" s="3">
        <v>0</v>
      </c>
    </row>
    <row r="264" spans="1:16" x14ac:dyDescent="0.3">
      <c r="A264" s="8" t="s">
        <v>204</v>
      </c>
      <c r="B264" s="8" t="s">
        <v>68</v>
      </c>
      <c r="C264" s="2">
        <v>2.31511254019293E-2</v>
      </c>
      <c r="D264" s="2">
        <v>3.0169704588309199E-2</v>
      </c>
      <c r="E264" s="2">
        <v>2.7455765710799301E-2</v>
      </c>
      <c r="F264" s="2">
        <v>-4.0380047505938203E-2</v>
      </c>
      <c r="G264" s="2">
        <v>-1.2376237623762399E-2</v>
      </c>
      <c r="H264" s="2">
        <v>7.7067669172932299E-2</v>
      </c>
      <c r="I264" s="2">
        <v>1.91972076788831E-2</v>
      </c>
      <c r="J264" s="2">
        <v>-5.0799086757990899E-2</v>
      </c>
      <c r="K264" s="2">
        <v>1.5033072760072199E-2</v>
      </c>
      <c r="L264" s="2">
        <v>1.8957345971564E-2</v>
      </c>
      <c r="M264" s="2">
        <v>-5.0581395348837203E-2</v>
      </c>
      <c r="N264" s="2">
        <v>8.5731781996325807E-2</v>
      </c>
      <c r="O264" s="3">
        <v>6.6145520144317502E-2</v>
      </c>
      <c r="P264" s="3">
        <v>8.1757169005491195E-2</v>
      </c>
    </row>
    <row r="265" spans="1:16" x14ac:dyDescent="0.3">
      <c r="A265" s="8" t="s">
        <v>204</v>
      </c>
      <c r="B265" s="8" t="s">
        <v>69</v>
      </c>
      <c r="C265" s="2">
        <v>-9.7849462365591403E-2</v>
      </c>
      <c r="D265" s="2">
        <v>-4.5887961859356403E-2</v>
      </c>
      <c r="E265" s="2">
        <v>-4.4347282948157402E-2</v>
      </c>
      <c r="F265" s="2">
        <v>2.1568627450980399E-2</v>
      </c>
      <c r="G265" s="2">
        <v>6.3979526551503499E-3</v>
      </c>
      <c r="H265" s="2">
        <v>0.15956770502225001</v>
      </c>
      <c r="I265" s="2">
        <v>6.7982456140350894E-2</v>
      </c>
      <c r="J265" s="2">
        <v>0.135523613963039</v>
      </c>
      <c r="K265" s="2">
        <v>0.11844484629294801</v>
      </c>
      <c r="L265" s="2">
        <v>6.1843168957154401E-2</v>
      </c>
      <c r="M265" s="2">
        <v>2.7788351732013699E-2</v>
      </c>
      <c r="N265" s="2">
        <v>2.4074074074074098E-2</v>
      </c>
      <c r="O265" s="3">
        <v>0.25</v>
      </c>
      <c r="P265" s="3">
        <v>0.72704559650218603</v>
      </c>
    </row>
    <row r="266" spans="1:16" x14ac:dyDescent="0.3">
      <c r="A266" s="8" t="s">
        <v>204</v>
      </c>
      <c r="B266" s="8" t="s">
        <v>70</v>
      </c>
      <c r="C266" s="2">
        <v>-7.4074074074074103E-3</v>
      </c>
      <c r="D266" s="2">
        <v>2.6119402985074602E-2</v>
      </c>
      <c r="E266" s="2">
        <v>-5.4545454545454501E-2</v>
      </c>
      <c r="F266" s="2">
        <v>-5.3846153846153801E-2</v>
      </c>
      <c r="G266" s="2">
        <v>3.65853658536585E-2</v>
      </c>
      <c r="H266" s="2">
        <v>1.9607843137254902E-2</v>
      </c>
      <c r="I266" s="2">
        <v>2.3076923076923099E-2</v>
      </c>
      <c r="J266" s="2">
        <v>9.3984962406015005E-2</v>
      </c>
      <c r="K266" s="2">
        <v>0.13058419243986299</v>
      </c>
      <c r="L266" s="2">
        <v>-9.11854103343465E-3</v>
      </c>
      <c r="M266" s="2">
        <v>0.19325153374233101</v>
      </c>
      <c r="N266" s="2">
        <v>5.6555269922879202E-2</v>
      </c>
      <c r="O266" s="3">
        <v>0.41237113402061898</v>
      </c>
      <c r="P266" s="3">
        <v>0.49454545454545501</v>
      </c>
    </row>
    <row r="267" spans="1:16" x14ac:dyDescent="0.3">
      <c r="A267" s="8" t="s">
        <v>204</v>
      </c>
      <c r="B267" s="8" t="s">
        <v>71</v>
      </c>
      <c r="C267" s="2">
        <v>0</v>
      </c>
      <c r="D267" s="2">
        <v>-0.1</v>
      </c>
      <c r="E267" s="2">
        <v>0.77777777777777801</v>
      </c>
      <c r="F267" s="2">
        <v>-0.1875</v>
      </c>
      <c r="G267" s="2">
        <v>-0.30769230769230799</v>
      </c>
      <c r="H267" s="2">
        <v>1.2222222222222201</v>
      </c>
      <c r="I267" s="2">
        <v>0.25</v>
      </c>
      <c r="J267" s="2">
        <v>0.2</v>
      </c>
      <c r="K267" s="2">
        <v>0</v>
      </c>
      <c r="L267" s="2">
        <v>0.233333333333333</v>
      </c>
      <c r="M267" s="2">
        <v>-0.108108108108108</v>
      </c>
      <c r="N267" s="2">
        <v>-3.03030303030303E-2</v>
      </c>
      <c r="O267" s="3">
        <v>6.6666666666666693E-2</v>
      </c>
      <c r="P267" s="3">
        <v>2.5555555555555598</v>
      </c>
    </row>
    <row r="268" spans="1:16" x14ac:dyDescent="0.3">
      <c r="A268" s="8" t="s">
        <v>204</v>
      </c>
      <c r="B268" s="8" t="s">
        <v>72</v>
      </c>
      <c r="C268" s="2">
        <v>0</v>
      </c>
      <c r="D268" s="2">
        <v>0</v>
      </c>
      <c r="E268" s="2">
        <v>0</v>
      </c>
      <c r="F268" s="2">
        <v>0</v>
      </c>
      <c r="G268" s="2">
        <v>0</v>
      </c>
      <c r="H268" s="2">
        <v>0</v>
      </c>
      <c r="I268" s="2">
        <v>0</v>
      </c>
      <c r="J268" s="2">
        <v>0</v>
      </c>
      <c r="K268" s="2">
        <v>0</v>
      </c>
      <c r="L268" s="2">
        <v>0</v>
      </c>
      <c r="M268" s="2">
        <v>-0.66666666666666696</v>
      </c>
      <c r="N268" s="2">
        <v>0</v>
      </c>
      <c r="O268" s="3">
        <v>0</v>
      </c>
      <c r="P268" s="3">
        <v>0</v>
      </c>
    </row>
    <row r="269" spans="1:16" x14ac:dyDescent="0.3">
      <c r="A269" s="8" t="s">
        <v>204</v>
      </c>
      <c r="B269" s="8" t="s">
        <v>73</v>
      </c>
      <c r="C269" s="2">
        <v>0</v>
      </c>
      <c r="D269" s="2">
        <v>0</v>
      </c>
      <c r="E269" s="2">
        <v>0</v>
      </c>
      <c r="F269" s="2">
        <v>0</v>
      </c>
      <c r="G269" s="2">
        <v>0</v>
      </c>
      <c r="H269" s="2">
        <v>0</v>
      </c>
      <c r="I269" s="2">
        <v>0</v>
      </c>
      <c r="J269" s="2">
        <v>0</v>
      </c>
      <c r="K269" s="2">
        <v>0</v>
      </c>
      <c r="L269" s="2">
        <v>0</v>
      </c>
      <c r="M269" s="2">
        <v>0</v>
      </c>
      <c r="N269" s="2">
        <v>0</v>
      </c>
      <c r="O269" s="3">
        <v>0</v>
      </c>
      <c r="P269" s="3">
        <v>0</v>
      </c>
    </row>
    <row r="270" spans="1:16" x14ac:dyDescent="0.3">
      <c r="A270" s="11" t="s">
        <v>18</v>
      </c>
      <c r="B270" s="11" t="s">
        <v>18</v>
      </c>
      <c r="C270" s="3">
        <v>-2.1865625062919E-2</v>
      </c>
      <c r="D270" s="3">
        <v>8.6865235380086895E-3</v>
      </c>
      <c r="E270" s="3">
        <v>1.00606085341714E-2</v>
      </c>
      <c r="F270" s="3">
        <v>6.5459835138192996E-3</v>
      </c>
      <c r="G270" s="3">
        <v>1.98715375351265E-3</v>
      </c>
      <c r="H270" s="3">
        <v>4.3430357178629399E-2</v>
      </c>
      <c r="I270" s="3">
        <v>3.49991360608213E-2</v>
      </c>
      <c r="J270" s="3">
        <v>3.7061769616026703E-2</v>
      </c>
      <c r="K270" s="3">
        <v>5.3194533877083797E-2</v>
      </c>
      <c r="L270" s="3">
        <v>3.6938283346353698E-2</v>
      </c>
      <c r="M270" s="3">
        <v>4.8315508459308501E-2</v>
      </c>
      <c r="N270" s="3">
        <v>4.2479728779664702E-2</v>
      </c>
      <c r="O270" s="3">
        <v>0.19349645846748201</v>
      </c>
      <c r="P270" s="3">
        <v>0.361671734383609</v>
      </c>
    </row>
    <row r="271" spans="1:16" x14ac:dyDescent="0.3">
      <c r="A271" s="15"/>
      <c r="B271" s="15"/>
    </row>
    <row r="272" spans="1:16" x14ac:dyDescent="0.3">
      <c r="A272" s="13" t="s">
        <v>42</v>
      </c>
      <c r="B272" s="15"/>
    </row>
    <row r="273" spans="1:2" x14ac:dyDescent="0.3">
      <c r="A273" s="14" t="s">
        <v>43</v>
      </c>
      <c r="B273" s="15"/>
    </row>
    <row r="274" spans="1:2" x14ac:dyDescent="0.3">
      <c r="A274" s="14" t="s">
        <v>44</v>
      </c>
      <c r="B274" s="15"/>
    </row>
    <row r="275" spans="1:2" x14ac:dyDescent="0.3">
      <c r="A275" s="14" t="s">
        <v>75</v>
      </c>
      <c r="B275" s="15"/>
    </row>
    <row r="276" spans="1:2" x14ac:dyDescent="0.3">
      <c r="A276" s="14" t="s">
        <v>188</v>
      </c>
      <c r="B276" s="15"/>
    </row>
    <row r="277" spans="1:2" x14ac:dyDescent="0.3">
      <c r="A277" s="14" t="s">
        <v>47</v>
      </c>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96:O96"/>
    <mergeCell ref="C184:N184"/>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260</v>
      </c>
      <c r="B1" s="15"/>
    </row>
    <row r="2" spans="1:15" ht="15.6" x14ac:dyDescent="0.3">
      <c r="A2" s="12" t="s">
        <v>187</v>
      </c>
      <c r="B2" s="15"/>
    </row>
    <row r="3" spans="1:15" ht="15.6" x14ac:dyDescent="0.3">
      <c r="A3" s="12" t="s">
        <v>206</v>
      </c>
      <c r="B3" s="15"/>
    </row>
    <row r="4" spans="1:15" ht="15.6" x14ac:dyDescent="0.3">
      <c r="A4" s="12" t="s">
        <v>79</v>
      </c>
      <c r="B4" s="15"/>
    </row>
    <row r="5" spans="1:15" x14ac:dyDescent="0.3">
      <c r="A5" s="15"/>
      <c r="B5" s="15"/>
    </row>
    <row r="6" spans="1:15" x14ac:dyDescent="0.3">
      <c r="A6" s="16" t="str">
        <f>HYPERLINK("#'Table of contents'!A119",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76</v>
      </c>
      <c r="C9" s="1">
        <v>3403</v>
      </c>
      <c r="D9" s="1">
        <v>3517</v>
      </c>
      <c r="E9" s="1">
        <v>3554</v>
      </c>
      <c r="F9" s="1">
        <v>3711</v>
      </c>
      <c r="G9" s="1">
        <v>3603</v>
      </c>
      <c r="H9" s="1">
        <v>3247</v>
      </c>
      <c r="I9" s="1">
        <v>3320</v>
      </c>
      <c r="J9" s="1">
        <v>3332</v>
      </c>
      <c r="K9" s="1">
        <v>3398</v>
      </c>
      <c r="L9" s="1">
        <v>3473</v>
      </c>
      <c r="M9" s="1">
        <v>3496</v>
      </c>
      <c r="N9" s="1">
        <v>3745</v>
      </c>
      <c r="O9" s="1">
        <v>4247</v>
      </c>
    </row>
    <row r="10" spans="1:15" x14ac:dyDescent="0.3">
      <c r="A10" s="7" t="s">
        <v>198</v>
      </c>
      <c r="B10" s="7" t="s">
        <v>77</v>
      </c>
      <c r="C10" s="1">
        <v>1232</v>
      </c>
      <c r="D10" s="1">
        <v>1121</v>
      </c>
      <c r="E10" s="1">
        <v>974</v>
      </c>
      <c r="F10" s="1">
        <v>995</v>
      </c>
      <c r="G10" s="1">
        <v>1079</v>
      </c>
      <c r="H10" s="1">
        <v>1058</v>
      </c>
      <c r="I10" s="1">
        <v>1243</v>
      </c>
      <c r="J10" s="1">
        <v>1356</v>
      </c>
      <c r="K10" s="1">
        <v>1528</v>
      </c>
      <c r="L10" s="1">
        <v>1702</v>
      </c>
      <c r="M10" s="1">
        <v>1767</v>
      </c>
      <c r="N10" s="1">
        <v>2114</v>
      </c>
      <c r="O10" s="1">
        <v>2562</v>
      </c>
    </row>
    <row r="11" spans="1:15" x14ac:dyDescent="0.3">
      <c r="A11" s="7" t="s">
        <v>199</v>
      </c>
      <c r="B11" s="7" t="s">
        <v>76</v>
      </c>
      <c r="C11" s="1">
        <v>9008</v>
      </c>
      <c r="D11" s="1">
        <v>8834</v>
      </c>
      <c r="E11" s="1">
        <v>9290</v>
      </c>
      <c r="F11" s="1">
        <v>9508</v>
      </c>
      <c r="G11" s="1">
        <v>9889</v>
      </c>
      <c r="H11" s="1">
        <v>9967</v>
      </c>
      <c r="I11" s="1">
        <v>10148</v>
      </c>
      <c r="J11" s="1">
        <v>10153</v>
      </c>
      <c r="K11" s="1">
        <v>10314</v>
      </c>
      <c r="L11" s="1">
        <v>10589</v>
      </c>
      <c r="M11" s="1">
        <v>10672</v>
      </c>
      <c r="N11" s="1">
        <v>10760</v>
      </c>
      <c r="O11" s="1">
        <v>10599</v>
      </c>
    </row>
    <row r="12" spans="1:15" x14ac:dyDescent="0.3">
      <c r="A12" s="7" t="s">
        <v>199</v>
      </c>
      <c r="B12" s="7" t="s">
        <v>77</v>
      </c>
      <c r="C12" s="1">
        <v>1460</v>
      </c>
      <c r="D12" s="1">
        <v>1217</v>
      </c>
      <c r="E12" s="1">
        <v>1087</v>
      </c>
      <c r="F12" s="1">
        <v>1018</v>
      </c>
      <c r="G12" s="1">
        <v>994</v>
      </c>
      <c r="H12" s="1">
        <v>949</v>
      </c>
      <c r="I12" s="1">
        <v>1035</v>
      </c>
      <c r="J12" s="1">
        <v>1150</v>
      </c>
      <c r="K12" s="1">
        <v>1360</v>
      </c>
      <c r="L12" s="1">
        <v>1477</v>
      </c>
      <c r="M12" s="1">
        <v>1593</v>
      </c>
      <c r="N12" s="1">
        <v>1935</v>
      </c>
      <c r="O12" s="1">
        <v>1938</v>
      </c>
    </row>
    <row r="13" spans="1:15" x14ac:dyDescent="0.3">
      <c r="A13" s="7" t="s">
        <v>200</v>
      </c>
      <c r="B13" s="7" t="s">
        <v>76</v>
      </c>
      <c r="C13" s="1">
        <v>6293</v>
      </c>
      <c r="D13" s="1">
        <v>6450</v>
      </c>
      <c r="E13" s="1">
        <v>6593</v>
      </c>
      <c r="F13" s="1">
        <v>6657</v>
      </c>
      <c r="G13" s="1">
        <v>6203</v>
      </c>
      <c r="H13" s="1">
        <v>5717</v>
      </c>
      <c r="I13" s="1">
        <v>5961</v>
      </c>
      <c r="J13" s="1">
        <v>6053</v>
      </c>
      <c r="K13" s="1">
        <v>6154</v>
      </c>
      <c r="L13" s="1">
        <v>6075</v>
      </c>
      <c r="M13" s="1">
        <v>5894</v>
      </c>
      <c r="N13" s="1">
        <v>6127</v>
      </c>
      <c r="O13" s="1">
        <v>7337</v>
      </c>
    </row>
    <row r="14" spans="1:15" x14ac:dyDescent="0.3">
      <c r="A14" s="7" t="s">
        <v>200</v>
      </c>
      <c r="B14" s="7" t="s">
        <v>77</v>
      </c>
      <c r="C14" s="1">
        <v>2095</v>
      </c>
      <c r="D14" s="1">
        <v>1899</v>
      </c>
      <c r="E14" s="1">
        <v>1745</v>
      </c>
      <c r="F14" s="1">
        <v>1704</v>
      </c>
      <c r="G14" s="1">
        <v>1588</v>
      </c>
      <c r="H14" s="1">
        <v>1566</v>
      </c>
      <c r="I14" s="1">
        <v>1811</v>
      </c>
      <c r="J14" s="1">
        <v>1999</v>
      </c>
      <c r="K14" s="1">
        <v>2298</v>
      </c>
      <c r="L14" s="1">
        <v>2366</v>
      </c>
      <c r="M14" s="1">
        <v>2675</v>
      </c>
      <c r="N14" s="1">
        <v>3223</v>
      </c>
      <c r="O14" s="1">
        <v>4597</v>
      </c>
    </row>
    <row r="15" spans="1:15" x14ac:dyDescent="0.3">
      <c r="A15" s="7" t="s">
        <v>201</v>
      </c>
      <c r="B15" s="7" t="s">
        <v>76</v>
      </c>
      <c r="C15" s="1">
        <v>5161</v>
      </c>
      <c r="D15" s="1">
        <v>5209</v>
      </c>
      <c r="E15" s="1">
        <v>5344</v>
      </c>
      <c r="F15" s="1">
        <v>5511</v>
      </c>
      <c r="G15" s="1">
        <v>5891</v>
      </c>
      <c r="H15" s="1">
        <v>6465</v>
      </c>
      <c r="I15" s="1">
        <v>6632</v>
      </c>
      <c r="J15" s="1">
        <v>6663</v>
      </c>
      <c r="K15" s="1">
        <v>6452</v>
      </c>
      <c r="L15" s="1">
        <v>6644</v>
      </c>
      <c r="M15" s="1">
        <v>6830</v>
      </c>
      <c r="N15" s="1">
        <v>6700</v>
      </c>
      <c r="O15" s="1">
        <v>5911</v>
      </c>
    </row>
    <row r="16" spans="1:15" x14ac:dyDescent="0.3">
      <c r="A16" s="7" t="s">
        <v>201</v>
      </c>
      <c r="B16" s="7" t="s">
        <v>77</v>
      </c>
      <c r="C16" s="1">
        <v>1359</v>
      </c>
      <c r="D16" s="1">
        <v>1174</v>
      </c>
      <c r="E16" s="1">
        <v>1124</v>
      </c>
      <c r="F16" s="1">
        <v>1088</v>
      </c>
      <c r="G16" s="1">
        <v>1169</v>
      </c>
      <c r="H16" s="1">
        <v>1489</v>
      </c>
      <c r="I16" s="1">
        <v>1767</v>
      </c>
      <c r="J16" s="1">
        <v>2253</v>
      </c>
      <c r="K16" s="1">
        <v>2637</v>
      </c>
      <c r="L16" s="1">
        <v>3470</v>
      </c>
      <c r="M16" s="1">
        <v>4233</v>
      </c>
      <c r="N16" s="1">
        <v>4339</v>
      </c>
      <c r="O16" s="1">
        <v>2884</v>
      </c>
    </row>
    <row r="17" spans="1:15" x14ac:dyDescent="0.3">
      <c r="A17" s="7" t="s">
        <v>202</v>
      </c>
      <c r="B17" s="7" t="s">
        <v>76</v>
      </c>
      <c r="C17" s="1">
        <v>5832</v>
      </c>
      <c r="D17" s="1">
        <v>5823</v>
      </c>
      <c r="E17" s="1">
        <v>6001</v>
      </c>
      <c r="F17" s="1">
        <v>5990</v>
      </c>
      <c r="G17" s="1">
        <v>6105</v>
      </c>
      <c r="H17" s="1">
        <v>5975</v>
      </c>
      <c r="I17" s="1">
        <v>5923</v>
      </c>
      <c r="J17" s="1">
        <v>5964</v>
      </c>
      <c r="K17" s="1">
        <v>5945</v>
      </c>
      <c r="L17" s="1">
        <v>5983</v>
      </c>
      <c r="M17" s="1">
        <v>5894</v>
      </c>
      <c r="N17" s="1">
        <v>6132</v>
      </c>
      <c r="O17" s="1">
        <v>6568</v>
      </c>
    </row>
    <row r="18" spans="1:15" x14ac:dyDescent="0.3">
      <c r="A18" s="7" t="s">
        <v>202</v>
      </c>
      <c r="B18" s="7" t="s">
        <v>77</v>
      </c>
      <c r="C18" s="1">
        <v>1258</v>
      </c>
      <c r="D18" s="1">
        <v>948</v>
      </c>
      <c r="E18" s="1">
        <v>794</v>
      </c>
      <c r="F18" s="1">
        <v>824</v>
      </c>
      <c r="G18" s="1">
        <v>971</v>
      </c>
      <c r="H18" s="1">
        <v>1063</v>
      </c>
      <c r="I18" s="1">
        <v>1251</v>
      </c>
      <c r="J18" s="1">
        <v>1326</v>
      </c>
      <c r="K18" s="1">
        <v>1576</v>
      </c>
      <c r="L18" s="1">
        <v>1776</v>
      </c>
      <c r="M18" s="1">
        <v>2025</v>
      </c>
      <c r="N18" s="1">
        <v>2312</v>
      </c>
      <c r="O18" s="1">
        <v>2558</v>
      </c>
    </row>
    <row r="19" spans="1:15" x14ac:dyDescent="0.3">
      <c r="A19" s="7" t="s">
        <v>203</v>
      </c>
      <c r="B19" s="7" t="s">
        <v>76</v>
      </c>
      <c r="C19" s="1">
        <v>3972</v>
      </c>
      <c r="D19" s="1">
        <v>3986</v>
      </c>
      <c r="E19" s="1">
        <v>4223</v>
      </c>
      <c r="F19" s="1">
        <v>4323</v>
      </c>
      <c r="G19" s="1">
        <v>4352</v>
      </c>
      <c r="H19" s="1">
        <v>4395</v>
      </c>
      <c r="I19" s="1">
        <v>4356</v>
      </c>
      <c r="J19" s="1">
        <v>4369</v>
      </c>
      <c r="K19" s="1">
        <v>4411</v>
      </c>
      <c r="L19" s="1">
        <v>4568</v>
      </c>
      <c r="M19" s="1">
        <v>4736</v>
      </c>
      <c r="N19" s="1">
        <v>4887</v>
      </c>
      <c r="O19" s="1">
        <v>5063</v>
      </c>
    </row>
    <row r="20" spans="1:15" x14ac:dyDescent="0.3">
      <c r="A20" s="7" t="s">
        <v>203</v>
      </c>
      <c r="B20" s="7" t="s">
        <v>77</v>
      </c>
      <c r="C20" s="1">
        <v>533</v>
      </c>
      <c r="D20" s="1">
        <v>416</v>
      </c>
      <c r="E20" s="1">
        <v>372</v>
      </c>
      <c r="F20" s="1">
        <v>377</v>
      </c>
      <c r="G20" s="1">
        <v>356</v>
      </c>
      <c r="H20" s="1">
        <v>357</v>
      </c>
      <c r="I20" s="1">
        <v>457</v>
      </c>
      <c r="J20" s="1">
        <v>600</v>
      </c>
      <c r="K20" s="1">
        <v>702</v>
      </c>
      <c r="L20" s="1">
        <v>886</v>
      </c>
      <c r="M20" s="1">
        <v>1050</v>
      </c>
      <c r="N20" s="1">
        <v>1225</v>
      </c>
      <c r="O20" s="1">
        <v>1371</v>
      </c>
    </row>
    <row r="21" spans="1:15" x14ac:dyDescent="0.3">
      <c r="A21" s="7" t="s">
        <v>204</v>
      </c>
      <c r="B21" s="7" t="s">
        <v>77</v>
      </c>
      <c r="C21" s="1">
        <v>2075</v>
      </c>
      <c r="D21" s="1">
        <v>1805</v>
      </c>
      <c r="E21" s="1">
        <v>1648</v>
      </c>
      <c r="F21" s="1">
        <v>1521</v>
      </c>
      <c r="G21" s="1">
        <v>1434</v>
      </c>
      <c r="H21" s="1">
        <v>1469</v>
      </c>
      <c r="I21" s="1">
        <v>1692</v>
      </c>
      <c r="J21" s="1">
        <v>1957</v>
      </c>
      <c r="K21" s="1">
        <v>2319</v>
      </c>
      <c r="L21" s="1">
        <v>2694</v>
      </c>
      <c r="M21" s="1">
        <v>3016</v>
      </c>
      <c r="N21" s="1">
        <v>3272</v>
      </c>
      <c r="O21" s="1">
        <v>3514</v>
      </c>
    </row>
    <row r="22" spans="1:15" x14ac:dyDescent="0.3">
      <c r="A22" s="7" t="s">
        <v>204</v>
      </c>
      <c r="B22" s="7" t="s">
        <v>76</v>
      </c>
      <c r="C22" s="1">
        <v>5986</v>
      </c>
      <c r="D22" s="1">
        <v>6182</v>
      </c>
      <c r="E22" s="1">
        <v>6254</v>
      </c>
      <c r="F22" s="1">
        <v>6269</v>
      </c>
      <c r="G22" s="1">
        <v>6186</v>
      </c>
      <c r="H22" s="1">
        <v>6202</v>
      </c>
      <c r="I22" s="1">
        <v>6491</v>
      </c>
      <c r="J22" s="1">
        <v>6735</v>
      </c>
      <c r="K22" s="1">
        <v>6814</v>
      </c>
      <c r="L22" s="1">
        <v>7179</v>
      </c>
      <c r="M22" s="1">
        <v>7176</v>
      </c>
      <c r="N22" s="1">
        <v>7236</v>
      </c>
      <c r="O22" s="1">
        <v>7577</v>
      </c>
    </row>
    <row r="23" spans="1:15" x14ac:dyDescent="0.3">
      <c r="A23" s="10" t="s">
        <v>18</v>
      </c>
      <c r="B23" s="10" t="s">
        <v>18</v>
      </c>
      <c r="C23" s="5">
        <v>49667</v>
      </c>
      <c r="D23" s="5">
        <v>48581</v>
      </c>
      <c r="E23" s="5">
        <v>49003</v>
      </c>
      <c r="F23" s="5">
        <v>49496</v>
      </c>
      <c r="G23" s="5">
        <v>49820</v>
      </c>
      <c r="H23" s="5">
        <v>49919</v>
      </c>
      <c r="I23" s="5">
        <v>52087</v>
      </c>
      <c r="J23" s="5">
        <v>53910</v>
      </c>
      <c r="K23" s="5">
        <v>55908</v>
      </c>
      <c r="L23" s="5">
        <v>58882</v>
      </c>
      <c r="M23" s="5">
        <v>61057</v>
      </c>
      <c r="N23" s="5">
        <v>64007</v>
      </c>
      <c r="O23" s="5">
        <v>66726</v>
      </c>
    </row>
    <row r="24" spans="1:15" x14ac:dyDescent="0.3">
      <c r="A24" s="15"/>
      <c r="B24" s="15"/>
    </row>
    <row r="25" spans="1:15" x14ac:dyDescent="0.3">
      <c r="A25" s="15"/>
      <c r="B25" s="15"/>
    </row>
    <row r="26" spans="1:15" x14ac:dyDescent="0.3">
      <c r="A26" s="15"/>
      <c r="B26" s="15"/>
      <c r="C26" s="18" t="s">
        <v>37</v>
      </c>
      <c r="D26" s="19"/>
      <c r="E26" s="19"/>
      <c r="F26" s="19"/>
      <c r="G26" s="19"/>
      <c r="H26" s="19"/>
      <c r="I26" s="19"/>
      <c r="J26" s="19"/>
      <c r="K26" s="19"/>
      <c r="L26" s="19"/>
      <c r="M26" s="19"/>
      <c r="N26" s="19"/>
      <c r="O26" s="19"/>
    </row>
    <row r="27" spans="1:15" x14ac:dyDescent="0.3">
      <c r="A27" s="9" t="s">
        <v>41</v>
      </c>
      <c r="B27" s="9" t="s">
        <v>41</v>
      </c>
      <c r="C27" s="4" t="s">
        <v>0</v>
      </c>
      <c r="D27" s="4" t="s">
        <v>1</v>
      </c>
      <c r="E27" s="4" t="s">
        <v>2</v>
      </c>
      <c r="F27" s="4" t="s">
        <v>3</v>
      </c>
      <c r="G27" s="4" t="s">
        <v>4</v>
      </c>
      <c r="H27" s="4" t="s">
        <v>5</v>
      </c>
      <c r="I27" s="4" t="s">
        <v>6</v>
      </c>
      <c r="J27" s="4" t="s">
        <v>7</v>
      </c>
      <c r="K27" s="4" t="s">
        <v>8</v>
      </c>
      <c r="L27" s="4" t="s">
        <v>9</v>
      </c>
      <c r="M27" s="4" t="s">
        <v>10</v>
      </c>
      <c r="N27" s="4" t="s">
        <v>11</v>
      </c>
      <c r="O27" s="4" t="s">
        <v>12</v>
      </c>
    </row>
    <row r="28" spans="1:15" x14ac:dyDescent="0.3">
      <c r="A28" s="8" t="s">
        <v>198</v>
      </c>
      <c r="B28" s="8" t="s">
        <v>76</v>
      </c>
      <c r="C28" s="2">
        <v>0.73419633225458503</v>
      </c>
      <c r="D28" s="2">
        <v>0.75830099180681299</v>
      </c>
      <c r="E28" s="2">
        <v>0.78489399293286199</v>
      </c>
      <c r="F28" s="2">
        <v>0.78856778580535503</v>
      </c>
      <c r="G28" s="2">
        <v>0.76954293037163601</v>
      </c>
      <c r="H28" s="2">
        <v>0.75423925667828096</v>
      </c>
      <c r="I28" s="2">
        <v>0.72759149682226598</v>
      </c>
      <c r="J28" s="2">
        <v>0.71075085324232101</v>
      </c>
      <c r="K28" s="2">
        <v>0.68980917580186796</v>
      </c>
      <c r="L28" s="2">
        <v>0.67111111111111099</v>
      </c>
      <c r="M28" s="2">
        <v>0.66425992779783405</v>
      </c>
      <c r="N28" s="2">
        <v>0.63918757467144605</v>
      </c>
      <c r="O28" s="2">
        <v>0.62373329416948198</v>
      </c>
    </row>
    <row r="29" spans="1:15" x14ac:dyDescent="0.3">
      <c r="A29" s="8" t="s">
        <v>198</v>
      </c>
      <c r="B29" s="8" t="s">
        <v>77</v>
      </c>
      <c r="C29" s="2">
        <v>0.26580366774541497</v>
      </c>
      <c r="D29" s="2">
        <v>0.24169900819318699</v>
      </c>
      <c r="E29" s="2">
        <v>0.21510600706713801</v>
      </c>
      <c r="F29" s="2">
        <v>0.211432214194645</v>
      </c>
      <c r="G29" s="2">
        <v>0.23045706962836399</v>
      </c>
      <c r="H29" s="2">
        <v>0.24576074332171899</v>
      </c>
      <c r="I29" s="2">
        <v>0.27240850317773402</v>
      </c>
      <c r="J29" s="2">
        <v>0.28924914675767899</v>
      </c>
      <c r="K29" s="2">
        <v>0.31019082419813199</v>
      </c>
      <c r="L29" s="2">
        <v>0.32888888888888901</v>
      </c>
      <c r="M29" s="2">
        <v>0.33574007220216601</v>
      </c>
      <c r="N29" s="2">
        <v>0.36081242532855401</v>
      </c>
      <c r="O29" s="2">
        <v>0.37626670583051802</v>
      </c>
    </row>
    <row r="30" spans="1:15" x14ac:dyDescent="0.3">
      <c r="A30" s="8" t="s">
        <v>199</v>
      </c>
      <c r="B30" s="8" t="s">
        <v>76</v>
      </c>
      <c r="C30" s="2">
        <v>0.86052732136033605</v>
      </c>
      <c r="D30" s="2">
        <v>0.87891752064471196</v>
      </c>
      <c r="E30" s="2">
        <v>0.89524910860557005</v>
      </c>
      <c r="F30" s="2">
        <v>0.90328709861295797</v>
      </c>
      <c r="G30" s="2">
        <v>0.90866489019571794</v>
      </c>
      <c r="H30" s="2">
        <v>0.91306339318431695</v>
      </c>
      <c r="I30" s="2">
        <v>0.90744880622373203</v>
      </c>
      <c r="J30" s="2">
        <v>0.89825709988498603</v>
      </c>
      <c r="K30" s="2">
        <v>0.88350179886928204</v>
      </c>
      <c r="L30" s="2">
        <v>0.87758992209514297</v>
      </c>
      <c r="M30" s="2">
        <v>0.87011822258459004</v>
      </c>
      <c r="N30" s="2">
        <v>0.84757778653013005</v>
      </c>
      <c r="O30" s="2">
        <v>0.84541756401052903</v>
      </c>
    </row>
    <row r="31" spans="1:15" x14ac:dyDescent="0.3">
      <c r="A31" s="8" t="s">
        <v>199</v>
      </c>
      <c r="B31" s="8" t="s">
        <v>77</v>
      </c>
      <c r="C31" s="2">
        <v>0.13947267863966401</v>
      </c>
      <c r="D31" s="2">
        <v>0.121082479355288</v>
      </c>
      <c r="E31" s="2">
        <v>0.10475089139443</v>
      </c>
      <c r="F31" s="2">
        <v>9.6712901387041597E-2</v>
      </c>
      <c r="G31" s="2">
        <v>9.1335109804281903E-2</v>
      </c>
      <c r="H31" s="2">
        <v>8.6936606815683395E-2</v>
      </c>
      <c r="I31" s="2">
        <v>9.2551193776267596E-2</v>
      </c>
      <c r="J31" s="2">
        <v>0.101742900115014</v>
      </c>
      <c r="K31" s="2">
        <v>0.116498201130718</v>
      </c>
      <c r="L31" s="2">
        <v>0.122410077904857</v>
      </c>
      <c r="M31" s="2">
        <v>0.12988177741540999</v>
      </c>
      <c r="N31" s="2">
        <v>0.15242221346987</v>
      </c>
      <c r="O31" s="2">
        <v>0.154582435989471</v>
      </c>
    </row>
    <row r="32" spans="1:15" x14ac:dyDescent="0.3">
      <c r="A32" s="8" t="s">
        <v>200</v>
      </c>
      <c r="B32" s="8" t="s">
        <v>76</v>
      </c>
      <c r="C32" s="2">
        <v>0.75023843586075301</v>
      </c>
      <c r="D32" s="2">
        <v>0.77254761049227405</v>
      </c>
      <c r="E32" s="2">
        <v>0.79071719836891297</v>
      </c>
      <c r="F32" s="2">
        <v>0.79619662719770401</v>
      </c>
      <c r="G32" s="2">
        <v>0.79617507380310604</v>
      </c>
      <c r="H32" s="2">
        <v>0.78497871756144399</v>
      </c>
      <c r="I32" s="2">
        <v>0.76698404529078701</v>
      </c>
      <c r="J32" s="2">
        <v>0.75173869846000996</v>
      </c>
      <c r="K32" s="2">
        <v>0.72811168954093697</v>
      </c>
      <c r="L32" s="2">
        <v>0.71970145717332101</v>
      </c>
      <c r="M32" s="2">
        <v>0.68782821799509897</v>
      </c>
      <c r="N32" s="2">
        <v>0.65529411764705903</v>
      </c>
      <c r="O32" s="2">
        <v>0.61479805597452697</v>
      </c>
    </row>
    <row r="33" spans="1:16" x14ac:dyDescent="0.3">
      <c r="A33" s="8" t="s">
        <v>200</v>
      </c>
      <c r="B33" s="8" t="s">
        <v>77</v>
      </c>
      <c r="C33" s="2">
        <v>0.24976156413924699</v>
      </c>
      <c r="D33" s="2">
        <v>0.22745238950772501</v>
      </c>
      <c r="E33" s="2">
        <v>0.20928280163108701</v>
      </c>
      <c r="F33" s="2">
        <v>0.20380337280229599</v>
      </c>
      <c r="G33" s="2">
        <v>0.20382492619689399</v>
      </c>
      <c r="H33" s="2">
        <v>0.21502128243855601</v>
      </c>
      <c r="I33" s="2">
        <v>0.23301595470921299</v>
      </c>
      <c r="J33" s="2">
        <v>0.24826130153998999</v>
      </c>
      <c r="K33" s="2">
        <v>0.27188831045906298</v>
      </c>
      <c r="L33" s="2">
        <v>0.28029854282667899</v>
      </c>
      <c r="M33" s="2">
        <v>0.31217178200490098</v>
      </c>
      <c r="N33" s="2">
        <v>0.34470588235294097</v>
      </c>
      <c r="O33" s="2">
        <v>0.38520194402547298</v>
      </c>
    </row>
    <row r="34" spans="1:16" x14ac:dyDescent="0.3">
      <c r="A34" s="8" t="s">
        <v>201</v>
      </c>
      <c r="B34" s="8" t="s">
        <v>76</v>
      </c>
      <c r="C34" s="2">
        <v>0.79156441717791404</v>
      </c>
      <c r="D34" s="2">
        <v>0.81607394642017905</v>
      </c>
      <c r="E34" s="2">
        <v>0.82622139764996905</v>
      </c>
      <c r="F34" s="2">
        <v>0.83512653432338202</v>
      </c>
      <c r="G34" s="2">
        <v>0.83441926345609096</v>
      </c>
      <c r="H34" s="2">
        <v>0.81279859190344494</v>
      </c>
      <c r="I34" s="2">
        <v>0.78961781164424305</v>
      </c>
      <c r="J34" s="2">
        <v>0.74730820995962299</v>
      </c>
      <c r="K34" s="2">
        <v>0.70986907250522602</v>
      </c>
      <c r="L34" s="2">
        <v>0.65691121218113502</v>
      </c>
      <c r="M34" s="2">
        <v>0.61737322606887801</v>
      </c>
      <c r="N34" s="2">
        <v>0.60693903433282004</v>
      </c>
      <c r="O34" s="2">
        <v>0.67208641273450798</v>
      </c>
    </row>
    <row r="35" spans="1:16" x14ac:dyDescent="0.3">
      <c r="A35" s="8" t="s">
        <v>201</v>
      </c>
      <c r="B35" s="8" t="s">
        <v>77</v>
      </c>
      <c r="C35" s="2">
        <v>0.20843558282208599</v>
      </c>
      <c r="D35" s="2">
        <v>0.183926053579821</v>
      </c>
      <c r="E35" s="2">
        <v>0.17377860235003101</v>
      </c>
      <c r="F35" s="2">
        <v>0.16487346567661801</v>
      </c>
      <c r="G35" s="2">
        <v>0.16558073654390901</v>
      </c>
      <c r="H35" s="2">
        <v>0.187201408096555</v>
      </c>
      <c r="I35" s="2">
        <v>0.210382188355757</v>
      </c>
      <c r="J35" s="2">
        <v>0.25269179004037701</v>
      </c>
      <c r="K35" s="2">
        <v>0.29013092749477398</v>
      </c>
      <c r="L35" s="2">
        <v>0.34308878781886498</v>
      </c>
      <c r="M35" s="2">
        <v>0.38262677393112199</v>
      </c>
      <c r="N35" s="2">
        <v>0.39306096566718002</v>
      </c>
      <c r="O35" s="2">
        <v>0.32791358726549202</v>
      </c>
    </row>
    <row r="36" spans="1:16" x14ac:dyDescent="0.3">
      <c r="A36" s="8" t="s">
        <v>202</v>
      </c>
      <c r="B36" s="8" t="s">
        <v>76</v>
      </c>
      <c r="C36" s="2">
        <v>0.82256699576868797</v>
      </c>
      <c r="D36" s="2">
        <v>0.85999113867966304</v>
      </c>
      <c r="E36" s="2">
        <v>0.883149374540103</v>
      </c>
      <c r="F36" s="2">
        <v>0.87907249779865004</v>
      </c>
      <c r="G36" s="2">
        <v>0.86277557942340299</v>
      </c>
      <c r="H36" s="2">
        <v>0.848962773515203</v>
      </c>
      <c r="I36" s="2">
        <v>0.82562029551157001</v>
      </c>
      <c r="J36" s="2">
        <v>0.81810699588477398</v>
      </c>
      <c r="K36" s="2">
        <v>0.79045339715463403</v>
      </c>
      <c r="L36" s="2">
        <v>0.77110452377883698</v>
      </c>
      <c r="M36" s="2">
        <v>0.74428589468367201</v>
      </c>
      <c r="N36" s="2">
        <v>0.72619611558503105</v>
      </c>
      <c r="O36" s="2">
        <v>0.71970195047118102</v>
      </c>
    </row>
    <row r="37" spans="1:16" x14ac:dyDescent="0.3">
      <c r="A37" s="8" t="s">
        <v>202</v>
      </c>
      <c r="B37" s="8" t="s">
        <v>77</v>
      </c>
      <c r="C37" s="2">
        <v>0.177433004231312</v>
      </c>
      <c r="D37" s="2">
        <v>0.14000886132033699</v>
      </c>
      <c r="E37" s="2">
        <v>0.116850625459897</v>
      </c>
      <c r="F37" s="2">
        <v>0.12092750220135</v>
      </c>
      <c r="G37" s="2">
        <v>0.13722442057659701</v>
      </c>
      <c r="H37" s="2">
        <v>0.151037226484797</v>
      </c>
      <c r="I37" s="2">
        <v>0.17437970448842999</v>
      </c>
      <c r="J37" s="2">
        <v>0.18189300411522599</v>
      </c>
      <c r="K37" s="2">
        <v>0.209546602845366</v>
      </c>
      <c r="L37" s="2">
        <v>0.22889547622116299</v>
      </c>
      <c r="M37" s="2">
        <v>0.25571410531632799</v>
      </c>
      <c r="N37" s="2">
        <v>0.273803884414969</v>
      </c>
      <c r="O37" s="2">
        <v>0.28029804952881898</v>
      </c>
    </row>
    <row r="38" spans="1:16" x14ac:dyDescent="0.3">
      <c r="A38" s="8" t="s">
        <v>203</v>
      </c>
      <c r="B38" s="8" t="s">
        <v>76</v>
      </c>
      <c r="C38" s="2">
        <v>0.88168701442841302</v>
      </c>
      <c r="D38" s="2">
        <v>0.90549750113584704</v>
      </c>
      <c r="E38" s="2">
        <v>0.91904243743199099</v>
      </c>
      <c r="F38" s="2">
        <v>0.91978723404255303</v>
      </c>
      <c r="G38" s="2">
        <v>0.92438402718776502</v>
      </c>
      <c r="H38" s="2">
        <v>0.92487373737373701</v>
      </c>
      <c r="I38" s="2">
        <v>0.90504882609599002</v>
      </c>
      <c r="J38" s="2">
        <v>0.87925135842221802</v>
      </c>
      <c r="K38" s="2">
        <v>0.86270291414042599</v>
      </c>
      <c r="L38" s="2">
        <v>0.83755042170883798</v>
      </c>
      <c r="M38" s="2">
        <v>0.81852748012443799</v>
      </c>
      <c r="N38" s="2">
        <v>0.79957460732984298</v>
      </c>
      <c r="O38" s="2">
        <v>0.78691327323593396</v>
      </c>
    </row>
    <row r="39" spans="1:16" x14ac:dyDescent="0.3">
      <c r="A39" s="8" t="s">
        <v>203</v>
      </c>
      <c r="B39" s="8" t="s">
        <v>77</v>
      </c>
      <c r="C39" s="2">
        <v>0.118312985571587</v>
      </c>
      <c r="D39" s="2">
        <v>9.4502498864152698E-2</v>
      </c>
      <c r="E39" s="2">
        <v>8.0957562568008706E-2</v>
      </c>
      <c r="F39" s="2">
        <v>8.0212765957446794E-2</v>
      </c>
      <c r="G39" s="2">
        <v>7.5615972812234505E-2</v>
      </c>
      <c r="H39" s="2">
        <v>7.5126262626262597E-2</v>
      </c>
      <c r="I39" s="2">
        <v>9.4951173904010006E-2</v>
      </c>
      <c r="J39" s="2">
        <v>0.12074864157778201</v>
      </c>
      <c r="K39" s="2">
        <v>0.13729708585957401</v>
      </c>
      <c r="L39" s="2">
        <v>0.16244957829116199</v>
      </c>
      <c r="M39" s="2">
        <v>0.18147251987556201</v>
      </c>
      <c r="N39" s="2">
        <v>0.20042539267015699</v>
      </c>
      <c r="O39" s="2">
        <v>0.21308672676406601</v>
      </c>
    </row>
    <row r="40" spans="1:16" x14ac:dyDescent="0.3">
      <c r="A40" s="8" t="s">
        <v>204</v>
      </c>
      <c r="B40" s="8" t="s">
        <v>77</v>
      </c>
      <c r="C40" s="2">
        <v>0.25741223173303601</v>
      </c>
      <c r="D40" s="2">
        <v>0.225992237385752</v>
      </c>
      <c r="E40" s="2">
        <v>0.208554796254113</v>
      </c>
      <c r="F40" s="2">
        <v>0.19525032092426201</v>
      </c>
      <c r="G40" s="2">
        <v>0.18818897637795301</v>
      </c>
      <c r="H40" s="2">
        <v>0.19150045626385101</v>
      </c>
      <c r="I40" s="2">
        <v>0.20677013320298199</v>
      </c>
      <c r="J40" s="2">
        <v>0.22514956281638299</v>
      </c>
      <c r="K40" s="2">
        <v>0.25391437643709602</v>
      </c>
      <c r="L40" s="2">
        <v>0.27286539045882702</v>
      </c>
      <c r="M40" s="2">
        <v>0.29591836734693899</v>
      </c>
      <c r="N40" s="2">
        <v>0.31138180433955098</v>
      </c>
      <c r="O40" s="2">
        <v>0.316833468578126</v>
      </c>
    </row>
    <row r="41" spans="1:16" x14ac:dyDescent="0.3">
      <c r="A41" s="8" t="s">
        <v>204</v>
      </c>
      <c r="B41" s="8" t="s">
        <v>76</v>
      </c>
      <c r="C41" s="2">
        <v>0.74258776826696404</v>
      </c>
      <c r="D41" s="2">
        <v>0.77400776261424797</v>
      </c>
      <c r="E41" s="2">
        <v>0.791445203745887</v>
      </c>
      <c r="F41" s="2">
        <v>0.80474967907573802</v>
      </c>
      <c r="G41" s="2">
        <v>0.81181102362204705</v>
      </c>
      <c r="H41" s="2">
        <v>0.80849954373614896</v>
      </c>
      <c r="I41" s="2">
        <v>0.79322986679701801</v>
      </c>
      <c r="J41" s="2">
        <v>0.77485043718361701</v>
      </c>
      <c r="K41" s="2">
        <v>0.74608562356290398</v>
      </c>
      <c r="L41" s="2">
        <v>0.72713460954117304</v>
      </c>
      <c r="M41" s="2">
        <v>0.70408163265306101</v>
      </c>
      <c r="N41" s="2">
        <v>0.68861819566044902</v>
      </c>
      <c r="O41" s="2">
        <v>0.683166531421874</v>
      </c>
    </row>
    <row r="42" spans="1:16" x14ac:dyDescent="0.3">
      <c r="A42" s="15"/>
      <c r="B42" s="15"/>
    </row>
    <row r="43" spans="1:16" x14ac:dyDescent="0.3">
      <c r="A43" s="15"/>
      <c r="B43" s="15"/>
    </row>
    <row r="44" spans="1:16" x14ac:dyDescent="0.3">
      <c r="A44" s="15"/>
      <c r="B44" s="13"/>
      <c r="C44" s="18" t="s">
        <v>38</v>
      </c>
      <c r="D44" s="18"/>
      <c r="E44" s="18"/>
      <c r="F44" s="18"/>
      <c r="G44" s="18"/>
      <c r="H44" s="18"/>
      <c r="I44" s="18"/>
      <c r="J44" s="18"/>
      <c r="K44" s="18"/>
      <c r="L44" s="18"/>
      <c r="M44" s="18"/>
      <c r="N44" s="18"/>
      <c r="O44" s="6" t="s">
        <v>39</v>
      </c>
      <c r="P44" s="6" t="s">
        <v>40</v>
      </c>
    </row>
    <row r="45" spans="1:16" x14ac:dyDescent="0.3">
      <c r="A45" s="9" t="s">
        <v>41</v>
      </c>
      <c r="B45" s="9" t="s">
        <v>41</v>
      </c>
      <c r="C45" s="4" t="s">
        <v>19</v>
      </c>
      <c r="D45" s="4" t="s">
        <v>20</v>
      </c>
      <c r="E45" s="4" t="s">
        <v>21</v>
      </c>
      <c r="F45" s="4" t="s">
        <v>22</v>
      </c>
      <c r="G45" s="4" t="s">
        <v>23</v>
      </c>
      <c r="H45" s="4" t="s">
        <v>24</v>
      </c>
      <c r="I45" s="4" t="s">
        <v>25</v>
      </c>
      <c r="J45" s="4" t="s">
        <v>26</v>
      </c>
      <c r="K45" s="4" t="s">
        <v>27</v>
      </c>
      <c r="L45" s="4" t="s">
        <v>28</v>
      </c>
      <c r="M45" s="4" t="s">
        <v>29</v>
      </c>
      <c r="N45" s="4" t="s">
        <v>30</v>
      </c>
      <c r="O45" s="4" t="s">
        <v>31</v>
      </c>
      <c r="P45" s="4" t="s">
        <v>32</v>
      </c>
    </row>
    <row r="46" spans="1:16" x14ac:dyDescent="0.3">
      <c r="A46" s="8" t="s">
        <v>198</v>
      </c>
      <c r="B46" s="8" t="s">
        <v>76</v>
      </c>
      <c r="C46" s="2">
        <v>3.3499853070819902E-2</v>
      </c>
      <c r="D46" s="2">
        <v>1.05203298265567E-2</v>
      </c>
      <c r="E46" s="2">
        <v>4.4175576814856503E-2</v>
      </c>
      <c r="F46" s="2">
        <v>-2.91026677445432E-2</v>
      </c>
      <c r="G46" s="2">
        <v>-9.8806550097141302E-2</v>
      </c>
      <c r="H46" s="2">
        <v>2.2482291345857702E-2</v>
      </c>
      <c r="I46" s="2">
        <v>3.6144578313253E-3</v>
      </c>
      <c r="J46" s="2">
        <v>1.9807923169267699E-2</v>
      </c>
      <c r="K46" s="2">
        <v>2.2071806945261899E-2</v>
      </c>
      <c r="L46" s="2">
        <v>6.6225165562913899E-3</v>
      </c>
      <c r="M46" s="2">
        <v>7.1224256292906199E-2</v>
      </c>
      <c r="N46" s="2">
        <v>0.134045393858478</v>
      </c>
      <c r="O46" s="3">
        <v>0.24985285462036499</v>
      </c>
      <c r="P46" s="3">
        <v>0.19499155880697799</v>
      </c>
    </row>
    <row r="47" spans="1:16" x14ac:dyDescent="0.3">
      <c r="A47" s="8" t="s">
        <v>198</v>
      </c>
      <c r="B47" s="8" t="s">
        <v>77</v>
      </c>
      <c r="C47" s="2">
        <v>-9.0097402597402607E-2</v>
      </c>
      <c r="D47" s="2">
        <v>-0.131132917038359</v>
      </c>
      <c r="E47" s="2">
        <v>2.1560574948665302E-2</v>
      </c>
      <c r="F47" s="2">
        <v>8.4422110552763802E-2</v>
      </c>
      <c r="G47" s="2">
        <v>-1.9462465245597801E-2</v>
      </c>
      <c r="H47" s="2">
        <v>0.174858223062382</v>
      </c>
      <c r="I47" s="2">
        <v>9.0909090909090898E-2</v>
      </c>
      <c r="J47" s="2">
        <v>0.12684365781710899</v>
      </c>
      <c r="K47" s="2">
        <v>0.11387434554973801</v>
      </c>
      <c r="L47" s="2">
        <v>3.8190364277320803E-2</v>
      </c>
      <c r="M47" s="2">
        <v>0.19637804187889099</v>
      </c>
      <c r="N47" s="2">
        <v>0.211920529801325</v>
      </c>
      <c r="O47" s="3">
        <v>0.67670157068062797</v>
      </c>
      <c r="P47" s="3">
        <v>1.63039014373717</v>
      </c>
    </row>
    <row r="48" spans="1:16" x14ac:dyDescent="0.3">
      <c r="A48" s="8" t="s">
        <v>199</v>
      </c>
      <c r="B48" s="8" t="s">
        <v>76</v>
      </c>
      <c r="C48" s="2">
        <v>-1.9316163410302001E-2</v>
      </c>
      <c r="D48" s="2">
        <v>5.1618745755037401E-2</v>
      </c>
      <c r="E48" s="2">
        <v>2.34660925726588E-2</v>
      </c>
      <c r="F48" s="2">
        <v>4.0071518721076997E-2</v>
      </c>
      <c r="G48" s="2">
        <v>7.8875518252603909E-3</v>
      </c>
      <c r="H48" s="2">
        <v>1.81599277616133E-2</v>
      </c>
      <c r="I48" s="2">
        <v>4.9270792274339796E-4</v>
      </c>
      <c r="J48" s="2">
        <v>1.5857382054565199E-2</v>
      </c>
      <c r="K48" s="2">
        <v>2.6662788442893201E-2</v>
      </c>
      <c r="L48" s="2">
        <v>7.8383227877986596E-3</v>
      </c>
      <c r="M48" s="2">
        <v>8.2458770614692693E-3</v>
      </c>
      <c r="N48" s="2">
        <v>-1.4962825278810399E-2</v>
      </c>
      <c r="O48" s="3">
        <v>2.7632344386271102E-2</v>
      </c>
      <c r="P48" s="3">
        <v>0.14090419806243301</v>
      </c>
    </row>
    <row r="49" spans="1:16" x14ac:dyDescent="0.3">
      <c r="A49" s="8" t="s">
        <v>199</v>
      </c>
      <c r="B49" s="8" t="s">
        <v>77</v>
      </c>
      <c r="C49" s="2">
        <v>-0.16643835616438399</v>
      </c>
      <c r="D49" s="2">
        <v>-0.106820049301561</v>
      </c>
      <c r="E49" s="2">
        <v>-6.3477460901563906E-2</v>
      </c>
      <c r="F49" s="2">
        <v>-2.35756385068762E-2</v>
      </c>
      <c r="G49" s="2">
        <v>-4.5271629778672003E-2</v>
      </c>
      <c r="H49" s="2">
        <v>9.06217070600632E-2</v>
      </c>
      <c r="I49" s="2">
        <v>0.11111111111111099</v>
      </c>
      <c r="J49" s="2">
        <v>0.182608695652174</v>
      </c>
      <c r="K49" s="2">
        <v>8.6029411764705896E-2</v>
      </c>
      <c r="L49" s="2">
        <v>7.8537576167907894E-2</v>
      </c>
      <c r="M49" s="2">
        <v>0.21468926553672299</v>
      </c>
      <c r="N49" s="2">
        <v>1.55038759689922E-3</v>
      </c>
      <c r="O49" s="3">
        <v>0.42499999999999999</v>
      </c>
      <c r="P49" s="3">
        <v>0.78288868445262205</v>
      </c>
    </row>
    <row r="50" spans="1:16" x14ac:dyDescent="0.3">
      <c r="A50" s="8" t="s">
        <v>200</v>
      </c>
      <c r="B50" s="8" t="s">
        <v>76</v>
      </c>
      <c r="C50" s="2">
        <v>2.4948355315429799E-2</v>
      </c>
      <c r="D50" s="2">
        <v>2.2170542635658898E-2</v>
      </c>
      <c r="E50" s="2">
        <v>9.7072652813590208E-3</v>
      </c>
      <c r="F50" s="2">
        <v>-6.8198888388162807E-2</v>
      </c>
      <c r="G50" s="2">
        <v>-7.8349185877801097E-2</v>
      </c>
      <c r="H50" s="2">
        <v>4.2679727129613397E-2</v>
      </c>
      <c r="I50" s="2">
        <v>1.5433652071800001E-2</v>
      </c>
      <c r="J50" s="2">
        <v>1.6685940855774E-2</v>
      </c>
      <c r="K50" s="2">
        <v>-1.2837179070523201E-2</v>
      </c>
      <c r="L50" s="2">
        <v>-2.97942386831276E-2</v>
      </c>
      <c r="M50" s="2">
        <v>3.9531727180183197E-2</v>
      </c>
      <c r="N50" s="2">
        <v>0.197486535008977</v>
      </c>
      <c r="O50" s="3">
        <v>0.19223269418264499</v>
      </c>
      <c r="P50" s="3">
        <v>0.112846958895799</v>
      </c>
    </row>
    <row r="51" spans="1:16" x14ac:dyDescent="0.3">
      <c r="A51" s="8" t="s">
        <v>200</v>
      </c>
      <c r="B51" s="8" t="s">
        <v>77</v>
      </c>
      <c r="C51" s="2">
        <v>-9.3556085918854406E-2</v>
      </c>
      <c r="D51" s="2">
        <v>-8.1095313322801496E-2</v>
      </c>
      <c r="E51" s="2">
        <v>-2.3495702005730701E-2</v>
      </c>
      <c r="F51" s="2">
        <v>-6.8075117370892002E-2</v>
      </c>
      <c r="G51" s="2">
        <v>-1.38539042821159E-2</v>
      </c>
      <c r="H51" s="2">
        <v>0.156449553001277</v>
      </c>
      <c r="I51" s="2">
        <v>0.10381004969630001</v>
      </c>
      <c r="J51" s="2">
        <v>0.14957478739369701</v>
      </c>
      <c r="K51" s="2">
        <v>2.9590948651000901E-2</v>
      </c>
      <c r="L51" s="2">
        <v>0.13060016906170799</v>
      </c>
      <c r="M51" s="2">
        <v>0.204859813084112</v>
      </c>
      <c r="N51" s="2">
        <v>0.42631089047471299</v>
      </c>
      <c r="O51" s="3">
        <v>1.0004351610095701</v>
      </c>
      <c r="P51" s="3">
        <v>1.63438395415473</v>
      </c>
    </row>
    <row r="52" spans="1:16" x14ac:dyDescent="0.3">
      <c r="A52" s="8" t="s">
        <v>201</v>
      </c>
      <c r="B52" s="8" t="s">
        <v>76</v>
      </c>
      <c r="C52" s="2">
        <v>9.3005231544274394E-3</v>
      </c>
      <c r="D52" s="2">
        <v>2.5916682664618901E-2</v>
      </c>
      <c r="E52" s="2">
        <v>3.125E-2</v>
      </c>
      <c r="F52" s="2">
        <v>6.8953003084739603E-2</v>
      </c>
      <c r="G52" s="2">
        <v>9.7436767951111905E-2</v>
      </c>
      <c r="H52" s="2">
        <v>2.5831399845320999E-2</v>
      </c>
      <c r="I52" s="2">
        <v>4.6743063932448703E-3</v>
      </c>
      <c r="J52" s="2">
        <v>-3.1667417079393703E-2</v>
      </c>
      <c r="K52" s="2">
        <v>2.97582145071296E-2</v>
      </c>
      <c r="L52" s="2">
        <v>2.7995183624322701E-2</v>
      </c>
      <c r="M52" s="2">
        <v>-1.90336749633968E-2</v>
      </c>
      <c r="N52" s="2">
        <v>-0.117761194029851</v>
      </c>
      <c r="O52" s="3">
        <v>-8.3849969001859898E-2</v>
      </c>
      <c r="P52" s="3">
        <v>0.106100299401198</v>
      </c>
    </row>
    <row r="53" spans="1:16" x14ac:dyDescent="0.3">
      <c r="A53" s="8" t="s">
        <v>201</v>
      </c>
      <c r="B53" s="8" t="s">
        <v>77</v>
      </c>
      <c r="C53" s="2">
        <v>-0.136129506990434</v>
      </c>
      <c r="D53" s="2">
        <v>-4.2589437819420803E-2</v>
      </c>
      <c r="E53" s="2">
        <v>-3.2028469750889701E-2</v>
      </c>
      <c r="F53" s="2">
        <v>7.4448529411764705E-2</v>
      </c>
      <c r="G53" s="2">
        <v>0.27373823781009399</v>
      </c>
      <c r="H53" s="2">
        <v>0.186702484889187</v>
      </c>
      <c r="I53" s="2">
        <v>0.27504244482173201</v>
      </c>
      <c r="J53" s="2">
        <v>0.17043941411451399</v>
      </c>
      <c r="K53" s="2">
        <v>0.31588926810769802</v>
      </c>
      <c r="L53" s="2">
        <v>0.219884726224784</v>
      </c>
      <c r="M53" s="2">
        <v>2.504134183794E-2</v>
      </c>
      <c r="N53" s="2">
        <v>-0.33533072136436998</v>
      </c>
      <c r="O53" s="3">
        <v>9.3667045885475905E-2</v>
      </c>
      <c r="P53" s="3">
        <v>1.56583629893238</v>
      </c>
    </row>
    <row r="54" spans="1:16" x14ac:dyDescent="0.3">
      <c r="A54" s="8" t="s">
        <v>202</v>
      </c>
      <c r="B54" s="8" t="s">
        <v>76</v>
      </c>
      <c r="C54" s="2">
        <v>-1.54320987654321E-3</v>
      </c>
      <c r="D54" s="2">
        <v>3.0568435514339701E-2</v>
      </c>
      <c r="E54" s="2">
        <v>-1.83302782869522E-3</v>
      </c>
      <c r="F54" s="2">
        <v>1.9198664440734599E-2</v>
      </c>
      <c r="G54" s="2">
        <v>-2.12940212940213E-2</v>
      </c>
      <c r="H54" s="2">
        <v>-8.7029288702928902E-3</v>
      </c>
      <c r="I54" s="2">
        <v>6.9221678203612996E-3</v>
      </c>
      <c r="J54" s="2">
        <v>-3.1857813547954399E-3</v>
      </c>
      <c r="K54" s="2">
        <v>6.3919259882253996E-3</v>
      </c>
      <c r="L54" s="2">
        <v>-1.48754805281631E-2</v>
      </c>
      <c r="M54" s="2">
        <v>4.0380047505938203E-2</v>
      </c>
      <c r="N54" s="2">
        <v>7.1102413568167003E-2</v>
      </c>
      <c r="O54" s="3">
        <v>0.10479394449116899</v>
      </c>
      <c r="P54" s="3">
        <v>9.4484252624562601E-2</v>
      </c>
    </row>
    <row r="55" spans="1:16" x14ac:dyDescent="0.3">
      <c r="A55" s="8" t="s">
        <v>202</v>
      </c>
      <c r="B55" s="8" t="s">
        <v>77</v>
      </c>
      <c r="C55" s="2">
        <v>-0.246422893481717</v>
      </c>
      <c r="D55" s="2">
        <v>-0.16244725738396601</v>
      </c>
      <c r="E55" s="2">
        <v>3.7783375314861499E-2</v>
      </c>
      <c r="F55" s="2">
        <v>0.17839805825242699</v>
      </c>
      <c r="G55" s="2">
        <v>9.47476828012358E-2</v>
      </c>
      <c r="H55" s="2">
        <v>0.17685794920037601</v>
      </c>
      <c r="I55" s="2">
        <v>5.99520383693046E-2</v>
      </c>
      <c r="J55" s="2">
        <v>0.18853695324283601</v>
      </c>
      <c r="K55" s="2">
        <v>0.12690355329949199</v>
      </c>
      <c r="L55" s="2">
        <v>0.14020270270270299</v>
      </c>
      <c r="M55" s="2">
        <v>0.14172839506172799</v>
      </c>
      <c r="N55" s="2">
        <v>0.106401384083045</v>
      </c>
      <c r="O55" s="3">
        <v>0.62309644670050801</v>
      </c>
      <c r="P55" s="3">
        <v>2.2216624685138502</v>
      </c>
    </row>
    <row r="56" spans="1:16" x14ac:dyDescent="0.3">
      <c r="A56" s="8" t="s">
        <v>203</v>
      </c>
      <c r="B56" s="8" t="s">
        <v>76</v>
      </c>
      <c r="C56" s="2">
        <v>3.52467270896274E-3</v>
      </c>
      <c r="D56" s="2">
        <v>5.9458103361766199E-2</v>
      </c>
      <c r="E56" s="2">
        <v>2.3679848448969899E-2</v>
      </c>
      <c r="F56" s="2">
        <v>6.7083044182280798E-3</v>
      </c>
      <c r="G56" s="2">
        <v>9.8805147058823508E-3</v>
      </c>
      <c r="H56" s="2">
        <v>-8.8737201365187701E-3</v>
      </c>
      <c r="I56" s="2">
        <v>2.9843893480257099E-3</v>
      </c>
      <c r="J56" s="2">
        <v>9.6131837949187497E-3</v>
      </c>
      <c r="K56" s="2">
        <v>3.5592836091589197E-2</v>
      </c>
      <c r="L56" s="2">
        <v>3.6777583187390502E-2</v>
      </c>
      <c r="M56" s="2">
        <v>3.1883445945945901E-2</v>
      </c>
      <c r="N56" s="2">
        <v>3.6013914466953102E-2</v>
      </c>
      <c r="O56" s="3">
        <v>0.14781228746316</v>
      </c>
      <c r="P56" s="3">
        <v>0.19891072697134701</v>
      </c>
    </row>
    <row r="57" spans="1:16" x14ac:dyDescent="0.3">
      <c r="A57" s="8" t="s">
        <v>203</v>
      </c>
      <c r="B57" s="8" t="s">
        <v>77</v>
      </c>
      <c r="C57" s="2">
        <v>-0.219512195121951</v>
      </c>
      <c r="D57" s="2">
        <v>-0.105769230769231</v>
      </c>
      <c r="E57" s="2">
        <v>1.34408602150538E-2</v>
      </c>
      <c r="F57" s="2">
        <v>-5.5702917771883298E-2</v>
      </c>
      <c r="G57" s="2">
        <v>2.8089887640449398E-3</v>
      </c>
      <c r="H57" s="2">
        <v>0.28011204481792701</v>
      </c>
      <c r="I57" s="2">
        <v>0.31291028446389502</v>
      </c>
      <c r="J57" s="2">
        <v>0.17</v>
      </c>
      <c r="K57" s="2">
        <v>0.26210826210826199</v>
      </c>
      <c r="L57" s="2">
        <v>0.18510158013544001</v>
      </c>
      <c r="M57" s="2">
        <v>0.16666666666666699</v>
      </c>
      <c r="N57" s="2">
        <v>0.119183673469388</v>
      </c>
      <c r="O57" s="3">
        <v>0.95299145299145305</v>
      </c>
      <c r="P57" s="3">
        <v>2.6854838709677402</v>
      </c>
    </row>
    <row r="58" spans="1:16" x14ac:dyDescent="0.3">
      <c r="A58" s="8" t="s">
        <v>204</v>
      </c>
      <c r="B58" s="8" t="s">
        <v>77</v>
      </c>
      <c r="C58" s="2">
        <v>-0.130120481927711</v>
      </c>
      <c r="D58" s="2">
        <v>-8.6980609418282506E-2</v>
      </c>
      <c r="E58" s="2">
        <v>-7.7063106796116498E-2</v>
      </c>
      <c r="F58" s="2">
        <v>-5.7199211045364899E-2</v>
      </c>
      <c r="G58" s="2">
        <v>2.44072524407252E-2</v>
      </c>
      <c r="H58" s="2">
        <v>0.15180394826412499</v>
      </c>
      <c r="I58" s="2">
        <v>0.15661938534278999</v>
      </c>
      <c r="J58" s="2">
        <v>0.18497700562084801</v>
      </c>
      <c r="K58" s="2">
        <v>0.161707632600259</v>
      </c>
      <c r="L58" s="2">
        <v>0.119524870081663</v>
      </c>
      <c r="M58" s="2">
        <v>8.4880636604774504E-2</v>
      </c>
      <c r="N58" s="2">
        <v>7.3960880195599002E-2</v>
      </c>
      <c r="O58" s="3">
        <v>0.51530832255282399</v>
      </c>
      <c r="P58" s="3">
        <v>1.1322815533980599</v>
      </c>
    </row>
    <row r="59" spans="1:16" x14ac:dyDescent="0.3">
      <c r="A59" s="8" t="s">
        <v>204</v>
      </c>
      <c r="B59" s="8" t="s">
        <v>76</v>
      </c>
      <c r="C59" s="2">
        <v>3.2743067156699002E-2</v>
      </c>
      <c r="D59" s="2">
        <v>1.16467162730508E-2</v>
      </c>
      <c r="E59" s="2">
        <v>2.3984649824112599E-3</v>
      </c>
      <c r="F59" s="2">
        <v>-1.32397511564843E-2</v>
      </c>
      <c r="G59" s="2">
        <v>2.5864856126737801E-3</v>
      </c>
      <c r="H59" s="2">
        <v>4.6597871654305102E-2</v>
      </c>
      <c r="I59" s="2">
        <v>3.7590509936835603E-2</v>
      </c>
      <c r="J59" s="2">
        <v>1.1729769858945799E-2</v>
      </c>
      <c r="K59" s="2">
        <v>5.3566187261520397E-2</v>
      </c>
      <c r="L59" s="2">
        <v>-4.1788549937317199E-4</v>
      </c>
      <c r="M59" s="2">
        <v>8.3612040133779295E-3</v>
      </c>
      <c r="N59" s="2">
        <v>4.71254836926479E-2</v>
      </c>
      <c r="O59" s="3">
        <v>0.111975344878192</v>
      </c>
      <c r="P59" s="3">
        <v>0.21154461144867301</v>
      </c>
    </row>
    <row r="60" spans="1:16" x14ac:dyDescent="0.3">
      <c r="A60" s="11" t="s">
        <v>18</v>
      </c>
      <c r="B60" s="11" t="s">
        <v>18</v>
      </c>
      <c r="C60" s="3">
        <v>-2.1865625062919E-2</v>
      </c>
      <c r="D60" s="3">
        <v>8.6865235380086895E-3</v>
      </c>
      <c r="E60" s="3">
        <v>1.00606085341714E-2</v>
      </c>
      <c r="F60" s="3">
        <v>6.5459835138192996E-3</v>
      </c>
      <c r="G60" s="3">
        <v>1.98715375351265E-3</v>
      </c>
      <c r="H60" s="3">
        <v>4.3430357178629399E-2</v>
      </c>
      <c r="I60" s="3">
        <v>3.49991360608213E-2</v>
      </c>
      <c r="J60" s="3">
        <v>3.7061769616026703E-2</v>
      </c>
      <c r="K60" s="3">
        <v>5.3194533877083797E-2</v>
      </c>
      <c r="L60" s="3">
        <v>3.6938283346353698E-2</v>
      </c>
      <c r="M60" s="3">
        <v>4.8315508459308501E-2</v>
      </c>
      <c r="N60" s="3">
        <v>4.2479728779664702E-2</v>
      </c>
      <c r="O60" s="3">
        <v>0.19349645846748201</v>
      </c>
      <c r="P60" s="3">
        <v>0.361671734383609</v>
      </c>
    </row>
    <row r="61" spans="1:16" x14ac:dyDescent="0.3">
      <c r="A61" s="15"/>
      <c r="B61" s="15"/>
    </row>
    <row r="62" spans="1:16" x14ac:dyDescent="0.3">
      <c r="A62" s="13" t="s">
        <v>42</v>
      </c>
      <c r="B62" s="15"/>
    </row>
    <row r="63" spans="1:16" x14ac:dyDescent="0.3">
      <c r="A63" s="14" t="s">
        <v>43</v>
      </c>
      <c r="B63" s="15"/>
    </row>
    <row r="64" spans="1:16" x14ac:dyDescent="0.3">
      <c r="A64" s="14" t="s">
        <v>44</v>
      </c>
      <c r="B64" s="15"/>
    </row>
    <row r="65" spans="1:2" x14ac:dyDescent="0.3">
      <c r="A65" s="14" t="s">
        <v>188</v>
      </c>
      <c r="B65" s="15"/>
    </row>
    <row r="66" spans="1:2" x14ac:dyDescent="0.3">
      <c r="A66" s="14" t="s">
        <v>47</v>
      </c>
      <c r="B66" s="15"/>
    </row>
    <row r="67" spans="1:2" x14ac:dyDescent="0.3">
      <c r="A67" s="14" t="s">
        <v>80</v>
      </c>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26:O26"/>
    <mergeCell ref="C44:N44"/>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F400"/>
  <sheetViews>
    <sheetView showGridLines="0" workbookViewId="0"/>
  </sheetViews>
  <sheetFormatPr defaultColWidth="11.5546875" defaultRowHeight="14.4" x14ac:dyDescent="0.3"/>
  <cols>
    <col min="1" max="1" width="25.6640625" customWidth="1"/>
    <col min="2" max="2" width="21.6640625" customWidth="1"/>
    <col min="3" max="13" width="10.5546875" customWidth="1"/>
  </cols>
  <sheetData>
    <row r="1" spans="1:6" ht="15.6" x14ac:dyDescent="0.3">
      <c r="A1" s="12" t="s">
        <v>123</v>
      </c>
      <c r="B1" s="15"/>
    </row>
    <row r="2" spans="1:6" ht="15.6" x14ac:dyDescent="0.3">
      <c r="A2" s="12" t="s">
        <v>34</v>
      </c>
      <c r="B2" s="15"/>
    </row>
    <row r="3" spans="1:6" ht="15.6" x14ac:dyDescent="0.3">
      <c r="A3" s="12" t="s">
        <v>35</v>
      </c>
      <c r="B3" s="15"/>
    </row>
    <row r="4" spans="1:6" ht="15.6" x14ac:dyDescent="0.3">
      <c r="A4" s="12" t="s">
        <v>124</v>
      </c>
      <c r="B4" s="15"/>
    </row>
    <row r="5" spans="1:6" ht="15.6" x14ac:dyDescent="0.3">
      <c r="A5" s="12"/>
      <c r="B5" s="15"/>
    </row>
    <row r="6" spans="1:6" x14ac:dyDescent="0.3">
      <c r="A6" s="16" t="str">
        <f>HYPERLINK("#'Table of contents'!A12", "Back to contents")</f>
        <v>Back to contents</v>
      </c>
      <c r="B6" s="15"/>
    </row>
    <row r="7" spans="1:6" x14ac:dyDescent="0.3">
      <c r="A7" s="15"/>
      <c r="B7" s="15"/>
      <c r="C7" s="18" t="s">
        <v>36</v>
      </c>
      <c r="D7" s="19"/>
      <c r="E7" s="19"/>
      <c r="F7" s="19"/>
    </row>
    <row r="8" spans="1:6" x14ac:dyDescent="0.3">
      <c r="A8" s="9" t="s">
        <v>41</v>
      </c>
      <c r="B8" s="9" t="s">
        <v>41</v>
      </c>
      <c r="C8" s="4" t="s">
        <v>9</v>
      </c>
      <c r="D8" s="4" t="s">
        <v>10</v>
      </c>
      <c r="E8" s="4" t="s">
        <v>11</v>
      </c>
      <c r="F8" s="4" t="s">
        <v>12</v>
      </c>
    </row>
    <row r="9" spans="1:6" x14ac:dyDescent="0.3">
      <c r="A9" s="7" t="s">
        <v>13</v>
      </c>
      <c r="B9" s="7" t="s">
        <v>121</v>
      </c>
      <c r="C9" s="1">
        <v>9917</v>
      </c>
      <c r="D9" s="1">
        <v>13299</v>
      </c>
      <c r="E9" s="1">
        <v>14913</v>
      </c>
      <c r="F9" s="1">
        <v>16099</v>
      </c>
    </row>
    <row r="10" spans="1:6" x14ac:dyDescent="0.3">
      <c r="A10" s="7" t="s">
        <v>13</v>
      </c>
      <c r="B10" s="7" t="s">
        <v>122</v>
      </c>
      <c r="C10" s="1">
        <v>253901</v>
      </c>
      <c r="D10" s="1">
        <v>256477</v>
      </c>
      <c r="E10" s="1">
        <v>270395</v>
      </c>
      <c r="F10" s="1">
        <v>274937</v>
      </c>
    </row>
    <row r="11" spans="1:6" x14ac:dyDescent="0.3">
      <c r="A11" s="7" t="s">
        <v>14</v>
      </c>
      <c r="B11" s="7" t="s">
        <v>121</v>
      </c>
      <c r="C11" s="1">
        <v>330</v>
      </c>
      <c r="D11" s="1">
        <v>428</v>
      </c>
      <c r="E11" s="1">
        <v>463</v>
      </c>
      <c r="F11" s="1">
        <v>489</v>
      </c>
    </row>
    <row r="12" spans="1:6" x14ac:dyDescent="0.3">
      <c r="A12" s="7" t="s">
        <v>14</v>
      </c>
      <c r="B12" s="7" t="s">
        <v>122</v>
      </c>
      <c r="C12" s="1">
        <v>8267</v>
      </c>
      <c r="D12" s="1">
        <v>8283</v>
      </c>
      <c r="E12" s="1">
        <v>8451</v>
      </c>
      <c r="F12" s="1">
        <v>8700</v>
      </c>
    </row>
    <row r="13" spans="1:6" x14ac:dyDescent="0.3">
      <c r="A13" s="7" t="s">
        <v>15</v>
      </c>
      <c r="B13" s="7" t="s">
        <v>121</v>
      </c>
      <c r="C13" s="1">
        <v>1051</v>
      </c>
      <c r="D13" s="1">
        <v>1453</v>
      </c>
      <c r="E13" s="1">
        <v>1593</v>
      </c>
      <c r="F13" s="1">
        <v>1746</v>
      </c>
    </row>
    <row r="14" spans="1:6" x14ac:dyDescent="0.3">
      <c r="A14" s="7" t="s">
        <v>15</v>
      </c>
      <c r="B14" s="7" t="s">
        <v>122</v>
      </c>
      <c r="C14" s="1">
        <v>25195</v>
      </c>
      <c r="D14" s="1">
        <v>25010</v>
      </c>
      <c r="E14" s="1">
        <v>25235</v>
      </c>
      <c r="F14" s="1">
        <v>25320</v>
      </c>
    </row>
    <row r="15" spans="1:6" x14ac:dyDescent="0.3">
      <c r="A15" s="7" t="s">
        <v>16</v>
      </c>
      <c r="B15" s="7" t="s">
        <v>121</v>
      </c>
      <c r="C15" s="1">
        <v>561</v>
      </c>
      <c r="D15" s="1">
        <v>767</v>
      </c>
      <c r="E15" s="1">
        <v>851</v>
      </c>
      <c r="F15" s="1">
        <v>899</v>
      </c>
    </row>
    <row r="16" spans="1:6" x14ac:dyDescent="0.3">
      <c r="A16" s="7" t="s">
        <v>16</v>
      </c>
      <c r="B16" s="7" t="s">
        <v>122</v>
      </c>
      <c r="C16" s="1">
        <v>12774</v>
      </c>
      <c r="D16" s="1">
        <v>13000</v>
      </c>
      <c r="E16" s="1">
        <v>13663</v>
      </c>
      <c r="F16" s="1">
        <v>13683</v>
      </c>
    </row>
    <row r="17" spans="1:6" x14ac:dyDescent="0.3">
      <c r="A17" s="7" t="s">
        <v>17</v>
      </c>
      <c r="B17" s="7" t="s">
        <v>121</v>
      </c>
      <c r="C17" s="1">
        <v>446</v>
      </c>
      <c r="D17" s="1">
        <v>605</v>
      </c>
      <c r="E17" s="1">
        <v>655</v>
      </c>
      <c r="F17" s="1">
        <v>801</v>
      </c>
    </row>
    <row r="18" spans="1:6" x14ac:dyDescent="0.3">
      <c r="A18" s="7" t="s">
        <v>17</v>
      </c>
      <c r="B18" s="7" t="s">
        <v>122</v>
      </c>
      <c r="C18" s="1">
        <v>37994</v>
      </c>
      <c r="D18" s="1">
        <v>37894</v>
      </c>
      <c r="E18" s="1">
        <v>41882</v>
      </c>
      <c r="F18" s="1">
        <v>50754</v>
      </c>
    </row>
    <row r="19" spans="1:6" x14ac:dyDescent="0.3">
      <c r="A19" s="10" t="s">
        <v>18</v>
      </c>
      <c r="B19" s="10" t="s">
        <v>18</v>
      </c>
      <c r="C19" s="5">
        <v>350436</v>
      </c>
      <c r="D19" s="5">
        <v>357216</v>
      </c>
      <c r="E19" s="5">
        <v>378101</v>
      </c>
      <c r="F19" s="5">
        <v>393428</v>
      </c>
    </row>
    <row r="20" spans="1:6" x14ac:dyDescent="0.3">
      <c r="A20" s="15"/>
      <c r="B20" s="15"/>
    </row>
    <row r="21" spans="1:6" x14ac:dyDescent="0.3">
      <c r="A21" s="15"/>
      <c r="B21" s="15"/>
    </row>
    <row r="22" spans="1:6" x14ac:dyDescent="0.3">
      <c r="A22" s="15"/>
      <c r="B22" s="15"/>
      <c r="C22" s="18" t="s">
        <v>37</v>
      </c>
      <c r="D22" s="19"/>
      <c r="E22" s="19"/>
      <c r="F22" s="19"/>
    </row>
    <row r="23" spans="1:6" x14ac:dyDescent="0.3">
      <c r="A23" s="9" t="s">
        <v>41</v>
      </c>
      <c r="B23" s="9" t="s">
        <v>41</v>
      </c>
      <c r="C23" s="4" t="s">
        <v>9</v>
      </c>
      <c r="D23" s="4" t="s">
        <v>10</v>
      </c>
      <c r="E23" s="4" t="s">
        <v>11</v>
      </c>
      <c r="F23" s="4" t="s">
        <v>12</v>
      </c>
    </row>
    <row r="24" spans="1:6" x14ac:dyDescent="0.3">
      <c r="A24" s="8" t="s">
        <v>13</v>
      </c>
      <c r="B24" s="8" t="s">
        <v>121</v>
      </c>
      <c r="C24" s="2">
        <v>3.75903084702333E-2</v>
      </c>
      <c r="D24" s="2">
        <v>4.9296453353893599E-2</v>
      </c>
      <c r="E24" s="2">
        <v>5.2269827694982299E-2</v>
      </c>
      <c r="F24" s="2">
        <v>5.5316180816118998E-2</v>
      </c>
    </row>
    <row r="25" spans="1:6" x14ac:dyDescent="0.3">
      <c r="A25" s="8" t="s">
        <v>13</v>
      </c>
      <c r="B25" s="8" t="s">
        <v>122</v>
      </c>
      <c r="C25" s="2">
        <v>0.96240969152976696</v>
      </c>
      <c r="D25" s="2">
        <v>0.95070354664610601</v>
      </c>
      <c r="E25" s="2">
        <v>0.94773017230501799</v>
      </c>
      <c r="F25" s="2">
        <v>0.944683819183881</v>
      </c>
    </row>
    <row r="26" spans="1:6" x14ac:dyDescent="0.3">
      <c r="A26" s="8" t="s">
        <v>14</v>
      </c>
      <c r="B26" s="8" t="s">
        <v>121</v>
      </c>
      <c r="C26" s="2">
        <v>3.83854833081307E-2</v>
      </c>
      <c r="D26" s="2">
        <v>4.91332797612214E-2</v>
      </c>
      <c r="E26" s="2">
        <v>5.1940767332286301E-2</v>
      </c>
      <c r="F26" s="2">
        <v>5.3215801501795598E-2</v>
      </c>
    </row>
    <row r="27" spans="1:6" x14ac:dyDescent="0.3">
      <c r="A27" s="8" t="s">
        <v>14</v>
      </c>
      <c r="B27" s="8" t="s">
        <v>122</v>
      </c>
      <c r="C27" s="2">
        <v>0.96161451669186904</v>
      </c>
      <c r="D27" s="2">
        <v>0.95086672023877905</v>
      </c>
      <c r="E27" s="2">
        <v>0.94805923266771397</v>
      </c>
      <c r="F27" s="2">
        <v>0.94678419849820405</v>
      </c>
    </row>
    <row r="28" spans="1:6" x14ac:dyDescent="0.3">
      <c r="A28" s="8" t="s">
        <v>15</v>
      </c>
      <c r="B28" s="8" t="s">
        <v>121</v>
      </c>
      <c r="C28" s="2">
        <v>4.00441972110036E-2</v>
      </c>
      <c r="D28" s="2">
        <v>5.4906851075085999E-2</v>
      </c>
      <c r="E28" s="2">
        <v>5.93782615178172E-2</v>
      </c>
      <c r="F28" s="2">
        <v>6.4508978053646596E-2</v>
      </c>
    </row>
    <row r="29" spans="1:6" x14ac:dyDescent="0.3">
      <c r="A29" s="8" t="s">
        <v>15</v>
      </c>
      <c r="B29" s="8" t="s">
        <v>122</v>
      </c>
      <c r="C29" s="2">
        <v>0.95995580278899595</v>
      </c>
      <c r="D29" s="2">
        <v>0.94509314892491403</v>
      </c>
      <c r="E29" s="2">
        <v>0.940621738482183</v>
      </c>
      <c r="F29" s="2">
        <v>0.93549102194635303</v>
      </c>
    </row>
    <row r="30" spans="1:6" x14ac:dyDescent="0.3">
      <c r="A30" s="8" t="s">
        <v>16</v>
      </c>
      <c r="B30" s="8" t="s">
        <v>121</v>
      </c>
      <c r="C30" s="2">
        <v>4.2069741282339701E-2</v>
      </c>
      <c r="D30" s="2">
        <v>5.5712936732766803E-2</v>
      </c>
      <c r="E30" s="2">
        <v>5.8633043957558202E-2</v>
      </c>
      <c r="F30" s="2">
        <v>6.1651350980661102E-2</v>
      </c>
    </row>
    <row r="31" spans="1:6" x14ac:dyDescent="0.3">
      <c r="A31" s="8" t="s">
        <v>16</v>
      </c>
      <c r="B31" s="8" t="s">
        <v>122</v>
      </c>
      <c r="C31" s="2">
        <v>0.95793025871766002</v>
      </c>
      <c r="D31" s="2">
        <v>0.944287063267233</v>
      </c>
      <c r="E31" s="2">
        <v>0.94136695604244203</v>
      </c>
      <c r="F31" s="2">
        <v>0.93834864901933901</v>
      </c>
    </row>
    <row r="32" spans="1:6" x14ac:dyDescent="0.3">
      <c r="A32" s="8" t="s">
        <v>17</v>
      </c>
      <c r="B32" s="8" t="s">
        <v>121</v>
      </c>
      <c r="C32" s="2">
        <v>1.16024973985432E-2</v>
      </c>
      <c r="D32" s="2">
        <v>1.57146938881529E-2</v>
      </c>
      <c r="E32" s="2">
        <v>1.5398359075628301E-2</v>
      </c>
      <c r="F32" s="2">
        <v>1.5536805353506E-2</v>
      </c>
    </row>
    <row r="33" spans="1:6" x14ac:dyDescent="0.3">
      <c r="A33" s="8" t="s">
        <v>17</v>
      </c>
      <c r="B33" s="8" t="s">
        <v>122</v>
      </c>
      <c r="C33" s="2">
        <v>0.98839750260145698</v>
      </c>
      <c r="D33" s="2">
        <v>0.98428530611184695</v>
      </c>
      <c r="E33" s="2">
        <v>0.98460164092437197</v>
      </c>
      <c r="F33" s="2">
        <v>0.98446319464649401</v>
      </c>
    </row>
    <row r="34" spans="1:6" x14ac:dyDescent="0.3">
      <c r="A34" s="15"/>
      <c r="B34" s="15"/>
    </row>
    <row r="35" spans="1:6" x14ac:dyDescent="0.3">
      <c r="A35" s="13" t="s">
        <v>42</v>
      </c>
      <c r="B35" s="15"/>
    </row>
    <row r="36" spans="1:6" x14ac:dyDescent="0.3">
      <c r="A36" s="14" t="s">
        <v>43</v>
      </c>
      <c r="B36" s="15"/>
    </row>
    <row r="37" spans="1:6" x14ac:dyDescent="0.3">
      <c r="A37" s="14" t="s">
        <v>44</v>
      </c>
      <c r="B37" s="15"/>
    </row>
    <row r="38" spans="1:6" x14ac:dyDescent="0.3">
      <c r="A38" s="14" t="s">
        <v>125</v>
      </c>
      <c r="B38" s="15"/>
    </row>
    <row r="39" spans="1:6" x14ac:dyDescent="0.3">
      <c r="A39" s="14" t="s">
        <v>45</v>
      </c>
      <c r="B39" s="15"/>
    </row>
    <row r="40" spans="1:6" x14ac:dyDescent="0.3">
      <c r="A40" s="14" t="s">
        <v>46</v>
      </c>
      <c r="B40" s="15"/>
    </row>
    <row r="41" spans="1:6" x14ac:dyDescent="0.3">
      <c r="A41" s="14" t="s">
        <v>47</v>
      </c>
      <c r="B41" s="15"/>
    </row>
    <row r="42" spans="1:6" x14ac:dyDescent="0.3">
      <c r="A42" s="15"/>
      <c r="B42" s="15"/>
    </row>
    <row r="43" spans="1:6" x14ac:dyDescent="0.3">
      <c r="A43" s="15"/>
      <c r="B43" s="15"/>
    </row>
    <row r="44" spans="1:6" x14ac:dyDescent="0.3">
      <c r="A44" s="15"/>
      <c r="B44" s="15"/>
    </row>
    <row r="45" spans="1:6" x14ac:dyDescent="0.3">
      <c r="A45" s="15"/>
      <c r="B45" s="15"/>
    </row>
    <row r="46" spans="1:6" x14ac:dyDescent="0.3">
      <c r="A46" s="15"/>
      <c r="B46" s="15"/>
    </row>
    <row r="47" spans="1:6" x14ac:dyDescent="0.3">
      <c r="A47" s="15"/>
      <c r="B47" s="15"/>
    </row>
    <row r="48" spans="1:6" x14ac:dyDescent="0.3">
      <c r="A48" s="15"/>
      <c r="B48" s="15"/>
    </row>
    <row r="49" spans="1:2" x14ac:dyDescent="0.3">
      <c r="A49" s="15"/>
      <c r="B49" s="15"/>
    </row>
    <row r="50" spans="1:2" x14ac:dyDescent="0.3">
      <c r="A50" s="15"/>
      <c r="B50" s="15"/>
    </row>
    <row r="51" spans="1:2" x14ac:dyDescent="0.3">
      <c r="A51" s="15"/>
      <c r="B51" s="15"/>
    </row>
    <row r="52" spans="1:2" x14ac:dyDescent="0.3">
      <c r="A52" s="15"/>
      <c r="B52" s="15"/>
    </row>
    <row r="53" spans="1:2" x14ac:dyDescent="0.3">
      <c r="A53" s="15"/>
      <c r="B53" s="15"/>
    </row>
    <row r="54" spans="1:2" x14ac:dyDescent="0.3">
      <c r="A54" s="15"/>
      <c r="B54" s="15"/>
    </row>
    <row r="55" spans="1:2" x14ac:dyDescent="0.3">
      <c r="A55" s="15"/>
      <c r="B55" s="15"/>
    </row>
    <row r="56" spans="1:2" x14ac:dyDescent="0.3">
      <c r="A56" s="15"/>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F7"/>
    <mergeCell ref="C22:F22"/>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261</v>
      </c>
      <c r="B1" s="15"/>
    </row>
    <row r="2" spans="1:15" ht="15.6" x14ac:dyDescent="0.3">
      <c r="A2" s="12" t="s">
        <v>187</v>
      </c>
      <c r="B2" s="15"/>
    </row>
    <row r="3" spans="1:15" ht="15.6" x14ac:dyDescent="0.3">
      <c r="A3" s="12" t="s">
        <v>206</v>
      </c>
      <c r="B3" s="15"/>
    </row>
    <row r="4" spans="1:15" ht="15.6" x14ac:dyDescent="0.3">
      <c r="A4" s="12" t="s">
        <v>87</v>
      </c>
      <c r="B4" s="15"/>
    </row>
    <row r="5" spans="1:15" x14ac:dyDescent="0.3">
      <c r="A5" s="15"/>
      <c r="B5" s="15"/>
    </row>
    <row r="6" spans="1:15" x14ac:dyDescent="0.3">
      <c r="A6" s="16" t="str">
        <f>HYPERLINK("#'Table of contents'!A120",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81</v>
      </c>
      <c r="C9" s="1">
        <v>1658</v>
      </c>
      <c r="D9" s="1">
        <v>1598</v>
      </c>
      <c r="E9" s="1">
        <v>1558</v>
      </c>
      <c r="F9" s="1">
        <v>1625</v>
      </c>
      <c r="G9" s="1">
        <v>1581</v>
      </c>
      <c r="H9" s="1">
        <v>1448</v>
      </c>
      <c r="I9" s="1">
        <v>1664</v>
      </c>
      <c r="J9" s="1">
        <v>1768</v>
      </c>
      <c r="K9" s="1">
        <v>1867</v>
      </c>
      <c r="L9" s="1">
        <v>2023</v>
      </c>
      <c r="M9" s="1">
        <v>2099</v>
      </c>
      <c r="N9" s="1">
        <v>2413</v>
      </c>
      <c r="O9" s="1">
        <v>2882</v>
      </c>
    </row>
    <row r="10" spans="1:15" x14ac:dyDescent="0.3">
      <c r="A10" s="7" t="s">
        <v>198</v>
      </c>
      <c r="B10" s="7" t="s">
        <v>82</v>
      </c>
      <c r="C10" s="1">
        <v>262</v>
      </c>
      <c r="D10" s="1">
        <v>254</v>
      </c>
      <c r="E10" s="1">
        <v>234</v>
      </c>
      <c r="F10" s="1">
        <v>267</v>
      </c>
      <c r="G10" s="1">
        <v>284</v>
      </c>
      <c r="H10" s="1">
        <v>274</v>
      </c>
      <c r="I10" s="1">
        <v>322</v>
      </c>
      <c r="J10" s="1">
        <v>335</v>
      </c>
      <c r="K10" s="1">
        <v>399</v>
      </c>
      <c r="L10" s="1">
        <v>428</v>
      </c>
      <c r="M10" s="1">
        <v>466</v>
      </c>
      <c r="N10" s="1">
        <v>602</v>
      </c>
      <c r="O10" s="1">
        <v>780</v>
      </c>
    </row>
    <row r="11" spans="1:15" x14ac:dyDescent="0.3">
      <c r="A11" s="7" t="s">
        <v>198</v>
      </c>
      <c r="B11" s="7" t="s">
        <v>83</v>
      </c>
      <c r="C11" s="1">
        <v>147</v>
      </c>
      <c r="D11" s="1">
        <v>154</v>
      </c>
      <c r="E11" s="1">
        <v>151</v>
      </c>
      <c r="F11" s="1">
        <v>184</v>
      </c>
      <c r="G11" s="1">
        <v>184</v>
      </c>
      <c r="H11" s="1">
        <v>158</v>
      </c>
      <c r="I11" s="1">
        <v>163</v>
      </c>
      <c r="J11" s="1">
        <v>195</v>
      </c>
      <c r="K11" s="1">
        <v>197</v>
      </c>
      <c r="L11" s="1">
        <v>198</v>
      </c>
      <c r="M11" s="1">
        <v>211</v>
      </c>
      <c r="N11" s="1">
        <v>236</v>
      </c>
      <c r="O11" s="1">
        <v>261</v>
      </c>
    </row>
    <row r="12" spans="1:15" x14ac:dyDescent="0.3">
      <c r="A12" s="7" t="s">
        <v>198</v>
      </c>
      <c r="B12" s="7" t="s">
        <v>84</v>
      </c>
      <c r="C12" s="1">
        <v>2076</v>
      </c>
      <c r="D12" s="1">
        <v>2142</v>
      </c>
      <c r="E12" s="1">
        <v>2127</v>
      </c>
      <c r="F12" s="1">
        <v>2176</v>
      </c>
      <c r="G12" s="1">
        <v>2190</v>
      </c>
      <c r="H12" s="1">
        <v>2013</v>
      </c>
      <c r="I12" s="1">
        <v>1970</v>
      </c>
      <c r="J12" s="1">
        <v>1907</v>
      </c>
      <c r="K12" s="1">
        <v>1956</v>
      </c>
      <c r="L12" s="1">
        <v>1996</v>
      </c>
      <c r="M12" s="1">
        <v>1925</v>
      </c>
      <c r="N12" s="1">
        <v>1955</v>
      </c>
      <c r="O12" s="1">
        <v>2128</v>
      </c>
    </row>
    <row r="13" spans="1:15" x14ac:dyDescent="0.3">
      <c r="A13" s="7" t="s">
        <v>198</v>
      </c>
      <c r="B13" s="7" t="s">
        <v>17</v>
      </c>
      <c r="C13" s="1">
        <v>195</v>
      </c>
      <c r="D13" s="1">
        <v>198</v>
      </c>
      <c r="E13" s="1">
        <v>199</v>
      </c>
      <c r="F13" s="1">
        <v>218</v>
      </c>
      <c r="G13" s="1">
        <v>219</v>
      </c>
      <c r="H13" s="1">
        <v>221</v>
      </c>
      <c r="I13" s="1">
        <v>258</v>
      </c>
      <c r="J13" s="1">
        <v>278</v>
      </c>
      <c r="K13" s="1">
        <v>304</v>
      </c>
      <c r="L13" s="1">
        <v>338</v>
      </c>
      <c r="M13" s="1">
        <v>363</v>
      </c>
      <c r="N13" s="1">
        <v>443</v>
      </c>
      <c r="O13" s="1">
        <v>499</v>
      </c>
    </row>
    <row r="14" spans="1:15" x14ac:dyDescent="0.3">
      <c r="A14" s="7" t="s">
        <v>198</v>
      </c>
      <c r="B14" s="7" t="s">
        <v>85</v>
      </c>
      <c r="C14" s="1">
        <v>297</v>
      </c>
      <c r="D14" s="1">
        <v>292</v>
      </c>
      <c r="E14" s="1">
        <v>259</v>
      </c>
      <c r="F14" s="1">
        <v>236</v>
      </c>
      <c r="G14" s="1">
        <v>224</v>
      </c>
      <c r="H14" s="1">
        <v>191</v>
      </c>
      <c r="I14" s="1">
        <v>186</v>
      </c>
      <c r="J14" s="1">
        <v>205</v>
      </c>
      <c r="K14" s="1">
        <v>203</v>
      </c>
      <c r="L14" s="1">
        <v>192</v>
      </c>
      <c r="M14" s="1">
        <v>199</v>
      </c>
      <c r="N14" s="1">
        <v>210</v>
      </c>
      <c r="O14" s="1">
        <v>259</v>
      </c>
    </row>
    <row r="15" spans="1:15" x14ac:dyDescent="0.3">
      <c r="A15" s="7" t="s">
        <v>199</v>
      </c>
      <c r="B15" s="7" t="s">
        <v>81</v>
      </c>
      <c r="C15" s="1">
        <v>3353</v>
      </c>
      <c r="D15" s="1">
        <v>3109</v>
      </c>
      <c r="E15" s="1">
        <v>3064</v>
      </c>
      <c r="F15" s="1">
        <v>3068</v>
      </c>
      <c r="G15" s="1">
        <v>3166</v>
      </c>
      <c r="H15" s="1">
        <v>3176</v>
      </c>
      <c r="I15" s="1">
        <v>3231</v>
      </c>
      <c r="J15" s="1">
        <v>3397</v>
      </c>
      <c r="K15" s="1">
        <v>3571</v>
      </c>
      <c r="L15" s="1">
        <v>3839</v>
      </c>
      <c r="M15" s="1">
        <v>4028</v>
      </c>
      <c r="N15" s="1">
        <v>4290</v>
      </c>
      <c r="O15" s="1">
        <v>4382</v>
      </c>
    </row>
    <row r="16" spans="1:15" x14ac:dyDescent="0.3">
      <c r="A16" s="7" t="s">
        <v>199</v>
      </c>
      <c r="B16" s="7" t="s">
        <v>82</v>
      </c>
      <c r="C16" s="1">
        <v>389</v>
      </c>
      <c r="D16" s="1">
        <v>379</v>
      </c>
      <c r="E16" s="1">
        <v>369</v>
      </c>
      <c r="F16" s="1">
        <v>372</v>
      </c>
      <c r="G16" s="1">
        <v>414</v>
      </c>
      <c r="H16" s="1">
        <v>457</v>
      </c>
      <c r="I16" s="1">
        <v>469</v>
      </c>
      <c r="J16" s="1">
        <v>497</v>
      </c>
      <c r="K16" s="1">
        <v>523</v>
      </c>
      <c r="L16" s="1">
        <v>576</v>
      </c>
      <c r="M16" s="1">
        <v>589</v>
      </c>
      <c r="N16" s="1">
        <v>626</v>
      </c>
      <c r="O16" s="1">
        <v>700</v>
      </c>
    </row>
    <row r="17" spans="1:15" x14ac:dyDescent="0.3">
      <c r="A17" s="7" t="s">
        <v>199</v>
      </c>
      <c r="B17" s="7" t="s">
        <v>83</v>
      </c>
      <c r="C17" s="1">
        <v>414</v>
      </c>
      <c r="D17" s="1">
        <v>420</v>
      </c>
      <c r="E17" s="1">
        <v>478</v>
      </c>
      <c r="F17" s="1">
        <v>468</v>
      </c>
      <c r="G17" s="1">
        <v>495</v>
      </c>
      <c r="H17" s="1">
        <v>504</v>
      </c>
      <c r="I17" s="1">
        <v>553</v>
      </c>
      <c r="J17" s="1">
        <v>529</v>
      </c>
      <c r="K17" s="1">
        <v>563</v>
      </c>
      <c r="L17" s="1">
        <v>584</v>
      </c>
      <c r="M17" s="1">
        <v>598</v>
      </c>
      <c r="N17" s="1">
        <v>649</v>
      </c>
      <c r="O17" s="1">
        <v>621</v>
      </c>
    </row>
    <row r="18" spans="1:15" x14ac:dyDescent="0.3">
      <c r="A18" s="7" t="s">
        <v>199</v>
      </c>
      <c r="B18" s="7" t="s">
        <v>84</v>
      </c>
      <c r="C18" s="1">
        <v>5286</v>
      </c>
      <c r="D18" s="1">
        <v>5211</v>
      </c>
      <c r="E18" s="1">
        <v>5531</v>
      </c>
      <c r="F18" s="1">
        <v>5719</v>
      </c>
      <c r="G18" s="1">
        <v>5878</v>
      </c>
      <c r="H18" s="1">
        <v>5842</v>
      </c>
      <c r="I18" s="1">
        <v>5948</v>
      </c>
      <c r="J18" s="1">
        <v>5878</v>
      </c>
      <c r="K18" s="1">
        <v>5978</v>
      </c>
      <c r="L18" s="1">
        <v>5945</v>
      </c>
      <c r="M18" s="1">
        <v>5881</v>
      </c>
      <c r="N18" s="1">
        <v>5872</v>
      </c>
      <c r="O18" s="1">
        <v>5548</v>
      </c>
    </row>
    <row r="19" spans="1:15" x14ac:dyDescent="0.3">
      <c r="A19" s="7" t="s">
        <v>199</v>
      </c>
      <c r="B19" s="7" t="s">
        <v>17</v>
      </c>
      <c r="C19" s="1">
        <v>415</v>
      </c>
      <c r="D19" s="1">
        <v>395</v>
      </c>
      <c r="E19" s="1">
        <v>412</v>
      </c>
      <c r="F19" s="1">
        <v>433</v>
      </c>
      <c r="G19" s="1">
        <v>473</v>
      </c>
      <c r="H19" s="1">
        <v>494</v>
      </c>
      <c r="I19" s="1">
        <v>511</v>
      </c>
      <c r="J19" s="1">
        <v>523</v>
      </c>
      <c r="K19" s="1">
        <v>542</v>
      </c>
      <c r="L19" s="1">
        <v>630</v>
      </c>
      <c r="M19" s="1">
        <v>709</v>
      </c>
      <c r="N19" s="1">
        <v>795</v>
      </c>
      <c r="O19" s="1">
        <v>830</v>
      </c>
    </row>
    <row r="20" spans="1:15" x14ac:dyDescent="0.3">
      <c r="A20" s="7" t="s">
        <v>199</v>
      </c>
      <c r="B20" s="7" t="s">
        <v>85</v>
      </c>
      <c r="C20" s="1">
        <v>611</v>
      </c>
      <c r="D20" s="1">
        <v>537</v>
      </c>
      <c r="E20" s="1">
        <v>523</v>
      </c>
      <c r="F20" s="1">
        <v>466</v>
      </c>
      <c r="G20" s="1">
        <v>457</v>
      </c>
      <c r="H20" s="1">
        <v>443</v>
      </c>
      <c r="I20" s="1">
        <v>471</v>
      </c>
      <c r="J20" s="1">
        <v>479</v>
      </c>
      <c r="K20" s="1">
        <v>497</v>
      </c>
      <c r="L20" s="1">
        <v>492</v>
      </c>
      <c r="M20" s="1">
        <v>460</v>
      </c>
      <c r="N20" s="1">
        <v>463</v>
      </c>
      <c r="O20" s="1">
        <v>456</v>
      </c>
    </row>
    <row r="21" spans="1:15" x14ac:dyDescent="0.3">
      <c r="A21" s="7" t="s">
        <v>200</v>
      </c>
      <c r="B21" s="7" t="s">
        <v>81</v>
      </c>
      <c r="C21" s="1">
        <v>3247</v>
      </c>
      <c r="D21" s="1">
        <v>3178</v>
      </c>
      <c r="E21" s="1">
        <v>3155</v>
      </c>
      <c r="F21" s="1">
        <v>3184</v>
      </c>
      <c r="G21" s="1">
        <v>2940</v>
      </c>
      <c r="H21" s="1">
        <v>2795</v>
      </c>
      <c r="I21" s="1">
        <v>2997</v>
      </c>
      <c r="J21" s="1">
        <v>3135</v>
      </c>
      <c r="K21" s="1">
        <v>3353</v>
      </c>
      <c r="L21" s="1">
        <v>3479</v>
      </c>
      <c r="M21" s="1">
        <v>3543</v>
      </c>
      <c r="N21" s="1">
        <v>3985</v>
      </c>
      <c r="O21" s="1">
        <v>5141</v>
      </c>
    </row>
    <row r="22" spans="1:15" x14ac:dyDescent="0.3">
      <c r="A22" s="7" t="s">
        <v>200</v>
      </c>
      <c r="B22" s="7" t="s">
        <v>82</v>
      </c>
      <c r="C22" s="1">
        <v>322</v>
      </c>
      <c r="D22" s="1">
        <v>337</v>
      </c>
      <c r="E22" s="1">
        <v>382</v>
      </c>
      <c r="F22" s="1">
        <v>434</v>
      </c>
      <c r="G22" s="1">
        <v>445</v>
      </c>
      <c r="H22" s="1">
        <v>447</v>
      </c>
      <c r="I22" s="1">
        <v>529</v>
      </c>
      <c r="J22" s="1">
        <v>592</v>
      </c>
      <c r="K22" s="1">
        <v>705</v>
      </c>
      <c r="L22" s="1">
        <v>733</v>
      </c>
      <c r="M22" s="1">
        <v>874</v>
      </c>
      <c r="N22" s="1">
        <v>1094</v>
      </c>
      <c r="O22" s="1">
        <v>1655</v>
      </c>
    </row>
    <row r="23" spans="1:15" x14ac:dyDescent="0.3">
      <c r="A23" s="7" t="s">
        <v>200</v>
      </c>
      <c r="B23" s="7" t="s">
        <v>83</v>
      </c>
      <c r="C23" s="1">
        <v>224</v>
      </c>
      <c r="D23" s="1">
        <v>220</v>
      </c>
      <c r="E23" s="1">
        <v>236</v>
      </c>
      <c r="F23" s="1">
        <v>251</v>
      </c>
      <c r="G23" s="1">
        <v>243</v>
      </c>
      <c r="H23" s="1">
        <v>209</v>
      </c>
      <c r="I23" s="1">
        <v>225</v>
      </c>
      <c r="J23" s="1">
        <v>248</v>
      </c>
      <c r="K23" s="1">
        <v>248</v>
      </c>
      <c r="L23" s="1">
        <v>266</v>
      </c>
      <c r="M23" s="1">
        <v>268</v>
      </c>
      <c r="N23" s="1">
        <v>277</v>
      </c>
      <c r="O23" s="1">
        <v>356</v>
      </c>
    </row>
    <row r="24" spans="1:15" x14ac:dyDescent="0.3">
      <c r="A24" s="7" t="s">
        <v>200</v>
      </c>
      <c r="B24" s="7" t="s">
        <v>84</v>
      </c>
      <c r="C24" s="1">
        <v>3846</v>
      </c>
      <c r="D24" s="1">
        <v>3853</v>
      </c>
      <c r="E24" s="1">
        <v>3813</v>
      </c>
      <c r="F24" s="1">
        <v>3763</v>
      </c>
      <c r="G24" s="1">
        <v>3494</v>
      </c>
      <c r="H24" s="1">
        <v>3210</v>
      </c>
      <c r="I24" s="1">
        <v>3345</v>
      </c>
      <c r="J24" s="1">
        <v>3354</v>
      </c>
      <c r="K24" s="1">
        <v>3329</v>
      </c>
      <c r="L24" s="1">
        <v>3124</v>
      </c>
      <c r="M24" s="1">
        <v>2946</v>
      </c>
      <c r="N24" s="1">
        <v>2940</v>
      </c>
      <c r="O24" s="1">
        <v>3393</v>
      </c>
    </row>
    <row r="25" spans="1:15" x14ac:dyDescent="0.3">
      <c r="A25" s="7" t="s">
        <v>200</v>
      </c>
      <c r="B25" s="7" t="s">
        <v>17</v>
      </c>
      <c r="C25" s="1">
        <v>261</v>
      </c>
      <c r="D25" s="1">
        <v>296</v>
      </c>
      <c r="E25" s="1">
        <v>320</v>
      </c>
      <c r="F25" s="1">
        <v>339</v>
      </c>
      <c r="G25" s="1">
        <v>365</v>
      </c>
      <c r="H25" s="1">
        <v>373</v>
      </c>
      <c r="I25" s="1">
        <v>400</v>
      </c>
      <c r="J25" s="1">
        <v>444</v>
      </c>
      <c r="K25" s="1">
        <v>514</v>
      </c>
      <c r="L25" s="1">
        <v>526</v>
      </c>
      <c r="M25" s="1">
        <v>626</v>
      </c>
      <c r="N25" s="1">
        <v>726</v>
      </c>
      <c r="O25" s="1">
        <v>964</v>
      </c>
    </row>
    <row r="26" spans="1:15" x14ac:dyDescent="0.3">
      <c r="A26" s="7" t="s">
        <v>200</v>
      </c>
      <c r="B26" s="7" t="s">
        <v>85</v>
      </c>
      <c r="C26" s="1">
        <v>488</v>
      </c>
      <c r="D26" s="1">
        <v>465</v>
      </c>
      <c r="E26" s="1">
        <v>432</v>
      </c>
      <c r="F26" s="1">
        <v>390</v>
      </c>
      <c r="G26" s="1">
        <v>304</v>
      </c>
      <c r="H26" s="1">
        <v>249</v>
      </c>
      <c r="I26" s="1">
        <v>276</v>
      </c>
      <c r="J26" s="1">
        <v>279</v>
      </c>
      <c r="K26" s="1">
        <v>303</v>
      </c>
      <c r="L26" s="1">
        <v>313</v>
      </c>
      <c r="M26" s="1">
        <v>312</v>
      </c>
      <c r="N26" s="1">
        <v>328</v>
      </c>
      <c r="O26" s="1">
        <v>425</v>
      </c>
    </row>
    <row r="27" spans="1:15" x14ac:dyDescent="0.3">
      <c r="A27" s="7" t="s">
        <v>201</v>
      </c>
      <c r="B27" s="7" t="s">
        <v>81</v>
      </c>
      <c r="C27" s="1">
        <v>1879</v>
      </c>
      <c r="D27" s="1">
        <v>1779</v>
      </c>
      <c r="E27" s="1">
        <v>1750</v>
      </c>
      <c r="F27" s="1">
        <v>1734</v>
      </c>
      <c r="G27" s="1">
        <v>1945</v>
      </c>
      <c r="H27" s="1">
        <v>2296</v>
      </c>
      <c r="I27" s="1">
        <v>2442</v>
      </c>
      <c r="J27" s="1">
        <v>2638</v>
      </c>
      <c r="K27" s="1">
        <v>2698</v>
      </c>
      <c r="L27" s="1">
        <v>3249</v>
      </c>
      <c r="M27" s="1">
        <v>3743</v>
      </c>
      <c r="N27" s="1">
        <v>3748</v>
      </c>
      <c r="O27" s="1">
        <v>2798</v>
      </c>
    </row>
    <row r="28" spans="1:15" x14ac:dyDescent="0.3">
      <c r="A28" s="7" t="s">
        <v>201</v>
      </c>
      <c r="B28" s="7" t="s">
        <v>82</v>
      </c>
      <c r="C28" s="1">
        <v>231</v>
      </c>
      <c r="D28" s="1">
        <v>224</v>
      </c>
      <c r="E28" s="1">
        <v>219</v>
      </c>
      <c r="F28" s="1">
        <v>210</v>
      </c>
      <c r="G28" s="1">
        <v>293</v>
      </c>
      <c r="H28" s="1">
        <v>424</v>
      </c>
      <c r="I28" s="1">
        <v>547</v>
      </c>
      <c r="J28" s="1">
        <v>742</v>
      </c>
      <c r="K28" s="1">
        <v>893</v>
      </c>
      <c r="L28" s="1">
        <v>1139</v>
      </c>
      <c r="M28" s="1">
        <v>1312</v>
      </c>
      <c r="N28" s="1">
        <v>1328</v>
      </c>
      <c r="O28" s="1">
        <v>854</v>
      </c>
    </row>
    <row r="29" spans="1:15" x14ac:dyDescent="0.3">
      <c r="A29" s="7" t="s">
        <v>201</v>
      </c>
      <c r="B29" s="7" t="s">
        <v>83</v>
      </c>
      <c r="C29" s="1">
        <v>209</v>
      </c>
      <c r="D29" s="1">
        <v>225</v>
      </c>
      <c r="E29" s="1">
        <v>225</v>
      </c>
      <c r="F29" s="1">
        <v>254</v>
      </c>
      <c r="G29" s="1">
        <v>266</v>
      </c>
      <c r="H29" s="1">
        <v>289</v>
      </c>
      <c r="I29" s="1">
        <v>309</v>
      </c>
      <c r="J29" s="1">
        <v>338</v>
      </c>
      <c r="K29" s="1">
        <v>357</v>
      </c>
      <c r="L29" s="1">
        <v>359</v>
      </c>
      <c r="M29" s="1">
        <v>379</v>
      </c>
      <c r="N29" s="1">
        <v>392</v>
      </c>
      <c r="O29" s="1">
        <v>344</v>
      </c>
    </row>
    <row r="30" spans="1:15" x14ac:dyDescent="0.3">
      <c r="A30" s="7" t="s">
        <v>201</v>
      </c>
      <c r="B30" s="7" t="s">
        <v>84</v>
      </c>
      <c r="C30" s="1">
        <v>3609</v>
      </c>
      <c r="D30" s="1">
        <v>3595</v>
      </c>
      <c r="E30" s="1">
        <v>3732</v>
      </c>
      <c r="F30" s="1">
        <v>3897</v>
      </c>
      <c r="G30" s="1">
        <v>4036</v>
      </c>
      <c r="H30" s="1">
        <v>4339</v>
      </c>
      <c r="I30" s="1">
        <v>4438</v>
      </c>
      <c r="J30" s="1">
        <v>4468</v>
      </c>
      <c r="K30" s="1">
        <v>4328</v>
      </c>
      <c r="L30" s="1">
        <v>4347</v>
      </c>
      <c r="M30" s="1">
        <v>4429</v>
      </c>
      <c r="N30" s="1">
        <v>4301</v>
      </c>
      <c r="O30" s="1">
        <v>3689</v>
      </c>
    </row>
    <row r="31" spans="1:15" x14ac:dyDescent="0.3">
      <c r="A31" s="7" t="s">
        <v>201</v>
      </c>
      <c r="B31" s="7" t="s">
        <v>17</v>
      </c>
      <c r="C31" s="1">
        <v>230</v>
      </c>
      <c r="D31" s="1">
        <v>224</v>
      </c>
      <c r="E31" s="1">
        <v>219</v>
      </c>
      <c r="F31" s="1">
        <v>232</v>
      </c>
      <c r="G31" s="1">
        <v>268</v>
      </c>
      <c r="H31" s="1">
        <v>325</v>
      </c>
      <c r="I31" s="1">
        <v>370</v>
      </c>
      <c r="J31" s="1">
        <v>423</v>
      </c>
      <c r="K31" s="1">
        <v>477</v>
      </c>
      <c r="L31" s="1">
        <v>643</v>
      </c>
      <c r="M31" s="1">
        <v>814</v>
      </c>
      <c r="N31" s="1">
        <v>886</v>
      </c>
      <c r="O31" s="1">
        <v>795</v>
      </c>
    </row>
    <row r="32" spans="1:15" x14ac:dyDescent="0.3">
      <c r="A32" s="7" t="s">
        <v>201</v>
      </c>
      <c r="B32" s="7" t="s">
        <v>85</v>
      </c>
      <c r="C32" s="1">
        <v>362</v>
      </c>
      <c r="D32" s="1">
        <v>336</v>
      </c>
      <c r="E32" s="1">
        <v>323</v>
      </c>
      <c r="F32" s="1">
        <v>272</v>
      </c>
      <c r="G32" s="1">
        <v>252</v>
      </c>
      <c r="H32" s="1">
        <v>281</v>
      </c>
      <c r="I32" s="1">
        <v>293</v>
      </c>
      <c r="J32" s="1">
        <v>307</v>
      </c>
      <c r="K32" s="1">
        <v>336</v>
      </c>
      <c r="L32" s="1">
        <v>377</v>
      </c>
      <c r="M32" s="1">
        <v>386</v>
      </c>
      <c r="N32" s="1">
        <v>384</v>
      </c>
      <c r="O32" s="1">
        <v>315</v>
      </c>
    </row>
    <row r="33" spans="1:15" x14ac:dyDescent="0.3">
      <c r="A33" s="7" t="s">
        <v>202</v>
      </c>
      <c r="B33" s="7" t="s">
        <v>81</v>
      </c>
      <c r="C33" s="1">
        <v>1888</v>
      </c>
      <c r="D33" s="1">
        <v>1701</v>
      </c>
      <c r="E33" s="1">
        <v>1638</v>
      </c>
      <c r="F33" s="1">
        <v>1622</v>
      </c>
      <c r="G33" s="1">
        <v>1765</v>
      </c>
      <c r="H33" s="1">
        <v>1822</v>
      </c>
      <c r="I33" s="1">
        <v>1974</v>
      </c>
      <c r="J33" s="1">
        <v>2004</v>
      </c>
      <c r="K33" s="1">
        <v>2117</v>
      </c>
      <c r="L33" s="1">
        <v>2299</v>
      </c>
      <c r="M33" s="1">
        <v>2487</v>
      </c>
      <c r="N33" s="1">
        <v>2800</v>
      </c>
      <c r="O33" s="1">
        <v>3195</v>
      </c>
    </row>
    <row r="34" spans="1:15" x14ac:dyDescent="0.3">
      <c r="A34" s="7" t="s">
        <v>202</v>
      </c>
      <c r="B34" s="7" t="s">
        <v>82</v>
      </c>
      <c r="C34" s="1">
        <v>295</v>
      </c>
      <c r="D34" s="1">
        <v>261</v>
      </c>
      <c r="E34" s="1">
        <v>249</v>
      </c>
      <c r="F34" s="1">
        <v>257</v>
      </c>
      <c r="G34" s="1">
        <v>311</v>
      </c>
      <c r="H34" s="1">
        <v>326</v>
      </c>
      <c r="I34" s="1">
        <v>377</v>
      </c>
      <c r="J34" s="1">
        <v>416</v>
      </c>
      <c r="K34" s="1">
        <v>460</v>
      </c>
      <c r="L34" s="1">
        <v>487</v>
      </c>
      <c r="M34" s="1">
        <v>543</v>
      </c>
      <c r="N34" s="1">
        <v>590</v>
      </c>
      <c r="O34" s="1">
        <v>612</v>
      </c>
    </row>
    <row r="35" spans="1:15" x14ac:dyDescent="0.3">
      <c r="A35" s="7" t="s">
        <v>202</v>
      </c>
      <c r="B35" s="7" t="s">
        <v>83</v>
      </c>
      <c r="C35" s="1">
        <v>239</v>
      </c>
      <c r="D35" s="1">
        <v>249</v>
      </c>
      <c r="E35" s="1">
        <v>241</v>
      </c>
      <c r="F35" s="1">
        <v>252</v>
      </c>
      <c r="G35" s="1">
        <v>268</v>
      </c>
      <c r="H35" s="1">
        <v>254</v>
      </c>
      <c r="I35" s="1">
        <v>270</v>
      </c>
      <c r="J35" s="1">
        <v>282</v>
      </c>
      <c r="K35" s="1">
        <v>294</v>
      </c>
      <c r="L35" s="1">
        <v>307</v>
      </c>
      <c r="M35" s="1">
        <v>331</v>
      </c>
      <c r="N35" s="1">
        <v>367</v>
      </c>
      <c r="O35" s="1">
        <v>404</v>
      </c>
    </row>
    <row r="36" spans="1:15" x14ac:dyDescent="0.3">
      <c r="A36" s="7" t="s">
        <v>202</v>
      </c>
      <c r="B36" s="7" t="s">
        <v>84</v>
      </c>
      <c r="C36" s="1">
        <v>4001</v>
      </c>
      <c r="D36" s="1">
        <v>3953</v>
      </c>
      <c r="E36" s="1">
        <v>4091</v>
      </c>
      <c r="F36" s="1">
        <v>4108</v>
      </c>
      <c r="G36" s="1">
        <v>4177</v>
      </c>
      <c r="H36" s="1">
        <v>4083</v>
      </c>
      <c r="I36" s="1">
        <v>3999</v>
      </c>
      <c r="J36" s="1">
        <v>3993</v>
      </c>
      <c r="K36" s="1">
        <v>3988</v>
      </c>
      <c r="L36" s="1">
        <v>3974</v>
      </c>
      <c r="M36" s="1">
        <v>3820</v>
      </c>
      <c r="N36" s="1">
        <v>3814</v>
      </c>
      <c r="O36" s="1">
        <v>3976</v>
      </c>
    </row>
    <row r="37" spans="1:15" x14ac:dyDescent="0.3">
      <c r="A37" s="7" t="s">
        <v>202</v>
      </c>
      <c r="B37" s="7" t="s">
        <v>17</v>
      </c>
      <c r="C37" s="1">
        <v>224</v>
      </c>
      <c r="D37" s="1">
        <v>220</v>
      </c>
      <c r="E37" s="1">
        <v>234</v>
      </c>
      <c r="F37" s="1">
        <v>261</v>
      </c>
      <c r="G37" s="1">
        <v>264</v>
      </c>
      <c r="H37" s="1">
        <v>276</v>
      </c>
      <c r="I37" s="1">
        <v>300</v>
      </c>
      <c r="J37" s="1">
        <v>312</v>
      </c>
      <c r="K37" s="1">
        <v>381</v>
      </c>
      <c r="L37" s="1">
        <v>412</v>
      </c>
      <c r="M37" s="1">
        <v>466</v>
      </c>
      <c r="N37" s="1">
        <v>558</v>
      </c>
      <c r="O37" s="1">
        <v>617</v>
      </c>
    </row>
    <row r="38" spans="1:15" x14ac:dyDescent="0.3">
      <c r="A38" s="7" t="s">
        <v>202</v>
      </c>
      <c r="B38" s="7" t="s">
        <v>85</v>
      </c>
      <c r="C38" s="1">
        <v>443</v>
      </c>
      <c r="D38" s="1">
        <v>387</v>
      </c>
      <c r="E38" s="1">
        <v>342</v>
      </c>
      <c r="F38" s="1">
        <v>314</v>
      </c>
      <c r="G38" s="1">
        <v>291</v>
      </c>
      <c r="H38" s="1">
        <v>277</v>
      </c>
      <c r="I38" s="1">
        <v>254</v>
      </c>
      <c r="J38" s="1">
        <v>283</v>
      </c>
      <c r="K38" s="1">
        <v>281</v>
      </c>
      <c r="L38" s="1">
        <v>280</v>
      </c>
      <c r="M38" s="1">
        <v>272</v>
      </c>
      <c r="N38" s="1">
        <v>315</v>
      </c>
      <c r="O38" s="1">
        <v>322</v>
      </c>
    </row>
    <row r="39" spans="1:15" x14ac:dyDescent="0.3">
      <c r="A39" s="7" t="s">
        <v>203</v>
      </c>
      <c r="B39" s="7" t="s">
        <v>81</v>
      </c>
      <c r="C39" s="1">
        <v>560</v>
      </c>
      <c r="D39" s="1">
        <v>467</v>
      </c>
      <c r="E39" s="1">
        <v>451</v>
      </c>
      <c r="F39" s="1">
        <v>455</v>
      </c>
      <c r="G39" s="1">
        <v>468</v>
      </c>
      <c r="H39" s="1">
        <v>475</v>
      </c>
      <c r="I39" s="1">
        <v>555</v>
      </c>
      <c r="J39" s="1">
        <v>652</v>
      </c>
      <c r="K39" s="1">
        <v>693</v>
      </c>
      <c r="L39" s="1">
        <v>802</v>
      </c>
      <c r="M39" s="1">
        <v>905</v>
      </c>
      <c r="N39" s="1">
        <v>1027</v>
      </c>
      <c r="O39" s="1">
        <v>1164</v>
      </c>
    </row>
    <row r="40" spans="1:15" x14ac:dyDescent="0.3">
      <c r="A40" s="7" t="s">
        <v>203</v>
      </c>
      <c r="B40" s="7" t="s">
        <v>82</v>
      </c>
      <c r="C40" s="1">
        <v>89</v>
      </c>
      <c r="D40" s="1">
        <v>71</v>
      </c>
      <c r="E40" s="1">
        <v>65</v>
      </c>
      <c r="F40" s="1">
        <v>84</v>
      </c>
      <c r="G40" s="1">
        <v>70</v>
      </c>
      <c r="H40" s="1">
        <v>78</v>
      </c>
      <c r="I40" s="1">
        <v>104</v>
      </c>
      <c r="J40" s="1">
        <v>145</v>
      </c>
      <c r="K40" s="1">
        <v>201</v>
      </c>
      <c r="L40" s="1">
        <v>240</v>
      </c>
      <c r="M40" s="1">
        <v>265</v>
      </c>
      <c r="N40" s="1">
        <v>302</v>
      </c>
      <c r="O40" s="1">
        <v>340</v>
      </c>
    </row>
    <row r="41" spans="1:15" x14ac:dyDescent="0.3">
      <c r="A41" s="7" t="s">
        <v>203</v>
      </c>
      <c r="B41" s="7" t="s">
        <v>83</v>
      </c>
      <c r="C41" s="1">
        <v>128</v>
      </c>
      <c r="D41" s="1">
        <v>127</v>
      </c>
      <c r="E41" s="1">
        <v>138</v>
      </c>
      <c r="F41" s="1">
        <v>157</v>
      </c>
      <c r="G41" s="1">
        <v>136</v>
      </c>
      <c r="H41" s="1">
        <v>147</v>
      </c>
      <c r="I41" s="1">
        <v>155</v>
      </c>
      <c r="J41" s="1">
        <v>170</v>
      </c>
      <c r="K41" s="1">
        <v>169</v>
      </c>
      <c r="L41" s="1">
        <v>194</v>
      </c>
      <c r="M41" s="1">
        <v>204</v>
      </c>
      <c r="N41" s="1">
        <v>229</v>
      </c>
      <c r="O41" s="1">
        <v>243</v>
      </c>
    </row>
    <row r="42" spans="1:15" x14ac:dyDescent="0.3">
      <c r="A42" s="7" t="s">
        <v>203</v>
      </c>
      <c r="B42" s="7" t="s">
        <v>84</v>
      </c>
      <c r="C42" s="1">
        <v>3388</v>
      </c>
      <c r="D42" s="1">
        <v>3417</v>
      </c>
      <c r="E42" s="1">
        <v>3635</v>
      </c>
      <c r="F42" s="1">
        <v>3723</v>
      </c>
      <c r="G42" s="1">
        <v>3773</v>
      </c>
      <c r="H42" s="1">
        <v>3795</v>
      </c>
      <c r="I42" s="1">
        <v>3735</v>
      </c>
      <c r="J42" s="1">
        <v>3726</v>
      </c>
      <c r="K42" s="1">
        <v>3756</v>
      </c>
      <c r="L42" s="1">
        <v>3858</v>
      </c>
      <c r="M42" s="1">
        <v>3994</v>
      </c>
      <c r="N42" s="1">
        <v>4088</v>
      </c>
      <c r="O42" s="1">
        <v>4181</v>
      </c>
    </row>
    <row r="43" spans="1:15" x14ac:dyDescent="0.3">
      <c r="A43" s="7" t="s">
        <v>203</v>
      </c>
      <c r="B43" s="7" t="s">
        <v>17</v>
      </c>
      <c r="C43" s="1">
        <v>84</v>
      </c>
      <c r="D43" s="1">
        <v>88</v>
      </c>
      <c r="E43" s="1">
        <v>88</v>
      </c>
      <c r="F43" s="1">
        <v>87</v>
      </c>
      <c r="G43" s="1">
        <v>87</v>
      </c>
      <c r="H43" s="1">
        <v>82</v>
      </c>
      <c r="I43" s="1">
        <v>98</v>
      </c>
      <c r="J43" s="1">
        <v>127</v>
      </c>
      <c r="K43" s="1">
        <v>134</v>
      </c>
      <c r="L43" s="1">
        <v>186</v>
      </c>
      <c r="M43" s="1">
        <v>235</v>
      </c>
      <c r="N43" s="1">
        <v>259</v>
      </c>
      <c r="O43" s="1">
        <v>289</v>
      </c>
    </row>
    <row r="44" spans="1:15" x14ac:dyDescent="0.3">
      <c r="A44" s="7" t="s">
        <v>203</v>
      </c>
      <c r="B44" s="7" t="s">
        <v>85</v>
      </c>
      <c r="C44" s="1">
        <v>256</v>
      </c>
      <c r="D44" s="1">
        <v>232</v>
      </c>
      <c r="E44" s="1">
        <v>218</v>
      </c>
      <c r="F44" s="1">
        <v>194</v>
      </c>
      <c r="G44" s="1">
        <v>174</v>
      </c>
      <c r="H44" s="1">
        <v>175</v>
      </c>
      <c r="I44" s="1">
        <v>166</v>
      </c>
      <c r="J44" s="1">
        <v>149</v>
      </c>
      <c r="K44" s="1">
        <v>160</v>
      </c>
      <c r="L44" s="1">
        <v>174</v>
      </c>
      <c r="M44" s="1">
        <v>183</v>
      </c>
      <c r="N44" s="1">
        <v>207</v>
      </c>
      <c r="O44" s="1">
        <v>217</v>
      </c>
    </row>
    <row r="45" spans="1:15" x14ac:dyDescent="0.3">
      <c r="A45" s="7" t="s">
        <v>204</v>
      </c>
      <c r="B45" s="7" t="s">
        <v>81</v>
      </c>
      <c r="C45" s="1">
        <v>2256</v>
      </c>
      <c r="D45" s="1">
        <v>2091</v>
      </c>
      <c r="E45" s="1">
        <v>1985</v>
      </c>
      <c r="F45" s="1">
        <v>1905</v>
      </c>
      <c r="G45" s="1">
        <v>1845</v>
      </c>
      <c r="H45" s="1">
        <v>1812</v>
      </c>
      <c r="I45" s="1">
        <v>1952</v>
      </c>
      <c r="J45" s="1">
        <v>2124</v>
      </c>
      <c r="K45" s="1">
        <v>2329</v>
      </c>
      <c r="L45" s="1">
        <v>2564</v>
      </c>
      <c r="M45" s="1">
        <v>2703</v>
      </c>
      <c r="N45" s="1">
        <v>2852</v>
      </c>
      <c r="O45" s="1">
        <v>2997</v>
      </c>
    </row>
    <row r="46" spans="1:15" x14ac:dyDescent="0.3">
      <c r="A46" s="7" t="s">
        <v>204</v>
      </c>
      <c r="B46" s="7" t="s">
        <v>82</v>
      </c>
      <c r="C46" s="1">
        <v>266</v>
      </c>
      <c r="D46" s="1">
        <v>290</v>
      </c>
      <c r="E46" s="1">
        <v>303</v>
      </c>
      <c r="F46" s="1">
        <v>296</v>
      </c>
      <c r="G46" s="1">
        <v>324</v>
      </c>
      <c r="H46" s="1">
        <v>355</v>
      </c>
      <c r="I46" s="1">
        <v>461</v>
      </c>
      <c r="J46" s="1">
        <v>584</v>
      </c>
      <c r="K46" s="1">
        <v>735</v>
      </c>
      <c r="L46" s="1">
        <v>916</v>
      </c>
      <c r="M46" s="1">
        <v>1028</v>
      </c>
      <c r="N46" s="1">
        <v>1137</v>
      </c>
      <c r="O46" s="1">
        <v>1248</v>
      </c>
    </row>
    <row r="47" spans="1:15" x14ac:dyDescent="0.3">
      <c r="A47" s="7" t="s">
        <v>204</v>
      </c>
      <c r="B47" s="7" t="s">
        <v>83</v>
      </c>
      <c r="C47" s="1">
        <v>238</v>
      </c>
      <c r="D47" s="1">
        <v>234</v>
      </c>
      <c r="E47" s="1">
        <v>230</v>
      </c>
      <c r="F47" s="1">
        <v>260</v>
      </c>
      <c r="G47" s="1">
        <v>263</v>
      </c>
      <c r="H47" s="1">
        <v>272</v>
      </c>
      <c r="I47" s="1">
        <v>296</v>
      </c>
      <c r="J47" s="1">
        <v>299</v>
      </c>
      <c r="K47" s="1">
        <v>309</v>
      </c>
      <c r="L47" s="1">
        <v>340</v>
      </c>
      <c r="M47" s="1">
        <v>351</v>
      </c>
      <c r="N47" s="1">
        <v>373</v>
      </c>
      <c r="O47" s="1">
        <v>403</v>
      </c>
    </row>
    <row r="48" spans="1:15" x14ac:dyDescent="0.3">
      <c r="A48" s="7" t="s">
        <v>204</v>
      </c>
      <c r="B48" s="7" t="s">
        <v>85</v>
      </c>
      <c r="C48" s="1">
        <v>404</v>
      </c>
      <c r="D48" s="1">
        <v>366</v>
      </c>
      <c r="E48" s="1">
        <v>339</v>
      </c>
      <c r="F48" s="1">
        <v>311</v>
      </c>
      <c r="G48" s="1">
        <v>260</v>
      </c>
      <c r="H48" s="1">
        <v>265</v>
      </c>
      <c r="I48" s="1">
        <v>270</v>
      </c>
      <c r="J48" s="1">
        <v>279</v>
      </c>
      <c r="K48" s="1">
        <v>297</v>
      </c>
      <c r="L48" s="1">
        <v>339</v>
      </c>
      <c r="M48" s="1">
        <v>333</v>
      </c>
      <c r="N48" s="1">
        <v>337</v>
      </c>
      <c r="O48" s="1">
        <v>360</v>
      </c>
    </row>
    <row r="49" spans="1:15" x14ac:dyDescent="0.3">
      <c r="A49" s="7" t="s">
        <v>204</v>
      </c>
      <c r="B49" s="7" t="s">
        <v>17</v>
      </c>
      <c r="C49" s="1">
        <v>272</v>
      </c>
      <c r="D49" s="1">
        <v>264</v>
      </c>
      <c r="E49" s="1">
        <v>245</v>
      </c>
      <c r="F49" s="1">
        <v>248</v>
      </c>
      <c r="G49" s="1">
        <v>263</v>
      </c>
      <c r="H49" s="1">
        <v>264</v>
      </c>
      <c r="I49" s="1">
        <v>299</v>
      </c>
      <c r="J49" s="1">
        <v>356</v>
      </c>
      <c r="K49" s="1">
        <v>409</v>
      </c>
      <c r="L49" s="1">
        <v>499</v>
      </c>
      <c r="M49" s="1">
        <v>591</v>
      </c>
      <c r="N49" s="1">
        <v>689</v>
      </c>
      <c r="O49" s="1">
        <v>744</v>
      </c>
    </row>
    <row r="50" spans="1:15" x14ac:dyDescent="0.3">
      <c r="A50" s="7" t="s">
        <v>204</v>
      </c>
      <c r="B50" s="7" t="s">
        <v>84</v>
      </c>
      <c r="C50" s="1">
        <v>4625</v>
      </c>
      <c r="D50" s="1">
        <v>4742</v>
      </c>
      <c r="E50" s="1">
        <v>4800</v>
      </c>
      <c r="F50" s="1">
        <v>4770</v>
      </c>
      <c r="G50" s="1">
        <v>4665</v>
      </c>
      <c r="H50" s="1">
        <v>4703</v>
      </c>
      <c r="I50" s="1">
        <v>4905</v>
      </c>
      <c r="J50" s="1">
        <v>5050</v>
      </c>
      <c r="K50" s="1">
        <v>5054</v>
      </c>
      <c r="L50" s="1">
        <v>5215</v>
      </c>
      <c r="M50" s="1">
        <v>5186</v>
      </c>
      <c r="N50" s="1">
        <v>5120</v>
      </c>
      <c r="O50" s="1">
        <v>5339</v>
      </c>
    </row>
    <row r="51" spans="1:15" x14ac:dyDescent="0.3">
      <c r="A51" s="10" t="s">
        <v>18</v>
      </c>
      <c r="B51" s="10" t="s">
        <v>18</v>
      </c>
      <c r="C51" s="5">
        <v>49667</v>
      </c>
      <c r="D51" s="5">
        <v>48581</v>
      </c>
      <c r="E51" s="5">
        <v>49003</v>
      </c>
      <c r="F51" s="5">
        <v>49496</v>
      </c>
      <c r="G51" s="5">
        <v>49820</v>
      </c>
      <c r="H51" s="5">
        <v>49919</v>
      </c>
      <c r="I51" s="5">
        <v>52087</v>
      </c>
      <c r="J51" s="5">
        <v>53910</v>
      </c>
      <c r="K51" s="5">
        <v>55908</v>
      </c>
      <c r="L51" s="5">
        <v>58882</v>
      </c>
      <c r="M51" s="5">
        <v>61057</v>
      </c>
      <c r="N51" s="5">
        <v>64007</v>
      </c>
      <c r="O51" s="5">
        <v>66726</v>
      </c>
    </row>
    <row r="52" spans="1:15" x14ac:dyDescent="0.3">
      <c r="A52" s="15"/>
      <c r="B52" s="15"/>
    </row>
    <row r="53" spans="1:15" x14ac:dyDescent="0.3">
      <c r="A53" s="15"/>
      <c r="B53" s="15"/>
    </row>
    <row r="54" spans="1:15" x14ac:dyDescent="0.3">
      <c r="A54" s="15"/>
      <c r="B54" s="15"/>
      <c r="C54" s="18" t="s">
        <v>37</v>
      </c>
      <c r="D54" s="19"/>
      <c r="E54" s="19"/>
      <c r="F54" s="19"/>
      <c r="G54" s="19"/>
      <c r="H54" s="19"/>
      <c r="I54" s="19"/>
      <c r="J54" s="19"/>
      <c r="K54" s="19"/>
      <c r="L54" s="19"/>
      <c r="M54" s="19"/>
      <c r="N54" s="19"/>
      <c r="O54" s="19"/>
    </row>
    <row r="55" spans="1:15" x14ac:dyDescent="0.3">
      <c r="A55" s="9" t="s">
        <v>41</v>
      </c>
      <c r="B55" s="9" t="s">
        <v>41</v>
      </c>
      <c r="C55" s="4" t="s">
        <v>0</v>
      </c>
      <c r="D55" s="4" t="s">
        <v>1</v>
      </c>
      <c r="E55" s="4" t="s">
        <v>2</v>
      </c>
      <c r="F55" s="4" t="s">
        <v>3</v>
      </c>
      <c r="G55" s="4" t="s">
        <v>4</v>
      </c>
      <c r="H55" s="4" t="s">
        <v>5</v>
      </c>
      <c r="I55" s="4" t="s">
        <v>6</v>
      </c>
      <c r="J55" s="4" t="s">
        <v>7</v>
      </c>
      <c r="K55" s="4" t="s">
        <v>8</v>
      </c>
      <c r="L55" s="4" t="s">
        <v>9</v>
      </c>
      <c r="M55" s="4" t="s">
        <v>10</v>
      </c>
      <c r="N55" s="4" t="s">
        <v>11</v>
      </c>
      <c r="O55" s="4" t="s">
        <v>12</v>
      </c>
    </row>
    <row r="56" spans="1:15" x14ac:dyDescent="0.3">
      <c r="A56" s="8" t="s">
        <v>198</v>
      </c>
      <c r="B56" s="8" t="s">
        <v>81</v>
      </c>
      <c r="C56" s="2">
        <v>0.35771305285868399</v>
      </c>
      <c r="D56" s="2">
        <v>0.344545062526951</v>
      </c>
      <c r="E56" s="2">
        <v>0.34408127208480599</v>
      </c>
      <c r="F56" s="2">
        <v>0.34530386740331498</v>
      </c>
      <c r="G56" s="2">
        <v>0.33767620674925197</v>
      </c>
      <c r="H56" s="2">
        <v>0.33635307781649199</v>
      </c>
      <c r="I56" s="2">
        <v>0.36467236467236502</v>
      </c>
      <c r="J56" s="2">
        <v>0.37713310580204801</v>
      </c>
      <c r="K56" s="2">
        <v>0.37900933820544103</v>
      </c>
      <c r="L56" s="2">
        <v>0.39091787439613501</v>
      </c>
      <c r="M56" s="2">
        <v>0.39882196465893999</v>
      </c>
      <c r="N56" s="2">
        <v>0.41184502474825102</v>
      </c>
      <c r="O56" s="2">
        <v>0.42326332794830401</v>
      </c>
    </row>
    <row r="57" spans="1:15" x14ac:dyDescent="0.3">
      <c r="A57" s="8" t="s">
        <v>198</v>
      </c>
      <c r="B57" s="8" t="s">
        <v>82</v>
      </c>
      <c r="C57" s="2">
        <v>5.6526429341963301E-2</v>
      </c>
      <c r="D57" s="2">
        <v>5.4764984907287602E-2</v>
      </c>
      <c r="E57" s="2">
        <v>5.1678445229681999E-2</v>
      </c>
      <c r="F57" s="2">
        <v>5.6736081597960099E-2</v>
      </c>
      <c r="G57" s="2">
        <v>6.0657838530542497E-2</v>
      </c>
      <c r="H57" s="2">
        <v>6.3646922183507607E-2</v>
      </c>
      <c r="I57" s="2">
        <v>7.0567609029147493E-2</v>
      </c>
      <c r="J57" s="2">
        <v>7.1459044368600705E-2</v>
      </c>
      <c r="K57" s="2">
        <v>8.0998781973203399E-2</v>
      </c>
      <c r="L57" s="2">
        <v>8.2705314009661801E-2</v>
      </c>
      <c r="M57" s="2">
        <v>8.8542656279688395E-2</v>
      </c>
      <c r="N57" s="2">
        <v>0.10274790919952199</v>
      </c>
      <c r="O57" s="2">
        <v>0.11455426641210199</v>
      </c>
    </row>
    <row r="58" spans="1:15" x14ac:dyDescent="0.3">
      <c r="A58" s="8" t="s">
        <v>198</v>
      </c>
      <c r="B58" s="8" t="s">
        <v>83</v>
      </c>
      <c r="C58" s="2">
        <v>3.1715210355987102E-2</v>
      </c>
      <c r="D58" s="2">
        <v>3.3203967227253099E-2</v>
      </c>
      <c r="E58" s="2">
        <v>3.3348056537102502E-2</v>
      </c>
      <c r="F58" s="2">
        <v>3.9099022524436901E-2</v>
      </c>
      <c r="G58" s="2">
        <v>3.9299444681759901E-2</v>
      </c>
      <c r="H58" s="2">
        <v>3.6701509872241599E-2</v>
      </c>
      <c r="I58" s="2">
        <v>3.5722112645189603E-2</v>
      </c>
      <c r="J58" s="2">
        <v>4.15955631399317E-2</v>
      </c>
      <c r="K58" s="2">
        <v>3.9991879821356102E-2</v>
      </c>
      <c r="L58" s="2">
        <v>3.8260869565217397E-2</v>
      </c>
      <c r="M58" s="2">
        <v>4.0091202736082097E-2</v>
      </c>
      <c r="N58" s="2">
        <v>4.0279911247653198E-2</v>
      </c>
      <c r="O58" s="2">
        <v>3.83316199148186E-2</v>
      </c>
    </row>
    <row r="59" spans="1:15" x14ac:dyDescent="0.3">
      <c r="A59" s="8" t="s">
        <v>198</v>
      </c>
      <c r="B59" s="8" t="s">
        <v>84</v>
      </c>
      <c r="C59" s="2">
        <v>0.44789644012945001</v>
      </c>
      <c r="D59" s="2">
        <v>0.46183699870633899</v>
      </c>
      <c r="E59" s="2">
        <v>0.46974381625441702</v>
      </c>
      <c r="F59" s="2">
        <v>0.46238844028899301</v>
      </c>
      <c r="G59" s="2">
        <v>0.467748825288338</v>
      </c>
      <c r="H59" s="2">
        <v>0.46759581881533102</v>
      </c>
      <c r="I59" s="2">
        <v>0.431733508656586</v>
      </c>
      <c r="J59" s="2">
        <v>0.40678327645051199</v>
      </c>
      <c r="K59" s="2">
        <v>0.39707673568818502</v>
      </c>
      <c r="L59" s="2">
        <v>0.38570048309178701</v>
      </c>
      <c r="M59" s="2">
        <v>0.36576097282918502</v>
      </c>
      <c r="N59" s="2">
        <v>0.33367468851339799</v>
      </c>
      <c r="O59" s="2">
        <v>0.31252753708327202</v>
      </c>
    </row>
    <row r="60" spans="1:15" x14ac:dyDescent="0.3">
      <c r="A60" s="8" t="s">
        <v>198</v>
      </c>
      <c r="B60" s="8" t="s">
        <v>17</v>
      </c>
      <c r="C60" s="2">
        <v>4.2071197411003201E-2</v>
      </c>
      <c r="D60" s="2">
        <v>4.2690815006468298E-2</v>
      </c>
      <c r="E60" s="2">
        <v>4.3948763250883399E-2</v>
      </c>
      <c r="F60" s="2">
        <v>4.6323841903952397E-2</v>
      </c>
      <c r="G60" s="2">
        <v>4.67748825288338E-2</v>
      </c>
      <c r="H60" s="2">
        <v>5.1335656213704998E-2</v>
      </c>
      <c r="I60" s="2">
        <v>5.6541748849441201E-2</v>
      </c>
      <c r="J60" s="2">
        <v>5.9300341296928301E-2</v>
      </c>
      <c r="K60" s="2">
        <v>6.1713357693869299E-2</v>
      </c>
      <c r="L60" s="2">
        <v>6.5314009661835704E-2</v>
      </c>
      <c r="M60" s="2">
        <v>6.8972069162074906E-2</v>
      </c>
      <c r="N60" s="2">
        <v>7.5610172384365903E-2</v>
      </c>
      <c r="O60" s="2">
        <v>7.3285357614921401E-2</v>
      </c>
    </row>
    <row r="61" spans="1:15" x14ac:dyDescent="0.3">
      <c r="A61" s="8" t="s">
        <v>198</v>
      </c>
      <c r="B61" s="8" t="s">
        <v>85</v>
      </c>
      <c r="C61" s="2">
        <v>6.4077669902912596E-2</v>
      </c>
      <c r="D61" s="2">
        <v>6.2958171625700707E-2</v>
      </c>
      <c r="E61" s="2">
        <v>5.7199646643109503E-2</v>
      </c>
      <c r="F61" s="2">
        <v>5.0148746281342998E-2</v>
      </c>
      <c r="G61" s="2">
        <v>4.7842802221272997E-2</v>
      </c>
      <c r="H61" s="2">
        <v>4.4367015098722401E-2</v>
      </c>
      <c r="I61" s="2">
        <v>4.0762656147271502E-2</v>
      </c>
      <c r="J61" s="2">
        <v>4.37286689419795E-2</v>
      </c>
      <c r="K61" s="2">
        <v>4.1209906617945602E-2</v>
      </c>
      <c r="L61" s="2">
        <v>3.7101449275362297E-2</v>
      </c>
      <c r="M61" s="2">
        <v>3.7811134334030001E-2</v>
      </c>
      <c r="N61" s="2">
        <v>3.5842293906809999E-2</v>
      </c>
      <c r="O61" s="2">
        <v>3.8037891026582497E-2</v>
      </c>
    </row>
    <row r="62" spans="1:15" x14ac:dyDescent="0.3">
      <c r="A62" s="8" t="s">
        <v>199</v>
      </c>
      <c r="B62" s="8" t="s">
        <v>81</v>
      </c>
      <c r="C62" s="2">
        <v>0.32030951471150199</v>
      </c>
      <c r="D62" s="2">
        <v>0.30932245547706699</v>
      </c>
      <c r="E62" s="2">
        <v>0.29526838199865102</v>
      </c>
      <c r="F62" s="2">
        <v>0.29146874406232198</v>
      </c>
      <c r="G62" s="2">
        <v>0.29091243223375901</v>
      </c>
      <c r="H62" s="2">
        <v>0.29094906559179201</v>
      </c>
      <c r="I62" s="2">
        <v>0.288920683179826</v>
      </c>
      <c r="J62" s="2">
        <v>0.30053967973104501</v>
      </c>
      <c r="K62" s="2">
        <v>0.30589343841014199</v>
      </c>
      <c r="L62" s="2">
        <v>0.31816674954417401</v>
      </c>
      <c r="M62" s="2">
        <v>0.32841418671015099</v>
      </c>
      <c r="N62" s="2">
        <v>0.33792831823552599</v>
      </c>
      <c r="O62" s="2">
        <v>0.34952540480178701</v>
      </c>
    </row>
    <row r="63" spans="1:15" x14ac:dyDescent="0.3">
      <c r="A63" s="8" t="s">
        <v>199</v>
      </c>
      <c r="B63" s="8" t="s">
        <v>82</v>
      </c>
      <c r="C63" s="2">
        <v>3.7160871226595303E-2</v>
      </c>
      <c r="D63" s="2">
        <v>3.7707690777037103E-2</v>
      </c>
      <c r="E63" s="2">
        <v>3.5559410234171702E-2</v>
      </c>
      <c r="F63" s="2">
        <v>3.5341060231806998E-2</v>
      </c>
      <c r="G63" s="2">
        <v>3.8040981347054997E-2</v>
      </c>
      <c r="H63" s="2">
        <v>4.1865152070355398E-2</v>
      </c>
      <c r="I63" s="2">
        <v>4.1938656889922203E-2</v>
      </c>
      <c r="J63" s="2">
        <v>4.3970627267097197E-2</v>
      </c>
      <c r="K63" s="2">
        <v>4.4800411170121603E-2</v>
      </c>
      <c r="L63" s="2">
        <v>4.7737444057682703E-2</v>
      </c>
      <c r="M63" s="2">
        <v>4.8022829188748499E-2</v>
      </c>
      <c r="N63" s="2">
        <v>4.9310752264671097E-2</v>
      </c>
      <c r="O63" s="2">
        <v>5.5834729201563398E-2</v>
      </c>
    </row>
    <row r="64" spans="1:15" x14ac:dyDescent="0.3">
      <c r="A64" s="8" t="s">
        <v>199</v>
      </c>
      <c r="B64" s="8" t="s">
        <v>83</v>
      </c>
      <c r="C64" s="2">
        <v>3.9549102025219697E-2</v>
      </c>
      <c r="D64" s="2">
        <v>4.1786886876927699E-2</v>
      </c>
      <c r="E64" s="2">
        <v>4.6063409463235998E-2</v>
      </c>
      <c r="F64" s="2">
        <v>4.4461333840015202E-2</v>
      </c>
      <c r="G64" s="2">
        <v>4.5483782045391899E-2</v>
      </c>
      <c r="H64" s="2">
        <v>4.6170758519604199E-2</v>
      </c>
      <c r="I64" s="2">
        <v>4.9450058123938101E-2</v>
      </c>
      <c r="J64" s="2">
        <v>4.6801734052906302E-2</v>
      </c>
      <c r="K64" s="2">
        <v>4.8226828850436901E-2</v>
      </c>
      <c r="L64" s="2">
        <v>4.84004641140394E-2</v>
      </c>
      <c r="M64" s="2">
        <v>4.8756624541377899E-2</v>
      </c>
      <c r="N64" s="2">
        <v>5.1122489168964197E-2</v>
      </c>
      <c r="O64" s="2">
        <v>4.95333811916727E-2</v>
      </c>
    </row>
    <row r="65" spans="1:15" x14ac:dyDescent="0.3">
      <c r="A65" s="8" t="s">
        <v>199</v>
      </c>
      <c r="B65" s="8" t="s">
        <v>84</v>
      </c>
      <c r="C65" s="2">
        <v>0.50496752006113899</v>
      </c>
      <c r="D65" s="2">
        <v>0.51845587503731005</v>
      </c>
      <c r="E65" s="2">
        <v>0.53300568565095896</v>
      </c>
      <c r="F65" s="2">
        <v>0.54332129963898901</v>
      </c>
      <c r="G65" s="2">
        <v>0.54010842598548203</v>
      </c>
      <c r="H65" s="2">
        <v>0.535177720776841</v>
      </c>
      <c r="I65" s="2">
        <v>0.53187874452293704</v>
      </c>
      <c r="J65" s="2">
        <v>0.52003892771830496</v>
      </c>
      <c r="K65" s="2">
        <v>0.51207812232311101</v>
      </c>
      <c r="L65" s="2">
        <v>0.49270677938007601</v>
      </c>
      <c r="M65" s="2">
        <v>0.47949449653485499</v>
      </c>
      <c r="N65" s="2">
        <v>0.46254430878298503</v>
      </c>
      <c r="O65" s="2">
        <v>0.44253011087181898</v>
      </c>
    </row>
    <row r="66" spans="1:15" x14ac:dyDescent="0.3">
      <c r="A66" s="8" t="s">
        <v>199</v>
      </c>
      <c r="B66" s="8" t="s">
        <v>17</v>
      </c>
      <c r="C66" s="2">
        <v>3.9644631257164699E-2</v>
      </c>
      <c r="D66" s="2">
        <v>3.9299572181872501E-2</v>
      </c>
      <c r="E66" s="2">
        <v>3.9703189746554901E-2</v>
      </c>
      <c r="F66" s="2">
        <v>4.1136234087022598E-2</v>
      </c>
      <c r="G66" s="2">
        <v>4.3462280621152302E-2</v>
      </c>
      <c r="H66" s="2">
        <v>4.5254672041040701E-2</v>
      </c>
      <c r="I66" s="2">
        <v>4.5694357506930197E-2</v>
      </c>
      <c r="J66" s="2">
        <v>4.62709015305671E-2</v>
      </c>
      <c r="K66" s="2">
        <v>4.64279595682714E-2</v>
      </c>
      <c r="L66" s="2">
        <v>5.2212829438090497E-2</v>
      </c>
      <c r="M66" s="2">
        <v>5.7806767223807599E-2</v>
      </c>
      <c r="N66" s="2">
        <v>6.2623079952737304E-2</v>
      </c>
      <c r="O66" s="2">
        <v>6.6204036053282303E-2</v>
      </c>
    </row>
    <row r="67" spans="1:15" x14ac:dyDescent="0.3">
      <c r="A67" s="8" t="s">
        <v>199</v>
      </c>
      <c r="B67" s="8" t="s">
        <v>85</v>
      </c>
      <c r="C67" s="2">
        <v>5.8368360718379801E-2</v>
      </c>
      <c r="D67" s="2">
        <v>5.34275196497861E-2</v>
      </c>
      <c r="E67" s="2">
        <v>5.0399922906427697E-2</v>
      </c>
      <c r="F67" s="2">
        <v>4.4271328139844197E-2</v>
      </c>
      <c r="G67" s="2">
        <v>4.19920977671598E-2</v>
      </c>
      <c r="H67" s="2">
        <v>4.0582631000366402E-2</v>
      </c>
      <c r="I67" s="2">
        <v>4.2117499776446403E-2</v>
      </c>
      <c r="J67" s="2">
        <v>4.2378129700079599E-2</v>
      </c>
      <c r="K67" s="2">
        <v>4.2573239677916701E-2</v>
      </c>
      <c r="L67" s="2">
        <v>4.0775733465937297E-2</v>
      </c>
      <c r="M67" s="2">
        <v>3.7505095801059901E-2</v>
      </c>
      <c r="N67" s="2">
        <v>3.6471051595116197E-2</v>
      </c>
      <c r="O67" s="2">
        <v>3.6372337879875601E-2</v>
      </c>
    </row>
    <row r="68" spans="1:15" x14ac:dyDescent="0.3">
      <c r="A68" s="8" t="s">
        <v>200</v>
      </c>
      <c r="B68" s="8" t="s">
        <v>81</v>
      </c>
      <c r="C68" s="2">
        <v>0.38710061993323802</v>
      </c>
      <c r="D68" s="2">
        <v>0.38064438854952698</v>
      </c>
      <c r="E68" s="2">
        <v>0.378388102662509</v>
      </c>
      <c r="F68" s="2">
        <v>0.380815691902882</v>
      </c>
      <c r="G68" s="2">
        <v>0.37735849056603799</v>
      </c>
      <c r="H68" s="2">
        <v>0.38377042427571101</v>
      </c>
      <c r="I68" s="2">
        <v>0.38561502830674199</v>
      </c>
      <c r="J68" s="2">
        <v>0.38934426229508201</v>
      </c>
      <c r="K68" s="2">
        <v>0.39671083767155702</v>
      </c>
      <c r="L68" s="2">
        <v>0.41215495794337198</v>
      </c>
      <c r="M68" s="2">
        <v>0.41346714902555698</v>
      </c>
      <c r="N68" s="2">
        <v>0.42620320855615001</v>
      </c>
      <c r="O68" s="2">
        <v>0.43078598960951903</v>
      </c>
    </row>
    <row r="69" spans="1:15" x14ac:dyDescent="0.3">
      <c r="A69" s="8" t="s">
        <v>200</v>
      </c>
      <c r="B69" s="8" t="s">
        <v>82</v>
      </c>
      <c r="C69" s="2">
        <v>3.8388173581306598E-2</v>
      </c>
      <c r="D69" s="2">
        <v>4.0364115462929701E-2</v>
      </c>
      <c r="E69" s="2">
        <v>4.5814343967378303E-2</v>
      </c>
      <c r="F69" s="2">
        <v>5.1907666547063698E-2</v>
      </c>
      <c r="G69" s="2">
        <v>5.7117186497240402E-2</v>
      </c>
      <c r="H69" s="2">
        <v>6.1375806673074303E-2</v>
      </c>
      <c r="I69" s="2">
        <v>6.8064848172928502E-2</v>
      </c>
      <c r="J69" s="2">
        <v>7.35221063089916E-2</v>
      </c>
      <c r="K69" s="2">
        <v>8.3412210127780398E-2</v>
      </c>
      <c r="L69" s="2">
        <v>8.6838052363463994E-2</v>
      </c>
      <c r="M69" s="2">
        <v>0.1019955654102</v>
      </c>
      <c r="N69" s="2">
        <v>0.117005347593583</v>
      </c>
      <c r="O69" s="2">
        <v>0.138679403385286</v>
      </c>
    </row>
    <row r="70" spans="1:15" x14ac:dyDescent="0.3">
      <c r="A70" s="8" t="s">
        <v>200</v>
      </c>
      <c r="B70" s="8" t="s">
        <v>83</v>
      </c>
      <c r="C70" s="2">
        <v>2.67048164043872E-2</v>
      </c>
      <c r="D70" s="2">
        <v>2.63504611330698E-2</v>
      </c>
      <c r="E70" s="2">
        <v>2.8304149676181299E-2</v>
      </c>
      <c r="F70" s="2">
        <v>3.0020332496112901E-2</v>
      </c>
      <c r="G70" s="2">
        <v>3.1189834424335799E-2</v>
      </c>
      <c r="H70" s="2">
        <v>2.8696965536180102E-2</v>
      </c>
      <c r="I70" s="2">
        <v>2.8950077200205902E-2</v>
      </c>
      <c r="J70" s="2">
        <v>3.07998012916046E-2</v>
      </c>
      <c r="K70" s="2">
        <v>2.93421675343114E-2</v>
      </c>
      <c r="L70" s="2">
        <v>3.1512853927259797E-2</v>
      </c>
      <c r="M70" s="2">
        <v>3.1275528066285398E-2</v>
      </c>
      <c r="N70" s="2">
        <v>2.9625668449197898E-2</v>
      </c>
      <c r="O70" s="2">
        <v>2.98307357130887E-2</v>
      </c>
    </row>
    <row r="71" spans="1:15" x14ac:dyDescent="0.3">
      <c r="A71" s="8" t="s">
        <v>200</v>
      </c>
      <c r="B71" s="8" t="s">
        <v>84</v>
      </c>
      <c r="C71" s="2">
        <v>0.45851216022889801</v>
      </c>
      <c r="D71" s="2">
        <v>0.46149239429871802</v>
      </c>
      <c r="E71" s="2">
        <v>0.457303909810506</v>
      </c>
      <c r="F71" s="2">
        <v>0.45006578160507099</v>
      </c>
      <c r="G71" s="2">
        <v>0.44846617892439999</v>
      </c>
      <c r="H71" s="2">
        <v>0.44075243718247997</v>
      </c>
      <c r="I71" s="2">
        <v>0.43039114770972697</v>
      </c>
      <c r="J71" s="2">
        <v>0.41654247391952298</v>
      </c>
      <c r="K71" s="2">
        <v>0.39387127307146202</v>
      </c>
      <c r="L71" s="2">
        <v>0.370098329581803</v>
      </c>
      <c r="M71" s="2">
        <v>0.34379740926595898</v>
      </c>
      <c r="N71" s="2">
        <v>0.31443850267379703</v>
      </c>
      <c r="O71" s="2">
        <v>0.28431372549019601</v>
      </c>
    </row>
    <row r="72" spans="1:15" x14ac:dyDescent="0.3">
      <c r="A72" s="8" t="s">
        <v>200</v>
      </c>
      <c r="B72" s="8" t="s">
        <v>17</v>
      </c>
      <c r="C72" s="2">
        <v>3.1115879828326198E-2</v>
      </c>
      <c r="D72" s="2">
        <v>3.5453347706312102E-2</v>
      </c>
      <c r="E72" s="2">
        <v>3.8378508035500102E-2</v>
      </c>
      <c r="F72" s="2">
        <v>4.0545389307499097E-2</v>
      </c>
      <c r="G72" s="2">
        <v>4.6848928250545499E-2</v>
      </c>
      <c r="H72" s="2">
        <v>5.1215158588493799E-2</v>
      </c>
      <c r="I72" s="2">
        <v>5.1466803911477101E-2</v>
      </c>
      <c r="J72" s="2">
        <v>5.5141579731743703E-2</v>
      </c>
      <c r="K72" s="2">
        <v>6.0814008518693799E-2</v>
      </c>
      <c r="L72" s="2">
        <v>6.2314891600521297E-2</v>
      </c>
      <c r="M72" s="2">
        <v>7.3054031975726394E-2</v>
      </c>
      <c r="N72" s="2">
        <v>7.7647058823529402E-2</v>
      </c>
      <c r="O72" s="2">
        <v>8.0777610189374904E-2</v>
      </c>
    </row>
    <row r="73" spans="1:15" x14ac:dyDescent="0.3">
      <c r="A73" s="8" t="s">
        <v>200</v>
      </c>
      <c r="B73" s="8" t="s">
        <v>85</v>
      </c>
      <c r="C73" s="2">
        <v>5.8178350023843597E-2</v>
      </c>
      <c r="D73" s="2">
        <v>5.5695292849443002E-2</v>
      </c>
      <c r="E73" s="2">
        <v>5.1810985847925199E-2</v>
      </c>
      <c r="F73" s="2">
        <v>4.6645138141370598E-2</v>
      </c>
      <c r="G73" s="2">
        <v>3.9019381337440602E-2</v>
      </c>
      <c r="H73" s="2">
        <v>3.4189207744061499E-2</v>
      </c>
      <c r="I73" s="2">
        <v>3.5512094698919201E-2</v>
      </c>
      <c r="J73" s="2">
        <v>3.4649776453055101E-2</v>
      </c>
      <c r="K73" s="2">
        <v>3.5849503076195E-2</v>
      </c>
      <c r="L73" s="2">
        <v>3.70809145835801E-2</v>
      </c>
      <c r="M73" s="2">
        <v>3.6410316256272598E-2</v>
      </c>
      <c r="N73" s="2">
        <v>3.5080213903743301E-2</v>
      </c>
      <c r="O73" s="2">
        <v>3.5612535612535599E-2</v>
      </c>
    </row>
    <row r="74" spans="1:15" x14ac:dyDescent="0.3">
      <c r="A74" s="8" t="s">
        <v>201</v>
      </c>
      <c r="B74" s="8" t="s">
        <v>81</v>
      </c>
      <c r="C74" s="2">
        <v>0.28819018404907998</v>
      </c>
      <c r="D74" s="2">
        <v>0.278709070969763</v>
      </c>
      <c r="E74" s="2">
        <v>0.270562770562771</v>
      </c>
      <c r="F74" s="2">
        <v>0.26276708592210901</v>
      </c>
      <c r="G74" s="2">
        <v>0.27549575070821503</v>
      </c>
      <c r="H74" s="2">
        <v>0.28865979381443302</v>
      </c>
      <c r="I74" s="2">
        <v>0.29074889867841403</v>
      </c>
      <c r="J74" s="2">
        <v>0.29587258860475601</v>
      </c>
      <c r="K74" s="2">
        <v>0.29684233689074702</v>
      </c>
      <c r="L74" s="2">
        <v>0.32123788807593401</v>
      </c>
      <c r="M74" s="2">
        <v>0.33833499050890398</v>
      </c>
      <c r="N74" s="2">
        <v>0.339523507564091</v>
      </c>
      <c r="O74" s="2">
        <v>0.31813530415008501</v>
      </c>
    </row>
    <row r="75" spans="1:15" x14ac:dyDescent="0.3">
      <c r="A75" s="8" t="s">
        <v>201</v>
      </c>
      <c r="B75" s="8" t="s">
        <v>82</v>
      </c>
      <c r="C75" s="2">
        <v>3.5429447852760698E-2</v>
      </c>
      <c r="D75" s="2">
        <v>3.5093216355945499E-2</v>
      </c>
      <c r="E75" s="2">
        <v>3.3858998144712403E-2</v>
      </c>
      <c r="F75" s="2">
        <v>3.1823003485376603E-2</v>
      </c>
      <c r="G75" s="2">
        <v>4.1501416430594899E-2</v>
      </c>
      <c r="H75" s="2">
        <v>5.3306512446567797E-2</v>
      </c>
      <c r="I75" s="2">
        <v>6.5126800809620203E-2</v>
      </c>
      <c r="J75" s="2">
        <v>8.3221175414984305E-2</v>
      </c>
      <c r="K75" s="2">
        <v>9.8250632632852899E-2</v>
      </c>
      <c r="L75" s="2">
        <v>0.112616175598181</v>
      </c>
      <c r="M75" s="2">
        <v>0.118593509897858</v>
      </c>
      <c r="N75" s="2">
        <v>0.12030075187969901</v>
      </c>
      <c r="O75" s="2">
        <v>9.7100625355315495E-2</v>
      </c>
    </row>
    <row r="76" spans="1:15" x14ac:dyDescent="0.3">
      <c r="A76" s="8" t="s">
        <v>201</v>
      </c>
      <c r="B76" s="8" t="s">
        <v>83</v>
      </c>
      <c r="C76" s="2">
        <v>3.2055214723926397E-2</v>
      </c>
      <c r="D76" s="2">
        <v>3.5249882500391697E-2</v>
      </c>
      <c r="E76" s="2">
        <v>3.4786641929499103E-2</v>
      </c>
      <c r="F76" s="2">
        <v>3.8490680406122101E-2</v>
      </c>
      <c r="G76" s="2">
        <v>3.7677053824362601E-2</v>
      </c>
      <c r="H76" s="2">
        <v>3.6333920040231303E-2</v>
      </c>
      <c r="I76" s="2">
        <v>3.6790094058816503E-2</v>
      </c>
      <c r="J76" s="2">
        <v>3.7909376401973997E-2</v>
      </c>
      <c r="K76" s="2">
        <v>3.9278248432170801E-2</v>
      </c>
      <c r="L76" s="2">
        <v>3.54953529760728E-2</v>
      </c>
      <c r="M76" s="2">
        <v>3.4258338606164701E-2</v>
      </c>
      <c r="N76" s="2">
        <v>3.5510462904248599E-2</v>
      </c>
      <c r="O76" s="2">
        <v>3.9113132461625899E-2</v>
      </c>
    </row>
    <row r="77" spans="1:15" x14ac:dyDescent="0.3">
      <c r="A77" s="8" t="s">
        <v>201</v>
      </c>
      <c r="B77" s="8" t="s">
        <v>84</v>
      </c>
      <c r="C77" s="2">
        <v>0.55352760736196305</v>
      </c>
      <c r="D77" s="2">
        <v>0.56321478928403601</v>
      </c>
      <c r="E77" s="2">
        <v>0.57699443413729101</v>
      </c>
      <c r="F77" s="2">
        <v>0.59054402182148802</v>
      </c>
      <c r="G77" s="2">
        <v>0.57167138810198304</v>
      </c>
      <c r="H77" s="2">
        <v>0.54551169223032403</v>
      </c>
      <c r="I77" s="2">
        <v>0.52839623764733901</v>
      </c>
      <c r="J77" s="2">
        <v>0.50112157918348998</v>
      </c>
      <c r="K77" s="2">
        <v>0.47617999779953801</v>
      </c>
      <c r="L77" s="2">
        <v>0.42980027684397898</v>
      </c>
      <c r="M77" s="2">
        <v>0.40034348730000902</v>
      </c>
      <c r="N77" s="2">
        <v>0.38961862487544202</v>
      </c>
      <c r="O77" s="2">
        <v>0.41944286526435498</v>
      </c>
    </row>
    <row r="78" spans="1:15" x14ac:dyDescent="0.3">
      <c r="A78" s="8" t="s">
        <v>201</v>
      </c>
      <c r="B78" s="8" t="s">
        <v>17</v>
      </c>
      <c r="C78" s="2">
        <v>3.5276073619631899E-2</v>
      </c>
      <c r="D78" s="2">
        <v>3.5093216355945499E-2</v>
      </c>
      <c r="E78" s="2">
        <v>3.3858998144712403E-2</v>
      </c>
      <c r="F78" s="2">
        <v>3.5156841945749397E-2</v>
      </c>
      <c r="G78" s="2">
        <v>3.7960339943342802E-2</v>
      </c>
      <c r="H78" s="2">
        <v>4.0859944681921001E-2</v>
      </c>
      <c r="I78" s="2">
        <v>4.4052863436123399E-2</v>
      </c>
      <c r="J78" s="2">
        <v>4.7442799461642003E-2</v>
      </c>
      <c r="K78" s="2">
        <v>5.2481021014413001E-2</v>
      </c>
      <c r="L78" s="2">
        <v>6.3575242238481294E-2</v>
      </c>
      <c r="M78" s="2">
        <v>7.3578595317725801E-2</v>
      </c>
      <c r="N78" s="2">
        <v>8.0260893196847496E-2</v>
      </c>
      <c r="O78" s="2">
        <v>9.0392268334280795E-2</v>
      </c>
    </row>
    <row r="79" spans="1:15" x14ac:dyDescent="0.3">
      <c r="A79" s="8" t="s">
        <v>201</v>
      </c>
      <c r="B79" s="8" t="s">
        <v>85</v>
      </c>
      <c r="C79" s="2">
        <v>5.5521472392638001E-2</v>
      </c>
      <c r="D79" s="2">
        <v>5.2639824533918203E-2</v>
      </c>
      <c r="E79" s="2">
        <v>4.9938157081014199E-2</v>
      </c>
      <c r="F79" s="2">
        <v>4.1218366419154398E-2</v>
      </c>
      <c r="G79" s="2">
        <v>3.56940509915014E-2</v>
      </c>
      <c r="H79" s="2">
        <v>3.5328136786522503E-2</v>
      </c>
      <c r="I79" s="2">
        <v>3.4885105369686899E-2</v>
      </c>
      <c r="J79" s="2">
        <v>3.4432480933153903E-2</v>
      </c>
      <c r="K79" s="2">
        <v>3.6967763230278401E-2</v>
      </c>
      <c r="L79" s="2">
        <v>3.72750642673522E-2</v>
      </c>
      <c r="M79" s="2">
        <v>3.4891078369339197E-2</v>
      </c>
      <c r="N79" s="2">
        <v>3.4785759579672101E-2</v>
      </c>
      <c r="O79" s="2">
        <v>3.5815804434337697E-2</v>
      </c>
    </row>
    <row r="80" spans="1:15" x14ac:dyDescent="0.3">
      <c r="A80" s="8" t="s">
        <v>202</v>
      </c>
      <c r="B80" s="8" t="s">
        <v>81</v>
      </c>
      <c r="C80" s="2">
        <v>0.26629055007052199</v>
      </c>
      <c r="D80" s="2">
        <v>0.25121843154630003</v>
      </c>
      <c r="E80" s="2">
        <v>0.241059602649007</v>
      </c>
      <c r="F80" s="2">
        <v>0.238039330789551</v>
      </c>
      <c r="G80" s="2">
        <v>0.24943470887507099</v>
      </c>
      <c r="H80" s="2">
        <v>0.25888036373969903</v>
      </c>
      <c r="I80" s="2">
        <v>0.27516030108725997</v>
      </c>
      <c r="J80" s="2">
        <v>0.27489711934156402</v>
      </c>
      <c r="K80" s="2">
        <v>0.28147852679164997</v>
      </c>
      <c r="L80" s="2">
        <v>0.29630106972547998</v>
      </c>
      <c r="M80" s="2">
        <v>0.31405480489960902</v>
      </c>
      <c r="N80" s="2">
        <v>0.33159639981051597</v>
      </c>
      <c r="O80" s="2">
        <v>0.35009861932938902</v>
      </c>
    </row>
    <row r="81" spans="1:15" x14ac:dyDescent="0.3">
      <c r="A81" s="8" t="s">
        <v>202</v>
      </c>
      <c r="B81" s="8" t="s">
        <v>82</v>
      </c>
      <c r="C81" s="2">
        <v>4.1607898448518997E-2</v>
      </c>
      <c r="D81" s="2">
        <v>3.8546743464776302E-2</v>
      </c>
      <c r="E81" s="2">
        <v>3.6644591611478997E-2</v>
      </c>
      <c r="F81" s="2">
        <v>3.77164660992075E-2</v>
      </c>
      <c r="G81" s="2">
        <v>4.3951384963256103E-2</v>
      </c>
      <c r="H81" s="2">
        <v>4.6319977266268797E-2</v>
      </c>
      <c r="I81" s="2">
        <v>5.2550878171173702E-2</v>
      </c>
      <c r="J81" s="2">
        <v>5.7064471879286698E-2</v>
      </c>
      <c r="K81" s="2">
        <v>6.1162079510703397E-2</v>
      </c>
      <c r="L81" s="2">
        <v>6.2765820337672404E-2</v>
      </c>
      <c r="M81" s="2">
        <v>6.8569263795933796E-2</v>
      </c>
      <c r="N81" s="2">
        <v>6.9872098531501697E-2</v>
      </c>
      <c r="O81" s="2">
        <v>6.7061143984220903E-2</v>
      </c>
    </row>
    <row r="82" spans="1:15" x14ac:dyDescent="0.3">
      <c r="A82" s="8" t="s">
        <v>202</v>
      </c>
      <c r="B82" s="8" t="s">
        <v>83</v>
      </c>
      <c r="C82" s="2">
        <v>3.3709449929478101E-2</v>
      </c>
      <c r="D82" s="2">
        <v>3.6774479397430199E-2</v>
      </c>
      <c r="E82" s="2">
        <v>3.5467255334804999E-2</v>
      </c>
      <c r="F82" s="2">
        <v>3.6982682712063397E-2</v>
      </c>
      <c r="G82" s="2">
        <v>3.7874505370265703E-2</v>
      </c>
      <c r="H82" s="2">
        <v>3.6089798238135802E-2</v>
      </c>
      <c r="I82" s="2">
        <v>3.7635907443546099E-2</v>
      </c>
      <c r="J82" s="2">
        <v>3.8683127572016501E-2</v>
      </c>
      <c r="K82" s="2">
        <v>3.9090546469884302E-2</v>
      </c>
      <c r="L82" s="2">
        <v>3.95669545044465E-2</v>
      </c>
      <c r="M82" s="2">
        <v>4.1798206844298497E-2</v>
      </c>
      <c r="N82" s="2">
        <v>4.3462813832306997E-2</v>
      </c>
      <c r="O82" s="2">
        <v>4.4269121192198099E-2</v>
      </c>
    </row>
    <row r="83" spans="1:15" x14ac:dyDescent="0.3">
      <c r="A83" s="8" t="s">
        <v>202</v>
      </c>
      <c r="B83" s="8" t="s">
        <v>84</v>
      </c>
      <c r="C83" s="2">
        <v>0.56431593794076196</v>
      </c>
      <c r="D83" s="2">
        <v>0.58381332151823995</v>
      </c>
      <c r="E83" s="2">
        <v>0.60206033848417995</v>
      </c>
      <c r="F83" s="2">
        <v>0.60287643087760501</v>
      </c>
      <c r="G83" s="2">
        <v>0.59030525720746196</v>
      </c>
      <c r="H83" s="2">
        <v>0.58013640238704201</v>
      </c>
      <c r="I83" s="2">
        <v>0.55742960691385601</v>
      </c>
      <c r="J83" s="2">
        <v>0.54773662551440305</v>
      </c>
      <c r="K83" s="2">
        <v>0.53024863714931503</v>
      </c>
      <c r="L83" s="2">
        <v>0.51217940456244404</v>
      </c>
      <c r="M83" s="2">
        <v>0.48238413941154201</v>
      </c>
      <c r="N83" s="2">
        <v>0.45168166745618199</v>
      </c>
      <c r="O83" s="2">
        <v>0.43567828183212798</v>
      </c>
    </row>
    <row r="84" spans="1:15" x14ac:dyDescent="0.3">
      <c r="A84" s="8" t="s">
        <v>202</v>
      </c>
      <c r="B84" s="8" t="s">
        <v>17</v>
      </c>
      <c r="C84" s="2">
        <v>3.1593794076163598E-2</v>
      </c>
      <c r="D84" s="2">
        <v>3.2491507901344002E-2</v>
      </c>
      <c r="E84" s="2">
        <v>3.4437086092715202E-2</v>
      </c>
      <c r="F84" s="2">
        <v>3.8303492808922798E-2</v>
      </c>
      <c r="G84" s="2">
        <v>3.73092142453363E-2</v>
      </c>
      <c r="H84" s="2">
        <v>3.9215686274509803E-2</v>
      </c>
      <c r="I84" s="2">
        <v>4.1817674937273501E-2</v>
      </c>
      <c r="J84" s="2">
        <v>4.2798353909465001E-2</v>
      </c>
      <c r="K84" s="2">
        <v>5.0658157159952102E-2</v>
      </c>
      <c r="L84" s="2">
        <v>5.3099626240494899E-2</v>
      </c>
      <c r="M84" s="2">
        <v>5.8845813865387002E-2</v>
      </c>
      <c r="N84" s="2">
        <v>6.6082425390809996E-2</v>
      </c>
      <c r="O84" s="2">
        <v>6.7609029147490701E-2</v>
      </c>
    </row>
    <row r="85" spans="1:15" x14ac:dyDescent="0.3">
      <c r="A85" s="8" t="s">
        <v>202</v>
      </c>
      <c r="B85" s="8" t="s">
        <v>85</v>
      </c>
      <c r="C85" s="2">
        <v>6.2482369534555701E-2</v>
      </c>
      <c r="D85" s="2">
        <v>5.7155516171909601E-2</v>
      </c>
      <c r="E85" s="2">
        <v>5.0331125827814599E-2</v>
      </c>
      <c r="F85" s="2">
        <v>4.6081596712650399E-2</v>
      </c>
      <c r="G85" s="2">
        <v>4.1124929338609402E-2</v>
      </c>
      <c r="H85" s="2">
        <v>3.9357772094345003E-2</v>
      </c>
      <c r="I85" s="2">
        <v>3.54056314468916E-2</v>
      </c>
      <c r="J85" s="2">
        <v>3.8820301783264698E-2</v>
      </c>
      <c r="K85" s="2">
        <v>3.7362052918494898E-2</v>
      </c>
      <c r="L85" s="2">
        <v>3.6087124629462598E-2</v>
      </c>
      <c r="M85" s="2">
        <v>3.4347771183230201E-2</v>
      </c>
      <c r="N85" s="2">
        <v>3.7304594978683103E-2</v>
      </c>
      <c r="O85" s="2">
        <v>3.5283804514573698E-2</v>
      </c>
    </row>
    <row r="86" spans="1:15" x14ac:dyDescent="0.3">
      <c r="A86" s="8" t="s">
        <v>203</v>
      </c>
      <c r="B86" s="8" t="s">
        <v>81</v>
      </c>
      <c r="C86" s="2">
        <v>0.124306326304107</v>
      </c>
      <c r="D86" s="2">
        <v>0.10608814175374801</v>
      </c>
      <c r="E86" s="2">
        <v>9.8150163220892303E-2</v>
      </c>
      <c r="F86" s="2">
        <v>9.6808510638297901E-2</v>
      </c>
      <c r="G86" s="2">
        <v>9.9405267629566696E-2</v>
      </c>
      <c r="H86" s="2">
        <v>9.9957912457912496E-2</v>
      </c>
      <c r="I86" s="2">
        <v>0.115312694784957</v>
      </c>
      <c r="J86" s="2">
        <v>0.13121352384785701</v>
      </c>
      <c r="K86" s="2">
        <v>0.135536866810092</v>
      </c>
      <c r="L86" s="2">
        <v>0.14704803813714701</v>
      </c>
      <c r="M86" s="2">
        <v>0.156412029035603</v>
      </c>
      <c r="N86" s="2">
        <v>0.16803010471204199</v>
      </c>
      <c r="O86" s="2">
        <v>0.18091389493316801</v>
      </c>
    </row>
    <row r="87" spans="1:15" x14ac:dyDescent="0.3">
      <c r="A87" s="8" t="s">
        <v>203</v>
      </c>
      <c r="B87" s="8" t="s">
        <v>82</v>
      </c>
      <c r="C87" s="2">
        <v>1.9755826859045499E-2</v>
      </c>
      <c r="D87" s="2">
        <v>1.6129032258064498E-2</v>
      </c>
      <c r="E87" s="2">
        <v>1.4145810663765E-2</v>
      </c>
      <c r="F87" s="2">
        <v>1.7872340425531898E-2</v>
      </c>
      <c r="G87" s="2">
        <v>1.48683092608326E-2</v>
      </c>
      <c r="H87" s="2">
        <v>1.6414141414141398E-2</v>
      </c>
      <c r="I87" s="2">
        <v>2.1608144608352399E-2</v>
      </c>
      <c r="J87" s="2">
        <v>2.91809217146307E-2</v>
      </c>
      <c r="K87" s="2">
        <v>3.93115587717583E-2</v>
      </c>
      <c r="L87" s="2">
        <v>4.4004400440044E-2</v>
      </c>
      <c r="M87" s="2">
        <v>4.5800207397165602E-2</v>
      </c>
      <c r="N87" s="2">
        <v>4.9410994764397899E-2</v>
      </c>
      <c r="O87" s="2">
        <v>5.2844264843021398E-2</v>
      </c>
    </row>
    <row r="88" spans="1:15" x14ac:dyDescent="0.3">
      <c r="A88" s="8" t="s">
        <v>203</v>
      </c>
      <c r="B88" s="8" t="s">
        <v>83</v>
      </c>
      <c r="C88" s="2">
        <v>2.8412874583795801E-2</v>
      </c>
      <c r="D88" s="2">
        <v>2.8850522489777399E-2</v>
      </c>
      <c r="E88" s="2">
        <v>3.00326441784548E-2</v>
      </c>
      <c r="F88" s="2">
        <v>3.3404255319148903E-2</v>
      </c>
      <c r="G88" s="2">
        <v>2.8887000849617699E-2</v>
      </c>
      <c r="H88" s="2">
        <v>3.0934343434343401E-2</v>
      </c>
      <c r="I88" s="2">
        <v>3.2204446291294403E-2</v>
      </c>
      <c r="J88" s="2">
        <v>3.4212115113704998E-2</v>
      </c>
      <c r="K88" s="2">
        <v>3.3053002151378803E-2</v>
      </c>
      <c r="L88" s="2">
        <v>3.5570223689035597E-2</v>
      </c>
      <c r="M88" s="2">
        <v>3.5257518147251997E-2</v>
      </c>
      <c r="N88" s="2">
        <v>3.7467277486910998E-2</v>
      </c>
      <c r="O88" s="2">
        <v>3.77681069319242E-2</v>
      </c>
    </row>
    <row r="89" spans="1:15" x14ac:dyDescent="0.3">
      <c r="A89" s="8" t="s">
        <v>203</v>
      </c>
      <c r="B89" s="8" t="s">
        <v>84</v>
      </c>
      <c r="C89" s="2">
        <v>0.75205327413984502</v>
      </c>
      <c r="D89" s="2">
        <v>0.77623807360290797</v>
      </c>
      <c r="E89" s="2">
        <v>0.79107725788900995</v>
      </c>
      <c r="F89" s="2">
        <v>0.79212765957446796</v>
      </c>
      <c r="G89" s="2">
        <v>0.80140186915887801</v>
      </c>
      <c r="H89" s="2">
        <v>0.79861111111111105</v>
      </c>
      <c r="I89" s="2">
        <v>0.77602327030957796</v>
      </c>
      <c r="J89" s="2">
        <v>0.74984906419802799</v>
      </c>
      <c r="K89" s="2">
        <v>0.73459808331703502</v>
      </c>
      <c r="L89" s="2">
        <v>0.70737073707370701</v>
      </c>
      <c r="M89" s="2">
        <v>0.69028689941237498</v>
      </c>
      <c r="N89" s="2">
        <v>0.66884816753926701</v>
      </c>
      <c r="O89" s="2">
        <v>0.64982903326080199</v>
      </c>
    </row>
    <row r="90" spans="1:15" x14ac:dyDescent="0.3">
      <c r="A90" s="8" t="s">
        <v>203</v>
      </c>
      <c r="B90" s="8" t="s">
        <v>17</v>
      </c>
      <c r="C90" s="2">
        <v>1.8645948945616001E-2</v>
      </c>
      <c r="D90" s="2">
        <v>1.9990913221263101E-2</v>
      </c>
      <c r="E90" s="2">
        <v>1.91512513601741E-2</v>
      </c>
      <c r="F90" s="2">
        <v>1.8510638297872299E-2</v>
      </c>
      <c r="G90" s="2">
        <v>1.8479184367034801E-2</v>
      </c>
      <c r="H90" s="2">
        <v>1.7255892255892299E-2</v>
      </c>
      <c r="I90" s="2">
        <v>2.0361520880947399E-2</v>
      </c>
      <c r="J90" s="2">
        <v>2.5558462467297201E-2</v>
      </c>
      <c r="K90" s="2">
        <v>2.62077058478388E-2</v>
      </c>
      <c r="L90" s="2">
        <v>3.4103410341034097E-2</v>
      </c>
      <c r="M90" s="2">
        <v>4.0615278257863797E-2</v>
      </c>
      <c r="N90" s="2">
        <v>4.2375654450261799E-2</v>
      </c>
      <c r="O90" s="2">
        <v>4.4917625116568202E-2</v>
      </c>
    </row>
    <row r="91" spans="1:15" x14ac:dyDescent="0.3">
      <c r="A91" s="8" t="s">
        <v>203</v>
      </c>
      <c r="B91" s="8" t="s">
        <v>85</v>
      </c>
      <c r="C91" s="2">
        <v>5.6825749167591602E-2</v>
      </c>
      <c r="D91" s="2">
        <v>5.2703316674238998E-2</v>
      </c>
      <c r="E91" s="2">
        <v>4.7442872687704002E-2</v>
      </c>
      <c r="F91" s="2">
        <v>4.12765957446809E-2</v>
      </c>
      <c r="G91" s="2">
        <v>3.6958368734069699E-2</v>
      </c>
      <c r="H91" s="2">
        <v>3.6826599326599298E-2</v>
      </c>
      <c r="I91" s="2">
        <v>3.4489923124870099E-2</v>
      </c>
      <c r="J91" s="2">
        <v>2.9985912658482598E-2</v>
      </c>
      <c r="K91" s="2">
        <v>3.1292783101897099E-2</v>
      </c>
      <c r="L91" s="2">
        <v>3.1903190319031903E-2</v>
      </c>
      <c r="M91" s="2">
        <v>3.16280677497408E-2</v>
      </c>
      <c r="N91" s="2">
        <v>3.3867801047120401E-2</v>
      </c>
      <c r="O91" s="2">
        <v>3.3727074914516597E-2</v>
      </c>
    </row>
    <row r="92" spans="1:15" x14ac:dyDescent="0.3">
      <c r="A92" s="8" t="s">
        <v>204</v>
      </c>
      <c r="B92" s="8" t="s">
        <v>81</v>
      </c>
      <c r="C92" s="2">
        <v>0.27986602158541102</v>
      </c>
      <c r="D92" s="2">
        <v>0.26180042569174899</v>
      </c>
      <c r="E92" s="2">
        <v>0.25120222728423203</v>
      </c>
      <c r="F92" s="2">
        <v>0.24454428754813901</v>
      </c>
      <c r="G92" s="2">
        <v>0.24212598425196799</v>
      </c>
      <c r="H92" s="2">
        <v>0.23621431364880699</v>
      </c>
      <c r="I92" s="2">
        <v>0.238543321520225</v>
      </c>
      <c r="J92" s="2">
        <v>0.24436263230556801</v>
      </c>
      <c r="K92" s="2">
        <v>0.25500930690901102</v>
      </c>
      <c r="L92" s="2">
        <v>0.25969816671731</v>
      </c>
      <c r="M92" s="2">
        <v>0.26520800627943503</v>
      </c>
      <c r="N92" s="2">
        <v>0.27141225732774998</v>
      </c>
      <c r="O92" s="2">
        <v>0.27021909656478199</v>
      </c>
    </row>
    <row r="93" spans="1:15" x14ac:dyDescent="0.3">
      <c r="A93" s="8" t="s">
        <v>204</v>
      </c>
      <c r="B93" s="8" t="s">
        <v>82</v>
      </c>
      <c r="C93" s="2">
        <v>3.2998387296861401E-2</v>
      </c>
      <c r="D93" s="2">
        <v>3.6309002128458702E-2</v>
      </c>
      <c r="E93" s="2">
        <v>3.8344722854973402E-2</v>
      </c>
      <c r="F93" s="2">
        <v>3.7997432605904997E-2</v>
      </c>
      <c r="G93" s="2">
        <v>4.2519685039370099E-2</v>
      </c>
      <c r="H93" s="2">
        <v>4.6278190587928598E-2</v>
      </c>
      <c r="I93" s="2">
        <v>5.6336306977881001E-2</v>
      </c>
      <c r="J93" s="2">
        <v>6.7188219052001799E-2</v>
      </c>
      <c r="K93" s="2">
        <v>8.0477389685754894E-2</v>
      </c>
      <c r="L93" s="2">
        <v>9.2778284209460105E-2</v>
      </c>
      <c r="M93" s="2">
        <v>0.10086342229199401</v>
      </c>
      <c r="N93" s="2">
        <v>0.10820327369623101</v>
      </c>
      <c r="O93" s="2">
        <v>0.11252366783878801</v>
      </c>
    </row>
    <row r="94" spans="1:15" x14ac:dyDescent="0.3">
      <c r="A94" s="8" t="s">
        <v>204</v>
      </c>
      <c r="B94" s="8" t="s">
        <v>83</v>
      </c>
      <c r="C94" s="2">
        <v>2.95248728445602E-2</v>
      </c>
      <c r="D94" s="2">
        <v>2.9297608613997699E-2</v>
      </c>
      <c r="E94" s="2">
        <v>2.9106555302455098E-2</v>
      </c>
      <c r="F94" s="2">
        <v>3.3376123234916601E-2</v>
      </c>
      <c r="G94" s="2">
        <v>3.4514435695538102E-2</v>
      </c>
      <c r="H94" s="2">
        <v>3.5458219267370597E-2</v>
      </c>
      <c r="I94" s="2">
        <v>3.6172552853476703E-2</v>
      </c>
      <c r="J94" s="2">
        <v>3.4399447768062599E-2</v>
      </c>
      <c r="K94" s="2">
        <v>3.3833351582174501E-2</v>
      </c>
      <c r="L94" s="2">
        <v>3.4437354400891303E-2</v>
      </c>
      <c r="M94" s="2">
        <v>3.4438775510204099E-2</v>
      </c>
      <c r="N94" s="2">
        <v>3.5496764370003799E-2</v>
      </c>
      <c r="O94" s="2">
        <v>3.6335767739608699E-2</v>
      </c>
    </row>
    <row r="95" spans="1:15" x14ac:dyDescent="0.3">
      <c r="A95" s="8" t="s">
        <v>204</v>
      </c>
      <c r="B95" s="8" t="s">
        <v>85</v>
      </c>
      <c r="C95" s="2">
        <v>5.0117851383203099E-2</v>
      </c>
      <c r="D95" s="2">
        <v>4.5824464755227202E-2</v>
      </c>
      <c r="E95" s="2">
        <v>4.29005315110099E-2</v>
      </c>
      <c r="F95" s="2">
        <v>3.9922978177150202E-2</v>
      </c>
      <c r="G95" s="2">
        <v>3.4120734908136503E-2</v>
      </c>
      <c r="H95" s="2">
        <v>3.4545691565636798E-2</v>
      </c>
      <c r="I95" s="2">
        <v>3.2995234021752397E-2</v>
      </c>
      <c r="J95" s="2">
        <v>3.2098481362172103E-2</v>
      </c>
      <c r="K95" s="2">
        <v>3.2519435015876501E-2</v>
      </c>
      <c r="L95" s="2">
        <v>3.43360680644181E-2</v>
      </c>
      <c r="M95" s="2">
        <v>3.2672684458398701E-2</v>
      </c>
      <c r="N95" s="2">
        <v>3.2070803197563801E-2</v>
      </c>
      <c r="O95" s="2">
        <v>3.2458750338111998E-2</v>
      </c>
    </row>
    <row r="96" spans="1:15" x14ac:dyDescent="0.3">
      <c r="A96" s="8" t="s">
        <v>204</v>
      </c>
      <c r="B96" s="8" t="s">
        <v>17</v>
      </c>
      <c r="C96" s="2">
        <v>3.3742711822354499E-2</v>
      </c>
      <c r="D96" s="2">
        <v>3.3053712282459E-2</v>
      </c>
      <c r="E96" s="2">
        <v>3.1004808909136899E-2</v>
      </c>
      <c r="F96" s="2">
        <v>3.1835686777920397E-2</v>
      </c>
      <c r="G96" s="2">
        <v>3.4514435695538102E-2</v>
      </c>
      <c r="H96" s="2">
        <v>3.4415330465389103E-2</v>
      </c>
      <c r="I96" s="2">
        <v>3.6539166564829501E-2</v>
      </c>
      <c r="J96" s="2">
        <v>4.0957202024850398E-2</v>
      </c>
      <c r="K96" s="2">
        <v>4.47826563013249E-2</v>
      </c>
      <c r="L96" s="2">
        <v>5.0541881900131702E-2</v>
      </c>
      <c r="M96" s="2">
        <v>5.79866562009419E-2</v>
      </c>
      <c r="N96" s="2">
        <v>6.5569090216977502E-2</v>
      </c>
      <c r="O96" s="2">
        <v>6.7081417365431398E-2</v>
      </c>
    </row>
    <row r="97" spans="1:16" x14ac:dyDescent="0.3">
      <c r="A97" s="8" t="s">
        <v>204</v>
      </c>
      <c r="B97" s="8" t="s">
        <v>84</v>
      </c>
      <c r="C97" s="2">
        <v>0.57375015506760996</v>
      </c>
      <c r="D97" s="2">
        <v>0.59371478652810805</v>
      </c>
      <c r="E97" s="2">
        <v>0.607441154138193</v>
      </c>
      <c r="F97" s="2">
        <v>0.612323491655969</v>
      </c>
      <c r="G97" s="2">
        <v>0.61220472440944895</v>
      </c>
      <c r="H97" s="2">
        <v>0.61308825446486803</v>
      </c>
      <c r="I97" s="2">
        <v>0.59941341806183601</v>
      </c>
      <c r="J97" s="2">
        <v>0.58099401748734503</v>
      </c>
      <c r="K97" s="2">
        <v>0.55337786050585802</v>
      </c>
      <c r="L97" s="2">
        <v>0.52820824470778904</v>
      </c>
      <c r="M97" s="2">
        <v>0.50883045525902704</v>
      </c>
      <c r="N97" s="2">
        <v>0.48724781119147298</v>
      </c>
      <c r="O97" s="2">
        <v>0.48138130015327701</v>
      </c>
    </row>
    <row r="98" spans="1:16" x14ac:dyDescent="0.3">
      <c r="A98" s="15"/>
      <c r="B98" s="15"/>
    </row>
    <row r="99" spans="1:16" x14ac:dyDescent="0.3">
      <c r="A99" s="15"/>
      <c r="B99" s="15"/>
    </row>
    <row r="100" spans="1:16" x14ac:dyDescent="0.3">
      <c r="A100" s="15"/>
      <c r="B100" s="13"/>
      <c r="C100" s="18" t="s">
        <v>38</v>
      </c>
      <c r="D100" s="18"/>
      <c r="E100" s="18"/>
      <c r="F100" s="18"/>
      <c r="G100" s="18"/>
      <c r="H100" s="18"/>
      <c r="I100" s="18"/>
      <c r="J100" s="18"/>
      <c r="K100" s="18"/>
      <c r="L100" s="18"/>
      <c r="M100" s="18"/>
      <c r="N100" s="18"/>
      <c r="O100" s="6" t="s">
        <v>39</v>
      </c>
      <c r="P100" s="6" t="s">
        <v>40</v>
      </c>
    </row>
    <row r="101" spans="1:16" x14ac:dyDescent="0.3">
      <c r="A101" s="9" t="s">
        <v>41</v>
      </c>
      <c r="B101" s="9" t="s">
        <v>41</v>
      </c>
      <c r="C101" s="4" t="s">
        <v>19</v>
      </c>
      <c r="D101" s="4" t="s">
        <v>20</v>
      </c>
      <c r="E101" s="4" t="s">
        <v>21</v>
      </c>
      <c r="F101" s="4" t="s">
        <v>22</v>
      </c>
      <c r="G101" s="4" t="s">
        <v>23</v>
      </c>
      <c r="H101" s="4" t="s">
        <v>24</v>
      </c>
      <c r="I101" s="4" t="s">
        <v>25</v>
      </c>
      <c r="J101" s="4" t="s">
        <v>26</v>
      </c>
      <c r="K101" s="4" t="s">
        <v>27</v>
      </c>
      <c r="L101" s="4" t="s">
        <v>28</v>
      </c>
      <c r="M101" s="4" t="s">
        <v>29</v>
      </c>
      <c r="N101" s="4" t="s">
        <v>30</v>
      </c>
      <c r="O101" s="4" t="s">
        <v>31</v>
      </c>
      <c r="P101" s="4" t="s">
        <v>32</v>
      </c>
    </row>
    <row r="102" spans="1:16" x14ac:dyDescent="0.3">
      <c r="A102" s="8" t="s">
        <v>198</v>
      </c>
      <c r="B102" s="8" t="s">
        <v>81</v>
      </c>
      <c r="C102" s="2">
        <v>-3.6188178528347402E-2</v>
      </c>
      <c r="D102" s="2">
        <v>-2.5031289111389202E-2</v>
      </c>
      <c r="E102" s="2">
        <v>4.3003851091142499E-2</v>
      </c>
      <c r="F102" s="2">
        <v>-2.7076923076923099E-2</v>
      </c>
      <c r="G102" s="2">
        <v>-8.4123972169513006E-2</v>
      </c>
      <c r="H102" s="2">
        <v>0.149171270718232</v>
      </c>
      <c r="I102" s="2">
        <v>6.25E-2</v>
      </c>
      <c r="J102" s="2">
        <v>5.5995475113122202E-2</v>
      </c>
      <c r="K102" s="2">
        <v>8.3556507766470306E-2</v>
      </c>
      <c r="L102" s="2">
        <v>3.7567968363816102E-2</v>
      </c>
      <c r="M102" s="2">
        <v>0.14959504525964701</v>
      </c>
      <c r="N102" s="2">
        <v>0.19436386241193501</v>
      </c>
      <c r="O102" s="3">
        <v>0.54365291912158498</v>
      </c>
      <c r="P102" s="3">
        <v>0.84980744544287501</v>
      </c>
    </row>
    <row r="103" spans="1:16" x14ac:dyDescent="0.3">
      <c r="A103" s="8" t="s">
        <v>198</v>
      </c>
      <c r="B103" s="8" t="s">
        <v>82</v>
      </c>
      <c r="C103" s="2">
        <v>-3.0534351145038201E-2</v>
      </c>
      <c r="D103" s="2">
        <v>-7.8740157480315001E-2</v>
      </c>
      <c r="E103" s="2">
        <v>0.141025641025641</v>
      </c>
      <c r="F103" s="2">
        <v>6.3670411985018702E-2</v>
      </c>
      <c r="G103" s="2">
        <v>-3.5211267605633798E-2</v>
      </c>
      <c r="H103" s="2">
        <v>0.17518248175182499</v>
      </c>
      <c r="I103" s="2">
        <v>4.0372670807453402E-2</v>
      </c>
      <c r="J103" s="2">
        <v>0.19104477611940299</v>
      </c>
      <c r="K103" s="2">
        <v>7.2681704260651597E-2</v>
      </c>
      <c r="L103" s="2">
        <v>8.8785046728972E-2</v>
      </c>
      <c r="M103" s="2">
        <v>0.29184549356223199</v>
      </c>
      <c r="N103" s="2">
        <v>0.29568106312292403</v>
      </c>
      <c r="O103" s="3">
        <v>0.95488721804511301</v>
      </c>
      <c r="P103" s="3">
        <v>2.3333333333333299</v>
      </c>
    </row>
    <row r="104" spans="1:16" x14ac:dyDescent="0.3">
      <c r="A104" s="8" t="s">
        <v>198</v>
      </c>
      <c r="B104" s="8" t="s">
        <v>83</v>
      </c>
      <c r="C104" s="2">
        <v>4.7619047619047603E-2</v>
      </c>
      <c r="D104" s="2">
        <v>-1.9480519480519501E-2</v>
      </c>
      <c r="E104" s="2">
        <v>0.21854304635761601</v>
      </c>
      <c r="F104" s="2">
        <v>0</v>
      </c>
      <c r="G104" s="2">
        <v>-0.141304347826087</v>
      </c>
      <c r="H104" s="2">
        <v>3.1645569620253201E-2</v>
      </c>
      <c r="I104" s="2">
        <v>0.19631901840490801</v>
      </c>
      <c r="J104" s="2">
        <v>1.02564102564103E-2</v>
      </c>
      <c r="K104" s="2">
        <v>5.0761421319797002E-3</v>
      </c>
      <c r="L104" s="2">
        <v>6.5656565656565705E-2</v>
      </c>
      <c r="M104" s="2">
        <v>0.11848341232227499</v>
      </c>
      <c r="N104" s="2">
        <v>0.105932203389831</v>
      </c>
      <c r="O104" s="3">
        <v>0.32487309644669998</v>
      </c>
      <c r="P104" s="3">
        <v>0.72847682119205304</v>
      </c>
    </row>
    <row r="105" spans="1:16" x14ac:dyDescent="0.3">
      <c r="A105" s="8" t="s">
        <v>198</v>
      </c>
      <c r="B105" s="8" t="s">
        <v>84</v>
      </c>
      <c r="C105" s="2">
        <v>3.17919075144509E-2</v>
      </c>
      <c r="D105" s="2">
        <v>-7.0028011204481804E-3</v>
      </c>
      <c r="E105" s="2">
        <v>2.3037141513869298E-2</v>
      </c>
      <c r="F105" s="2">
        <v>6.4338235294117601E-3</v>
      </c>
      <c r="G105" s="2">
        <v>-8.0821917808219207E-2</v>
      </c>
      <c r="H105" s="2">
        <v>-2.1361152508693498E-2</v>
      </c>
      <c r="I105" s="2">
        <v>-3.1979695431472097E-2</v>
      </c>
      <c r="J105" s="2">
        <v>2.5694808599895098E-2</v>
      </c>
      <c r="K105" s="2">
        <v>2.04498977505112E-2</v>
      </c>
      <c r="L105" s="2">
        <v>-3.5571142284569097E-2</v>
      </c>
      <c r="M105" s="2">
        <v>1.55844155844156E-2</v>
      </c>
      <c r="N105" s="2">
        <v>8.8491048593350399E-2</v>
      </c>
      <c r="O105" s="3">
        <v>8.7934560327198402E-2</v>
      </c>
      <c r="P105" s="3">
        <v>4.7014574518100598E-4</v>
      </c>
    </row>
    <row r="106" spans="1:16" x14ac:dyDescent="0.3">
      <c r="A106" s="8" t="s">
        <v>198</v>
      </c>
      <c r="B106" s="8" t="s">
        <v>17</v>
      </c>
      <c r="C106" s="2">
        <v>1.5384615384615399E-2</v>
      </c>
      <c r="D106" s="2">
        <v>5.0505050505050501E-3</v>
      </c>
      <c r="E106" s="2">
        <v>9.5477386934673406E-2</v>
      </c>
      <c r="F106" s="2">
        <v>4.5871559633027499E-3</v>
      </c>
      <c r="G106" s="2">
        <v>9.1324200913242004E-3</v>
      </c>
      <c r="H106" s="2">
        <v>0.167420814479638</v>
      </c>
      <c r="I106" s="2">
        <v>7.7519379844961198E-2</v>
      </c>
      <c r="J106" s="2">
        <v>9.3525179856115095E-2</v>
      </c>
      <c r="K106" s="2">
        <v>0.11184210526315801</v>
      </c>
      <c r="L106" s="2">
        <v>7.3964497041420094E-2</v>
      </c>
      <c r="M106" s="2">
        <v>0.22038567493112901</v>
      </c>
      <c r="N106" s="2">
        <v>0.12641083521444699</v>
      </c>
      <c r="O106" s="3">
        <v>0.64144736842105299</v>
      </c>
      <c r="P106" s="3">
        <v>1.50753768844221</v>
      </c>
    </row>
    <row r="107" spans="1:16" x14ac:dyDescent="0.3">
      <c r="A107" s="8" t="s">
        <v>198</v>
      </c>
      <c r="B107" s="8" t="s">
        <v>85</v>
      </c>
      <c r="C107" s="2">
        <v>-1.68350168350168E-2</v>
      </c>
      <c r="D107" s="2">
        <v>-0.11301369863013699</v>
      </c>
      <c r="E107" s="2">
        <v>-8.8803088803088806E-2</v>
      </c>
      <c r="F107" s="2">
        <v>-5.0847457627118599E-2</v>
      </c>
      <c r="G107" s="2">
        <v>-0.14732142857142899</v>
      </c>
      <c r="H107" s="2">
        <v>-2.6178010471204199E-2</v>
      </c>
      <c r="I107" s="2">
        <v>0.102150537634409</v>
      </c>
      <c r="J107" s="2">
        <v>-9.7560975609756097E-3</v>
      </c>
      <c r="K107" s="2">
        <v>-5.4187192118226597E-2</v>
      </c>
      <c r="L107" s="2">
        <v>3.6458333333333301E-2</v>
      </c>
      <c r="M107" s="2">
        <v>5.52763819095477E-2</v>
      </c>
      <c r="N107" s="2">
        <v>0.233333333333333</v>
      </c>
      <c r="O107" s="3">
        <v>0.27586206896551702</v>
      </c>
      <c r="P107" s="3">
        <v>0</v>
      </c>
    </row>
    <row r="108" spans="1:16" x14ac:dyDescent="0.3">
      <c r="A108" s="8" t="s">
        <v>199</v>
      </c>
      <c r="B108" s="8" t="s">
        <v>81</v>
      </c>
      <c r="C108" s="2">
        <v>-7.2770653146436007E-2</v>
      </c>
      <c r="D108" s="2">
        <v>-1.4474107430041801E-2</v>
      </c>
      <c r="E108" s="2">
        <v>1.3054830287206299E-3</v>
      </c>
      <c r="F108" s="2">
        <v>3.1942633637548901E-2</v>
      </c>
      <c r="G108" s="2">
        <v>3.1585596967782701E-3</v>
      </c>
      <c r="H108" s="2">
        <v>1.7317380352644799E-2</v>
      </c>
      <c r="I108" s="2">
        <v>5.1377282575054202E-2</v>
      </c>
      <c r="J108" s="2">
        <v>5.1221666176037697E-2</v>
      </c>
      <c r="K108" s="2">
        <v>7.5049005880705705E-2</v>
      </c>
      <c r="L108" s="2">
        <v>4.9231570721542099E-2</v>
      </c>
      <c r="M108" s="2">
        <v>6.5044687189672296E-2</v>
      </c>
      <c r="N108" s="2">
        <v>2.1445221445221398E-2</v>
      </c>
      <c r="O108" s="3">
        <v>0.227107252870344</v>
      </c>
      <c r="P108" s="3">
        <v>0.43015665796344599</v>
      </c>
    </row>
    <row r="109" spans="1:16" x14ac:dyDescent="0.3">
      <c r="A109" s="8" t="s">
        <v>199</v>
      </c>
      <c r="B109" s="8" t="s">
        <v>82</v>
      </c>
      <c r="C109" s="2">
        <v>-2.5706940874036001E-2</v>
      </c>
      <c r="D109" s="2">
        <v>-2.6385224274406299E-2</v>
      </c>
      <c r="E109" s="2">
        <v>8.1300813008130107E-3</v>
      </c>
      <c r="F109" s="2">
        <v>0.112903225806452</v>
      </c>
      <c r="G109" s="2">
        <v>0.10386473429951699</v>
      </c>
      <c r="H109" s="2">
        <v>2.6258205689277898E-2</v>
      </c>
      <c r="I109" s="2">
        <v>5.9701492537313397E-2</v>
      </c>
      <c r="J109" s="2">
        <v>5.2313883299798802E-2</v>
      </c>
      <c r="K109" s="2">
        <v>0.10133843212237099</v>
      </c>
      <c r="L109" s="2">
        <v>2.2569444444444399E-2</v>
      </c>
      <c r="M109" s="2">
        <v>6.2818336162988098E-2</v>
      </c>
      <c r="N109" s="2">
        <v>0.118210862619808</v>
      </c>
      <c r="O109" s="3">
        <v>0.33843212237093701</v>
      </c>
      <c r="P109" s="3">
        <v>0.897018970189702</v>
      </c>
    </row>
    <row r="110" spans="1:16" x14ac:dyDescent="0.3">
      <c r="A110" s="8" t="s">
        <v>199</v>
      </c>
      <c r="B110" s="8" t="s">
        <v>83</v>
      </c>
      <c r="C110" s="2">
        <v>1.4492753623188401E-2</v>
      </c>
      <c r="D110" s="2">
        <v>0.13809523809523799</v>
      </c>
      <c r="E110" s="2">
        <v>-2.0920502092050201E-2</v>
      </c>
      <c r="F110" s="2">
        <v>5.7692307692307702E-2</v>
      </c>
      <c r="G110" s="2">
        <v>1.8181818181818198E-2</v>
      </c>
      <c r="H110" s="2">
        <v>9.7222222222222196E-2</v>
      </c>
      <c r="I110" s="2">
        <v>-4.3399638336347197E-2</v>
      </c>
      <c r="J110" s="2">
        <v>6.4272211720226805E-2</v>
      </c>
      <c r="K110" s="2">
        <v>3.7300177619893397E-2</v>
      </c>
      <c r="L110" s="2">
        <v>2.3972602739725998E-2</v>
      </c>
      <c r="M110" s="2">
        <v>8.5284280936454807E-2</v>
      </c>
      <c r="N110" s="2">
        <v>-4.3143297380585498E-2</v>
      </c>
      <c r="O110" s="3">
        <v>0.103019538188277</v>
      </c>
      <c r="P110" s="3">
        <v>0.29916317991631802</v>
      </c>
    </row>
    <row r="111" spans="1:16" x14ac:dyDescent="0.3">
      <c r="A111" s="8" t="s">
        <v>199</v>
      </c>
      <c r="B111" s="8" t="s">
        <v>84</v>
      </c>
      <c r="C111" s="2">
        <v>-1.4188422247446099E-2</v>
      </c>
      <c r="D111" s="2">
        <v>6.1408558817885199E-2</v>
      </c>
      <c r="E111" s="2">
        <v>3.3990236846863101E-2</v>
      </c>
      <c r="F111" s="2">
        <v>2.78020632977793E-2</v>
      </c>
      <c r="G111" s="2">
        <v>-6.1245321537938104E-3</v>
      </c>
      <c r="H111" s="2">
        <v>1.8144471071550799E-2</v>
      </c>
      <c r="I111" s="2">
        <v>-1.1768661735037E-2</v>
      </c>
      <c r="J111" s="2">
        <v>1.7012589316093899E-2</v>
      </c>
      <c r="K111" s="2">
        <v>-5.5202408832385396E-3</v>
      </c>
      <c r="L111" s="2">
        <v>-1.07653490328007E-2</v>
      </c>
      <c r="M111" s="2">
        <v>-1.53035198095562E-3</v>
      </c>
      <c r="N111" s="2">
        <v>-5.5177111716621298E-2</v>
      </c>
      <c r="O111" s="3">
        <v>-7.1930411508865796E-2</v>
      </c>
      <c r="P111" s="3">
        <v>3.0735852467908202E-3</v>
      </c>
    </row>
    <row r="112" spans="1:16" x14ac:dyDescent="0.3">
      <c r="A112" s="8" t="s">
        <v>199</v>
      </c>
      <c r="B112" s="8" t="s">
        <v>17</v>
      </c>
      <c r="C112" s="2">
        <v>-4.81927710843374E-2</v>
      </c>
      <c r="D112" s="2">
        <v>4.3037974683544297E-2</v>
      </c>
      <c r="E112" s="2">
        <v>5.09708737864078E-2</v>
      </c>
      <c r="F112" s="2">
        <v>9.2378752886836002E-2</v>
      </c>
      <c r="G112" s="2">
        <v>4.4397463002114203E-2</v>
      </c>
      <c r="H112" s="2">
        <v>3.4412955465587002E-2</v>
      </c>
      <c r="I112" s="2">
        <v>2.34833659491194E-2</v>
      </c>
      <c r="J112" s="2">
        <v>3.6328871892925399E-2</v>
      </c>
      <c r="K112" s="2">
        <v>0.16236162361623599</v>
      </c>
      <c r="L112" s="2">
        <v>0.12539682539682501</v>
      </c>
      <c r="M112" s="2">
        <v>0.1212976022567</v>
      </c>
      <c r="N112" s="2">
        <v>4.40251572327044E-2</v>
      </c>
      <c r="O112" s="3">
        <v>0.53136531365313699</v>
      </c>
      <c r="P112" s="3">
        <v>1.0145631067961201</v>
      </c>
    </row>
    <row r="113" spans="1:16" x14ac:dyDescent="0.3">
      <c r="A113" s="8" t="s">
        <v>199</v>
      </c>
      <c r="B113" s="8" t="s">
        <v>85</v>
      </c>
      <c r="C113" s="2">
        <v>-0.121112929623568</v>
      </c>
      <c r="D113" s="2">
        <v>-2.6070763500931099E-2</v>
      </c>
      <c r="E113" s="2">
        <v>-0.108986615678776</v>
      </c>
      <c r="F113" s="2">
        <v>-1.9313304721029999E-2</v>
      </c>
      <c r="G113" s="2">
        <v>-3.06345733041575E-2</v>
      </c>
      <c r="H113" s="2">
        <v>6.3205417607223494E-2</v>
      </c>
      <c r="I113" s="2">
        <v>1.6985138004246302E-2</v>
      </c>
      <c r="J113" s="2">
        <v>3.7578288100208801E-2</v>
      </c>
      <c r="K113" s="2">
        <v>-1.00603621730382E-2</v>
      </c>
      <c r="L113" s="2">
        <v>-6.50406504065041E-2</v>
      </c>
      <c r="M113" s="2">
        <v>6.5217391304347797E-3</v>
      </c>
      <c r="N113" s="2">
        <v>-1.51187904967603E-2</v>
      </c>
      <c r="O113" s="3">
        <v>-8.2494969818913494E-2</v>
      </c>
      <c r="P113" s="3">
        <v>-0.12810707456979001</v>
      </c>
    </row>
    <row r="114" spans="1:16" x14ac:dyDescent="0.3">
      <c r="A114" s="8" t="s">
        <v>200</v>
      </c>
      <c r="B114" s="8" t="s">
        <v>81</v>
      </c>
      <c r="C114" s="2">
        <v>-2.1250384970742199E-2</v>
      </c>
      <c r="D114" s="2">
        <v>-7.2372561359345501E-3</v>
      </c>
      <c r="E114" s="2">
        <v>9.1917591125198102E-3</v>
      </c>
      <c r="F114" s="2">
        <v>-7.66331658291457E-2</v>
      </c>
      <c r="G114" s="2">
        <v>-4.9319727891156503E-2</v>
      </c>
      <c r="H114" s="2">
        <v>7.2271914132379295E-2</v>
      </c>
      <c r="I114" s="2">
        <v>4.6046046046046001E-2</v>
      </c>
      <c r="J114" s="2">
        <v>6.9537480063795898E-2</v>
      </c>
      <c r="K114" s="2">
        <v>3.7578288100208801E-2</v>
      </c>
      <c r="L114" s="2">
        <v>1.83960908306985E-2</v>
      </c>
      <c r="M114" s="2">
        <v>0.124753034151849</v>
      </c>
      <c r="N114" s="2">
        <v>0.29008782936010002</v>
      </c>
      <c r="O114" s="3">
        <v>0.53325380256486699</v>
      </c>
      <c r="P114" s="3">
        <v>0.629477020602219</v>
      </c>
    </row>
    <row r="115" spans="1:16" x14ac:dyDescent="0.3">
      <c r="A115" s="8" t="s">
        <v>200</v>
      </c>
      <c r="B115" s="8" t="s">
        <v>82</v>
      </c>
      <c r="C115" s="2">
        <v>4.6583850931677002E-2</v>
      </c>
      <c r="D115" s="2">
        <v>0.13353115727003001</v>
      </c>
      <c r="E115" s="2">
        <v>0.13612565445026201</v>
      </c>
      <c r="F115" s="2">
        <v>2.5345622119815701E-2</v>
      </c>
      <c r="G115" s="2">
        <v>4.4943820224719096E-3</v>
      </c>
      <c r="H115" s="2">
        <v>0.18344519015659999</v>
      </c>
      <c r="I115" s="2">
        <v>0.11909262759924399</v>
      </c>
      <c r="J115" s="2">
        <v>0.19087837837837801</v>
      </c>
      <c r="K115" s="2">
        <v>3.9716312056737597E-2</v>
      </c>
      <c r="L115" s="2">
        <v>0.19236016371077799</v>
      </c>
      <c r="M115" s="2">
        <v>0.25171624713958801</v>
      </c>
      <c r="N115" s="2">
        <v>0.51279707495429605</v>
      </c>
      <c r="O115" s="3">
        <v>1.3475177304964501</v>
      </c>
      <c r="P115" s="3">
        <v>3.3324607329842899</v>
      </c>
    </row>
    <row r="116" spans="1:16" x14ac:dyDescent="0.3">
      <c r="A116" s="8" t="s">
        <v>200</v>
      </c>
      <c r="B116" s="8" t="s">
        <v>83</v>
      </c>
      <c r="C116" s="2">
        <v>-1.7857142857142901E-2</v>
      </c>
      <c r="D116" s="2">
        <v>7.2727272727272696E-2</v>
      </c>
      <c r="E116" s="2">
        <v>6.3559322033898302E-2</v>
      </c>
      <c r="F116" s="2">
        <v>-3.1872509960159397E-2</v>
      </c>
      <c r="G116" s="2">
        <v>-0.139917695473251</v>
      </c>
      <c r="H116" s="2">
        <v>7.6555023923445001E-2</v>
      </c>
      <c r="I116" s="2">
        <v>0.10222222222222201</v>
      </c>
      <c r="J116" s="2">
        <v>0</v>
      </c>
      <c r="K116" s="2">
        <v>7.25806451612903E-2</v>
      </c>
      <c r="L116" s="2">
        <v>7.5187969924812E-3</v>
      </c>
      <c r="M116" s="2">
        <v>3.3582089552238799E-2</v>
      </c>
      <c r="N116" s="2">
        <v>0.28519855595667898</v>
      </c>
      <c r="O116" s="3">
        <v>0.43548387096774199</v>
      </c>
      <c r="P116" s="3">
        <v>0.50847457627118597</v>
      </c>
    </row>
    <row r="117" spans="1:16" x14ac:dyDescent="0.3">
      <c r="A117" s="8" t="s">
        <v>200</v>
      </c>
      <c r="B117" s="8" t="s">
        <v>84</v>
      </c>
      <c r="C117" s="2">
        <v>1.8200728029121201E-3</v>
      </c>
      <c r="D117" s="2">
        <v>-1.0381520892810799E-2</v>
      </c>
      <c r="E117" s="2">
        <v>-1.3113034356149999E-2</v>
      </c>
      <c r="F117" s="2">
        <v>-7.1485516874833899E-2</v>
      </c>
      <c r="G117" s="2">
        <v>-8.1282198053806501E-2</v>
      </c>
      <c r="H117" s="2">
        <v>4.2056074766355103E-2</v>
      </c>
      <c r="I117" s="2">
        <v>2.6905829596412601E-3</v>
      </c>
      <c r="J117" s="2">
        <v>-7.4537865235539697E-3</v>
      </c>
      <c r="K117" s="2">
        <v>-6.15800540702914E-2</v>
      </c>
      <c r="L117" s="2">
        <v>-5.6978233034571099E-2</v>
      </c>
      <c r="M117" s="2">
        <v>-2.0366598778004102E-3</v>
      </c>
      <c r="N117" s="2">
        <v>0.15408163265306099</v>
      </c>
      <c r="O117" s="3">
        <v>1.9224992490237298E-2</v>
      </c>
      <c r="P117" s="3">
        <v>-0.11014948859166</v>
      </c>
    </row>
    <row r="118" spans="1:16" x14ac:dyDescent="0.3">
      <c r="A118" s="8" t="s">
        <v>200</v>
      </c>
      <c r="B118" s="8" t="s">
        <v>17</v>
      </c>
      <c r="C118" s="2">
        <v>0.13409961685823801</v>
      </c>
      <c r="D118" s="2">
        <v>8.1081081081081099E-2</v>
      </c>
      <c r="E118" s="2">
        <v>5.9374999999999997E-2</v>
      </c>
      <c r="F118" s="2">
        <v>7.6696165191740398E-2</v>
      </c>
      <c r="G118" s="2">
        <v>2.19178082191781E-2</v>
      </c>
      <c r="H118" s="2">
        <v>7.2386058981233306E-2</v>
      </c>
      <c r="I118" s="2">
        <v>0.11</v>
      </c>
      <c r="J118" s="2">
        <v>0.15765765765765799</v>
      </c>
      <c r="K118" s="2">
        <v>2.3346303501945501E-2</v>
      </c>
      <c r="L118" s="2">
        <v>0.19011406844106499</v>
      </c>
      <c r="M118" s="2">
        <v>0.15974440894568701</v>
      </c>
      <c r="N118" s="2">
        <v>0.32782369146005502</v>
      </c>
      <c r="O118" s="3">
        <v>0.87548638132295697</v>
      </c>
      <c r="P118" s="3">
        <v>2.0125000000000002</v>
      </c>
    </row>
    <row r="119" spans="1:16" x14ac:dyDescent="0.3">
      <c r="A119" s="8" t="s">
        <v>200</v>
      </c>
      <c r="B119" s="8" t="s">
        <v>85</v>
      </c>
      <c r="C119" s="2">
        <v>-4.7131147540983603E-2</v>
      </c>
      <c r="D119" s="2">
        <v>-7.09677419354839E-2</v>
      </c>
      <c r="E119" s="2">
        <v>-9.7222222222222196E-2</v>
      </c>
      <c r="F119" s="2">
        <v>-0.22051282051282101</v>
      </c>
      <c r="G119" s="2">
        <v>-0.18092105263157901</v>
      </c>
      <c r="H119" s="2">
        <v>0.108433734939759</v>
      </c>
      <c r="I119" s="2">
        <v>1.0869565217391301E-2</v>
      </c>
      <c r="J119" s="2">
        <v>8.6021505376344107E-2</v>
      </c>
      <c r="K119" s="2">
        <v>3.3003300330033E-2</v>
      </c>
      <c r="L119" s="2">
        <v>-3.1948881789137401E-3</v>
      </c>
      <c r="M119" s="2">
        <v>5.1282051282051301E-2</v>
      </c>
      <c r="N119" s="2">
        <v>0.29573170731707299</v>
      </c>
      <c r="O119" s="3">
        <v>0.40264026402640302</v>
      </c>
      <c r="P119" s="3">
        <v>-1.6203703703703699E-2</v>
      </c>
    </row>
    <row r="120" spans="1:16" x14ac:dyDescent="0.3">
      <c r="A120" s="8" t="s">
        <v>201</v>
      </c>
      <c r="B120" s="8" t="s">
        <v>81</v>
      </c>
      <c r="C120" s="2">
        <v>-5.3219797764768498E-2</v>
      </c>
      <c r="D120" s="2">
        <v>-1.6301292861158001E-2</v>
      </c>
      <c r="E120" s="2">
        <v>-9.1428571428571401E-3</v>
      </c>
      <c r="F120" s="2">
        <v>0.121683967704729</v>
      </c>
      <c r="G120" s="2">
        <v>0.18046272493573301</v>
      </c>
      <c r="H120" s="2">
        <v>6.3588850174216005E-2</v>
      </c>
      <c r="I120" s="2">
        <v>8.0262080262080301E-2</v>
      </c>
      <c r="J120" s="2">
        <v>2.2744503411675498E-2</v>
      </c>
      <c r="K120" s="2">
        <v>0.20422535211267601</v>
      </c>
      <c r="L120" s="2">
        <v>0.15204678362573101</v>
      </c>
      <c r="M120" s="2">
        <v>1.3358268768367599E-3</v>
      </c>
      <c r="N120" s="2">
        <v>-0.25346851654215602</v>
      </c>
      <c r="O120" s="3">
        <v>3.70644922164566E-2</v>
      </c>
      <c r="P120" s="3">
        <v>0.59885714285714298</v>
      </c>
    </row>
    <row r="121" spans="1:16" x14ac:dyDescent="0.3">
      <c r="A121" s="8" t="s">
        <v>201</v>
      </c>
      <c r="B121" s="8" t="s">
        <v>82</v>
      </c>
      <c r="C121" s="2">
        <v>-3.03030303030303E-2</v>
      </c>
      <c r="D121" s="2">
        <v>-2.23214285714286E-2</v>
      </c>
      <c r="E121" s="2">
        <v>-4.1095890410958902E-2</v>
      </c>
      <c r="F121" s="2">
        <v>0.395238095238095</v>
      </c>
      <c r="G121" s="2">
        <v>0.44709897610921501</v>
      </c>
      <c r="H121" s="2">
        <v>0.29009433962264197</v>
      </c>
      <c r="I121" s="2">
        <v>0.35648994515539301</v>
      </c>
      <c r="J121" s="2">
        <v>0.20350404312668499</v>
      </c>
      <c r="K121" s="2">
        <v>0.275475923852184</v>
      </c>
      <c r="L121" s="2">
        <v>0.15188762071993001</v>
      </c>
      <c r="M121" s="2">
        <v>1.21951219512195E-2</v>
      </c>
      <c r="N121" s="2">
        <v>-0.35692771084337299</v>
      </c>
      <c r="O121" s="3">
        <v>-4.36730123180291E-2</v>
      </c>
      <c r="P121" s="3">
        <v>2.8995433789954301</v>
      </c>
    </row>
    <row r="122" spans="1:16" x14ac:dyDescent="0.3">
      <c r="A122" s="8" t="s">
        <v>201</v>
      </c>
      <c r="B122" s="8" t="s">
        <v>83</v>
      </c>
      <c r="C122" s="2">
        <v>7.6555023923445001E-2</v>
      </c>
      <c r="D122" s="2">
        <v>0</v>
      </c>
      <c r="E122" s="2">
        <v>0.128888888888889</v>
      </c>
      <c r="F122" s="2">
        <v>4.7244094488188997E-2</v>
      </c>
      <c r="G122" s="2">
        <v>8.6466165413533802E-2</v>
      </c>
      <c r="H122" s="2">
        <v>6.9204152249134995E-2</v>
      </c>
      <c r="I122" s="2">
        <v>9.3851132686084096E-2</v>
      </c>
      <c r="J122" s="2">
        <v>5.6213017751479299E-2</v>
      </c>
      <c r="K122" s="2">
        <v>5.60224089635854E-3</v>
      </c>
      <c r="L122" s="2">
        <v>5.5710306406685201E-2</v>
      </c>
      <c r="M122" s="2">
        <v>3.4300791556728202E-2</v>
      </c>
      <c r="N122" s="2">
        <v>-0.122448979591837</v>
      </c>
      <c r="O122" s="3">
        <v>-3.64145658263305E-2</v>
      </c>
      <c r="P122" s="3">
        <v>0.52888888888888896</v>
      </c>
    </row>
    <row r="123" spans="1:16" x14ac:dyDescent="0.3">
      <c r="A123" s="8" t="s">
        <v>201</v>
      </c>
      <c r="B123" s="8" t="s">
        <v>84</v>
      </c>
      <c r="C123" s="2">
        <v>-3.8791909116098599E-3</v>
      </c>
      <c r="D123" s="2">
        <v>3.8108484005563298E-2</v>
      </c>
      <c r="E123" s="2">
        <v>4.4212218649517701E-2</v>
      </c>
      <c r="F123" s="2">
        <v>3.5668462920195002E-2</v>
      </c>
      <c r="G123" s="2">
        <v>7.5074331020812707E-2</v>
      </c>
      <c r="H123" s="2">
        <v>2.2816317123761198E-2</v>
      </c>
      <c r="I123" s="2">
        <v>6.7598017124830996E-3</v>
      </c>
      <c r="J123" s="2">
        <v>-3.1333930170098501E-2</v>
      </c>
      <c r="K123" s="2">
        <v>4.3900184842883497E-3</v>
      </c>
      <c r="L123" s="2">
        <v>1.8863584080975399E-2</v>
      </c>
      <c r="M123" s="2">
        <v>-2.8900428990742799E-2</v>
      </c>
      <c r="N123" s="2">
        <v>-0.142292490118577</v>
      </c>
      <c r="O123" s="3">
        <v>-0.14764325323475</v>
      </c>
      <c r="P123" s="3">
        <v>-1.1521972132904601E-2</v>
      </c>
    </row>
    <row r="124" spans="1:16" x14ac:dyDescent="0.3">
      <c r="A124" s="8" t="s">
        <v>201</v>
      </c>
      <c r="B124" s="8" t="s">
        <v>17</v>
      </c>
      <c r="C124" s="2">
        <v>-2.6086956521739101E-2</v>
      </c>
      <c r="D124" s="2">
        <v>-2.23214285714286E-2</v>
      </c>
      <c r="E124" s="2">
        <v>5.9360730593607303E-2</v>
      </c>
      <c r="F124" s="2">
        <v>0.15517241379310301</v>
      </c>
      <c r="G124" s="2">
        <v>0.212686567164179</v>
      </c>
      <c r="H124" s="2">
        <v>0.138461538461538</v>
      </c>
      <c r="I124" s="2">
        <v>0.143243243243243</v>
      </c>
      <c r="J124" s="2">
        <v>0.12765957446808501</v>
      </c>
      <c r="K124" s="2">
        <v>0.34800838574423498</v>
      </c>
      <c r="L124" s="2">
        <v>0.26594090202177301</v>
      </c>
      <c r="M124" s="2">
        <v>8.8452088452088407E-2</v>
      </c>
      <c r="N124" s="2">
        <v>-0.10270880361173799</v>
      </c>
      <c r="O124" s="3">
        <v>0.66666666666666696</v>
      </c>
      <c r="P124" s="3">
        <v>2.6301369863013702</v>
      </c>
    </row>
    <row r="125" spans="1:16" x14ac:dyDescent="0.3">
      <c r="A125" s="8" t="s">
        <v>201</v>
      </c>
      <c r="B125" s="8" t="s">
        <v>85</v>
      </c>
      <c r="C125" s="2">
        <v>-7.18232044198895E-2</v>
      </c>
      <c r="D125" s="2">
        <v>-3.8690476190476199E-2</v>
      </c>
      <c r="E125" s="2">
        <v>-0.157894736842105</v>
      </c>
      <c r="F125" s="2">
        <v>-7.3529411764705899E-2</v>
      </c>
      <c r="G125" s="2">
        <v>0.115079365079365</v>
      </c>
      <c r="H125" s="2">
        <v>4.2704626334519602E-2</v>
      </c>
      <c r="I125" s="2">
        <v>4.7781569965870303E-2</v>
      </c>
      <c r="J125" s="2">
        <v>9.4462540716612406E-2</v>
      </c>
      <c r="K125" s="2">
        <v>0.12202380952381001</v>
      </c>
      <c r="L125" s="2">
        <v>2.3872679045092798E-2</v>
      </c>
      <c r="M125" s="2">
        <v>-5.1813471502590702E-3</v>
      </c>
      <c r="N125" s="2">
        <v>-0.1796875</v>
      </c>
      <c r="O125" s="3">
        <v>-6.25E-2</v>
      </c>
      <c r="P125" s="3">
        <v>-2.4767801857585099E-2</v>
      </c>
    </row>
    <row r="126" spans="1:16" x14ac:dyDescent="0.3">
      <c r="A126" s="8" t="s">
        <v>202</v>
      </c>
      <c r="B126" s="8" t="s">
        <v>81</v>
      </c>
      <c r="C126" s="2">
        <v>-9.9046610169491497E-2</v>
      </c>
      <c r="D126" s="2">
        <v>-3.7037037037037E-2</v>
      </c>
      <c r="E126" s="2">
        <v>-9.7680097680097697E-3</v>
      </c>
      <c r="F126" s="2">
        <v>8.8162762022194793E-2</v>
      </c>
      <c r="G126" s="2">
        <v>3.22946175637394E-2</v>
      </c>
      <c r="H126" s="2">
        <v>8.3424807903402898E-2</v>
      </c>
      <c r="I126" s="2">
        <v>1.51975683890578E-2</v>
      </c>
      <c r="J126" s="2">
        <v>5.6387225548902201E-2</v>
      </c>
      <c r="K126" s="2">
        <v>8.5970713273500199E-2</v>
      </c>
      <c r="L126" s="2">
        <v>8.1774684645498003E-2</v>
      </c>
      <c r="M126" s="2">
        <v>0.12585444310414201</v>
      </c>
      <c r="N126" s="2">
        <v>0.14107142857142899</v>
      </c>
      <c r="O126" s="3">
        <v>0.50921114785073196</v>
      </c>
      <c r="P126" s="3">
        <v>0.95054945054945095</v>
      </c>
    </row>
    <row r="127" spans="1:16" x14ac:dyDescent="0.3">
      <c r="A127" s="8" t="s">
        <v>202</v>
      </c>
      <c r="B127" s="8" t="s">
        <v>82</v>
      </c>
      <c r="C127" s="2">
        <v>-0.115254237288136</v>
      </c>
      <c r="D127" s="2">
        <v>-4.5977011494252901E-2</v>
      </c>
      <c r="E127" s="2">
        <v>3.2128514056224897E-2</v>
      </c>
      <c r="F127" s="2">
        <v>0.21011673151751001</v>
      </c>
      <c r="G127" s="2">
        <v>4.8231511254019303E-2</v>
      </c>
      <c r="H127" s="2">
        <v>0.156441717791411</v>
      </c>
      <c r="I127" s="2">
        <v>0.10344827586206901</v>
      </c>
      <c r="J127" s="2">
        <v>0.105769230769231</v>
      </c>
      <c r="K127" s="2">
        <v>5.8695652173913003E-2</v>
      </c>
      <c r="L127" s="2">
        <v>0.114989733059548</v>
      </c>
      <c r="M127" s="2">
        <v>8.6556169429097607E-2</v>
      </c>
      <c r="N127" s="2">
        <v>3.7288135593220299E-2</v>
      </c>
      <c r="O127" s="3">
        <v>0.33043478260869602</v>
      </c>
      <c r="P127" s="3">
        <v>1.4578313253012001</v>
      </c>
    </row>
    <row r="128" spans="1:16" x14ac:dyDescent="0.3">
      <c r="A128" s="8" t="s">
        <v>202</v>
      </c>
      <c r="B128" s="8" t="s">
        <v>83</v>
      </c>
      <c r="C128" s="2">
        <v>4.1841004184100403E-2</v>
      </c>
      <c r="D128" s="2">
        <v>-3.2128514056224897E-2</v>
      </c>
      <c r="E128" s="2">
        <v>4.5643153526971E-2</v>
      </c>
      <c r="F128" s="2">
        <v>6.3492063492063502E-2</v>
      </c>
      <c r="G128" s="2">
        <v>-5.22388059701493E-2</v>
      </c>
      <c r="H128" s="2">
        <v>6.2992125984251995E-2</v>
      </c>
      <c r="I128" s="2">
        <v>4.4444444444444398E-2</v>
      </c>
      <c r="J128" s="2">
        <v>4.2553191489361701E-2</v>
      </c>
      <c r="K128" s="2">
        <v>4.4217687074829898E-2</v>
      </c>
      <c r="L128" s="2">
        <v>7.8175895765472306E-2</v>
      </c>
      <c r="M128" s="2">
        <v>0.108761329305136</v>
      </c>
      <c r="N128" s="2">
        <v>0.100817438692098</v>
      </c>
      <c r="O128" s="3">
        <v>0.37414965986394599</v>
      </c>
      <c r="P128" s="3">
        <v>0.67634854771784203</v>
      </c>
    </row>
    <row r="129" spans="1:16" x14ac:dyDescent="0.3">
      <c r="A129" s="8" t="s">
        <v>202</v>
      </c>
      <c r="B129" s="8" t="s">
        <v>84</v>
      </c>
      <c r="C129" s="2">
        <v>-1.1997000749812499E-2</v>
      </c>
      <c r="D129" s="2">
        <v>3.4910194788768001E-2</v>
      </c>
      <c r="E129" s="2">
        <v>4.1554632119286204E-3</v>
      </c>
      <c r="F129" s="2">
        <v>1.67964946445959E-2</v>
      </c>
      <c r="G129" s="2">
        <v>-2.25041896097678E-2</v>
      </c>
      <c r="H129" s="2">
        <v>-2.0573108008816999E-2</v>
      </c>
      <c r="I129" s="2">
        <v>-1.5003750937734399E-3</v>
      </c>
      <c r="J129" s="2">
        <v>-1.2521913348359599E-3</v>
      </c>
      <c r="K129" s="2">
        <v>-3.5105315947843501E-3</v>
      </c>
      <c r="L129" s="2">
        <v>-3.8751887267237002E-2</v>
      </c>
      <c r="M129" s="2">
        <v>-1.5706806282722501E-3</v>
      </c>
      <c r="N129" s="2">
        <v>4.2475091767173602E-2</v>
      </c>
      <c r="O129" s="3">
        <v>-3.0090270812437301E-3</v>
      </c>
      <c r="P129" s="3">
        <v>-2.8110486433634799E-2</v>
      </c>
    </row>
    <row r="130" spans="1:16" x14ac:dyDescent="0.3">
      <c r="A130" s="8" t="s">
        <v>202</v>
      </c>
      <c r="B130" s="8" t="s">
        <v>17</v>
      </c>
      <c r="C130" s="2">
        <v>-1.7857142857142901E-2</v>
      </c>
      <c r="D130" s="2">
        <v>6.3636363636363602E-2</v>
      </c>
      <c r="E130" s="2">
        <v>0.115384615384615</v>
      </c>
      <c r="F130" s="2">
        <v>1.1494252873563199E-2</v>
      </c>
      <c r="G130" s="2">
        <v>4.5454545454545497E-2</v>
      </c>
      <c r="H130" s="2">
        <v>8.6956521739130405E-2</v>
      </c>
      <c r="I130" s="2">
        <v>0.04</v>
      </c>
      <c r="J130" s="2">
        <v>0.22115384615384601</v>
      </c>
      <c r="K130" s="2">
        <v>8.13648293963255E-2</v>
      </c>
      <c r="L130" s="2">
        <v>0.13106796116504901</v>
      </c>
      <c r="M130" s="2">
        <v>0.19742489270386299</v>
      </c>
      <c r="N130" s="2">
        <v>0.10573476702509001</v>
      </c>
      <c r="O130" s="3">
        <v>0.61942257217847796</v>
      </c>
      <c r="P130" s="3">
        <v>1.63675213675214</v>
      </c>
    </row>
    <row r="131" spans="1:16" x14ac:dyDescent="0.3">
      <c r="A131" s="8" t="s">
        <v>202</v>
      </c>
      <c r="B131" s="8" t="s">
        <v>85</v>
      </c>
      <c r="C131" s="2">
        <v>-0.12641083521444699</v>
      </c>
      <c r="D131" s="2">
        <v>-0.116279069767442</v>
      </c>
      <c r="E131" s="2">
        <v>-8.1871345029239803E-2</v>
      </c>
      <c r="F131" s="2">
        <v>-7.32484076433121E-2</v>
      </c>
      <c r="G131" s="2">
        <v>-4.8109965635738799E-2</v>
      </c>
      <c r="H131" s="2">
        <v>-8.3032490974729201E-2</v>
      </c>
      <c r="I131" s="2">
        <v>0.114173228346457</v>
      </c>
      <c r="J131" s="2">
        <v>-7.0671378091872799E-3</v>
      </c>
      <c r="K131" s="2">
        <v>-3.5587188612099599E-3</v>
      </c>
      <c r="L131" s="2">
        <v>-2.8571428571428598E-2</v>
      </c>
      <c r="M131" s="2">
        <v>0.158088235294118</v>
      </c>
      <c r="N131" s="2">
        <v>2.2222222222222199E-2</v>
      </c>
      <c r="O131" s="3">
        <v>0.14590747330960899</v>
      </c>
      <c r="P131" s="3">
        <v>-5.8479532163742701E-2</v>
      </c>
    </row>
    <row r="132" spans="1:16" x14ac:dyDescent="0.3">
      <c r="A132" s="8" t="s">
        <v>203</v>
      </c>
      <c r="B132" s="8" t="s">
        <v>81</v>
      </c>
      <c r="C132" s="2">
        <v>-0.16607142857142901</v>
      </c>
      <c r="D132" s="2">
        <v>-3.4261241970021401E-2</v>
      </c>
      <c r="E132" s="2">
        <v>8.8691796008869197E-3</v>
      </c>
      <c r="F132" s="2">
        <v>2.8571428571428598E-2</v>
      </c>
      <c r="G132" s="2">
        <v>1.4957264957265E-2</v>
      </c>
      <c r="H132" s="2">
        <v>0.168421052631579</v>
      </c>
      <c r="I132" s="2">
        <v>0.17477477477477499</v>
      </c>
      <c r="J132" s="2">
        <v>6.2883435582822098E-2</v>
      </c>
      <c r="K132" s="2">
        <v>0.157287157287157</v>
      </c>
      <c r="L132" s="2">
        <v>0.128428927680798</v>
      </c>
      <c r="M132" s="2">
        <v>0.13480662983425401</v>
      </c>
      <c r="N132" s="2">
        <v>0.13339824732229799</v>
      </c>
      <c r="O132" s="3">
        <v>0.67965367965367995</v>
      </c>
      <c r="P132" s="3">
        <v>1.5809312638580899</v>
      </c>
    </row>
    <row r="133" spans="1:16" x14ac:dyDescent="0.3">
      <c r="A133" s="8" t="s">
        <v>203</v>
      </c>
      <c r="B133" s="8" t="s">
        <v>82</v>
      </c>
      <c r="C133" s="2">
        <v>-0.202247191011236</v>
      </c>
      <c r="D133" s="2">
        <v>-8.4507042253521097E-2</v>
      </c>
      <c r="E133" s="2">
        <v>0.29230769230769199</v>
      </c>
      <c r="F133" s="2">
        <v>-0.16666666666666699</v>
      </c>
      <c r="G133" s="2">
        <v>0.114285714285714</v>
      </c>
      <c r="H133" s="2">
        <v>0.33333333333333298</v>
      </c>
      <c r="I133" s="2">
        <v>0.394230769230769</v>
      </c>
      <c r="J133" s="2">
        <v>0.38620689655172402</v>
      </c>
      <c r="K133" s="2">
        <v>0.19402985074626899</v>
      </c>
      <c r="L133" s="2">
        <v>0.104166666666667</v>
      </c>
      <c r="M133" s="2">
        <v>0.13962264150943399</v>
      </c>
      <c r="N133" s="2">
        <v>0.12582781456953601</v>
      </c>
      <c r="O133" s="3">
        <v>0.691542288557214</v>
      </c>
      <c r="P133" s="3">
        <v>4.2307692307692299</v>
      </c>
    </row>
    <row r="134" spans="1:16" x14ac:dyDescent="0.3">
      <c r="A134" s="8" t="s">
        <v>203</v>
      </c>
      <c r="B134" s="8" t="s">
        <v>83</v>
      </c>
      <c r="C134" s="2">
        <v>-7.8125E-3</v>
      </c>
      <c r="D134" s="2">
        <v>8.6614173228346497E-2</v>
      </c>
      <c r="E134" s="2">
        <v>0.13768115942028999</v>
      </c>
      <c r="F134" s="2">
        <v>-0.13375796178343899</v>
      </c>
      <c r="G134" s="2">
        <v>8.0882352941176502E-2</v>
      </c>
      <c r="H134" s="2">
        <v>5.4421768707482998E-2</v>
      </c>
      <c r="I134" s="2">
        <v>9.6774193548387094E-2</v>
      </c>
      <c r="J134" s="2">
        <v>-5.8823529411764696E-3</v>
      </c>
      <c r="K134" s="2">
        <v>0.14792899408283999</v>
      </c>
      <c r="L134" s="2">
        <v>5.1546391752577303E-2</v>
      </c>
      <c r="M134" s="2">
        <v>0.12254901960784299</v>
      </c>
      <c r="N134" s="2">
        <v>6.1135371179039298E-2</v>
      </c>
      <c r="O134" s="3">
        <v>0.43786982248520701</v>
      </c>
      <c r="P134" s="3">
        <v>0.76086956521739102</v>
      </c>
    </row>
    <row r="135" spans="1:16" x14ac:dyDescent="0.3">
      <c r="A135" s="8" t="s">
        <v>203</v>
      </c>
      <c r="B135" s="8" t="s">
        <v>84</v>
      </c>
      <c r="C135" s="2">
        <v>8.5596221959858294E-3</v>
      </c>
      <c r="D135" s="2">
        <v>6.3798653789874205E-2</v>
      </c>
      <c r="E135" s="2">
        <v>2.4209078404401601E-2</v>
      </c>
      <c r="F135" s="2">
        <v>1.3430029546065E-2</v>
      </c>
      <c r="G135" s="2">
        <v>5.83090379008746E-3</v>
      </c>
      <c r="H135" s="2">
        <v>-1.58102766798419E-2</v>
      </c>
      <c r="I135" s="2">
        <v>-2.4096385542168699E-3</v>
      </c>
      <c r="J135" s="2">
        <v>8.0515297906602196E-3</v>
      </c>
      <c r="K135" s="2">
        <v>2.71565495207668E-2</v>
      </c>
      <c r="L135" s="2">
        <v>3.52514256091239E-2</v>
      </c>
      <c r="M135" s="2">
        <v>2.3535302954431601E-2</v>
      </c>
      <c r="N135" s="2">
        <v>2.2749510763209399E-2</v>
      </c>
      <c r="O135" s="3">
        <v>0.113152289669862</v>
      </c>
      <c r="P135" s="3">
        <v>0.15020632737276499</v>
      </c>
    </row>
    <row r="136" spans="1:16" x14ac:dyDescent="0.3">
      <c r="A136" s="8" t="s">
        <v>203</v>
      </c>
      <c r="B136" s="8" t="s">
        <v>17</v>
      </c>
      <c r="C136" s="2">
        <v>4.7619047619047603E-2</v>
      </c>
      <c r="D136" s="2">
        <v>0</v>
      </c>
      <c r="E136" s="2">
        <v>-1.13636363636364E-2</v>
      </c>
      <c r="F136" s="2">
        <v>0</v>
      </c>
      <c r="G136" s="2">
        <v>-5.7471264367816098E-2</v>
      </c>
      <c r="H136" s="2">
        <v>0.19512195121951201</v>
      </c>
      <c r="I136" s="2">
        <v>0.29591836734693899</v>
      </c>
      <c r="J136" s="2">
        <v>5.5118110236220499E-2</v>
      </c>
      <c r="K136" s="2">
        <v>0.38805970149253699</v>
      </c>
      <c r="L136" s="2">
        <v>0.26344086021505397</v>
      </c>
      <c r="M136" s="2">
        <v>0.102127659574468</v>
      </c>
      <c r="N136" s="2">
        <v>0.115830115830116</v>
      </c>
      <c r="O136" s="3">
        <v>1.1567164179104501</v>
      </c>
      <c r="P136" s="3">
        <v>2.2840909090909101</v>
      </c>
    </row>
    <row r="137" spans="1:16" x14ac:dyDescent="0.3">
      <c r="A137" s="8" t="s">
        <v>203</v>
      </c>
      <c r="B137" s="8" t="s">
        <v>85</v>
      </c>
      <c r="C137" s="2">
        <v>-9.375E-2</v>
      </c>
      <c r="D137" s="2">
        <v>-6.0344827586206899E-2</v>
      </c>
      <c r="E137" s="2">
        <v>-0.11009174311926601</v>
      </c>
      <c r="F137" s="2">
        <v>-0.10309278350515499</v>
      </c>
      <c r="G137" s="2">
        <v>5.74712643678161E-3</v>
      </c>
      <c r="H137" s="2">
        <v>-5.14285714285714E-2</v>
      </c>
      <c r="I137" s="2">
        <v>-0.102409638554217</v>
      </c>
      <c r="J137" s="2">
        <v>7.3825503355704702E-2</v>
      </c>
      <c r="K137" s="2">
        <v>8.7499999999999994E-2</v>
      </c>
      <c r="L137" s="2">
        <v>5.1724137931034503E-2</v>
      </c>
      <c r="M137" s="2">
        <v>0.13114754098360701</v>
      </c>
      <c r="N137" s="2">
        <v>4.8309178743961401E-2</v>
      </c>
      <c r="O137" s="3">
        <v>0.35625000000000001</v>
      </c>
      <c r="P137" s="3">
        <v>-4.5871559633027499E-3</v>
      </c>
    </row>
    <row r="138" spans="1:16" x14ac:dyDescent="0.3">
      <c r="A138" s="8" t="s">
        <v>204</v>
      </c>
      <c r="B138" s="8" t="s">
        <v>81</v>
      </c>
      <c r="C138" s="2">
        <v>-7.3138297872340399E-2</v>
      </c>
      <c r="D138" s="2">
        <v>-5.0693448110951701E-2</v>
      </c>
      <c r="E138" s="2">
        <v>-4.0302267002518898E-2</v>
      </c>
      <c r="F138" s="2">
        <v>-3.1496062992125998E-2</v>
      </c>
      <c r="G138" s="2">
        <v>-1.7886178861788601E-2</v>
      </c>
      <c r="H138" s="2">
        <v>7.7262693156732898E-2</v>
      </c>
      <c r="I138" s="2">
        <v>8.8114754098360698E-2</v>
      </c>
      <c r="J138" s="2">
        <v>9.6516007532956694E-2</v>
      </c>
      <c r="K138" s="2">
        <v>0.10090167453842901</v>
      </c>
      <c r="L138" s="2">
        <v>5.4212168486739501E-2</v>
      </c>
      <c r="M138" s="2">
        <v>5.5123936366999603E-2</v>
      </c>
      <c r="N138" s="2">
        <v>5.0841514726507699E-2</v>
      </c>
      <c r="O138" s="3">
        <v>0.28681837698583101</v>
      </c>
      <c r="P138" s="3">
        <v>0.50982367758186398</v>
      </c>
    </row>
    <row r="139" spans="1:16" x14ac:dyDescent="0.3">
      <c r="A139" s="8" t="s">
        <v>204</v>
      </c>
      <c r="B139" s="8" t="s">
        <v>82</v>
      </c>
      <c r="C139" s="2">
        <v>9.0225563909774403E-2</v>
      </c>
      <c r="D139" s="2">
        <v>4.48275862068966E-2</v>
      </c>
      <c r="E139" s="2">
        <v>-2.3102310231023101E-2</v>
      </c>
      <c r="F139" s="2">
        <v>9.45945945945946E-2</v>
      </c>
      <c r="G139" s="2">
        <v>9.5679012345678993E-2</v>
      </c>
      <c r="H139" s="2">
        <v>0.29859154929577503</v>
      </c>
      <c r="I139" s="2">
        <v>0.26681127982646402</v>
      </c>
      <c r="J139" s="2">
        <v>0.25856164383561597</v>
      </c>
      <c r="K139" s="2">
        <v>0.24625850340136099</v>
      </c>
      <c r="L139" s="2">
        <v>0.122270742358079</v>
      </c>
      <c r="M139" s="2">
        <v>0.106031128404669</v>
      </c>
      <c r="N139" s="2">
        <v>9.7625329815303405E-2</v>
      </c>
      <c r="O139" s="3">
        <v>0.69795918367346899</v>
      </c>
      <c r="P139" s="3">
        <v>3.1188118811881198</v>
      </c>
    </row>
    <row r="140" spans="1:16" x14ac:dyDescent="0.3">
      <c r="A140" s="8" t="s">
        <v>204</v>
      </c>
      <c r="B140" s="8" t="s">
        <v>83</v>
      </c>
      <c r="C140" s="2">
        <v>-1.6806722689075598E-2</v>
      </c>
      <c r="D140" s="2">
        <v>-1.7094017094017099E-2</v>
      </c>
      <c r="E140" s="2">
        <v>0.13043478260869601</v>
      </c>
      <c r="F140" s="2">
        <v>1.1538461538461499E-2</v>
      </c>
      <c r="G140" s="2">
        <v>3.4220532319391601E-2</v>
      </c>
      <c r="H140" s="2">
        <v>8.8235294117647106E-2</v>
      </c>
      <c r="I140" s="2">
        <v>1.0135135135135099E-2</v>
      </c>
      <c r="J140" s="2">
        <v>3.3444816053511697E-2</v>
      </c>
      <c r="K140" s="2">
        <v>0.10032362459546899</v>
      </c>
      <c r="L140" s="2">
        <v>3.2352941176470598E-2</v>
      </c>
      <c r="M140" s="2">
        <v>6.2678062678062696E-2</v>
      </c>
      <c r="N140" s="2">
        <v>8.0428954423592505E-2</v>
      </c>
      <c r="O140" s="3">
        <v>0.30420711974109998</v>
      </c>
      <c r="P140" s="3">
        <v>0.75217391304347803</v>
      </c>
    </row>
    <row r="141" spans="1:16" x14ac:dyDescent="0.3">
      <c r="A141" s="8" t="s">
        <v>204</v>
      </c>
      <c r="B141" s="8" t="s">
        <v>85</v>
      </c>
      <c r="C141" s="2">
        <v>-9.4059405940594101E-2</v>
      </c>
      <c r="D141" s="2">
        <v>-7.3770491803278701E-2</v>
      </c>
      <c r="E141" s="2">
        <v>-8.2595870206489702E-2</v>
      </c>
      <c r="F141" s="2">
        <v>-0.16398713826366601</v>
      </c>
      <c r="G141" s="2">
        <v>1.9230769230769201E-2</v>
      </c>
      <c r="H141" s="2">
        <v>1.88679245283019E-2</v>
      </c>
      <c r="I141" s="2">
        <v>3.3333333333333298E-2</v>
      </c>
      <c r="J141" s="2">
        <v>6.4516129032258104E-2</v>
      </c>
      <c r="K141" s="2">
        <v>0.14141414141414099</v>
      </c>
      <c r="L141" s="2">
        <v>-1.7699115044247801E-2</v>
      </c>
      <c r="M141" s="2">
        <v>1.2012012012012E-2</v>
      </c>
      <c r="N141" s="2">
        <v>6.82492581602374E-2</v>
      </c>
      <c r="O141" s="3">
        <v>0.21212121212121199</v>
      </c>
      <c r="P141" s="3">
        <v>6.1946902654867297E-2</v>
      </c>
    </row>
    <row r="142" spans="1:16" x14ac:dyDescent="0.3">
      <c r="A142" s="8" t="s">
        <v>204</v>
      </c>
      <c r="B142" s="8" t="s">
        <v>17</v>
      </c>
      <c r="C142" s="2">
        <v>-2.9411764705882401E-2</v>
      </c>
      <c r="D142" s="2">
        <v>-7.1969696969697003E-2</v>
      </c>
      <c r="E142" s="2">
        <v>1.2244897959183701E-2</v>
      </c>
      <c r="F142" s="2">
        <v>6.0483870967741903E-2</v>
      </c>
      <c r="G142" s="2">
        <v>3.8022813688212902E-3</v>
      </c>
      <c r="H142" s="2">
        <v>0.13257575757575801</v>
      </c>
      <c r="I142" s="2">
        <v>0.19063545150501701</v>
      </c>
      <c r="J142" s="2">
        <v>0.148876404494382</v>
      </c>
      <c r="K142" s="2">
        <v>0.22004889975550099</v>
      </c>
      <c r="L142" s="2">
        <v>0.18436873747495</v>
      </c>
      <c r="M142" s="2">
        <v>0.165820642978003</v>
      </c>
      <c r="N142" s="2">
        <v>7.9825834542815693E-2</v>
      </c>
      <c r="O142" s="3">
        <v>0.81907090464547705</v>
      </c>
      <c r="P142" s="3">
        <v>2.0367346938775501</v>
      </c>
    </row>
    <row r="143" spans="1:16" x14ac:dyDescent="0.3">
      <c r="A143" s="8" t="s">
        <v>204</v>
      </c>
      <c r="B143" s="8" t="s">
        <v>84</v>
      </c>
      <c r="C143" s="2">
        <v>2.5297297297297301E-2</v>
      </c>
      <c r="D143" s="2">
        <v>1.22311261071278E-2</v>
      </c>
      <c r="E143" s="2">
        <v>-6.2500000000000003E-3</v>
      </c>
      <c r="F143" s="2">
        <v>-2.20125786163522E-2</v>
      </c>
      <c r="G143" s="2">
        <v>8.1457663451232603E-3</v>
      </c>
      <c r="H143" s="2">
        <v>4.2951307675951497E-2</v>
      </c>
      <c r="I143" s="2">
        <v>2.9561671763506599E-2</v>
      </c>
      <c r="J143" s="2">
        <v>7.9207920792079202E-4</v>
      </c>
      <c r="K143" s="2">
        <v>3.1855955678670403E-2</v>
      </c>
      <c r="L143" s="2">
        <v>-5.5608820709491897E-3</v>
      </c>
      <c r="M143" s="2">
        <v>-1.27265715387582E-2</v>
      </c>
      <c r="N143" s="2">
        <v>4.2773437499999997E-2</v>
      </c>
      <c r="O143" s="3">
        <v>5.6390977443608999E-2</v>
      </c>
      <c r="P143" s="3">
        <v>0.112291666666667</v>
      </c>
    </row>
    <row r="144" spans="1:16" x14ac:dyDescent="0.3">
      <c r="A144" s="11" t="s">
        <v>18</v>
      </c>
      <c r="B144" s="11" t="s">
        <v>18</v>
      </c>
      <c r="C144" s="3">
        <v>-2.1865625062919E-2</v>
      </c>
      <c r="D144" s="3">
        <v>8.6865235380086895E-3</v>
      </c>
      <c r="E144" s="3">
        <v>1.00606085341714E-2</v>
      </c>
      <c r="F144" s="3">
        <v>6.5459835138192996E-3</v>
      </c>
      <c r="G144" s="3">
        <v>1.98715375351265E-3</v>
      </c>
      <c r="H144" s="3">
        <v>4.3430357178629399E-2</v>
      </c>
      <c r="I144" s="3">
        <v>3.49991360608213E-2</v>
      </c>
      <c r="J144" s="3">
        <v>3.7061769616026703E-2</v>
      </c>
      <c r="K144" s="3">
        <v>5.3194533877083797E-2</v>
      </c>
      <c r="L144" s="3">
        <v>3.6938283346353698E-2</v>
      </c>
      <c r="M144" s="3">
        <v>4.8315508459308501E-2</v>
      </c>
      <c r="N144" s="3">
        <v>4.2479728779664702E-2</v>
      </c>
      <c r="O144" s="3">
        <v>0.19349645846748201</v>
      </c>
      <c r="P144" s="3">
        <v>0.361671734383609</v>
      </c>
    </row>
    <row r="145" spans="1:2" x14ac:dyDescent="0.3">
      <c r="A145" s="15"/>
      <c r="B145" s="15"/>
    </row>
    <row r="146" spans="1:2" x14ac:dyDescent="0.3">
      <c r="A146" s="13" t="s">
        <v>42</v>
      </c>
      <c r="B146" s="15"/>
    </row>
    <row r="147" spans="1:2" x14ac:dyDescent="0.3">
      <c r="A147" s="14" t="s">
        <v>43</v>
      </c>
      <c r="B147" s="15"/>
    </row>
    <row r="148" spans="1:2" x14ac:dyDescent="0.3">
      <c r="A148" s="14" t="s">
        <v>44</v>
      </c>
      <c r="B148" s="15"/>
    </row>
    <row r="149" spans="1:2" x14ac:dyDescent="0.3">
      <c r="A149" s="14" t="s">
        <v>188</v>
      </c>
      <c r="B149" s="15"/>
    </row>
    <row r="150" spans="1:2" x14ac:dyDescent="0.3">
      <c r="A150" s="14" t="s">
        <v>47</v>
      </c>
      <c r="B150" s="15"/>
    </row>
    <row r="151" spans="1:2" x14ac:dyDescent="0.3">
      <c r="A151" s="14" t="s">
        <v>88</v>
      </c>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54:O54"/>
    <mergeCell ref="C100:N100"/>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262</v>
      </c>
      <c r="B1" s="15"/>
    </row>
    <row r="2" spans="1:15" ht="15.6" x14ac:dyDescent="0.3">
      <c r="A2" s="12" t="s">
        <v>187</v>
      </c>
      <c r="B2" s="15"/>
    </row>
    <row r="3" spans="1:15" ht="15.6" x14ac:dyDescent="0.3">
      <c r="A3" s="12" t="s">
        <v>206</v>
      </c>
      <c r="B3" s="15"/>
    </row>
    <row r="4" spans="1:15" ht="15.6" x14ac:dyDescent="0.3">
      <c r="A4" s="12" t="s">
        <v>87</v>
      </c>
      <c r="B4" s="15"/>
    </row>
    <row r="5" spans="1:15" ht="15.6" x14ac:dyDescent="0.3">
      <c r="A5" s="12" t="s">
        <v>79</v>
      </c>
      <c r="B5" s="15"/>
    </row>
    <row r="6" spans="1:15" x14ac:dyDescent="0.3">
      <c r="A6" s="16" t="str">
        <f>HYPERLINK("#'Table of contents'!A121",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89</v>
      </c>
      <c r="C9" s="1">
        <v>1029</v>
      </c>
      <c r="D9" s="1">
        <v>1035</v>
      </c>
      <c r="E9" s="1">
        <v>1079</v>
      </c>
      <c r="F9" s="1">
        <v>1127</v>
      </c>
      <c r="G9" s="1">
        <v>1062</v>
      </c>
      <c r="H9" s="1">
        <v>919</v>
      </c>
      <c r="I9" s="1">
        <v>1017</v>
      </c>
      <c r="J9" s="1">
        <v>1084</v>
      </c>
      <c r="K9" s="1">
        <v>1085</v>
      </c>
      <c r="L9" s="1">
        <v>1161</v>
      </c>
      <c r="M9" s="1">
        <v>1206</v>
      </c>
      <c r="N9" s="1">
        <v>1376</v>
      </c>
      <c r="O9" s="1">
        <v>1602</v>
      </c>
    </row>
    <row r="10" spans="1:15" x14ac:dyDescent="0.3">
      <c r="A10" s="7" t="s">
        <v>198</v>
      </c>
      <c r="B10" s="7" t="s">
        <v>90</v>
      </c>
      <c r="C10" s="1">
        <v>629</v>
      </c>
      <c r="D10" s="1">
        <v>563</v>
      </c>
      <c r="E10" s="1">
        <v>479</v>
      </c>
      <c r="F10" s="1">
        <v>498</v>
      </c>
      <c r="G10" s="1">
        <v>519</v>
      </c>
      <c r="H10" s="1">
        <v>529</v>
      </c>
      <c r="I10" s="1">
        <v>647</v>
      </c>
      <c r="J10" s="1">
        <v>684</v>
      </c>
      <c r="K10" s="1">
        <v>782</v>
      </c>
      <c r="L10" s="1">
        <v>862</v>
      </c>
      <c r="M10" s="1">
        <v>893</v>
      </c>
      <c r="N10" s="1">
        <v>1037</v>
      </c>
      <c r="O10" s="1">
        <v>1280</v>
      </c>
    </row>
    <row r="11" spans="1:15" x14ac:dyDescent="0.3">
      <c r="A11" s="7" t="s">
        <v>198</v>
      </c>
      <c r="B11" s="7" t="s">
        <v>91</v>
      </c>
      <c r="C11" s="1">
        <v>126</v>
      </c>
      <c r="D11" s="1">
        <v>128</v>
      </c>
      <c r="E11" s="1">
        <v>128</v>
      </c>
      <c r="F11" s="1">
        <v>151</v>
      </c>
      <c r="G11" s="1">
        <v>140</v>
      </c>
      <c r="H11" s="1">
        <v>125</v>
      </c>
      <c r="I11" s="1">
        <v>133</v>
      </c>
      <c r="J11" s="1">
        <v>131</v>
      </c>
      <c r="K11" s="1">
        <v>162</v>
      </c>
      <c r="L11" s="1">
        <v>172</v>
      </c>
      <c r="M11" s="1">
        <v>187</v>
      </c>
      <c r="N11" s="1">
        <v>230</v>
      </c>
      <c r="O11" s="1">
        <v>267</v>
      </c>
    </row>
    <row r="12" spans="1:15" x14ac:dyDescent="0.3">
      <c r="A12" s="7" t="s">
        <v>198</v>
      </c>
      <c r="B12" s="7" t="s">
        <v>92</v>
      </c>
      <c r="C12" s="1">
        <v>136</v>
      </c>
      <c r="D12" s="1">
        <v>126</v>
      </c>
      <c r="E12" s="1">
        <v>106</v>
      </c>
      <c r="F12" s="1">
        <v>116</v>
      </c>
      <c r="G12" s="1">
        <v>144</v>
      </c>
      <c r="H12" s="1">
        <v>149</v>
      </c>
      <c r="I12" s="1">
        <v>189</v>
      </c>
      <c r="J12" s="1">
        <v>204</v>
      </c>
      <c r="K12" s="1">
        <v>237</v>
      </c>
      <c r="L12" s="1">
        <v>256</v>
      </c>
      <c r="M12" s="1">
        <v>279</v>
      </c>
      <c r="N12" s="1">
        <v>372</v>
      </c>
      <c r="O12" s="1">
        <v>513</v>
      </c>
    </row>
    <row r="13" spans="1:15" x14ac:dyDescent="0.3">
      <c r="A13" s="7" t="s">
        <v>198</v>
      </c>
      <c r="B13" s="7" t="s">
        <v>93</v>
      </c>
      <c r="C13" s="1">
        <v>122</v>
      </c>
      <c r="D13" s="1">
        <v>130</v>
      </c>
      <c r="E13" s="1">
        <v>130</v>
      </c>
      <c r="F13" s="1">
        <v>156</v>
      </c>
      <c r="G13" s="1">
        <v>155</v>
      </c>
      <c r="H13" s="1">
        <v>131</v>
      </c>
      <c r="I13" s="1">
        <v>140</v>
      </c>
      <c r="J13" s="1">
        <v>172</v>
      </c>
      <c r="K13" s="1">
        <v>168</v>
      </c>
      <c r="L13" s="1">
        <v>164</v>
      </c>
      <c r="M13" s="1">
        <v>170</v>
      </c>
      <c r="N13" s="1">
        <v>185</v>
      </c>
      <c r="O13" s="1">
        <v>206</v>
      </c>
    </row>
    <row r="14" spans="1:15" x14ac:dyDescent="0.3">
      <c r="A14" s="7" t="s">
        <v>198</v>
      </c>
      <c r="B14" s="7" t="s">
        <v>94</v>
      </c>
      <c r="C14" s="1">
        <v>25</v>
      </c>
      <c r="D14" s="1">
        <v>24</v>
      </c>
      <c r="E14" s="1">
        <v>21</v>
      </c>
      <c r="F14" s="1">
        <v>28</v>
      </c>
      <c r="G14" s="1">
        <v>29</v>
      </c>
      <c r="H14" s="1">
        <v>27</v>
      </c>
      <c r="I14" s="1">
        <v>23</v>
      </c>
      <c r="J14" s="1">
        <v>23</v>
      </c>
      <c r="K14" s="1">
        <v>29</v>
      </c>
      <c r="L14" s="1">
        <v>34</v>
      </c>
      <c r="M14" s="1">
        <v>41</v>
      </c>
      <c r="N14" s="1">
        <v>51</v>
      </c>
      <c r="O14" s="1">
        <v>55</v>
      </c>
    </row>
    <row r="15" spans="1:15" x14ac:dyDescent="0.3">
      <c r="A15" s="7" t="s">
        <v>198</v>
      </c>
      <c r="B15" s="7" t="s">
        <v>95</v>
      </c>
      <c r="C15" s="1">
        <v>1821</v>
      </c>
      <c r="D15" s="1">
        <v>1875</v>
      </c>
      <c r="E15" s="1">
        <v>1893</v>
      </c>
      <c r="F15" s="1">
        <v>1942</v>
      </c>
      <c r="G15" s="1">
        <v>1929</v>
      </c>
      <c r="H15" s="1">
        <v>1763</v>
      </c>
      <c r="I15" s="1">
        <v>1723</v>
      </c>
      <c r="J15" s="1">
        <v>1652</v>
      </c>
      <c r="K15" s="1">
        <v>1701</v>
      </c>
      <c r="L15" s="1">
        <v>1705</v>
      </c>
      <c r="M15" s="1">
        <v>1662</v>
      </c>
      <c r="N15" s="1">
        <v>1673</v>
      </c>
      <c r="O15" s="1">
        <v>1856</v>
      </c>
    </row>
    <row r="16" spans="1:15" x14ac:dyDescent="0.3">
      <c r="A16" s="7" t="s">
        <v>198</v>
      </c>
      <c r="B16" s="7" t="s">
        <v>96</v>
      </c>
      <c r="C16" s="1">
        <v>255</v>
      </c>
      <c r="D16" s="1">
        <v>267</v>
      </c>
      <c r="E16" s="1">
        <v>234</v>
      </c>
      <c r="F16" s="1">
        <v>234</v>
      </c>
      <c r="G16" s="1">
        <v>261</v>
      </c>
      <c r="H16" s="1">
        <v>250</v>
      </c>
      <c r="I16" s="1">
        <v>247</v>
      </c>
      <c r="J16" s="1">
        <v>255</v>
      </c>
      <c r="K16" s="1">
        <v>255</v>
      </c>
      <c r="L16" s="1">
        <v>291</v>
      </c>
      <c r="M16" s="1">
        <v>263</v>
      </c>
      <c r="N16" s="1">
        <v>282</v>
      </c>
      <c r="O16" s="1">
        <v>272</v>
      </c>
    </row>
    <row r="17" spans="1:15" x14ac:dyDescent="0.3">
      <c r="A17" s="7" t="s">
        <v>198</v>
      </c>
      <c r="B17" s="7" t="s">
        <v>97</v>
      </c>
      <c r="C17" s="1">
        <v>118</v>
      </c>
      <c r="D17" s="1">
        <v>134</v>
      </c>
      <c r="E17" s="1">
        <v>136</v>
      </c>
      <c r="F17" s="1">
        <v>152</v>
      </c>
      <c r="G17" s="1">
        <v>147</v>
      </c>
      <c r="H17" s="1">
        <v>158</v>
      </c>
      <c r="I17" s="1">
        <v>162</v>
      </c>
      <c r="J17" s="1">
        <v>147</v>
      </c>
      <c r="K17" s="1">
        <v>140</v>
      </c>
      <c r="L17" s="1">
        <v>142</v>
      </c>
      <c r="M17" s="1">
        <v>137</v>
      </c>
      <c r="N17" s="1">
        <v>154</v>
      </c>
      <c r="O17" s="1">
        <v>176</v>
      </c>
    </row>
    <row r="18" spans="1:15" x14ac:dyDescent="0.3">
      <c r="A18" s="7" t="s">
        <v>198</v>
      </c>
      <c r="B18" s="7" t="s">
        <v>98</v>
      </c>
      <c r="C18" s="1">
        <v>77</v>
      </c>
      <c r="D18" s="1">
        <v>64</v>
      </c>
      <c r="E18" s="1">
        <v>63</v>
      </c>
      <c r="F18" s="1">
        <v>66</v>
      </c>
      <c r="G18" s="1">
        <v>72</v>
      </c>
      <c r="H18" s="1">
        <v>63</v>
      </c>
      <c r="I18" s="1">
        <v>96</v>
      </c>
      <c r="J18" s="1">
        <v>131</v>
      </c>
      <c r="K18" s="1">
        <v>164</v>
      </c>
      <c r="L18" s="1">
        <v>196</v>
      </c>
      <c r="M18" s="1">
        <v>226</v>
      </c>
      <c r="N18" s="1">
        <v>289</v>
      </c>
      <c r="O18" s="1">
        <v>323</v>
      </c>
    </row>
    <row r="19" spans="1:15" x14ac:dyDescent="0.3">
      <c r="A19" s="7" t="s">
        <v>198</v>
      </c>
      <c r="B19" s="7" t="s">
        <v>99</v>
      </c>
      <c r="C19" s="1">
        <v>187</v>
      </c>
      <c r="D19" s="1">
        <v>215</v>
      </c>
      <c r="E19" s="1">
        <v>188</v>
      </c>
      <c r="F19" s="1">
        <v>183</v>
      </c>
      <c r="G19" s="1">
        <v>170</v>
      </c>
      <c r="H19" s="1">
        <v>151</v>
      </c>
      <c r="I19" s="1">
        <v>145</v>
      </c>
      <c r="J19" s="1">
        <v>146</v>
      </c>
      <c r="K19" s="1">
        <v>142</v>
      </c>
      <c r="L19" s="1">
        <v>129</v>
      </c>
      <c r="M19" s="1">
        <v>134</v>
      </c>
      <c r="N19" s="1">
        <v>127</v>
      </c>
      <c r="O19" s="1">
        <v>140</v>
      </c>
    </row>
    <row r="20" spans="1:15" x14ac:dyDescent="0.3">
      <c r="A20" s="7" t="s">
        <v>198</v>
      </c>
      <c r="B20" s="7" t="s">
        <v>100</v>
      </c>
      <c r="C20" s="1">
        <v>110</v>
      </c>
      <c r="D20" s="1">
        <v>77</v>
      </c>
      <c r="E20" s="1">
        <v>71</v>
      </c>
      <c r="F20" s="1">
        <v>53</v>
      </c>
      <c r="G20" s="1">
        <v>54</v>
      </c>
      <c r="H20" s="1">
        <v>40</v>
      </c>
      <c r="I20" s="1">
        <v>41</v>
      </c>
      <c r="J20" s="1">
        <v>59</v>
      </c>
      <c r="K20" s="1">
        <v>61</v>
      </c>
      <c r="L20" s="1">
        <v>63</v>
      </c>
      <c r="M20" s="1">
        <v>65</v>
      </c>
      <c r="N20" s="1">
        <v>83</v>
      </c>
      <c r="O20" s="1">
        <v>119</v>
      </c>
    </row>
    <row r="21" spans="1:15" x14ac:dyDescent="0.3">
      <c r="A21" s="7" t="s">
        <v>199</v>
      </c>
      <c r="B21" s="7" t="s">
        <v>89</v>
      </c>
      <c r="C21" s="1">
        <v>2674</v>
      </c>
      <c r="D21" s="1">
        <v>2588</v>
      </c>
      <c r="E21" s="1">
        <v>2607</v>
      </c>
      <c r="F21" s="1">
        <v>2667</v>
      </c>
      <c r="G21" s="1">
        <v>2764</v>
      </c>
      <c r="H21" s="1">
        <v>2811</v>
      </c>
      <c r="I21" s="1">
        <v>2835</v>
      </c>
      <c r="J21" s="1">
        <v>2924</v>
      </c>
      <c r="K21" s="1">
        <v>2990</v>
      </c>
      <c r="L21" s="1">
        <v>3204</v>
      </c>
      <c r="M21" s="1">
        <v>3349</v>
      </c>
      <c r="N21" s="1">
        <v>3397</v>
      </c>
      <c r="O21" s="1">
        <v>3478</v>
      </c>
    </row>
    <row r="22" spans="1:15" x14ac:dyDescent="0.3">
      <c r="A22" s="7" t="s">
        <v>199</v>
      </c>
      <c r="B22" s="7" t="s">
        <v>90</v>
      </c>
      <c r="C22" s="1">
        <v>679</v>
      </c>
      <c r="D22" s="1">
        <v>521</v>
      </c>
      <c r="E22" s="1">
        <v>457</v>
      </c>
      <c r="F22" s="1">
        <v>401</v>
      </c>
      <c r="G22" s="1">
        <v>402</v>
      </c>
      <c r="H22" s="1">
        <v>365</v>
      </c>
      <c r="I22" s="1">
        <v>396</v>
      </c>
      <c r="J22" s="1">
        <v>473</v>
      </c>
      <c r="K22" s="1">
        <v>581</v>
      </c>
      <c r="L22" s="1">
        <v>635</v>
      </c>
      <c r="M22" s="1">
        <v>679</v>
      </c>
      <c r="N22" s="1">
        <v>893</v>
      </c>
      <c r="O22" s="1">
        <v>904</v>
      </c>
    </row>
    <row r="23" spans="1:15" x14ac:dyDescent="0.3">
      <c r="A23" s="7" t="s">
        <v>199</v>
      </c>
      <c r="B23" s="7" t="s">
        <v>91</v>
      </c>
      <c r="C23" s="1">
        <v>275</v>
      </c>
      <c r="D23" s="1">
        <v>280</v>
      </c>
      <c r="E23" s="1">
        <v>280</v>
      </c>
      <c r="F23" s="1">
        <v>283</v>
      </c>
      <c r="G23" s="1">
        <v>329</v>
      </c>
      <c r="H23" s="1">
        <v>374</v>
      </c>
      <c r="I23" s="1">
        <v>390</v>
      </c>
      <c r="J23" s="1">
        <v>393</v>
      </c>
      <c r="K23" s="1">
        <v>407</v>
      </c>
      <c r="L23" s="1">
        <v>446</v>
      </c>
      <c r="M23" s="1">
        <v>448</v>
      </c>
      <c r="N23" s="1">
        <v>469</v>
      </c>
      <c r="O23" s="1">
        <v>538</v>
      </c>
    </row>
    <row r="24" spans="1:15" x14ac:dyDescent="0.3">
      <c r="A24" s="7" t="s">
        <v>199</v>
      </c>
      <c r="B24" s="7" t="s">
        <v>92</v>
      </c>
      <c r="C24" s="1">
        <v>114</v>
      </c>
      <c r="D24" s="1">
        <v>99</v>
      </c>
      <c r="E24" s="1">
        <v>89</v>
      </c>
      <c r="F24" s="1">
        <v>89</v>
      </c>
      <c r="G24" s="1">
        <v>85</v>
      </c>
      <c r="H24" s="1">
        <v>83</v>
      </c>
      <c r="I24" s="1">
        <v>79</v>
      </c>
      <c r="J24" s="1">
        <v>104</v>
      </c>
      <c r="K24" s="1">
        <v>116</v>
      </c>
      <c r="L24" s="1">
        <v>130</v>
      </c>
      <c r="M24" s="1">
        <v>141</v>
      </c>
      <c r="N24" s="1">
        <v>157</v>
      </c>
      <c r="O24" s="1">
        <v>162</v>
      </c>
    </row>
    <row r="25" spans="1:15" x14ac:dyDescent="0.3">
      <c r="A25" s="7" t="s">
        <v>199</v>
      </c>
      <c r="B25" s="7" t="s">
        <v>93</v>
      </c>
      <c r="C25" s="1">
        <v>392</v>
      </c>
      <c r="D25" s="1">
        <v>401</v>
      </c>
      <c r="E25" s="1">
        <v>452</v>
      </c>
      <c r="F25" s="1">
        <v>442</v>
      </c>
      <c r="G25" s="1">
        <v>470</v>
      </c>
      <c r="H25" s="1">
        <v>482</v>
      </c>
      <c r="I25" s="1">
        <v>524</v>
      </c>
      <c r="J25" s="1">
        <v>501</v>
      </c>
      <c r="K25" s="1">
        <v>521</v>
      </c>
      <c r="L25" s="1">
        <v>541</v>
      </c>
      <c r="M25" s="1">
        <v>553</v>
      </c>
      <c r="N25" s="1">
        <v>591</v>
      </c>
      <c r="O25" s="1">
        <v>565</v>
      </c>
    </row>
    <row r="26" spans="1:15" x14ac:dyDescent="0.3">
      <c r="A26" s="7" t="s">
        <v>199</v>
      </c>
      <c r="B26" s="7" t="s">
        <v>94</v>
      </c>
      <c r="C26" s="1">
        <v>22</v>
      </c>
      <c r="D26" s="1">
        <v>19</v>
      </c>
      <c r="E26" s="1">
        <v>26</v>
      </c>
      <c r="F26" s="1">
        <v>26</v>
      </c>
      <c r="G26" s="1">
        <v>25</v>
      </c>
      <c r="H26" s="1">
        <v>22</v>
      </c>
      <c r="I26" s="1">
        <v>29</v>
      </c>
      <c r="J26" s="1">
        <v>28</v>
      </c>
      <c r="K26" s="1">
        <v>42</v>
      </c>
      <c r="L26" s="1">
        <v>43</v>
      </c>
      <c r="M26" s="1">
        <v>45</v>
      </c>
      <c r="N26" s="1">
        <v>58</v>
      </c>
      <c r="O26" s="1">
        <v>56</v>
      </c>
    </row>
    <row r="27" spans="1:15" x14ac:dyDescent="0.3">
      <c r="A27" s="7" t="s">
        <v>199</v>
      </c>
      <c r="B27" s="7" t="s">
        <v>95</v>
      </c>
      <c r="C27" s="1">
        <v>4849</v>
      </c>
      <c r="D27" s="1">
        <v>4814</v>
      </c>
      <c r="E27" s="1">
        <v>5166</v>
      </c>
      <c r="F27" s="1">
        <v>5354</v>
      </c>
      <c r="G27" s="1">
        <v>5517</v>
      </c>
      <c r="H27" s="1">
        <v>5481</v>
      </c>
      <c r="I27" s="1">
        <v>5554</v>
      </c>
      <c r="J27" s="1">
        <v>5465</v>
      </c>
      <c r="K27" s="1">
        <v>5526</v>
      </c>
      <c r="L27" s="1">
        <v>5493</v>
      </c>
      <c r="M27" s="1">
        <v>5418</v>
      </c>
      <c r="N27" s="1">
        <v>5380</v>
      </c>
      <c r="O27" s="1">
        <v>5065</v>
      </c>
    </row>
    <row r="28" spans="1:15" x14ac:dyDescent="0.3">
      <c r="A28" s="7" t="s">
        <v>199</v>
      </c>
      <c r="B28" s="7" t="s">
        <v>96</v>
      </c>
      <c r="C28" s="1">
        <v>437</v>
      </c>
      <c r="D28" s="1">
        <v>397</v>
      </c>
      <c r="E28" s="1">
        <v>365</v>
      </c>
      <c r="F28" s="1">
        <v>365</v>
      </c>
      <c r="G28" s="1">
        <v>361</v>
      </c>
      <c r="H28" s="1">
        <v>361</v>
      </c>
      <c r="I28" s="1">
        <v>394</v>
      </c>
      <c r="J28" s="1">
        <v>413</v>
      </c>
      <c r="K28" s="1">
        <v>452</v>
      </c>
      <c r="L28" s="1">
        <v>452</v>
      </c>
      <c r="M28" s="1">
        <v>463</v>
      </c>
      <c r="N28" s="1">
        <v>492</v>
      </c>
      <c r="O28" s="1">
        <v>483</v>
      </c>
    </row>
    <row r="29" spans="1:15" x14ac:dyDescent="0.3">
      <c r="A29" s="7" t="s">
        <v>199</v>
      </c>
      <c r="B29" s="7" t="s">
        <v>97</v>
      </c>
      <c r="C29" s="1">
        <v>333</v>
      </c>
      <c r="D29" s="1">
        <v>321</v>
      </c>
      <c r="E29" s="1">
        <v>344</v>
      </c>
      <c r="F29" s="1">
        <v>358</v>
      </c>
      <c r="G29" s="1">
        <v>407</v>
      </c>
      <c r="H29" s="1">
        <v>426</v>
      </c>
      <c r="I29" s="1">
        <v>433</v>
      </c>
      <c r="J29" s="1">
        <v>442</v>
      </c>
      <c r="K29" s="1">
        <v>435</v>
      </c>
      <c r="L29" s="1">
        <v>473</v>
      </c>
      <c r="M29" s="1">
        <v>509</v>
      </c>
      <c r="N29" s="1">
        <v>545</v>
      </c>
      <c r="O29" s="1">
        <v>586</v>
      </c>
    </row>
    <row r="30" spans="1:15" x14ac:dyDescent="0.3">
      <c r="A30" s="7" t="s">
        <v>199</v>
      </c>
      <c r="B30" s="7" t="s">
        <v>98</v>
      </c>
      <c r="C30" s="1">
        <v>82</v>
      </c>
      <c r="D30" s="1">
        <v>74</v>
      </c>
      <c r="E30" s="1">
        <v>68</v>
      </c>
      <c r="F30" s="1">
        <v>75</v>
      </c>
      <c r="G30" s="1">
        <v>66</v>
      </c>
      <c r="H30" s="1">
        <v>68</v>
      </c>
      <c r="I30" s="1">
        <v>78</v>
      </c>
      <c r="J30" s="1">
        <v>81</v>
      </c>
      <c r="K30" s="1">
        <v>107</v>
      </c>
      <c r="L30" s="1">
        <v>157</v>
      </c>
      <c r="M30" s="1">
        <v>200</v>
      </c>
      <c r="N30" s="1">
        <v>250</v>
      </c>
      <c r="O30" s="1">
        <v>244</v>
      </c>
    </row>
    <row r="31" spans="1:15" x14ac:dyDescent="0.3">
      <c r="A31" s="7" t="s">
        <v>199</v>
      </c>
      <c r="B31" s="7" t="s">
        <v>99</v>
      </c>
      <c r="C31" s="1">
        <v>485</v>
      </c>
      <c r="D31" s="1">
        <v>430</v>
      </c>
      <c r="E31" s="1">
        <v>441</v>
      </c>
      <c r="F31" s="1">
        <v>404</v>
      </c>
      <c r="G31" s="1">
        <v>402</v>
      </c>
      <c r="H31" s="1">
        <v>393</v>
      </c>
      <c r="I31" s="1">
        <v>412</v>
      </c>
      <c r="J31" s="1">
        <v>428</v>
      </c>
      <c r="K31" s="1">
        <v>435</v>
      </c>
      <c r="L31" s="1">
        <v>432</v>
      </c>
      <c r="M31" s="1">
        <v>395</v>
      </c>
      <c r="N31" s="1">
        <v>378</v>
      </c>
      <c r="O31" s="1">
        <v>367</v>
      </c>
    </row>
    <row r="32" spans="1:15" x14ac:dyDescent="0.3">
      <c r="A32" s="7" t="s">
        <v>199</v>
      </c>
      <c r="B32" s="7" t="s">
        <v>100</v>
      </c>
      <c r="C32" s="1">
        <v>126</v>
      </c>
      <c r="D32" s="1">
        <v>107</v>
      </c>
      <c r="E32" s="1">
        <v>82</v>
      </c>
      <c r="F32" s="1">
        <v>62</v>
      </c>
      <c r="G32" s="1">
        <v>55</v>
      </c>
      <c r="H32" s="1">
        <v>50</v>
      </c>
      <c r="I32" s="1">
        <v>59</v>
      </c>
      <c r="J32" s="1">
        <v>51</v>
      </c>
      <c r="K32" s="1">
        <v>62</v>
      </c>
      <c r="L32" s="1">
        <v>60</v>
      </c>
      <c r="M32" s="1">
        <v>65</v>
      </c>
      <c r="N32" s="1">
        <v>85</v>
      </c>
      <c r="O32" s="1">
        <v>89</v>
      </c>
    </row>
    <row r="33" spans="1:15" x14ac:dyDescent="0.3">
      <c r="A33" s="7" t="s">
        <v>200</v>
      </c>
      <c r="B33" s="7" t="s">
        <v>89</v>
      </c>
      <c r="C33" s="1">
        <v>1891</v>
      </c>
      <c r="D33" s="1">
        <v>1983</v>
      </c>
      <c r="E33" s="1">
        <v>2107</v>
      </c>
      <c r="F33" s="1">
        <v>2200</v>
      </c>
      <c r="G33" s="1">
        <v>2032</v>
      </c>
      <c r="H33" s="1">
        <v>1910</v>
      </c>
      <c r="I33" s="1">
        <v>2002</v>
      </c>
      <c r="J33" s="1">
        <v>2074</v>
      </c>
      <c r="K33" s="1">
        <v>2145</v>
      </c>
      <c r="L33" s="1">
        <v>2245</v>
      </c>
      <c r="M33" s="1">
        <v>2227</v>
      </c>
      <c r="N33" s="1">
        <v>2406</v>
      </c>
      <c r="O33" s="1">
        <v>2996</v>
      </c>
    </row>
    <row r="34" spans="1:15" x14ac:dyDescent="0.3">
      <c r="A34" s="7" t="s">
        <v>200</v>
      </c>
      <c r="B34" s="7" t="s">
        <v>90</v>
      </c>
      <c r="C34" s="1">
        <v>1356</v>
      </c>
      <c r="D34" s="1">
        <v>1195</v>
      </c>
      <c r="E34" s="1">
        <v>1048</v>
      </c>
      <c r="F34" s="1">
        <v>984</v>
      </c>
      <c r="G34" s="1">
        <v>908</v>
      </c>
      <c r="H34" s="1">
        <v>885</v>
      </c>
      <c r="I34" s="1">
        <v>995</v>
      </c>
      <c r="J34" s="1">
        <v>1061</v>
      </c>
      <c r="K34" s="1">
        <v>1208</v>
      </c>
      <c r="L34" s="1">
        <v>1234</v>
      </c>
      <c r="M34" s="1">
        <v>1316</v>
      </c>
      <c r="N34" s="1">
        <v>1579</v>
      </c>
      <c r="O34" s="1">
        <v>2145</v>
      </c>
    </row>
    <row r="35" spans="1:15" x14ac:dyDescent="0.3">
      <c r="A35" s="7" t="s">
        <v>200</v>
      </c>
      <c r="B35" s="7" t="s">
        <v>91</v>
      </c>
      <c r="C35" s="1">
        <v>145</v>
      </c>
      <c r="D35" s="1">
        <v>164</v>
      </c>
      <c r="E35" s="1">
        <v>197</v>
      </c>
      <c r="F35" s="1">
        <v>226</v>
      </c>
      <c r="G35" s="1">
        <v>229</v>
      </c>
      <c r="H35" s="1">
        <v>219</v>
      </c>
      <c r="I35" s="1">
        <v>234</v>
      </c>
      <c r="J35" s="1">
        <v>225</v>
      </c>
      <c r="K35" s="1">
        <v>269</v>
      </c>
      <c r="L35" s="1">
        <v>293</v>
      </c>
      <c r="M35" s="1">
        <v>312</v>
      </c>
      <c r="N35" s="1">
        <v>359</v>
      </c>
      <c r="O35" s="1">
        <v>410</v>
      </c>
    </row>
    <row r="36" spans="1:15" x14ac:dyDescent="0.3">
      <c r="A36" s="7" t="s">
        <v>200</v>
      </c>
      <c r="B36" s="7" t="s">
        <v>92</v>
      </c>
      <c r="C36" s="1">
        <v>177</v>
      </c>
      <c r="D36" s="1">
        <v>173</v>
      </c>
      <c r="E36" s="1">
        <v>185</v>
      </c>
      <c r="F36" s="1">
        <v>208</v>
      </c>
      <c r="G36" s="1">
        <v>216</v>
      </c>
      <c r="H36" s="1">
        <v>228</v>
      </c>
      <c r="I36" s="1">
        <v>295</v>
      </c>
      <c r="J36" s="1">
        <v>367</v>
      </c>
      <c r="K36" s="1">
        <v>436</v>
      </c>
      <c r="L36" s="1">
        <v>440</v>
      </c>
      <c r="M36" s="1">
        <v>562</v>
      </c>
      <c r="N36" s="1">
        <v>735</v>
      </c>
      <c r="O36" s="1">
        <v>1245</v>
      </c>
    </row>
    <row r="37" spans="1:15" x14ac:dyDescent="0.3">
      <c r="A37" s="7" t="s">
        <v>200</v>
      </c>
      <c r="B37" s="7" t="s">
        <v>93</v>
      </c>
      <c r="C37" s="1">
        <v>191</v>
      </c>
      <c r="D37" s="1">
        <v>188</v>
      </c>
      <c r="E37" s="1">
        <v>202</v>
      </c>
      <c r="F37" s="1">
        <v>218</v>
      </c>
      <c r="G37" s="1">
        <v>210</v>
      </c>
      <c r="H37" s="1">
        <v>178</v>
      </c>
      <c r="I37" s="1">
        <v>183</v>
      </c>
      <c r="J37" s="1">
        <v>195</v>
      </c>
      <c r="K37" s="1">
        <v>198</v>
      </c>
      <c r="L37" s="1">
        <v>207</v>
      </c>
      <c r="M37" s="1">
        <v>217</v>
      </c>
      <c r="N37" s="1">
        <v>211</v>
      </c>
      <c r="O37" s="1">
        <v>263</v>
      </c>
    </row>
    <row r="38" spans="1:15" x14ac:dyDescent="0.3">
      <c r="A38" s="7" t="s">
        <v>200</v>
      </c>
      <c r="B38" s="7" t="s">
        <v>94</v>
      </c>
      <c r="C38" s="1">
        <v>33</v>
      </c>
      <c r="D38" s="1">
        <v>32</v>
      </c>
      <c r="E38" s="1">
        <v>34</v>
      </c>
      <c r="F38" s="1">
        <v>33</v>
      </c>
      <c r="G38" s="1">
        <v>33</v>
      </c>
      <c r="H38" s="1">
        <v>31</v>
      </c>
      <c r="I38" s="1">
        <v>42</v>
      </c>
      <c r="J38" s="1">
        <v>53</v>
      </c>
      <c r="K38" s="1">
        <v>50</v>
      </c>
      <c r="L38" s="1">
        <v>59</v>
      </c>
      <c r="M38" s="1">
        <v>51</v>
      </c>
      <c r="N38" s="1">
        <v>66</v>
      </c>
      <c r="O38" s="1">
        <v>93</v>
      </c>
    </row>
    <row r="39" spans="1:15" x14ac:dyDescent="0.3">
      <c r="A39" s="7" t="s">
        <v>200</v>
      </c>
      <c r="B39" s="7" t="s">
        <v>95</v>
      </c>
      <c r="C39" s="1">
        <v>3618</v>
      </c>
      <c r="D39" s="1">
        <v>3628</v>
      </c>
      <c r="E39" s="1">
        <v>3574</v>
      </c>
      <c r="F39" s="1">
        <v>3509</v>
      </c>
      <c r="G39" s="1">
        <v>3261</v>
      </c>
      <c r="H39" s="1">
        <v>2985</v>
      </c>
      <c r="I39" s="1">
        <v>3105</v>
      </c>
      <c r="J39" s="1">
        <v>3124</v>
      </c>
      <c r="K39" s="1">
        <v>3104</v>
      </c>
      <c r="L39" s="1">
        <v>2901</v>
      </c>
      <c r="M39" s="1">
        <v>2734</v>
      </c>
      <c r="N39" s="1">
        <v>2730</v>
      </c>
      <c r="O39" s="1">
        <v>3168</v>
      </c>
    </row>
    <row r="40" spans="1:15" x14ac:dyDescent="0.3">
      <c r="A40" s="7" t="s">
        <v>200</v>
      </c>
      <c r="B40" s="7" t="s">
        <v>96</v>
      </c>
      <c r="C40" s="1">
        <v>228</v>
      </c>
      <c r="D40" s="1">
        <v>225</v>
      </c>
      <c r="E40" s="1">
        <v>239</v>
      </c>
      <c r="F40" s="1">
        <v>254</v>
      </c>
      <c r="G40" s="1">
        <v>233</v>
      </c>
      <c r="H40" s="1">
        <v>225</v>
      </c>
      <c r="I40" s="1">
        <v>240</v>
      </c>
      <c r="J40" s="1">
        <v>230</v>
      </c>
      <c r="K40" s="1">
        <v>225</v>
      </c>
      <c r="L40" s="1">
        <v>223</v>
      </c>
      <c r="M40" s="1">
        <v>212</v>
      </c>
      <c r="N40" s="1">
        <v>210</v>
      </c>
      <c r="O40" s="1">
        <v>225</v>
      </c>
    </row>
    <row r="41" spans="1:15" x14ac:dyDescent="0.3">
      <c r="A41" s="7" t="s">
        <v>200</v>
      </c>
      <c r="B41" s="7" t="s">
        <v>97</v>
      </c>
      <c r="C41" s="1">
        <v>152</v>
      </c>
      <c r="D41" s="1">
        <v>189</v>
      </c>
      <c r="E41" s="1">
        <v>214</v>
      </c>
      <c r="F41" s="1">
        <v>227</v>
      </c>
      <c r="G41" s="1">
        <v>238</v>
      </c>
      <c r="H41" s="1">
        <v>228</v>
      </c>
      <c r="I41" s="1">
        <v>231</v>
      </c>
      <c r="J41" s="1">
        <v>230</v>
      </c>
      <c r="K41" s="1">
        <v>231</v>
      </c>
      <c r="L41" s="1">
        <v>230</v>
      </c>
      <c r="M41" s="1">
        <v>228</v>
      </c>
      <c r="N41" s="1">
        <v>252</v>
      </c>
      <c r="O41" s="1">
        <v>291</v>
      </c>
    </row>
    <row r="42" spans="1:15" x14ac:dyDescent="0.3">
      <c r="A42" s="7" t="s">
        <v>200</v>
      </c>
      <c r="B42" s="7" t="s">
        <v>98</v>
      </c>
      <c r="C42" s="1">
        <v>109</v>
      </c>
      <c r="D42" s="1">
        <v>107</v>
      </c>
      <c r="E42" s="1">
        <v>106</v>
      </c>
      <c r="F42" s="1">
        <v>112</v>
      </c>
      <c r="G42" s="1">
        <v>127</v>
      </c>
      <c r="H42" s="1">
        <v>145</v>
      </c>
      <c r="I42" s="1">
        <v>169</v>
      </c>
      <c r="J42" s="1">
        <v>214</v>
      </c>
      <c r="K42" s="1">
        <v>283</v>
      </c>
      <c r="L42" s="1">
        <v>296</v>
      </c>
      <c r="M42" s="1">
        <v>398</v>
      </c>
      <c r="N42" s="1">
        <v>474</v>
      </c>
      <c r="O42" s="1">
        <v>673</v>
      </c>
    </row>
    <row r="43" spans="1:15" x14ac:dyDescent="0.3">
      <c r="A43" s="7" t="s">
        <v>200</v>
      </c>
      <c r="B43" s="7" t="s">
        <v>99</v>
      </c>
      <c r="C43" s="1">
        <v>296</v>
      </c>
      <c r="D43" s="1">
        <v>298</v>
      </c>
      <c r="E43" s="1">
        <v>299</v>
      </c>
      <c r="F43" s="1">
        <v>277</v>
      </c>
      <c r="G43" s="1">
        <v>233</v>
      </c>
      <c r="H43" s="1">
        <v>197</v>
      </c>
      <c r="I43" s="1">
        <v>206</v>
      </c>
      <c r="J43" s="1">
        <v>205</v>
      </c>
      <c r="K43" s="1">
        <v>207</v>
      </c>
      <c r="L43" s="1">
        <v>199</v>
      </c>
      <c r="M43" s="1">
        <v>176</v>
      </c>
      <c r="N43" s="1">
        <v>169</v>
      </c>
      <c r="O43" s="1">
        <v>209</v>
      </c>
    </row>
    <row r="44" spans="1:15" x14ac:dyDescent="0.3">
      <c r="A44" s="7" t="s">
        <v>200</v>
      </c>
      <c r="B44" s="7" t="s">
        <v>100</v>
      </c>
      <c r="C44" s="1">
        <v>192</v>
      </c>
      <c r="D44" s="1">
        <v>167</v>
      </c>
      <c r="E44" s="1">
        <v>133</v>
      </c>
      <c r="F44" s="1">
        <v>113</v>
      </c>
      <c r="G44" s="1">
        <v>71</v>
      </c>
      <c r="H44" s="1">
        <v>52</v>
      </c>
      <c r="I44" s="1">
        <v>70</v>
      </c>
      <c r="J44" s="1">
        <v>74</v>
      </c>
      <c r="K44" s="1">
        <v>96</v>
      </c>
      <c r="L44" s="1">
        <v>114</v>
      </c>
      <c r="M44" s="1">
        <v>136</v>
      </c>
      <c r="N44" s="1">
        <v>159</v>
      </c>
      <c r="O44" s="1">
        <v>216</v>
      </c>
    </row>
    <row r="45" spans="1:15" x14ac:dyDescent="0.3">
      <c r="A45" s="7" t="s">
        <v>201</v>
      </c>
      <c r="B45" s="7" t="s">
        <v>89</v>
      </c>
      <c r="C45" s="1">
        <v>1076</v>
      </c>
      <c r="D45" s="1">
        <v>1098</v>
      </c>
      <c r="E45" s="1">
        <v>1129</v>
      </c>
      <c r="F45" s="1">
        <v>1154</v>
      </c>
      <c r="G45" s="1">
        <v>1340</v>
      </c>
      <c r="H45" s="1">
        <v>1551</v>
      </c>
      <c r="I45" s="1">
        <v>1566</v>
      </c>
      <c r="J45" s="1">
        <v>1579</v>
      </c>
      <c r="K45" s="1">
        <v>1497</v>
      </c>
      <c r="L45" s="1">
        <v>1707</v>
      </c>
      <c r="M45" s="1">
        <v>1840</v>
      </c>
      <c r="N45" s="1">
        <v>1834</v>
      </c>
      <c r="O45" s="1">
        <v>1609</v>
      </c>
    </row>
    <row r="46" spans="1:15" x14ac:dyDescent="0.3">
      <c r="A46" s="7" t="s">
        <v>201</v>
      </c>
      <c r="B46" s="7" t="s">
        <v>90</v>
      </c>
      <c r="C46" s="1">
        <v>803</v>
      </c>
      <c r="D46" s="1">
        <v>681</v>
      </c>
      <c r="E46" s="1">
        <v>621</v>
      </c>
      <c r="F46" s="1">
        <v>580</v>
      </c>
      <c r="G46" s="1">
        <v>605</v>
      </c>
      <c r="H46" s="1">
        <v>745</v>
      </c>
      <c r="I46" s="1">
        <v>876</v>
      </c>
      <c r="J46" s="1">
        <v>1059</v>
      </c>
      <c r="K46" s="1">
        <v>1201</v>
      </c>
      <c r="L46" s="1">
        <v>1542</v>
      </c>
      <c r="M46" s="1">
        <v>1903</v>
      </c>
      <c r="N46" s="1">
        <v>1914</v>
      </c>
      <c r="O46" s="1">
        <v>1189</v>
      </c>
    </row>
    <row r="47" spans="1:15" x14ac:dyDescent="0.3">
      <c r="A47" s="7" t="s">
        <v>201</v>
      </c>
      <c r="B47" s="7" t="s">
        <v>91</v>
      </c>
      <c r="C47" s="1">
        <v>105</v>
      </c>
      <c r="D47" s="1">
        <v>108</v>
      </c>
      <c r="E47" s="1">
        <v>102</v>
      </c>
      <c r="F47" s="1">
        <v>95</v>
      </c>
      <c r="G47" s="1">
        <v>127</v>
      </c>
      <c r="H47" s="1">
        <v>161</v>
      </c>
      <c r="I47" s="1">
        <v>174</v>
      </c>
      <c r="J47" s="1">
        <v>183</v>
      </c>
      <c r="K47" s="1">
        <v>167</v>
      </c>
      <c r="L47" s="1">
        <v>181</v>
      </c>
      <c r="M47" s="1">
        <v>210</v>
      </c>
      <c r="N47" s="1">
        <v>210</v>
      </c>
      <c r="O47" s="1">
        <v>188</v>
      </c>
    </row>
    <row r="48" spans="1:15" x14ac:dyDescent="0.3">
      <c r="A48" s="7" t="s">
        <v>201</v>
      </c>
      <c r="B48" s="7" t="s">
        <v>92</v>
      </c>
      <c r="C48" s="1">
        <v>126</v>
      </c>
      <c r="D48" s="1">
        <v>116</v>
      </c>
      <c r="E48" s="1">
        <v>117</v>
      </c>
      <c r="F48" s="1">
        <v>115</v>
      </c>
      <c r="G48" s="1">
        <v>166</v>
      </c>
      <c r="H48" s="1">
        <v>263</v>
      </c>
      <c r="I48" s="1">
        <v>373</v>
      </c>
      <c r="J48" s="1">
        <v>559</v>
      </c>
      <c r="K48" s="1">
        <v>726</v>
      </c>
      <c r="L48" s="1">
        <v>958</v>
      </c>
      <c r="M48" s="1">
        <v>1102</v>
      </c>
      <c r="N48" s="1">
        <v>1118</v>
      </c>
      <c r="O48" s="1">
        <v>666</v>
      </c>
    </row>
    <row r="49" spans="1:15" x14ac:dyDescent="0.3">
      <c r="A49" s="7" t="s">
        <v>201</v>
      </c>
      <c r="B49" s="7" t="s">
        <v>93</v>
      </c>
      <c r="C49" s="1">
        <v>187</v>
      </c>
      <c r="D49" s="1">
        <v>203</v>
      </c>
      <c r="E49" s="1">
        <v>203</v>
      </c>
      <c r="F49" s="1">
        <v>224</v>
      </c>
      <c r="G49" s="1">
        <v>229</v>
      </c>
      <c r="H49" s="1">
        <v>251</v>
      </c>
      <c r="I49" s="1">
        <v>266</v>
      </c>
      <c r="J49" s="1">
        <v>287</v>
      </c>
      <c r="K49" s="1">
        <v>301</v>
      </c>
      <c r="L49" s="1">
        <v>291</v>
      </c>
      <c r="M49" s="1">
        <v>294</v>
      </c>
      <c r="N49" s="1">
        <v>299</v>
      </c>
      <c r="O49" s="1">
        <v>276</v>
      </c>
    </row>
    <row r="50" spans="1:15" x14ac:dyDescent="0.3">
      <c r="A50" s="7" t="s">
        <v>201</v>
      </c>
      <c r="B50" s="7" t="s">
        <v>94</v>
      </c>
      <c r="C50" s="1">
        <v>22</v>
      </c>
      <c r="D50" s="1">
        <v>22</v>
      </c>
      <c r="E50" s="1">
        <v>22</v>
      </c>
      <c r="F50" s="1">
        <v>30</v>
      </c>
      <c r="G50" s="1">
        <v>37</v>
      </c>
      <c r="H50" s="1">
        <v>38</v>
      </c>
      <c r="I50" s="1">
        <v>43</v>
      </c>
      <c r="J50" s="1">
        <v>51</v>
      </c>
      <c r="K50" s="1">
        <v>56</v>
      </c>
      <c r="L50" s="1">
        <v>68</v>
      </c>
      <c r="M50" s="1">
        <v>85</v>
      </c>
      <c r="N50" s="1">
        <v>93</v>
      </c>
      <c r="O50" s="1">
        <v>68</v>
      </c>
    </row>
    <row r="51" spans="1:15" x14ac:dyDescent="0.3">
      <c r="A51" s="7" t="s">
        <v>201</v>
      </c>
      <c r="B51" s="7" t="s">
        <v>95</v>
      </c>
      <c r="C51" s="1">
        <v>3401</v>
      </c>
      <c r="D51" s="1">
        <v>3397</v>
      </c>
      <c r="E51" s="1">
        <v>3505</v>
      </c>
      <c r="F51" s="1">
        <v>3674</v>
      </c>
      <c r="G51" s="1">
        <v>3813</v>
      </c>
      <c r="H51" s="1">
        <v>4069</v>
      </c>
      <c r="I51" s="1">
        <v>4178</v>
      </c>
      <c r="J51" s="1">
        <v>4193</v>
      </c>
      <c r="K51" s="1">
        <v>4072</v>
      </c>
      <c r="L51" s="1">
        <v>4056</v>
      </c>
      <c r="M51" s="1">
        <v>4082</v>
      </c>
      <c r="N51" s="1">
        <v>3968</v>
      </c>
      <c r="O51" s="1">
        <v>3438</v>
      </c>
    </row>
    <row r="52" spans="1:15" x14ac:dyDescent="0.3">
      <c r="A52" s="7" t="s">
        <v>201</v>
      </c>
      <c r="B52" s="7" t="s">
        <v>96</v>
      </c>
      <c r="C52" s="1">
        <v>208</v>
      </c>
      <c r="D52" s="1">
        <v>198</v>
      </c>
      <c r="E52" s="1">
        <v>227</v>
      </c>
      <c r="F52" s="1">
        <v>223</v>
      </c>
      <c r="G52" s="1">
        <v>223</v>
      </c>
      <c r="H52" s="1">
        <v>270</v>
      </c>
      <c r="I52" s="1">
        <v>260</v>
      </c>
      <c r="J52" s="1">
        <v>275</v>
      </c>
      <c r="K52" s="1">
        <v>256</v>
      </c>
      <c r="L52" s="1">
        <v>291</v>
      </c>
      <c r="M52" s="1">
        <v>347</v>
      </c>
      <c r="N52" s="1">
        <v>333</v>
      </c>
      <c r="O52" s="1">
        <v>251</v>
      </c>
    </row>
    <row r="53" spans="1:15" x14ac:dyDescent="0.3">
      <c r="A53" s="7" t="s">
        <v>201</v>
      </c>
      <c r="B53" s="7" t="s">
        <v>97</v>
      </c>
      <c r="C53" s="1">
        <v>139</v>
      </c>
      <c r="D53" s="1">
        <v>142</v>
      </c>
      <c r="E53" s="1">
        <v>141</v>
      </c>
      <c r="F53" s="1">
        <v>144</v>
      </c>
      <c r="G53" s="1">
        <v>171</v>
      </c>
      <c r="H53" s="1">
        <v>204</v>
      </c>
      <c r="I53" s="1">
        <v>211</v>
      </c>
      <c r="J53" s="1">
        <v>198</v>
      </c>
      <c r="K53" s="1">
        <v>198</v>
      </c>
      <c r="L53" s="1">
        <v>209</v>
      </c>
      <c r="M53" s="1">
        <v>219</v>
      </c>
      <c r="N53" s="1">
        <v>222</v>
      </c>
      <c r="O53" s="1">
        <v>244</v>
      </c>
    </row>
    <row r="54" spans="1:15" x14ac:dyDescent="0.3">
      <c r="A54" s="7" t="s">
        <v>201</v>
      </c>
      <c r="B54" s="7" t="s">
        <v>98</v>
      </c>
      <c r="C54" s="1">
        <v>91</v>
      </c>
      <c r="D54" s="1">
        <v>82</v>
      </c>
      <c r="E54" s="1">
        <v>78</v>
      </c>
      <c r="F54" s="1">
        <v>88</v>
      </c>
      <c r="G54" s="1">
        <v>97</v>
      </c>
      <c r="H54" s="1">
        <v>121</v>
      </c>
      <c r="I54" s="1">
        <v>159</v>
      </c>
      <c r="J54" s="1">
        <v>225</v>
      </c>
      <c r="K54" s="1">
        <v>279</v>
      </c>
      <c r="L54" s="1">
        <v>434</v>
      </c>
      <c r="M54" s="1">
        <v>595</v>
      </c>
      <c r="N54" s="1">
        <v>664</v>
      </c>
      <c r="O54" s="1">
        <v>551</v>
      </c>
    </row>
    <row r="55" spans="1:15" x14ac:dyDescent="0.3">
      <c r="A55" s="7" t="s">
        <v>201</v>
      </c>
      <c r="B55" s="7" t="s">
        <v>99</v>
      </c>
      <c r="C55" s="1">
        <v>253</v>
      </c>
      <c r="D55" s="1">
        <v>261</v>
      </c>
      <c r="E55" s="1">
        <v>264</v>
      </c>
      <c r="F55" s="1">
        <v>220</v>
      </c>
      <c r="G55" s="1">
        <v>211</v>
      </c>
      <c r="H55" s="1">
        <v>229</v>
      </c>
      <c r="I55" s="1">
        <v>237</v>
      </c>
      <c r="J55" s="1">
        <v>223</v>
      </c>
      <c r="K55" s="1">
        <v>217</v>
      </c>
      <c r="L55" s="1">
        <v>200</v>
      </c>
      <c r="M55" s="1">
        <v>185</v>
      </c>
      <c r="N55" s="1">
        <v>167</v>
      </c>
      <c r="O55" s="1">
        <v>156</v>
      </c>
    </row>
    <row r="56" spans="1:15" x14ac:dyDescent="0.3">
      <c r="A56" s="7" t="s">
        <v>201</v>
      </c>
      <c r="B56" s="7" t="s">
        <v>100</v>
      </c>
      <c r="C56" s="1">
        <v>109</v>
      </c>
      <c r="D56" s="1">
        <v>75</v>
      </c>
      <c r="E56" s="1">
        <v>59</v>
      </c>
      <c r="F56" s="1">
        <v>52</v>
      </c>
      <c r="G56" s="1">
        <v>41</v>
      </c>
      <c r="H56" s="1">
        <v>52</v>
      </c>
      <c r="I56" s="1">
        <v>56</v>
      </c>
      <c r="J56" s="1">
        <v>84</v>
      </c>
      <c r="K56" s="1">
        <v>119</v>
      </c>
      <c r="L56" s="1">
        <v>177</v>
      </c>
      <c r="M56" s="1">
        <v>201</v>
      </c>
      <c r="N56" s="1">
        <v>217</v>
      </c>
      <c r="O56" s="1">
        <v>159</v>
      </c>
    </row>
    <row r="57" spans="1:15" x14ac:dyDescent="0.3">
      <c r="A57" s="7" t="s">
        <v>202</v>
      </c>
      <c r="B57" s="7" t="s">
        <v>89</v>
      </c>
      <c r="C57" s="1">
        <v>1265</v>
      </c>
      <c r="D57" s="1">
        <v>1242</v>
      </c>
      <c r="E57" s="1">
        <v>1279</v>
      </c>
      <c r="F57" s="1">
        <v>1248</v>
      </c>
      <c r="G57" s="1">
        <v>1327</v>
      </c>
      <c r="H57" s="1">
        <v>1355</v>
      </c>
      <c r="I57" s="1">
        <v>1382</v>
      </c>
      <c r="J57" s="1">
        <v>1370</v>
      </c>
      <c r="K57" s="1">
        <v>1383</v>
      </c>
      <c r="L57" s="1">
        <v>1441</v>
      </c>
      <c r="M57" s="1">
        <v>1500</v>
      </c>
      <c r="N57" s="1">
        <v>1657</v>
      </c>
      <c r="O57" s="1">
        <v>1874</v>
      </c>
    </row>
    <row r="58" spans="1:15" x14ac:dyDescent="0.3">
      <c r="A58" s="7" t="s">
        <v>202</v>
      </c>
      <c r="B58" s="7" t="s">
        <v>90</v>
      </c>
      <c r="C58" s="1">
        <v>623</v>
      </c>
      <c r="D58" s="1">
        <v>459</v>
      </c>
      <c r="E58" s="1">
        <v>359</v>
      </c>
      <c r="F58" s="1">
        <v>374</v>
      </c>
      <c r="G58" s="1">
        <v>438</v>
      </c>
      <c r="H58" s="1">
        <v>467</v>
      </c>
      <c r="I58" s="1">
        <v>592</v>
      </c>
      <c r="J58" s="1">
        <v>634</v>
      </c>
      <c r="K58" s="1">
        <v>734</v>
      </c>
      <c r="L58" s="1">
        <v>858</v>
      </c>
      <c r="M58" s="1">
        <v>987</v>
      </c>
      <c r="N58" s="1">
        <v>1143</v>
      </c>
      <c r="O58" s="1">
        <v>1321</v>
      </c>
    </row>
    <row r="59" spans="1:15" x14ac:dyDescent="0.3">
      <c r="A59" s="7" t="s">
        <v>202</v>
      </c>
      <c r="B59" s="7" t="s">
        <v>91</v>
      </c>
      <c r="C59" s="1">
        <v>163</v>
      </c>
      <c r="D59" s="1">
        <v>164</v>
      </c>
      <c r="E59" s="1">
        <v>170</v>
      </c>
      <c r="F59" s="1">
        <v>168</v>
      </c>
      <c r="G59" s="1">
        <v>186</v>
      </c>
      <c r="H59" s="1">
        <v>180</v>
      </c>
      <c r="I59" s="1">
        <v>194</v>
      </c>
      <c r="J59" s="1">
        <v>222</v>
      </c>
      <c r="K59" s="1">
        <v>208</v>
      </c>
      <c r="L59" s="1">
        <v>214</v>
      </c>
      <c r="M59" s="1">
        <v>231</v>
      </c>
      <c r="N59" s="1">
        <v>259</v>
      </c>
      <c r="O59" s="1">
        <v>279</v>
      </c>
    </row>
    <row r="60" spans="1:15" x14ac:dyDescent="0.3">
      <c r="A60" s="7" t="s">
        <v>202</v>
      </c>
      <c r="B60" s="7" t="s">
        <v>92</v>
      </c>
      <c r="C60" s="1">
        <v>132</v>
      </c>
      <c r="D60" s="1">
        <v>97</v>
      </c>
      <c r="E60" s="1">
        <v>79</v>
      </c>
      <c r="F60" s="1">
        <v>89</v>
      </c>
      <c r="G60" s="1">
        <v>125</v>
      </c>
      <c r="H60" s="1">
        <v>146</v>
      </c>
      <c r="I60" s="1">
        <v>183</v>
      </c>
      <c r="J60" s="1">
        <v>194</v>
      </c>
      <c r="K60" s="1">
        <v>252</v>
      </c>
      <c r="L60" s="1">
        <v>273</v>
      </c>
      <c r="M60" s="1">
        <v>312</v>
      </c>
      <c r="N60" s="1">
        <v>331</v>
      </c>
      <c r="O60" s="1">
        <v>333</v>
      </c>
    </row>
    <row r="61" spans="1:15" x14ac:dyDescent="0.3">
      <c r="A61" s="7" t="s">
        <v>202</v>
      </c>
      <c r="B61" s="7" t="s">
        <v>93</v>
      </c>
      <c r="C61" s="1">
        <v>218</v>
      </c>
      <c r="D61" s="1">
        <v>233</v>
      </c>
      <c r="E61" s="1">
        <v>228</v>
      </c>
      <c r="F61" s="1">
        <v>235</v>
      </c>
      <c r="G61" s="1">
        <v>248</v>
      </c>
      <c r="H61" s="1">
        <v>225</v>
      </c>
      <c r="I61" s="1">
        <v>235</v>
      </c>
      <c r="J61" s="1">
        <v>253</v>
      </c>
      <c r="K61" s="1">
        <v>258</v>
      </c>
      <c r="L61" s="1">
        <v>261</v>
      </c>
      <c r="M61" s="1">
        <v>273</v>
      </c>
      <c r="N61" s="1">
        <v>301</v>
      </c>
      <c r="O61" s="1">
        <v>331</v>
      </c>
    </row>
    <row r="62" spans="1:15" x14ac:dyDescent="0.3">
      <c r="A62" s="7" t="s">
        <v>202</v>
      </c>
      <c r="B62" s="7" t="s">
        <v>94</v>
      </c>
      <c r="C62" s="1">
        <v>21</v>
      </c>
      <c r="D62" s="1">
        <v>16</v>
      </c>
      <c r="E62" s="1">
        <v>13</v>
      </c>
      <c r="F62" s="1">
        <v>17</v>
      </c>
      <c r="G62" s="1">
        <v>20</v>
      </c>
      <c r="H62" s="1">
        <v>29</v>
      </c>
      <c r="I62" s="1">
        <v>35</v>
      </c>
      <c r="J62" s="1">
        <v>29</v>
      </c>
      <c r="K62" s="1">
        <v>36</v>
      </c>
      <c r="L62" s="1">
        <v>46</v>
      </c>
      <c r="M62" s="1">
        <v>58</v>
      </c>
      <c r="N62" s="1">
        <v>66</v>
      </c>
      <c r="O62" s="1">
        <v>73</v>
      </c>
    </row>
    <row r="63" spans="1:15" x14ac:dyDescent="0.3">
      <c r="A63" s="7" t="s">
        <v>202</v>
      </c>
      <c r="B63" s="7" t="s">
        <v>95</v>
      </c>
      <c r="C63" s="1">
        <v>3698</v>
      </c>
      <c r="D63" s="1">
        <v>3698</v>
      </c>
      <c r="E63" s="1">
        <v>3837</v>
      </c>
      <c r="F63" s="1">
        <v>3855</v>
      </c>
      <c r="G63" s="1">
        <v>3900</v>
      </c>
      <c r="H63" s="1">
        <v>3789</v>
      </c>
      <c r="I63" s="1">
        <v>3711</v>
      </c>
      <c r="J63" s="1">
        <v>3681</v>
      </c>
      <c r="K63" s="1">
        <v>3663</v>
      </c>
      <c r="L63" s="1">
        <v>3659</v>
      </c>
      <c r="M63" s="1">
        <v>3500</v>
      </c>
      <c r="N63" s="1">
        <v>3488</v>
      </c>
      <c r="O63" s="1">
        <v>3653</v>
      </c>
    </row>
    <row r="64" spans="1:15" x14ac:dyDescent="0.3">
      <c r="A64" s="7" t="s">
        <v>202</v>
      </c>
      <c r="B64" s="7" t="s">
        <v>96</v>
      </c>
      <c r="C64" s="1">
        <v>303</v>
      </c>
      <c r="D64" s="1">
        <v>255</v>
      </c>
      <c r="E64" s="1">
        <v>254</v>
      </c>
      <c r="F64" s="1">
        <v>253</v>
      </c>
      <c r="G64" s="1">
        <v>277</v>
      </c>
      <c r="H64" s="1">
        <v>294</v>
      </c>
      <c r="I64" s="1">
        <v>288</v>
      </c>
      <c r="J64" s="1">
        <v>312</v>
      </c>
      <c r="K64" s="1">
        <v>325</v>
      </c>
      <c r="L64" s="1">
        <v>315</v>
      </c>
      <c r="M64" s="1">
        <v>320</v>
      </c>
      <c r="N64" s="1">
        <v>326</v>
      </c>
      <c r="O64" s="1">
        <v>323</v>
      </c>
    </row>
    <row r="65" spans="1:15" x14ac:dyDescent="0.3">
      <c r="A65" s="7" t="s">
        <v>202</v>
      </c>
      <c r="B65" s="7" t="s">
        <v>97</v>
      </c>
      <c r="C65" s="1">
        <v>157</v>
      </c>
      <c r="D65" s="1">
        <v>165</v>
      </c>
      <c r="E65" s="1">
        <v>185</v>
      </c>
      <c r="F65" s="1">
        <v>204</v>
      </c>
      <c r="G65" s="1">
        <v>194</v>
      </c>
      <c r="H65" s="1">
        <v>192</v>
      </c>
      <c r="I65" s="1">
        <v>190</v>
      </c>
      <c r="J65" s="1">
        <v>206</v>
      </c>
      <c r="K65" s="1">
        <v>221</v>
      </c>
      <c r="L65" s="1">
        <v>213</v>
      </c>
      <c r="M65" s="1">
        <v>212</v>
      </c>
      <c r="N65" s="1">
        <v>230</v>
      </c>
      <c r="O65" s="1">
        <v>239</v>
      </c>
    </row>
    <row r="66" spans="1:15" x14ac:dyDescent="0.3">
      <c r="A66" s="7" t="s">
        <v>202</v>
      </c>
      <c r="B66" s="7" t="s">
        <v>98</v>
      </c>
      <c r="C66" s="1">
        <v>67</v>
      </c>
      <c r="D66" s="1">
        <v>55</v>
      </c>
      <c r="E66" s="1">
        <v>49</v>
      </c>
      <c r="F66" s="1">
        <v>57</v>
      </c>
      <c r="G66" s="1">
        <v>70</v>
      </c>
      <c r="H66" s="1">
        <v>84</v>
      </c>
      <c r="I66" s="1">
        <v>110</v>
      </c>
      <c r="J66" s="1">
        <v>106</v>
      </c>
      <c r="K66" s="1">
        <v>160</v>
      </c>
      <c r="L66" s="1">
        <v>199</v>
      </c>
      <c r="M66" s="1">
        <v>254</v>
      </c>
      <c r="N66" s="1">
        <v>328</v>
      </c>
      <c r="O66" s="1">
        <v>378</v>
      </c>
    </row>
    <row r="67" spans="1:15" x14ac:dyDescent="0.3">
      <c r="A67" s="7" t="s">
        <v>202</v>
      </c>
      <c r="B67" s="7" t="s">
        <v>99</v>
      </c>
      <c r="C67" s="1">
        <v>331</v>
      </c>
      <c r="D67" s="1">
        <v>321</v>
      </c>
      <c r="E67" s="1">
        <v>302</v>
      </c>
      <c r="F67" s="1">
        <v>280</v>
      </c>
      <c r="G67" s="1">
        <v>250</v>
      </c>
      <c r="H67" s="1">
        <v>234</v>
      </c>
      <c r="I67" s="1">
        <v>211</v>
      </c>
      <c r="J67" s="1">
        <v>232</v>
      </c>
      <c r="K67" s="1">
        <v>212</v>
      </c>
      <c r="L67" s="1">
        <v>195</v>
      </c>
      <c r="M67" s="1">
        <v>178</v>
      </c>
      <c r="N67" s="1">
        <v>197</v>
      </c>
      <c r="O67" s="1">
        <v>192</v>
      </c>
    </row>
    <row r="68" spans="1:15" x14ac:dyDescent="0.3">
      <c r="A68" s="7" t="s">
        <v>202</v>
      </c>
      <c r="B68" s="7" t="s">
        <v>100</v>
      </c>
      <c r="C68" s="1">
        <v>112</v>
      </c>
      <c r="D68" s="1">
        <v>66</v>
      </c>
      <c r="E68" s="1">
        <v>40</v>
      </c>
      <c r="F68" s="1">
        <v>34</v>
      </c>
      <c r="G68" s="1">
        <v>41</v>
      </c>
      <c r="H68" s="1">
        <v>43</v>
      </c>
      <c r="I68" s="1">
        <v>43</v>
      </c>
      <c r="J68" s="1">
        <v>51</v>
      </c>
      <c r="K68" s="1">
        <v>69</v>
      </c>
      <c r="L68" s="1">
        <v>85</v>
      </c>
      <c r="M68" s="1">
        <v>94</v>
      </c>
      <c r="N68" s="1">
        <v>118</v>
      </c>
      <c r="O68" s="1">
        <v>130</v>
      </c>
    </row>
    <row r="69" spans="1:15" x14ac:dyDescent="0.3">
      <c r="A69" s="7" t="s">
        <v>203</v>
      </c>
      <c r="B69" s="7" t="s">
        <v>89</v>
      </c>
      <c r="C69" s="1">
        <v>307</v>
      </c>
      <c r="D69" s="1">
        <v>285</v>
      </c>
      <c r="E69" s="1">
        <v>296</v>
      </c>
      <c r="F69" s="1">
        <v>316</v>
      </c>
      <c r="G69" s="1">
        <v>337</v>
      </c>
      <c r="H69" s="1">
        <v>342</v>
      </c>
      <c r="I69" s="1">
        <v>366</v>
      </c>
      <c r="J69" s="1">
        <v>403</v>
      </c>
      <c r="K69" s="1">
        <v>416</v>
      </c>
      <c r="L69" s="1">
        <v>449</v>
      </c>
      <c r="M69" s="1">
        <v>473</v>
      </c>
      <c r="N69" s="1">
        <v>517</v>
      </c>
      <c r="O69" s="1">
        <v>579</v>
      </c>
    </row>
    <row r="70" spans="1:15" x14ac:dyDescent="0.3">
      <c r="A70" s="7" t="s">
        <v>203</v>
      </c>
      <c r="B70" s="7" t="s">
        <v>90</v>
      </c>
      <c r="C70" s="1">
        <v>253</v>
      </c>
      <c r="D70" s="1">
        <v>182</v>
      </c>
      <c r="E70" s="1">
        <v>155</v>
      </c>
      <c r="F70" s="1">
        <v>139</v>
      </c>
      <c r="G70" s="1">
        <v>131</v>
      </c>
      <c r="H70" s="1">
        <v>133</v>
      </c>
      <c r="I70" s="1">
        <v>189</v>
      </c>
      <c r="J70" s="1">
        <v>249</v>
      </c>
      <c r="K70" s="1">
        <v>277</v>
      </c>
      <c r="L70" s="1">
        <v>353</v>
      </c>
      <c r="M70" s="1">
        <v>432</v>
      </c>
      <c r="N70" s="1">
        <v>510</v>
      </c>
      <c r="O70" s="1">
        <v>585</v>
      </c>
    </row>
    <row r="71" spans="1:15" x14ac:dyDescent="0.3">
      <c r="A71" s="7" t="s">
        <v>203</v>
      </c>
      <c r="B71" s="7" t="s">
        <v>91</v>
      </c>
      <c r="C71" s="1">
        <v>40</v>
      </c>
      <c r="D71" s="1">
        <v>36</v>
      </c>
      <c r="E71" s="1">
        <v>36</v>
      </c>
      <c r="F71" s="1">
        <v>45</v>
      </c>
      <c r="G71" s="1">
        <v>38</v>
      </c>
      <c r="H71" s="1">
        <v>32</v>
      </c>
      <c r="I71" s="1">
        <v>47</v>
      </c>
      <c r="J71" s="1">
        <v>50</v>
      </c>
      <c r="K71" s="1">
        <v>48</v>
      </c>
      <c r="L71" s="1">
        <v>45</v>
      </c>
      <c r="M71" s="1">
        <v>51</v>
      </c>
      <c r="N71" s="1">
        <v>50</v>
      </c>
      <c r="O71" s="1">
        <v>58</v>
      </c>
    </row>
    <row r="72" spans="1:15" x14ac:dyDescent="0.3">
      <c r="A72" s="7" t="s">
        <v>203</v>
      </c>
      <c r="B72" s="7" t="s">
        <v>92</v>
      </c>
      <c r="C72" s="1">
        <v>49</v>
      </c>
      <c r="D72" s="1">
        <v>35</v>
      </c>
      <c r="E72" s="1">
        <v>29</v>
      </c>
      <c r="F72" s="1">
        <v>39</v>
      </c>
      <c r="G72" s="1">
        <v>32</v>
      </c>
      <c r="H72" s="1">
        <v>46</v>
      </c>
      <c r="I72" s="1">
        <v>57</v>
      </c>
      <c r="J72" s="1">
        <v>95</v>
      </c>
      <c r="K72" s="1">
        <v>153</v>
      </c>
      <c r="L72" s="1">
        <v>195</v>
      </c>
      <c r="M72" s="1">
        <v>214</v>
      </c>
      <c r="N72" s="1">
        <v>252</v>
      </c>
      <c r="O72" s="1">
        <v>282</v>
      </c>
    </row>
    <row r="73" spans="1:15" x14ac:dyDescent="0.3">
      <c r="A73" s="7" t="s">
        <v>203</v>
      </c>
      <c r="B73" s="7" t="s">
        <v>93</v>
      </c>
      <c r="C73" s="1">
        <v>112</v>
      </c>
      <c r="D73" s="1">
        <v>116</v>
      </c>
      <c r="E73" s="1">
        <v>128</v>
      </c>
      <c r="F73" s="1">
        <v>144</v>
      </c>
      <c r="G73" s="1">
        <v>127</v>
      </c>
      <c r="H73" s="1">
        <v>138</v>
      </c>
      <c r="I73" s="1">
        <v>144</v>
      </c>
      <c r="J73" s="1">
        <v>148</v>
      </c>
      <c r="K73" s="1">
        <v>147</v>
      </c>
      <c r="L73" s="1">
        <v>167</v>
      </c>
      <c r="M73" s="1">
        <v>176</v>
      </c>
      <c r="N73" s="1">
        <v>194</v>
      </c>
      <c r="O73" s="1">
        <v>211</v>
      </c>
    </row>
    <row r="74" spans="1:15" x14ac:dyDescent="0.3">
      <c r="A74" s="7" t="s">
        <v>203</v>
      </c>
      <c r="B74" s="7" t="s">
        <v>94</v>
      </c>
      <c r="C74" s="1">
        <v>16</v>
      </c>
      <c r="D74" s="1">
        <v>11</v>
      </c>
      <c r="E74" s="1">
        <v>10</v>
      </c>
      <c r="F74" s="1">
        <v>13</v>
      </c>
      <c r="G74" s="1">
        <v>9</v>
      </c>
      <c r="H74" s="1">
        <v>9</v>
      </c>
      <c r="I74" s="1">
        <v>11</v>
      </c>
      <c r="J74" s="1">
        <v>22</v>
      </c>
      <c r="K74" s="1">
        <v>22</v>
      </c>
      <c r="L74" s="1">
        <v>27</v>
      </c>
      <c r="M74" s="1">
        <v>28</v>
      </c>
      <c r="N74" s="1">
        <v>35</v>
      </c>
      <c r="O74" s="1">
        <v>32</v>
      </c>
    </row>
    <row r="75" spans="1:15" x14ac:dyDescent="0.3">
      <c r="A75" s="7" t="s">
        <v>203</v>
      </c>
      <c r="B75" s="7" t="s">
        <v>95</v>
      </c>
      <c r="C75" s="1">
        <v>3251</v>
      </c>
      <c r="D75" s="1">
        <v>3288</v>
      </c>
      <c r="E75" s="1">
        <v>3507</v>
      </c>
      <c r="F75" s="1">
        <v>3585</v>
      </c>
      <c r="G75" s="1">
        <v>3628</v>
      </c>
      <c r="H75" s="1">
        <v>3667</v>
      </c>
      <c r="I75" s="1">
        <v>3604</v>
      </c>
      <c r="J75" s="1">
        <v>3583</v>
      </c>
      <c r="K75" s="1">
        <v>3601</v>
      </c>
      <c r="L75" s="1">
        <v>3690</v>
      </c>
      <c r="M75" s="1">
        <v>3828</v>
      </c>
      <c r="N75" s="1">
        <v>3911</v>
      </c>
      <c r="O75" s="1">
        <v>3997</v>
      </c>
    </row>
    <row r="76" spans="1:15" x14ac:dyDescent="0.3">
      <c r="A76" s="7" t="s">
        <v>203</v>
      </c>
      <c r="B76" s="7" t="s">
        <v>96</v>
      </c>
      <c r="C76" s="1">
        <v>137</v>
      </c>
      <c r="D76" s="1">
        <v>129</v>
      </c>
      <c r="E76" s="1">
        <v>128</v>
      </c>
      <c r="F76" s="1">
        <v>138</v>
      </c>
      <c r="G76" s="1">
        <v>145</v>
      </c>
      <c r="H76" s="1">
        <v>128</v>
      </c>
      <c r="I76" s="1">
        <v>131</v>
      </c>
      <c r="J76" s="1">
        <v>143</v>
      </c>
      <c r="K76" s="1">
        <v>155</v>
      </c>
      <c r="L76" s="1">
        <v>168</v>
      </c>
      <c r="M76" s="1">
        <v>166</v>
      </c>
      <c r="N76" s="1">
        <v>177</v>
      </c>
      <c r="O76" s="1">
        <v>184</v>
      </c>
    </row>
    <row r="77" spans="1:15" x14ac:dyDescent="0.3">
      <c r="A77" s="7" t="s">
        <v>203</v>
      </c>
      <c r="B77" s="7" t="s">
        <v>97</v>
      </c>
      <c r="C77" s="1">
        <v>48</v>
      </c>
      <c r="D77" s="1">
        <v>57</v>
      </c>
      <c r="E77" s="1">
        <v>61</v>
      </c>
      <c r="F77" s="1">
        <v>60</v>
      </c>
      <c r="G77" s="1">
        <v>62</v>
      </c>
      <c r="H77" s="1">
        <v>57</v>
      </c>
      <c r="I77" s="1">
        <v>51</v>
      </c>
      <c r="J77" s="1">
        <v>59</v>
      </c>
      <c r="K77" s="1">
        <v>67</v>
      </c>
      <c r="L77" s="1">
        <v>81</v>
      </c>
      <c r="M77" s="1">
        <v>84</v>
      </c>
      <c r="N77" s="1">
        <v>83</v>
      </c>
      <c r="O77" s="1">
        <v>88</v>
      </c>
    </row>
    <row r="78" spans="1:15" x14ac:dyDescent="0.3">
      <c r="A78" s="7" t="s">
        <v>203</v>
      </c>
      <c r="B78" s="7" t="s">
        <v>98</v>
      </c>
      <c r="C78" s="1">
        <v>36</v>
      </c>
      <c r="D78" s="1">
        <v>31</v>
      </c>
      <c r="E78" s="1">
        <v>27</v>
      </c>
      <c r="F78" s="1">
        <v>27</v>
      </c>
      <c r="G78" s="1">
        <v>25</v>
      </c>
      <c r="H78" s="1">
        <v>25</v>
      </c>
      <c r="I78" s="1">
        <v>47</v>
      </c>
      <c r="J78" s="1">
        <v>68</v>
      </c>
      <c r="K78" s="1">
        <v>67</v>
      </c>
      <c r="L78" s="1">
        <v>105</v>
      </c>
      <c r="M78" s="1">
        <v>151</v>
      </c>
      <c r="N78" s="1">
        <v>176</v>
      </c>
      <c r="O78" s="1">
        <v>201</v>
      </c>
    </row>
    <row r="79" spans="1:15" x14ac:dyDescent="0.3">
      <c r="A79" s="7" t="s">
        <v>203</v>
      </c>
      <c r="B79" s="7" t="s">
        <v>99</v>
      </c>
      <c r="C79" s="1">
        <v>214</v>
      </c>
      <c r="D79" s="1">
        <v>204</v>
      </c>
      <c r="E79" s="1">
        <v>195</v>
      </c>
      <c r="F79" s="1">
        <v>173</v>
      </c>
      <c r="G79" s="1">
        <v>160</v>
      </c>
      <c r="H79" s="1">
        <v>159</v>
      </c>
      <c r="I79" s="1">
        <v>144</v>
      </c>
      <c r="J79" s="1">
        <v>126</v>
      </c>
      <c r="K79" s="1">
        <v>132</v>
      </c>
      <c r="L79" s="1">
        <v>136</v>
      </c>
      <c r="M79" s="1">
        <v>124</v>
      </c>
      <c r="N79" s="1">
        <v>132</v>
      </c>
      <c r="O79" s="1">
        <v>130</v>
      </c>
    </row>
    <row r="80" spans="1:15" x14ac:dyDescent="0.3">
      <c r="A80" s="7" t="s">
        <v>203</v>
      </c>
      <c r="B80" s="7" t="s">
        <v>100</v>
      </c>
      <c r="C80" s="1">
        <v>42</v>
      </c>
      <c r="D80" s="1">
        <v>28</v>
      </c>
      <c r="E80" s="1">
        <v>23</v>
      </c>
      <c r="F80" s="1">
        <v>21</v>
      </c>
      <c r="G80" s="1">
        <v>14</v>
      </c>
      <c r="H80" s="1">
        <v>16</v>
      </c>
      <c r="I80" s="1">
        <v>22</v>
      </c>
      <c r="J80" s="1">
        <v>23</v>
      </c>
      <c r="K80" s="1">
        <v>28</v>
      </c>
      <c r="L80" s="1">
        <v>38</v>
      </c>
      <c r="M80" s="1">
        <v>59</v>
      </c>
      <c r="N80" s="1">
        <v>75</v>
      </c>
      <c r="O80" s="1">
        <v>87</v>
      </c>
    </row>
    <row r="81" spans="1:15" x14ac:dyDescent="0.3">
      <c r="A81" s="7" t="s">
        <v>204</v>
      </c>
      <c r="B81" s="7" t="s">
        <v>90</v>
      </c>
      <c r="C81" s="1">
        <v>1239</v>
      </c>
      <c r="D81" s="1">
        <v>1051</v>
      </c>
      <c r="E81" s="1">
        <v>949</v>
      </c>
      <c r="F81" s="1">
        <v>847</v>
      </c>
      <c r="G81" s="1">
        <v>792</v>
      </c>
      <c r="H81" s="1">
        <v>761</v>
      </c>
      <c r="I81" s="1">
        <v>831</v>
      </c>
      <c r="J81" s="1">
        <v>903</v>
      </c>
      <c r="K81" s="1">
        <v>1007</v>
      </c>
      <c r="L81" s="1">
        <v>1116</v>
      </c>
      <c r="M81" s="1">
        <v>1228</v>
      </c>
      <c r="N81" s="1">
        <v>1287</v>
      </c>
      <c r="O81" s="1">
        <v>1350</v>
      </c>
    </row>
    <row r="82" spans="1:15" x14ac:dyDescent="0.3">
      <c r="A82" s="7" t="s">
        <v>204</v>
      </c>
      <c r="B82" s="7" t="s">
        <v>89</v>
      </c>
      <c r="C82" s="1">
        <v>1017</v>
      </c>
      <c r="D82" s="1">
        <v>1040</v>
      </c>
      <c r="E82" s="1">
        <v>1036</v>
      </c>
      <c r="F82" s="1">
        <v>1058</v>
      </c>
      <c r="G82" s="1">
        <v>1053</v>
      </c>
      <c r="H82" s="1">
        <v>1051</v>
      </c>
      <c r="I82" s="1">
        <v>1121</v>
      </c>
      <c r="J82" s="1">
        <v>1221</v>
      </c>
      <c r="K82" s="1">
        <v>1322</v>
      </c>
      <c r="L82" s="1">
        <v>1448</v>
      </c>
      <c r="M82" s="1">
        <v>1475</v>
      </c>
      <c r="N82" s="1">
        <v>1565</v>
      </c>
      <c r="O82" s="1">
        <v>1647</v>
      </c>
    </row>
    <row r="83" spans="1:15" x14ac:dyDescent="0.3">
      <c r="A83" s="7" t="s">
        <v>204</v>
      </c>
      <c r="B83" s="7" t="s">
        <v>92</v>
      </c>
      <c r="C83" s="1">
        <v>185</v>
      </c>
      <c r="D83" s="1">
        <v>186</v>
      </c>
      <c r="E83" s="1">
        <v>191</v>
      </c>
      <c r="F83" s="1">
        <v>189</v>
      </c>
      <c r="G83" s="1">
        <v>200</v>
      </c>
      <c r="H83" s="1">
        <v>240</v>
      </c>
      <c r="I83" s="1">
        <v>347</v>
      </c>
      <c r="J83" s="1">
        <v>481</v>
      </c>
      <c r="K83" s="1">
        <v>625</v>
      </c>
      <c r="L83" s="1">
        <v>780</v>
      </c>
      <c r="M83" s="1">
        <v>889</v>
      </c>
      <c r="N83" s="1">
        <v>984</v>
      </c>
      <c r="O83" s="1">
        <v>1085</v>
      </c>
    </row>
    <row r="84" spans="1:15" x14ac:dyDescent="0.3">
      <c r="A84" s="7" t="s">
        <v>204</v>
      </c>
      <c r="B84" s="7" t="s">
        <v>91</v>
      </c>
      <c r="C84" s="1">
        <v>81</v>
      </c>
      <c r="D84" s="1">
        <v>104</v>
      </c>
      <c r="E84" s="1">
        <v>112</v>
      </c>
      <c r="F84" s="1">
        <v>107</v>
      </c>
      <c r="G84" s="1">
        <v>124</v>
      </c>
      <c r="H84" s="1">
        <v>115</v>
      </c>
      <c r="I84" s="1">
        <v>114</v>
      </c>
      <c r="J84" s="1">
        <v>103</v>
      </c>
      <c r="K84" s="1">
        <v>110</v>
      </c>
      <c r="L84" s="1">
        <v>136</v>
      </c>
      <c r="M84" s="1">
        <v>139</v>
      </c>
      <c r="N84" s="1">
        <v>153</v>
      </c>
      <c r="O84" s="1">
        <v>163</v>
      </c>
    </row>
    <row r="85" spans="1:15" x14ac:dyDescent="0.3">
      <c r="A85" s="7" t="s">
        <v>204</v>
      </c>
      <c r="B85" s="7" t="s">
        <v>94</v>
      </c>
      <c r="C85" s="1">
        <v>48</v>
      </c>
      <c r="D85" s="1">
        <v>44</v>
      </c>
      <c r="E85" s="1">
        <v>43</v>
      </c>
      <c r="F85" s="1">
        <v>46</v>
      </c>
      <c r="G85" s="1">
        <v>49</v>
      </c>
      <c r="H85" s="1">
        <v>47</v>
      </c>
      <c r="I85" s="1">
        <v>46</v>
      </c>
      <c r="J85" s="1">
        <v>52</v>
      </c>
      <c r="K85" s="1">
        <v>65</v>
      </c>
      <c r="L85" s="1">
        <v>74</v>
      </c>
      <c r="M85" s="1">
        <v>79</v>
      </c>
      <c r="N85" s="1">
        <v>89</v>
      </c>
      <c r="O85" s="1">
        <v>98</v>
      </c>
    </row>
    <row r="86" spans="1:15" x14ac:dyDescent="0.3">
      <c r="A86" s="7" t="s">
        <v>204</v>
      </c>
      <c r="B86" s="7" t="s">
        <v>93</v>
      </c>
      <c r="C86" s="1">
        <v>190</v>
      </c>
      <c r="D86" s="1">
        <v>190</v>
      </c>
      <c r="E86" s="1">
        <v>187</v>
      </c>
      <c r="F86" s="1">
        <v>214</v>
      </c>
      <c r="G86" s="1">
        <v>214</v>
      </c>
      <c r="H86" s="1">
        <v>225</v>
      </c>
      <c r="I86" s="1">
        <v>250</v>
      </c>
      <c r="J86" s="1">
        <v>247</v>
      </c>
      <c r="K86" s="1">
        <v>244</v>
      </c>
      <c r="L86" s="1">
        <v>266</v>
      </c>
      <c r="M86" s="1">
        <v>272</v>
      </c>
      <c r="N86" s="1">
        <v>284</v>
      </c>
      <c r="O86" s="1">
        <v>305</v>
      </c>
    </row>
    <row r="87" spans="1:15" x14ac:dyDescent="0.3">
      <c r="A87" s="7" t="s">
        <v>204</v>
      </c>
      <c r="B87" s="7" t="s">
        <v>100</v>
      </c>
      <c r="C87" s="1">
        <v>153</v>
      </c>
      <c r="D87" s="1">
        <v>119</v>
      </c>
      <c r="E87" s="1">
        <v>90</v>
      </c>
      <c r="F87" s="1">
        <v>74</v>
      </c>
      <c r="G87" s="1">
        <v>61</v>
      </c>
      <c r="H87" s="1">
        <v>57</v>
      </c>
      <c r="I87" s="1">
        <v>64</v>
      </c>
      <c r="J87" s="1">
        <v>69</v>
      </c>
      <c r="K87" s="1">
        <v>94</v>
      </c>
      <c r="L87" s="1">
        <v>119</v>
      </c>
      <c r="M87" s="1">
        <v>142</v>
      </c>
      <c r="N87" s="1">
        <v>154</v>
      </c>
      <c r="O87" s="1">
        <v>172</v>
      </c>
    </row>
    <row r="88" spans="1:15" x14ac:dyDescent="0.3">
      <c r="A88" s="7" t="s">
        <v>204</v>
      </c>
      <c r="B88" s="7" t="s">
        <v>99</v>
      </c>
      <c r="C88" s="1">
        <v>251</v>
      </c>
      <c r="D88" s="1">
        <v>247</v>
      </c>
      <c r="E88" s="1">
        <v>249</v>
      </c>
      <c r="F88" s="1">
        <v>237</v>
      </c>
      <c r="G88" s="1">
        <v>199</v>
      </c>
      <c r="H88" s="1">
        <v>208</v>
      </c>
      <c r="I88" s="1">
        <v>206</v>
      </c>
      <c r="J88" s="1">
        <v>210</v>
      </c>
      <c r="K88" s="1">
        <v>203</v>
      </c>
      <c r="L88" s="1">
        <v>220</v>
      </c>
      <c r="M88" s="1">
        <v>191</v>
      </c>
      <c r="N88" s="1">
        <v>183</v>
      </c>
      <c r="O88" s="1">
        <v>188</v>
      </c>
    </row>
    <row r="89" spans="1:15" x14ac:dyDescent="0.3">
      <c r="A89" s="7" t="s">
        <v>204</v>
      </c>
      <c r="B89" s="7" t="s">
        <v>98</v>
      </c>
      <c r="C89" s="1">
        <v>153</v>
      </c>
      <c r="D89" s="1">
        <v>136</v>
      </c>
      <c r="E89" s="1">
        <v>127</v>
      </c>
      <c r="F89" s="1">
        <v>120</v>
      </c>
      <c r="G89" s="1">
        <v>110</v>
      </c>
      <c r="H89" s="1">
        <v>128</v>
      </c>
      <c r="I89" s="1">
        <v>158</v>
      </c>
      <c r="J89" s="1">
        <v>206</v>
      </c>
      <c r="K89" s="1">
        <v>261</v>
      </c>
      <c r="L89" s="1">
        <v>328</v>
      </c>
      <c r="M89" s="1">
        <v>413</v>
      </c>
      <c r="N89" s="1">
        <v>493</v>
      </c>
      <c r="O89" s="1">
        <v>547</v>
      </c>
    </row>
    <row r="90" spans="1:15" x14ac:dyDescent="0.3">
      <c r="A90" s="7" t="s">
        <v>204</v>
      </c>
      <c r="B90" s="7" t="s">
        <v>97</v>
      </c>
      <c r="C90" s="1">
        <v>119</v>
      </c>
      <c r="D90" s="1">
        <v>128</v>
      </c>
      <c r="E90" s="1">
        <v>118</v>
      </c>
      <c r="F90" s="1">
        <v>128</v>
      </c>
      <c r="G90" s="1">
        <v>153</v>
      </c>
      <c r="H90" s="1">
        <v>136</v>
      </c>
      <c r="I90" s="1">
        <v>141</v>
      </c>
      <c r="J90" s="1">
        <v>150</v>
      </c>
      <c r="K90" s="1">
        <v>148</v>
      </c>
      <c r="L90" s="1">
        <v>171</v>
      </c>
      <c r="M90" s="1">
        <v>178</v>
      </c>
      <c r="N90" s="1">
        <v>196</v>
      </c>
      <c r="O90" s="1">
        <v>197</v>
      </c>
    </row>
    <row r="91" spans="1:15" x14ac:dyDescent="0.3">
      <c r="A91" s="7" t="s">
        <v>204</v>
      </c>
      <c r="B91" s="7" t="s">
        <v>96</v>
      </c>
      <c r="C91" s="1">
        <v>297</v>
      </c>
      <c r="D91" s="1">
        <v>269</v>
      </c>
      <c r="E91" s="1">
        <v>248</v>
      </c>
      <c r="F91" s="1">
        <v>245</v>
      </c>
      <c r="G91" s="1">
        <v>222</v>
      </c>
      <c r="H91" s="1">
        <v>236</v>
      </c>
      <c r="I91" s="1">
        <v>246</v>
      </c>
      <c r="J91" s="1">
        <v>246</v>
      </c>
      <c r="K91" s="1">
        <v>267</v>
      </c>
      <c r="L91" s="1">
        <v>277</v>
      </c>
      <c r="M91" s="1">
        <v>265</v>
      </c>
      <c r="N91" s="1">
        <v>265</v>
      </c>
      <c r="O91" s="1">
        <v>262</v>
      </c>
    </row>
    <row r="92" spans="1:15" x14ac:dyDescent="0.3">
      <c r="A92" s="7" t="s">
        <v>204</v>
      </c>
      <c r="B92" s="7" t="s">
        <v>95</v>
      </c>
      <c r="C92" s="1">
        <v>4328</v>
      </c>
      <c r="D92" s="1">
        <v>4473</v>
      </c>
      <c r="E92" s="1">
        <v>4552</v>
      </c>
      <c r="F92" s="1">
        <v>4525</v>
      </c>
      <c r="G92" s="1">
        <v>4443</v>
      </c>
      <c r="H92" s="1">
        <v>4467</v>
      </c>
      <c r="I92" s="1">
        <v>4659</v>
      </c>
      <c r="J92" s="1">
        <v>4804</v>
      </c>
      <c r="K92" s="1">
        <v>4787</v>
      </c>
      <c r="L92" s="1">
        <v>4938</v>
      </c>
      <c r="M92" s="1">
        <v>4921</v>
      </c>
      <c r="N92" s="1">
        <v>4855</v>
      </c>
      <c r="O92" s="1">
        <v>5077</v>
      </c>
    </row>
    <row r="93" spans="1:15" x14ac:dyDescent="0.3">
      <c r="A93" s="10" t="s">
        <v>18</v>
      </c>
      <c r="B93" s="10" t="s">
        <v>18</v>
      </c>
      <c r="C93" s="5">
        <v>49667</v>
      </c>
      <c r="D93" s="5">
        <v>48581</v>
      </c>
      <c r="E93" s="5">
        <v>49003</v>
      </c>
      <c r="F93" s="5">
        <v>49496</v>
      </c>
      <c r="G93" s="5">
        <v>49820</v>
      </c>
      <c r="H93" s="5">
        <v>49919</v>
      </c>
      <c r="I93" s="5">
        <v>52087</v>
      </c>
      <c r="J93" s="5">
        <v>53910</v>
      </c>
      <c r="K93" s="5">
        <v>55908</v>
      </c>
      <c r="L93" s="5">
        <v>58882</v>
      </c>
      <c r="M93" s="5">
        <v>61057</v>
      </c>
      <c r="N93" s="5">
        <v>64007</v>
      </c>
      <c r="O93" s="5">
        <v>66726</v>
      </c>
    </row>
    <row r="94" spans="1:15" x14ac:dyDescent="0.3">
      <c r="A94" s="15"/>
      <c r="B94" s="15"/>
    </row>
    <row r="95" spans="1:15" x14ac:dyDescent="0.3">
      <c r="A95" s="15"/>
      <c r="B95" s="15"/>
    </row>
    <row r="96" spans="1:15" x14ac:dyDescent="0.3">
      <c r="A96" s="15"/>
      <c r="B96" s="15"/>
      <c r="C96" s="18" t="s">
        <v>37</v>
      </c>
      <c r="D96" s="19"/>
      <c r="E96" s="19"/>
      <c r="F96" s="19"/>
      <c r="G96" s="19"/>
      <c r="H96" s="19"/>
      <c r="I96" s="19"/>
      <c r="J96" s="19"/>
      <c r="K96" s="19"/>
      <c r="L96" s="19"/>
      <c r="M96" s="19"/>
      <c r="N96" s="19"/>
      <c r="O96" s="19"/>
    </row>
    <row r="97" spans="1:15" x14ac:dyDescent="0.3">
      <c r="A97" s="9" t="s">
        <v>41</v>
      </c>
      <c r="B97" s="9" t="s">
        <v>41</v>
      </c>
      <c r="C97" s="4" t="s">
        <v>0</v>
      </c>
      <c r="D97" s="4" t="s">
        <v>1</v>
      </c>
      <c r="E97" s="4" t="s">
        <v>2</v>
      </c>
      <c r="F97" s="4" t="s">
        <v>3</v>
      </c>
      <c r="G97" s="4" t="s">
        <v>4</v>
      </c>
      <c r="H97" s="4" t="s">
        <v>5</v>
      </c>
      <c r="I97" s="4" t="s">
        <v>6</v>
      </c>
      <c r="J97" s="4" t="s">
        <v>7</v>
      </c>
      <c r="K97" s="4" t="s">
        <v>8</v>
      </c>
      <c r="L97" s="4" t="s">
        <v>9</v>
      </c>
      <c r="M97" s="4" t="s">
        <v>10</v>
      </c>
      <c r="N97" s="4" t="s">
        <v>11</v>
      </c>
      <c r="O97" s="4" t="s">
        <v>12</v>
      </c>
    </row>
    <row r="98" spans="1:15" x14ac:dyDescent="0.3">
      <c r="A98" s="8" t="s">
        <v>198</v>
      </c>
      <c r="B98" s="8" t="s">
        <v>89</v>
      </c>
      <c r="C98" s="2">
        <v>0.30238025271819002</v>
      </c>
      <c r="D98" s="2">
        <v>0.29428490190503298</v>
      </c>
      <c r="E98" s="2">
        <v>0.30360157568936402</v>
      </c>
      <c r="F98" s="2">
        <v>0.30369172729722399</v>
      </c>
      <c r="G98" s="2">
        <v>0.29475437135720201</v>
      </c>
      <c r="H98" s="2">
        <v>0.28303048968278399</v>
      </c>
      <c r="I98" s="2">
        <v>0.30632530120481899</v>
      </c>
      <c r="J98" s="2">
        <v>0.32533013205282102</v>
      </c>
      <c r="K98" s="2">
        <v>0.31930547380812202</v>
      </c>
      <c r="L98" s="2">
        <v>0.334293118341492</v>
      </c>
      <c r="M98" s="2">
        <v>0.34496567505720799</v>
      </c>
      <c r="N98" s="2">
        <v>0.36742323097463297</v>
      </c>
      <c r="O98" s="2">
        <v>0.37720744054626798</v>
      </c>
    </row>
    <row r="99" spans="1:15" x14ac:dyDescent="0.3">
      <c r="A99" s="8" t="s">
        <v>198</v>
      </c>
      <c r="B99" s="8" t="s">
        <v>90</v>
      </c>
      <c r="C99" s="2">
        <v>0.51055194805194803</v>
      </c>
      <c r="D99" s="2">
        <v>0.50223015165031204</v>
      </c>
      <c r="E99" s="2">
        <v>0.49178644763860402</v>
      </c>
      <c r="F99" s="2">
        <v>0.50050251256281397</v>
      </c>
      <c r="G99" s="2">
        <v>0.48100092678405898</v>
      </c>
      <c r="H99" s="2">
        <v>0.5</v>
      </c>
      <c r="I99" s="2">
        <v>0.52051488334674201</v>
      </c>
      <c r="J99" s="2">
        <v>0.50442477876106195</v>
      </c>
      <c r="K99" s="2">
        <v>0.51178010471204205</v>
      </c>
      <c r="L99" s="2">
        <v>0.50646298472385398</v>
      </c>
      <c r="M99" s="2">
        <v>0.50537634408602194</v>
      </c>
      <c r="N99" s="2">
        <v>0.49053926206244097</v>
      </c>
      <c r="O99" s="2">
        <v>0.49960967993754901</v>
      </c>
    </row>
    <row r="100" spans="1:15" x14ac:dyDescent="0.3">
      <c r="A100" s="8" t="s">
        <v>198</v>
      </c>
      <c r="B100" s="8" t="s">
        <v>91</v>
      </c>
      <c r="C100" s="2">
        <v>3.70261533940641E-2</v>
      </c>
      <c r="D100" s="2">
        <v>3.6394654535115201E-2</v>
      </c>
      <c r="E100" s="2">
        <v>3.6015756893640997E-2</v>
      </c>
      <c r="F100" s="2">
        <v>4.0689841013203998E-2</v>
      </c>
      <c r="G100" s="2">
        <v>3.8856508465167902E-2</v>
      </c>
      <c r="H100" s="2">
        <v>3.8497074222359103E-2</v>
      </c>
      <c r="I100" s="2">
        <v>4.0060240963855402E-2</v>
      </c>
      <c r="J100" s="2">
        <v>3.9315726290516197E-2</v>
      </c>
      <c r="K100" s="2">
        <v>4.7675103001765702E-2</v>
      </c>
      <c r="L100" s="2">
        <v>4.9524906420961697E-2</v>
      </c>
      <c r="M100" s="2">
        <v>5.34897025171625E-2</v>
      </c>
      <c r="N100" s="2">
        <v>6.1415220293725002E-2</v>
      </c>
      <c r="O100" s="2">
        <v>6.2867906757711298E-2</v>
      </c>
    </row>
    <row r="101" spans="1:15" x14ac:dyDescent="0.3">
      <c r="A101" s="8" t="s">
        <v>198</v>
      </c>
      <c r="B101" s="8" t="s">
        <v>92</v>
      </c>
      <c r="C101" s="2">
        <v>0.11038961038961</v>
      </c>
      <c r="D101" s="2">
        <v>0.112399643175736</v>
      </c>
      <c r="E101" s="2">
        <v>0.108829568788501</v>
      </c>
      <c r="F101" s="2">
        <v>0.116582914572864</v>
      </c>
      <c r="G101" s="2">
        <v>0.13345690454124201</v>
      </c>
      <c r="H101" s="2">
        <v>0.14083175803402601</v>
      </c>
      <c r="I101" s="2">
        <v>0.152051488334674</v>
      </c>
      <c r="J101" s="2">
        <v>0.15044247787610601</v>
      </c>
      <c r="K101" s="2">
        <v>0.155104712041885</v>
      </c>
      <c r="L101" s="2">
        <v>0.15041128084606301</v>
      </c>
      <c r="M101" s="2">
        <v>0.157894736842105</v>
      </c>
      <c r="N101" s="2">
        <v>0.1759697256386</v>
      </c>
      <c r="O101" s="2">
        <v>0.200234192037471</v>
      </c>
    </row>
    <row r="102" spans="1:15" x14ac:dyDescent="0.3">
      <c r="A102" s="8" t="s">
        <v>198</v>
      </c>
      <c r="B102" s="8" t="s">
        <v>93</v>
      </c>
      <c r="C102" s="2">
        <v>3.5850719952982703E-2</v>
      </c>
      <c r="D102" s="2">
        <v>3.6963321012226297E-2</v>
      </c>
      <c r="E102" s="2">
        <v>3.6578503095104097E-2</v>
      </c>
      <c r="F102" s="2">
        <v>4.2037186742118003E-2</v>
      </c>
      <c r="G102" s="2">
        <v>4.3019705800721598E-2</v>
      </c>
      <c r="H102" s="2">
        <v>4.0344933785032303E-2</v>
      </c>
      <c r="I102" s="2">
        <v>4.2168674698795199E-2</v>
      </c>
      <c r="J102" s="2">
        <v>5.1620648259303702E-2</v>
      </c>
      <c r="K102" s="2">
        <v>4.9440847557386702E-2</v>
      </c>
      <c r="L102" s="2">
        <v>4.72214224013821E-2</v>
      </c>
      <c r="M102" s="2">
        <v>4.8627002288329502E-2</v>
      </c>
      <c r="N102" s="2">
        <v>4.9399198931909201E-2</v>
      </c>
      <c r="O102" s="2">
        <v>4.8504826936661201E-2</v>
      </c>
    </row>
    <row r="103" spans="1:15" x14ac:dyDescent="0.3">
      <c r="A103" s="8" t="s">
        <v>198</v>
      </c>
      <c r="B103" s="8" t="s">
        <v>94</v>
      </c>
      <c r="C103" s="2">
        <v>2.0292207792207799E-2</v>
      </c>
      <c r="D103" s="2">
        <v>2.1409455842997301E-2</v>
      </c>
      <c r="E103" s="2">
        <v>2.1560574948665302E-2</v>
      </c>
      <c r="F103" s="2">
        <v>2.8140703517587899E-2</v>
      </c>
      <c r="G103" s="2">
        <v>2.6876737720111201E-2</v>
      </c>
      <c r="H103" s="2">
        <v>2.55198487712665E-2</v>
      </c>
      <c r="I103" s="2">
        <v>1.85036202735318E-2</v>
      </c>
      <c r="J103" s="2">
        <v>1.6961651917404098E-2</v>
      </c>
      <c r="K103" s="2">
        <v>1.8979057591623001E-2</v>
      </c>
      <c r="L103" s="2">
        <v>1.9976498237367801E-2</v>
      </c>
      <c r="M103" s="2">
        <v>2.3203169213355999E-2</v>
      </c>
      <c r="N103" s="2">
        <v>2.4124881740775799E-2</v>
      </c>
      <c r="O103" s="2">
        <v>2.1467603434816501E-2</v>
      </c>
    </row>
    <row r="104" spans="1:15" x14ac:dyDescent="0.3">
      <c r="A104" s="8" t="s">
        <v>198</v>
      </c>
      <c r="B104" s="8" t="s">
        <v>95</v>
      </c>
      <c r="C104" s="2">
        <v>0.53511607405230699</v>
      </c>
      <c r="D104" s="2">
        <v>0.53312482229172597</v>
      </c>
      <c r="E104" s="2">
        <v>0.53263927968486202</v>
      </c>
      <c r="F104" s="2">
        <v>0.52330908111021301</v>
      </c>
      <c r="G104" s="2">
        <v>0.53538717735220698</v>
      </c>
      <c r="H104" s="2">
        <v>0.54296273483215296</v>
      </c>
      <c r="I104" s="2">
        <v>0.518975903614458</v>
      </c>
      <c r="J104" s="2">
        <v>0.495798319327731</v>
      </c>
      <c r="K104" s="2">
        <v>0.50058858151854002</v>
      </c>
      <c r="L104" s="2">
        <v>0.490930031672905</v>
      </c>
      <c r="M104" s="2">
        <v>0.475400457665904</v>
      </c>
      <c r="N104" s="2">
        <v>0.44672897196261702</v>
      </c>
      <c r="O104" s="2">
        <v>0.437014363079821</v>
      </c>
    </row>
    <row r="105" spans="1:15" x14ac:dyDescent="0.3">
      <c r="A105" s="8" t="s">
        <v>198</v>
      </c>
      <c r="B105" s="8" t="s">
        <v>96</v>
      </c>
      <c r="C105" s="2">
        <v>0.20698051948051899</v>
      </c>
      <c r="D105" s="2">
        <v>0.23818019625334499</v>
      </c>
      <c r="E105" s="2">
        <v>0.24024640657084201</v>
      </c>
      <c r="F105" s="2">
        <v>0.235175879396985</v>
      </c>
      <c r="G105" s="2">
        <v>0.24189063948100101</v>
      </c>
      <c r="H105" s="2">
        <v>0.236294896030246</v>
      </c>
      <c r="I105" s="2">
        <v>0.19871279163314601</v>
      </c>
      <c r="J105" s="2">
        <v>0.18805309734513301</v>
      </c>
      <c r="K105" s="2">
        <v>0.166884816753927</v>
      </c>
      <c r="L105" s="2">
        <v>0.170975323149236</v>
      </c>
      <c r="M105" s="2">
        <v>0.148839841539332</v>
      </c>
      <c r="N105" s="2">
        <v>0.13339640491958399</v>
      </c>
      <c r="O105" s="2">
        <v>0.106167056986729</v>
      </c>
    </row>
    <row r="106" spans="1:15" x14ac:dyDescent="0.3">
      <c r="A106" s="8" t="s">
        <v>198</v>
      </c>
      <c r="B106" s="8" t="s">
        <v>97</v>
      </c>
      <c r="C106" s="2">
        <v>3.4675286511901299E-2</v>
      </c>
      <c r="D106" s="2">
        <v>3.8100653966448697E-2</v>
      </c>
      <c r="E106" s="2">
        <v>3.8266741699493498E-2</v>
      </c>
      <c r="F106" s="2">
        <v>4.0959310158986802E-2</v>
      </c>
      <c r="G106" s="2">
        <v>4.0799333888426298E-2</v>
      </c>
      <c r="H106" s="2">
        <v>4.86603018170619E-2</v>
      </c>
      <c r="I106" s="2">
        <v>4.8795180722891601E-2</v>
      </c>
      <c r="J106" s="2">
        <v>4.4117647058823498E-2</v>
      </c>
      <c r="K106" s="2">
        <v>4.1200706297822201E-2</v>
      </c>
      <c r="L106" s="2">
        <v>4.08868413475382E-2</v>
      </c>
      <c r="M106" s="2">
        <v>3.9187643020594999E-2</v>
      </c>
      <c r="N106" s="2">
        <v>4.1121495327102797E-2</v>
      </c>
      <c r="O106" s="2">
        <v>4.1441017188603699E-2</v>
      </c>
    </row>
    <row r="107" spans="1:15" x14ac:dyDescent="0.3">
      <c r="A107" s="8" t="s">
        <v>198</v>
      </c>
      <c r="B107" s="8" t="s">
        <v>98</v>
      </c>
      <c r="C107" s="2">
        <v>6.25E-2</v>
      </c>
      <c r="D107" s="2">
        <v>5.7091882247992901E-2</v>
      </c>
      <c r="E107" s="2">
        <v>6.4681724845995894E-2</v>
      </c>
      <c r="F107" s="2">
        <v>6.6331658291457304E-2</v>
      </c>
      <c r="G107" s="2">
        <v>6.6728452270620894E-2</v>
      </c>
      <c r="H107" s="2">
        <v>5.95463137996219E-2</v>
      </c>
      <c r="I107" s="2">
        <v>7.7232502011263096E-2</v>
      </c>
      <c r="J107" s="2">
        <v>9.6607669616519204E-2</v>
      </c>
      <c r="K107" s="2">
        <v>0.10732984293193699</v>
      </c>
      <c r="L107" s="2">
        <v>0.11515863689776699</v>
      </c>
      <c r="M107" s="2">
        <v>0.12790039615167001</v>
      </c>
      <c r="N107" s="2">
        <v>0.13670766319772901</v>
      </c>
      <c r="O107" s="2">
        <v>0.126073380171741</v>
      </c>
    </row>
    <row r="108" spans="1:15" x14ac:dyDescent="0.3">
      <c r="A108" s="8" t="s">
        <v>198</v>
      </c>
      <c r="B108" s="8" t="s">
        <v>99</v>
      </c>
      <c r="C108" s="2">
        <v>5.4951513370555399E-2</v>
      </c>
      <c r="D108" s="2">
        <v>6.1131646289451197E-2</v>
      </c>
      <c r="E108" s="2">
        <v>5.2898142937535197E-2</v>
      </c>
      <c r="F108" s="2">
        <v>4.9312853678253797E-2</v>
      </c>
      <c r="G108" s="2">
        <v>4.7182903136275302E-2</v>
      </c>
      <c r="H108" s="2">
        <v>4.6504465660609798E-2</v>
      </c>
      <c r="I108" s="2">
        <v>4.3674698795180697E-2</v>
      </c>
      <c r="J108" s="2">
        <v>4.3817527010804297E-2</v>
      </c>
      <c r="K108" s="2">
        <v>4.1789287816362597E-2</v>
      </c>
      <c r="L108" s="2">
        <v>3.7143679815721302E-2</v>
      </c>
      <c r="M108" s="2">
        <v>3.8329519450800903E-2</v>
      </c>
      <c r="N108" s="2">
        <v>3.39118825100133E-2</v>
      </c>
      <c r="O108" s="2">
        <v>3.2964445490934802E-2</v>
      </c>
    </row>
    <row r="109" spans="1:15" x14ac:dyDescent="0.3">
      <c r="A109" s="8" t="s">
        <v>198</v>
      </c>
      <c r="B109" s="8" t="s">
        <v>100</v>
      </c>
      <c r="C109" s="2">
        <v>8.9285714285714302E-2</v>
      </c>
      <c r="D109" s="2">
        <v>6.8688670829616397E-2</v>
      </c>
      <c r="E109" s="2">
        <v>7.2895277207392195E-2</v>
      </c>
      <c r="F109" s="2">
        <v>5.3266331658291498E-2</v>
      </c>
      <c r="G109" s="2">
        <v>5.0046339202965702E-2</v>
      </c>
      <c r="H109" s="2">
        <v>3.7807183364839299E-2</v>
      </c>
      <c r="I109" s="2">
        <v>3.29847144006436E-2</v>
      </c>
      <c r="J109" s="2">
        <v>4.35103244837758E-2</v>
      </c>
      <c r="K109" s="2">
        <v>3.9921465968586402E-2</v>
      </c>
      <c r="L109" s="2">
        <v>3.7015276145710901E-2</v>
      </c>
      <c r="M109" s="2">
        <v>3.6785512167515598E-2</v>
      </c>
      <c r="N109" s="2">
        <v>3.9262062440870403E-2</v>
      </c>
      <c r="O109" s="2">
        <v>4.6448087431693999E-2</v>
      </c>
    </row>
    <row r="110" spans="1:15" x14ac:dyDescent="0.3">
      <c r="A110" s="8" t="s">
        <v>199</v>
      </c>
      <c r="B110" s="8" t="s">
        <v>89</v>
      </c>
      <c r="C110" s="2">
        <v>0.29684724689165198</v>
      </c>
      <c r="D110" s="2">
        <v>0.29295902196060702</v>
      </c>
      <c r="E110" s="2">
        <v>0.28062432723358399</v>
      </c>
      <c r="F110" s="2">
        <v>0.28050063104753897</v>
      </c>
      <c r="G110" s="2">
        <v>0.27950247750025298</v>
      </c>
      <c r="H110" s="2">
        <v>0.282030701314337</v>
      </c>
      <c r="I110" s="2">
        <v>0.27936539219550599</v>
      </c>
      <c r="J110" s="2">
        <v>0.28799369644440098</v>
      </c>
      <c r="K110" s="2">
        <v>0.28989722707000198</v>
      </c>
      <c r="L110" s="2">
        <v>0.30257814713381798</v>
      </c>
      <c r="M110" s="2">
        <v>0.31381184407796098</v>
      </c>
      <c r="N110" s="2">
        <v>0.31570631970260199</v>
      </c>
      <c r="O110" s="2">
        <v>0.328144164543825</v>
      </c>
    </row>
    <row r="111" spans="1:15" x14ac:dyDescent="0.3">
      <c r="A111" s="8" t="s">
        <v>199</v>
      </c>
      <c r="B111" s="8" t="s">
        <v>90</v>
      </c>
      <c r="C111" s="2">
        <v>0.46506849315068499</v>
      </c>
      <c r="D111" s="2">
        <v>0.42810188989317999</v>
      </c>
      <c r="E111" s="2">
        <v>0.42042318307267701</v>
      </c>
      <c r="F111" s="2">
        <v>0.39390962671905699</v>
      </c>
      <c r="G111" s="2">
        <v>0.40442655935613703</v>
      </c>
      <c r="H111" s="2">
        <v>0.38461538461538503</v>
      </c>
      <c r="I111" s="2">
        <v>0.38260869565217398</v>
      </c>
      <c r="J111" s="2">
        <v>0.41130434782608699</v>
      </c>
      <c r="K111" s="2">
        <v>0.42720588235294099</v>
      </c>
      <c r="L111" s="2">
        <v>0.42992552471225498</v>
      </c>
      <c r="M111" s="2">
        <v>0.42623979912115501</v>
      </c>
      <c r="N111" s="2">
        <v>0.46149870801033599</v>
      </c>
      <c r="O111" s="2">
        <v>0.46646026831785298</v>
      </c>
    </row>
    <row r="112" spans="1:15" x14ac:dyDescent="0.3">
      <c r="A112" s="8" t="s">
        <v>199</v>
      </c>
      <c r="B112" s="8" t="s">
        <v>91</v>
      </c>
      <c r="C112" s="2">
        <v>3.0528419182948501E-2</v>
      </c>
      <c r="D112" s="2">
        <v>3.1695721077654497E-2</v>
      </c>
      <c r="E112" s="2">
        <v>3.0139935414424099E-2</v>
      </c>
      <c r="F112" s="2">
        <v>2.9764408918805201E-2</v>
      </c>
      <c r="G112" s="2">
        <v>3.3269289109111103E-2</v>
      </c>
      <c r="H112" s="2">
        <v>3.75238286344938E-2</v>
      </c>
      <c r="I112" s="2">
        <v>3.8431217973985E-2</v>
      </c>
      <c r="J112" s="2">
        <v>3.8707771102137301E-2</v>
      </c>
      <c r="K112" s="2">
        <v>3.9460926895481897E-2</v>
      </c>
      <c r="L112" s="2">
        <v>4.2119180281424098E-2</v>
      </c>
      <c r="M112" s="2">
        <v>4.1979010494752597E-2</v>
      </c>
      <c r="N112" s="2">
        <v>4.3587360594795503E-2</v>
      </c>
      <c r="O112" s="2">
        <v>5.0759505613737099E-2</v>
      </c>
    </row>
    <row r="113" spans="1:15" x14ac:dyDescent="0.3">
      <c r="A113" s="8" t="s">
        <v>199</v>
      </c>
      <c r="B113" s="8" t="s">
        <v>92</v>
      </c>
      <c r="C113" s="2">
        <v>7.8082191780821902E-2</v>
      </c>
      <c r="D113" s="2">
        <v>8.1347576006573497E-2</v>
      </c>
      <c r="E113" s="2">
        <v>8.1876724931002801E-2</v>
      </c>
      <c r="F113" s="2">
        <v>8.7426326129665999E-2</v>
      </c>
      <c r="G113" s="2">
        <v>8.5513078470824996E-2</v>
      </c>
      <c r="H113" s="2">
        <v>8.7460484720758694E-2</v>
      </c>
      <c r="I113" s="2">
        <v>7.6328502415458896E-2</v>
      </c>
      <c r="J113" s="2">
        <v>9.0434782608695696E-2</v>
      </c>
      <c r="K113" s="2">
        <v>8.5294117647058798E-2</v>
      </c>
      <c r="L113" s="2">
        <v>8.8016249153689899E-2</v>
      </c>
      <c r="M113" s="2">
        <v>8.8512241054613902E-2</v>
      </c>
      <c r="N113" s="2">
        <v>8.1136950904392796E-2</v>
      </c>
      <c r="O113" s="2">
        <v>8.3591331269349797E-2</v>
      </c>
    </row>
    <row r="114" spans="1:15" x14ac:dyDescent="0.3">
      <c r="A114" s="8" t="s">
        <v>199</v>
      </c>
      <c r="B114" s="8" t="s">
        <v>93</v>
      </c>
      <c r="C114" s="2">
        <v>4.3516873889875698E-2</v>
      </c>
      <c r="D114" s="2">
        <v>4.5392800543355198E-2</v>
      </c>
      <c r="E114" s="2">
        <v>4.8654467168998898E-2</v>
      </c>
      <c r="F114" s="2">
        <v>4.6487168700042103E-2</v>
      </c>
      <c r="G114" s="2">
        <v>4.7527555870158798E-2</v>
      </c>
      <c r="H114" s="2">
        <v>4.8359586635898497E-2</v>
      </c>
      <c r="I114" s="2">
        <v>5.1635790303508101E-2</v>
      </c>
      <c r="J114" s="2">
        <v>4.9345021176007101E-2</v>
      </c>
      <c r="K114" s="2">
        <v>5.0513864649990303E-2</v>
      </c>
      <c r="L114" s="2">
        <v>5.1090754556615402E-2</v>
      </c>
      <c r="M114" s="2">
        <v>5.1817841079460303E-2</v>
      </c>
      <c r="N114" s="2">
        <v>5.4925650557620803E-2</v>
      </c>
      <c r="O114" s="2">
        <v>5.3306915746768602E-2</v>
      </c>
    </row>
    <row r="115" spans="1:15" x14ac:dyDescent="0.3">
      <c r="A115" s="8" t="s">
        <v>199</v>
      </c>
      <c r="B115" s="8" t="s">
        <v>94</v>
      </c>
      <c r="C115" s="2">
        <v>1.5068493150684901E-2</v>
      </c>
      <c r="D115" s="2">
        <v>1.5612161051766601E-2</v>
      </c>
      <c r="E115" s="2">
        <v>2.3919043238270501E-2</v>
      </c>
      <c r="F115" s="2">
        <v>2.55402750491159E-2</v>
      </c>
      <c r="G115" s="2">
        <v>2.5150905432595599E-2</v>
      </c>
      <c r="H115" s="2">
        <v>2.3182297154899899E-2</v>
      </c>
      <c r="I115" s="2">
        <v>2.8019323671497599E-2</v>
      </c>
      <c r="J115" s="2">
        <v>2.4347826086956501E-2</v>
      </c>
      <c r="K115" s="2">
        <v>3.08823529411765E-2</v>
      </c>
      <c r="L115" s="2">
        <v>2.9113067027758999E-2</v>
      </c>
      <c r="M115" s="2">
        <v>2.82485875706215E-2</v>
      </c>
      <c r="N115" s="2">
        <v>2.9974160206718298E-2</v>
      </c>
      <c r="O115" s="2">
        <v>2.8895768833849301E-2</v>
      </c>
    </row>
    <row r="116" spans="1:15" x14ac:dyDescent="0.3">
      <c r="A116" s="8" t="s">
        <v>199</v>
      </c>
      <c r="B116" s="8" t="s">
        <v>95</v>
      </c>
      <c r="C116" s="2">
        <v>0.53829928952042605</v>
      </c>
      <c r="D116" s="2">
        <v>0.54494000452795999</v>
      </c>
      <c r="E116" s="2">
        <v>0.55608180839612498</v>
      </c>
      <c r="F116" s="2">
        <v>0.56310475389145997</v>
      </c>
      <c r="G116" s="2">
        <v>0.55789260794822504</v>
      </c>
      <c r="H116" s="2">
        <v>0.54991471857128504</v>
      </c>
      <c r="I116" s="2">
        <v>0.54729996058336605</v>
      </c>
      <c r="J116" s="2">
        <v>0.53826455234905901</v>
      </c>
      <c r="K116" s="2">
        <v>0.53577661431064605</v>
      </c>
      <c r="L116" s="2">
        <v>0.51874586835395198</v>
      </c>
      <c r="M116" s="2">
        <v>0.50768365817091499</v>
      </c>
      <c r="N116" s="2">
        <v>0.5</v>
      </c>
      <c r="O116" s="2">
        <v>0.47787527125200502</v>
      </c>
    </row>
    <row r="117" spans="1:15" x14ac:dyDescent="0.3">
      <c r="A117" s="8" t="s">
        <v>199</v>
      </c>
      <c r="B117" s="8" t="s">
        <v>96</v>
      </c>
      <c r="C117" s="2">
        <v>0.29931506849315098</v>
      </c>
      <c r="D117" s="2">
        <v>0.32621199671322898</v>
      </c>
      <c r="E117" s="2">
        <v>0.33578656853725902</v>
      </c>
      <c r="F117" s="2">
        <v>0.35854616895874297</v>
      </c>
      <c r="G117" s="2">
        <v>0.36317907444668002</v>
      </c>
      <c r="H117" s="2">
        <v>0.38040042149631198</v>
      </c>
      <c r="I117" s="2">
        <v>0.38067632850241501</v>
      </c>
      <c r="J117" s="2">
        <v>0.35913043478260898</v>
      </c>
      <c r="K117" s="2">
        <v>0.33235294117647102</v>
      </c>
      <c r="L117" s="2">
        <v>0.30602572782667598</v>
      </c>
      <c r="M117" s="2">
        <v>0.29064657878217198</v>
      </c>
      <c r="N117" s="2">
        <v>0.25426356589147298</v>
      </c>
      <c r="O117" s="2">
        <v>0.24922600619195001</v>
      </c>
    </row>
    <row r="118" spans="1:15" x14ac:dyDescent="0.3">
      <c r="A118" s="8" t="s">
        <v>199</v>
      </c>
      <c r="B118" s="8" t="s">
        <v>97</v>
      </c>
      <c r="C118" s="2">
        <v>3.6967140319715798E-2</v>
      </c>
      <c r="D118" s="2">
        <v>3.6336880235453901E-2</v>
      </c>
      <c r="E118" s="2">
        <v>3.7029063509149598E-2</v>
      </c>
      <c r="F118" s="2">
        <v>3.7652503155237702E-2</v>
      </c>
      <c r="G118" s="2">
        <v>4.1156840934371497E-2</v>
      </c>
      <c r="H118" s="2">
        <v>4.2741045449984999E-2</v>
      </c>
      <c r="I118" s="2">
        <v>4.2668506109578203E-2</v>
      </c>
      <c r="J118" s="2">
        <v>4.3533930857874499E-2</v>
      </c>
      <c r="K118" s="2">
        <v>4.2175683536940102E-2</v>
      </c>
      <c r="L118" s="2">
        <v>4.46689961280574E-2</v>
      </c>
      <c r="M118" s="2">
        <v>4.7694902548725597E-2</v>
      </c>
      <c r="N118" s="2">
        <v>5.0650557620817799E-2</v>
      </c>
      <c r="O118" s="2">
        <v>5.52882347391263E-2</v>
      </c>
    </row>
    <row r="119" spans="1:15" x14ac:dyDescent="0.3">
      <c r="A119" s="8" t="s">
        <v>199</v>
      </c>
      <c r="B119" s="8" t="s">
        <v>98</v>
      </c>
      <c r="C119" s="2">
        <v>5.6164383561643799E-2</v>
      </c>
      <c r="D119" s="2">
        <v>6.0805258833196402E-2</v>
      </c>
      <c r="E119" s="2">
        <v>6.2557497700092002E-2</v>
      </c>
      <c r="F119" s="2">
        <v>7.3673870333988201E-2</v>
      </c>
      <c r="G119" s="2">
        <v>6.6398390342052305E-2</v>
      </c>
      <c r="H119" s="2">
        <v>7.1654373024235996E-2</v>
      </c>
      <c r="I119" s="2">
        <v>7.5362318840579701E-2</v>
      </c>
      <c r="J119" s="2">
        <v>7.0434782608695706E-2</v>
      </c>
      <c r="K119" s="2">
        <v>7.8676470588235306E-2</v>
      </c>
      <c r="L119" s="2">
        <v>0.106296547054841</v>
      </c>
      <c r="M119" s="2">
        <v>0.12554927809165101</v>
      </c>
      <c r="N119" s="2">
        <v>0.129198966408269</v>
      </c>
      <c r="O119" s="2">
        <v>0.12590299277605799</v>
      </c>
    </row>
    <row r="120" spans="1:15" x14ac:dyDescent="0.3">
      <c r="A120" s="8" t="s">
        <v>199</v>
      </c>
      <c r="B120" s="8" t="s">
        <v>99</v>
      </c>
      <c r="C120" s="2">
        <v>5.3841030195381903E-2</v>
      </c>
      <c r="D120" s="2">
        <v>4.8675571654969399E-2</v>
      </c>
      <c r="E120" s="2">
        <v>4.7470398277717998E-2</v>
      </c>
      <c r="F120" s="2">
        <v>4.24905342869163E-2</v>
      </c>
      <c r="G120" s="2">
        <v>4.0651228637880503E-2</v>
      </c>
      <c r="H120" s="2">
        <v>3.94301193940002E-2</v>
      </c>
      <c r="I120" s="2">
        <v>4.0599132834056001E-2</v>
      </c>
      <c r="J120" s="2">
        <v>4.2155028070521003E-2</v>
      </c>
      <c r="K120" s="2">
        <v>4.2175683536940102E-2</v>
      </c>
      <c r="L120" s="2">
        <v>4.0797053546132798E-2</v>
      </c>
      <c r="M120" s="2">
        <v>3.70127436281859E-2</v>
      </c>
      <c r="N120" s="2">
        <v>3.51301115241636E-2</v>
      </c>
      <c r="O120" s="2">
        <v>3.4625908104538201E-2</v>
      </c>
    </row>
    <row r="121" spans="1:15" x14ac:dyDescent="0.3">
      <c r="A121" s="8" t="s">
        <v>199</v>
      </c>
      <c r="B121" s="8" t="s">
        <v>100</v>
      </c>
      <c r="C121" s="2">
        <v>8.6301369863013705E-2</v>
      </c>
      <c r="D121" s="2">
        <v>8.7921117502054197E-2</v>
      </c>
      <c r="E121" s="2">
        <v>7.5436982520699206E-2</v>
      </c>
      <c r="F121" s="2">
        <v>6.0903732809430303E-2</v>
      </c>
      <c r="G121" s="2">
        <v>5.5331991951710298E-2</v>
      </c>
      <c r="H121" s="2">
        <v>5.2687038988408902E-2</v>
      </c>
      <c r="I121" s="2">
        <v>5.7004830917874401E-2</v>
      </c>
      <c r="J121" s="2">
        <v>4.4347826086956497E-2</v>
      </c>
      <c r="K121" s="2">
        <v>4.5588235294117603E-2</v>
      </c>
      <c r="L121" s="2">
        <v>4.0622884224779998E-2</v>
      </c>
      <c r="M121" s="2">
        <v>4.0803515379786597E-2</v>
      </c>
      <c r="N121" s="2">
        <v>4.3927648578811401E-2</v>
      </c>
      <c r="O121" s="2">
        <v>4.5923632610939097E-2</v>
      </c>
    </row>
    <row r="122" spans="1:15" x14ac:dyDescent="0.3">
      <c r="A122" s="8" t="s">
        <v>200</v>
      </c>
      <c r="B122" s="8" t="s">
        <v>89</v>
      </c>
      <c r="C122" s="2">
        <v>0.300492610837438</v>
      </c>
      <c r="D122" s="2">
        <v>0.30744186046511601</v>
      </c>
      <c r="E122" s="2">
        <v>0.31958137418474097</v>
      </c>
      <c r="F122" s="2">
        <v>0.33047919483250698</v>
      </c>
      <c r="G122" s="2">
        <v>0.32758342737385099</v>
      </c>
      <c r="H122" s="2">
        <v>0.33409130662935099</v>
      </c>
      <c r="I122" s="2">
        <v>0.33584968964938799</v>
      </c>
      <c r="J122" s="2">
        <v>0.34264001321658699</v>
      </c>
      <c r="K122" s="2">
        <v>0.34855378615534599</v>
      </c>
      <c r="L122" s="2">
        <v>0.36954732510288102</v>
      </c>
      <c r="M122" s="2">
        <v>0.37784187309127898</v>
      </c>
      <c r="N122" s="2">
        <v>0.39268810184429598</v>
      </c>
      <c r="O122" s="2">
        <v>0.40834128390350299</v>
      </c>
    </row>
    <row r="123" spans="1:15" x14ac:dyDescent="0.3">
      <c r="A123" s="8" t="s">
        <v>200</v>
      </c>
      <c r="B123" s="8" t="s">
        <v>90</v>
      </c>
      <c r="C123" s="2">
        <v>0.64725536992840105</v>
      </c>
      <c r="D123" s="2">
        <v>0.62927856766719303</v>
      </c>
      <c r="E123" s="2">
        <v>0.60057306590257897</v>
      </c>
      <c r="F123" s="2">
        <v>0.57746478873239404</v>
      </c>
      <c r="G123" s="2">
        <v>0.57178841309823702</v>
      </c>
      <c r="H123" s="2">
        <v>0.56513409961685801</v>
      </c>
      <c r="I123" s="2">
        <v>0.549420209828824</v>
      </c>
      <c r="J123" s="2">
        <v>0.53076538269134599</v>
      </c>
      <c r="K123" s="2">
        <v>0.52567449956483903</v>
      </c>
      <c r="L123" s="2">
        <v>0.52155536770921396</v>
      </c>
      <c r="M123" s="2">
        <v>0.49196261682242998</v>
      </c>
      <c r="N123" s="2">
        <v>0.48991622711759197</v>
      </c>
      <c r="O123" s="2">
        <v>0.46660865782031802</v>
      </c>
    </row>
    <row r="124" spans="1:15" x14ac:dyDescent="0.3">
      <c r="A124" s="8" t="s">
        <v>200</v>
      </c>
      <c r="B124" s="8" t="s">
        <v>91</v>
      </c>
      <c r="C124" s="2">
        <v>2.3041474654377898E-2</v>
      </c>
      <c r="D124" s="2">
        <v>2.5426356589147301E-2</v>
      </c>
      <c r="E124" s="2">
        <v>2.9880175944183199E-2</v>
      </c>
      <c r="F124" s="2">
        <v>3.3949226378248501E-2</v>
      </c>
      <c r="G124" s="2">
        <v>3.69176205062067E-2</v>
      </c>
      <c r="H124" s="2">
        <v>3.8306804267972699E-2</v>
      </c>
      <c r="I124" s="2">
        <v>3.9255158530447899E-2</v>
      </c>
      <c r="J124" s="2">
        <v>3.71716504212787E-2</v>
      </c>
      <c r="K124" s="2">
        <v>4.37114072148196E-2</v>
      </c>
      <c r="L124" s="2">
        <v>4.8230452674897097E-2</v>
      </c>
      <c r="M124" s="2">
        <v>5.2935188327112297E-2</v>
      </c>
      <c r="N124" s="2">
        <v>5.8593112453076503E-2</v>
      </c>
      <c r="O124" s="2">
        <v>5.58811503339239E-2</v>
      </c>
    </row>
    <row r="125" spans="1:15" x14ac:dyDescent="0.3">
      <c r="A125" s="8" t="s">
        <v>200</v>
      </c>
      <c r="B125" s="8" t="s">
        <v>92</v>
      </c>
      <c r="C125" s="2">
        <v>8.4486873508353197E-2</v>
      </c>
      <c r="D125" s="2">
        <v>9.1100579252237995E-2</v>
      </c>
      <c r="E125" s="2">
        <v>0.106017191977077</v>
      </c>
      <c r="F125" s="2">
        <v>0.122065727699531</v>
      </c>
      <c r="G125" s="2">
        <v>0.13602015113350099</v>
      </c>
      <c r="H125" s="2">
        <v>0.145593869731801</v>
      </c>
      <c r="I125" s="2">
        <v>0.16289342904472701</v>
      </c>
      <c r="J125" s="2">
        <v>0.183591795897949</v>
      </c>
      <c r="K125" s="2">
        <v>0.189730200174064</v>
      </c>
      <c r="L125" s="2">
        <v>0.18596787827557101</v>
      </c>
      <c r="M125" s="2">
        <v>0.210093457943925</v>
      </c>
      <c r="N125" s="2">
        <v>0.22804840210983601</v>
      </c>
      <c r="O125" s="2">
        <v>0.27082880139221199</v>
      </c>
    </row>
    <row r="126" spans="1:15" x14ac:dyDescent="0.3">
      <c r="A126" s="8" t="s">
        <v>200</v>
      </c>
      <c r="B126" s="8" t="s">
        <v>93</v>
      </c>
      <c r="C126" s="2">
        <v>3.03511838550771E-2</v>
      </c>
      <c r="D126" s="2">
        <v>2.91472868217054E-2</v>
      </c>
      <c r="E126" s="2">
        <v>3.0638556044289399E-2</v>
      </c>
      <c r="F126" s="2">
        <v>3.2747483851584797E-2</v>
      </c>
      <c r="G126" s="2">
        <v>3.3854586490407901E-2</v>
      </c>
      <c r="H126" s="2">
        <v>3.1135210774881902E-2</v>
      </c>
      <c r="I126" s="2">
        <v>3.06995470558631E-2</v>
      </c>
      <c r="J126" s="2">
        <v>3.2215430365108197E-2</v>
      </c>
      <c r="K126" s="2">
        <v>3.21741956451089E-2</v>
      </c>
      <c r="L126" s="2">
        <v>3.4074074074074097E-2</v>
      </c>
      <c r="M126" s="2">
        <v>3.6817102137767198E-2</v>
      </c>
      <c r="N126" s="2">
        <v>3.4437734617267797E-2</v>
      </c>
      <c r="O126" s="2">
        <v>3.5845713506882898E-2</v>
      </c>
    </row>
    <row r="127" spans="1:15" x14ac:dyDescent="0.3">
      <c r="A127" s="8" t="s">
        <v>200</v>
      </c>
      <c r="B127" s="8" t="s">
        <v>94</v>
      </c>
      <c r="C127" s="2">
        <v>1.57517899761337E-2</v>
      </c>
      <c r="D127" s="2">
        <v>1.6850974196945801E-2</v>
      </c>
      <c r="E127" s="2">
        <v>1.9484240687679101E-2</v>
      </c>
      <c r="F127" s="2">
        <v>1.93661971830986E-2</v>
      </c>
      <c r="G127" s="2">
        <v>2.0780856423173798E-2</v>
      </c>
      <c r="H127" s="2">
        <v>1.9795657726692201E-2</v>
      </c>
      <c r="I127" s="2">
        <v>2.3191606847045802E-2</v>
      </c>
      <c r="J127" s="2">
        <v>2.6513256628314202E-2</v>
      </c>
      <c r="K127" s="2">
        <v>2.1758050478677099E-2</v>
      </c>
      <c r="L127" s="2">
        <v>2.49366018596788E-2</v>
      </c>
      <c r="M127" s="2">
        <v>1.9065420560747701E-2</v>
      </c>
      <c r="N127" s="2">
        <v>2.0477815699658699E-2</v>
      </c>
      <c r="O127" s="2">
        <v>2.0230585164237501E-2</v>
      </c>
    </row>
    <row r="128" spans="1:15" x14ac:dyDescent="0.3">
      <c r="A128" s="8" t="s">
        <v>200</v>
      </c>
      <c r="B128" s="8" t="s">
        <v>95</v>
      </c>
      <c r="C128" s="2">
        <v>0.57492451930716704</v>
      </c>
      <c r="D128" s="2">
        <v>0.56248062015503897</v>
      </c>
      <c r="E128" s="2">
        <v>0.54209009555589305</v>
      </c>
      <c r="F128" s="2">
        <v>0.52711431575784895</v>
      </c>
      <c r="G128" s="2">
        <v>0.525713364501048</v>
      </c>
      <c r="H128" s="2">
        <v>0.52212698967990201</v>
      </c>
      <c r="I128" s="2">
        <v>0.52088575742325105</v>
      </c>
      <c r="J128" s="2">
        <v>0.51610771518255405</v>
      </c>
      <c r="K128" s="2">
        <v>0.50438739031524205</v>
      </c>
      <c r="L128" s="2">
        <v>0.47753086419753099</v>
      </c>
      <c r="M128" s="2">
        <v>0.46386155412283703</v>
      </c>
      <c r="N128" s="2">
        <v>0.44556879386322801</v>
      </c>
      <c r="O128" s="2">
        <v>0.43178410794602701</v>
      </c>
    </row>
    <row r="129" spans="1:15" x14ac:dyDescent="0.3">
      <c r="A129" s="8" t="s">
        <v>200</v>
      </c>
      <c r="B129" s="8" t="s">
        <v>96</v>
      </c>
      <c r="C129" s="2">
        <v>0.108830548926014</v>
      </c>
      <c r="D129" s="2">
        <v>0.11848341232227499</v>
      </c>
      <c r="E129" s="2">
        <v>0.13696275071633199</v>
      </c>
      <c r="F129" s="2">
        <v>0.14906103286385</v>
      </c>
      <c r="G129" s="2">
        <v>0.14672544080604499</v>
      </c>
      <c r="H129" s="2">
        <v>0.14367816091954</v>
      </c>
      <c r="I129" s="2">
        <v>0.132523467697405</v>
      </c>
      <c r="J129" s="2">
        <v>0.11505752876438199</v>
      </c>
      <c r="K129" s="2">
        <v>9.7911227154047001E-2</v>
      </c>
      <c r="L129" s="2">
        <v>9.4251901944209598E-2</v>
      </c>
      <c r="M129" s="2">
        <v>7.9252336448598096E-2</v>
      </c>
      <c r="N129" s="2">
        <v>6.5156686317095897E-2</v>
      </c>
      <c r="O129" s="2">
        <v>4.8944964107026298E-2</v>
      </c>
    </row>
    <row r="130" spans="1:15" x14ac:dyDescent="0.3">
      <c r="A130" s="8" t="s">
        <v>200</v>
      </c>
      <c r="B130" s="8" t="s">
        <v>97</v>
      </c>
      <c r="C130" s="2">
        <v>2.41538217066582E-2</v>
      </c>
      <c r="D130" s="2">
        <v>2.9302325581395301E-2</v>
      </c>
      <c r="E130" s="2">
        <v>3.2458668284544197E-2</v>
      </c>
      <c r="F130" s="2">
        <v>3.4099444194081403E-2</v>
      </c>
      <c r="G130" s="2">
        <v>3.8368531355795599E-2</v>
      </c>
      <c r="H130" s="2">
        <v>3.9881056498163397E-2</v>
      </c>
      <c r="I130" s="2">
        <v>3.8751887267237002E-2</v>
      </c>
      <c r="J130" s="2">
        <v>3.7997687097307102E-2</v>
      </c>
      <c r="K130" s="2">
        <v>3.7536561585960401E-2</v>
      </c>
      <c r="L130" s="2">
        <v>3.7860082304526699E-2</v>
      </c>
      <c r="M130" s="2">
        <v>3.8683406854428198E-2</v>
      </c>
      <c r="N130" s="2">
        <v>4.1129427125836497E-2</v>
      </c>
      <c r="O130" s="2">
        <v>3.9661987188224099E-2</v>
      </c>
    </row>
    <row r="131" spans="1:15" x14ac:dyDescent="0.3">
      <c r="A131" s="8" t="s">
        <v>200</v>
      </c>
      <c r="B131" s="8" t="s">
        <v>98</v>
      </c>
      <c r="C131" s="2">
        <v>5.2028639618138403E-2</v>
      </c>
      <c r="D131" s="2">
        <v>5.6345444971037398E-2</v>
      </c>
      <c r="E131" s="2">
        <v>6.0744985673352403E-2</v>
      </c>
      <c r="F131" s="2">
        <v>6.5727699530516395E-2</v>
      </c>
      <c r="G131" s="2">
        <v>7.9974811083123404E-2</v>
      </c>
      <c r="H131" s="2">
        <v>9.2592592592592601E-2</v>
      </c>
      <c r="I131" s="2">
        <v>9.3318608503589195E-2</v>
      </c>
      <c r="J131" s="2">
        <v>0.10705352676338201</v>
      </c>
      <c r="K131" s="2">
        <v>0.123150565709312</v>
      </c>
      <c r="L131" s="2">
        <v>0.12510566356720201</v>
      </c>
      <c r="M131" s="2">
        <v>0.148785046728972</v>
      </c>
      <c r="N131" s="2">
        <v>0.14706794911573101</v>
      </c>
      <c r="O131" s="2">
        <v>0.14639982597346099</v>
      </c>
    </row>
    <row r="132" spans="1:15" x14ac:dyDescent="0.3">
      <c r="A132" s="8" t="s">
        <v>200</v>
      </c>
      <c r="B132" s="8" t="s">
        <v>99</v>
      </c>
      <c r="C132" s="2">
        <v>4.7036389639281702E-2</v>
      </c>
      <c r="D132" s="2">
        <v>4.62015503875969E-2</v>
      </c>
      <c r="E132" s="2">
        <v>4.5351129986349201E-2</v>
      </c>
      <c r="F132" s="2">
        <v>4.1610334985729303E-2</v>
      </c>
      <c r="G132" s="2">
        <v>3.75624697726906E-2</v>
      </c>
      <c r="H132" s="2">
        <v>3.4458632149728899E-2</v>
      </c>
      <c r="I132" s="2">
        <v>3.45579600738131E-2</v>
      </c>
      <c r="J132" s="2">
        <v>3.3867503717165001E-2</v>
      </c>
      <c r="K132" s="2">
        <v>3.3636659083522903E-2</v>
      </c>
      <c r="L132" s="2">
        <v>3.27572016460905E-2</v>
      </c>
      <c r="M132" s="2">
        <v>2.98608754665762E-2</v>
      </c>
      <c r="N132" s="2">
        <v>2.75828300962951E-2</v>
      </c>
      <c r="O132" s="2">
        <v>2.84857571214393E-2</v>
      </c>
    </row>
    <row r="133" spans="1:15" x14ac:dyDescent="0.3">
      <c r="A133" s="8" t="s">
        <v>200</v>
      </c>
      <c r="B133" s="8" t="s">
        <v>100</v>
      </c>
      <c r="C133" s="2">
        <v>9.1646778042959398E-2</v>
      </c>
      <c r="D133" s="2">
        <v>8.7941021590310697E-2</v>
      </c>
      <c r="E133" s="2">
        <v>7.6217765042979904E-2</v>
      </c>
      <c r="F133" s="2">
        <v>6.63145539906103E-2</v>
      </c>
      <c r="G133" s="2">
        <v>4.4710327455919401E-2</v>
      </c>
      <c r="H133" s="2">
        <v>3.3205619412515999E-2</v>
      </c>
      <c r="I133" s="2">
        <v>3.8652678078409698E-2</v>
      </c>
      <c r="J133" s="2">
        <v>3.7018509254627303E-2</v>
      </c>
      <c r="K133" s="2">
        <v>4.1775456919060101E-2</v>
      </c>
      <c r="L133" s="2">
        <v>4.81825866441251E-2</v>
      </c>
      <c r="M133" s="2">
        <v>5.0841121495327102E-2</v>
      </c>
      <c r="N133" s="2">
        <v>4.9332919640086903E-2</v>
      </c>
      <c r="O133" s="2">
        <v>4.6987165542745297E-2</v>
      </c>
    </row>
    <row r="134" spans="1:15" x14ac:dyDescent="0.3">
      <c r="A134" s="8" t="s">
        <v>201</v>
      </c>
      <c r="B134" s="8" t="s">
        <v>89</v>
      </c>
      <c r="C134" s="2">
        <v>0.208486727378415</v>
      </c>
      <c r="D134" s="2">
        <v>0.21078901900556701</v>
      </c>
      <c r="E134" s="2">
        <v>0.21126497005987999</v>
      </c>
      <c r="F134" s="2">
        <v>0.209399383052078</v>
      </c>
      <c r="G134" s="2">
        <v>0.22746562553047001</v>
      </c>
      <c r="H134" s="2">
        <v>0.23990719257540599</v>
      </c>
      <c r="I134" s="2">
        <v>0.23612786489746701</v>
      </c>
      <c r="J134" s="2">
        <v>0.23698033918655301</v>
      </c>
      <c r="K134" s="2">
        <v>0.232021078735276</v>
      </c>
      <c r="L134" s="2">
        <v>0.256923540036123</v>
      </c>
      <c r="M134" s="2">
        <v>0.26939970717423101</v>
      </c>
      <c r="N134" s="2">
        <v>0.27373134328358201</v>
      </c>
      <c r="O134" s="2">
        <v>0.27220436474369802</v>
      </c>
    </row>
    <row r="135" spans="1:15" x14ac:dyDescent="0.3">
      <c r="A135" s="8" t="s">
        <v>201</v>
      </c>
      <c r="B135" s="8" t="s">
        <v>90</v>
      </c>
      <c r="C135" s="2">
        <v>0.59087564385577596</v>
      </c>
      <c r="D135" s="2">
        <v>0.58006814310051102</v>
      </c>
      <c r="E135" s="2">
        <v>0.552491103202847</v>
      </c>
      <c r="F135" s="2">
        <v>0.53308823529411797</v>
      </c>
      <c r="G135" s="2">
        <v>0.51753635585970903</v>
      </c>
      <c r="H135" s="2">
        <v>0.50033579583613197</v>
      </c>
      <c r="I135" s="2">
        <v>0.49575551782682498</v>
      </c>
      <c r="J135" s="2">
        <v>0.47003994673768301</v>
      </c>
      <c r="K135" s="2">
        <v>0.45544178991278</v>
      </c>
      <c r="L135" s="2">
        <v>0.444380403458213</v>
      </c>
      <c r="M135" s="2">
        <v>0.44956295771320598</v>
      </c>
      <c r="N135" s="2">
        <v>0.44111546439271698</v>
      </c>
      <c r="O135" s="2">
        <v>0.41227461858529801</v>
      </c>
    </row>
    <row r="136" spans="1:15" x14ac:dyDescent="0.3">
      <c r="A136" s="8" t="s">
        <v>201</v>
      </c>
      <c r="B136" s="8" t="s">
        <v>91</v>
      </c>
      <c r="C136" s="2">
        <v>2.0344894400309999E-2</v>
      </c>
      <c r="D136" s="2">
        <v>2.0733346131695099E-2</v>
      </c>
      <c r="E136" s="2">
        <v>1.9086826347305401E-2</v>
      </c>
      <c r="F136" s="2">
        <v>1.7238250771184901E-2</v>
      </c>
      <c r="G136" s="2">
        <v>2.1558309285350501E-2</v>
      </c>
      <c r="H136" s="2">
        <v>2.4903325599381299E-2</v>
      </c>
      <c r="I136" s="2">
        <v>2.6236429433051899E-2</v>
      </c>
      <c r="J136" s="2">
        <v>2.7465105808194501E-2</v>
      </c>
      <c r="K136" s="2">
        <v>2.58834469931804E-2</v>
      </c>
      <c r="L136" s="2">
        <v>2.7242624924744101E-2</v>
      </c>
      <c r="M136" s="2">
        <v>3.07467057101025E-2</v>
      </c>
      <c r="N136" s="2">
        <v>3.1343283582089501E-2</v>
      </c>
      <c r="O136" s="2">
        <v>3.1805109118592502E-2</v>
      </c>
    </row>
    <row r="137" spans="1:15" x14ac:dyDescent="0.3">
      <c r="A137" s="8" t="s">
        <v>201</v>
      </c>
      <c r="B137" s="8" t="s">
        <v>92</v>
      </c>
      <c r="C137" s="2">
        <v>9.27152317880795E-2</v>
      </c>
      <c r="D137" s="2">
        <v>9.8807495741056198E-2</v>
      </c>
      <c r="E137" s="2">
        <v>0.104092526690391</v>
      </c>
      <c r="F137" s="2">
        <v>0.105698529411765</v>
      </c>
      <c r="G137" s="2">
        <v>0.142001710863986</v>
      </c>
      <c r="H137" s="2">
        <v>0.17662860980523801</v>
      </c>
      <c r="I137" s="2">
        <v>0.21109224674589699</v>
      </c>
      <c r="J137" s="2">
        <v>0.248113626276076</v>
      </c>
      <c r="K137" s="2">
        <v>0.27531285551763401</v>
      </c>
      <c r="L137" s="2">
        <v>0.27608069164265098</v>
      </c>
      <c r="M137" s="2">
        <v>0.26033545948499898</v>
      </c>
      <c r="N137" s="2">
        <v>0.257663056003687</v>
      </c>
      <c r="O137" s="2">
        <v>0.230929264909847</v>
      </c>
    </row>
    <row r="138" spans="1:15" x14ac:dyDescent="0.3">
      <c r="A138" s="8" t="s">
        <v>201</v>
      </c>
      <c r="B138" s="8" t="s">
        <v>93</v>
      </c>
      <c r="C138" s="2">
        <v>3.6233288122456901E-2</v>
      </c>
      <c r="D138" s="2">
        <v>3.8971011710501102E-2</v>
      </c>
      <c r="E138" s="2">
        <v>3.7986526946107803E-2</v>
      </c>
      <c r="F138" s="2">
        <v>4.0645980765741198E-2</v>
      </c>
      <c r="G138" s="2">
        <v>3.8872856900356502E-2</v>
      </c>
      <c r="H138" s="2">
        <v>3.8824439288476398E-2</v>
      </c>
      <c r="I138" s="2">
        <v>4.0108564535584999E-2</v>
      </c>
      <c r="J138" s="2">
        <v>4.3073690529791403E-2</v>
      </c>
      <c r="K138" s="2">
        <v>4.6652200867947899E-2</v>
      </c>
      <c r="L138" s="2">
        <v>4.37989163154726E-2</v>
      </c>
      <c r="M138" s="2">
        <v>4.3045387994143501E-2</v>
      </c>
      <c r="N138" s="2">
        <v>4.4626865671641799E-2</v>
      </c>
      <c r="O138" s="2">
        <v>4.66926070038911E-2</v>
      </c>
    </row>
    <row r="139" spans="1:15" x14ac:dyDescent="0.3">
      <c r="A139" s="8" t="s">
        <v>201</v>
      </c>
      <c r="B139" s="8" t="s">
        <v>94</v>
      </c>
      <c r="C139" s="2">
        <v>1.6188373804267801E-2</v>
      </c>
      <c r="D139" s="2">
        <v>1.87393526405451E-2</v>
      </c>
      <c r="E139" s="2">
        <v>1.95729537366548E-2</v>
      </c>
      <c r="F139" s="2">
        <v>2.7573529411764702E-2</v>
      </c>
      <c r="G139" s="2">
        <v>3.1650983746792101E-2</v>
      </c>
      <c r="H139" s="2">
        <v>2.5520483546003999E-2</v>
      </c>
      <c r="I139" s="2">
        <v>2.43350311262026E-2</v>
      </c>
      <c r="J139" s="2">
        <v>2.2636484687083899E-2</v>
      </c>
      <c r="K139" s="2">
        <v>2.1236253318164599E-2</v>
      </c>
      <c r="L139" s="2">
        <v>1.9596541786743499E-2</v>
      </c>
      <c r="M139" s="2">
        <v>2.00803212851406E-2</v>
      </c>
      <c r="N139" s="2">
        <v>2.1433510025351502E-2</v>
      </c>
      <c r="O139" s="2">
        <v>2.3578363384188599E-2</v>
      </c>
    </row>
    <row r="140" spans="1:15" x14ac:dyDescent="0.3">
      <c r="A140" s="8" t="s">
        <v>201</v>
      </c>
      <c r="B140" s="8" t="s">
        <v>95</v>
      </c>
      <c r="C140" s="2">
        <v>0.65898081767099403</v>
      </c>
      <c r="D140" s="2">
        <v>0.65214052601267003</v>
      </c>
      <c r="E140" s="2">
        <v>0.65587574850299402</v>
      </c>
      <c r="F140" s="2">
        <v>0.66666666666666696</v>
      </c>
      <c r="G140" s="2">
        <v>0.64725852996095701</v>
      </c>
      <c r="H140" s="2">
        <v>0.62938901778808998</v>
      </c>
      <c r="I140" s="2">
        <v>0.62997587454764803</v>
      </c>
      <c r="J140" s="2">
        <v>0.62929611286207399</v>
      </c>
      <c r="K140" s="2">
        <v>0.63112213267203998</v>
      </c>
      <c r="L140" s="2">
        <v>0.61047561709813403</v>
      </c>
      <c r="M140" s="2">
        <v>0.59765739385065897</v>
      </c>
      <c r="N140" s="2">
        <v>0.592238805970149</v>
      </c>
      <c r="O140" s="2">
        <v>0.58162747420064298</v>
      </c>
    </row>
    <row r="141" spans="1:15" x14ac:dyDescent="0.3">
      <c r="A141" s="8" t="s">
        <v>201</v>
      </c>
      <c r="B141" s="8" t="s">
        <v>96</v>
      </c>
      <c r="C141" s="2">
        <v>0.15305371596762299</v>
      </c>
      <c r="D141" s="2">
        <v>0.16865417376490599</v>
      </c>
      <c r="E141" s="2">
        <v>0.201957295373665</v>
      </c>
      <c r="F141" s="2">
        <v>0.204963235294118</v>
      </c>
      <c r="G141" s="2">
        <v>0.190761334473909</v>
      </c>
      <c r="H141" s="2">
        <v>0.18132975151108099</v>
      </c>
      <c r="I141" s="2">
        <v>0.147142048670062</v>
      </c>
      <c r="J141" s="2">
        <v>0.122059476253884</v>
      </c>
      <c r="K141" s="2">
        <v>9.7080015168752407E-2</v>
      </c>
      <c r="L141" s="2">
        <v>8.3861671469740606E-2</v>
      </c>
      <c r="M141" s="2">
        <v>8.1974958658162095E-2</v>
      </c>
      <c r="N141" s="2">
        <v>7.6745793961742304E-2</v>
      </c>
      <c r="O141" s="2">
        <v>8.70319001386963E-2</v>
      </c>
    </row>
    <row r="142" spans="1:15" x14ac:dyDescent="0.3">
      <c r="A142" s="8" t="s">
        <v>201</v>
      </c>
      <c r="B142" s="8" t="s">
        <v>97</v>
      </c>
      <c r="C142" s="2">
        <v>2.6932764968029502E-2</v>
      </c>
      <c r="D142" s="2">
        <v>2.7260510654636201E-2</v>
      </c>
      <c r="E142" s="2">
        <v>2.6384730538922201E-2</v>
      </c>
      <c r="F142" s="2">
        <v>2.6129559063690799E-2</v>
      </c>
      <c r="G142" s="2">
        <v>2.9027329825156999E-2</v>
      </c>
      <c r="H142" s="2">
        <v>3.1554524361948999E-2</v>
      </c>
      <c r="I142" s="2">
        <v>3.1815440289505399E-2</v>
      </c>
      <c r="J142" s="2">
        <v>2.9716343989194101E-2</v>
      </c>
      <c r="K142" s="2">
        <v>3.0688158710477399E-2</v>
      </c>
      <c r="L142" s="2">
        <v>3.14569536423841E-2</v>
      </c>
      <c r="M142" s="2">
        <v>3.2064421669106898E-2</v>
      </c>
      <c r="N142" s="2">
        <v>3.3134328358209002E-2</v>
      </c>
      <c r="O142" s="2">
        <v>4.1278971409237003E-2</v>
      </c>
    </row>
    <row r="143" spans="1:15" x14ac:dyDescent="0.3">
      <c r="A143" s="8" t="s">
        <v>201</v>
      </c>
      <c r="B143" s="8" t="s">
        <v>98</v>
      </c>
      <c r="C143" s="2">
        <v>6.6961000735835205E-2</v>
      </c>
      <c r="D143" s="2">
        <v>6.9846678023850098E-2</v>
      </c>
      <c r="E143" s="2">
        <v>6.9395017793594305E-2</v>
      </c>
      <c r="F143" s="2">
        <v>8.0882352941176502E-2</v>
      </c>
      <c r="G143" s="2">
        <v>8.2976903336184807E-2</v>
      </c>
      <c r="H143" s="2">
        <v>8.1262592343854897E-2</v>
      </c>
      <c r="I143" s="2">
        <v>8.9983022071307303E-2</v>
      </c>
      <c r="J143" s="2">
        <v>9.9866844207723002E-2</v>
      </c>
      <c r="K143" s="2">
        <v>0.10580204778157</v>
      </c>
      <c r="L143" s="2">
        <v>0.12507204610951</v>
      </c>
      <c r="M143" s="2">
        <v>0.14056224899598399</v>
      </c>
      <c r="N143" s="2">
        <v>0.15303065222401499</v>
      </c>
      <c r="O143" s="2">
        <v>0.19105409153952799</v>
      </c>
    </row>
    <row r="144" spans="1:15" x14ac:dyDescent="0.3">
      <c r="A144" s="8" t="s">
        <v>201</v>
      </c>
      <c r="B144" s="8" t="s">
        <v>99</v>
      </c>
      <c r="C144" s="2">
        <v>4.9021507459794597E-2</v>
      </c>
      <c r="D144" s="2">
        <v>5.0105586484929902E-2</v>
      </c>
      <c r="E144" s="2">
        <v>4.9401197604790399E-2</v>
      </c>
      <c r="F144" s="2">
        <v>3.9920159680638702E-2</v>
      </c>
      <c r="G144" s="2">
        <v>3.5817348497708401E-2</v>
      </c>
      <c r="H144" s="2">
        <v>3.5421500386697599E-2</v>
      </c>
      <c r="I144" s="2">
        <v>3.5735826296743101E-2</v>
      </c>
      <c r="J144" s="2">
        <v>3.34684076241933E-2</v>
      </c>
      <c r="K144" s="2">
        <v>3.36329820210787E-2</v>
      </c>
      <c r="L144" s="2">
        <v>3.0102347983142701E-2</v>
      </c>
      <c r="M144" s="2">
        <v>2.7086383601757E-2</v>
      </c>
      <c r="N144" s="2">
        <v>2.49253731343284E-2</v>
      </c>
      <c r="O144" s="2">
        <v>2.6391473523938402E-2</v>
      </c>
    </row>
    <row r="145" spans="1:15" x14ac:dyDescent="0.3">
      <c r="A145" s="8" t="s">
        <v>201</v>
      </c>
      <c r="B145" s="8" t="s">
        <v>100</v>
      </c>
      <c r="C145" s="2">
        <v>8.0206033848417999E-2</v>
      </c>
      <c r="D145" s="2">
        <v>6.3884156729131197E-2</v>
      </c>
      <c r="E145" s="2">
        <v>5.2491103202847E-2</v>
      </c>
      <c r="F145" s="2">
        <v>4.7794117647058799E-2</v>
      </c>
      <c r="G145" s="2">
        <v>3.5072711719418302E-2</v>
      </c>
      <c r="H145" s="2">
        <v>3.4922766957689699E-2</v>
      </c>
      <c r="I145" s="2">
        <v>3.1692133559705703E-2</v>
      </c>
      <c r="J145" s="2">
        <v>3.72836218375499E-2</v>
      </c>
      <c r="K145" s="2">
        <v>4.5127038301099702E-2</v>
      </c>
      <c r="L145" s="2">
        <v>5.1008645533141203E-2</v>
      </c>
      <c r="M145" s="2">
        <v>4.7484053862508903E-2</v>
      </c>
      <c r="N145" s="2">
        <v>5.0011523392486698E-2</v>
      </c>
      <c r="O145" s="2">
        <v>5.5131761442441099E-2</v>
      </c>
    </row>
    <row r="146" spans="1:15" x14ac:dyDescent="0.3">
      <c r="A146" s="8" t="s">
        <v>202</v>
      </c>
      <c r="B146" s="8" t="s">
        <v>89</v>
      </c>
      <c r="C146" s="2">
        <v>0.21690672153635099</v>
      </c>
      <c r="D146" s="2">
        <v>0.213292117465224</v>
      </c>
      <c r="E146" s="2">
        <v>0.21313114480919801</v>
      </c>
      <c r="F146" s="2">
        <v>0.208347245409015</v>
      </c>
      <c r="G146" s="2">
        <v>0.21736281736281701</v>
      </c>
      <c r="H146" s="2">
        <v>0.22677824267782401</v>
      </c>
      <c r="I146" s="2">
        <v>0.23332770555461799</v>
      </c>
      <c r="J146" s="2">
        <v>0.22971160295104001</v>
      </c>
      <c r="K146" s="2">
        <v>0.23263246425567699</v>
      </c>
      <c r="L146" s="2">
        <v>0.24084907237172001</v>
      </c>
      <c r="M146" s="2">
        <v>0.254496097726502</v>
      </c>
      <c r="N146" s="2">
        <v>0.27022178734507502</v>
      </c>
      <c r="O146" s="2">
        <v>0.28532277710109599</v>
      </c>
    </row>
    <row r="147" spans="1:15" x14ac:dyDescent="0.3">
      <c r="A147" s="8" t="s">
        <v>202</v>
      </c>
      <c r="B147" s="8" t="s">
        <v>90</v>
      </c>
      <c r="C147" s="2">
        <v>0.49523052464228901</v>
      </c>
      <c r="D147" s="2">
        <v>0.484177215189873</v>
      </c>
      <c r="E147" s="2">
        <v>0.45214105793450898</v>
      </c>
      <c r="F147" s="2">
        <v>0.45388349514563098</v>
      </c>
      <c r="G147" s="2">
        <v>0.45108135942327499</v>
      </c>
      <c r="H147" s="2">
        <v>0.43932267168391298</v>
      </c>
      <c r="I147" s="2">
        <v>0.47322142286171098</v>
      </c>
      <c r="J147" s="2">
        <v>0.47812971342383098</v>
      </c>
      <c r="K147" s="2">
        <v>0.46573604060913698</v>
      </c>
      <c r="L147" s="2">
        <v>0.483108108108108</v>
      </c>
      <c r="M147" s="2">
        <v>0.48740740740740701</v>
      </c>
      <c r="N147" s="2">
        <v>0.494377162629758</v>
      </c>
      <c r="O147" s="2">
        <v>0.51641907740422199</v>
      </c>
    </row>
    <row r="148" spans="1:15" x14ac:dyDescent="0.3">
      <c r="A148" s="8" t="s">
        <v>202</v>
      </c>
      <c r="B148" s="8" t="s">
        <v>91</v>
      </c>
      <c r="C148" s="2">
        <v>2.79492455418381E-2</v>
      </c>
      <c r="D148" s="2">
        <v>2.81641765413017E-2</v>
      </c>
      <c r="E148" s="2">
        <v>2.8328611898017001E-2</v>
      </c>
      <c r="F148" s="2">
        <v>2.8046744574290499E-2</v>
      </c>
      <c r="G148" s="2">
        <v>3.0466830466830502E-2</v>
      </c>
      <c r="H148" s="2">
        <v>3.0125523012552301E-2</v>
      </c>
      <c r="I148" s="2">
        <v>3.2753672125611998E-2</v>
      </c>
      <c r="J148" s="2">
        <v>3.7223340040241401E-2</v>
      </c>
      <c r="K148" s="2">
        <v>3.4987384356602202E-2</v>
      </c>
      <c r="L148" s="2">
        <v>3.5768009359852901E-2</v>
      </c>
      <c r="M148" s="2">
        <v>3.9192399049881199E-2</v>
      </c>
      <c r="N148" s="2">
        <v>4.2237442922374399E-2</v>
      </c>
      <c r="O148" s="2">
        <v>4.2478684531059699E-2</v>
      </c>
    </row>
    <row r="149" spans="1:15" x14ac:dyDescent="0.3">
      <c r="A149" s="8" t="s">
        <v>202</v>
      </c>
      <c r="B149" s="8" t="s">
        <v>92</v>
      </c>
      <c r="C149" s="2">
        <v>0.10492845786963401</v>
      </c>
      <c r="D149" s="2">
        <v>0.102320675105485</v>
      </c>
      <c r="E149" s="2">
        <v>9.9496221662468506E-2</v>
      </c>
      <c r="F149" s="2">
        <v>0.108009708737864</v>
      </c>
      <c r="G149" s="2">
        <v>0.12873326467559201</v>
      </c>
      <c r="H149" s="2">
        <v>0.13734713076199401</v>
      </c>
      <c r="I149" s="2">
        <v>0.14628297362110301</v>
      </c>
      <c r="J149" s="2">
        <v>0.14630467571644001</v>
      </c>
      <c r="K149" s="2">
        <v>0.15989847715736</v>
      </c>
      <c r="L149" s="2">
        <v>0.15371621621621601</v>
      </c>
      <c r="M149" s="2">
        <v>0.154074074074074</v>
      </c>
      <c r="N149" s="2">
        <v>0.14316608996539801</v>
      </c>
      <c r="O149" s="2">
        <v>0.130179827990618</v>
      </c>
    </row>
    <row r="150" spans="1:15" x14ac:dyDescent="0.3">
      <c r="A150" s="8" t="s">
        <v>202</v>
      </c>
      <c r="B150" s="8" t="s">
        <v>93</v>
      </c>
      <c r="C150" s="2">
        <v>3.73799725651578E-2</v>
      </c>
      <c r="D150" s="2">
        <v>4.0013738622703098E-2</v>
      </c>
      <c r="E150" s="2">
        <v>3.79936677220463E-2</v>
      </c>
      <c r="F150" s="2">
        <v>3.92320534223706E-2</v>
      </c>
      <c r="G150" s="2">
        <v>4.0622440622440602E-2</v>
      </c>
      <c r="H150" s="2">
        <v>3.7656903765690398E-2</v>
      </c>
      <c r="I150" s="2">
        <v>3.9675839945973297E-2</v>
      </c>
      <c r="J150" s="2">
        <v>4.2421193829644502E-2</v>
      </c>
      <c r="K150" s="2">
        <v>4.33978132884777E-2</v>
      </c>
      <c r="L150" s="2">
        <v>4.3623600200568297E-2</v>
      </c>
      <c r="M150" s="2">
        <v>4.63182897862233E-2</v>
      </c>
      <c r="N150" s="2">
        <v>4.9086757990867598E-2</v>
      </c>
      <c r="O150" s="2">
        <v>5.03958587088916E-2</v>
      </c>
    </row>
    <row r="151" spans="1:15" x14ac:dyDescent="0.3">
      <c r="A151" s="8" t="s">
        <v>202</v>
      </c>
      <c r="B151" s="8" t="s">
        <v>94</v>
      </c>
      <c r="C151" s="2">
        <v>1.6693163751987299E-2</v>
      </c>
      <c r="D151" s="2">
        <v>1.68776371308017E-2</v>
      </c>
      <c r="E151" s="2">
        <v>1.6372795969773299E-2</v>
      </c>
      <c r="F151" s="2">
        <v>2.0631067961165001E-2</v>
      </c>
      <c r="G151" s="2">
        <v>2.05973223480947E-2</v>
      </c>
      <c r="H151" s="2">
        <v>2.7281279397930399E-2</v>
      </c>
      <c r="I151" s="2">
        <v>2.79776179056755E-2</v>
      </c>
      <c r="J151" s="2">
        <v>2.18702865761689E-2</v>
      </c>
      <c r="K151" s="2">
        <v>2.2842639593908601E-2</v>
      </c>
      <c r="L151" s="2">
        <v>2.59009009009009E-2</v>
      </c>
      <c r="M151" s="2">
        <v>2.8641975308642001E-2</v>
      </c>
      <c r="N151" s="2">
        <v>2.8546712802768201E-2</v>
      </c>
      <c r="O151" s="2">
        <v>2.8537920250195501E-2</v>
      </c>
    </row>
    <row r="152" spans="1:15" x14ac:dyDescent="0.3">
      <c r="A152" s="8" t="s">
        <v>202</v>
      </c>
      <c r="B152" s="8" t="s">
        <v>95</v>
      </c>
      <c r="C152" s="2">
        <v>0.634087791495199</v>
      </c>
      <c r="D152" s="2">
        <v>0.63506783444959602</v>
      </c>
      <c r="E152" s="2">
        <v>0.639393434427595</v>
      </c>
      <c r="F152" s="2">
        <v>0.64357262103505797</v>
      </c>
      <c r="G152" s="2">
        <v>0.638820638820639</v>
      </c>
      <c r="H152" s="2">
        <v>0.63414225941422597</v>
      </c>
      <c r="I152" s="2">
        <v>0.62654060442343396</v>
      </c>
      <c r="J152" s="2">
        <v>0.61720321931589495</v>
      </c>
      <c r="K152" s="2">
        <v>0.61614802354920095</v>
      </c>
      <c r="L152" s="2">
        <v>0.61156610396122302</v>
      </c>
      <c r="M152" s="2">
        <v>0.59382422802850399</v>
      </c>
      <c r="N152" s="2">
        <v>0.56881930854533602</v>
      </c>
      <c r="O152" s="2">
        <v>0.55618148599269202</v>
      </c>
    </row>
    <row r="153" spans="1:15" x14ac:dyDescent="0.3">
      <c r="A153" s="8" t="s">
        <v>202</v>
      </c>
      <c r="B153" s="8" t="s">
        <v>96</v>
      </c>
      <c r="C153" s="2">
        <v>0.24085850556438801</v>
      </c>
      <c r="D153" s="2">
        <v>0.268987341772152</v>
      </c>
      <c r="E153" s="2">
        <v>0.319899244332494</v>
      </c>
      <c r="F153" s="2">
        <v>0.30703883495145601</v>
      </c>
      <c r="G153" s="2">
        <v>0.28527291452111198</v>
      </c>
      <c r="H153" s="2">
        <v>0.276575729068674</v>
      </c>
      <c r="I153" s="2">
        <v>0.23021582733813001</v>
      </c>
      <c r="J153" s="2">
        <v>0.23529411764705899</v>
      </c>
      <c r="K153" s="2">
        <v>0.20621827411167501</v>
      </c>
      <c r="L153" s="2">
        <v>0.177364864864865</v>
      </c>
      <c r="M153" s="2">
        <v>0.15802469135802499</v>
      </c>
      <c r="N153" s="2">
        <v>0.14100346020761201</v>
      </c>
      <c r="O153" s="2">
        <v>0.126270523846755</v>
      </c>
    </row>
    <row r="154" spans="1:15" x14ac:dyDescent="0.3">
      <c r="A154" s="8" t="s">
        <v>202</v>
      </c>
      <c r="B154" s="8" t="s">
        <v>97</v>
      </c>
      <c r="C154" s="2">
        <v>2.6920438957475999E-2</v>
      </c>
      <c r="D154" s="2">
        <v>2.8335909325090201E-2</v>
      </c>
      <c r="E154" s="2">
        <v>3.08281953007832E-2</v>
      </c>
      <c r="F154" s="2">
        <v>3.4056761268781301E-2</v>
      </c>
      <c r="G154" s="2">
        <v>3.1777231777231803E-2</v>
      </c>
      <c r="H154" s="2">
        <v>3.2133891213389103E-2</v>
      </c>
      <c r="I154" s="2">
        <v>3.2078338679723102E-2</v>
      </c>
      <c r="J154" s="2">
        <v>3.4540576794097902E-2</v>
      </c>
      <c r="K154" s="2">
        <v>3.7174095878889798E-2</v>
      </c>
      <c r="L154" s="2">
        <v>3.5600869129199401E-2</v>
      </c>
      <c r="M154" s="2">
        <v>3.5968781812012199E-2</v>
      </c>
      <c r="N154" s="2">
        <v>3.7508153946510102E-2</v>
      </c>
      <c r="O154" s="2">
        <v>3.6388550548112103E-2</v>
      </c>
    </row>
    <row r="155" spans="1:15" x14ac:dyDescent="0.3">
      <c r="A155" s="8" t="s">
        <v>202</v>
      </c>
      <c r="B155" s="8" t="s">
        <v>98</v>
      </c>
      <c r="C155" s="2">
        <v>5.32591414944356E-2</v>
      </c>
      <c r="D155" s="2">
        <v>5.8016877637130801E-2</v>
      </c>
      <c r="E155" s="2">
        <v>6.1712846347607098E-2</v>
      </c>
      <c r="F155" s="2">
        <v>6.9174757281553395E-2</v>
      </c>
      <c r="G155" s="2">
        <v>7.2090628218331607E-2</v>
      </c>
      <c r="H155" s="2">
        <v>7.9021636876763904E-2</v>
      </c>
      <c r="I155" s="2">
        <v>8.7929656274980006E-2</v>
      </c>
      <c r="J155" s="2">
        <v>7.99396681749623E-2</v>
      </c>
      <c r="K155" s="2">
        <v>0.101522842639594</v>
      </c>
      <c r="L155" s="2">
        <v>0.11204954954955</v>
      </c>
      <c r="M155" s="2">
        <v>0.12543209876543199</v>
      </c>
      <c r="N155" s="2">
        <v>0.14186851211072701</v>
      </c>
      <c r="O155" s="2">
        <v>0.147771696637998</v>
      </c>
    </row>
    <row r="156" spans="1:15" x14ac:dyDescent="0.3">
      <c r="A156" s="8" t="s">
        <v>202</v>
      </c>
      <c r="B156" s="8" t="s">
        <v>99</v>
      </c>
      <c r="C156" s="2">
        <v>5.6755829903978101E-2</v>
      </c>
      <c r="D156" s="2">
        <v>5.5126223596084503E-2</v>
      </c>
      <c r="E156" s="2">
        <v>5.0324945842359602E-2</v>
      </c>
      <c r="F156" s="2">
        <v>4.6744574290484099E-2</v>
      </c>
      <c r="G156" s="2">
        <v>4.09500409500409E-2</v>
      </c>
      <c r="H156" s="2">
        <v>3.9163179916318E-2</v>
      </c>
      <c r="I156" s="2">
        <v>3.5623839270639897E-2</v>
      </c>
      <c r="J156" s="2">
        <v>3.8900067069081203E-2</v>
      </c>
      <c r="K156" s="2">
        <v>3.5660218671152197E-2</v>
      </c>
      <c r="L156" s="2">
        <v>3.25923449774361E-2</v>
      </c>
      <c r="M156" s="2">
        <v>3.0200203596878201E-2</v>
      </c>
      <c r="N156" s="2">
        <v>3.2126549249836898E-2</v>
      </c>
      <c r="O156" s="2">
        <v>2.9232643118148601E-2</v>
      </c>
    </row>
    <row r="157" spans="1:15" x14ac:dyDescent="0.3">
      <c r="A157" s="8" t="s">
        <v>202</v>
      </c>
      <c r="B157" s="8" t="s">
        <v>100</v>
      </c>
      <c r="C157" s="2">
        <v>8.9030206677265494E-2</v>
      </c>
      <c r="D157" s="2">
        <v>6.9620253164557E-2</v>
      </c>
      <c r="E157" s="2">
        <v>5.0377833753148603E-2</v>
      </c>
      <c r="F157" s="2">
        <v>4.12621359223301E-2</v>
      </c>
      <c r="G157" s="2">
        <v>4.2224510813594199E-2</v>
      </c>
      <c r="H157" s="2">
        <v>4.0451552210724398E-2</v>
      </c>
      <c r="I157" s="2">
        <v>3.4372501998401299E-2</v>
      </c>
      <c r="J157" s="2">
        <v>3.8461538461538498E-2</v>
      </c>
      <c r="K157" s="2">
        <v>4.37817258883249E-2</v>
      </c>
      <c r="L157" s="2">
        <v>4.7860360360360399E-2</v>
      </c>
      <c r="M157" s="2">
        <v>4.6419753086419803E-2</v>
      </c>
      <c r="N157" s="2">
        <v>5.1038062283737001E-2</v>
      </c>
      <c r="O157" s="2">
        <v>5.08209538702111E-2</v>
      </c>
    </row>
    <row r="158" spans="1:15" x14ac:dyDescent="0.3">
      <c r="A158" s="8" t="s">
        <v>203</v>
      </c>
      <c r="B158" s="8" t="s">
        <v>89</v>
      </c>
      <c r="C158" s="2">
        <v>7.7291037260825798E-2</v>
      </c>
      <c r="D158" s="2">
        <v>7.1500250878073296E-2</v>
      </c>
      <c r="E158" s="2">
        <v>7.0092351408950995E-2</v>
      </c>
      <c r="F158" s="2">
        <v>7.3097386074485293E-2</v>
      </c>
      <c r="G158" s="2">
        <v>7.7435661764705899E-2</v>
      </c>
      <c r="H158" s="2">
        <v>7.7815699658703094E-2</v>
      </c>
      <c r="I158" s="2">
        <v>8.4022038567493101E-2</v>
      </c>
      <c r="J158" s="2">
        <v>9.2240787365529903E-2</v>
      </c>
      <c r="K158" s="2">
        <v>9.4309680344593097E-2</v>
      </c>
      <c r="L158" s="2">
        <v>9.8292469352013995E-2</v>
      </c>
      <c r="M158" s="2">
        <v>9.98733108108108E-2</v>
      </c>
      <c r="N158" s="2">
        <v>0.10579087374667499</v>
      </c>
      <c r="O158" s="2">
        <v>0.11435907564684999</v>
      </c>
    </row>
    <row r="159" spans="1:15" x14ac:dyDescent="0.3">
      <c r="A159" s="8" t="s">
        <v>203</v>
      </c>
      <c r="B159" s="8" t="s">
        <v>90</v>
      </c>
      <c r="C159" s="2">
        <v>0.47467166979362102</v>
      </c>
      <c r="D159" s="2">
        <v>0.4375</v>
      </c>
      <c r="E159" s="2">
        <v>0.41666666666666702</v>
      </c>
      <c r="F159" s="2">
        <v>0.36870026525198901</v>
      </c>
      <c r="G159" s="2">
        <v>0.36797752808988798</v>
      </c>
      <c r="H159" s="2">
        <v>0.37254901960784298</v>
      </c>
      <c r="I159" s="2">
        <v>0.413566739606127</v>
      </c>
      <c r="J159" s="2">
        <v>0.41499999999999998</v>
      </c>
      <c r="K159" s="2">
        <v>0.394586894586895</v>
      </c>
      <c r="L159" s="2">
        <v>0.39841986455981898</v>
      </c>
      <c r="M159" s="2">
        <v>0.41142857142857098</v>
      </c>
      <c r="N159" s="2">
        <v>0.416326530612245</v>
      </c>
      <c r="O159" s="2">
        <v>0.42669584245076603</v>
      </c>
    </row>
    <row r="160" spans="1:15" x14ac:dyDescent="0.3">
      <c r="A160" s="8" t="s">
        <v>203</v>
      </c>
      <c r="B160" s="8" t="s">
        <v>91</v>
      </c>
      <c r="C160" s="2">
        <v>1.00704934541793E-2</v>
      </c>
      <c r="D160" s="2">
        <v>9.0316106372303109E-3</v>
      </c>
      <c r="E160" s="2">
        <v>8.5247454416291692E-3</v>
      </c>
      <c r="F160" s="2">
        <v>1.0409437890353901E-2</v>
      </c>
      <c r="G160" s="2">
        <v>8.7316176470588203E-3</v>
      </c>
      <c r="H160" s="2">
        <v>7.2810011376564301E-3</v>
      </c>
      <c r="I160" s="2">
        <v>1.0789715335169901E-2</v>
      </c>
      <c r="J160" s="2">
        <v>1.14442664225223E-2</v>
      </c>
      <c r="K160" s="2">
        <v>1.08818861936069E-2</v>
      </c>
      <c r="L160" s="2">
        <v>9.8511383537653197E-3</v>
      </c>
      <c r="M160" s="2">
        <v>1.0768581081081099E-2</v>
      </c>
      <c r="N160" s="2">
        <v>1.0231225700839E-2</v>
      </c>
      <c r="O160" s="2">
        <v>1.14556587003753E-2</v>
      </c>
    </row>
    <row r="161" spans="1:15" x14ac:dyDescent="0.3">
      <c r="A161" s="8" t="s">
        <v>203</v>
      </c>
      <c r="B161" s="8" t="s">
        <v>92</v>
      </c>
      <c r="C161" s="2">
        <v>9.1932457786116306E-2</v>
      </c>
      <c r="D161" s="2">
        <v>8.4134615384615405E-2</v>
      </c>
      <c r="E161" s="2">
        <v>7.79569892473118E-2</v>
      </c>
      <c r="F161" s="2">
        <v>0.10344827586206901</v>
      </c>
      <c r="G161" s="2">
        <v>8.98876404494382E-2</v>
      </c>
      <c r="H161" s="2">
        <v>0.12885154061624601</v>
      </c>
      <c r="I161" s="2">
        <v>0.12472647702407</v>
      </c>
      <c r="J161" s="2">
        <v>0.15833333333333299</v>
      </c>
      <c r="K161" s="2">
        <v>0.21794871794871801</v>
      </c>
      <c r="L161" s="2">
        <v>0.22009029345372499</v>
      </c>
      <c r="M161" s="2">
        <v>0.203809523809524</v>
      </c>
      <c r="N161" s="2">
        <v>0.20571428571428599</v>
      </c>
      <c r="O161" s="2">
        <v>0.20568927789934399</v>
      </c>
    </row>
    <row r="162" spans="1:15" x14ac:dyDescent="0.3">
      <c r="A162" s="8" t="s">
        <v>203</v>
      </c>
      <c r="B162" s="8" t="s">
        <v>93</v>
      </c>
      <c r="C162" s="2">
        <v>2.8197381671701899E-2</v>
      </c>
      <c r="D162" s="2">
        <v>2.91018564977421E-2</v>
      </c>
      <c r="E162" s="2">
        <v>3.0310206014681498E-2</v>
      </c>
      <c r="F162" s="2">
        <v>3.3310201249132497E-2</v>
      </c>
      <c r="G162" s="2">
        <v>2.9181985294117599E-2</v>
      </c>
      <c r="H162" s="2">
        <v>3.1399317406143303E-2</v>
      </c>
      <c r="I162" s="2">
        <v>3.3057851239669402E-2</v>
      </c>
      <c r="J162" s="2">
        <v>3.3875028610666102E-2</v>
      </c>
      <c r="K162" s="2">
        <v>3.3325776467921099E-2</v>
      </c>
      <c r="L162" s="2">
        <v>3.6558669001751302E-2</v>
      </c>
      <c r="M162" s="2">
        <v>3.7162162162162199E-2</v>
      </c>
      <c r="N162" s="2">
        <v>3.9697155719255202E-2</v>
      </c>
      <c r="O162" s="2">
        <v>4.1674896306537597E-2</v>
      </c>
    </row>
    <row r="163" spans="1:15" x14ac:dyDescent="0.3">
      <c r="A163" s="8" t="s">
        <v>203</v>
      </c>
      <c r="B163" s="8" t="s">
        <v>94</v>
      </c>
      <c r="C163" s="2">
        <v>3.0018761726078799E-2</v>
      </c>
      <c r="D163" s="2">
        <v>2.6442307692307699E-2</v>
      </c>
      <c r="E163" s="2">
        <v>2.68817204301075E-2</v>
      </c>
      <c r="F163" s="2">
        <v>3.4482758620689703E-2</v>
      </c>
      <c r="G163" s="2">
        <v>2.5280898876404501E-2</v>
      </c>
      <c r="H163" s="2">
        <v>2.5210084033613401E-2</v>
      </c>
      <c r="I163" s="2">
        <v>2.40700218818381E-2</v>
      </c>
      <c r="J163" s="2">
        <v>3.6666666666666702E-2</v>
      </c>
      <c r="K163" s="2">
        <v>3.1339031339031299E-2</v>
      </c>
      <c r="L163" s="2">
        <v>3.0474040632054201E-2</v>
      </c>
      <c r="M163" s="2">
        <v>2.66666666666667E-2</v>
      </c>
      <c r="N163" s="2">
        <v>2.8571428571428598E-2</v>
      </c>
      <c r="O163" s="2">
        <v>2.3340627279358098E-2</v>
      </c>
    </row>
    <row r="164" spans="1:15" x14ac:dyDescent="0.3">
      <c r="A164" s="8" t="s">
        <v>203</v>
      </c>
      <c r="B164" s="8" t="s">
        <v>95</v>
      </c>
      <c r="C164" s="2">
        <v>0.81847935548841899</v>
      </c>
      <c r="D164" s="2">
        <v>0.82488710486703498</v>
      </c>
      <c r="E164" s="2">
        <v>0.83045228510537505</v>
      </c>
      <c r="F164" s="2">
        <v>0.82928521859819604</v>
      </c>
      <c r="G164" s="2">
        <v>0.83363970588235303</v>
      </c>
      <c r="H164" s="2">
        <v>0.83435722411831603</v>
      </c>
      <c r="I164" s="2">
        <v>0.82736455463728198</v>
      </c>
      <c r="J164" s="2">
        <v>0.82009613183794905</v>
      </c>
      <c r="K164" s="2">
        <v>0.81636817048288401</v>
      </c>
      <c r="L164" s="2">
        <v>0.80779334500875699</v>
      </c>
      <c r="M164" s="2">
        <v>0.80827702702702697</v>
      </c>
      <c r="N164" s="2">
        <v>0.80028647431962396</v>
      </c>
      <c r="O164" s="2">
        <v>0.78945289354137904</v>
      </c>
    </row>
    <row r="165" spans="1:15" x14ac:dyDescent="0.3">
      <c r="A165" s="8" t="s">
        <v>203</v>
      </c>
      <c r="B165" s="8" t="s">
        <v>96</v>
      </c>
      <c r="C165" s="2">
        <v>0.25703564727954997</v>
      </c>
      <c r="D165" s="2">
        <v>0.31009615384615402</v>
      </c>
      <c r="E165" s="2">
        <v>0.34408602150537598</v>
      </c>
      <c r="F165" s="2">
        <v>0.36604774535808998</v>
      </c>
      <c r="G165" s="2">
        <v>0.40730337078651702</v>
      </c>
      <c r="H165" s="2">
        <v>0.358543417366947</v>
      </c>
      <c r="I165" s="2">
        <v>0.28665207877461701</v>
      </c>
      <c r="J165" s="2">
        <v>0.23833333333333301</v>
      </c>
      <c r="K165" s="2">
        <v>0.220797720797721</v>
      </c>
      <c r="L165" s="2">
        <v>0.18961625282166999</v>
      </c>
      <c r="M165" s="2">
        <v>0.15809523809523801</v>
      </c>
      <c r="N165" s="2">
        <v>0.144489795918367</v>
      </c>
      <c r="O165" s="2">
        <v>0.134208606856309</v>
      </c>
    </row>
    <row r="166" spans="1:15" x14ac:dyDescent="0.3">
      <c r="A166" s="8" t="s">
        <v>203</v>
      </c>
      <c r="B166" s="8" t="s">
        <v>97</v>
      </c>
      <c r="C166" s="2">
        <v>1.2084592145015101E-2</v>
      </c>
      <c r="D166" s="2">
        <v>1.43000501756147E-2</v>
      </c>
      <c r="E166" s="2">
        <v>1.44447075538717E-2</v>
      </c>
      <c r="F166" s="2">
        <v>1.3879250520471899E-2</v>
      </c>
      <c r="G166" s="2">
        <v>1.4246323529411801E-2</v>
      </c>
      <c r="H166" s="2">
        <v>1.2969283276450499E-2</v>
      </c>
      <c r="I166" s="2">
        <v>1.1707988980716301E-2</v>
      </c>
      <c r="J166" s="2">
        <v>1.3504234378576299E-2</v>
      </c>
      <c r="K166" s="2">
        <v>1.51892994785763E-2</v>
      </c>
      <c r="L166" s="2">
        <v>1.7732049036777602E-2</v>
      </c>
      <c r="M166" s="2">
        <v>1.77364864864865E-2</v>
      </c>
      <c r="N166" s="2">
        <v>1.6983834663392702E-2</v>
      </c>
      <c r="O166" s="2">
        <v>1.7380999407465899E-2</v>
      </c>
    </row>
    <row r="167" spans="1:15" x14ac:dyDescent="0.3">
      <c r="A167" s="8" t="s">
        <v>203</v>
      </c>
      <c r="B167" s="8" t="s">
        <v>98</v>
      </c>
      <c r="C167" s="2">
        <v>6.7542213883677302E-2</v>
      </c>
      <c r="D167" s="2">
        <v>7.4519230769230796E-2</v>
      </c>
      <c r="E167" s="2">
        <v>7.25806451612903E-2</v>
      </c>
      <c r="F167" s="2">
        <v>7.1618037135278506E-2</v>
      </c>
      <c r="G167" s="2">
        <v>7.02247191011236E-2</v>
      </c>
      <c r="H167" s="2">
        <v>7.0028011204481794E-2</v>
      </c>
      <c r="I167" s="2">
        <v>0.102844638949672</v>
      </c>
      <c r="J167" s="2">
        <v>0.11333333333333299</v>
      </c>
      <c r="K167" s="2">
        <v>9.5441595441595403E-2</v>
      </c>
      <c r="L167" s="2">
        <v>0.118510158013544</v>
      </c>
      <c r="M167" s="2">
        <v>0.143809523809524</v>
      </c>
      <c r="N167" s="2">
        <v>0.14367346938775499</v>
      </c>
      <c r="O167" s="2">
        <v>0.146608315098468</v>
      </c>
    </row>
    <row r="168" spans="1:15" x14ac:dyDescent="0.3">
      <c r="A168" s="8" t="s">
        <v>203</v>
      </c>
      <c r="B168" s="8" t="s">
        <v>99</v>
      </c>
      <c r="C168" s="2">
        <v>5.3877139979858997E-2</v>
      </c>
      <c r="D168" s="2">
        <v>5.1179126944305098E-2</v>
      </c>
      <c r="E168" s="2">
        <v>4.6175704475491401E-2</v>
      </c>
      <c r="F168" s="2">
        <v>4.00185056673606E-2</v>
      </c>
      <c r="G168" s="2">
        <v>3.6764705882352901E-2</v>
      </c>
      <c r="H168" s="2">
        <v>3.6177474402730399E-2</v>
      </c>
      <c r="I168" s="2">
        <v>3.3057851239669402E-2</v>
      </c>
      <c r="J168" s="2">
        <v>2.8839551384756201E-2</v>
      </c>
      <c r="K168" s="2">
        <v>2.9925187032419E-2</v>
      </c>
      <c r="L168" s="2">
        <v>2.9772329246935202E-2</v>
      </c>
      <c r="M168" s="2">
        <v>2.6182432432432401E-2</v>
      </c>
      <c r="N168" s="2">
        <v>2.7010435850214901E-2</v>
      </c>
      <c r="O168" s="2">
        <v>2.56764763973929E-2</v>
      </c>
    </row>
    <row r="169" spans="1:15" x14ac:dyDescent="0.3">
      <c r="A169" s="8" t="s">
        <v>203</v>
      </c>
      <c r="B169" s="8" t="s">
        <v>100</v>
      </c>
      <c r="C169" s="2">
        <v>7.8799249530956794E-2</v>
      </c>
      <c r="D169" s="2">
        <v>6.7307692307692304E-2</v>
      </c>
      <c r="E169" s="2">
        <v>6.1827956989247299E-2</v>
      </c>
      <c r="F169" s="2">
        <v>5.5702917771883298E-2</v>
      </c>
      <c r="G169" s="2">
        <v>3.9325842696629199E-2</v>
      </c>
      <c r="H169" s="2">
        <v>4.4817927170868299E-2</v>
      </c>
      <c r="I169" s="2">
        <v>4.8140043763676199E-2</v>
      </c>
      <c r="J169" s="2">
        <v>3.8333333333333303E-2</v>
      </c>
      <c r="K169" s="2">
        <v>3.9886039886039899E-2</v>
      </c>
      <c r="L169" s="2">
        <v>4.2889390519187401E-2</v>
      </c>
      <c r="M169" s="2">
        <v>5.61904761904762E-2</v>
      </c>
      <c r="N169" s="2">
        <v>6.1224489795918401E-2</v>
      </c>
      <c r="O169" s="2">
        <v>6.3457330415754895E-2</v>
      </c>
    </row>
    <row r="170" spans="1:15" x14ac:dyDescent="0.3">
      <c r="A170" s="8" t="s">
        <v>204</v>
      </c>
      <c r="B170" s="8" t="s">
        <v>90</v>
      </c>
      <c r="C170" s="2">
        <v>0.59710843373494005</v>
      </c>
      <c r="D170" s="2">
        <v>0.58227146814404396</v>
      </c>
      <c r="E170" s="2">
        <v>0.57584951456310696</v>
      </c>
      <c r="F170" s="2">
        <v>0.55687047994740302</v>
      </c>
      <c r="G170" s="2">
        <v>0.55230125523012596</v>
      </c>
      <c r="H170" s="2">
        <v>0.51803948264125299</v>
      </c>
      <c r="I170" s="2">
        <v>0.49113475177304999</v>
      </c>
      <c r="J170" s="2">
        <v>0.46142054164537599</v>
      </c>
      <c r="K170" s="2">
        <v>0.434238896075895</v>
      </c>
      <c r="L170" s="2">
        <v>0.41425389755011099</v>
      </c>
      <c r="M170" s="2">
        <v>0.407161803713528</v>
      </c>
      <c r="N170" s="2">
        <v>0.39333740831295799</v>
      </c>
      <c r="O170" s="2">
        <v>0.38417757541263498</v>
      </c>
    </row>
    <row r="171" spans="1:15" x14ac:dyDescent="0.3">
      <c r="A171" s="8" t="s">
        <v>204</v>
      </c>
      <c r="B171" s="8" t="s">
        <v>89</v>
      </c>
      <c r="C171" s="2">
        <v>0.169896424991647</v>
      </c>
      <c r="D171" s="2">
        <v>0.16823034616628901</v>
      </c>
      <c r="E171" s="2">
        <v>0.16565398145187099</v>
      </c>
      <c r="F171" s="2">
        <v>0.16876694847663101</v>
      </c>
      <c r="G171" s="2">
        <v>0.170223084384093</v>
      </c>
      <c r="H171" s="2">
        <v>0.16946146404385701</v>
      </c>
      <c r="I171" s="2">
        <v>0.172700662455708</v>
      </c>
      <c r="J171" s="2">
        <v>0.18129175946547901</v>
      </c>
      <c r="K171" s="2">
        <v>0.194012327560904</v>
      </c>
      <c r="L171" s="2">
        <v>0.20169940103078399</v>
      </c>
      <c r="M171" s="2">
        <v>0.20554626532887399</v>
      </c>
      <c r="N171" s="2">
        <v>0.216279712548369</v>
      </c>
      <c r="O171" s="2">
        <v>0.21736835159033899</v>
      </c>
    </row>
    <row r="172" spans="1:15" x14ac:dyDescent="0.3">
      <c r="A172" s="8" t="s">
        <v>204</v>
      </c>
      <c r="B172" s="8" t="s">
        <v>92</v>
      </c>
      <c r="C172" s="2">
        <v>8.91566265060241E-2</v>
      </c>
      <c r="D172" s="2">
        <v>0.103047091412742</v>
      </c>
      <c r="E172" s="2">
        <v>0.11589805825242699</v>
      </c>
      <c r="F172" s="2">
        <v>0.124260355029586</v>
      </c>
      <c r="G172" s="2">
        <v>0.13947001394700101</v>
      </c>
      <c r="H172" s="2">
        <v>0.163376446562287</v>
      </c>
      <c r="I172" s="2">
        <v>0.205082742316785</v>
      </c>
      <c r="J172" s="2">
        <v>0.245784363822177</v>
      </c>
      <c r="K172" s="2">
        <v>0.269512721000431</v>
      </c>
      <c r="L172" s="2">
        <v>0.28953229398663699</v>
      </c>
      <c r="M172" s="2">
        <v>0.29476127320954898</v>
      </c>
      <c r="N172" s="2">
        <v>0.300733496332518</v>
      </c>
      <c r="O172" s="2">
        <v>0.30876494023904399</v>
      </c>
    </row>
    <row r="173" spans="1:15" x14ac:dyDescent="0.3">
      <c r="A173" s="8" t="s">
        <v>204</v>
      </c>
      <c r="B173" s="8" t="s">
        <v>91</v>
      </c>
      <c r="C173" s="2">
        <v>1.3531573671901101E-2</v>
      </c>
      <c r="D173" s="2">
        <v>1.6823034616628901E-2</v>
      </c>
      <c r="E173" s="2">
        <v>1.7908538535337401E-2</v>
      </c>
      <c r="F173" s="2">
        <v>1.70681129366725E-2</v>
      </c>
      <c r="G173" s="2">
        <v>2.0045263498221801E-2</v>
      </c>
      <c r="H173" s="2">
        <v>1.85424056755885E-2</v>
      </c>
      <c r="I173" s="2">
        <v>1.75627792327839E-2</v>
      </c>
      <c r="J173" s="2">
        <v>1.5293244246473599E-2</v>
      </c>
      <c r="K173" s="2">
        <v>1.61432345171705E-2</v>
      </c>
      <c r="L173" s="2">
        <v>1.8944142638250502E-2</v>
      </c>
      <c r="M173" s="2">
        <v>1.9370122630992199E-2</v>
      </c>
      <c r="N173" s="2">
        <v>2.1144278606965199E-2</v>
      </c>
      <c r="O173" s="2">
        <v>2.1512471954599401E-2</v>
      </c>
    </row>
    <row r="174" spans="1:15" x14ac:dyDescent="0.3">
      <c r="A174" s="8" t="s">
        <v>204</v>
      </c>
      <c r="B174" s="8" t="s">
        <v>94</v>
      </c>
      <c r="C174" s="2">
        <v>2.3132530120481901E-2</v>
      </c>
      <c r="D174" s="2">
        <v>2.4376731301939101E-2</v>
      </c>
      <c r="E174" s="2">
        <v>2.6092233009708699E-2</v>
      </c>
      <c r="F174" s="2">
        <v>3.02432610124918E-2</v>
      </c>
      <c r="G174" s="2">
        <v>3.4170153417015299E-2</v>
      </c>
      <c r="H174" s="2">
        <v>3.1994554118447899E-2</v>
      </c>
      <c r="I174" s="2">
        <v>2.7186761229314401E-2</v>
      </c>
      <c r="J174" s="2">
        <v>2.6571282575370499E-2</v>
      </c>
      <c r="K174" s="2">
        <v>2.8029322984044799E-2</v>
      </c>
      <c r="L174" s="2">
        <v>2.7468448403860399E-2</v>
      </c>
      <c r="M174" s="2">
        <v>2.6193633952254599E-2</v>
      </c>
      <c r="N174" s="2">
        <v>2.7200488997554999E-2</v>
      </c>
      <c r="O174" s="2">
        <v>2.78884462151394E-2</v>
      </c>
    </row>
    <row r="175" spans="1:15" x14ac:dyDescent="0.3">
      <c r="A175" s="8" t="s">
        <v>204</v>
      </c>
      <c r="B175" s="8" t="s">
        <v>93</v>
      </c>
      <c r="C175" s="2">
        <v>3.1740728366187798E-2</v>
      </c>
      <c r="D175" s="2">
        <v>3.0734390164995101E-2</v>
      </c>
      <c r="E175" s="2">
        <v>2.9900863447393702E-2</v>
      </c>
      <c r="F175" s="2">
        <v>3.4136225873345E-2</v>
      </c>
      <c r="G175" s="2">
        <v>3.4594245069511802E-2</v>
      </c>
      <c r="H175" s="2">
        <v>3.6278619800064499E-2</v>
      </c>
      <c r="I175" s="2">
        <v>3.8514866738561103E-2</v>
      </c>
      <c r="J175" s="2">
        <v>3.66740905716407E-2</v>
      </c>
      <c r="K175" s="2">
        <v>3.5808629292632801E-2</v>
      </c>
      <c r="L175" s="2">
        <v>3.7052514277754599E-2</v>
      </c>
      <c r="M175" s="2">
        <v>3.79041248606466E-2</v>
      </c>
      <c r="N175" s="2">
        <v>3.92482034273079E-2</v>
      </c>
      <c r="O175" s="2">
        <v>4.0253398442655401E-2</v>
      </c>
    </row>
    <row r="176" spans="1:15" x14ac:dyDescent="0.3">
      <c r="A176" s="8" t="s">
        <v>204</v>
      </c>
      <c r="B176" s="8" t="s">
        <v>100</v>
      </c>
      <c r="C176" s="2">
        <v>7.3734939759036097E-2</v>
      </c>
      <c r="D176" s="2">
        <v>6.5927977839335197E-2</v>
      </c>
      <c r="E176" s="2">
        <v>5.4611650485436897E-2</v>
      </c>
      <c r="F176" s="2">
        <v>4.8652202498356299E-2</v>
      </c>
      <c r="G176" s="2">
        <v>4.2538354253835398E-2</v>
      </c>
      <c r="H176" s="2">
        <v>3.8801906058543202E-2</v>
      </c>
      <c r="I176" s="2">
        <v>3.7825059101654797E-2</v>
      </c>
      <c r="J176" s="2">
        <v>3.5258048032703097E-2</v>
      </c>
      <c r="K176" s="2">
        <v>4.0534713238464901E-2</v>
      </c>
      <c r="L176" s="2">
        <v>4.4172234595397201E-2</v>
      </c>
      <c r="M176" s="2">
        <v>4.7082228116710902E-2</v>
      </c>
      <c r="N176" s="2">
        <v>4.7066014669926701E-2</v>
      </c>
      <c r="O176" s="2">
        <v>4.8947068867387603E-2</v>
      </c>
    </row>
    <row r="177" spans="1:16" x14ac:dyDescent="0.3">
      <c r="A177" s="8" t="s">
        <v>204</v>
      </c>
      <c r="B177" s="8" t="s">
        <v>99</v>
      </c>
      <c r="C177" s="2">
        <v>4.19311727363849E-2</v>
      </c>
      <c r="D177" s="2">
        <v>3.99547072144937E-2</v>
      </c>
      <c r="E177" s="2">
        <v>3.9814518708026901E-2</v>
      </c>
      <c r="F177" s="2">
        <v>3.7805072579358799E-2</v>
      </c>
      <c r="G177" s="2">
        <v>3.2169414807630102E-2</v>
      </c>
      <c r="H177" s="2">
        <v>3.35375685262818E-2</v>
      </c>
      <c r="I177" s="2">
        <v>3.1736250192574297E-2</v>
      </c>
      <c r="J177" s="2">
        <v>3.1180400890868602E-2</v>
      </c>
      <c r="K177" s="2">
        <v>2.9791605518051101E-2</v>
      </c>
      <c r="L177" s="2">
        <v>3.0644936620699299E-2</v>
      </c>
      <c r="M177" s="2">
        <v>2.66164994425864E-2</v>
      </c>
      <c r="N177" s="2">
        <v>2.5290215588723099E-2</v>
      </c>
      <c r="O177" s="2">
        <v>2.4811930843341701E-2</v>
      </c>
    </row>
    <row r="178" spans="1:16" x14ac:dyDescent="0.3">
      <c r="A178" s="8" t="s">
        <v>204</v>
      </c>
      <c r="B178" s="8" t="s">
        <v>98</v>
      </c>
      <c r="C178" s="2">
        <v>7.3734939759036097E-2</v>
      </c>
      <c r="D178" s="2">
        <v>7.5346260387811601E-2</v>
      </c>
      <c r="E178" s="2">
        <v>7.7063106796116498E-2</v>
      </c>
      <c r="F178" s="2">
        <v>7.8895463510848099E-2</v>
      </c>
      <c r="G178" s="2">
        <v>7.6708507670850801E-2</v>
      </c>
      <c r="H178" s="2">
        <v>8.71341048332199E-2</v>
      </c>
      <c r="I178" s="2">
        <v>9.3380614657210398E-2</v>
      </c>
      <c r="J178" s="2">
        <v>0.105263157894737</v>
      </c>
      <c r="K178" s="2">
        <v>0.11254851228977999</v>
      </c>
      <c r="L178" s="2">
        <v>0.121752041573868</v>
      </c>
      <c r="M178" s="2">
        <v>0.136936339522546</v>
      </c>
      <c r="N178" s="2">
        <v>0.15067237163814201</v>
      </c>
      <c r="O178" s="2">
        <v>0.155663062037564</v>
      </c>
    </row>
    <row r="179" spans="1:16" x14ac:dyDescent="0.3">
      <c r="A179" s="8" t="s">
        <v>204</v>
      </c>
      <c r="B179" s="8" t="s">
        <v>97</v>
      </c>
      <c r="C179" s="2">
        <v>1.9879719345138699E-2</v>
      </c>
      <c r="D179" s="2">
        <v>2.0705273374312501E-2</v>
      </c>
      <c r="E179" s="2">
        <v>1.88679245283019E-2</v>
      </c>
      <c r="F179" s="2">
        <v>2.0417929494337201E-2</v>
      </c>
      <c r="G179" s="2">
        <v>2.4733268671193E-2</v>
      </c>
      <c r="H179" s="2">
        <v>2.1928410190261202E-2</v>
      </c>
      <c r="I179" s="2">
        <v>2.17223848405485E-2</v>
      </c>
      <c r="J179" s="2">
        <v>2.2271714922049001E-2</v>
      </c>
      <c r="K179" s="2">
        <v>2.1719988259465799E-2</v>
      </c>
      <c r="L179" s="2">
        <v>2.38194734642708E-2</v>
      </c>
      <c r="M179" s="2">
        <v>2.4804905239687799E-2</v>
      </c>
      <c r="N179" s="2">
        <v>2.7086788280818098E-2</v>
      </c>
      <c r="O179" s="2">
        <v>2.5999736043288899E-2</v>
      </c>
    </row>
    <row r="180" spans="1:16" x14ac:dyDescent="0.3">
      <c r="A180" s="8" t="s">
        <v>204</v>
      </c>
      <c r="B180" s="8" t="s">
        <v>96</v>
      </c>
      <c r="C180" s="2">
        <v>0.14313253012048199</v>
      </c>
      <c r="D180" s="2">
        <v>0.14903047091412699</v>
      </c>
      <c r="E180" s="2">
        <v>0.15048543689320401</v>
      </c>
      <c r="F180" s="2">
        <v>0.16107823800131499</v>
      </c>
      <c r="G180" s="2">
        <v>0.15481171548117201</v>
      </c>
      <c r="H180" s="2">
        <v>0.16065350578624901</v>
      </c>
      <c r="I180" s="2">
        <v>0.145390070921986</v>
      </c>
      <c r="J180" s="2">
        <v>0.12570260602963701</v>
      </c>
      <c r="K180" s="2">
        <v>0.115135834411384</v>
      </c>
      <c r="L180" s="2">
        <v>0.10282108389012599</v>
      </c>
      <c r="M180" s="2">
        <v>8.7864721485411107E-2</v>
      </c>
      <c r="N180" s="2">
        <v>8.0990220048899803E-2</v>
      </c>
      <c r="O180" s="2">
        <v>7.4558907228229901E-2</v>
      </c>
    </row>
    <row r="181" spans="1:16" x14ac:dyDescent="0.3">
      <c r="A181" s="8" t="s">
        <v>204</v>
      </c>
      <c r="B181" s="8" t="s">
        <v>95</v>
      </c>
      <c r="C181" s="2">
        <v>0.72302038088873999</v>
      </c>
      <c r="D181" s="2">
        <v>0.72355224846328003</v>
      </c>
      <c r="E181" s="2">
        <v>0.72785417332906899</v>
      </c>
      <c r="F181" s="2">
        <v>0.72180571063965504</v>
      </c>
      <c r="G181" s="2">
        <v>0.71823472356935003</v>
      </c>
      <c r="H181" s="2">
        <v>0.72025153176394696</v>
      </c>
      <c r="I181" s="2">
        <v>0.71776305653982397</v>
      </c>
      <c r="J181" s="2">
        <v>0.71328878990348898</v>
      </c>
      <c r="K181" s="2">
        <v>0.70252421485177596</v>
      </c>
      <c r="L181" s="2">
        <v>0.68783953196824099</v>
      </c>
      <c r="M181" s="2">
        <v>0.68575808249721304</v>
      </c>
      <c r="N181" s="2">
        <v>0.67095080154781594</v>
      </c>
      <c r="O181" s="2">
        <v>0.67005411112577495</v>
      </c>
    </row>
    <row r="182" spans="1:16" x14ac:dyDescent="0.3">
      <c r="A182" s="15"/>
      <c r="B182" s="15"/>
    </row>
    <row r="183" spans="1:16" x14ac:dyDescent="0.3">
      <c r="A183" s="15"/>
      <c r="B183" s="15"/>
    </row>
    <row r="184" spans="1:16" x14ac:dyDescent="0.3">
      <c r="A184" s="15"/>
      <c r="B184" s="13"/>
      <c r="C184" s="18" t="s">
        <v>38</v>
      </c>
      <c r="D184" s="18"/>
      <c r="E184" s="18"/>
      <c r="F184" s="18"/>
      <c r="G184" s="18"/>
      <c r="H184" s="18"/>
      <c r="I184" s="18"/>
      <c r="J184" s="18"/>
      <c r="K184" s="18"/>
      <c r="L184" s="18"/>
      <c r="M184" s="18"/>
      <c r="N184" s="18"/>
      <c r="O184" s="6" t="s">
        <v>39</v>
      </c>
      <c r="P184" s="6" t="s">
        <v>40</v>
      </c>
    </row>
    <row r="185" spans="1:16" x14ac:dyDescent="0.3">
      <c r="A185" s="9" t="s">
        <v>41</v>
      </c>
      <c r="B185" s="9" t="s">
        <v>41</v>
      </c>
      <c r="C185" s="4" t="s">
        <v>19</v>
      </c>
      <c r="D185" s="4" t="s">
        <v>20</v>
      </c>
      <c r="E185" s="4" t="s">
        <v>21</v>
      </c>
      <c r="F185" s="4" t="s">
        <v>22</v>
      </c>
      <c r="G185" s="4" t="s">
        <v>23</v>
      </c>
      <c r="H185" s="4" t="s">
        <v>24</v>
      </c>
      <c r="I185" s="4" t="s">
        <v>25</v>
      </c>
      <c r="J185" s="4" t="s">
        <v>26</v>
      </c>
      <c r="K185" s="4" t="s">
        <v>27</v>
      </c>
      <c r="L185" s="4" t="s">
        <v>28</v>
      </c>
      <c r="M185" s="4" t="s">
        <v>29</v>
      </c>
      <c r="N185" s="4" t="s">
        <v>30</v>
      </c>
      <c r="O185" s="4" t="s">
        <v>31</v>
      </c>
      <c r="P185" s="4" t="s">
        <v>32</v>
      </c>
    </row>
    <row r="186" spans="1:16" x14ac:dyDescent="0.3">
      <c r="A186" s="8" t="s">
        <v>198</v>
      </c>
      <c r="B186" s="8" t="s">
        <v>89</v>
      </c>
      <c r="C186" s="2">
        <v>5.83090379008746E-3</v>
      </c>
      <c r="D186" s="2">
        <v>4.2512077294686E-2</v>
      </c>
      <c r="E186" s="2">
        <v>4.4485634847080603E-2</v>
      </c>
      <c r="F186" s="2">
        <v>-5.7675244010647699E-2</v>
      </c>
      <c r="G186" s="2">
        <v>-0.13465160075329599</v>
      </c>
      <c r="H186" s="2">
        <v>0.106637649619151</v>
      </c>
      <c r="I186" s="2">
        <v>6.5880039331366796E-2</v>
      </c>
      <c r="J186" s="2">
        <v>9.22509225092251E-4</v>
      </c>
      <c r="K186" s="2">
        <v>7.0046082949308794E-2</v>
      </c>
      <c r="L186" s="2">
        <v>3.8759689922480599E-2</v>
      </c>
      <c r="M186" s="2">
        <v>0.14096185737976799</v>
      </c>
      <c r="N186" s="2">
        <v>0.164244186046512</v>
      </c>
      <c r="O186" s="3">
        <v>0.47649769585253499</v>
      </c>
      <c r="P186" s="3">
        <v>0.48470806302131603</v>
      </c>
    </row>
    <row r="187" spans="1:16" x14ac:dyDescent="0.3">
      <c r="A187" s="8" t="s">
        <v>198</v>
      </c>
      <c r="B187" s="8" t="s">
        <v>90</v>
      </c>
      <c r="C187" s="2">
        <v>-0.10492845786963401</v>
      </c>
      <c r="D187" s="2">
        <v>-0.14920071047957401</v>
      </c>
      <c r="E187" s="2">
        <v>3.9665970772442598E-2</v>
      </c>
      <c r="F187" s="2">
        <v>4.2168674698795199E-2</v>
      </c>
      <c r="G187" s="2">
        <v>1.9267822736030799E-2</v>
      </c>
      <c r="H187" s="2">
        <v>0.22306238185255201</v>
      </c>
      <c r="I187" s="2">
        <v>5.7187017001545597E-2</v>
      </c>
      <c r="J187" s="2">
        <v>0.14327485380117</v>
      </c>
      <c r="K187" s="2">
        <v>0.10230179028133</v>
      </c>
      <c r="L187" s="2">
        <v>3.5962877030162398E-2</v>
      </c>
      <c r="M187" s="2">
        <v>0.161254199328108</v>
      </c>
      <c r="N187" s="2">
        <v>0.234329797492768</v>
      </c>
      <c r="O187" s="3">
        <v>0.63682864450127896</v>
      </c>
      <c r="P187" s="3">
        <v>1.6722338204592899</v>
      </c>
    </row>
    <row r="188" spans="1:16" x14ac:dyDescent="0.3">
      <c r="A188" s="8" t="s">
        <v>198</v>
      </c>
      <c r="B188" s="8" t="s">
        <v>91</v>
      </c>
      <c r="C188" s="2">
        <v>1.58730158730159E-2</v>
      </c>
      <c r="D188" s="2">
        <v>0</v>
      </c>
      <c r="E188" s="2">
        <v>0.1796875</v>
      </c>
      <c r="F188" s="2">
        <v>-7.2847682119205295E-2</v>
      </c>
      <c r="G188" s="2">
        <v>-0.107142857142857</v>
      </c>
      <c r="H188" s="2">
        <v>6.4000000000000001E-2</v>
      </c>
      <c r="I188" s="2">
        <v>-1.50375939849624E-2</v>
      </c>
      <c r="J188" s="2">
        <v>0.236641221374046</v>
      </c>
      <c r="K188" s="2">
        <v>6.1728395061728399E-2</v>
      </c>
      <c r="L188" s="2">
        <v>8.7209302325581398E-2</v>
      </c>
      <c r="M188" s="2">
        <v>0.22994652406417099</v>
      </c>
      <c r="N188" s="2">
        <v>0.16086956521739099</v>
      </c>
      <c r="O188" s="3">
        <v>0.64814814814814803</v>
      </c>
      <c r="P188" s="3">
        <v>1.0859375</v>
      </c>
    </row>
    <row r="189" spans="1:16" x14ac:dyDescent="0.3">
      <c r="A189" s="8" t="s">
        <v>198</v>
      </c>
      <c r="B189" s="8" t="s">
        <v>92</v>
      </c>
      <c r="C189" s="2">
        <v>-7.3529411764705899E-2</v>
      </c>
      <c r="D189" s="2">
        <v>-0.158730158730159</v>
      </c>
      <c r="E189" s="2">
        <v>9.4339622641509399E-2</v>
      </c>
      <c r="F189" s="2">
        <v>0.24137931034482801</v>
      </c>
      <c r="G189" s="2">
        <v>3.4722222222222203E-2</v>
      </c>
      <c r="H189" s="2">
        <v>0.26845637583892601</v>
      </c>
      <c r="I189" s="2">
        <v>7.9365079365079402E-2</v>
      </c>
      <c r="J189" s="2">
        <v>0.161764705882353</v>
      </c>
      <c r="K189" s="2">
        <v>8.0168776371307995E-2</v>
      </c>
      <c r="L189" s="2">
        <v>8.984375E-2</v>
      </c>
      <c r="M189" s="2">
        <v>0.33333333333333298</v>
      </c>
      <c r="N189" s="2">
        <v>0.37903225806451601</v>
      </c>
      <c r="O189" s="3">
        <v>1.16455696202532</v>
      </c>
      <c r="P189" s="3">
        <v>3.8396226415094299</v>
      </c>
    </row>
    <row r="190" spans="1:16" x14ac:dyDescent="0.3">
      <c r="A190" s="8" t="s">
        <v>198</v>
      </c>
      <c r="B190" s="8" t="s">
        <v>93</v>
      </c>
      <c r="C190" s="2">
        <v>6.5573770491803296E-2</v>
      </c>
      <c r="D190" s="2">
        <v>0</v>
      </c>
      <c r="E190" s="2">
        <v>0.2</v>
      </c>
      <c r="F190" s="2">
        <v>-6.41025641025641E-3</v>
      </c>
      <c r="G190" s="2">
        <v>-0.154838709677419</v>
      </c>
      <c r="H190" s="2">
        <v>6.8702290076335895E-2</v>
      </c>
      <c r="I190" s="2">
        <v>0.22857142857142901</v>
      </c>
      <c r="J190" s="2">
        <v>-2.32558139534884E-2</v>
      </c>
      <c r="K190" s="2">
        <v>-2.3809523809523801E-2</v>
      </c>
      <c r="L190" s="2">
        <v>3.65853658536585E-2</v>
      </c>
      <c r="M190" s="2">
        <v>8.8235294117647106E-2</v>
      </c>
      <c r="N190" s="2">
        <v>0.11351351351351401</v>
      </c>
      <c r="O190" s="3">
        <v>0.226190476190476</v>
      </c>
      <c r="P190" s="3">
        <v>0.58461538461538498</v>
      </c>
    </row>
    <row r="191" spans="1:16" x14ac:dyDescent="0.3">
      <c r="A191" s="8" t="s">
        <v>198</v>
      </c>
      <c r="B191" s="8" t="s">
        <v>94</v>
      </c>
      <c r="C191" s="2">
        <v>-0.04</v>
      </c>
      <c r="D191" s="2">
        <v>-0.125</v>
      </c>
      <c r="E191" s="2">
        <v>0.33333333333333298</v>
      </c>
      <c r="F191" s="2">
        <v>3.5714285714285698E-2</v>
      </c>
      <c r="G191" s="2">
        <v>-6.8965517241379296E-2</v>
      </c>
      <c r="H191" s="2">
        <v>-0.148148148148148</v>
      </c>
      <c r="I191" s="2">
        <v>0</v>
      </c>
      <c r="J191" s="2">
        <v>0.26086956521739102</v>
      </c>
      <c r="K191" s="2">
        <v>0.17241379310344801</v>
      </c>
      <c r="L191" s="2">
        <v>0.20588235294117599</v>
      </c>
      <c r="M191" s="2">
        <v>0.24390243902438999</v>
      </c>
      <c r="N191" s="2">
        <v>7.8431372549019607E-2</v>
      </c>
      <c r="O191" s="3">
        <v>0.89655172413793105</v>
      </c>
      <c r="P191" s="3">
        <v>1.61904761904762</v>
      </c>
    </row>
    <row r="192" spans="1:16" x14ac:dyDescent="0.3">
      <c r="A192" s="8" t="s">
        <v>198</v>
      </c>
      <c r="B192" s="8" t="s">
        <v>95</v>
      </c>
      <c r="C192" s="2">
        <v>2.96540362438221E-2</v>
      </c>
      <c r="D192" s="2">
        <v>9.5999999999999992E-3</v>
      </c>
      <c r="E192" s="2">
        <v>2.5884838880084499E-2</v>
      </c>
      <c r="F192" s="2">
        <v>-6.6941297631307904E-3</v>
      </c>
      <c r="G192" s="2">
        <v>-8.6054950751684803E-2</v>
      </c>
      <c r="H192" s="2">
        <v>-2.2688598979013E-2</v>
      </c>
      <c r="I192" s="2">
        <v>-4.1207196749854902E-2</v>
      </c>
      <c r="J192" s="2">
        <v>2.9661016949152502E-2</v>
      </c>
      <c r="K192" s="2">
        <v>2.3515579071134601E-3</v>
      </c>
      <c r="L192" s="2">
        <v>-2.5219941348973599E-2</v>
      </c>
      <c r="M192" s="2">
        <v>6.6185318892900101E-3</v>
      </c>
      <c r="N192" s="2">
        <v>0.109384339509863</v>
      </c>
      <c r="O192" s="3">
        <v>9.1122868900646706E-2</v>
      </c>
      <c r="P192" s="3">
        <v>-1.9545694664553599E-2</v>
      </c>
    </row>
    <row r="193" spans="1:16" x14ac:dyDescent="0.3">
      <c r="A193" s="8" t="s">
        <v>198</v>
      </c>
      <c r="B193" s="8" t="s">
        <v>96</v>
      </c>
      <c r="C193" s="2">
        <v>4.7058823529411799E-2</v>
      </c>
      <c r="D193" s="2">
        <v>-0.123595505617978</v>
      </c>
      <c r="E193" s="2">
        <v>0</v>
      </c>
      <c r="F193" s="2">
        <v>0.115384615384615</v>
      </c>
      <c r="G193" s="2">
        <v>-4.2145593869731802E-2</v>
      </c>
      <c r="H193" s="2">
        <v>-1.2E-2</v>
      </c>
      <c r="I193" s="2">
        <v>3.2388663967611302E-2</v>
      </c>
      <c r="J193" s="2">
        <v>0</v>
      </c>
      <c r="K193" s="2">
        <v>0.14117647058823499</v>
      </c>
      <c r="L193" s="2">
        <v>-9.6219931271477696E-2</v>
      </c>
      <c r="M193" s="2">
        <v>7.2243346007604597E-2</v>
      </c>
      <c r="N193" s="2">
        <v>-3.54609929078014E-2</v>
      </c>
      <c r="O193" s="3">
        <v>6.6666666666666693E-2</v>
      </c>
      <c r="P193" s="3">
        <v>0.16239316239316201</v>
      </c>
    </row>
    <row r="194" spans="1:16" x14ac:dyDescent="0.3">
      <c r="A194" s="8" t="s">
        <v>198</v>
      </c>
      <c r="B194" s="8" t="s">
        <v>97</v>
      </c>
      <c r="C194" s="2">
        <v>0.13559322033898299</v>
      </c>
      <c r="D194" s="2">
        <v>1.49253731343284E-2</v>
      </c>
      <c r="E194" s="2">
        <v>0.11764705882352899</v>
      </c>
      <c r="F194" s="2">
        <v>-3.2894736842105303E-2</v>
      </c>
      <c r="G194" s="2">
        <v>7.4829931972789102E-2</v>
      </c>
      <c r="H194" s="2">
        <v>2.53164556962025E-2</v>
      </c>
      <c r="I194" s="2">
        <v>-9.2592592592592601E-2</v>
      </c>
      <c r="J194" s="2">
        <v>-4.7619047619047603E-2</v>
      </c>
      <c r="K194" s="2">
        <v>1.4285714285714299E-2</v>
      </c>
      <c r="L194" s="2">
        <v>-3.5211267605633798E-2</v>
      </c>
      <c r="M194" s="2">
        <v>0.124087591240876</v>
      </c>
      <c r="N194" s="2">
        <v>0.14285714285714299</v>
      </c>
      <c r="O194" s="3">
        <v>0.25714285714285701</v>
      </c>
      <c r="P194" s="3">
        <v>0.29411764705882398</v>
      </c>
    </row>
    <row r="195" spans="1:16" x14ac:dyDescent="0.3">
      <c r="A195" s="8" t="s">
        <v>198</v>
      </c>
      <c r="B195" s="8" t="s">
        <v>98</v>
      </c>
      <c r="C195" s="2">
        <v>-0.168831168831169</v>
      </c>
      <c r="D195" s="2">
        <v>-1.5625E-2</v>
      </c>
      <c r="E195" s="2">
        <v>4.7619047619047603E-2</v>
      </c>
      <c r="F195" s="2">
        <v>9.0909090909090898E-2</v>
      </c>
      <c r="G195" s="2">
        <v>-0.125</v>
      </c>
      <c r="H195" s="2">
        <v>0.52380952380952395</v>
      </c>
      <c r="I195" s="2">
        <v>0.36458333333333298</v>
      </c>
      <c r="J195" s="2">
        <v>0.25190839694656503</v>
      </c>
      <c r="K195" s="2">
        <v>0.19512195121951201</v>
      </c>
      <c r="L195" s="2">
        <v>0.15306122448979601</v>
      </c>
      <c r="M195" s="2">
        <v>0.27876106194690298</v>
      </c>
      <c r="N195" s="2">
        <v>0.11764705882352899</v>
      </c>
      <c r="O195" s="3">
        <v>0.96951219512195097</v>
      </c>
      <c r="P195" s="3">
        <v>4.1269841269841301</v>
      </c>
    </row>
    <row r="196" spans="1:16" x14ac:dyDescent="0.3">
      <c r="A196" s="8" t="s">
        <v>198</v>
      </c>
      <c r="B196" s="8" t="s">
        <v>99</v>
      </c>
      <c r="C196" s="2">
        <v>0.14973262032085599</v>
      </c>
      <c r="D196" s="2">
        <v>-0.125581395348837</v>
      </c>
      <c r="E196" s="2">
        <v>-2.6595744680851099E-2</v>
      </c>
      <c r="F196" s="2">
        <v>-7.10382513661202E-2</v>
      </c>
      <c r="G196" s="2">
        <v>-0.111764705882353</v>
      </c>
      <c r="H196" s="2">
        <v>-3.9735099337748297E-2</v>
      </c>
      <c r="I196" s="2">
        <v>6.8965517241379301E-3</v>
      </c>
      <c r="J196" s="2">
        <v>-2.7397260273972601E-2</v>
      </c>
      <c r="K196" s="2">
        <v>-9.1549295774647904E-2</v>
      </c>
      <c r="L196" s="2">
        <v>3.8759689922480599E-2</v>
      </c>
      <c r="M196" s="2">
        <v>-5.22388059701493E-2</v>
      </c>
      <c r="N196" s="2">
        <v>0.102362204724409</v>
      </c>
      <c r="O196" s="3">
        <v>-1.4084507042253501E-2</v>
      </c>
      <c r="P196" s="3">
        <v>-0.25531914893617003</v>
      </c>
    </row>
    <row r="197" spans="1:16" x14ac:dyDescent="0.3">
      <c r="A197" s="8" t="s">
        <v>198</v>
      </c>
      <c r="B197" s="8" t="s">
        <v>100</v>
      </c>
      <c r="C197" s="2">
        <v>-0.3</v>
      </c>
      <c r="D197" s="2">
        <v>-7.7922077922077906E-2</v>
      </c>
      <c r="E197" s="2">
        <v>-0.25352112676056299</v>
      </c>
      <c r="F197" s="2">
        <v>1.88679245283019E-2</v>
      </c>
      <c r="G197" s="2">
        <v>-0.25925925925925902</v>
      </c>
      <c r="H197" s="2">
        <v>2.5000000000000001E-2</v>
      </c>
      <c r="I197" s="2">
        <v>0.439024390243902</v>
      </c>
      <c r="J197" s="2">
        <v>3.3898305084745797E-2</v>
      </c>
      <c r="K197" s="2">
        <v>3.2786885245901599E-2</v>
      </c>
      <c r="L197" s="2">
        <v>3.1746031746031703E-2</v>
      </c>
      <c r="M197" s="2">
        <v>0.27692307692307699</v>
      </c>
      <c r="N197" s="2">
        <v>0.43373493975903599</v>
      </c>
      <c r="O197" s="3">
        <v>0.95081967213114704</v>
      </c>
      <c r="P197" s="3">
        <v>0.676056338028169</v>
      </c>
    </row>
    <row r="198" spans="1:16" x14ac:dyDescent="0.3">
      <c r="A198" s="8" t="s">
        <v>199</v>
      </c>
      <c r="B198" s="8" t="s">
        <v>89</v>
      </c>
      <c r="C198" s="2">
        <v>-3.21615557217651E-2</v>
      </c>
      <c r="D198" s="2">
        <v>7.3415765069551799E-3</v>
      </c>
      <c r="E198" s="2">
        <v>2.3014959723820502E-2</v>
      </c>
      <c r="F198" s="2">
        <v>3.6370453693288299E-2</v>
      </c>
      <c r="G198" s="2">
        <v>1.7004341534008701E-2</v>
      </c>
      <c r="H198" s="2">
        <v>8.5378868729989298E-3</v>
      </c>
      <c r="I198" s="2">
        <v>3.13932980599647E-2</v>
      </c>
      <c r="J198" s="2">
        <v>2.25718194254446E-2</v>
      </c>
      <c r="K198" s="2">
        <v>7.1571906354515005E-2</v>
      </c>
      <c r="L198" s="2">
        <v>4.5255930087390803E-2</v>
      </c>
      <c r="M198" s="2">
        <v>1.4332636607942701E-2</v>
      </c>
      <c r="N198" s="2">
        <v>2.3844568737121E-2</v>
      </c>
      <c r="O198" s="3">
        <v>0.16321070234113699</v>
      </c>
      <c r="P198" s="3">
        <v>0.334100498657461</v>
      </c>
    </row>
    <row r="199" spans="1:16" x14ac:dyDescent="0.3">
      <c r="A199" s="8" t="s">
        <v>199</v>
      </c>
      <c r="B199" s="8" t="s">
        <v>90</v>
      </c>
      <c r="C199" s="2">
        <v>-0.23269513991163501</v>
      </c>
      <c r="D199" s="2">
        <v>-0.122840690978887</v>
      </c>
      <c r="E199" s="2">
        <v>-0.12253829321663</v>
      </c>
      <c r="F199" s="2">
        <v>2.4937655860349101E-3</v>
      </c>
      <c r="G199" s="2">
        <v>-9.2039800995024901E-2</v>
      </c>
      <c r="H199" s="2">
        <v>8.4931506849315094E-2</v>
      </c>
      <c r="I199" s="2">
        <v>0.194444444444444</v>
      </c>
      <c r="J199" s="2">
        <v>0.22832980972515901</v>
      </c>
      <c r="K199" s="2">
        <v>9.2943201376936305E-2</v>
      </c>
      <c r="L199" s="2">
        <v>6.9291338582677206E-2</v>
      </c>
      <c r="M199" s="2">
        <v>0.31516936671575801</v>
      </c>
      <c r="N199" s="2">
        <v>1.23180291153415E-2</v>
      </c>
      <c r="O199" s="3">
        <v>0.55593803786574902</v>
      </c>
      <c r="P199" s="3">
        <v>0.97811816192560197</v>
      </c>
    </row>
    <row r="200" spans="1:16" x14ac:dyDescent="0.3">
      <c r="A200" s="8" t="s">
        <v>199</v>
      </c>
      <c r="B200" s="8" t="s">
        <v>91</v>
      </c>
      <c r="C200" s="2">
        <v>1.8181818181818198E-2</v>
      </c>
      <c r="D200" s="2">
        <v>0</v>
      </c>
      <c r="E200" s="2">
        <v>1.0714285714285701E-2</v>
      </c>
      <c r="F200" s="2">
        <v>0.16254416961130699</v>
      </c>
      <c r="G200" s="2">
        <v>0.13677811550152</v>
      </c>
      <c r="H200" s="2">
        <v>4.2780748663101602E-2</v>
      </c>
      <c r="I200" s="2">
        <v>7.6923076923076901E-3</v>
      </c>
      <c r="J200" s="2">
        <v>3.5623409669211202E-2</v>
      </c>
      <c r="K200" s="2">
        <v>9.5823095823095797E-2</v>
      </c>
      <c r="L200" s="2">
        <v>4.4843049327354303E-3</v>
      </c>
      <c r="M200" s="2">
        <v>4.6875E-2</v>
      </c>
      <c r="N200" s="2">
        <v>0.147121535181237</v>
      </c>
      <c r="O200" s="3">
        <v>0.32186732186732198</v>
      </c>
      <c r="P200" s="3">
        <v>0.92142857142857104</v>
      </c>
    </row>
    <row r="201" spans="1:16" x14ac:dyDescent="0.3">
      <c r="A201" s="8" t="s">
        <v>199</v>
      </c>
      <c r="B201" s="8" t="s">
        <v>92</v>
      </c>
      <c r="C201" s="2">
        <v>-0.13157894736842099</v>
      </c>
      <c r="D201" s="2">
        <v>-0.10101010101010099</v>
      </c>
      <c r="E201" s="2">
        <v>0</v>
      </c>
      <c r="F201" s="2">
        <v>-4.49438202247191E-2</v>
      </c>
      <c r="G201" s="2">
        <v>-2.3529411764705899E-2</v>
      </c>
      <c r="H201" s="2">
        <v>-4.81927710843374E-2</v>
      </c>
      <c r="I201" s="2">
        <v>0.316455696202532</v>
      </c>
      <c r="J201" s="2">
        <v>0.115384615384615</v>
      </c>
      <c r="K201" s="2">
        <v>0.12068965517241401</v>
      </c>
      <c r="L201" s="2">
        <v>8.4615384615384606E-2</v>
      </c>
      <c r="M201" s="2">
        <v>0.11347517730496499</v>
      </c>
      <c r="N201" s="2">
        <v>3.1847133757961797E-2</v>
      </c>
      <c r="O201" s="3">
        <v>0.39655172413793099</v>
      </c>
      <c r="P201" s="3">
        <v>0.82022471910112404</v>
      </c>
    </row>
    <row r="202" spans="1:16" x14ac:dyDescent="0.3">
      <c r="A202" s="8" t="s">
        <v>199</v>
      </c>
      <c r="B202" s="8" t="s">
        <v>93</v>
      </c>
      <c r="C202" s="2">
        <v>2.2959183673469399E-2</v>
      </c>
      <c r="D202" s="2">
        <v>0.12718204488778101</v>
      </c>
      <c r="E202" s="2">
        <v>-2.21238938053097E-2</v>
      </c>
      <c r="F202" s="2">
        <v>6.3348416289592799E-2</v>
      </c>
      <c r="G202" s="2">
        <v>2.5531914893616999E-2</v>
      </c>
      <c r="H202" s="2">
        <v>8.7136929460580895E-2</v>
      </c>
      <c r="I202" s="2">
        <v>-4.3893129770992398E-2</v>
      </c>
      <c r="J202" s="2">
        <v>3.9920159680638702E-2</v>
      </c>
      <c r="K202" s="2">
        <v>3.8387715930902101E-2</v>
      </c>
      <c r="L202" s="2">
        <v>2.2181146025878E-2</v>
      </c>
      <c r="M202" s="2">
        <v>6.8716094032549704E-2</v>
      </c>
      <c r="N202" s="2">
        <v>-4.3993231810490703E-2</v>
      </c>
      <c r="O202" s="3">
        <v>8.4452975047984602E-2</v>
      </c>
      <c r="P202" s="3">
        <v>0.25</v>
      </c>
    </row>
    <row r="203" spans="1:16" x14ac:dyDescent="0.3">
      <c r="A203" s="8" t="s">
        <v>199</v>
      </c>
      <c r="B203" s="8" t="s">
        <v>94</v>
      </c>
      <c r="C203" s="2">
        <v>-0.13636363636363599</v>
      </c>
      <c r="D203" s="2">
        <v>0.36842105263157898</v>
      </c>
      <c r="E203" s="2">
        <v>0</v>
      </c>
      <c r="F203" s="2">
        <v>-3.8461538461538498E-2</v>
      </c>
      <c r="G203" s="2">
        <v>-0.12</v>
      </c>
      <c r="H203" s="2">
        <v>0.31818181818181801</v>
      </c>
      <c r="I203" s="2">
        <v>-3.4482758620689703E-2</v>
      </c>
      <c r="J203" s="2">
        <v>0.5</v>
      </c>
      <c r="K203" s="2">
        <v>2.3809523809523801E-2</v>
      </c>
      <c r="L203" s="2">
        <v>4.6511627906976702E-2</v>
      </c>
      <c r="M203" s="2">
        <v>0.28888888888888897</v>
      </c>
      <c r="N203" s="2">
        <v>-3.4482758620689703E-2</v>
      </c>
      <c r="O203" s="3">
        <v>0.33333333333333298</v>
      </c>
      <c r="P203" s="3">
        <v>1.15384615384615</v>
      </c>
    </row>
    <row r="204" spans="1:16" x14ac:dyDescent="0.3">
      <c r="A204" s="8" t="s">
        <v>199</v>
      </c>
      <c r="B204" s="8" t="s">
        <v>95</v>
      </c>
      <c r="C204" s="2">
        <v>-7.21798308929676E-3</v>
      </c>
      <c r="D204" s="2">
        <v>7.3120066472787695E-2</v>
      </c>
      <c r="E204" s="2">
        <v>3.6391792489353501E-2</v>
      </c>
      <c r="F204" s="2">
        <v>3.0444527456107599E-2</v>
      </c>
      <c r="G204" s="2">
        <v>-6.5252854812398002E-3</v>
      </c>
      <c r="H204" s="2">
        <v>1.3318737456668501E-2</v>
      </c>
      <c r="I204" s="2">
        <v>-1.6024486856319801E-2</v>
      </c>
      <c r="J204" s="2">
        <v>1.1161939615736499E-2</v>
      </c>
      <c r="K204" s="2">
        <v>-5.9717698154180196E-3</v>
      </c>
      <c r="L204" s="2">
        <v>-1.36537411250683E-2</v>
      </c>
      <c r="M204" s="2">
        <v>-7.0136581764488701E-3</v>
      </c>
      <c r="N204" s="2">
        <v>-5.8550185873605901E-2</v>
      </c>
      <c r="O204" s="3">
        <v>-8.3423814694172996E-2</v>
      </c>
      <c r="P204" s="3">
        <v>-1.95509097948122E-2</v>
      </c>
    </row>
    <row r="205" spans="1:16" x14ac:dyDescent="0.3">
      <c r="A205" s="8" t="s">
        <v>199</v>
      </c>
      <c r="B205" s="8" t="s">
        <v>96</v>
      </c>
      <c r="C205" s="2">
        <v>-9.1533180778032006E-2</v>
      </c>
      <c r="D205" s="2">
        <v>-8.0604534005037795E-2</v>
      </c>
      <c r="E205" s="2">
        <v>0</v>
      </c>
      <c r="F205" s="2">
        <v>-1.0958904109589E-2</v>
      </c>
      <c r="G205" s="2">
        <v>0</v>
      </c>
      <c r="H205" s="2">
        <v>9.1412742382271497E-2</v>
      </c>
      <c r="I205" s="2">
        <v>4.8223350253807098E-2</v>
      </c>
      <c r="J205" s="2">
        <v>9.4430992736077496E-2</v>
      </c>
      <c r="K205" s="2">
        <v>0</v>
      </c>
      <c r="L205" s="2">
        <v>2.4336283185840701E-2</v>
      </c>
      <c r="M205" s="2">
        <v>6.2634989200863897E-2</v>
      </c>
      <c r="N205" s="2">
        <v>-1.8292682926829298E-2</v>
      </c>
      <c r="O205" s="3">
        <v>6.85840707964602E-2</v>
      </c>
      <c r="P205" s="3">
        <v>0.32328767123287699</v>
      </c>
    </row>
    <row r="206" spans="1:16" x14ac:dyDescent="0.3">
      <c r="A206" s="8" t="s">
        <v>199</v>
      </c>
      <c r="B206" s="8" t="s">
        <v>97</v>
      </c>
      <c r="C206" s="2">
        <v>-3.6036036036036001E-2</v>
      </c>
      <c r="D206" s="2">
        <v>7.1651090342679094E-2</v>
      </c>
      <c r="E206" s="2">
        <v>4.0697674418604703E-2</v>
      </c>
      <c r="F206" s="2">
        <v>0.13687150837988801</v>
      </c>
      <c r="G206" s="2">
        <v>4.6683046683046701E-2</v>
      </c>
      <c r="H206" s="2">
        <v>1.6431924882629099E-2</v>
      </c>
      <c r="I206" s="2">
        <v>2.0785219399538101E-2</v>
      </c>
      <c r="J206" s="2">
        <v>-1.58371040723982E-2</v>
      </c>
      <c r="K206" s="2">
        <v>8.73563218390805E-2</v>
      </c>
      <c r="L206" s="2">
        <v>7.6109936575052897E-2</v>
      </c>
      <c r="M206" s="2">
        <v>7.0726915520628694E-2</v>
      </c>
      <c r="N206" s="2">
        <v>7.52293577981651E-2</v>
      </c>
      <c r="O206" s="3">
        <v>0.34712643678160898</v>
      </c>
      <c r="P206" s="3">
        <v>0.70348837209302295</v>
      </c>
    </row>
    <row r="207" spans="1:16" x14ac:dyDescent="0.3">
      <c r="A207" s="8" t="s">
        <v>199</v>
      </c>
      <c r="B207" s="8" t="s">
        <v>98</v>
      </c>
      <c r="C207" s="2">
        <v>-9.7560975609756101E-2</v>
      </c>
      <c r="D207" s="2">
        <v>-8.1081081081081099E-2</v>
      </c>
      <c r="E207" s="2">
        <v>0.10294117647058799</v>
      </c>
      <c r="F207" s="2">
        <v>-0.12</v>
      </c>
      <c r="G207" s="2">
        <v>3.03030303030303E-2</v>
      </c>
      <c r="H207" s="2">
        <v>0.14705882352941199</v>
      </c>
      <c r="I207" s="2">
        <v>3.8461538461538498E-2</v>
      </c>
      <c r="J207" s="2">
        <v>0.32098765432098803</v>
      </c>
      <c r="K207" s="2">
        <v>0.467289719626168</v>
      </c>
      <c r="L207" s="2">
        <v>0.273885350318471</v>
      </c>
      <c r="M207" s="2">
        <v>0.25</v>
      </c>
      <c r="N207" s="2">
        <v>-2.4E-2</v>
      </c>
      <c r="O207" s="3">
        <v>1.2803738317757001</v>
      </c>
      <c r="P207" s="3">
        <v>2.5882352941176499</v>
      </c>
    </row>
    <row r="208" spans="1:16" x14ac:dyDescent="0.3">
      <c r="A208" s="8" t="s">
        <v>199</v>
      </c>
      <c r="B208" s="8" t="s">
        <v>99</v>
      </c>
      <c r="C208" s="2">
        <v>-0.11340206185567001</v>
      </c>
      <c r="D208" s="2">
        <v>2.5581395348837199E-2</v>
      </c>
      <c r="E208" s="2">
        <v>-8.3900226757369606E-2</v>
      </c>
      <c r="F208" s="2">
        <v>-4.9504950495049497E-3</v>
      </c>
      <c r="G208" s="2">
        <v>-2.2388059701492501E-2</v>
      </c>
      <c r="H208" s="2">
        <v>4.8346055979643802E-2</v>
      </c>
      <c r="I208" s="2">
        <v>3.8834951456310697E-2</v>
      </c>
      <c r="J208" s="2">
        <v>1.63551401869159E-2</v>
      </c>
      <c r="K208" s="2">
        <v>-6.8965517241379301E-3</v>
      </c>
      <c r="L208" s="2">
        <v>-8.5648148148148195E-2</v>
      </c>
      <c r="M208" s="2">
        <v>-4.3037974683544297E-2</v>
      </c>
      <c r="N208" s="2">
        <v>-2.9100529100529099E-2</v>
      </c>
      <c r="O208" s="3">
        <v>-0.15632183908045999</v>
      </c>
      <c r="P208" s="3">
        <v>-0.16780045351473899</v>
      </c>
    </row>
    <row r="209" spans="1:16" x14ac:dyDescent="0.3">
      <c r="A209" s="8" t="s">
        <v>199</v>
      </c>
      <c r="B209" s="8" t="s">
        <v>100</v>
      </c>
      <c r="C209" s="2">
        <v>-0.15079365079365101</v>
      </c>
      <c r="D209" s="2">
        <v>-0.233644859813084</v>
      </c>
      <c r="E209" s="2">
        <v>-0.24390243902438999</v>
      </c>
      <c r="F209" s="2">
        <v>-0.112903225806452</v>
      </c>
      <c r="G209" s="2">
        <v>-9.0909090909090898E-2</v>
      </c>
      <c r="H209" s="2">
        <v>0.18</v>
      </c>
      <c r="I209" s="2">
        <v>-0.13559322033898299</v>
      </c>
      <c r="J209" s="2">
        <v>0.21568627450980399</v>
      </c>
      <c r="K209" s="2">
        <v>-3.2258064516128997E-2</v>
      </c>
      <c r="L209" s="2">
        <v>8.3333333333333301E-2</v>
      </c>
      <c r="M209" s="2">
        <v>0.30769230769230799</v>
      </c>
      <c r="N209" s="2">
        <v>4.7058823529411799E-2</v>
      </c>
      <c r="O209" s="3">
        <v>0.43548387096774199</v>
      </c>
      <c r="P209" s="3">
        <v>8.5365853658536606E-2</v>
      </c>
    </row>
    <row r="210" spans="1:16" x14ac:dyDescent="0.3">
      <c r="A210" s="8" t="s">
        <v>200</v>
      </c>
      <c r="B210" s="8" t="s">
        <v>89</v>
      </c>
      <c r="C210" s="2">
        <v>4.8651507139079897E-2</v>
      </c>
      <c r="D210" s="2">
        <v>6.2531517902168404E-2</v>
      </c>
      <c r="E210" s="2">
        <v>4.4138585666824902E-2</v>
      </c>
      <c r="F210" s="2">
        <v>-7.6363636363636397E-2</v>
      </c>
      <c r="G210" s="2">
        <v>-6.0039370078740197E-2</v>
      </c>
      <c r="H210" s="2">
        <v>4.8167539267015697E-2</v>
      </c>
      <c r="I210" s="2">
        <v>3.5964035964036002E-2</v>
      </c>
      <c r="J210" s="2">
        <v>3.4233365477338497E-2</v>
      </c>
      <c r="K210" s="2">
        <v>4.6620046620046603E-2</v>
      </c>
      <c r="L210" s="2">
        <v>-8.0178173719376404E-3</v>
      </c>
      <c r="M210" s="2">
        <v>8.0377189043556396E-2</v>
      </c>
      <c r="N210" s="2">
        <v>0.24522028262676601</v>
      </c>
      <c r="O210" s="3">
        <v>0.396736596736597</v>
      </c>
      <c r="P210" s="3">
        <v>0.42192691029900298</v>
      </c>
    </row>
    <row r="211" spans="1:16" x14ac:dyDescent="0.3">
      <c r="A211" s="8" t="s">
        <v>200</v>
      </c>
      <c r="B211" s="8" t="s">
        <v>90</v>
      </c>
      <c r="C211" s="2">
        <v>-0.118731563421829</v>
      </c>
      <c r="D211" s="2">
        <v>-0.123012552301255</v>
      </c>
      <c r="E211" s="2">
        <v>-6.1068702290076299E-2</v>
      </c>
      <c r="F211" s="2">
        <v>-7.7235772357723595E-2</v>
      </c>
      <c r="G211" s="2">
        <v>-2.53303964757709E-2</v>
      </c>
      <c r="H211" s="2">
        <v>0.124293785310734</v>
      </c>
      <c r="I211" s="2">
        <v>6.6331658291457304E-2</v>
      </c>
      <c r="J211" s="2">
        <v>0.138548539114043</v>
      </c>
      <c r="K211" s="2">
        <v>2.1523178807947001E-2</v>
      </c>
      <c r="L211" s="2">
        <v>6.6450567260939994E-2</v>
      </c>
      <c r="M211" s="2">
        <v>0.19984802431610901</v>
      </c>
      <c r="N211" s="2">
        <v>0.358454718176061</v>
      </c>
      <c r="O211" s="3">
        <v>0.77566225165562896</v>
      </c>
      <c r="P211" s="3">
        <v>1.0467557251908399</v>
      </c>
    </row>
    <row r="212" spans="1:16" x14ac:dyDescent="0.3">
      <c r="A212" s="8" t="s">
        <v>200</v>
      </c>
      <c r="B212" s="8" t="s">
        <v>91</v>
      </c>
      <c r="C212" s="2">
        <v>0.13103448275862101</v>
      </c>
      <c r="D212" s="2">
        <v>0.20121951219512199</v>
      </c>
      <c r="E212" s="2">
        <v>0.147208121827411</v>
      </c>
      <c r="F212" s="2">
        <v>1.3274336283185801E-2</v>
      </c>
      <c r="G212" s="2">
        <v>-4.3668122270742397E-2</v>
      </c>
      <c r="H212" s="2">
        <v>6.8493150684931503E-2</v>
      </c>
      <c r="I212" s="2">
        <v>-3.8461538461538498E-2</v>
      </c>
      <c r="J212" s="2">
        <v>0.19555555555555601</v>
      </c>
      <c r="K212" s="2">
        <v>8.9219330855018597E-2</v>
      </c>
      <c r="L212" s="2">
        <v>6.4846416382252595E-2</v>
      </c>
      <c r="M212" s="2">
        <v>0.15064102564102599</v>
      </c>
      <c r="N212" s="2">
        <v>0.14206128133704701</v>
      </c>
      <c r="O212" s="3">
        <v>0.524163568773234</v>
      </c>
      <c r="P212" s="3">
        <v>1.08121827411168</v>
      </c>
    </row>
    <row r="213" spans="1:16" x14ac:dyDescent="0.3">
      <c r="A213" s="8" t="s">
        <v>200</v>
      </c>
      <c r="B213" s="8" t="s">
        <v>92</v>
      </c>
      <c r="C213" s="2">
        <v>-2.2598870056497199E-2</v>
      </c>
      <c r="D213" s="2">
        <v>6.9364161849711004E-2</v>
      </c>
      <c r="E213" s="2">
        <v>0.124324324324324</v>
      </c>
      <c r="F213" s="2">
        <v>3.8461538461538498E-2</v>
      </c>
      <c r="G213" s="2">
        <v>5.5555555555555601E-2</v>
      </c>
      <c r="H213" s="2">
        <v>0.29385964912280699</v>
      </c>
      <c r="I213" s="2">
        <v>0.24406779661017</v>
      </c>
      <c r="J213" s="2">
        <v>0.188010899182561</v>
      </c>
      <c r="K213" s="2">
        <v>9.1743119266055103E-3</v>
      </c>
      <c r="L213" s="2">
        <v>0.277272727272727</v>
      </c>
      <c r="M213" s="2">
        <v>0.30782918149466199</v>
      </c>
      <c r="N213" s="2">
        <v>0.69387755102040805</v>
      </c>
      <c r="O213" s="3">
        <v>1.8555045871559599</v>
      </c>
      <c r="P213" s="3">
        <v>5.7297297297297298</v>
      </c>
    </row>
    <row r="214" spans="1:16" x14ac:dyDescent="0.3">
      <c r="A214" s="8" t="s">
        <v>200</v>
      </c>
      <c r="B214" s="8" t="s">
        <v>93</v>
      </c>
      <c r="C214" s="2">
        <v>-1.5706806282722498E-2</v>
      </c>
      <c r="D214" s="2">
        <v>7.4468085106383003E-2</v>
      </c>
      <c r="E214" s="2">
        <v>7.9207920792079195E-2</v>
      </c>
      <c r="F214" s="2">
        <v>-3.6697247706422E-2</v>
      </c>
      <c r="G214" s="2">
        <v>-0.15238095238095201</v>
      </c>
      <c r="H214" s="2">
        <v>2.8089887640449399E-2</v>
      </c>
      <c r="I214" s="2">
        <v>6.5573770491803296E-2</v>
      </c>
      <c r="J214" s="2">
        <v>1.5384615384615399E-2</v>
      </c>
      <c r="K214" s="2">
        <v>4.5454545454545497E-2</v>
      </c>
      <c r="L214" s="2">
        <v>4.8309178743961401E-2</v>
      </c>
      <c r="M214" s="2">
        <v>-2.76497695852535E-2</v>
      </c>
      <c r="N214" s="2">
        <v>0.24644549763033199</v>
      </c>
      <c r="O214" s="3">
        <v>0.32828282828282801</v>
      </c>
      <c r="P214" s="3">
        <v>0.30198019801980203</v>
      </c>
    </row>
    <row r="215" spans="1:16" x14ac:dyDescent="0.3">
      <c r="A215" s="8" t="s">
        <v>200</v>
      </c>
      <c r="B215" s="8" t="s">
        <v>94</v>
      </c>
      <c r="C215" s="2">
        <v>-3.03030303030303E-2</v>
      </c>
      <c r="D215" s="2">
        <v>6.25E-2</v>
      </c>
      <c r="E215" s="2">
        <v>-2.9411764705882401E-2</v>
      </c>
      <c r="F215" s="2">
        <v>0</v>
      </c>
      <c r="G215" s="2">
        <v>-6.0606060606060601E-2</v>
      </c>
      <c r="H215" s="2">
        <v>0.35483870967741898</v>
      </c>
      <c r="I215" s="2">
        <v>0.26190476190476197</v>
      </c>
      <c r="J215" s="2">
        <v>-5.6603773584905703E-2</v>
      </c>
      <c r="K215" s="2">
        <v>0.18</v>
      </c>
      <c r="L215" s="2">
        <v>-0.13559322033898299</v>
      </c>
      <c r="M215" s="2">
        <v>0.29411764705882398</v>
      </c>
      <c r="N215" s="2">
        <v>0.40909090909090901</v>
      </c>
      <c r="O215" s="3">
        <v>0.86</v>
      </c>
      <c r="P215" s="3">
        <v>1.73529411764706</v>
      </c>
    </row>
    <row r="216" spans="1:16" x14ac:dyDescent="0.3">
      <c r="A216" s="8" t="s">
        <v>200</v>
      </c>
      <c r="B216" s="8" t="s">
        <v>95</v>
      </c>
      <c r="C216" s="2">
        <v>2.7639579878385801E-3</v>
      </c>
      <c r="D216" s="2">
        <v>-1.48842337375965E-2</v>
      </c>
      <c r="E216" s="2">
        <v>-1.8186905428091801E-2</v>
      </c>
      <c r="F216" s="2">
        <v>-7.0675406098603594E-2</v>
      </c>
      <c r="G216" s="2">
        <v>-8.4636614535418597E-2</v>
      </c>
      <c r="H216" s="2">
        <v>4.0201005025125601E-2</v>
      </c>
      <c r="I216" s="2">
        <v>6.1191626409017701E-3</v>
      </c>
      <c r="J216" s="2">
        <v>-6.4020486555697803E-3</v>
      </c>
      <c r="K216" s="2">
        <v>-6.5399484536082506E-2</v>
      </c>
      <c r="L216" s="2">
        <v>-5.7566356428817599E-2</v>
      </c>
      <c r="M216" s="2">
        <v>-1.4630577907827401E-3</v>
      </c>
      <c r="N216" s="2">
        <v>0.16043956043956001</v>
      </c>
      <c r="O216" s="3">
        <v>2.06185567010309E-2</v>
      </c>
      <c r="P216" s="3">
        <v>-0.113598209289312</v>
      </c>
    </row>
    <row r="217" spans="1:16" x14ac:dyDescent="0.3">
      <c r="A217" s="8" t="s">
        <v>200</v>
      </c>
      <c r="B217" s="8" t="s">
        <v>96</v>
      </c>
      <c r="C217" s="2">
        <v>-1.3157894736842099E-2</v>
      </c>
      <c r="D217" s="2">
        <v>6.22222222222222E-2</v>
      </c>
      <c r="E217" s="2">
        <v>6.2761506276150597E-2</v>
      </c>
      <c r="F217" s="2">
        <v>-8.2677165354330701E-2</v>
      </c>
      <c r="G217" s="2">
        <v>-3.4334763948497903E-2</v>
      </c>
      <c r="H217" s="2">
        <v>6.6666666666666693E-2</v>
      </c>
      <c r="I217" s="2">
        <v>-4.1666666666666699E-2</v>
      </c>
      <c r="J217" s="2">
        <v>-2.1739130434782601E-2</v>
      </c>
      <c r="K217" s="2">
        <v>-8.8888888888888906E-3</v>
      </c>
      <c r="L217" s="2">
        <v>-4.9327354260089697E-2</v>
      </c>
      <c r="M217" s="2">
        <v>-9.4339622641509396E-3</v>
      </c>
      <c r="N217" s="2">
        <v>7.1428571428571397E-2</v>
      </c>
      <c r="O217" s="3">
        <v>0</v>
      </c>
      <c r="P217" s="3">
        <v>-5.85774058577406E-2</v>
      </c>
    </row>
    <row r="218" spans="1:16" x14ac:dyDescent="0.3">
      <c r="A218" s="8" t="s">
        <v>200</v>
      </c>
      <c r="B218" s="8" t="s">
        <v>97</v>
      </c>
      <c r="C218" s="2">
        <v>0.24342105263157901</v>
      </c>
      <c r="D218" s="2">
        <v>0.13227513227513199</v>
      </c>
      <c r="E218" s="2">
        <v>6.0747663551401897E-2</v>
      </c>
      <c r="F218" s="2">
        <v>4.8458149779735699E-2</v>
      </c>
      <c r="G218" s="2">
        <v>-4.20168067226891E-2</v>
      </c>
      <c r="H218" s="2">
        <v>1.3157894736842099E-2</v>
      </c>
      <c r="I218" s="2">
        <v>-4.3290043290043299E-3</v>
      </c>
      <c r="J218" s="2">
        <v>4.3478260869565201E-3</v>
      </c>
      <c r="K218" s="2">
        <v>-4.3290043290043299E-3</v>
      </c>
      <c r="L218" s="2">
        <v>-8.6956521739130401E-3</v>
      </c>
      <c r="M218" s="2">
        <v>0.105263157894737</v>
      </c>
      <c r="N218" s="2">
        <v>0.15476190476190499</v>
      </c>
      <c r="O218" s="3">
        <v>0.25974025974025999</v>
      </c>
      <c r="P218" s="3">
        <v>0.35981308411215002</v>
      </c>
    </row>
    <row r="219" spans="1:16" x14ac:dyDescent="0.3">
      <c r="A219" s="8" t="s">
        <v>200</v>
      </c>
      <c r="B219" s="8" t="s">
        <v>98</v>
      </c>
      <c r="C219" s="2">
        <v>-1.8348623853211E-2</v>
      </c>
      <c r="D219" s="2">
        <v>-9.3457943925233603E-3</v>
      </c>
      <c r="E219" s="2">
        <v>5.6603773584905703E-2</v>
      </c>
      <c r="F219" s="2">
        <v>0.13392857142857101</v>
      </c>
      <c r="G219" s="2">
        <v>0.14173228346456701</v>
      </c>
      <c r="H219" s="2">
        <v>0.16551724137931001</v>
      </c>
      <c r="I219" s="2">
        <v>0.26627218934911201</v>
      </c>
      <c r="J219" s="2">
        <v>0.322429906542056</v>
      </c>
      <c r="K219" s="2">
        <v>4.5936395759717301E-2</v>
      </c>
      <c r="L219" s="2">
        <v>0.34459459459459502</v>
      </c>
      <c r="M219" s="2">
        <v>0.19095477386934701</v>
      </c>
      <c r="N219" s="2">
        <v>0.41983122362869202</v>
      </c>
      <c r="O219" s="3">
        <v>1.3780918727915199</v>
      </c>
      <c r="P219" s="3">
        <v>5.3490566037735796</v>
      </c>
    </row>
    <row r="220" spans="1:16" x14ac:dyDescent="0.3">
      <c r="A220" s="8" t="s">
        <v>200</v>
      </c>
      <c r="B220" s="8" t="s">
        <v>99</v>
      </c>
      <c r="C220" s="2">
        <v>6.7567567567567597E-3</v>
      </c>
      <c r="D220" s="2">
        <v>3.3557046979865801E-3</v>
      </c>
      <c r="E220" s="2">
        <v>-7.3578595317725801E-2</v>
      </c>
      <c r="F220" s="2">
        <v>-0.15884476534295999</v>
      </c>
      <c r="G220" s="2">
        <v>-0.15450643776824</v>
      </c>
      <c r="H220" s="2">
        <v>4.5685279187817299E-2</v>
      </c>
      <c r="I220" s="2">
        <v>-4.8543689320388302E-3</v>
      </c>
      <c r="J220" s="2">
        <v>9.7560975609756097E-3</v>
      </c>
      <c r="K220" s="2">
        <v>-3.8647342995169101E-2</v>
      </c>
      <c r="L220" s="2">
        <v>-0.115577889447236</v>
      </c>
      <c r="M220" s="2">
        <v>-3.97727272727273E-2</v>
      </c>
      <c r="N220" s="2">
        <v>0.23668639053254401</v>
      </c>
      <c r="O220" s="3">
        <v>9.6618357487922701E-3</v>
      </c>
      <c r="P220" s="3">
        <v>-0.30100334448160498</v>
      </c>
    </row>
    <row r="221" spans="1:16" x14ac:dyDescent="0.3">
      <c r="A221" s="8" t="s">
        <v>200</v>
      </c>
      <c r="B221" s="8" t="s">
        <v>100</v>
      </c>
      <c r="C221" s="2">
        <v>-0.13020833333333301</v>
      </c>
      <c r="D221" s="2">
        <v>-0.20359281437125701</v>
      </c>
      <c r="E221" s="2">
        <v>-0.150375939849624</v>
      </c>
      <c r="F221" s="2">
        <v>-0.37168141592920401</v>
      </c>
      <c r="G221" s="2">
        <v>-0.26760563380281699</v>
      </c>
      <c r="H221" s="2">
        <v>0.34615384615384598</v>
      </c>
      <c r="I221" s="2">
        <v>5.7142857142857099E-2</v>
      </c>
      <c r="J221" s="2">
        <v>0.29729729729729698</v>
      </c>
      <c r="K221" s="2">
        <v>0.1875</v>
      </c>
      <c r="L221" s="2">
        <v>0.19298245614035101</v>
      </c>
      <c r="M221" s="2">
        <v>0.16911764705882401</v>
      </c>
      <c r="N221" s="2">
        <v>0.35849056603773599</v>
      </c>
      <c r="O221" s="3">
        <v>1.25</v>
      </c>
      <c r="P221" s="3">
        <v>0.62406015037593998</v>
      </c>
    </row>
    <row r="222" spans="1:16" x14ac:dyDescent="0.3">
      <c r="A222" s="8" t="s">
        <v>201</v>
      </c>
      <c r="B222" s="8" t="s">
        <v>89</v>
      </c>
      <c r="C222" s="2">
        <v>2.04460966542751E-2</v>
      </c>
      <c r="D222" s="2">
        <v>2.8233151183970899E-2</v>
      </c>
      <c r="E222" s="2">
        <v>2.21434898139947E-2</v>
      </c>
      <c r="F222" s="2">
        <v>0.161178509532062</v>
      </c>
      <c r="G222" s="2">
        <v>0.157462686567164</v>
      </c>
      <c r="H222" s="2">
        <v>9.6711798839458404E-3</v>
      </c>
      <c r="I222" s="2">
        <v>8.3014048531289894E-3</v>
      </c>
      <c r="J222" s="2">
        <v>-5.1931602279924001E-2</v>
      </c>
      <c r="K222" s="2">
        <v>0.14028056112224399</v>
      </c>
      <c r="L222" s="2">
        <v>7.7914469830111299E-2</v>
      </c>
      <c r="M222" s="2">
        <v>-3.2608695652173898E-3</v>
      </c>
      <c r="N222" s="2">
        <v>-0.12268266085060001</v>
      </c>
      <c r="O222" s="3">
        <v>7.4816299265197103E-2</v>
      </c>
      <c r="P222" s="3">
        <v>0.42515500442869802</v>
      </c>
    </row>
    <row r="223" spans="1:16" x14ac:dyDescent="0.3">
      <c r="A223" s="8" t="s">
        <v>201</v>
      </c>
      <c r="B223" s="8" t="s">
        <v>90</v>
      </c>
      <c r="C223" s="2">
        <v>-0.151930261519303</v>
      </c>
      <c r="D223" s="2">
        <v>-8.8105726872246701E-2</v>
      </c>
      <c r="E223" s="2">
        <v>-6.6022544283413906E-2</v>
      </c>
      <c r="F223" s="2">
        <v>4.31034482758621E-2</v>
      </c>
      <c r="G223" s="2">
        <v>0.23140495867768601</v>
      </c>
      <c r="H223" s="2">
        <v>0.17583892617449701</v>
      </c>
      <c r="I223" s="2">
        <v>0.20890410958904099</v>
      </c>
      <c r="J223" s="2">
        <v>0.13408876298394701</v>
      </c>
      <c r="K223" s="2">
        <v>0.28393005828476298</v>
      </c>
      <c r="L223" s="2">
        <v>0.23411154345006499</v>
      </c>
      <c r="M223" s="2">
        <v>5.78034682080925E-3</v>
      </c>
      <c r="N223" s="2">
        <v>-0.37878787878787901</v>
      </c>
      <c r="O223" s="3">
        <v>-9.9916736053288907E-3</v>
      </c>
      <c r="P223" s="3">
        <v>0.91465378421900201</v>
      </c>
    </row>
    <row r="224" spans="1:16" x14ac:dyDescent="0.3">
      <c r="A224" s="8" t="s">
        <v>201</v>
      </c>
      <c r="B224" s="8" t="s">
        <v>91</v>
      </c>
      <c r="C224" s="2">
        <v>2.8571428571428598E-2</v>
      </c>
      <c r="D224" s="2">
        <v>-5.5555555555555601E-2</v>
      </c>
      <c r="E224" s="2">
        <v>-6.8627450980392204E-2</v>
      </c>
      <c r="F224" s="2">
        <v>0.336842105263158</v>
      </c>
      <c r="G224" s="2">
        <v>0.267716535433071</v>
      </c>
      <c r="H224" s="2">
        <v>8.0745341614906804E-2</v>
      </c>
      <c r="I224" s="2">
        <v>5.1724137931034503E-2</v>
      </c>
      <c r="J224" s="2">
        <v>-8.7431693989070997E-2</v>
      </c>
      <c r="K224" s="2">
        <v>8.3832335329341298E-2</v>
      </c>
      <c r="L224" s="2">
        <v>0.16022099447513799</v>
      </c>
      <c r="M224" s="2">
        <v>0</v>
      </c>
      <c r="N224" s="2">
        <v>-0.104761904761905</v>
      </c>
      <c r="O224" s="3">
        <v>0.125748502994012</v>
      </c>
      <c r="P224" s="3">
        <v>0.84313725490196101</v>
      </c>
    </row>
    <row r="225" spans="1:16" x14ac:dyDescent="0.3">
      <c r="A225" s="8" t="s">
        <v>201</v>
      </c>
      <c r="B225" s="8" t="s">
        <v>92</v>
      </c>
      <c r="C225" s="2">
        <v>-7.9365079365079402E-2</v>
      </c>
      <c r="D225" s="2">
        <v>8.6206896551724102E-3</v>
      </c>
      <c r="E225" s="2">
        <v>-1.7094017094017099E-2</v>
      </c>
      <c r="F225" s="2">
        <v>0.44347826086956499</v>
      </c>
      <c r="G225" s="2">
        <v>0.58433734939758997</v>
      </c>
      <c r="H225" s="2">
        <v>0.41825095057034201</v>
      </c>
      <c r="I225" s="2">
        <v>0.49865951742627301</v>
      </c>
      <c r="J225" s="2">
        <v>0.298747763864043</v>
      </c>
      <c r="K225" s="2">
        <v>0.31955922865013803</v>
      </c>
      <c r="L225" s="2">
        <v>0.15031315240083501</v>
      </c>
      <c r="M225" s="2">
        <v>1.4519056261343E-2</v>
      </c>
      <c r="N225" s="2">
        <v>-0.40429338103756701</v>
      </c>
      <c r="O225" s="3">
        <v>-8.2644628099173598E-2</v>
      </c>
      <c r="P225" s="3">
        <v>4.6923076923076898</v>
      </c>
    </row>
    <row r="226" spans="1:16" x14ac:dyDescent="0.3">
      <c r="A226" s="8" t="s">
        <v>201</v>
      </c>
      <c r="B226" s="8" t="s">
        <v>93</v>
      </c>
      <c r="C226" s="2">
        <v>8.5561497326203204E-2</v>
      </c>
      <c r="D226" s="2">
        <v>0</v>
      </c>
      <c r="E226" s="2">
        <v>0.10344827586206901</v>
      </c>
      <c r="F226" s="2">
        <v>2.23214285714286E-2</v>
      </c>
      <c r="G226" s="2">
        <v>9.6069868995633204E-2</v>
      </c>
      <c r="H226" s="2">
        <v>5.97609561752988E-2</v>
      </c>
      <c r="I226" s="2">
        <v>7.8947368421052599E-2</v>
      </c>
      <c r="J226" s="2">
        <v>4.8780487804878099E-2</v>
      </c>
      <c r="K226" s="2">
        <v>-3.32225913621262E-2</v>
      </c>
      <c r="L226" s="2">
        <v>1.03092783505155E-2</v>
      </c>
      <c r="M226" s="2">
        <v>1.7006802721088399E-2</v>
      </c>
      <c r="N226" s="2">
        <v>-7.69230769230769E-2</v>
      </c>
      <c r="O226" s="3">
        <v>-8.3056478405315604E-2</v>
      </c>
      <c r="P226" s="3">
        <v>0.35960591133004899</v>
      </c>
    </row>
    <row r="227" spans="1:16" x14ac:dyDescent="0.3">
      <c r="A227" s="8" t="s">
        <v>201</v>
      </c>
      <c r="B227" s="8" t="s">
        <v>94</v>
      </c>
      <c r="C227" s="2">
        <v>0</v>
      </c>
      <c r="D227" s="2">
        <v>0</v>
      </c>
      <c r="E227" s="2">
        <v>0.36363636363636398</v>
      </c>
      <c r="F227" s="2">
        <v>0.233333333333333</v>
      </c>
      <c r="G227" s="2">
        <v>2.7027027027027001E-2</v>
      </c>
      <c r="H227" s="2">
        <v>0.13157894736842099</v>
      </c>
      <c r="I227" s="2">
        <v>0.186046511627907</v>
      </c>
      <c r="J227" s="2">
        <v>9.8039215686274495E-2</v>
      </c>
      <c r="K227" s="2">
        <v>0.214285714285714</v>
      </c>
      <c r="L227" s="2">
        <v>0.25</v>
      </c>
      <c r="M227" s="2">
        <v>9.41176470588235E-2</v>
      </c>
      <c r="N227" s="2">
        <v>-0.26881720430107497</v>
      </c>
      <c r="O227" s="3">
        <v>0.214285714285714</v>
      </c>
      <c r="P227" s="3">
        <v>2.0909090909090899</v>
      </c>
    </row>
    <row r="228" spans="1:16" x14ac:dyDescent="0.3">
      <c r="A228" s="8" t="s">
        <v>201</v>
      </c>
      <c r="B228" s="8" t="s">
        <v>95</v>
      </c>
      <c r="C228" s="2">
        <v>-1.1761246692149399E-3</v>
      </c>
      <c r="D228" s="2">
        <v>3.1792758316161303E-2</v>
      </c>
      <c r="E228" s="2">
        <v>4.8216833095577699E-2</v>
      </c>
      <c r="F228" s="2">
        <v>3.7833424060968998E-2</v>
      </c>
      <c r="G228" s="2">
        <v>6.7138735903488095E-2</v>
      </c>
      <c r="H228" s="2">
        <v>2.6787908577046E-2</v>
      </c>
      <c r="I228" s="2">
        <v>3.59023456199138E-3</v>
      </c>
      <c r="J228" s="2">
        <v>-2.8857619842594801E-2</v>
      </c>
      <c r="K228" s="2">
        <v>-3.9292730844793702E-3</v>
      </c>
      <c r="L228" s="2">
        <v>6.41025641025641E-3</v>
      </c>
      <c r="M228" s="2">
        <v>-2.7927486526212599E-2</v>
      </c>
      <c r="N228" s="2">
        <v>-0.133568548387097</v>
      </c>
      <c r="O228" s="3">
        <v>-0.15569744597249499</v>
      </c>
      <c r="P228" s="3">
        <v>-1.9115549215406601E-2</v>
      </c>
    </row>
    <row r="229" spans="1:16" x14ac:dyDescent="0.3">
      <c r="A229" s="8" t="s">
        <v>201</v>
      </c>
      <c r="B229" s="8" t="s">
        <v>96</v>
      </c>
      <c r="C229" s="2">
        <v>-4.80769230769231E-2</v>
      </c>
      <c r="D229" s="2">
        <v>0.14646464646464599</v>
      </c>
      <c r="E229" s="2">
        <v>-1.7621145374449299E-2</v>
      </c>
      <c r="F229" s="2">
        <v>0</v>
      </c>
      <c r="G229" s="2">
        <v>0.21076233183856499</v>
      </c>
      <c r="H229" s="2">
        <v>-3.7037037037037E-2</v>
      </c>
      <c r="I229" s="2">
        <v>5.7692307692307702E-2</v>
      </c>
      <c r="J229" s="2">
        <v>-6.9090909090909106E-2</v>
      </c>
      <c r="K229" s="2">
        <v>0.13671875</v>
      </c>
      <c r="L229" s="2">
        <v>0.192439862542955</v>
      </c>
      <c r="M229" s="2">
        <v>-4.0345821325648401E-2</v>
      </c>
      <c r="N229" s="2">
        <v>-0.246246246246246</v>
      </c>
      <c r="O229" s="3">
        <v>-1.953125E-2</v>
      </c>
      <c r="P229" s="3">
        <v>0.105726872246696</v>
      </c>
    </row>
    <row r="230" spans="1:16" x14ac:dyDescent="0.3">
      <c r="A230" s="8" t="s">
        <v>201</v>
      </c>
      <c r="B230" s="8" t="s">
        <v>97</v>
      </c>
      <c r="C230" s="2">
        <v>2.15827338129496E-2</v>
      </c>
      <c r="D230" s="2">
        <v>-7.0422535211267599E-3</v>
      </c>
      <c r="E230" s="2">
        <v>2.1276595744680899E-2</v>
      </c>
      <c r="F230" s="2">
        <v>0.1875</v>
      </c>
      <c r="G230" s="2">
        <v>0.19298245614035101</v>
      </c>
      <c r="H230" s="2">
        <v>3.4313725490196102E-2</v>
      </c>
      <c r="I230" s="2">
        <v>-6.1611374407582901E-2</v>
      </c>
      <c r="J230" s="2">
        <v>0</v>
      </c>
      <c r="K230" s="2">
        <v>5.5555555555555601E-2</v>
      </c>
      <c r="L230" s="2">
        <v>4.7846889952153103E-2</v>
      </c>
      <c r="M230" s="2">
        <v>1.3698630136986301E-2</v>
      </c>
      <c r="N230" s="2">
        <v>9.90990990990991E-2</v>
      </c>
      <c r="O230" s="3">
        <v>0.23232323232323199</v>
      </c>
      <c r="P230" s="3">
        <v>0.73049645390070905</v>
      </c>
    </row>
    <row r="231" spans="1:16" x14ac:dyDescent="0.3">
      <c r="A231" s="8" t="s">
        <v>201</v>
      </c>
      <c r="B231" s="8" t="s">
        <v>98</v>
      </c>
      <c r="C231" s="2">
        <v>-9.8901098901098897E-2</v>
      </c>
      <c r="D231" s="2">
        <v>-4.8780487804878099E-2</v>
      </c>
      <c r="E231" s="2">
        <v>0.128205128205128</v>
      </c>
      <c r="F231" s="2">
        <v>0.102272727272727</v>
      </c>
      <c r="G231" s="2">
        <v>0.247422680412371</v>
      </c>
      <c r="H231" s="2">
        <v>0.31404958677686001</v>
      </c>
      <c r="I231" s="2">
        <v>0.41509433962264197</v>
      </c>
      <c r="J231" s="2">
        <v>0.24</v>
      </c>
      <c r="K231" s="2">
        <v>0.55555555555555602</v>
      </c>
      <c r="L231" s="2">
        <v>0.37096774193548399</v>
      </c>
      <c r="M231" s="2">
        <v>0.11596638655462201</v>
      </c>
      <c r="N231" s="2">
        <v>-0.17018072289156599</v>
      </c>
      <c r="O231" s="3">
        <v>0.97491039426523296</v>
      </c>
      <c r="P231" s="3">
        <v>6.0641025641025603</v>
      </c>
    </row>
    <row r="232" spans="1:16" x14ac:dyDescent="0.3">
      <c r="A232" s="8" t="s">
        <v>201</v>
      </c>
      <c r="B232" s="8" t="s">
        <v>99</v>
      </c>
      <c r="C232" s="2">
        <v>3.1620553359683799E-2</v>
      </c>
      <c r="D232" s="2">
        <v>1.1494252873563199E-2</v>
      </c>
      <c r="E232" s="2">
        <v>-0.16666666666666699</v>
      </c>
      <c r="F232" s="2">
        <v>-4.0909090909090902E-2</v>
      </c>
      <c r="G232" s="2">
        <v>8.5308056872037893E-2</v>
      </c>
      <c r="H232" s="2">
        <v>3.4934497816593899E-2</v>
      </c>
      <c r="I232" s="2">
        <v>-5.90717299578059E-2</v>
      </c>
      <c r="J232" s="2">
        <v>-2.6905829596412599E-2</v>
      </c>
      <c r="K232" s="2">
        <v>-7.83410138248848E-2</v>
      </c>
      <c r="L232" s="2">
        <v>-7.4999999999999997E-2</v>
      </c>
      <c r="M232" s="2">
        <v>-9.7297297297297303E-2</v>
      </c>
      <c r="N232" s="2">
        <v>-6.5868263473053898E-2</v>
      </c>
      <c r="O232" s="3">
        <v>-0.28110599078340998</v>
      </c>
      <c r="P232" s="3">
        <v>-0.40909090909090901</v>
      </c>
    </row>
    <row r="233" spans="1:16" x14ac:dyDescent="0.3">
      <c r="A233" s="8" t="s">
        <v>201</v>
      </c>
      <c r="B233" s="8" t="s">
        <v>100</v>
      </c>
      <c r="C233" s="2">
        <v>-0.31192660550458701</v>
      </c>
      <c r="D233" s="2">
        <v>-0.21333333333333299</v>
      </c>
      <c r="E233" s="2">
        <v>-0.11864406779661001</v>
      </c>
      <c r="F233" s="2">
        <v>-0.21153846153846201</v>
      </c>
      <c r="G233" s="2">
        <v>0.26829268292682901</v>
      </c>
      <c r="H233" s="2">
        <v>7.69230769230769E-2</v>
      </c>
      <c r="I233" s="2">
        <v>0.5</v>
      </c>
      <c r="J233" s="2">
        <v>0.41666666666666702</v>
      </c>
      <c r="K233" s="2">
        <v>0.48739495798319299</v>
      </c>
      <c r="L233" s="2">
        <v>0.13559322033898299</v>
      </c>
      <c r="M233" s="2">
        <v>7.9601990049751201E-2</v>
      </c>
      <c r="N233" s="2">
        <v>-0.26728110599078297</v>
      </c>
      <c r="O233" s="3">
        <v>0.33613445378151302</v>
      </c>
      <c r="P233" s="3">
        <v>1.6949152542372901</v>
      </c>
    </row>
    <row r="234" spans="1:16" x14ac:dyDescent="0.3">
      <c r="A234" s="8" t="s">
        <v>202</v>
      </c>
      <c r="B234" s="8" t="s">
        <v>89</v>
      </c>
      <c r="C234" s="2">
        <v>-1.8181818181818198E-2</v>
      </c>
      <c r="D234" s="2">
        <v>2.97906602254428E-2</v>
      </c>
      <c r="E234" s="2">
        <v>-2.42376856919468E-2</v>
      </c>
      <c r="F234" s="2">
        <v>6.3301282051282007E-2</v>
      </c>
      <c r="G234" s="2">
        <v>2.11002260738508E-2</v>
      </c>
      <c r="H234" s="2">
        <v>1.99261992619926E-2</v>
      </c>
      <c r="I234" s="2">
        <v>-8.6830680173661402E-3</v>
      </c>
      <c r="J234" s="2">
        <v>9.4890510948905105E-3</v>
      </c>
      <c r="K234" s="2">
        <v>4.1937816341287099E-2</v>
      </c>
      <c r="L234" s="2">
        <v>4.09437890353921E-2</v>
      </c>
      <c r="M234" s="2">
        <v>0.104666666666667</v>
      </c>
      <c r="N234" s="2">
        <v>0.13095956547978299</v>
      </c>
      <c r="O234" s="3">
        <v>0.355025307302965</v>
      </c>
      <c r="P234" s="3">
        <v>0.465207193119625</v>
      </c>
    </row>
    <row r="235" spans="1:16" x14ac:dyDescent="0.3">
      <c r="A235" s="8" t="s">
        <v>202</v>
      </c>
      <c r="B235" s="8" t="s">
        <v>90</v>
      </c>
      <c r="C235" s="2">
        <v>-0.26324237560192598</v>
      </c>
      <c r="D235" s="2">
        <v>-0.21786492374727701</v>
      </c>
      <c r="E235" s="2">
        <v>4.17827298050139E-2</v>
      </c>
      <c r="F235" s="2">
        <v>0.17112299465240599</v>
      </c>
      <c r="G235" s="2">
        <v>6.6210045662100495E-2</v>
      </c>
      <c r="H235" s="2">
        <v>0.26766595289079198</v>
      </c>
      <c r="I235" s="2">
        <v>7.0945945945945901E-2</v>
      </c>
      <c r="J235" s="2">
        <v>0.157728706624606</v>
      </c>
      <c r="K235" s="2">
        <v>0.168937329700272</v>
      </c>
      <c r="L235" s="2">
        <v>0.15034965034965</v>
      </c>
      <c r="M235" s="2">
        <v>0.15805471124620099</v>
      </c>
      <c r="N235" s="2">
        <v>0.15573053368329001</v>
      </c>
      <c r="O235" s="3">
        <v>0.79972752043596695</v>
      </c>
      <c r="P235" s="3">
        <v>2.6796657381615598</v>
      </c>
    </row>
    <row r="236" spans="1:16" x14ac:dyDescent="0.3">
      <c r="A236" s="8" t="s">
        <v>202</v>
      </c>
      <c r="B236" s="8" t="s">
        <v>91</v>
      </c>
      <c r="C236" s="2">
        <v>6.13496932515337E-3</v>
      </c>
      <c r="D236" s="2">
        <v>3.65853658536585E-2</v>
      </c>
      <c r="E236" s="2">
        <v>-1.1764705882352899E-2</v>
      </c>
      <c r="F236" s="2">
        <v>0.107142857142857</v>
      </c>
      <c r="G236" s="2">
        <v>-3.2258064516128997E-2</v>
      </c>
      <c r="H236" s="2">
        <v>7.7777777777777807E-2</v>
      </c>
      <c r="I236" s="2">
        <v>0.14432989690721601</v>
      </c>
      <c r="J236" s="2">
        <v>-6.3063063063063099E-2</v>
      </c>
      <c r="K236" s="2">
        <v>2.8846153846153799E-2</v>
      </c>
      <c r="L236" s="2">
        <v>7.9439252336448593E-2</v>
      </c>
      <c r="M236" s="2">
        <v>0.12121212121212099</v>
      </c>
      <c r="N236" s="2">
        <v>7.7220077220077205E-2</v>
      </c>
      <c r="O236" s="3">
        <v>0.34134615384615402</v>
      </c>
      <c r="P236" s="3">
        <v>0.64117647058823501</v>
      </c>
    </row>
    <row r="237" spans="1:16" x14ac:dyDescent="0.3">
      <c r="A237" s="8" t="s">
        <v>202</v>
      </c>
      <c r="B237" s="8" t="s">
        <v>92</v>
      </c>
      <c r="C237" s="2">
        <v>-0.26515151515151503</v>
      </c>
      <c r="D237" s="2">
        <v>-0.185567010309278</v>
      </c>
      <c r="E237" s="2">
        <v>0.126582278481013</v>
      </c>
      <c r="F237" s="2">
        <v>0.40449438202247201</v>
      </c>
      <c r="G237" s="2">
        <v>0.16800000000000001</v>
      </c>
      <c r="H237" s="2">
        <v>0.25342465753424698</v>
      </c>
      <c r="I237" s="2">
        <v>6.0109289617486301E-2</v>
      </c>
      <c r="J237" s="2">
        <v>0.298969072164948</v>
      </c>
      <c r="K237" s="2">
        <v>8.3333333333333301E-2</v>
      </c>
      <c r="L237" s="2">
        <v>0.14285714285714299</v>
      </c>
      <c r="M237" s="2">
        <v>6.0897435897435903E-2</v>
      </c>
      <c r="N237" s="2">
        <v>6.0422960725075503E-3</v>
      </c>
      <c r="O237" s="3">
        <v>0.32142857142857101</v>
      </c>
      <c r="P237" s="3">
        <v>3.21518987341772</v>
      </c>
    </row>
    <row r="238" spans="1:16" x14ac:dyDescent="0.3">
      <c r="A238" s="8" t="s">
        <v>202</v>
      </c>
      <c r="B238" s="8" t="s">
        <v>93</v>
      </c>
      <c r="C238" s="2">
        <v>6.8807339449541302E-2</v>
      </c>
      <c r="D238" s="2">
        <v>-2.14592274678112E-2</v>
      </c>
      <c r="E238" s="2">
        <v>3.07017543859649E-2</v>
      </c>
      <c r="F238" s="2">
        <v>5.5319148936170202E-2</v>
      </c>
      <c r="G238" s="2">
        <v>-9.2741935483870996E-2</v>
      </c>
      <c r="H238" s="2">
        <v>4.4444444444444398E-2</v>
      </c>
      <c r="I238" s="2">
        <v>7.6595744680851105E-2</v>
      </c>
      <c r="J238" s="2">
        <v>1.97628458498024E-2</v>
      </c>
      <c r="K238" s="2">
        <v>1.16279069767442E-2</v>
      </c>
      <c r="L238" s="2">
        <v>4.5977011494252901E-2</v>
      </c>
      <c r="M238" s="2">
        <v>0.102564102564103</v>
      </c>
      <c r="N238" s="2">
        <v>9.9667774086378697E-2</v>
      </c>
      <c r="O238" s="3">
        <v>0.28294573643410897</v>
      </c>
      <c r="P238" s="3">
        <v>0.45175438596491202</v>
      </c>
    </row>
    <row r="239" spans="1:16" x14ac:dyDescent="0.3">
      <c r="A239" s="8" t="s">
        <v>202</v>
      </c>
      <c r="B239" s="8" t="s">
        <v>94</v>
      </c>
      <c r="C239" s="2">
        <v>-0.238095238095238</v>
      </c>
      <c r="D239" s="2">
        <v>-0.1875</v>
      </c>
      <c r="E239" s="2">
        <v>0.30769230769230799</v>
      </c>
      <c r="F239" s="2">
        <v>0.17647058823529399</v>
      </c>
      <c r="G239" s="2">
        <v>0.45</v>
      </c>
      <c r="H239" s="2">
        <v>0.20689655172413801</v>
      </c>
      <c r="I239" s="2">
        <v>-0.17142857142857101</v>
      </c>
      <c r="J239" s="2">
        <v>0.24137931034482801</v>
      </c>
      <c r="K239" s="2">
        <v>0.27777777777777801</v>
      </c>
      <c r="L239" s="2">
        <v>0.26086956521739102</v>
      </c>
      <c r="M239" s="2">
        <v>0.13793103448275901</v>
      </c>
      <c r="N239" s="2">
        <v>0.10606060606060599</v>
      </c>
      <c r="O239" s="3">
        <v>1.0277777777777799</v>
      </c>
      <c r="P239" s="3">
        <v>4.6153846153846096</v>
      </c>
    </row>
    <row r="240" spans="1:16" x14ac:dyDescent="0.3">
      <c r="A240" s="8" t="s">
        <v>202</v>
      </c>
      <c r="B240" s="8" t="s">
        <v>95</v>
      </c>
      <c r="C240" s="2">
        <v>0</v>
      </c>
      <c r="D240" s="2">
        <v>3.7587885343428898E-2</v>
      </c>
      <c r="E240" s="2">
        <v>4.6911649726348696E-3</v>
      </c>
      <c r="F240" s="2">
        <v>1.1673151750972799E-2</v>
      </c>
      <c r="G240" s="2">
        <v>-2.84615384615385E-2</v>
      </c>
      <c r="H240" s="2">
        <v>-2.0585906571654801E-2</v>
      </c>
      <c r="I240" s="2">
        <v>-8.0840743734842402E-3</v>
      </c>
      <c r="J240" s="2">
        <v>-4.8899755501222502E-3</v>
      </c>
      <c r="K240" s="2">
        <v>-1.0920010920010899E-3</v>
      </c>
      <c r="L240" s="2">
        <v>-4.3454495763869901E-2</v>
      </c>
      <c r="M240" s="2">
        <v>-3.4285714285714301E-3</v>
      </c>
      <c r="N240" s="2">
        <v>4.7305045871559599E-2</v>
      </c>
      <c r="O240" s="3">
        <v>-2.7300027300027302E-3</v>
      </c>
      <c r="P240" s="3">
        <v>-4.79541308313787E-2</v>
      </c>
    </row>
    <row r="241" spans="1:16" x14ac:dyDescent="0.3">
      <c r="A241" s="8" t="s">
        <v>202</v>
      </c>
      <c r="B241" s="8" t="s">
        <v>96</v>
      </c>
      <c r="C241" s="2">
        <v>-0.158415841584158</v>
      </c>
      <c r="D241" s="2">
        <v>-3.9215686274509803E-3</v>
      </c>
      <c r="E241" s="2">
        <v>-3.9370078740157497E-3</v>
      </c>
      <c r="F241" s="2">
        <v>9.4861660079051405E-2</v>
      </c>
      <c r="G241" s="2">
        <v>6.1371841155234703E-2</v>
      </c>
      <c r="H241" s="2">
        <v>-2.04081632653061E-2</v>
      </c>
      <c r="I241" s="2">
        <v>8.3333333333333301E-2</v>
      </c>
      <c r="J241" s="2">
        <v>4.1666666666666699E-2</v>
      </c>
      <c r="K241" s="2">
        <v>-3.0769230769230799E-2</v>
      </c>
      <c r="L241" s="2">
        <v>1.58730158730159E-2</v>
      </c>
      <c r="M241" s="2">
        <v>1.8749999999999999E-2</v>
      </c>
      <c r="N241" s="2">
        <v>-9.2024539877300603E-3</v>
      </c>
      <c r="O241" s="3">
        <v>-6.1538461538461504E-3</v>
      </c>
      <c r="P241" s="3">
        <v>0.27165354330708702</v>
      </c>
    </row>
    <row r="242" spans="1:16" x14ac:dyDescent="0.3">
      <c r="A242" s="8" t="s">
        <v>202</v>
      </c>
      <c r="B242" s="8" t="s">
        <v>97</v>
      </c>
      <c r="C242" s="2">
        <v>5.0955414012738898E-2</v>
      </c>
      <c r="D242" s="2">
        <v>0.12121212121212099</v>
      </c>
      <c r="E242" s="2">
        <v>0.102702702702703</v>
      </c>
      <c r="F242" s="2">
        <v>-4.9019607843137303E-2</v>
      </c>
      <c r="G242" s="2">
        <v>-1.03092783505155E-2</v>
      </c>
      <c r="H242" s="2">
        <v>-1.0416666666666701E-2</v>
      </c>
      <c r="I242" s="2">
        <v>8.42105263157895E-2</v>
      </c>
      <c r="J242" s="2">
        <v>7.2815533980582506E-2</v>
      </c>
      <c r="K242" s="2">
        <v>-3.6199095022624403E-2</v>
      </c>
      <c r="L242" s="2">
        <v>-4.6948356807511703E-3</v>
      </c>
      <c r="M242" s="2">
        <v>8.4905660377358499E-2</v>
      </c>
      <c r="N242" s="2">
        <v>3.9130434782608699E-2</v>
      </c>
      <c r="O242" s="3">
        <v>8.1447963800904993E-2</v>
      </c>
      <c r="P242" s="3">
        <v>0.29189189189189202</v>
      </c>
    </row>
    <row r="243" spans="1:16" x14ac:dyDescent="0.3">
      <c r="A243" s="8" t="s">
        <v>202</v>
      </c>
      <c r="B243" s="8" t="s">
        <v>98</v>
      </c>
      <c r="C243" s="2">
        <v>-0.17910447761194001</v>
      </c>
      <c r="D243" s="2">
        <v>-0.109090909090909</v>
      </c>
      <c r="E243" s="2">
        <v>0.16326530612244899</v>
      </c>
      <c r="F243" s="2">
        <v>0.22807017543859601</v>
      </c>
      <c r="G243" s="2">
        <v>0.2</v>
      </c>
      <c r="H243" s="2">
        <v>0.30952380952380998</v>
      </c>
      <c r="I243" s="2">
        <v>-3.6363636363636397E-2</v>
      </c>
      <c r="J243" s="2">
        <v>0.50943396226415105</v>
      </c>
      <c r="K243" s="2">
        <v>0.24374999999999999</v>
      </c>
      <c r="L243" s="2">
        <v>0.276381909547739</v>
      </c>
      <c r="M243" s="2">
        <v>0.291338582677165</v>
      </c>
      <c r="N243" s="2">
        <v>0.15243902439024401</v>
      </c>
      <c r="O243" s="3">
        <v>1.3625</v>
      </c>
      <c r="P243" s="3">
        <v>6.71428571428571</v>
      </c>
    </row>
    <row r="244" spans="1:16" x14ac:dyDescent="0.3">
      <c r="A244" s="8" t="s">
        <v>202</v>
      </c>
      <c r="B244" s="8" t="s">
        <v>99</v>
      </c>
      <c r="C244" s="2">
        <v>-3.0211480362537801E-2</v>
      </c>
      <c r="D244" s="2">
        <v>-5.9190031152648002E-2</v>
      </c>
      <c r="E244" s="2">
        <v>-7.2847682119205295E-2</v>
      </c>
      <c r="F244" s="2">
        <v>-0.107142857142857</v>
      </c>
      <c r="G244" s="2">
        <v>-6.4000000000000001E-2</v>
      </c>
      <c r="H244" s="2">
        <v>-9.8290598290598302E-2</v>
      </c>
      <c r="I244" s="2">
        <v>9.9526066350710901E-2</v>
      </c>
      <c r="J244" s="2">
        <v>-8.6206896551724102E-2</v>
      </c>
      <c r="K244" s="2">
        <v>-8.0188679245283001E-2</v>
      </c>
      <c r="L244" s="2">
        <v>-8.7179487179487203E-2</v>
      </c>
      <c r="M244" s="2">
        <v>0.106741573033708</v>
      </c>
      <c r="N244" s="2">
        <v>-2.5380710659898501E-2</v>
      </c>
      <c r="O244" s="3">
        <v>-9.4339622641509399E-2</v>
      </c>
      <c r="P244" s="3">
        <v>-0.36423841059602602</v>
      </c>
    </row>
    <row r="245" spans="1:16" x14ac:dyDescent="0.3">
      <c r="A245" s="8" t="s">
        <v>202</v>
      </c>
      <c r="B245" s="8" t="s">
        <v>100</v>
      </c>
      <c r="C245" s="2">
        <v>-0.41071428571428598</v>
      </c>
      <c r="D245" s="2">
        <v>-0.39393939393939398</v>
      </c>
      <c r="E245" s="2">
        <v>-0.15</v>
      </c>
      <c r="F245" s="2">
        <v>0.20588235294117599</v>
      </c>
      <c r="G245" s="2">
        <v>4.8780487804878099E-2</v>
      </c>
      <c r="H245" s="2">
        <v>0</v>
      </c>
      <c r="I245" s="2">
        <v>0.186046511627907</v>
      </c>
      <c r="J245" s="2">
        <v>0.35294117647058798</v>
      </c>
      <c r="K245" s="2">
        <v>0.231884057971014</v>
      </c>
      <c r="L245" s="2">
        <v>0.105882352941176</v>
      </c>
      <c r="M245" s="2">
        <v>0.25531914893617003</v>
      </c>
      <c r="N245" s="2">
        <v>0.101694915254237</v>
      </c>
      <c r="O245" s="3">
        <v>0.88405797101449302</v>
      </c>
      <c r="P245" s="3">
        <v>2.25</v>
      </c>
    </row>
    <row r="246" spans="1:16" x14ac:dyDescent="0.3">
      <c r="A246" s="8" t="s">
        <v>203</v>
      </c>
      <c r="B246" s="8" t="s">
        <v>89</v>
      </c>
      <c r="C246" s="2">
        <v>-7.1661237785016305E-2</v>
      </c>
      <c r="D246" s="2">
        <v>3.8596491228070198E-2</v>
      </c>
      <c r="E246" s="2">
        <v>6.7567567567567599E-2</v>
      </c>
      <c r="F246" s="2">
        <v>6.6455696202531597E-2</v>
      </c>
      <c r="G246" s="2">
        <v>1.4836795252225501E-2</v>
      </c>
      <c r="H246" s="2">
        <v>7.0175438596491196E-2</v>
      </c>
      <c r="I246" s="2">
        <v>0.101092896174863</v>
      </c>
      <c r="J246" s="2">
        <v>3.2258064516128997E-2</v>
      </c>
      <c r="K246" s="2">
        <v>7.93269230769231E-2</v>
      </c>
      <c r="L246" s="2">
        <v>5.3452115812917603E-2</v>
      </c>
      <c r="M246" s="2">
        <v>9.3023255813953501E-2</v>
      </c>
      <c r="N246" s="2">
        <v>0.119922630560928</v>
      </c>
      <c r="O246" s="3">
        <v>0.39182692307692302</v>
      </c>
      <c r="P246" s="3">
        <v>0.95608108108108103</v>
      </c>
    </row>
    <row r="247" spans="1:16" x14ac:dyDescent="0.3">
      <c r="A247" s="8" t="s">
        <v>203</v>
      </c>
      <c r="B247" s="8" t="s">
        <v>90</v>
      </c>
      <c r="C247" s="2">
        <v>-0.280632411067194</v>
      </c>
      <c r="D247" s="2">
        <v>-0.14835164835164799</v>
      </c>
      <c r="E247" s="2">
        <v>-0.103225806451613</v>
      </c>
      <c r="F247" s="2">
        <v>-5.7553956834532398E-2</v>
      </c>
      <c r="G247" s="2">
        <v>1.5267175572519101E-2</v>
      </c>
      <c r="H247" s="2">
        <v>0.42105263157894701</v>
      </c>
      <c r="I247" s="2">
        <v>0.317460317460317</v>
      </c>
      <c r="J247" s="2">
        <v>0.11244979919678701</v>
      </c>
      <c r="K247" s="2">
        <v>0.27436823104693098</v>
      </c>
      <c r="L247" s="2">
        <v>0.22379603399433401</v>
      </c>
      <c r="M247" s="2">
        <v>0.180555555555556</v>
      </c>
      <c r="N247" s="2">
        <v>0.14705882352941199</v>
      </c>
      <c r="O247" s="3">
        <v>1.1119133574007201</v>
      </c>
      <c r="P247" s="3">
        <v>2.7741935483871001</v>
      </c>
    </row>
    <row r="248" spans="1:16" x14ac:dyDescent="0.3">
      <c r="A248" s="8" t="s">
        <v>203</v>
      </c>
      <c r="B248" s="8" t="s">
        <v>91</v>
      </c>
      <c r="C248" s="2">
        <v>-0.1</v>
      </c>
      <c r="D248" s="2">
        <v>0</v>
      </c>
      <c r="E248" s="2">
        <v>0.25</v>
      </c>
      <c r="F248" s="2">
        <v>-0.155555555555556</v>
      </c>
      <c r="G248" s="2">
        <v>-0.157894736842105</v>
      </c>
      <c r="H248" s="2">
        <v>0.46875</v>
      </c>
      <c r="I248" s="2">
        <v>6.3829787234042507E-2</v>
      </c>
      <c r="J248" s="2">
        <v>-0.04</v>
      </c>
      <c r="K248" s="2">
        <v>-6.25E-2</v>
      </c>
      <c r="L248" s="2">
        <v>0.133333333333333</v>
      </c>
      <c r="M248" s="2">
        <v>-1.9607843137254902E-2</v>
      </c>
      <c r="N248" s="2">
        <v>0.16</v>
      </c>
      <c r="O248" s="3">
        <v>0.20833333333333301</v>
      </c>
      <c r="P248" s="3">
        <v>0.61111111111111105</v>
      </c>
    </row>
    <row r="249" spans="1:16" x14ac:dyDescent="0.3">
      <c r="A249" s="8" t="s">
        <v>203</v>
      </c>
      <c r="B249" s="8" t="s">
        <v>92</v>
      </c>
      <c r="C249" s="2">
        <v>-0.28571428571428598</v>
      </c>
      <c r="D249" s="2">
        <v>-0.17142857142857101</v>
      </c>
      <c r="E249" s="2">
        <v>0.34482758620689702</v>
      </c>
      <c r="F249" s="2">
        <v>-0.17948717948717899</v>
      </c>
      <c r="G249" s="2">
        <v>0.4375</v>
      </c>
      <c r="H249" s="2">
        <v>0.23913043478260901</v>
      </c>
      <c r="I249" s="2">
        <v>0.66666666666666696</v>
      </c>
      <c r="J249" s="2">
        <v>0.61052631578947403</v>
      </c>
      <c r="K249" s="2">
        <v>0.27450980392156898</v>
      </c>
      <c r="L249" s="2">
        <v>9.7435897435897395E-2</v>
      </c>
      <c r="M249" s="2">
        <v>0.177570093457944</v>
      </c>
      <c r="N249" s="2">
        <v>0.119047619047619</v>
      </c>
      <c r="O249" s="3">
        <v>0.84313725490196101</v>
      </c>
      <c r="P249" s="3">
        <v>8.7241379310344804</v>
      </c>
    </row>
    <row r="250" spans="1:16" x14ac:dyDescent="0.3">
      <c r="A250" s="8" t="s">
        <v>203</v>
      </c>
      <c r="B250" s="8" t="s">
        <v>93</v>
      </c>
      <c r="C250" s="2">
        <v>3.5714285714285698E-2</v>
      </c>
      <c r="D250" s="2">
        <v>0.10344827586206901</v>
      </c>
      <c r="E250" s="2">
        <v>0.125</v>
      </c>
      <c r="F250" s="2">
        <v>-0.118055555555556</v>
      </c>
      <c r="G250" s="2">
        <v>8.6614173228346497E-2</v>
      </c>
      <c r="H250" s="2">
        <v>4.3478260869565202E-2</v>
      </c>
      <c r="I250" s="2">
        <v>2.7777777777777801E-2</v>
      </c>
      <c r="J250" s="2">
        <v>-6.7567567567567597E-3</v>
      </c>
      <c r="K250" s="2">
        <v>0.136054421768707</v>
      </c>
      <c r="L250" s="2">
        <v>5.3892215568862298E-2</v>
      </c>
      <c r="M250" s="2">
        <v>0.102272727272727</v>
      </c>
      <c r="N250" s="2">
        <v>8.7628865979381396E-2</v>
      </c>
      <c r="O250" s="3">
        <v>0.43537414965986398</v>
      </c>
      <c r="P250" s="3">
        <v>0.6484375</v>
      </c>
    </row>
    <row r="251" spans="1:16" x14ac:dyDescent="0.3">
      <c r="A251" s="8" t="s">
        <v>203</v>
      </c>
      <c r="B251" s="8" t="s">
        <v>94</v>
      </c>
      <c r="C251" s="2">
        <v>-0.3125</v>
      </c>
      <c r="D251" s="2">
        <v>-9.0909090909090898E-2</v>
      </c>
      <c r="E251" s="2">
        <v>0.3</v>
      </c>
      <c r="F251" s="2">
        <v>-0.30769230769230799</v>
      </c>
      <c r="G251" s="2">
        <v>0</v>
      </c>
      <c r="H251" s="2">
        <v>0.22222222222222199</v>
      </c>
      <c r="I251" s="2">
        <v>1</v>
      </c>
      <c r="J251" s="2">
        <v>0</v>
      </c>
      <c r="K251" s="2">
        <v>0.22727272727272699</v>
      </c>
      <c r="L251" s="2">
        <v>3.7037037037037E-2</v>
      </c>
      <c r="M251" s="2">
        <v>0.25</v>
      </c>
      <c r="N251" s="2">
        <v>-8.5714285714285701E-2</v>
      </c>
      <c r="O251" s="3">
        <v>0.45454545454545497</v>
      </c>
      <c r="P251" s="3">
        <v>2.2000000000000002</v>
      </c>
    </row>
    <row r="252" spans="1:16" x14ac:dyDescent="0.3">
      <c r="A252" s="8" t="s">
        <v>203</v>
      </c>
      <c r="B252" s="8" t="s">
        <v>95</v>
      </c>
      <c r="C252" s="2">
        <v>1.1381113503537399E-2</v>
      </c>
      <c r="D252" s="2">
        <v>6.6605839416058396E-2</v>
      </c>
      <c r="E252" s="2">
        <v>2.22412318220701E-2</v>
      </c>
      <c r="F252" s="2">
        <v>1.19944211994421E-2</v>
      </c>
      <c r="G252" s="2">
        <v>1.07497243660419E-2</v>
      </c>
      <c r="H252" s="2">
        <v>-1.7180256340332701E-2</v>
      </c>
      <c r="I252" s="2">
        <v>-5.8268590455049897E-3</v>
      </c>
      <c r="J252" s="2">
        <v>5.0237231370359996E-3</v>
      </c>
      <c r="K252" s="2">
        <v>2.47153568453207E-2</v>
      </c>
      <c r="L252" s="2">
        <v>3.7398373983739797E-2</v>
      </c>
      <c r="M252" s="2">
        <v>2.1682340647857901E-2</v>
      </c>
      <c r="N252" s="2">
        <v>2.1989261058552801E-2</v>
      </c>
      <c r="O252" s="3">
        <v>0.109969452929742</v>
      </c>
      <c r="P252" s="3">
        <v>0.139720558882236</v>
      </c>
    </row>
    <row r="253" spans="1:16" x14ac:dyDescent="0.3">
      <c r="A253" s="8" t="s">
        <v>203</v>
      </c>
      <c r="B253" s="8" t="s">
        <v>96</v>
      </c>
      <c r="C253" s="2">
        <v>-5.8394160583941597E-2</v>
      </c>
      <c r="D253" s="2">
        <v>-7.7519379844961196E-3</v>
      </c>
      <c r="E253" s="2">
        <v>7.8125E-2</v>
      </c>
      <c r="F253" s="2">
        <v>5.0724637681159403E-2</v>
      </c>
      <c r="G253" s="2">
        <v>-0.11724137931034501</v>
      </c>
      <c r="H253" s="2">
        <v>2.34375E-2</v>
      </c>
      <c r="I253" s="2">
        <v>9.1603053435114504E-2</v>
      </c>
      <c r="J253" s="2">
        <v>8.3916083916083906E-2</v>
      </c>
      <c r="K253" s="2">
        <v>8.3870967741935504E-2</v>
      </c>
      <c r="L253" s="2">
        <v>-1.1904761904761901E-2</v>
      </c>
      <c r="M253" s="2">
        <v>6.6265060240963902E-2</v>
      </c>
      <c r="N253" s="2">
        <v>3.9548022598870101E-2</v>
      </c>
      <c r="O253" s="3">
        <v>0.187096774193548</v>
      </c>
      <c r="P253" s="3">
        <v>0.4375</v>
      </c>
    </row>
    <row r="254" spans="1:16" x14ac:dyDescent="0.3">
      <c r="A254" s="8" t="s">
        <v>203</v>
      </c>
      <c r="B254" s="8" t="s">
        <v>97</v>
      </c>
      <c r="C254" s="2">
        <v>0.1875</v>
      </c>
      <c r="D254" s="2">
        <v>7.0175438596491196E-2</v>
      </c>
      <c r="E254" s="2">
        <v>-1.63934426229508E-2</v>
      </c>
      <c r="F254" s="2">
        <v>3.3333333333333298E-2</v>
      </c>
      <c r="G254" s="2">
        <v>-8.0645161290322606E-2</v>
      </c>
      <c r="H254" s="2">
        <v>-0.105263157894737</v>
      </c>
      <c r="I254" s="2">
        <v>0.15686274509803899</v>
      </c>
      <c r="J254" s="2">
        <v>0.13559322033898299</v>
      </c>
      <c r="K254" s="2">
        <v>0.20895522388059701</v>
      </c>
      <c r="L254" s="2">
        <v>3.7037037037037E-2</v>
      </c>
      <c r="M254" s="2">
        <v>-1.1904761904761901E-2</v>
      </c>
      <c r="N254" s="2">
        <v>6.02409638554217E-2</v>
      </c>
      <c r="O254" s="3">
        <v>0.31343283582089598</v>
      </c>
      <c r="P254" s="3">
        <v>0.44262295081967201</v>
      </c>
    </row>
    <row r="255" spans="1:16" x14ac:dyDescent="0.3">
      <c r="A255" s="8" t="s">
        <v>203</v>
      </c>
      <c r="B255" s="8" t="s">
        <v>98</v>
      </c>
      <c r="C255" s="2">
        <v>-0.13888888888888901</v>
      </c>
      <c r="D255" s="2">
        <v>-0.12903225806451599</v>
      </c>
      <c r="E255" s="2">
        <v>0</v>
      </c>
      <c r="F255" s="2">
        <v>-7.4074074074074098E-2</v>
      </c>
      <c r="G255" s="2">
        <v>0</v>
      </c>
      <c r="H255" s="2">
        <v>0.88</v>
      </c>
      <c r="I255" s="2">
        <v>0.44680851063829802</v>
      </c>
      <c r="J255" s="2">
        <v>-1.4705882352941201E-2</v>
      </c>
      <c r="K255" s="2">
        <v>0.56716417910447803</v>
      </c>
      <c r="L255" s="2">
        <v>0.43809523809523798</v>
      </c>
      <c r="M255" s="2">
        <v>0.165562913907285</v>
      </c>
      <c r="N255" s="2">
        <v>0.142045454545455</v>
      </c>
      <c r="O255" s="3">
        <v>2</v>
      </c>
      <c r="P255" s="3">
        <v>6.4444444444444402</v>
      </c>
    </row>
    <row r="256" spans="1:16" x14ac:dyDescent="0.3">
      <c r="A256" s="8" t="s">
        <v>203</v>
      </c>
      <c r="B256" s="8" t="s">
        <v>99</v>
      </c>
      <c r="C256" s="2">
        <v>-4.67289719626168E-2</v>
      </c>
      <c r="D256" s="2">
        <v>-4.4117647058823498E-2</v>
      </c>
      <c r="E256" s="2">
        <v>-0.112820512820513</v>
      </c>
      <c r="F256" s="2">
        <v>-7.5144508670520194E-2</v>
      </c>
      <c r="G256" s="2">
        <v>-6.2500000000000003E-3</v>
      </c>
      <c r="H256" s="2">
        <v>-9.4339622641509399E-2</v>
      </c>
      <c r="I256" s="2">
        <v>-0.125</v>
      </c>
      <c r="J256" s="2">
        <v>4.7619047619047603E-2</v>
      </c>
      <c r="K256" s="2">
        <v>3.03030303030303E-2</v>
      </c>
      <c r="L256" s="2">
        <v>-8.8235294117647106E-2</v>
      </c>
      <c r="M256" s="2">
        <v>6.4516129032258104E-2</v>
      </c>
      <c r="N256" s="2">
        <v>-1.5151515151515201E-2</v>
      </c>
      <c r="O256" s="3">
        <v>-1.5151515151515201E-2</v>
      </c>
      <c r="P256" s="3">
        <v>-0.33333333333333298</v>
      </c>
    </row>
    <row r="257" spans="1:16" x14ac:dyDescent="0.3">
      <c r="A257" s="8" t="s">
        <v>203</v>
      </c>
      <c r="B257" s="8" t="s">
        <v>100</v>
      </c>
      <c r="C257" s="2">
        <v>-0.33333333333333298</v>
      </c>
      <c r="D257" s="2">
        <v>-0.17857142857142899</v>
      </c>
      <c r="E257" s="2">
        <v>-8.6956521739130405E-2</v>
      </c>
      <c r="F257" s="2">
        <v>-0.33333333333333298</v>
      </c>
      <c r="G257" s="2">
        <v>0.14285714285714299</v>
      </c>
      <c r="H257" s="2">
        <v>0.375</v>
      </c>
      <c r="I257" s="2">
        <v>4.5454545454545497E-2</v>
      </c>
      <c r="J257" s="2">
        <v>0.217391304347826</v>
      </c>
      <c r="K257" s="2">
        <v>0.35714285714285698</v>
      </c>
      <c r="L257" s="2">
        <v>0.55263157894736803</v>
      </c>
      <c r="M257" s="2">
        <v>0.27118644067796599</v>
      </c>
      <c r="N257" s="2">
        <v>0.16</v>
      </c>
      <c r="O257" s="3">
        <v>2.1071428571428599</v>
      </c>
      <c r="P257" s="3">
        <v>2.7826086956521698</v>
      </c>
    </row>
    <row r="258" spans="1:16" x14ac:dyDescent="0.3">
      <c r="A258" s="8" t="s">
        <v>204</v>
      </c>
      <c r="B258" s="8" t="s">
        <v>90</v>
      </c>
      <c r="C258" s="2">
        <v>-0.15173527037933801</v>
      </c>
      <c r="D258" s="2">
        <v>-9.7050428163653696E-2</v>
      </c>
      <c r="E258" s="2">
        <v>-0.10748155953635399</v>
      </c>
      <c r="F258" s="2">
        <v>-6.4935064935064901E-2</v>
      </c>
      <c r="G258" s="2">
        <v>-3.9141414141414102E-2</v>
      </c>
      <c r="H258" s="2">
        <v>9.1984231274638603E-2</v>
      </c>
      <c r="I258" s="2">
        <v>8.6642599277978294E-2</v>
      </c>
      <c r="J258" s="2">
        <v>0.115171650055371</v>
      </c>
      <c r="K258" s="2">
        <v>0.10824230387288999</v>
      </c>
      <c r="L258" s="2">
        <v>0.10035842293906801</v>
      </c>
      <c r="M258" s="2">
        <v>4.80456026058632E-2</v>
      </c>
      <c r="N258" s="2">
        <v>4.8951048951049E-2</v>
      </c>
      <c r="O258" s="3">
        <v>0.34061569016881799</v>
      </c>
      <c r="P258" s="3">
        <v>0.42255005268703899</v>
      </c>
    </row>
    <row r="259" spans="1:16" x14ac:dyDescent="0.3">
      <c r="A259" s="8" t="s">
        <v>204</v>
      </c>
      <c r="B259" s="8" t="s">
        <v>89</v>
      </c>
      <c r="C259" s="2">
        <v>2.2615535889872199E-2</v>
      </c>
      <c r="D259" s="2">
        <v>-3.8461538461538498E-3</v>
      </c>
      <c r="E259" s="2">
        <v>2.12355212355212E-2</v>
      </c>
      <c r="F259" s="2">
        <v>-4.7258979206049097E-3</v>
      </c>
      <c r="G259" s="2">
        <v>-1.89933523266857E-3</v>
      </c>
      <c r="H259" s="2">
        <v>6.6603235014272094E-2</v>
      </c>
      <c r="I259" s="2">
        <v>8.9206066012488802E-2</v>
      </c>
      <c r="J259" s="2">
        <v>8.2719082719082695E-2</v>
      </c>
      <c r="K259" s="2">
        <v>9.5310136157337397E-2</v>
      </c>
      <c r="L259" s="2">
        <v>1.8646408839779E-2</v>
      </c>
      <c r="M259" s="2">
        <v>6.1016949152542403E-2</v>
      </c>
      <c r="N259" s="2">
        <v>5.2396166134185303E-2</v>
      </c>
      <c r="O259" s="3">
        <v>0.24583963691376701</v>
      </c>
      <c r="P259" s="3">
        <v>0.58976833976833998</v>
      </c>
    </row>
    <row r="260" spans="1:16" x14ac:dyDescent="0.3">
      <c r="A260" s="8" t="s">
        <v>204</v>
      </c>
      <c r="B260" s="8" t="s">
        <v>92</v>
      </c>
      <c r="C260" s="2">
        <v>5.40540540540541E-3</v>
      </c>
      <c r="D260" s="2">
        <v>2.68817204301075E-2</v>
      </c>
      <c r="E260" s="2">
        <v>-1.04712041884817E-2</v>
      </c>
      <c r="F260" s="2">
        <v>5.8201058201058198E-2</v>
      </c>
      <c r="G260" s="2">
        <v>0.2</v>
      </c>
      <c r="H260" s="2">
        <v>0.44583333333333303</v>
      </c>
      <c r="I260" s="2">
        <v>0.38616714697406301</v>
      </c>
      <c r="J260" s="2">
        <v>0.299376299376299</v>
      </c>
      <c r="K260" s="2">
        <v>0.248</v>
      </c>
      <c r="L260" s="2">
        <v>0.13974358974359</v>
      </c>
      <c r="M260" s="2">
        <v>0.106861642294713</v>
      </c>
      <c r="N260" s="2">
        <v>0.10264227642276399</v>
      </c>
      <c r="O260" s="3">
        <v>0.73599999999999999</v>
      </c>
      <c r="P260" s="3">
        <v>4.68062827225131</v>
      </c>
    </row>
    <row r="261" spans="1:16" x14ac:dyDescent="0.3">
      <c r="A261" s="8" t="s">
        <v>204</v>
      </c>
      <c r="B261" s="8" t="s">
        <v>91</v>
      </c>
      <c r="C261" s="2">
        <v>0.28395061728395099</v>
      </c>
      <c r="D261" s="2">
        <v>7.69230769230769E-2</v>
      </c>
      <c r="E261" s="2">
        <v>-4.4642857142857102E-2</v>
      </c>
      <c r="F261" s="2">
        <v>0.15887850467289699</v>
      </c>
      <c r="G261" s="2">
        <v>-7.25806451612903E-2</v>
      </c>
      <c r="H261" s="2">
        <v>-8.6956521739130401E-3</v>
      </c>
      <c r="I261" s="2">
        <v>-9.6491228070175405E-2</v>
      </c>
      <c r="J261" s="2">
        <v>6.7961165048543701E-2</v>
      </c>
      <c r="K261" s="2">
        <v>0.236363636363636</v>
      </c>
      <c r="L261" s="2">
        <v>2.2058823529411801E-2</v>
      </c>
      <c r="M261" s="2">
        <v>0.100719424460432</v>
      </c>
      <c r="N261" s="2">
        <v>6.5359477124182996E-2</v>
      </c>
      <c r="O261" s="3">
        <v>0.48181818181818198</v>
      </c>
      <c r="P261" s="3">
        <v>0.45535714285714302</v>
      </c>
    </row>
    <row r="262" spans="1:16" x14ac:dyDescent="0.3">
      <c r="A262" s="8" t="s">
        <v>204</v>
      </c>
      <c r="B262" s="8" t="s">
        <v>94</v>
      </c>
      <c r="C262" s="2">
        <v>-8.3333333333333301E-2</v>
      </c>
      <c r="D262" s="2">
        <v>-2.27272727272727E-2</v>
      </c>
      <c r="E262" s="2">
        <v>6.9767441860465101E-2</v>
      </c>
      <c r="F262" s="2">
        <v>6.5217391304347797E-2</v>
      </c>
      <c r="G262" s="2">
        <v>-4.08163265306122E-2</v>
      </c>
      <c r="H262" s="2">
        <v>-2.1276595744680899E-2</v>
      </c>
      <c r="I262" s="2">
        <v>0.13043478260869601</v>
      </c>
      <c r="J262" s="2">
        <v>0.25</v>
      </c>
      <c r="K262" s="2">
        <v>0.138461538461538</v>
      </c>
      <c r="L262" s="2">
        <v>6.7567567567567599E-2</v>
      </c>
      <c r="M262" s="2">
        <v>0.126582278481013</v>
      </c>
      <c r="N262" s="2">
        <v>0.101123595505618</v>
      </c>
      <c r="O262" s="3">
        <v>0.507692307692308</v>
      </c>
      <c r="P262" s="3">
        <v>1.2790697674418601</v>
      </c>
    </row>
    <row r="263" spans="1:16" x14ac:dyDescent="0.3">
      <c r="A263" s="8" t="s">
        <v>204</v>
      </c>
      <c r="B263" s="8" t="s">
        <v>93</v>
      </c>
      <c r="C263" s="2">
        <v>0</v>
      </c>
      <c r="D263" s="2">
        <v>-1.5789473684210499E-2</v>
      </c>
      <c r="E263" s="2">
        <v>0.14438502673796799</v>
      </c>
      <c r="F263" s="2">
        <v>0</v>
      </c>
      <c r="G263" s="2">
        <v>5.1401869158878503E-2</v>
      </c>
      <c r="H263" s="2">
        <v>0.11111111111111099</v>
      </c>
      <c r="I263" s="2">
        <v>-1.2E-2</v>
      </c>
      <c r="J263" s="2">
        <v>-1.21457489878543E-2</v>
      </c>
      <c r="K263" s="2">
        <v>9.0163934426229497E-2</v>
      </c>
      <c r="L263" s="2">
        <v>2.2556390977443601E-2</v>
      </c>
      <c r="M263" s="2">
        <v>4.4117647058823498E-2</v>
      </c>
      <c r="N263" s="2">
        <v>7.3943661971830998E-2</v>
      </c>
      <c r="O263" s="3">
        <v>0.25</v>
      </c>
      <c r="P263" s="3">
        <v>0.63101604278074896</v>
      </c>
    </row>
    <row r="264" spans="1:16" x14ac:dyDescent="0.3">
      <c r="A264" s="8" t="s">
        <v>204</v>
      </c>
      <c r="B264" s="8" t="s">
        <v>100</v>
      </c>
      <c r="C264" s="2">
        <v>-0.22222222222222199</v>
      </c>
      <c r="D264" s="2">
        <v>-0.24369747899159699</v>
      </c>
      <c r="E264" s="2">
        <v>-0.17777777777777801</v>
      </c>
      <c r="F264" s="2">
        <v>-0.17567567567567599</v>
      </c>
      <c r="G264" s="2">
        <v>-6.5573770491803296E-2</v>
      </c>
      <c r="H264" s="2">
        <v>0.12280701754386</v>
      </c>
      <c r="I264" s="2">
        <v>7.8125E-2</v>
      </c>
      <c r="J264" s="2">
        <v>0.36231884057970998</v>
      </c>
      <c r="K264" s="2">
        <v>0.26595744680851102</v>
      </c>
      <c r="L264" s="2">
        <v>0.19327731092437</v>
      </c>
      <c r="M264" s="2">
        <v>8.4507042253521097E-2</v>
      </c>
      <c r="N264" s="2">
        <v>0.11688311688311701</v>
      </c>
      <c r="O264" s="3">
        <v>0.82978723404255295</v>
      </c>
      <c r="P264" s="3">
        <v>0.91111111111111098</v>
      </c>
    </row>
    <row r="265" spans="1:16" x14ac:dyDescent="0.3">
      <c r="A265" s="8" t="s">
        <v>204</v>
      </c>
      <c r="B265" s="8" t="s">
        <v>99</v>
      </c>
      <c r="C265" s="2">
        <v>-1.5936254980079698E-2</v>
      </c>
      <c r="D265" s="2">
        <v>8.0971659919028306E-3</v>
      </c>
      <c r="E265" s="2">
        <v>-4.81927710843374E-2</v>
      </c>
      <c r="F265" s="2">
        <v>-0.16033755274261599</v>
      </c>
      <c r="G265" s="2">
        <v>4.5226130653266298E-2</v>
      </c>
      <c r="H265" s="2">
        <v>-9.6153846153846194E-3</v>
      </c>
      <c r="I265" s="2">
        <v>1.94174757281553E-2</v>
      </c>
      <c r="J265" s="2">
        <v>-3.3333333333333298E-2</v>
      </c>
      <c r="K265" s="2">
        <v>8.3743842364532001E-2</v>
      </c>
      <c r="L265" s="2">
        <v>-0.131818181818182</v>
      </c>
      <c r="M265" s="2">
        <v>-4.1884816753926697E-2</v>
      </c>
      <c r="N265" s="2">
        <v>2.7322404371584699E-2</v>
      </c>
      <c r="O265" s="3">
        <v>-7.3891625615763595E-2</v>
      </c>
      <c r="P265" s="3">
        <v>-0.24497991967871499</v>
      </c>
    </row>
    <row r="266" spans="1:16" x14ac:dyDescent="0.3">
      <c r="A266" s="8" t="s">
        <v>204</v>
      </c>
      <c r="B266" s="8" t="s">
        <v>98</v>
      </c>
      <c r="C266" s="2">
        <v>-0.11111111111111099</v>
      </c>
      <c r="D266" s="2">
        <v>-6.6176470588235295E-2</v>
      </c>
      <c r="E266" s="2">
        <v>-5.5118110236220499E-2</v>
      </c>
      <c r="F266" s="2">
        <v>-8.3333333333333301E-2</v>
      </c>
      <c r="G266" s="2">
        <v>0.163636363636364</v>
      </c>
      <c r="H266" s="2">
        <v>0.234375</v>
      </c>
      <c r="I266" s="2">
        <v>0.30379746835443</v>
      </c>
      <c r="J266" s="2">
        <v>0.26699029126213603</v>
      </c>
      <c r="K266" s="2">
        <v>0.25670498084291199</v>
      </c>
      <c r="L266" s="2">
        <v>0.25914634146341498</v>
      </c>
      <c r="M266" s="2">
        <v>0.193704600484261</v>
      </c>
      <c r="N266" s="2">
        <v>0.109533468559838</v>
      </c>
      <c r="O266" s="3">
        <v>1.0957854406130301</v>
      </c>
      <c r="P266" s="3">
        <v>3.30708661417323</v>
      </c>
    </row>
    <row r="267" spans="1:16" x14ac:dyDescent="0.3">
      <c r="A267" s="8" t="s">
        <v>204</v>
      </c>
      <c r="B267" s="8" t="s">
        <v>97</v>
      </c>
      <c r="C267" s="2">
        <v>7.5630252100840303E-2</v>
      </c>
      <c r="D267" s="2">
        <v>-7.8125E-2</v>
      </c>
      <c r="E267" s="2">
        <v>8.4745762711864403E-2</v>
      </c>
      <c r="F267" s="2">
        <v>0.1953125</v>
      </c>
      <c r="G267" s="2">
        <v>-0.11111111111111099</v>
      </c>
      <c r="H267" s="2">
        <v>3.6764705882352901E-2</v>
      </c>
      <c r="I267" s="2">
        <v>6.3829787234042507E-2</v>
      </c>
      <c r="J267" s="2">
        <v>-1.3333333333333299E-2</v>
      </c>
      <c r="K267" s="2">
        <v>0.15540540540540501</v>
      </c>
      <c r="L267" s="2">
        <v>4.0935672514619902E-2</v>
      </c>
      <c r="M267" s="2">
        <v>0.101123595505618</v>
      </c>
      <c r="N267" s="2">
        <v>5.1020408163265302E-3</v>
      </c>
      <c r="O267" s="3">
        <v>0.33108108108108097</v>
      </c>
      <c r="P267" s="3">
        <v>0.66949152542372903</v>
      </c>
    </row>
    <row r="268" spans="1:16" x14ac:dyDescent="0.3">
      <c r="A268" s="8" t="s">
        <v>204</v>
      </c>
      <c r="B268" s="8" t="s">
        <v>96</v>
      </c>
      <c r="C268" s="2">
        <v>-9.4276094276094305E-2</v>
      </c>
      <c r="D268" s="2">
        <v>-7.8066914498141293E-2</v>
      </c>
      <c r="E268" s="2">
        <v>-1.2096774193548401E-2</v>
      </c>
      <c r="F268" s="2">
        <v>-9.3877551020408206E-2</v>
      </c>
      <c r="G268" s="2">
        <v>6.3063063063063099E-2</v>
      </c>
      <c r="H268" s="2">
        <v>4.2372881355932202E-2</v>
      </c>
      <c r="I268" s="2">
        <v>0</v>
      </c>
      <c r="J268" s="2">
        <v>8.5365853658536606E-2</v>
      </c>
      <c r="K268" s="2">
        <v>3.7453183520599301E-2</v>
      </c>
      <c r="L268" s="2">
        <v>-4.3321299638989202E-2</v>
      </c>
      <c r="M268" s="2">
        <v>0</v>
      </c>
      <c r="N268" s="2">
        <v>-1.13207547169811E-2</v>
      </c>
      <c r="O268" s="3">
        <v>-1.8726591760299598E-2</v>
      </c>
      <c r="P268" s="3">
        <v>5.6451612903225798E-2</v>
      </c>
    </row>
    <row r="269" spans="1:16" x14ac:dyDescent="0.3">
      <c r="A269" s="8" t="s">
        <v>204</v>
      </c>
      <c r="B269" s="8" t="s">
        <v>95</v>
      </c>
      <c r="C269" s="2">
        <v>3.3502772643253201E-2</v>
      </c>
      <c r="D269" s="2">
        <v>1.76615247037782E-2</v>
      </c>
      <c r="E269" s="2">
        <v>-5.9314586994727598E-3</v>
      </c>
      <c r="F269" s="2">
        <v>-1.8121546961326E-2</v>
      </c>
      <c r="G269" s="2">
        <v>5.4017555705604299E-3</v>
      </c>
      <c r="H269" s="2">
        <v>4.2981867024848901E-2</v>
      </c>
      <c r="I269" s="2">
        <v>3.11225584889461E-2</v>
      </c>
      <c r="J269" s="2">
        <v>-3.5387177352206498E-3</v>
      </c>
      <c r="K269" s="2">
        <v>3.1543764361813199E-2</v>
      </c>
      <c r="L269" s="2">
        <v>-3.4426893479141399E-3</v>
      </c>
      <c r="M269" s="2">
        <v>-1.34119081487503E-2</v>
      </c>
      <c r="N269" s="2">
        <v>4.5726055612770301E-2</v>
      </c>
      <c r="O269" s="3">
        <v>6.05807395028201E-2</v>
      </c>
      <c r="P269" s="3">
        <v>0.115333919156415</v>
      </c>
    </row>
    <row r="270" spans="1:16" x14ac:dyDescent="0.3">
      <c r="A270" s="11" t="s">
        <v>18</v>
      </c>
      <c r="B270" s="11" t="s">
        <v>18</v>
      </c>
      <c r="C270" s="3">
        <v>-2.1865625062919E-2</v>
      </c>
      <c r="D270" s="3">
        <v>8.6865235380086895E-3</v>
      </c>
      <c r="E270" s="3">
        <v>1.00606085341714E-2</v>
      </c>
      <c r="F270" s="3">
        <v>6.5459835138192996E-3</v>
      </c>
      <c r="G270" s="3">
        <v>1.98715375351265E-3</v>
      </c>
      <c r="H270" s="3">
        <v>4.3430357178629399E-2</v>
      </c>
      <c r="I270" s="3">
        <v>3.49991360608213E-2</v>
      </c>
      <c r="J270" s="3">
        <v>3.7061769616026703E-2</v>
      </c>
      <c r="K270" s="3">
        <v>5.3194533877083797E-2</v>
      </c>
      <c r="L270" s="3">
        <v>3.6938283346353698E-2</v>
      </c>
      <c r="M270" s="3">
        <v>4.8315508459308501E-2</v>
      </c>
      <c r="N270" s="3">
        <v>4.2479728779664702E-2</v>
      </c>
      <c r="O270" s="3">
        <v>0.19349645846748201</v>
      </c>
      <c r="P270" s="3">
        <v>0.361671734383609</v>
      </c>
    </row>
    <row r="271" spans="1:16" x14ac:dyDescent="0.3">
      <c r="A271" s="15"/>
      <c r="B271" s="15"/>
    </row>
    <row r="272" spans="1:16" x14ac:dyDescent="0.3">
      <c r="A272" s="13" t="s">
        <v>42</v>
      </c>
      <c r="B272" s="15"/>
    </row>
    <row r="273" spans="1:2" x14ac:dyDescent="0.3">
      <c r="A273" s="14" t="s">
        <v>43</v>
      </c>
      <c r="B273" s="15"/>
    </row>
    <row r="274" spans="1:2" x14ac:dyDescent="0.3">
      <c r="A274" s="14" t="s">
        <v>44</v>
      </c>
      <c r="B274" s="15"/>
    </row>
    <row r="275" spans="1:2" x14ac:dyDescent="0.3">
      <c r="A275" s="14" t="s">
        <v>102</v>
      </c>
      <c r="B275" s="15"/>
    </row>
    <row r="276" spans="1:2" x14ac:dyDescent="0.3">
      <c r="A276" s="14" t="s">
        <v>188</v>
      </c>
      <c r="B276" s="15"/>
    </row>
    <row r="277" spans="1:2" x14ac:dyDescent="0.3">
      <c r="A277" s="14" t="s">
        <v>47</v>
      </c>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96:O96"/>
    <mergeCell ref="C184:N184"/>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263</v>
      </c>
      <c r="B1" s="15"/>
    </row>
    <row r="2" spans="1:15" ht="15.6" x14ac:dyDescent="0.3">
      <c r="A2" s="12" t="s">
        <v>187</v>
      </c>
      <c r="B2" s="15"/>
    </row>
    <row r="3" spans="1:15" ht="15.6" x14ac:dyDescent="0.3">
      <c r="A3" s="12" t="s">
        <v>206</v>
      </c>
      <c r="B3" s="15"/>
    </row>
    <row r="4" spans="1:15" ht="15.6" x14ac:dyDescent="0.3">
      <c r="A4" s="12" t="s">
        <v>113</v>
      </c>
      <c r="B4" s="15"/>
    </row>
    <row r="5" spans="1:15" x14ac:dyDescent="0.3">
      <c r="A5" s="15"/>
      <c r="B5" s="15"/>
    </row>
    <row r="6" spans="1:15" x14ac:dyDescent="0.3">
      <c r="A6" s="16" t="str">
        <f>HYPERLINK("#'Table of contents'!A122",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103</v>
      </c>
      <c r="C9" s="1">
        <v>77</v>
      </c>
      <c r="D9" s="1">
        <v>71</v>
      </c>
      <c r="E9" s="1">
        <v>73</v>
      </c>
      <c r="F9" s="1">
        <v>79</v>
      </c>
      <c r="G9" s="1">
        <v>76</v>
      </c>
      <c r="H9" s="1">
        <v>90</v>
      </c>
      <c r="I9" s="1">
        <v>101</v>
      </c>
      <c r="J9" s="1">
        <v>122</v>
      </c>
      <c r="K9" s="1">
        <v>138</v>
      </c>
      <c r="L9" s="1">
        <v>156</v>
      </c>
      <c r="M9" s="1">
        <v>167</v>
      </c>
      <c r="N9" s="1">
        <v>174</v>
      </c>
      <c r="O9" s="1">
        <v>197</v>
      </c>
    </row>
    <row r="10" spans="1:15" x14ac:dyDescent="0.3">
      <c r="A10" s="7" t="s">
        <v>198</v>
      </c>
      <c r="B10" s="7" t="s">
        <v>104</v>
      </c>
      <c r="C10" s="1">
        <v>985</v>
      </c>
      <c r="D10" s="1">
        <v>1039</v>
      </c>
      <c r="E10" s="1">
        <v>1028</v>
      </c>
      <c r="F10" s="1">
        <v>1101</v>
      </c>
      <c r="G10" s="1">
        <v>1130</v>
      </c>
      <c r="H10" s="1">
        <v>1082</v>
      </c>
      <c r="I10" s="1">
        <v>1149</v>
      </c>
      <c r="J10" s="1">
        <v>1118</v>
      </c>
      <c r="K10" s="1">
        <v>1222</v>
      </c>
      <c r="L10" s="1">
        <v>1296</v>
      </c>
      <c r="M10" s="1">
        <v>1354</v>
      </c>
      <c r="N10" s="1">
        <v>1524</v>
      </c>
      <c r="O10" s="1">
        <v>1790</v>
      </c>
    </row>
    <row r="11" spans="1:15" x14ac:dyDescent="0.3">
      <c r="A11" s="7" t="s">
        <v>198</v>
      </c>
      <c r="B11" s="7" t="s">
        <v>105</v>
      </c>
      <c r="C11" s="1">
        <v>402</v>
      </c>
      <c r="D11" s="1">
        <v>384</v>
      </c>
      <c r="E11" s="1">
        <v>340</v>
      </c>
      <c r="F11" s="1">
        <v>368</v>
      </c>
      <c r="G11" s="1">
        <v>378</v>
      </c>
      <c r="H11" s="1">
        <v>369</v>
      </c>
      <c r="I11" s="1">
        <v>450</v>
      </c>
      <c r="J11" s="1">
        <v>456</v>
      </c>
      <c r="K11" s="1">
        <v>506</v>
      </c>
      <c r="L11" s="1">
        <v>573</v>
      </c>
      <c r="M11" s="1">
        <v>594</v>
      </c>
      <c r="N11" s="1">
        <v>670</v>
      </c>
      <c r="O11" s="1">
        <v>829</v>
      </c>
    </row>
    <row r="12" spans="1:15" x14ac:dyDescent="0.3">
      <c r="A12" s="7" t="s">
        <v>198</v>
      </c>
      <c r="B12" s="7" t="s">
        <v>106</v>
      </c>
      <c r="C12" s="1">
        <v>40</v>
      </c>
      <c r="D12" s="1">
        <v>49</v>
      </c>
      <c r="E12" s="1">
        <v>40</v>
      </c>
      <c r="F12" s="1">
        <v>40</v>
      </c>
      <c r="G12" s="1">
        <v>43</v>
      </c>
      <c r="H12" s="1">
        <v>42</v>
      </c>
      <c r="I12" s="1">
        <v>53</v>
      </c>
      <c r="J12" s="1">
        <v>44</v>
      </c>
      <c r="K12" s="1">
        <v>45</v>
      </c>
      <c r="L12" s="1">
        <v>54</v>
      </c>
      <c r="M12" s="1">
        <v>50</v>
      </c>
      <c r="N12" s="1">
        <v>45</v>
      </c>
      <c r="O12" s="1">
        <v>58</v>
      </c>
    </row>
    <row r="13" spans="1:15" x14ac:dyDescent="0.3">
      <c r="A13" s="7" t="s">
        <v>198</v>
      </c>
      <c r="B13" s="7" t="s">
        <v>107</v>
      </c>
      <c r="C13" s="1">
        <v>437</v>
      </c>
      <c r="D13" s="1">
        <v>474</v>
      </c>
      <c r="E13" s="1">
        <v>478</v>
      </c>
      <c r="F13" s="1">
        <v>494</v>
      </c>
      <c r="G13" s="1">
        <v>519</v>
      </c>
      <c r="H13" s="1">
        <v>511</v>
      </c>
      <c r="I13" s="1">
        <v>636</v>
      </c>
      <c r="J13" s="1">
        <v>740</v>
      </c>
      <c r="K13" s="1">
        <v>800</v>
      </c>
      <c r="L13" s="1">
        <v>901</v>
      </c>
      <c r="M13" s="1">
        <v>1048</v>
      </c>
      <c r="N13" s="1">
        <v>1258</v>
      </c>
      <c r="O13" s="1">
        <v>1542</v>
      </c>
    </row>
    <row r="14" spans="1:15" x14ac:dyDescent="0.3">
      <c r="A14" s="7" t="s">
        <v>198</v>
      </c>
      <c r="B14" s="7" t="s">
        <v>108</v>
      </c>
      <c r="C14" s="1">
        <v>67</v>
      </c>
      <c r="D14" s="1">
        <v>50</v>
      </c>
      <c r="E14" s="1">
        <v>53</v>
      </c>
      <c r="F14" s="1">
        <v>61</v>
      </c>
      <c r="G14" s="1">
        <v>58</v>
      </c>
      <c r="H14" s="1">
        <v>49</v>
      </c>
      <c r="I14" s="1">
        <v>58</v>
      </c>
      <c r="J14" s="1">
        <v>49</v>
      </c>
      <c r="K14" s="1">
        <v>50</v>
      </c>
      <c r="L14" s="1">
        <v>61</v>
      </c>
      <c r="M14" s="1">
        <v>54</v>
      </c>
      <c r="N14" s="1">
        <v>60</v>
      </c>
      <c r="O14" s="1">
        <v>65</v>
      </c>
    </row>
    <row r="15" spans="1:15" x14ac:dyDescent="0.3">
      <c r="A15" s="7" t="s">
        <v>198</v>
      </c>
      <c r="B15" s="7" t="s">
        <v>17</v>
      </c>
      <c r="C15" s="1">
        <v>52</v>
      </c>
      <c r="D15" s="1">
        <v>43</v>
      </c>
      <c r="E15" s="1">
        <v>51</v>
      </c>
      <c r="F15" s="1">
        <v>54</v>
      </c>
      <c r="G15" s="1">
        <v>63</v>
      </c>
      <c r="H15" s="1">
        <v>51</v>
      </c>
      <c r="I15" s="1">
        <v>43</v>
      </c>
      <c r="J15" s="1">
        <v>49</v>
      </c>
      <c r="K15" s="1">
        <v>59</v>
      </c>
      <c r="L15" s="1">
        <v>58</v>
      </c>
      <c r="M15" s="1">
        <v>71</v>
      </c>
      <c r="N15" s="1">
        <v>75</v>
      </c>
      <c r="O15" s="1">
        <v>87</v>
      </c>
    </row>
    <row r="16" spans="1:15" x14ac:dyDescent="0.3">
      <c r="A16" s="7" t="s">
        <v>198</v>
      </c>
      <c r="B16" s="7" t="s">
        <v>109</v>
      </c>
      <c r="C16" s="1">
        <v>757</v>
      </c>
      <c r="D16" s="1">
        <v>867</v>
      </c>
      <c r="E16" s="1">
        <v>935</v>
      </c>
      <c r="F16" s="1">
        <v>1019</v>
      </c>
      <c r="G16" s="1">
        <v>1052</v>
      </c>
      <c r="H16" s="1">
        <v>1050</v>
      </c>
      <c r="I16" s="1">
        <v>1089</v>
      </c>
      <c r="J16" s="1">
        <v>1147</v>
      </c>
      <c r="K16" s="1">
        <v>1163</v>
      </c>
      <c r="L16" s="1">
        <v>1212</v>
      </c>
      <c r="M16" s="1">
        <v>1321</v>
      </c>
      <c r="N16" s="1">
        <v>1478</v>
      </c>
      <c r="O16" s="1">
        <v>1610</v>
      </c>
    </row>
    <row r="17" spans="1:15" x14ac:dyDescent="0.3">
      <c r="A17" s="7" t="s">
        <v>198</v>
      </c>
      <c r="B17" s="7" t="s">
        <v>110</v>
      </c>
      <c r="C17" s="1">
        <v>417</v>
      </c>
      <c r="D17" s="1">
        <v>418</v>
      </c>
      <c r="E17" s="1">
        <v>479</v>
      </c>
      <c r="F17" s="1">
        <v>516</v>
      </c>
      <c r="G17" s="1">
        <v>502</v>
      </c>
      <c r="H17" s="1">
        <v>460</v>
      </c>
      <c r="I17" s="1">
        <v>464</v>
      </c>
      <c r="J17" s="1">
        <v>470</v>
      </c>
      <c r="K17" s="1">
        <v>502</v>
      </c>
      <c r="L17" s="1">
        <v>462</v>
      </c>
      <c r="M17" s="1">
        <v>475</v>
      </c>
      <c r="N17" s="1">
        <v>506</v>
      </c>
      <c r="O17" s="1">
        <v>587</v>
      </c>
    </row>
    <row r="18" spans="1:15" x14ac:dyDescent="0.3">
      <c r="A18" s="7" t="s">
        <v>198</v>
      </c>
      <c r="B18" s="7" t="s">
        <v>111</v>
      </c>
      <c r="C18" s="1">
        <v>1401</v>
      </c>
      <c r="D18" s="1">
        <v>1243</v>
      </c>
      <c r="E18" s="1">
        <v>1051</v>
      </c>
      <c r="F18" s="1">
        <v>974</v>
      </c>
      <c r="G18" s="1">
        <v>861</v>
      </c>
      <c r="H18" s="1">
        <v>601</v>
      </c>
      <c r="I18" s="1">
        <v>520</v>
      </c>
      <c r="J18" s="1">
        <v>493</v>
      </c>
      <c r="K18" s="1">
        <v>441</v>
      </c>
      <c r="L18" s="1">
        <v>402</v>
      </c>
      <c r="M18" s="1">
        <v>129</v>
      </c>
      <c r="N18" s="1">
        <v>69</v>
      </c>
      <c r="O18" s="1">
        <v>44</v>
      </c>
    </row>
    <row r="19" spans="1:15" x14ac:dyDescent="0.3">
      <c r="A19" s="7" t="s">
        <v>199</v>
      </c>
      <c r="B19" s="7" t="s">
        <v>103</v>
      </c>
      <c r="C19" s="1">
        <v>106</v>
      </c>
      <c r="D19" s="1">
        <v>106</v>
      </c>
      <c r="E19" s="1">
        <v>114</v>
      </c>
      <c r="F19" s="1">
        <v>94</v>
      </c>
      <c r="G19" s="1">
        <v>114</v>
      </c>
      <c r="H19" s="1">
        <v>127</v>
      </c>
      <c r="I19" s="1">
        <v>132</v>
      </c>
      <c r="J19" s="1">
        <v>156</v>
      </c>
      <c r="K19" s="1">
        <v>175</v>
      </c>
      <c r="L19" s="1">
        <v>190</v>
      </c>
      <c r="M19" s="1">
        <v>208</v>
      </c>
      <c r="N19" s="1">
        <v>219</v>
      </c>
      <c r="O19" s="1">
        <v>240</v>
      </c>
    </row>
    <row r="20" spans="1:15" x14ac:dyDescent="0.3">
      <c r="A20" s="7" t="s">
        <v>199</v>
      </c>
      <c r="B20" s="7" t="s">
        <v>104</v>
      </c>
      <c r="C20" s="1">
        <v>2087</v>
      </c>
      <c r="D20" s="1">
        <v>2011</v>
      </c>
      <c r="E20" s="1">
        <v>2105</v>
      </c>
      <c r="F20" s="1">
        <v>2175</v>
      </c>
      <c r="G20" s="1">
        <v>2286</v>
      </c>
      <c r="H20" s="1">
        <v>2388</v>
      </c>
      <c r="I20" s="1">
        <v>2386</v>
      </c>
      <c r="J20" s="1">
        <v>2360</v>
      </c>
      <c r="K20" s="1">
        <v>2376</v>
      </c>
      <c r="L20" s="1">
        <v>2398</v>
      </c>
      <c r="M20" s="1">
        <v>2611</v>
      </c>
      <c r="N20" s="1">
        <v>2687</v>
      </c>
      <c r="O20" s="1">
        <v>2634</v>
      </c>
    </row>
    <row r="21" spans="1:15" x14ac:dyDescent="0.3">
      <c r="A21" s="7" t="s">
        <v>199</v>
      </c>
      <c r="B21" s="7" t="s">
        <v>105</v>
      </c>
      <c r="C21" s="1">
        <v>852</v>
      </c>
      <c r="D21" s="1">
        <v>781</v>
      </c>
      <c r="E21" s="1">
        <v>774</v>
      </c>
      <c r="F21" s="1">
        <v>773</v>
      </c>
      <c r="G21" s="1">
        <v>788</v>
      </c>
      <c r="H21" s="1">
        <v>783</v>
      </c>
      <c r="I21" s="1">
        <v>796</v>
      </c>
      <c r="J21" s="1">
        <v>862</v>
      </c>
      <c r="K21" s="1">
        <v>928</v>
      </c>
      <c r="L21" s="1">
        <v>984</v>
      </c>
      <c r="M21" s="1">
        <v>1165</v>
      </c>
      <c r="N21" s="1">
        <v>1291</v>
      </c>
      <c r="O21" s="1">
        <v>1317</v>
      </c>
    </row>
    <row r="22" spans="1:15" x14ac:dyDescent="0.3">
      <c r="A22" s="7" t="s">
        <v>199</v>
      </c>
      <c r="B22" s="7" t="s">
        <v>106</v>
      </c>
      <c r="C22" s="1">
        <v>170</v>
      </c>
      <c r="D22" s="1">
        <v>153</v>
      </c>
      <c r="E22" s="1">
        <v>173</v>
      </c>
      <c r="F22" s="1">
        <v>168</v>
      </c>
      <c r="G22" s="1">
        <v>176</v>
      </c>
      <c r="H22" s="1">
        <v>185</v>
      </c>
      <c r="I22" s="1">
        <v>197</v>
      </c>
      <c r="J22" s="1">
        <v>207</v>
      </c>
      <c r="K22" s="1">
        <v>196</v>
      </c>
      <c r="L22" s="1">
        <v>207</v>
      </c>
      <c r="M22" s="1">
        <v>229</v>
      </c>
      <c r="N22" s="1">
        <v>257</v>
      </c>
      <c r="O22" s="1">
        <v>232</v>
      </c>
    </row>
    <row r="23" spans="1:15" x14ac:dyDescent="0.3">
      <c r="A23" s="7" t="s">
        <v>199</v>
      </c>
      <c r="B23" s="7" t="s">
        <v>107</v>
      </c>
      <c r="C23" s="1">
        <v>717</v>
      </c>
      <c r="D23" s="1">
        <v>664</v>
      </c>
      <c r="E23" s="1">
        <v>690</v>
      </c>
      <c r="F23" s="1">
        <v>755</v>
      </c>
      <c r="G23" s="1">
        <v>800</v>
      </c>
      <c r="H23" s="1">
        <v>847</v>
      </c>
      <c r="I23" s="1">
        <v>899</v>
      </c>
      <c r="J23" s="1">
        <v>944</v>
      </c>
      <c r="K23" s="1">
        <v>1118</v>
      </c>
      <c r="L23" s="1">
        <v>1249</v>
      </c>
      <c r="M23" s="1">
        <v>1467</v>
      </c>
      <c r="N23" s="1">
        <v>1761</v>
      </c>
      <c r="O23" s="1">
        <v>1915</v>
      </c>
    </row>
    <row r="24" spans="1:15" x14ac:dyDescent="0.3">
      <c r="A24" s="7" t="s">
        <v>199</v>
      </c>
      <c r="B24" s="7" t="s">
        <v>108</v>
      </c>
      <c r="C24" s="1">
        <v>124</v>
      </c>
      <c r="D24" s="1">
        <v>130</v>
      </c>
      <c r="E24" s="1">
        <v>139</v>
      </c>
      <c r="F24" s="1">
        <v>137</v>
      </c>
      <c r="G24" s="1">
        <v>144</v>
      </c>
      <c r="H24" s="1">
        <v>148</v>
      </c>
      <c r="I24" s="1">
        <v>156</v>
      </c>
      <c r="J24" s="1">
        <v>151</v>
      </c>
      <c r="K24" s="1">
        <v>147</v>
      </c>
      <c r="L24" s="1">
        <v>160</v>
      </c>
      <c r="M24" s="1">
        <v>176</v>
      </c>
      <c r="N24" s="1">
        <v>170</v>
      </c>
      <c r="O24" s="1">
        <v>167</v>
      </c>
    </row>
    <row r="25" spans="1:15" x14ac:dyDescent="0.3">
      <c r="A25" s="7" t="s">
        <v>199</v>
      </c>
      <c r="B25" s="7" t="s">
        <v>17</v>
      </c>
      <c r="C25" s="1">
        <v>103</v>
      </c>
      <c r="D25" s="1">
        <v>127</v>
      </c>
      <c r="E25" s="1">
        <v>118</v>
      </c>
      <c r="F25" s="1">
        <v>122</v>
      </c>
      <c r="G25" s="1">
        <v>135</v>
      </c>
      <c r="H25" s="1">
        <v>153</v>
      </c>
      <c r="I25" s="1">
        <v>160</v>
      </c>
      <c r="J25" s="1">
        <v>162</v>
      </c>
      <c r="K25" s="1">
        <v>163</v>
      </c>
      <c r="L25" s="1">
        <v>169</v>
      </c>
      <c r="M25" s="1">
        <v>168</v>
      </c>
      <c r="N25" s="1">
        <v>165</v>
      </c>
      <c r="O25" s="1">
        <v>185</v>
      </c>
    </row>
    <row r="26" spans="1:15" x14ac:dyDescent="0.3">
      <c r="A26" s="7" t="s">
        <v>199</v>
      </c>
      <c r="B26" s="7" t="s">
        <v>109</v>
      </c>
      <c r="C26" s="1">
        <v>2272</v>
      </c>
      <c r="D26" s="1">
        <v>2354</v>
      </c>
      <c r="E26" s="1">
        <v>2650</v>
      </c>
      <c r="F26" s="1">
        <v>2879</v>
      </c>
      <c r="G26" s="1">
        <v>3115</v>
      </c>
      <c r="H26" s="1">
        <v>3240</v>
      </c>
      <c r="I26" s="1">
        <v>3466</v>
      </c>
      <c r="J26" s="1">
        <v>3541</v>
      </c>
      <c r="K26" s="1">
        <v>3712</v>
      </c>
      <c r="L26" s="1">
        <v>3883</v>
      </c>
      <c r="M26" s="1">
        <v>4225</v>
      </c>
      <c r="N26" s="1">
        <v>4386</v>
      </c>
      <c r="O26" s="1">
        <v>4265</v>
      </c>
    </row>
    <row r="27" spans="1:15" x14ac:dyDescent="0.3">
      <c r="A27" s="7" t="s">
        <v>199</v>
      </c>
      <c r="B27" s="7" t="s">
        <v>110</v>
      </c>
      <c r="C27" s="1">
        <v>904</v>
      </c>
      <c r="D27" s="1">
        <v>952</v>
      </c>
      <c r="E27" s="1">
        <v>1037</v>
      </c>
      <c r="F27" s="1">
        <v>1062</v>
      </c>
      <c r="G27" s="1">
        <v>1118</v>
      </c>
      <c r="H27" s="1">
        <v>1141</v>
      </c>
      <c r="I27" s="1">
        <v>1243</v>
      </c>
      <c r="J27" s="1">
        <v>1228</v>
      </c>
      <c r="K27" s="1">
        <v>1247</v>
      </c>
      <c r="L27" s="1">
        <v>1309</v>
      </c>
      <c r="M27" s="1">
        <v>1471</v>
      </c>
      <c r="N27" s="1">
        <v>1517</v>
      </c>
      <c r="O27" s="1">
        <v>1438</v>
      </c>
    </row>
    <row r="28" spans="1:15" x14ac:dyDescent="0.3">
      <c r="A28" s="7" t="s">
        <v>199</v>
      </c>
      <c r="B28" s="7" t="s">
        <v>111</v>
      </c>
      <c r="C28" s="1">
        <v>3133</v>
      </c>
      <c r="D28" s="1">
        <v>2773</v>
      </c>
      <c r="E28" s="1">
        <v>2577</v>
      </c>
      <c r="F28" s="1">
        <v>2361</v>
      </c>
      <c r="G28" s="1">
        <v>2207</v>
      </c>
      <c r="H28" s="1">
        <v>1904</v>
      </c>
      <c r="I28" s="1">
        <v>1748</v>
      </c>
      <c r="J28" s="1">
        <v>1692</v>
      </c>
      <c r="K28" s="1">
        <v>1612</v>
      </c>
      <c r="L28" s="1">
        <v>1517</v>
      </c>
      <c r="M28" s="1">
        <v>545</v>
      </c>
      <c r="N28" s="1">
        <v>242</v>
      </c>
      <c r="O28" s="1">
        <v>144</v>
      </c>
    </row>
    <row r="29" spans="1:15" x14ac:dyDescent="0.3">
      <c r="A29" s="7" t="s">
        <v>200</v>
      </c>
      <c r="B29" s="7" t="s">
        <v>103</v>
      </c>
      <c r="C29" s="1">
        <v>107</v>
      </c>
      <c r="D29" s="1">
        <v>127</v>
      </c>
      <c r="E29" s="1">
        <v>124</v>
      </c>
      <c r="F29" s="1">
        <v>131</v>
      </c>
      <c r="G29" s="1">
        <v>128</v>
      </c>
      <c r="H29" s="1">
        <v>144</v>
      </c>
      <c r="I29" s="1">
        <v>163</v>
      </c>
      <c r="J29" s="1">
        <v>166</v>
      </c>
      <c r="K29" s="1">
        <v>178</v>
      </c>
      <c r="L29" s="1">
        <v>206</v>
      </c>
      <c r="M29" s="1">
        <v>233</v>
      </c>
      <c r="N29" s="1">
        <v>265</v>
      </c>
      <c r="O29" s="1">
        <v>286</v>
      </c>
    </row>
    <row r="30" spans="1:15" x14ac:dyDescent="0.3">
      <c r="A30" s="7" t="s">
        <v>200</v>
      </c>
      <c r="B30" s="7" t="s">
        <v>104</v>
      </c>
      <c r="C30" s="1">
        <v>1737</v>
      </c>
      <c r="D30" s="1">
        <v>1796</v>
      </c>
      <c r="E30" s="1">
        <v>1885</v>
      </c>
      <c r="F30" s="1">
        <v>1944</v>
      </c>
      <c r="G30" s="1">
        <v>1849</v>
      </c>
      <c r="H30" s="1">
        <v>1766</v>
      </c>
      <c r="I30" s="1">
        <v>1913</v>
      </c>
      <c r="J30" s="1">
        <v>1964</v>
      </c>
      <c r="K30" s="1">
        <v>2051</v>
      </c>
      <c r="L30" s="1">
        <v>1961</v>
      </c>
      <c r="M30" s="1">
        <v>2091</v>
      </c>
      <c r="N30" s="1">
        <v>2284</v>
      </c>
      <c r="O30" s="1">
        <v>2969</v>
      </c>
    </row>
    <row r="31" spans="1:15" x14ac:dyDescent="0.3">
      <c r="A31" s="7" t="s">
        <v>200</v>
      </c>
      <c r="B31" s="7" t="s">
        <v>105</v>
      </c>
      <c r="C31" s="1">
        <v>839</v>
      </c>
      <c r="D31" s="1">
        <v>818</v>
      </c>
      <c r="E31" s="1">
        <v>816</v>
      </c>
      <c r="F31" s="1">
        <v>812</v>
      </c>
      <c r="G31" s="1">
        <v>755</v>
      </c>
      <c r="H31" s="1">
        <v>673</v>
      </c>
      <c r="I31" s="1">
        <v>757</v>
      </c>
      <c r="J31" s="1">
        <v>786</v>
      </c>
      <c r="K31" s="1">
        <v>837</v>
      </c>
      <c r="L31" s="1">
        <v>837</v>
      </c>
      <c r="M31" s="1">
        <v>872</v>
      </c>
      <c r="N31" s="1">
        <v>976</v>
      </c>
      <c r="O31" s="1">
        <v>1258</v>
      </c>
    </row>
    <row r="32" spans="1:15" x14ac:dyDescent="0.3">
      <c r="A32" s="7" t="s">
        <v>200</v>
      </c>
      <c r="B32" s="7" t="s">
        <v>106</v>
      </c>
      <c r="C32" s="1">
        <v>17</v>
      </c>
      <c r="D32" s="1">
        <v>21</v>
      </c>
      <c r="E32" s="1">
        <v>23</v>
      </c>
      <c r="F32" s="1">
        <v>20</v>
      </c>
      <c r="G32" s="1">
        <v>22</v>
      </c>
      <c r="H32" s="1">
        <v>20</v>
      </c>
      <c r="I32" s="1">
        <v>20</v>
      </c>
      <c r="J32" s="1">
        <v>19</v>
      </c>
      <c r="K32" s="1">
        <v>21</v>
      </c>
      <c r="L32" s="1">
        <v>23</v>
      </c>
      <c r="M32" s="1">
        <v>20</v>
      </c>
      <c r="N32" s="1">
        <v>21</v>
      </c>
      <c r="O32" s="1">
        <v>26</v>
      </c>
    </row>
    <row r="33" spans="1:15" x14ac:dyDescent="0.3">
      <c r="A33" s="7" t="s">
        <v>200</v>
      </c>
      <c r="B33" s="7" t="s">
        <v>107</v>
      </c>
      <c r="C33" s="1">
        <v>909</v>
      </c>
      <c r="D33" s="1">
        <v>956</v>
      </c>
      <c r="E33" s="1">
        <v>1007</v>
      </c>
      <c r="F33" s="1">
        <v>1116</v>
      </c>
      <c r="G33" s="1">
        <v>1151</v>
      </c>
      <c r="H33" s="1">
        <v>1254</v>
      </c>
      <c r="I33" s="1">
        <v>1395</v>
      </c>
      <c r="J33" s="1">
        <v>1539</v>
      </c>
      <c r="K33" s="1">
        <v>1782</v>
      </c>
      <c r="L33" s="1">
        <v>1925</v>
      </c>
      <c r="M33" s="1">
        <v>2183</v>
      </c>
      <c r="N33" s="1">
        <v>2585</v>
      </c>
      <c r="O33" s="1">
        <v>3550</v>
      </c>
    </row>
    <row r="34" spans="1:15" x14ac:dyDescent="0.3">
      <c r="A34" s="7" t="s">
        <v>200</v>
      </c>
      <c r="B34" s="7" t="s">
        <v>108</v>
      </c>
      <c r="C34" s="1">
        <v>196</v>
      </c>
      <c r="D34" s="1">
        <v>199</v>
      </c>
      <c r="E34" s="1">
        <v>194</v>
      </c>
      <c r="F34" s="1">
        <v>181</v>
      </c>
      <c r="G34" s="1">
        <v>159</v>
      </c>
      <c r="H34" s="1">
        <v>151</v>
      </c>
      <c r="I34" s="1">
        <v>163</v>
      </c>
      <c r="J34" s="1">
        <v>154</v>
      </c>
      <c r="K34" s="1">
        <v>177</v>
      </c>
      <c r="L34" s="1">
        <v>199</v>
      </c>
      <c r="M34" s="1">
        <v>203</v>
      </c>
      <c r="N34" s="1">
        <v>230</v>
      </c>
      <c r="O34" s="1">
        <v>329</v>
      </c>
    </row>
    <row r="35" spans="1:15" x14ac:dyDescent="0.3">
      <c r="A35" s="7" t="s">
        <v>200</v>
      </c>
      <c r="B35" s="7" t="s">
        <v>17</v>
      </c>
      <c r="C35" s="1">
        <v>60</v>
      </c>
      <c r="D35" s="1">
        <v>59</v>
      </c>
      <c r="E35" s="1">
        <v>73</v>
      </c>
      <c r="F35" s="1">
        <v>62</v>
      </c>
      <c r="G35" s="1">
        <v>60</v>
      </c>
      <c r="H35" s="1">
        <v>59</v>
      </c>
      <c r="I35" s="1">
        <v>61</v>
      </c>
      <c r="J35" s="1">
        <v>63</v>
      </c>
      <c r="K35" s="1">
        <v>57</v>
      </c>
      <c r="L35" s="1">
        <v>68</v>
      </c>
      <c r="M35" s="1">
        <v>68</v>
      </c>
      <c r="N35" s="1">
        <v>78</v>
      </c>
      <c r="O35" s="1">
        <v>103</v>
      </c>
    </row>
    <row r="36" spans="1:15" x14ac:dyDescent="0.3">
      <c r="A36" s="7" t="s">
        <v>200</v>
      </c>
      <c r="B36" s="7" t="s">
        <v>109</v>
      </c>
      <c r="C36" s="1">
        <v>1521</v>
      </c>
      <c r="D36" s="1">
        <v>1619</v>
      </c>
      <c r="E36" s="1">
        <v>1705</v>
      </c>
      <c r="F36" s="1">
        <v>1779</v>
      </c>
      <c r="G36" s="1">
        <v>1738</v>
      </c>
      <c r="H36" s="1">
        <v>1729</v>
      </c>
      <c r="I36" s="1">
        <v>1885</v>
      </c>
      <c r="J36" s="1">
        <v>1971</v>
      </c>
      <c r="K36" s="1">
        <v>2000</v>
      </c>
      <c r="L36" s="1">
        <v>1950</v>
      </c>
      <c r="M36" s="1">
        <v>2044</v>
      </c>
      <c r="N36" s="1">
        <v>2127</v>
      </c>
      <c r="O36" s="1">
        <v>2490</v>
      </c>
    </row>
    <row r="37" spans="1:15" x14ac:dyDescent="0.3">
      <c r="A37" s="7" t="s">
        <v>200</v>
      </c>
      <c r="B37" s="7" t="s">
        <v>110</v>
      </c>
      <c r="C37" s="1">
        <v>650</v>
      </c>
      <c r="D37" s="1">
        <v>695</v>
      </c>
      <c r="E37" s="1">
        <v>709</v>
      </c>
      <c r="F37" s="1">
        <v>704</v>
      </c>
      <c r="G37" s="1">
        <v>710</v>
      </c>
      <c r="H37" s="1">
        <v>629</v>
      </c>
      <c r="I37" s="1">
        <v>669</v>
      </c>
      <c r="J37" s="1">
        <v>673</v>
      </c>
      <c r="K37" s="1">
        <v>675</v>
      </c>
      <c r="L37" s="1">
        <v>648</v>
      </c>
      <c r="M37" s="1">
        <v>691</v>
      </c>
      <c r="N37" s="1">
        <v>711</v>
      </c>
      <c r="O37" s="1">
        <v>876</v>
      </c>
    </row>
    <row r="38" spans="1:15" x14ac:dyDescent="0.3">
      <c r="A38" s="7" t="s">
        <v>200</v>
      </c>
      <c r="B38" s="7" t="s">
        <v>111</v>
      </c>
      <c r="C38" s="1">
        <v>2352</v>
      </c>
      <c r="D38" s="1">
        <v>2059</v>
      </c>
      <c r="E38" s="1">
        <v>1802</v>
      </c>
      <c r="F38" s="1">
        <v>1612</v>
      </c>
      <c r="G38" s="1">
        <v>1219</v>
      </c>
      <c r="H38" s="1">
        <v>858</v>
      </c>
      <c r="I38" s="1">
        <v>746</v>
      </c>
      <c r="J38" s="1">
        <v>717</v>
      </c>
      <c r="K38" s="1">
        <v>674</v>
      </c>
      <c r="L38" s="1">
        <v>624</v>
      </c>
      <c r="M38" s="1">
        <v>164</v>
      </c>
      <c r="N38" s="1">
        <v>73</v>
      </c>
      <c r="O38" s="1">
        <v>47</v>
      </c>
    </row>
    <row r="39" spans="1:15" x14ac:dyDescent="0.3">
      <c r="A39" s="7" t="s">
        <v>201</v>
      </c>
      <c r="B39" s="7" t="s">
        <v>103</v>
      </c>
      <c r="C39" s="1">
        <v>71</v>
      </c>
      <c r="D39" s="1">
        <v>81</v>
      </c>
      <c r="E39" s="1">
        <v>88</v>
      </c>
      <c r="F39" s="1">
        <v>97</v>
      </c>
      <c r="G39" s="1">
        <v>115</v>
      </c>
      <c r="H39" s="1">
        <v>122</v>
      </c>
      <c r="I39" s="1">
        <v>119</v>
      </c>
      <c r="J39" s="1">
        <v>148</v>
      </c>
      <c r="K39" s="1">
        <v>162</v>
      </c>
      <c r="L39" s="1">
        <v>188</v>
      </c>
      <c r="M39" s="1">
        <v>227</v>
      </c>
      <c r="N39" s="1">
        <v>235</v>
      </c>
      <c r="O39" s="1">
        <v>161</v>
      </c>
    </row>
    <row r="40" spans="1:15" x14ac:dyDescent="0.3">
      <c r="A40" s="7" t="s">
        <v>201</v>
      </c>
      <c r="B40" s="7" t="s">
        <v>104</v>
      </c>
      <c r="C40" s="1">
        <v>1462</v>
      </c>
      <c r="D40" s="1">
        <v>1502</v>
      </c>
      <c r="E40" s="1">
        <v>1486</v>
      </c>
      <c r="F40" s="1">
        <v>1534</v>
      </c>
      <c r="G40" s="1">
        <v>1672</v>
      </c>
      <c r="H40" s="1">
        <v>1997</v>
      </c>
      <c r="I40" s="1">
        <v>2132</v>
      </c>
      <c r="J40" s="1">
        <v>2244</v>
      </c>
      <c r="K40" s="1">
        <v>2292</v>
      </c>
      <c r="L40" s="1">
        <v>2559</v>
      </c>
      <c r="M40" s="1">
        <v>2934</v>
      </c>
      <c r="N40" s="1">
        <v>2841</v>
      </c>
      <c r="O40" s="1">
        <v>2080</v>
      </c>
    </row>
    <row r="41" spans="1:15" x14ac:dyDescent="0.3">
      <c r="A41" s="7" t="s">
        <v>201</v>
      </c>
      <c r="B41" s="7" t="s">
        <v>105</v>
      </c>
      <c r="C41" s="1">
        <v>386</v>
      </c>
      <c r="D41" s="1">
        <v>362</v>
      </c>
      <c r="E41" s="1">
        <v>347</v>
      </c>
      <c r="F41" s="1">
        <v>328</v>
      </c>
      <c r="G41" s="1">
        <v>352</v>
      </c>
      <c r="H41" s="1">
        <v>420</v>
      </c>
      <c r="I41" s="1">
        <v>452</v>
      </c>
      <c r="J41" s="1">
        <v>492</v>
      </c>
      <c r="K41" s="1">
        <v>507</v>
      </c>
      <c r="L41" s="1">
        <v>614</v>
      </c>
      <c r="M41" s="1">
        <v>762</v>
      </c>
      <c r="N41" s="1">
        <v>764</v>
      </c>
      <c r="O41" s="1">
        <v>535</v>
      </c>
    </row>
    <row r="42" spans="1:15" x14ac:dyDescent="0.3">
      <c r="A42" s="7" t="s">
        <v>201</v>
      </c>
      <c r="B42" s="7" t="s">
        <v>106</v>
      </c>
      <c r="C42" s="1">
        <v>27</v>
      </c>
      <c r="D42" s="1">
        <v>22</v>
      </c>
      <c r="E42" s="1">
        <v>28</v>
      </c>
      <c r="F42" s="1">
        <v>33</v>
      </c>
      <c r="G42" s="1">
        <v>31</v>
      </c>
      <c r="H42" s="1">
        <v>37</v>
      </c>
      <c r="I42" s="1">
        <v>43</v>
      </c>
      <c r="J42" s="1">
        <v>32</v>
      </c>
      <c r="K42" s="1">
        <v>33</v>
      </c>
      <c r="L42" s="1">
        <v>35</v>
      </c>
      <c r="M42" s="1">
        <v>36</v>
      </c>
      <c r="N42" s="1">
        <v>45</v>
      </c>
      <c r="O42" s="1">
        <v>39</v>
      </c>
    </row>
    <row r="43" spans="1:15" x14ac:dyDescent="0.3">
      <c r="A43" s="7" t="s">
        <v>201</v>
      </c>
      <c r="B43" s="7" t="s">
        <v>107</v>
      </c>
      <c r="C43" s="1">
        <v>635</v>
      </c>
      <c r="D43" s="1">
        <v>643</v>
      </c>
      <c r="E43" s="1">
        <v>652</v>
      </c>
      <c r="F43" s="1">
        <v>714</v>
      </c>
      <c r="G43" s="1">
        <v>849</v>
      </c>
      <c r="H43" s="1">
        <v>1083</v>
      </c>
      <c r="I43" s="1">
        <v>1269</v>
      </c>
      <c r="J43" s="1">
        <v>1484</v>
      </c>
      <c r="K43" s="1">
        <v>1662</v>
      </c>
      <c r="L43" s="1">
        <v>2199</v>
      </c>
      <c r="M43" s="1">
        <v>2797</v>
      </c>
      <c r="N43" s="1">
        <v>3016</v>
      </c>
      <c r="O43" s="1">
        <v>2488</v>
      </c>
    </row>
    <row r="44" spans="1:15" x14ac:dyDescent="0.3">
      <c r="A44" s="7" t="s">
        <v>201</v>
      </c>
      <c r="B44" s="7" t="s">
        <v>108</v>
      </c>
      <c r="C44" s="1">
        <v>32</v>
      </c>
      <c r="D44" s="1">
        <v>27</v>
      </c>
      <c r="E44" s="1">
        <v>28</v>
      </c>
      <c r="F44" s="1">
        <v>35</v>
      </c>
      <c r="G44" s="1">
        <v>60</v>
      </c>
      <c r="H44" s="1">
        <v>69</v>
      </c>
      <c r="I44" s="1">
        <v>80</v>
      </c>
      <c r="J44" s="1">
        <v>91</v>
      </c>
      <c r="K44" s="1">
        <v>81</v>
      </c>
      <c r="L44" s="1">
        <v>83</v>
      </c>
      <c r="M44" s="1">
        <v>99</v>
      </c>
      <c r="N44" s="1">
        <v>96</v>
      </c>
      <c r="O44" s="1">
        <v>34</v>
      </c>
    </row>
    <row r="45" spans="1:15" x14ac:dyDescent="0.3">
      <c r="A45" s="7" t="s">
        <v>201</v>
      </c>
      <c r="B45" s="7" t="s">
        <v>17</v>
      </c>
      <c r="C45" s="1">
        <v>40</v>
      </c>
      <c r="D45" s="1">
        <v>40</v>
      </c>
      <c r="E45" s="1">
        <v>48</v>
      </c>
      <c r="F45" s="1">
        <v>59</v>
      </c>
      <c r="G45" s="1">
        <v>61</v>
      </c>
      <c r="H45" s="1">
        <v>75</v>
      </c>
      <c r="I45" s="1">
        <v>79</v>
      </c>
      <c r="J45" s="1">
        <v>74</v>
      </c>
      <c r="K45" s="1">
        <v>81</v>
      </c>
      <c r="L45" s="1">
        <v>96</v>
      </c>
      <c r="M45" s="1">
        <v>102</v>
      </c>
      <c r="N45" s="1">
        <v>103</v>
      </c>
      <c r="O45" s="1">
        <v>77</v>
      </c>
    </row>
    <row r="46" spans="1:15" x14ac:dyDescent="0.3">
      <c r="A46" s="7" t="s">
        <v>201</v>
      </c>
      <c r="B46" s="7" t="s">
        <v>109</v>
      </c>
      <c r="C46" s="1">
        <v>1457</v>
      </c>
      <c r="D46" s="1">
        <v>1544</v>
      </c>
      <c r="E46" s="1">
        <v>1734</v>
      </c>
      <c r="F46" s="1">
        <v>1877</v>
      </c>
      <c r="G46" s="1">
        <v>2067</v>
      </c>
      <c r="H46" s="1">
        <v>2297</v>
      </c>
      <c r="I46" s="1">
        <v>2504</v>
      </c>
      <c r="J46" s="1">
        <v>2643</v>
      </c>
      <c r="K46" s="1">
        <v>2645</v>
      </c>
      <c r="L46" s="1">
        <v>2716</v>
      </c>
      <c r="M46" s="1">
        <v>2962</v>
      </c>
      <c r="N46" s="1">
        <v>2973</v>
      </c>
      <c r="O46" s="1">
        <v>2632</v>
      </c>
    </row>
    <row r="47" spans="1:15" x14ac:dyDescent="0.3">
      <c r="A47" s="7" t="s">
        <v>201</v>
      </c>
      <c r="B47" s="7" t="s">
        <v>110</v>
      </c>
      <c r="C47" s="1">
        <v>524</v>
      </c>
      <c r="D47" s="1">
        <v>572</v>
      </c>
      <c r="E47" s="1">
        <v>614</v>
      </c>
      <c r="F47" s="1">
        <v>623</v>
      </c>
      <c r="G47" s="1">
        <v>654</v>
      </c>
      <c r="H47" s="1">
        <v>771</v>
      </c>
      <c r="I47" s="1">
        <v>784</v>
      </c>
      <c r="J47" s="1">
        <v>776</v>
      </c>
      <c r="K47" s="1">
        <v>786</v>
      </c>
      <c r="L47" s="1">
        <v>795</v>
      </c>
      <c r="M47" s="1">
        <v>881</v>
      </c>
      <c r="N47" s="1">
        <v>865</v>
      </c>
      <c r="O47" s="1">
        <v>708</v>
      </c>
    </row>
    <row r="48" spans="1:15" x14ac:dyDescent="0.3">
      <c r="A48" s="7" t="s">
        <v>201</v>
      </c>
      <c r="B48" s="7" t="s">
        <v>111</v>
      </c>
      <c r="C48" s="1">
        <v>1886</v>
      </c>
      <c r="D48" s="1">
        <v>1590</v>
      </c>
      <c r="E48" s="1">
        <v>1443</v>
      </c>
      <c r="F48" s="1">
        <v>1299</v>
      </c>
      <c r="G48" s="1">
        <v>1199</v>
      </c>
      <c r="H48" s="1">
        <v>1083</v>
      </c>
      <c r="I48" s="1">
        <v>937</v>
      </c>
      <c r="J48" s="1">
        <v>932</v>
      </c>
      <c r="K48" s="1">
        <v>840</v>
      </c>
      <c r="L48" s="1">
        <v>829</v>
      </c>
      <c r="M48" s="1">
        <v>263</v>
      </c>
      <c r="N48" s="1">
        <v>101</v>
      </c>
      <c r="O48" s="1">
        <v>41</v>
      </c>
    </row>
    <row r="49" spans="1:15" x14ac:dyDescent="0.3">
      <c r="A49" s="7" t="s">
        <v>202</v>
      </c>
      <c r="B49" s="7" t="s">
        <v>103</v>
      </c>
      <c r="C49" s="1">
        <v>80</v>
      </c>
      <c r="D49" s="1">
        <v>79</v>
      </c>
      <c r="E49" s="1">
        <v>71</v>
      </c>
      <c r="F49" s="1">
        <v>71</v>
      </c>
      <c r="G49" s="1">
        <v>87</v>
      </c>
      <c r="H49" s="1">
        <v>95</v>
      </c>
      <c r="I49" s="1">
        <v>115</v>
      </c>
      <c r="J49" s="1">
        <v>123</v>
      </c>
      <c r="K49" s="1">
        <v>137</v>
      </c>
      <c r="L49" s="1">
        <v>145</v>
      </c>
      <c r="M49" s="1">
        <v>181</v>
      </c>
      <c r="N49" s="1">
        <v>220</v>
      </c>
      <c r="O49" s="1">
        <v>241</v>
      </c>
    </row>
    <row r="50" spans="1:15" x14ac:dyDescent="0.3">
      <c r="A50" s="7" t="s">
        <v>202</v>
      </c>
      <c r="B50" s="7" t="s">
        <v>104</v>
      </c>
      <c r="C50" s="1">
        <v>1721</v>
      </c>
      <c r="D50" s="1">
        <v>1671</v>
      </c>
      <c r="E50" s="1">
        <v>1692</v>
      </c>
      <c r="F50" s="1">
        <v>1693</v>
      </c>
      <c r="G50" s="1">
        <v>1806</v>
      </c>
      <c r="H50" s="1">
        <v>1865</v>
      </c>
      <c r="I50" s="1">
        <v>1942</v>
      </c>
      <c r="J50" s="1">
        <v>1928</v>
      </c>
      <c r="K50" s="1">
        <v>1971</v>
      </c>
      <c r="L50" s="1">
        <v>2003</v>
      </c>
      <c r="M50" s="1">
        <v>2090</v>
      </c>
      <c r="N50" s="1">
        <v>2170</v>
      </c>
      <c r="O50" s="1">
        <v>2293</v>
      </c>
    </row>
    <row r="51" spans="1:15" x14ac:dyDescent="0.3">
      <c r="A51" s="7" t="s">
        <v>202</v>
      </c>
      <c r="B51" s="7" t="s">
        <v>105</v>
      </c>
      <c r="C51" s="1">
        <v>457</v>
      </c>
      <c r="D51" s="1">
        <v>413</v>
      </c>
      <c r="E51" s="1">
        <v>408</v>
      </c>
      <c r="F51" s="1">
        <v>403</v>
      </c>
      <c r="G51" s="1">
        <v>436</v>
      </c>
      <c r="H51" s="1">
        <v>431</v>
      </c>
      <c r="I51" s="1">
        <v>467</v>
      </c>
      <c r="J51" s="1">
        <v>486</v>
      </c>
      <c r="K51" s="1">
        <v>475</v>
      </c>
      <c r="L51" s="1">
        <v>526</v>
      </c>
      <c r="M51" s="1">
        <v>645</v>
      </c>
      <c r="N51" s="1">
        <v>753</v>
      </c>
      <c r="O51" s="1">
        <v>885</v>
      </c>
    </row>
    <row r="52" spans="1:15" x14ac:dyDescent="0.3">
      <c r="A52" s="7" t="s">
        <v>202</v>
      </c>
      <c r="B52" s="7" t="s">
        <v>106</v>
      </c>
      <c r="C52" s="1">
        <v>23</v>
      </c>
      <c r="D52" s="1">
        <v>22</v>
      </c>
      <c r="E52" s="1">
        <v>34</v>
      </c>
      <c r="F52" s="1">
        <v>34</v>
      </c>
      <c r="G52" s="1">
        <v>39</v>
      </c>
      <c r="H52" s="1">
        <v>43</v>
      </c>
      <c r="I52" s="1">
        <v>43</v>
      </c>
      <c r="J52" s="1">
        <v>37</v>
      </c>
      <c r="K52" s="1">
        <v>38</v>
      </c>
      <c r="L52" s="1">
        <v>33</v>
      </c>
      <c r="M52" s="1">
        <v>39</v>
      </c>
      <c r="N52" s="1">
        <v>46</v>
      </c>
      <c r="O52" s="1">
        <v>42</v>
      </c>
    </row>
    <row r="53" spans="1:15" x14ac:dyDescent="0.3">
      <c r="A53" s="7" t="s">
        <v>202</v>
      </c>
      <c r="B53" s="7" t="s">
        <v>107</v>
      </c>
      <c r="C53" s="1">
        <v>439</v>
      </c>
      <c r="D53" s="1">
        <v>386</v>
      </c>
      <c r="E53" s="1">
        <v>385</v>
      </c>
      <c r="F53" s="1">
        <v>440</v>
      </c>
      <c r="G53" s="1">
        <v>500</v>
      </c>
      <c r="H53" s="1">
        <v>545</v>
      </c>
      <c r="I53" s="1">
        <v>641</v>
      </c>
      <c r="J53" s="1">
        <v>690</v>
      </c>
      <c r="K53" s="1">
        <v>807</v>
      </c>
      <c r="L53" s="1">
        <v>942</v>
      </c>
      <c r="M53" s="1">
        <v>1106</v>
      </c>
      <c r="N53" s="1">
        <v>1316</v>
      </c>
      <c r="O53" s="1">
        <v>1531</v>
      </c>
    </row>
    <row r="54" spans="1:15" x14ac:dyDescent="0.3">
      <c r="A54" s="7" t="s">
        <v>202</v>
      </c>
      <c r="B54" s="7" t="s">
        <v>108</v>
      </c>
      <c r="C54" s="1">
        <v>79</v>
      </c>
      <c r="D54" s="1">
        <v>84</v>
      </c>
      <c r="E54" s="1">
        <v>87</v>
      </c>
      <c r="F54" s="1">
        <v>77</v>
      </c>
      <c r="G54" s="1">
        <v>79</v>
      </c>
      <c r="H54" s="1">
        <v>85</v>
      </c>
      <c r="I54" s="1">
        <v>74</v>
      </c>
      <c r="J54" s="1">
        <v>81</v>
      </c>
      <c r="K54" s="1">
        <v>98</v>
      </c>
      <c r="L54" s="1">
        <v>111</v>
      </c>
      <c r="M54" s="1">
        <v>107</v>
      </c>
      <c r="N54" s="1">
        <v>115</v>
      </c>
      <c r="O54" s="1">
        <v>126</v>
      </c>
    </row>
    <row r="55" spans="1:15" x14ac:dyDescent="0.3">
      <c r="A55" s="7" t="s">
        <v>202</v>
      </c>
      <c r="B55" s="7" t="s">
        <v>17</v>
      </c>
      <c r="C55" s="1">
        <v>66</v>
      </c>
      <c r="D55" s="1">
        <v>57</v>
      </c>
      <c r="E55" s="1">
        <v>57</v>
      </c>
      <c r="F55" s="1">
        <v>73</v>
      </c>
      <c r="G55" s="1">
        <v>73</v>
      </c>
      <c r="H55" s="1">
        <v>68</v>
      </c>
      <c r="I55" s="1">
        <v>74</v>
      </c>
      <c r="J55" s="1">
        <v>74</v>
      </c>
      <c r="K55" s="1">
        <v>79</v>
      </c>
      <c r="L55" s="1">
        <v>83</v>
      </c>
      <c r="M55" s="1">
        <v>89</v>
      </c>
      <c r="N55" s="1">
        <v>94</v>
      </c>
      <c r="O55" s="1">
        <v>103</v>
      </c>
    </row>
    <row r="56" spans="1:15" x14ac:dyDescent="0.3">
      <c r="A56" s="7" t="s">
        <v>202</v>
      </c>
      <c r="B56" s="7" t="s">
        <v>109</v>
      </c>
      <c r="C56" s="1">
        <v>1571</v>
      </c>
      <c r="D56" s="1">
        <v>1681</v>
      </c>
      <c r="E56" s="1">
        <v>1826</v>
      </c>
      <c r="F56" s="1">
        <v>1899</v>
      </c>
      <c r="G56" s="1">
        <v>2074</v>
      </c>
      <c r="H56" s="1">
        <v>2107</v>
      </c>
      <c r="I56" s="1">
        <v>2159</v>
      </c>
      <c r="J56" s="1">
        <v>2254</v>
      </c>
      <c r="K56" s="1">
        <v>2348</v>
      </c>
      <c r="L56" s="1">
        <v>2426</v>
      </c>
      <c r="M56" s="1">
        <v>2583</v>
      </c>
      <c r="N56" s="1">
        <v>2712</v>
      </c>
      <c r="O56" s="1">
        <v>2928</v>
      </c>
    </row>
    <row r="57" spans="1:15" x14ac:dyDescent="0.3">
      <c r="A57" s="7" t="s">
        <v>202</v>
      </c>
      <c r="B57" s="7" t="s">
        <v>110</v>
      </c>
      <c r="C57" s="1">
        <v>629</v>
      </c>
      <c r="D57" s="1">
        <v>606</v>
      </c>
      <c r="E57" s="1">
        <v>661</v>
      </c>
      <c r="F57" s="1">
        <v>754</v>
      </c>
      <c r="G57" s="1">
        <v>758</v>
      </c>
      <c r="H57" s="1">
        <v>788</v>
      </c>
      <c r="I57" s="1">
        <v>791</v>
      </c>
      <c r="J57" s="1">
        <v>792</v>
      </c>
      <c r="K57" s="1">
        <v>808</v>
      </c>
      <c r="L57" s="1">
        <v>800</v>
      </c>
      <c r="M57" s="1">
        <v>847</v>
      </c>
      <c r="N57" s="1">
        <v>891</v>
      </c>
      <c r="O57" s="1">
        <v>924</v>
      </c>
    </row>
    <row r="58" spans="1:15" x14ac:dyDescent="0.3">
      <c r="A58" s="7" t="s">
        <v>202</v>
      </c>
      <c r="B58" s="7" t="s">
        <v>111</v>
      </c>
      <c r="C58" s="1">
        <v>2025</v>
      </c>
      <c r="D58" s="1">
        <v>1772</v>
      </c>
      <c r="E58" s="1">
        <v>1574</v>
      </c>
      <c r="F58" s="1">
        <v>1370</v>
      </c>
      <c r="G58" s="1">
        <v>1224</v>
      </c>
      <c r="H58" s="1">
        <v>1011</v>
      </c>
      <c r="I58" s="1">
        <v>868</v>
      </c>
      <c r="J58" s="1">
        <v>825</v>
      </c>
      <c r="K58" s="1">
        <v>760</v>
      </c>
      <c r="L58" s="1">
        <v>690</v>
      </c>
      <c r="M58" s="1">
        <v>232</v>
      </c>
      <c r="N58" s="1">
        <v>127</v>
      </c>
      <c r="O58" s="1">
        <v>53</v>
      </c>
    </row>
    <row r="59" spans="1:15" x14ac:dyDescent="0.3">
      <c r="A59" s="7" t="s">
        <v>203</v>
      </c>
      <c r="B59" s="7" t="s">
        <v>103</v>
      </c>
      <c r="C59" s="1">
        <v>35</v>
      </c>
      <c r="D59" s="1">
        <v>31</v>
      </c>
      <c r="E59" s="1">
        <v>30</v>
      </c>
      <c r="F59" s="1">
        <v>29</v>
      </c>
      <c r="G59" s="1">
        <v>32</v>
      </c>
      <c r="H59" s="1">
        <v>37</v>
      </c>
      <c r="I59" s="1">
        <v>50</v>
      </c>
      <c r="J59" s="1">
        <v>61</v>
      </c>
      <c r="K59" s="1">
        <v>73</v>
      </c>
      <c r="L59" s="1">
        <v>101</v>
      </c>
      <c r="M59" s="1">
        <v>128</v>
      </c>
      <c r="N59" s="1">
        <v>143</v>
      </c>
      <c r="O59" s="1">
        <v>139</v>
      </c>
    </row>
    <row r="60" spans="1:15" x14ac:dyDescent="0.3">
      <c r="A60" s="7" t="s">
        <v>203</v>
      </c>
      <c r="B60" s="7" t="s">
        <v>104</v>
      </c>
      <c r="C60" s="1">
        <v>1104</v>
      </c>
      <c r="D60" s="1">
        <v>1106</v>
      </c>
      <c r="E60" s="1">
        <v>1147</v>
      </c>
      <c r="F60" s="1">
        <v>1162</v>
      </c>
      <c r="G60" s="1">
        <v>1237</v>
      </c>
      <c r="H60" s="1">
        <v>1291</v>
      </c>
      <c r="I60" s="1">
        <v>1292</v>
      </c>
      <c r="J60" s="1">
        <v>1316</v>
      </c>
      <c r="K60" s="1">
        <v>1361</v>
      </c>
      <c r="L60" s="1">
        <v>1402</v>
      </c>
      <c r="M60" s="1">
        <v>1581</v>
      </c>
      <c r="N60" s="1">
        <v>1630</v>
      </c>
      <c r="O60" s="1">
        <v>1709</v>
      </c>
    </row>
    <row r="61" spans="1:15" x14ac:dyDescent="0.3">
      <c r="A61" s="7" t="s">
        <v>203</v>
      </c>
      <c r="B61" s="7" t="s">
        <v>105</v>
      </c>
      <c r="C61" s="1">
        <v>120</v>
      </c>
      <c r="D61" s="1">
        <v>96</v>
      </c>
      <c r="E61" s="1">
        <v>98</v>
      </c>
      <c r="F61" s="1">
        <v>100</v>
      </c>
      <c r="G61" s="1">
        <v>96</v>
      </c>
      <c r="H61" s="1">
        <v>101</v>
      </c>
      <c r="I61" s="1">
        <v>113</v>
      </c>
      <c r="J61" s="1">
        <v>141</v>
      </c>
      <c r="K61" s="1">
        <v>162</v>
      </c>
      <c r="L61" s="1">
        <v>185</v>
      </c>
      <c r="M61" s="1">
        <v>217</v>
      </c>
      <c r="N61" s="1">
        <v>284</v>
      </c>
      <c r="O61" s="1">
        <v>327</v>
      </c>
    </row>
    <row r="62" spans="1:15" x14ac:dyDescent="0.3">
      <c r="A62" s="7" t="s">
        <v>203</v>
      </c>
      <c r="B62" s="7" t="s">
        <v>106</v>
      </c>
      <c r="C62" s="1">
        <v>8</v>
      </c>
      <c r="D62" s="1">
        <v>12</v>
      </c>
      <c r="E62" s="1">
        <v>16</v>
      </c>
      <c r="F62" s="1">
        <v>16</v>
      </c>
      <c r="G62" s="1">
        <v>13</v>
      </c>
      <c r="H62" s="1">
        <v>14</v>
      </c>
      <c r="I62" s="1">
        <v>19</v>
      </c>
      <c r="J62" s="1">
        <v>16</v>
      </c>
      <c r="K62" s="1">
        <v>16</v>
      </c>
      <c r="L62" s="1">
        <v>15</v>
      </c>
      <c r="M62" s="1">
        <v>15</v>
      </c>
      <c r="N62" s="1">
        <v>24</v>
      </c>
      <c r="O62" s="1">
        <v>19</v>
      </c>
    </row>
    <row r="63" spans="1:15" x14ac:dyDescent="0.3">
      <c r="A63" s="7" t="s">
        <v>203</v>
      </c>
      <c r="B63" s="7" t="s">
        <v>107</v>
      </c>
      <c r="C63" s="1">
        <v>139</v>
      </c>
      <c r="D63" s="1">
        <v>136</v>
      </c>
      <c r="E63" s="1">
        <v>130</v>
      </c>
      <c r="F63" s="1">
        <v>131</v>
      </c>
      <c r="G63" s="1">
        <v>132</v>
      </c>
      <c r="H63" s="1">
        <v>154</v>
      </c>
      <c r="I63" s="1">
        <v>191</v>
      </c>
      <c r="J63" s="1">
        <v>246</v>
      </c>
      <c r="K63" s="1">
        <v>250</v>
      </c>
      <c r="L63" s="1">
        <v>338</v>
      </c>
      <c r="M63" s="1">
        <v>426</v>
      </c>
      <c r="N63" s="1">
        <v>481</v>
      </c>
      <c r="O63" s="1">
        <v>555</v>
      </c>
    </row>
    <row r="64" spans="1:15" x14ac:dyDescent="0.3">
      <c r="A64" s="7" t="s">
        <v>203</v>
      </c>
      <c r="B64" s="7" t="s">
        <v>108</v>
      </c>
      <c r="C64" s="1">
        <v>14</v>
      </c>
      <c r="D64" s="1">
        <v>11</v>
      </c>
      <c r="E64" s="1">
        <v>13</v>
      </c>
      <c r="F64" s="1">
        <v>18</v>
      </c>
      <c r="G64" s="1">
        <v>12</v>
      </c>
      <c r="H64" s="1">
        <v>9</v>
      </c>
      <c r="I64" s="1">
        <v>11</v>
      </c>
      <c r="J64" s="1">
        <v>18</v>
      </c>
      <c r="K64" s="1">
        <v>18</v>
      </c>
      <c r="L64" s="1">
        <v>20</v>
      </c>
      <c r="M64" s="1">
        <v>21</v>
      </c>
      <c r="N64" s="1">
        <v>26</v>
      </c>
      <c r="O64" s="1">
        <v>29</v>
      </c>
    </row>
    <row r="65" spans="1:15" x14ac:dyDescent="0.3">
      <c r="A65" s="7" t="s">
        <v>203</v>
      </c>
      <c r="B65" s="7" t="s">
        <v>17</v>
      </c>
      <c r="C65" s="1">
        <v>22</v>
      </c>
      <c r="D65" s="1">
        <v>40</v>
      </c>
      <c r="E65" s="1">
        <v>42</v>
      </c>
      <c r="F65" s="1">
        <v>43</v>
      </c>
      <c r="G65" s="1">
        <v>43</v>
      </c>
      <c r="H65" s="1">
        <v>35</v>
      </c>
      <c r="I65" s="1">
        <v>47</v>
      </c>
      <c r="J65" s="1">
        <v>49</v>
      </c>
      <c r="K65" s="1">
        <v>51</v>
      </c>
      <c r="L65" s="1">
        <v>50</v>
      </c>
      <c r="M65" s="1">
        <v>55</v>
      </c>
      <c r="N65" s="1">
        <v>59</v>
      </c>
      <c r="O65" s="1">
        <v>61</v>
      </c>
    </row>
    <row r="66" spans="1:15" x14ac:dyDescent="0.3">
      <c r="A66" s="7" t="s">
        <v>203</v>
      </c>
      <c r="B66" s="7" t="s">
        <v>109</v>
      </c>
      <c r="C66" s="1">
        <v>1298</v>
      </c>
      <c r="D66" s="1">
        <v>1386</v>
      </c>
      <c r="E66" s="1">
        <v>1577</v>
      </c>
      <c r="F66" s="1">
        <v>1687</v>
      </c>
      <c r="G66" s="1">
        <v>1758</v>
      </c>
      <c r="H66" s="1">
        <v>1894</v>
      </c>
      <c r="I66" s="1">
        <v>2020</v>
      </c>
      <c r="J66" s="1">
        <v>2086</v>
      </c>
      <c r="K66" s="1">
        <v>2128</v>
      </c>
      <c r="L66" s="1">
        <v>2232</v>
      </c>
      <c r="M66" s="1">
        <v>2577</v>
      </c>
      <c r="N66" s="1">
        <v>2755</v>
      </c>
      <c r="O66" s="1">
        <v>2909</v>
      </c>
    </row>
    <row r="67" spans="1:15" x14ac:dyDescent="0.3">
      <c r="A67" s="7" t="s">
        <v>203</v>
      </c>
      <c r="B67" s="7" t="s">
        <v>110</v>
      </c>
      <c r="C67" s="1">
        <v>394</v>
      </c>
      <c r="D67" s="1">
        <v>394</v>
      </c>
      <c r="E67" s="1">
        <v>453</v>
      </c>
      <c r="F67" s="1">
        <v>499</v>
      </c>
      <c r="G67" s="1">
        <v>485</v>
      </c>
      <c r="H67" s="1">
        <v>500</v>
      </c>
      <c r="I67" s="1">
        <v>490</v>
      </c>
      <c r="J67" s="1">
        <v>456</v>
      </c>
      <c r="K67" s="1">
        <v>513</v>
      </c>
      <c r="L67" s="1">
        <v>538</v>
      </c>
      <c r="M67" s="1">
        <v>599</v>
      </c>
      <c r="N67" s="1">
        <v>638</v>
      </c>
      <c r="O67" s="1">
        <v>645</v>
      </c>
    </row>
    <row r="68" spans="1:15" x14ac:dyDescent="0.3">
      <c r="A68" s="7" t="s">
        <v>203</v>
      </c>
      <c r="B68" s="7" t="s">
        <v>111</v>
      </c>
      <c r="C68" s="1">
        <v>1371</v>
      </c>
      <c r="D68" s="1">
        <v>1190</v>
      </c>
      <c r="E68" s="1">
        <v>1089</v>
      </c>
      <c r="F68" s="1">
        <v>1015</v>
      </c>
      <c r="G68" s="1">
        <v>900</v>
      </c>
      <c r="H68" s="1">
        <v>717</v>
      </c>
      <c r="I68" s="1">
        <v>580</v>
      </c>
      <c r="J68" s="1">
        <v>580</v>
      </c>
      <c r="K68" s="1">
        <v>541</v>
      </c>
      <c r="L68" s="1">
        <v>573</v>
      </c>
      <c r="M68" s="1">
        <v>167</v>
      </c>
      <c r="N68" s="1">
        <v>72</v>
      </c>
      <c r="O68" s="1">
        <v>41</v>
      </c>
    </row>
    <row r="69" spans="1:15" x14ac:dyDescent="0.3">
      <c r="A69" s="7" t="s">
        <v>204</v>
      </c>
      <c r="B69" s="7" t="s">
        <v>103</v>
      </c>
      <c r="C69" s="1">
        <v>78</v>
      </c>
      <c r="D69" s="1">
        <v>77</v>
      </c>
      <c r="E69" s="1">
        <v>75</v>
      </c>
      <c r="F69" s="1">
        <v>90</v>
      </c>
      <c r="G69" s="1">
        <v>99</v>
      </c>
      <c r="H69" s="1">
        <v>112</v>
      </c>
      <c r="I69" s="1">
        <v>136</v>
      </c>
      <c r="J69" s="1">
        <v>159</v>
      </c>
      <c r="K69" s="1">
        <v>195</v>
      </c>
      <c r="L69" s="1">
        <v>220</v>
      </c>
      <c r="M69" s="1">
        <v>265</v>
      </c>
      <c r="N69" s="1">
        <v>265</v>
      </c>
      <c r="O69" s="1">
        <v>276</v>
      </c>
    </row>
    <row r="70" spans="1:15" x14ac:dyDescent="0.3">
      <c r="A70" s="7" t="s">
        <v>204</v>
      </c>
      <c r="B70" s="7" t="s">
        <v>104</v>
      </c>
      <c r="C70" s="1">
        <v>1820</v>
      </c>
      <c r="D70" s="1">
        <v>1875</v>
      </c>
      <c r="E70" s="1">
        <v>1875</v>
      </c>
      <c r="F70" s="1">
        <v>1886</v>
      </c>
      <c r="G70" s="1">
        <v>1935</v>
      </c>
      <c r="H70" s="1">
        <v>1962</v>
      </c>
      <c r="I70" s="1">
        <v>2127</v>
      </c>
      <c r="J70" s="1">
        <v>2304</v>
      </c>
      <c r="K70" s="1">
        <v>2396</v>
      </c>
      <c r="L70" s="1">
        <v>2646</v>
      </c>
      <c r="M70" s="1">
        <v>2826</v>
      </c>
      <c r="N70" s="1">
        <v>2861</v>
      </c>
      <c r="O70" s="1">
        <v>3004</v>
      </c>
    </row>
    <row r="71" spans="1:15" x14ac:dyDescent="0.3">
      <c r="A71" s="7" t="s">
        <v>204</v>
      </c>
      <c r="B71" s="7" t="s">
        <v>105</v>
      </c>
      <c r="C71" s="1">
        <v>591</v>
      </c>
      <c r="D71" s="1">
        <v>512</v>
      </c>
      <c r="E71" s="1">
        <v>468</v>
      </c>
      <c r="F71" s="1">
        <v>401</v>
      </c>
      <c r="G71" s="1">
        <v>379</v>
      </c>
      <c r="H71" s="1">
        <v>357</v>
      </c>
      <c r="I71" s="1">
        <v>371</v>
      </c>
      <c r="J71" s="1">
        <v>367</v>
      </c>
      <c r="K71" s="1">
        <v>405</v>
      </c>
      <c r="L71" s="1">
        <v>448</v>
      </c>
      <c r="M71" s="1">
        <v>507</v>
      </c>
      <c r="N71" s="1">
        <v>559</v>
      </c>
      <c r="O71" s="1">
        <v>580</v>
      </c>
    </row>
    <row r="72" spans="1:15" x14ac:dyDescent="0.3">
      <c r="A72" s="7" t="s">
        <v>204</v>
      </c>
      <c r="B72" s="7" t="s">
        <v>106</v>
      </c>
      <c r="C72" s="1">
        <v>16</v>
      </c>
      <c r="D72" s="1">
        <v>16</v>
      </c>
      <c r="E72" s="1">
        <v>15</v>
      </c>
      <c r="F72" s="1">
        <v>15</v>
      </c>
      <c r="G72" s="1">
        <v>20</v>
      </c>
      <c r="H72" s="1">
        <v>21</v>
      </c>
      <c r="I72" s="1">
        <v>22</v>
      </c>
      <c r="J72" s="1">
        <v>20</v>
      </c>
      <c r="K72" s="1">
        <v>28</v>
      </c>
      <c r="L72" s="1">
        <v>31</v>
      </c>
      <c r="M72" s="1">
        <v>27</v>
      </c>
      <c r="N72" s="1">
        <v>26</v>
      </c>
      <c r="O72" s="1">
        <v>34</v>
      </c>
    </row>
    <row r="73" spans="1:15" x14ac:dyDescent="0.3">
      <c r="A73" s="7" t="s">
        <v>204</v>
      </c>
      <c r="B73" s="7" t="s">
        <v>107</v>
      </c>
      <c r="C73" s="1">
        <v>766</v>
      </c>
      <c r="D73" s="1">
        <v>773</v>
      </c>
      <c r="E73" s="1">
        <v>813</v>
      </c>
      <c r="F73" s="1">
        <v>816</v>
      </c>
      <c r="G73" s="1">
        <v>804</v>
      </c>
      <c r="H73" s="1">
        <v>894</v>
      </c>
      <c r="I73" s="1">
        <v>1058</v>
      </c>
      <c r="J73" s="1">
        <v>1221</v>
      </c>
      <c r="K73" s="1">
        <v>1383</v>
      </c>
      <c r="L73" s="1">
        <v>1612</v>
      </c>
      <c r="M73" s="1">
        <v>1879</v>
      </c>
      <c r="N73" s="1">
        <v>2093</v>
      </c>
      <c r="O73" s="1">
        <v>2255</v>
      </c>
    </row>
    <row r="74" spans="1:15" x14ac:dyDescent="0.3">
      <c r="A74" s="7" t="s">
        <v>204</v>
      </c>
      <c r="B74" s="7" t="s">
        <v>109</v>
      </c>
      <c r="C74" s="1">
        <v>1771</v>
      </c>
      <c r="D74" s="1">
        <v>1943</v>
      </c>
      <c r="E74" s="1">
        <v>2108</v>
      </c>
      <c r="F74" s="1">
        <v>2227</v>
      </c>
      <c r="G74" s="1">
        <v>2245</v>
      </c>
      <c r="H74" s="1">
        <v>2356</v>
      </c>
      <c r="I74" s="1">
        <v>2630</v>
      </c>
      <c r="J74" s="1">
        <v>2752</v>
      </c>
      <c r="K74" s="1">
        <v>2894</v>
      </c>
      <c r="L74" s="1">
        <v>3083</v>
      </c>
      <c r="M74" s="1">
        <v>3402</v>
      </c>
      <c r="N74" s="1">
        <v>3489</v>
      </c>
      <c r="O74" s="1">
        <v>3747</v>
      </c>
    </row>
    <row r="75" spans="1:15" x14ac:dyDescent="0.3">
      <c r="A75" s="7" t="s">
        <v>204</v>
      </c>
      <c r="B75" s="7" t="s">
        <v>111</v>
      </c>
      <c r="C75" s="1">
        <v>2240</v>
      </c>
      <c r="D75" s="1">
        <v>1997</v>
      </c>
      <c r="E75" s="1">
        <v>1757</v>
      </c>
      <c r="F75" s="1">
        <v>1540</v>
      </c>
      <c r="G75" s="1">
        <v>1346</v>
      </c>
      <c r="H75" s="1">
        <v>1135</v>
      </c>
      <c r="I75" s="1">
        <v>954</v>
      </c>
      <c r="J75" s="1">
        <v>964</v>
      </c>
      <c r="K75" s="1">
        <v>893</v>
      </c>
      <c r="L75" s="1">
        <v>830</v>
      </c>
      <c r="M75" s="1">
        <v>233</v>
      </c>
      <c r="N75" s="1">
        <v>111</v>
      </c>
      <c r="O75" s="1">
        <v>65</v>
      </c>
    </row>
    <row r="76" spans="1:15" x14ac:dyDescent="0.3">
      <c r="A76" s="7" t="s">
        <v>204</v>
      </c>
      <c r="B76" s="7" t="s">
        <v>17</v>
      </c>
      <c r="C76" s="1">
        <v>68</v>
      </c>
      <c r="D76" s="1">
        <v>75</v>
      </c>
      <c r="E76" s="1">
        <v>64</v>
      </c>
      <c r="F76" s="1">
        <v>63</v>
      </c>
      <c r="G76" s="1">
        <v>62</v>
      </c>
      <c r="H76" s="1">
        <v>69</v>
      </c>
      <c r="I76" s="1">
        <v>69</v>
      </c>
      <c r="J76" s="1">
        <v>64</v>
      </c>
      <c r="K76" s="1">
        <v>75</v>
      </c>
      <c r="L76" s="1">
        <v>83</v>
      </c>
      <c r="M76" s="1">
        <v>92</v>
      </c>
      <c r="N76" s="1">
        <v>99</v>
      </c>
      <c r="O76" s="1">
        <v>99</v>
      </c>
    </row>
    <row r="77" spans="1:15" x14ac:dyDescent="0.3">
      <c r="A77" s="7" t="s">
        <v>204</v>
      </c>
      <c r="B77" s="7" t="s">
        <v>110</v>
      </c>
      <c r="C77" s="1">
        <v>655</v>
      </c>
      <c r="D77" s="1">
        <v>665</v>
      </c>
      <c r="E77" s="1">
        <v>673</v>
      </c>
      <c r="F77" s="1">
        <v>700</v>
      </c>
      <c r="G77" s="1">
        <v>676</v>
      </c>
      <c r="H77" s="1">
        <v>714</v>
      </c>
      <c r="I77" s="1">
        <v>765</v>
      </c>
      <c r="J77" s="1">
        <v>787</v>
      </c>
      <c r="K77" s="1">
        <v>807</v>
      </c>
      <c r="L77" s="1">
        <v>862</v>
      </c>
      <c r="M77" s="1">
        <v>895</v>
      </c>
      <c r="N77" s="1">
        <v>927</v>
      </c>
      <c r="O77" s="1">
        <v>946</v>
      </c>
    </row>
    <row r="78" spans="1:15" x14ac:dyDescent="0.3">
      <c r="A78" s="7" t="s">
        <v>204</v>
      </c>
      <c r="B78" s="7" t="s">
        <v>108</v>
      </c>
      <c r="C78" s="1">
        <v>56</v>
      </c>
      <c r="D78" s="1">
        <v>54</v>
      </c>
      <c r="E78" s="1">
        <v>54</v>
      </c>
      <c r="F78" s="1">
        <v>52</v>
      </c>
      <c r="G78" s="1">
        <v>54</v>
      </c>
      <c r="H78" s="1">
        <v>51</v>
      </c>
      <c r="I78" s="1">
        <v>51</v>
      </c>
      <c r="J78" s="1">
        <v>54</v>
      </c>
      <c r="K78" s="1">
        <v>57</v>
      </c>
      <c r="L78" s="1">
        <v>58</v>
      </c>
      <c r="M78" s="1">
        <v>66</v>
      </c>
      <c r="N78" s="1">
        <v>78</v>
      </c>
      <c r="O78" s="1">
        <v>85</v>
      </c>
    </row>
    <row r="79" spans="1:15" x14ac:dyDescent="0.3">
      <c r="A79" s="10" t="s">
        <v>18</v>
      </c>
      <c r="B79" s="10" t="s">
        <v>18</v>
      </c>
      <c r="C79" s="5">
        <v>49667</v>
      </c>
      <c r="D79" s="5">
        <v>48581</v>
      </c>
      <c r="E79" s="5">
        <v>49003</v>
      </c>
      <c r="F79" s="5">
        <v>49496</v>
      </c>
      <c r="G79" s="5">
        <v>49820</v>
      </c>
      <c r="H79" s="5">
        <v>49919</v>
      </c>
      <c r="I79" s="5">
        <v>52087</v>
      </c>
      <c r="J79" s="5">
        <v>53910</v>
      </c>
      <c r="K79" s="5">
        <v>55908</v>
      </c>
      <c r="L79" s="5">
        <v>58882</v>
      </c>
      <c r="M79" s="5">
        <v>61057</v>
      </c>
      <c r="N79" s="5">
        <v>64007</v>
      </c>
      <c r="O79" s="5">
        <v>66726</v>
      </c>
    </row>
    <row r="80" spans="1:15" x14ac:dyDescent="0.3">
      <c r="A80" s="15"/>
      <c r="B80" s="15"/>
    </row>
    <row r="81" spans="1:15" x14ac:dyDescent="0.3">
      <c r="A81" s="15"/>
      <c r="B81" s="15"/>
    </row>
    <row r="82" spans="1:15" x14ac:dyDescent="0.3">
      <c r="A82" s="15"/>
      <c r="B82" s="15"/>
      <c r="C82" s="18" t="s">
        <v>37</v>
      </c>
      <c r="D82" s="19"/>
      <c r="E82" s="19"/>
      <c r="F82" s="19"/>
      <c r="G82" s="19"/>
      <c r="H82" s="19"/>
      <c r="I82" s="19"/>
      <c r="J82" s="19"/>
      <c r="K82" s="19"/>
      <c r="L82" s="19"/>
      <c r="M82" s="19"/>
      <c r="N82" s="19"/>
      <c r="O82" s="19"/>
    </row>
    <row r="83" spans="1:15" x14ac:dyDescent="0.3">
      <c r="A83" s="9" t="s">
        <v>41</v>
      </c>
      <c r="B83" s="9" t="s">
        <v>41</v>
      </c>
      <c r="C83" s="4" t="s">
        <v>0</v>
      </c>
      <c r="D83" s="4" t="s">
        <v>1</v>
      </c>
      <c r="E83" s="4" t="s">
        <v>2</v>
      </c>
      <c r="F83" s="4" t="s">
        <v>3</v>
      </c>
      <c r="G83" s="4" t="s">
        <v>4</v>
      </c>
      <c r="H83" s="4" t="s">
        <v>5</v>
      </c>
      <c r="I83" s="4" t="s">
        <v>6</v>
      </c>
      <c r="J83" s="4" t="s">
        <v>7</v>
      </c>
      <c r="K83" s="4" t="s">
        <v>8</v>
      </c>
      <c r="L83" s="4" t="s">
        <v>9</v>
      </c>
      <c r="M83" s="4" t="s">
        <v>10</v>
      </c>
      <c r="N83" s="4" t="s">
        <v>11</v>
      </c>
      <c r="O83" s="4" t="s">
        <v>12</v>
      </c>
    </row>
    <row r="84" spans="1:15" x14ac:dyDescent="0.3">
      <c r="A84" s="8" t="s">
        <v>198</v>
      </c>
      <c r="B84" s="8" t="s">
        <v>103</v>
      </c>
      <c r="C84" s="2">
        <v>1.6612729234088498E-2</v>
      </c>
      <c r="D84" s="2">
        <v>1.5308322552824501E-2</v>
      </c>
      <c r="E84" s="2">
        <v>1.6121908127208501E-2</v>
      </c>
      <c r="F84" s="2">
        <v>1.67870803229919E-2</v>
      </c>
      <c r="G84" s="2">
        <v>1.6232379325074799E-2</v>
      </c>
      <c r="H84" s="2">
        <v>2.0905923344947699E-2</v>
      </c>
      <c r="I84" s="2">
        <v>2.2134560596099102E-2</v>
      </c>
      <c r="J84" s="2">
        <v>2.6023890784982899E-2</v>
      </c>
      <c r="K84" s="2">
        <v>2.8014616321559101E-2</v>
      </c>
      <c r="L84" s="2">
        <v>3.0144927536231901E-2</v>
      </c>
      <c r="M84" s="2">
        <v>3.1730951928557898E-2</v>
      </c>
      <c r="N84" s="2">
        <v>2.9697900665642599E-2</v>
      </c>
      <c r="O84" s="2">
        <v>2.8932295491261601E-2</v>
      </c>
    </row>
    <row r="85" spans="1:15" x14ac:dyDescent="0.3">
      <c r="A85" s="8" t="s">
        <v>198</v>
      </c>
      <c r="B85" s="8" t="s">
        <v>104</v>
      </c>
      <c r="C85" s="2">
        <v>0.21251348435814499</v>
      </c>
      <c r="D85" s="2">
        <v>0.22401897369555801</v>
      </c>
      <c r="E85" s="2">
        <v>0.22703180212014101</v>
      </c>
      <c r="F85" s="2">
        <v>0.23395665108372299</v>
      </c>
      <c r="G85" s="2">
        <v>0.241349850491243</v>
      </c>
      <c r="H85" s="2">
        <v>0.25133565621370502</v>
      </c>
      <c r="I85" s="2">
        <v>0.25180802103879002</v>
      </c>
      <c r="J85" s="2">
        <v>0.238481228668942</v>
      </c>
      <c r="K85" s="2">
        <v>0.248071457572067</v>
      </c>
      <c r="L85" s="2">
        <v>0.250434782608696</v>
      </c>
      <c r="M85" s="2">
        <v>0.25726771803154103</v>
      </c>
      <c r="N85" s="2">
        <v>0.26011264720942101</v>
      </c>
      <c r="O85" s="2">
        <v>0.26288735497136101</v>
      </c>
    </row>
    <row r="86" spans="1:15" x14ac:dyDescent="0.3">
      <c r="A86" s="8" t="s">
        <v>198</v>
      </c>
      <c r="B86" s="8" t="s">
        <v>105</v>
      </c>
      <c r="C86" s="2">
        <v>8.6731391585760501E-2</v>
      </c>
      <c r="D86" s="2">
        <v>8.2794307891332505E-2</v>
      </c>
      <c r="E86" s="2">
        <v>7.5088339222614806E-2</v>
      </c>
      <c r="F86" s="2">
        <v>7.8198045048873802E-2</v>
      </c>
      <c r="G86" s="2">
        <v>8.0734728748398099E-2</v>
      </c>
      <c r="H86" s="2">
        <v>8.5714285714285701E-2</v>
      </c>
      <c r="I86" s="2">
        <v>9.8619329388560203E-2</v>
      </c>
      <c r="J86" s="2">
        <v>9.7269624573378802E-2</v>
      </c>
      <c r="K86" s="2">
        <v>0.102720259845717</v>
      </c>
      <c r="L86" s="2">
        <v>0.110724637681159</v>
      </c>
      <c r="M86" s="2">
        <v>0.112863385901577</v>
      </c>
      <c r="N86" s="2">
        <v>0.114353985321727</v>
      </c>
      <c r="O86" s="2">
        <v>0.121750624173888</v>
      </c>
    </row>
    <row r="87" spans="1:15" x14ac:dyDescent="0.3">
      <c r="A87" s="8" t="s">
        <v>198</v>
      </c>
      <c r="B87" s="8" t="s">
        <v>106</v>
      </c>
      <c r="C87" s="2">
        <v>8.6299892125134801E-3</v>
      </c>
      <c r="D87" s="2">
        <v>1.0564898663216899E-2</v>
      </c>
      <c r="E87" s="2">
        <v>8.8339222614840993E-3</v>
      </c>
      <c r="F87" s="2">
        <v>8.49978750531237E-3</v>
      </c>
      <c r="G87" s="2">
        <v>9.1841093549765093E-3</v>
      </c>
      <c r="H87" s="2">
        <v>9.7560975609756097E-3</v>
      </c>
      <c r="I87" s="2">
        <v>1.1615165461319301E-2</v>
      </c>
      <c r="J87" s="2">
        <v>9.3856655290102398E-3</v>
      </c>
      <c r="K87" s="2">
        <v>9.1352009744214407E-3</v>
      </c>
      <c r="L87" s="2">
        <v>1.04347826086957E-2</v>
      </c>
      <c r="M87" s="2">
        <v>9.5002850085502601E-3</v>
      </c>
      <c r="N87" s="2">
        <v>7.6804915514592899E-3</v>
      </c>
      <c r="O87" s="2">
        <v>8.5181377588485797E-3</v>
      </c>
    </row>
    <row r="88" spans="1:15" x14ac:dyDescent="0.3">
      <c r="A88" s="8" t="s">
        <v>198</v>
      </c>
      <c r="B88" s="8" t="s">
        <v>107</v>
      </c>
      <c r="C88" s="2">
        <v>9.4282632146709802E-2</v>
      </c>
      <c r="D88" s="2">
        <v>0.10219922380336401</v>
      </c>
      <c r="E88" s="2">
        <v>0.105565371024735</v>
      </c>
      <c r="F88" s="2">
        <v>0.10497237569060799</v>
      </c>
      <c r="G88" s="2">
        <v>0.110850064075182</v>
      </c>
      <c r="H88" s="2">
        <v>0.11869918699187</v>
      </c>
      <c r="I88" s="2">
        <v>0.139381985535832</v>
      </c>
      <c r="J88" s="2">
        <v>0.15784982935153599</v>
      </c>
      <c r="K88" s="2">
        <v>0.16240357287860299</v>
      </c>
      <c r="L88" s="2">
        <v>0.17410628019323701</v>
      </c>
      <c r="M88" s="2">
        <v>0.19912597377921301</v>
      </c>
      <c r="N88" s="2">
        <v>0.21471240826079499</v>
      </c>
      <c r="O88" s="2">
        <v>0.22646497283007799</v>
      </c>
    </row>
    <row r="89" spans="1:15" x14ac:dyDescent="0.3">
      <c r="A89" s="8" t="s">
        <v>198</v>
      </c>
      <c r="B89" s="8" t="s">
        <v>108</v>
      </c>
      <c r="C89" s="2">
        <v>1.44552319309601E-2</v>
      </c>
      <c r="D89" s="2">
        <v>1.0780508840017199E-2</v>
      </c>
      <c r="E89" s="2">
        <v>1.17049469964664E-2</v>
      </c>
      <c r="F89" s="2">
        <v>1.29621759456014E-2</v>
      </c>
      <c r="G89" s="2">
        <v>1.23878684322939E-2</v>
      </c>
      <c r="H89" s="2">
        <v>1.13821138211382E-2</v>
      </c>
      <c r="I89" s="2">
        <v>1.2710935787858899E-2</v>
      </c>
      <c r="J89" s="2">
        <v>1.04522184300341E-2</v>
      </c>
      <c r="K89" s="2">
        <v>1.0150223304912699E-2</v>
      </c>
      <c r="L89" s="2">
        <v>1.17874396135266E-2</v>
      </c>
      <c r="M89" s="2">
        <v>1.0260307809234301E-2</v>
      </c>
      <c r="N89" s="2">
        <v>1.02406554019457E-2</v>
      </c>
      <c r="O89" s="2">
        <v>9.5461888676751407E-3</v>
      </c>
    </row>
    <row r="90" spans="1:15" x14ac:dyDescent="0.3">
      <c r="A90" s="8" t="s">
        <v>198</v>
      </c>
      <c r="B90" s="8" t="s">
        <v>17</v>
      </c>
      <c r="C90" s="2">
        <v>1.12189859762675E-2</v>
      </c>
      <c r="D90" s="2">
        <v>9.2712376024148297E-3</v>
      </c>
      <c r="E90" s="2">
        <v>1.12632508833922E-2</v>
      </c>
      <c r="F90" s="2">
        <v>1.14747131321717E-2</v>
      </c>
      <c r="G90" s="2">
        <v>1.3455788124733E-2</v>
      </c>
      <c r="H90" s="2">
        <v>1.18466898954704E-2</v>
      </c>
      <c r="I90" s="2">
        <v>9.4236248082401903E-3</v>
      </c>
      <c r="J90" s="2">
        <v>1.04522184300341E-2</v>
      </c>
      <c r="K90" s="2">
        <v>1.1977263499797001E-2</v>
      </c>
      <c r="L90" s="2">
        <v>1.1207729468598999E-2</v>
      </c>
      <c r="M90" s="2">
        <v>1.3490404712141401E-2</v>
      </c>
      <c r="N90" s="2">
        <v>1.28008192524322E-2</v>
      </c>
      <c r="O90" s="2">
        <v>1.2777206638272901E-2</v>
      </c>
    </row>
    <row r="91" spans="1:15" x14ac:dyDescent="0.3">
      <c r="A91" s="8" t="s">
        <v>198</v>
      </c>
      <c r="B91" s="8" t="s">
        <v>109</v>
      </c>
      <c r="C91" s="2">
        <v>0.16332254584681799</v>
      </c>
      <c r="D91" s="2">
        <v>0.186934023285899</v>
      </c>
      <c r="E91" s="2">
        <v>0.206492932862191</v>
      </c>
      <c r="F91" s="2">
        <v>0.216532086697833</v>
      </c>
      <c r="G91" s="2">
        <v>0.22469030328919301</v>
      </c>
      <c r="H91" s="2">
        <v>0.24390243902438999</v>
      </c>
      <c r="I91" s="2">
        <v>0.238658777120316</v>
      </c>
      <c r="J91" s="2">
        <v>0.24466723549488101</v>
      </c>
      <c r="K91" s="2">
        <v>0.23609419407227</v>
      </c>
      <c r="L91" s="2">
        <v>0.23420289855072501</v>
      </c>
      <c r="M91" s="2">
        <v>0.25099752992589802</v>
      </c>
      <c r="N91" s="2">
        <v>0.25226147806792998</v>
      </c>
      <c r="O91" s="2">
        <v>0.23645175503010701</v>
      </c>
    </row>
    <row r="92" spans="1:15" x14ac:dyDescent="0.3">
      <c r="A92" s="8" t="s">
        <v>198</v>
      </c>
      <c r="B92" s="8" t="s">
        <v>110</v>
      </c>
      <c r="C92" s="2">
        <v>8.9967637540453102E-2</v>
      </c>
      <c r="D92" s="2">
        <v>9.0125053902544203E-2</v>
      </c>
      <c r="E92" s="2">
        <v>0.105786219081272</v>
      </c>
      <c r="F92" s="2">
        <v>0.10964725881853001</v>
      </c>
      <c r="G92" s="2">
        <v>0.107219137120889</v>
      </c>
      <c r="H92" s="2">
        <v>0.1068524970964</v>
      </c>
      <c r="I92" s="2">
        <v>0.101687486302871</v>
      </c>
      <c r="J92" s="2">
        <v>0.100255972696246</v>
      </c>
      <c r="K92" s="2">
        <v>0.101908241981324</v>
      </c>
      <c r="L92" s="2">
        <v>8.9275362318840604E-2</v>
      </c>
      <c r="M92" s="2">
        <v>9.0252707581227401E-2</v>
      </c>
      <c r="N92" s="2">
        <v>8.6362860556408905E-2</v>
      </c>
      <c r="O92" s="2">
        <v>8.6209428697312407E-2</v>
      </c>
    </row>
    <row r="93" spans="1:15" x14ac:dyDescent="0.3">
      <c r="A93" s="8" t="s">
        <v>198</v>
      </c>
      <c r="B93" s="8" t="s">
        <v>111</v>
      </c>
      <c r="C93" s="2">
        <v>0.30226537216828497</v>
      </c>
      <c r="D93" s="2">
        <v>0.26800344976282903</v>
      </c>
      <c r="E93" s="2">
        <v>0.23211130742049499</v>
      </c>
      <c r="F93" s="2">
        <v>0.20696982575435599</v>
      </c>
      <c r="G93" s="2">
        <v>0.18389577103801799</v>
      </c>
      <c r="H93" s="2">
        <v>0.13960511033681799</v>
      </c>
      <c r="I93" s="2">
        <v>0.113960113960114</v>
      </c>
      <c r="J93" s="2">
        <v>0.105162116040956</v>
      </c>
      <c r="K93" s="2">
        <v>8.9524969549330105E-2</v>
      </c>
      <c r="L93" s="2">
        <v>7.76811594202899E-2</v>
      </c>
      <c r="M93" s="2">
        <v>2.4510735322059701E-2</v>
      </c>
      <c r="N93" s="2">
        <v>1.17767537122376E-2</v>
      </c>
      <c r="O93" s="2">
        <v>6.4620355411954796E-3</v>
      </c>
    </row>
    <row r="94" spans="1:15" x14ac:dyDescent="0.3">
      <c r="A94" s="8" t="s">
        <v>199</v>
      </c>
      <c r="B94" s="8" t="s">
        <v>103</v>
      </c>
      <c r="C94" s="2">
        <v>1.0126098586167399E-2</v>
      </c>
      <c r="D94" s="2">
        <v>1.0546214307034099E-2</v>
      </c>
      <c r="E94" s="2">
        <v>1.09858340560856E-2</v>
      </c>
      <c r="F94" s="2">
        <v>8.9302679080372396E-3</v>
      </c>
      <c r="G94" s="2">
        <v>1.04750528346963E-2</v>
      </c>
      <c r="H94" s="2">
        <v>1.16342982777574E-2</v>
      </c>
      <c r="I94" s="2">
        <v>1.1803630510596399E-2</v>
      </c>
      <c r="J94" s="2">
        <v>1.38016455808193E-2</v>
      </c>
      <c r="K94" s="2">
        <v>1.4990577351379099E-2</v>
      </c>
      <c r="L94" s="2">
        <v>1.5746726338471701E-2</v>
      </c>
      <c r="M94" s="2">
        <v>1.6958825927435799E-2</v>
      </c>
      <c r="N94" s="2">
        <v>1.7250886175659699E-2</v>
      </c>
      <c r="O94" s="2">
        <v>1.91433357262503E-2</v>
      </c>
    </row>
    <row r="95" spans="1:15" x14ac:dyDescent="0.3">
      <c r="A95" s="8" t="s">
        <v>199</v>
      </c>
      <c r="B95" s="8" t="s">
        <v>104</v>
      </c>
      <c r="C95" s="2">
        <v>0.19936950706916301</v>
      </c>
      <c r="D95" s="2">
        <v>0.20007959407024201</v>
      </c>
      <c r="E95" s="2">
        <v>0.202852462175966</v>
      </c>
      <c r="F95" s="2">
        <v>0.20663119893596801</v>
      </c>
      <c r="G95" s="2">
        <v>0.210052375264173</v>
      </c>
      <c r="H95" s="2">
        <v>0.21876145108098199</v>
      </c>
      <c r="I95" s="2">
        <v>0.21335956362335701</v>
      </c>
      <c r="J95" s="2">
        <v>0.20879412545341899</v>
      </c>
      <c r="K95" s="2">
        <v>0.20352921021072501</v>
      </c>
      <c r="L95" s="2">
        <v>0.19874026189292199</v>
      </c>
      <c r="M95" s="2">
        <v>0.212882185079494</v>
      </c>
      <c r="N95" s="2">
        <v>0.211658133123277</v>
      </c>
      <c r="O95" s="2">
        <v>0.21009810959559699</v>
      </c>
    </row>
    <row r="96" spans="1:15" x14ac:dyDescent="0.3">
      <c r="A96" s="8" t="s">
        <v>199</v>
      </c>
      <c r="B96" s="8" t="s">
        <v>105</v>
      </c>
      <c r="C96" s="2">
        <v>8.13909056171188E-2</v>
      </c>
      <c r="D96" s="2">
        <v>7.7703711073525E-2</v>
      </c>
      <c r="E96" s="2">
        <v>7.4588031222896797E-2</v>
      </c>
      <c r="F96" s="2">
        <v>7.3437203116093502E-2</v>
      </c>
      <c r="G96" s="2">
        <v>7.2406505559128906E-2</v>
      </c>
      <c r="H96" s="2">
        <v>7.1729571271528E-2</v>
      </c>
      <c r="I96" s="2">
        <v>7.1179468836627E-2</v>
      </c>
      <c r="J96" s="2">
        <v>7.6262939042732E-2</v>
      </c>
      <c r="K96" s="2">
        <v>7.9492890183313306E-2</v>
      </c>
      <c r="L96" s="2">
        <v>8.1551466931874705E-2</v>
      </c>
      <c r="M96" s="2">
        <v>9.4985731757032205E-2</v>
      </c>
      <c r="N96" s="2">
        <v>0.10169358014966499</v>
      </c>
      <c r="O96" s="2">
        <v>0.105049054797799</v>
      </c>
    </row>
    <row r="97" spans="1:15" x14ac:dyDescent="0.3">
      <c r="A97" s="8" t="s">
        <v>199</v>
      </c>
      <c r="B97" s="8" t="s">
        <v>106</v>
      </c>
      <c r="C97" s="2">
        <v>1.62399694306458E-2</v>
      </c>
      <c r="D97" s="2">
        <v>1.5222365933737899E-2</v>
      </c>
      <c r="E97" s="2">
        <v>1.6671485014936899E-2</v>
      </c>
      <c r="F97" s="2">
        <v>1.5960478814364399E-2</v>
      </c>
      <c r="G97" s="2">
        <v>1.61720113939171E-2</v>
      </c>
      <c r="H97" s="2">
        <v>1.6947599853426198E-2</v>
      </c>
      <c r="I97" s="2">
        <v>1.7616024322632599E-2</v>
      </c>
      <c r="J97" s="2">
        <v>1.83137220207025E-2</v>
      </c>
      <c r="K97" s="2">
        <v>1.6789446633544602E-2</v>
      </c>
      <c r="L97" s="2">
        <v>1.7155643958229699E-2</v>
      </c>
      <c r="M97" s="2">
        <v>1.8671015083571101E-2</v>
      </c>
      <c r="N97" s="2">
        <v>2.0244190626230799E-2</v>
      </c>
      <c r="O97" s="2">
        <v>1.85052245353753E-2</v>
      </c>
    </row>
    <row r="98" spans="1:15" x14ac:dyDescent="0.3">
      <c r="A98" s="8" t="s">
        <v>199</v>
      </c>
      <c r="B98" s="8" t="s">
        <v>107</v>
      </c>
      <c r="C98" s="2">
        <v>6.8494459304547201E-2</v>
      </c>
      <c r="D98" s="2">
        <v>6.60630783006666E-2</v>
      </c>
      <c r="E98" s="2">
        <v>6.6493206128938998E-2</v>
      </c>
      <c r="F98" s="2">
        <v>7.1727151814554399E-2</v>
      </c>
      <c r="G98" s="2">
        <v>7.3509142699623303E-2</v>
      </c>
      <c r="H98" s="2">
        <v>7.7592524734334894E-2</v>
      </c>
      <c r="I98" s="2">
        <v>8.0389877492622705E-2</v>
      </c>
      <c r="J98" s="2">
        <v>8.3517650181367795E-2</v>
      </c>
      <c r="K98" s="2">
        <v>9.5768374164810696E-2</v>
      </c>
      <c r="L98" s="2">
        <v>0.10351400629869099</v>
      </c>
      <c r="M98" s="2">
        <v>0.119608642478598</v>
      </c>
      <c r="N98" s="2">
        <v>0.13871602993304399</v>
      </c>
      <c r="O98" s="2">
        <v>0.152747866315705</v>
      </c>
    </row>
    <row r="99" spans="1:15" x14ac:dyDescent="0.3">
      <c r="A99" s="8" t="s">
        <v>199</v>
      </c>
      <c r="B99" s="8" t="s">
        <v>108</v>
      </c>
      <c r="C99" s="2">
        <v>1.18456247611769E-2</v>
      </c>
      <c r="D99" s="2">
        <v>1.2934036414287101E-2</v>
      </c>
      <c r="E99" s="2">
        <v>1.33950081911921E-2</v>
      </c>
      <c r="F99" s="2">
        <v>1.30153904617139E-2</v>
      </c>
      <c r="G99" s="2">
        <v>1.32316456859322E-2</v>
      </c>
      <c r="H99" s="2">
        <v>1.35580798827409E-2</v>
      </c>
      <c r="I99" s="2">
        <v>1.3949745148886699E-2</v>
      </c>
      <c r="J99" s="2">
        <v>1.33592851455366E-2</v>
      </c>
      <c r="K99" s="2">
        <v>1.2592084975158501E-2</v>
      </c>
      <c r="L99" s="2">
        <v>1.32604011271341E-2</v>
      </c>
      <c r="M99" s="2">
        <v>1.43497757847534E-2</v>
      </c>
      <c r="N99" s="2">
        <v>1.3391098857818E-2</v>
      </c>
      <c r="O99" s="2">
        <v>1.3320571109515801E-2</v>
      </c>
    </row>
    <row r="100" spans="1:15" x14ac:dyDescent="0.3">
      <c r="A100" s="8" t="s">
        <v>199</v>
      </c>
      <c r="B100" s="8" t="s">
        <v>17</v>
      </c>
      <c r="C100" s="2">
        <v>9.8395108903324407E-3</v>
      </c>
      <c r="D100" s="2">
        <v>1.26355586508805E-2</v>
      </c>
      <c r="E100" s="2">
        <v>1.13713019177026E-2</v>
      </c>
      <c r="F100" s="2">
        <v>1.15903477104313E-2</v>
      </c>
      <c r="G100" s="2">
        <v>1.24046678305614E-2</v>
      </c>
      <c r="H100" s="2">
        <v>1.4016123122022699E-2</v>
      </c>
      <c r="I100" s="2">
        <v>1.4307430921935101E-2</v>
      </c>
      <c r="J100" s="2">
        <v>1.43324781031585E-2</v>
      </c>
      <c r="K100" s="2">
        <v>1.3962652047284601E-2</v>
      </c>
      <c r="L100" s="2">
        <v>1.40062986905354E-2</v>
      </c>
      <c r="M100" s="2">
        <v>1.3697513249082799E-2</v>
      </c>
      <c r="N100" s="2">
        <v>1.29972430090587E-2</v>
      </c>
      <c r="O100" s="2">
        <v>1.4756321288984599E-2</v>
      </c>
    </row>
    <row r="101" spans="1:15" x14ac:dyDescent="0.3">
      <c r="A101" s="8" t="s">
        <v>199</v>
      </c>
      <c r="B101" s="8" t="s">
        <v>109</v>
      </c>
      <c r="C101" s="2">
        <v>0.21704241497898399</v>
      </c>
      <c r="D101" s="2">
        <v>0.23420555168639901</v>
      </c>
      <c r="E101" s="2">
        <v>0.25537245832128702</v>
      </c>
      <c r="F101" s="2">
        <v>0.27351320539616197</v>
      </c>
      <c r="G101" s="2">
        <v>0.28622622438665801</v>
      </c>
      <c r="H101" s="2">
        <v>0.29681201905459897</v>
      </c>
      <c r="I101" s="2">
        <v>0.309934722346419</v>
      </c>
      <c r="J101" s="2">
        <v>0.31327966026718601</v>
      </c>
      <c r="K101" s="2">
        <v>0.317971560733253</v>
      </c>
      <c r="L101" s="2">
        <v>0.32181335985413601</v>
      </c>
      <c r="M101" s="2">
        <v>0.34447615165104001</v>
      </c>
      <c r="N101" s="2">
        <v>0.34549035053170501</v>
      </c>
      <c r="O101" s="2">
        <v>0.34019302863523998</v>
      </c>
    </row>
    <row r="102" spans="1:15" x14ac:dyDescent="0.3">
      <c r="A102" s="8" t="s">
        <v>199</v>
      </c>
      <c r="B102" s="8" t="s">
        <v>110</v>
      </c>
      <c r="C102" s="2">
        <v>8.6358425678257494E-2</v>
      </c>
      <c r="D102" s="2">
        <v>9.4716943587702704E-2</v>
      </c>
      <c r="E102" s="2">
        <v>9.9932543124216996E-2</v>
      </c>
      <c r="F102" s="2">
        <v>0.100893026790804</v>
      </c>
      <c r="G102" s="2">
        <v>0.102729026922724</v>
      </c>
      <c r="H102" s="2">
        <v>0.10452546720410399</v>
      </c>
      <c r="I102" s="2">
        <v>0.111150853974783</v>
      </c>
      <c r="J102" s="2">
        <v>0.108643722905423</v>
      </c>
      <c r="K102" s="2">
        <v>0.106818571183827</v>
      </c>
      <c r="L102" s="2">
        <v>0.108486656721366</v>
      </c>
      <c r="M102" s="2">
        <v>0.11993477374643299</v>
      </c>
      <c r="N102" s="2">
        <v>0.119495864513588</v>
      </c>
      <c r="O102" s="2">
        <v>0.114700486559783</v>
      </c>
    </row>
    <row r="103" spans="1:15" x14ac:dyDescent="0.3">
      <c r="A103" s="8" t="s">
        <v>199</v>
      </c>
      <c r="B103" s="8" t="s">
        <v>111</v>
      </c>
      <c r="C103" s="2">
        <v>0.29929308368360702</v>
      </c>
      <c r="D103" s="2">
        <v>0.27589294597552499</v>
      </c>
      <c r="E103" s="2">
        <v>0.24833766984677699</v>
      </c>
      <c r="F103" s="2">
        <v>0.22430172905187201</v>
      </c>
      <c r="G103" s="2">
        <v>0.20279334742258601</v>
      </c>
      <c r="H103" s="2">
        <v>0.174422865518505</v>
      </c>
      <c r="I103" s="2">
        <v>0.156308682822141</v>
      </c>
      <c r="J103" s="2">
        <v>0.149694771299655</v>
      </c>
      <c r="K103" s="2">
        <v>0.138084632516704</v>
      </c>
      <c r="L103" s="2">
        <v>0.12572517818664</v>
      </c>
      <c r="M103" s="2">
        <v>4.4435385242560098E-2</v>
      </c>
      <c r="N103" s="2">
        <v>1.9062623079952701E-2</v>
      </c>
      <c r="O103" s="2">
        <v>1.1486001435750201E-2</v>
      </c>
    </row>
    <row r="104" spans="1:15" x14ac:dyDescent="0.3">
      <c r="A104" s="8" t="s">
        <v>200</v>
      </c>
      <c r="B104" s="8" t="s">
        <v>103</v>
      </c>
      <c r="C104" s="2">
        <v>1.275631855031E-2</v>
      </c>
      <c r="D104" s="2">
        <v>1.52114025631812E-2</v>
      </c>
      <c r="E104" s="2">
        <v>1.48716718637563E-2</v>
      </c>
      <c r="F104" s="2">
        <v>1.5667982298768101E-2</v>
      </c>
      <c r="G104" s="2">
        <v>1.64292131947118E-2</v>
      </c>
      <c r="H104" s="2">
        <v>1.97720719483729E-2</v>
      </c>
      <c r="I104" s="2">
        <v>2.09727225939269E-2</v>
      </c>
      <c r="J104" s="2">
        <v>2.0615996025832101E-2</v>
      </c>
      <c r="K104" s="2">
        <v>2.1060104117368701E-2</v>
      </c>
      <c r="L104" s="2">
        <v>2.4404691387276401E-2</v>
      </c>
      <c r="M104" s="2">
        <v>2.7191037460613798E-2</v>
      </c>
      <c r="N104" s="2">
        <v>2.83422459893048E-2</v>
      </c>
      <c r="O104" s="2">
        <v>2.39651416122004E-2</v>
      </c>
    </row>
    <row r="105" spans="1:15" x14ac:dyDescent="0.3">
      <c r="A105" s="8" t="s">
        <v>200</v>
      </c>
      <c r="B105" s="8" t="s">
        <v>104</v>
      </c>
      <c r="C105" s="2">
        <v>0.20708154506437801</v>
      </c>
      <c r="D105" s="2">
        <v>0.215115582704516</v>
      </c>
      <c r="E105" s="2">
        <v>0.22607339889661801</v>
      </c>
      <c r="F105" s="2">
        <v>0.23250807319698599</v>
      </c>
      <c r="G105" s="2">
        <v>0.23732511872673601</v>
      </c>
      <c r="H105" s="2">
        <v>0.242482493477962</v>
      </c>
      <c r="I105" s="2">
        <v>0.246139989706639</v>
      </c>
      <c r="J105" s="2">
        <v>0.24391455538996501</v>
      </c>
      <c r="K105" s="2">
        <v>0.24266445811642201</v>
      </c>
      <c r="L105" s="2">
        <v>0.232318445681791</v>
      </c>
      <c r="M105" s="2">
        <v>0.244019138755981</v>
      </c>
      <c r="N105" s="2">
        <v>0.24427807486631001</v>
      </c>
      <c r="O105" s="2">
        <v>0.24878498407910199</v>
      </c>
    </row>
    <row r="106" spans="1:15" x14ac:dyDescent="0.3">
      <c r="A106" s="8" t="s">
        <v>200</v>
      </c>
      <c r="B106" s="8" t="s">
        <v>105</v>
      </c>
      <c r="C106" s="2">
        <v>0.100023843586075</v>
      </c>
      <c r="D106" s="2">
        <v>9.7975805485686907E-2</v>
      </c>
      <c r="E106" s="2">
        <v>9.7865195490525303E-2</v>
      </c>
      <c r="F106" s="2">
        <v>9.7117569668699902E-2</v>
      </c>
      <c r="G106" s="2">
        <v>9.6906687203183198E-2</v>
      </c>
      <c r="H106" s="2">
        <v>9.2406975147604001E-2</v>
      </c>
      <c r="I106" s="2">
        <v>9.7400926402470403E-2</v>
      </c>
      <c r="J106" s="2">
        <v>9.7615499254843502E-2</v>
      </c>
      <c r="K106" s="2">
        <v>9.9029815428300999E-2</v>
      </c>
      <c r="L106" s="2">
        <v>9.9158867432768596E-2</v>
      </c>
      <c r="M106" s="2">
        <v>0.10176216594701799</v>
      </c>
      <c r="N106" s="2">
        <v>0.104385026737968</v>
      </c>
      <c r="O106" s="2">
        <v>0.105413105413105</v>
      </c>
    </row>
    <row r="107" spans="1:15" x14ac:dyDescent="0.3">
      <c r="A107" s="8" t="s">
        <v>200</v>
      </c>
      <c r="B107" s="8" t="s">
        <v>106</v>
      </c>
      <c r="C107" s="2">
        <v>2.0267048164043901E-3</v>
      </c>
      <c r="D107" s="2">
        <v>2.51527128997485E-3</v>
      </c>
      <c r="E107" s="2">
        <v>2.75845526505157E-3</v>
      </c>
      <c r="F107" s="2">
        <v>2.3920583662241398E-3</v>
      </c>
      <c r="G107" s="2">
        <v>2.8237710178410998E-3</v>
      </c>
      <c r="H107" s="2">
        <v>2.7461211039406801E-3</v>
      </c>
      <c r="I107" s="2">
        <v>2.57334019557385E-3</v>
      </c>
      <c r="J107" s="2">
        <v>2.3596621957277701E-3</v>
      </c>
      <c r="K107" s="2">
        <v>2.4846190250828199E-3</v>
      </c>
      <c r="L107" s="2">
        <v>2.7247956403269801E-3</v>
      </c>
      <c r="M107" s="2">
        <v>2.3339946318123501E-3</v>
      </c>
      <c r="N107" s="2">
        <v>2.2459893048128298E-3</v>
      </c>
      <c r="O107" s="2">
        <v>2.1786492374727701E-3</v>
      </c>
    </row>
    <row r="108" spans="1:15" x14ac:dyDescent="0.3">
      <c r="A108" s="8" t="s">
        <v>200</v>
      </c>
      <c r="B108" s="8" t="s">
        <v>107</v>
      </c>
      <c r="C108" s="2">
        <v>0.108369098712446</v>
      </c>
      <c r="D108" s="2">
        <v>0.11450473110552201</v>
      </c>
      <c r="E108" s="2">
        <v>0.12077236747421401</v>
      </c>
      <c r="F108" s="2">
        <v>0.133476856835307</v>
      </c>
      <c r="G108" s="2">
        <v>0.14773456552432301</v>
      </c>
      <c r="H108" s="2">
        <v>0.17218179321708099</v>
      </c>
      <c r="I108" s="2">
        <v>0.17949047864127601</v>
      </c>
      <c r="J108" s="2">
        <v>0.19113263785394899</v>
      </c>
      <c r="K108" s="2">
        <v>0.21083767155702801</v>
      </c>
      <c r="L108" s="2">
        <v>0.22805354815780099</v>
      </c>
      <c r="M108" s="2">
        <v>0.254755514062318</v>
      </c>
      <c r="N108" s="2">
        <v>0.27647058823529402</v>
      </c>
      <c r="O108" s="2">
        <v>0.29746941511647401</v>
      </c>
    </row>
    <row r="109" spans="1:15" x14ac:dyDescent="0.3">
      <c r="A109" s="8" t="s">
        <v>200</v>
      </c>
      <c r="B109" s="8" t="s">
        <v>108</v>
      </c>
      <c r="C109" s="2">
        <v>2.3366714353838799E-2</v>
      </c>
      <c r="D109" s="2">
        <v>2.3835189843095E-2</v>
      </c>
      <c r="E109" s="2">
        <v>2.3266970496521901E-2</v>
      </c>
      <c r="F109" s="2">
        <v>2.1648128214328401E-2</v>
      </c>
      <c r="G109" s="2">
        <v>2.04081632653061E-2</v>
      </c>
      <c r="H109" s="2">
        <v>2.0733214334752201E-2</v>
      </c>
      <c r="I109" s="2">
        <v>2.09727225939269E-2</v>
      </c>
      <c r="J109" s="2">
        <v>1.91256830601093E-2</v>
      </c>
      <c r="K109" s="2">
        <v>2.0941788925698101E-2</v>
      </c>
      <c r="L109" s="2">
        <v>2.35754057576117E-2</v>
      </c>
      <c r="M109" s="2">
        <v>2.3690045512895299E-2</v>
      </c>
      <c r="N109" s="2">
        <v>2.45989304812834E-2</v>
      </c>
      <c r="O109" s="2">
        <v>2.7568292274174601E-2</v>
      </c>
    </row>
    <row r="110" spans="1:15" x14ac:dyDescent="0.3">
      <c r="A110" s="8" t="s">
        <v>200</v>
      </c>
      <c r="B110" s="8" t="s">
        <v>17</v>
      </c>
      <c r="C110" s="2">
        <v>7.1530758226037196E-3</v>
      </c>
      <c r="D110" s="2">
        <v>7.0667145765960001E-3</v>
      </c>
      <c r="E110" s="2">
        <v>8.7550971455984707E-3</v>
      </c>
      <c r="F110" s="2">
        <v>7.41538093529482E-3</v>
      </c>
      <c r="G110" s="2">
        <v>7.7011936850211798E-3</v>
      </c>
      <c r="H110" s="2">
        <v>8.1010572566250199E-3</v>
      </c>
      <c r="I110" s="2">
        <v>7.8486875965002607E-3</v>
      </c>
      <c r="J110" s="2">
        <v>7.82414307004471E-3</v>
      </c>
      <c r="K110" s="2">
        <v>6.7439659252247998E-3</v>
      </c>
      <c r="L110" s="2">
        <v>8.0559175453145393E-3</v>
      </c>
      <c r="M110" s="2">
        <v>7.9355817481619809E-3</v>
      </c>
      <c r="N110" s="2">
        <v>8.3422459893048098E-3</v>
      </c>
      <c r="O110" s="2">
        <v>8.6308027484498107E-3</v>
      </c>
    </row>
    <row r="111" spans="1:15" x14ac:dyDescent="0.3">
      <c r="A111" s="8" t="s">
        <v>200</v>
      </c>
      <c r="B111" s="8" t="s">
        <v>109</v>
      </c>
      <c r="C111" s="2">
        <v>0.18133047210300399</v>
      </c>
      <c r="D111" s="2">
        <v>0.19391543897472799</v>
      </c>
      <c r="E111" s="2">
        <v>0.20448548812664899</v>
      </c>
      <c r="F111" s="2">
        <v>0.212773591675637</v>
      </c>
      <c r="G111" s="2">
        <v>0.22307791040944699</v>
      </c>
      <c r="H111" s="2">
        <v>0.23740216943567199</v>
      </c>
      <c r="I111" s="2">
        <v>0.24253731343283599</v>
      </c>
      <c r="J111" s="2">
        <v>0.24478390461996999</v>
      </c>
      <c r="K111" s="2">
        <v>0.236630383341221</v>
      </c>
      <c r="L111" s="2">
        <v>0.23101528254946099</v>
      </c>
      <c r="M111" s="2">
        <v>0.238534251371222</v>
      </c>
      <c r="N111" s="2">
        <v>0.22748663101604299</v>
      </c>
      <c r="O111" s="2">
        <v>0.20864756158873801</v>
      </c>
    </row>
    <row r="112" spans="1:15" x14ac:dyDescent="0.3">
      <c r="A112" s="8" t="s">
        <v>200</v>
      </c>
      <c r="B112" s="8" t="s">
        <v>110</v>
      </c>
      <c r="C112" s="2">
        <v>7.74916547448736E-2</v>
      </c>
      <c r="D112" s="2">
        <v>8.3243502215834195E-2</v>
      </c>
      <c r="E112" s="2">
        <v>8.5032381866154999E-2</v>
      </c>
      <c r="F112" s="2">
        <v>8.4200454491089594E-2</v>
      </c>
      <c r="G112" s="2">
        <v>9.1130791939417297E-2</v>
      </c>
      <c r="H112" s="2">
        <v>8.6365508718934503E-2</v>
      </c>
      <c r="I112" s="2">
        <v>8.6078229541945397E-2</v>
      </c>
      <c r="J112" s="2">
        <v>8.3581718827620499E-2</v>
      </c>
      <c r="K112" s="2">
        <v>7.9862754377662104E-2</v>
      </c>
      <c r="L112" s="2">
        <v>7.6768155431820903E-2</v>
      </c>
      <c r="M112" s="2">
        <v>8.0639514529116593E-2</v>
      </c>
      <c r="N112" s="2">
        <v>7.6042780748663094E-2</v>
      </c>
      <c r="O112" s="2">
        <v>7.3403720462543995E-2</v>
      </c>
    </row>
    <row r="113" spans="1:15" x14ac:dyDescent="0.3">
      <c r="A113" s="8" t="s">
        <v>200</v>
      </c>
      <c r="B113" s="8" t="s">
        <v>111</v>
      </c>
      <c r="C113" s="2">
        <v>0.28040057224606602</v>
      </c>
      <c r="D113" s="2">
        <v>0.246616361240867</v>
      </c>
      <c r="E113" s="2">
        <v>0.21611897337491001</v>
      </c>
      <c r="F113" s="2">
        <v>0.192799904317665</v>
      </c>
      <c r="G113" s="2">
        <v>0.156462585034014</v>
      </c>
      <c r="H113" s="2">
        <v>0.117808595359055</v>
      </c>
      <c r="I113" s="2">
        <v>9.5985589294904805E-2</v>
      </c>
      <c r="J113" s="2">
        <v>8.9046199701937404E-2</v>
      </c>
      <c r="K113" s="2">
        <v>7.97444391859915E-2</v>
      </c>
      <c r="L113" s="2">
        <v>7.3924890415827504E-2</v>
      </c>
      <c r="M113" s="2">
        <v>1.9138755980861202E-2</v>
      </c>
      <c r="N113" s="2">
        <v>7.8074866310160404E-3</v>
      </c>
      <c r="O113" s="2">
        <v>3.9383274677392303E-3</v>
      </c>
    </row>
    <row r="114" spans="1:15" x14ac:dyDescent="0.3">
      <c r="A114" s="8" t="s">
        <v>201</v>
      </c>
      <c r="B114" s="8" t="s">
        <v>103</v>
      </c>
      <c r="C114" s="2">
        <v>1.0889570552147201E-2</v>
      </c>
      <c r="D114" s="2">
        <v>1.2689957700141001E-2</v>
      </c>
      <c r="E114" s="2">
        <v>1.3605442176870699E-2</v>
      </c>
      <c r="F114" s="2">
        <v>1.4699196848007299E-2</v>
      </c>
      <c r="G114" s="2">
        <v>1.6288951841359801E-2</v>
      </c>
      <c r="H114" s="2">
        <v>1.53381946190596E-2</v>
      </c>
      <c r="I114" s="2">
        <v>1.41683533754018E-2</v>
      </c>
      <c r="J114" s="2">
        <v>1.6599371915657201E-2</v>
      </c>
      <c r="K114" s="2">
        <v>1.78237429860271E-2</v>
      </c>
      <c r="L114" s="2">
        <v>1.8588095708918301E-2</v>
      </c>
      <c r="M114" s="2">
        <v>2.0518846605803099E-2</v>
      </c>
      <c r="N114" s="2">
        <v>2.1288160159434698E-2</v>
      </c>
      <c r="O114" s="2">
        <v>1.8305855599772599E-2</v>
      </c>
    </row>
    <row r="115" spans="1:15" x14ac:dyDescent="0.3">
      <c r="A115" s="8" t="s">
        <v>201</v>
      </c>
      <c r="B115" s="8" t="s">
        <v>104</v>
      </c>
      <c r="C115" s="2">
        <v>0.224233128834356</v>
      </c>
      <c r="D115" s="2">
        <v>0.23531254895817</v>
      </c>
      <c r="E115" s="2">
        <v>0.22974644403215799</v>
      </c>
      <c r="F115" s="2">
        <v>0.23245946355508401</v>
      </c>
      <c r="G115" s="2">
        <v>0.23682719546742201</v>
      </c>
      <c r="H115" s="2">
        <v>0.25106864470706602</v>
      </c>
      <c r="I115" s="2">
        <v>0.25383974282652699</v>
      </c>
      <c r="J115" s="2">
        <v>0.25168236877523598</v>
      </c>
      <c r="K115" s="2">
        <v>0.25217295632082698</v>
      </c>
      <c r="L115" s="2">
        <v>0.25301562191022298</v>
      </c>
      <c r="M115" s="2">
        <v>0.26520835216487398</v>
      </c>
      <c r="N115" s="2">
        <v>0.25736026814023</v>
      </c>
      <c r="O115" s="2">
        <v>0.236498010233087</v>
      </c>
    </row>
    <row r="116" spans="1:15" x14ac:dyDescent="0.3">
      <c r="A116" s="8" t="s">
        <v>201</v>
      </c>
      <c r="B116" s="8" t="s">
        <v>105</v>
      </c>
      <c r="C116" s="2">
        <v>5.9202453987730101E-2</v>
      </c>
      <c r="D116" s="2">
        <v>5.6713144289518999E-2</v>
      </c>
      <c r="E116" s="2">
        <v>5.3648732220160797E-2</v>
      </c>
      <c r="F116" s="2">
        <v>4.9704500681921497E-2</v>
      </c>
      <c r="G116" s="2">
        <v>4.9858356940509899E-2</v>
      </c>
      <c r="H116" s="2">
        <v>5.28036208197133E-2</v>
      </c>
      <c r="I116" s="2">
        <v>5.3815930467912797E-2</v>
      </c>
      <c r="J116" s="2">
        <v>5.5181695827725398E-2</v>
      </c>
      <c r="K116" s="2">
        <v>5.57817141599736E-2</v>
      </c>
      <c r="L116" s="2">
        <v>6.0707929602531102E-2</v>
      </c>
      <c r="M116" s="2">
        <v>6.8878242791286307E-2</v>
      </c>
      <c r="N116" s="2">
        <v>6.9209167497055898E-2</v>
      </c>
      <c r="O116" s="2">
        <v>6.0830017055145E-2</v>
      </c>
    </row>
    <row r="117" spans="1:15" x14ac:dyDescent="0.3">
      <c r="A117" s="8" t="s">
        <v>201</v>
      </c>
      <c r="B117" s="8" t="s">
        <v>106</v>
      </c>
      <c r="C117" s="2">
        <v>4.1411042944785297E-3</v>
      </c>
      <c r="D117" s="2">
        <v>3.4466551778160699E-3</v>
      </c>
      <c r="E117" s="2">
        <v>4.3290043290043299E-3</v>
      </c>
      <c r="F117" s="2">
        <v>5.0007576905591799E-3</v>
      </c>
      <c r="G117" s="2">
        <v>4.3909348441926298E-3</v>
      </c>
      <c r="H117" s="2">
        <v>4.6517475484033196E-3</v>
      </c>
      <c r="I117" s="2">
        <v>5.1196571020359601E-3</v>
      </c>
      <c r="J117" s="2">
        <v>3.5890533871691301E-3</v>
      </c>
      <c r="K117" s="2">
        <v>3.6307624601166202E-3</v>
      </c>
      <c r="L117" s="2">
        <v>3.4605497330433099E-3</v>
      </c>
      <c r="M117" s="2">
        <v>3.25409021061195E-3</v>
      </c>
      <c r="N117" s="2">
        <v>4.0764562007428199E-3</v>
      </c>
      <c r="O117" s="2">
        <v>4.4343376918703804E-3</v>
      </c>
    </row>
    <row r="118" spans="1:15" x14ac:dyDescent="0.3">
      <c r="A118" s="8" t="s">
        <v>201</v>
      </c>
      <c r="B118" s="8" t="s">
        <v>107</v>
      </c>
      <c r="C118" s="2">
        <v>9.7392638036809795E-2</v>
      </c>
      <c r="D118" s="2">
        <v>0.100736330878897</v>
      </c>
      <c r="E118" s="2">
        <v>0.100803957946815</v>
      </c>
      <c r="F118" s="2">
        <v>0.10819821185028</v>
      </c>
      <c r="G118" s="2">
        <v>0.120254957507082</v>
      </c>
      <c r="H118" s="2">
        <v>0.13615790797083199</v>
      </c>
      <c r="I118" s="2">
        <v>0.15108941540659601</v>
      </c>
      <c r="J118" s="2">
        <v>0.166442350829969</v>
      </c>
      <c r="K118" s="2">
        <v>0.182858400264055</v>
      </c>
      <c r="L118" s="2">
        <v>0.21742139608463501</v>
      </c>
      <c r="M118" s="2">
        <v>0.252824731085601</v>
      </c>
      <c r="N118" s="2">
        <v>0.27321315336534102</v>
      </c>
      <c r="O118" s="2">
        <v>0.28288800454803897</v>
      </c>
    </row>
    <row r="119" spans="1:15" x14ac:dyDescent="0.3">
      <c r="A119" s="8" t="s">
        <v>201</v>
      </c>
      <c r="B119" s="8" t="s">
        <v>108</v>
      </c>
      <c r="C119" s="2">
        <v>4.9079754601226997E-3</v>
      </c>
      <c r="D119" s="2">
        <v>4.2299859000469999E-3</v>
      </c>
      <c r="E119" s="2">
        <v>4.3290043290043299E-3</v>
      </c>
      <c r="F119" s="2">
        <v>5.30383391422943E-3</v>
      </c>
      <c r="G119" s="2">
        <v>8.4985835694051E-3</v>
      </c>
      <c r="H119" s="2">
        <v>8.6748805632386201E-3</v>
      </c>
      <c r="I119" s="2">
        <v>9.5249434456482901E-3</v>
      </c>
      <c r="J119" s="2">
        <v>1.02063705697622E-2</v>
      </c>
      <c r="K119" s="2">
        <v>8.9118714930135293E-3</v>
      </c>
      <c r="L119" s="2">
        <v>8.2064465097884103E-3</v>
      </c>
      <c r="M119" s="2">
        <v>8.9487480791828593E-3</v>
      </c>
      <c r="N119" s="2">
        <v>8.6964398949180201E-3</v>
      </c>
      <c r="O119" s="2">
        <v>3.8658328595793101E-3</v>
      </c>
    </row>
    <row r="120" spans="1:15" x14ac:dyDescent="0.3">
      <c r="A120" s="8" t="s">
        <v>201</v>
      </c>
      <c r="B120" s="8" t="s">
        <v>17</v>
      </c>
      <c r="C120" s="2">
        <v>6.13496932515337E-3</v>
      </c>
      <c r="D120" s="2">
        <v>6.2666457778474101E-3</v>
      </c>
      <c r="E120" s="2">
        <v>7.4211502782931399E-3</v>
      </c>
      <c r="F120" s="2">
        <v>8.9407485982724699E-3</v>
      </c>
      <c r="G120" s="2">
        <v>8.6402266288951798E-3</v>
      </c>
      <c r="H120" s="2">
        <v>9.4292180035202393E-3</v>
      </c>
      <c r="I120" s="2">
        <v>9.4058816525776894E-3</v>
      </c>
      <c r="J120" s="2">
        <v>8.2996859578286196E-3</v>
      </c>
      <c r="K120" s="2">
        <v>8.9118714930135293E-3</v>
      </c>
      <c r="L120" s="2">
        <v>9.4917935534902104E-3</v>
      </c>
      <c r="M120" s="2">
        <v>9.2199222634005203E-3</v>
      </c>
      <c r="N120" s="2">
        <v>9.3305553039224592E-3</v>
      </c>
      <c r="O120" s="2">
        <v>8.7549744172825492E-3</v>
      </c>
    </row>
    <row r="121" spans="1:15" x14ac:dyDescent="0.3">
      <c r="A121" s="8" t="s">
        <v>201</v>
      </c>
      <c r="B121" s="8" t="s">
        <v>109</v>
      </c>
      <c r="C121" s="2">
        <v>0.223466257668712</v>
      </c>
      <c r="D121" s="2">
        <v>0.24189252702490999</v>
      </c>
      <c r="E121" s="2">
        <v>0.26808905380334003</v>
      </c>
      <c r="F121" s="2">
        <v>0.28443703591453301</v>
      </c>
      <c r="G121" s="2">
        <v>0.29277620396600601</v>
      </c>
      <c r="H121" s="2">
        <v>0.288785516721147</v>
      </c>
      <c r="I121" s="2">
        <v>0.29813072984879202</v>
      </c>
      <c r="J121" s="2">
        <v>0.29643337819650101</v>
      </c>
      <c r="K121" s="2">
        <v>0.29101111233359001</v>
      </c>
      <c r="L121" s="2">
        <v>0.26853865928416099</v>
      </c>
      <c r="M121" s="2">
        <v>0.267739311217572</v>
      </c>
      <c r="N121" s="2">
        <v>0.269317872995742</v>
      </c>
      <c r="O121" s="2">
        <v>0.29926094371802198</v>
      </c>
    </row>
    <row r="122" spans="1:15" x14ac:dyDescent="0.3">
      <c r="A122" s="8" t="s">
        <v>201</v>
      </c>
      <c r="B122" s="8" t="s">
        <v>110</v>
      </c>
      <c r="C122" s="2">
        <v>8.0368098159509196E-2</v>
      </c>
      <c r="D122" s="2">
        <v>8.9613034623217902E-2</v>
      </c>
      <c r="E122" s="2">
        <v>9.4928880643166402E-2</v>
      </c>
      <c r="F122" s="2">
        <v>9.4408243673283807E-2</v>
      </c>
      <c r="G122" s="2">
        <v>9.2634560906515603E-2</v>
      </c>
      <c r="H122" s="2">
        <v>9.6932361076188106E-2</v>
      </c>
      <c r="I122" s="2">
        <v>9.3344445767353304E-2</v>
      </c>
      <c r="J122" s="2">
        <v>8.7034544638851505E-2</v>
      </c>
      <c r="K122" s="2">
        <v>8.6478160413686903E-2</v>
      </c>
      <c r="L122" s="2">
        <v>7.8603915364840807E-2</v>
      </c>
      <c r="M122" s="2">
        <v>7.9634818765253607E-2</v>
      </c>
      <c r="N122" s="2">
        <v>7.83585469698342E-2</v>
      </c>
      <c r="O122" s="2">
        <v>8.0500284252416093E-2</v>
      </c>
    </row>
    <row r="123" spans="1:15" x14ac:dyDescent="0.3">
      <c r="A123" s="8" t="s">
        <v>201</v>
      </c>
      <c r="B123" s="8" t="s">
        <v>111</v>
      </c>
      <c r="C123" s="2">
        <v>0.28926380368098198</v>
      </c>
      <c r="D123" s="2">
        <v>0.24909916966943399</v>
      </c>
      <c r="E123" s="2">
        <v>0.223098330241187</v>
      </c>
      <c r="F123" s="2">
        <v>0.19684800727382901</v>
      </c>
      <c r="G123" s="2">
        <v>0.16983002832861199</v>
      </c>
      <c r="H123" s="2">
        <v>0.13615790797083199</v>
      </c>
      <c r="I123" s="2">
        <v>0.111560900107156</v>
      </c>
      <c r="J123" s="2">
        <v>0.10453117990130099</v>
      </c>
      <c r="K123" s="2">
        <v>9.2419408075695902E-2</v>
      </c>
      <c r="L123" s="2">
        <v>8.1965592248368593E-2</v>
      </c>
      <c r="M123" s="2">
        <v>2.37729368164151E-2</v>
      </c>
      <c r="N123" s="2">
        <v>9.1493794727783295E-3</v>
      </c>
      <c r="O123" s="2">
        <v>4.6617396247868098E-3</v>
      </c>
    </row>
    <row r="124" spans="1:15" x14ac:dyDescent="0.3">
      <c r="A124" s="8" t="s">
        <v>202</v>
      </c>
      <c r="B124" s="8" t="s">
        <v>103</v>
      </c>
      <c r="C124" s="2">
        <v>1.12834978843441E-2</v>
      </c>
      <c r="D124" s="2">
        <v>1.16674051100281E-2</v>
      </c>
      <c r="E124" s="2">
        <v>1.0448859455482001E-2</v>
      </c>
      <c r="F124" s="2">
        <v>1.04197240974464E-2</v>
      </c>
      <c r="G124" s="2">
        <v>1.2295081967213101E-2</v>
      </c>
      <c r="H124" s="2">
        <v>1.3498152884342101E-2</v>
      </c>
      <c r="I124" s="2">
        <v>1.6030108725954801E-2</v>
      </c>
      <c r="J124" s="2">
        <v>1.68724279835391E-2</v>
      </c>
      <c r="K124" s="2">
        <v>1.8215662810796399E-2</v>
      </c>
      <c r="L124" s="2">
        <v>1.8687975254543101E-2</v>
      </c>
      <c r="M124" s="2">
        <v>2.2856421265311299E-2</v>
      </c>
      <c r="N124" s="2">
        <v>2.6054002842254901E-2</v>
      </c>
      <c r="O124" s="2">
        <v>2.6408064869603301E-2</v>
      </c>
    </row>
    <row r="125" spans="1:15" x14ac:dyDescent="0.3">
      <c r="A125" s="8" t="s">
        <v>202</v>
      </c>
      <c r="B125" s="8" t="s">
        <v>104</v>
      </c>
      <c r="C125" s="2">
        <v>0.242736248236953</v>
      </c>
      <c r="D125" s="2">
        <v>0.24678777137793501</v>
      </c>
      <c r="E125" s="2">
        <v>0.249006622516556</v>
      </c>
      <c r="F125" s="2">
        <v>0.24845905488699699</v>
      </c>
      <c r="G125" s="2">
        <v>0.255228942905596</v>
      </c>
      <c r="H125" s="2">
        <v>0.264990053992612</v>
      </c>
      <c r="I125" s="2">
        <v>0.27069974909395</v>
      </c>
      <c r="J125" s="2">
        <v>0.26447187928669402</v>
      </c>
      <c r="K125" s="2">
        <v>0.26206621459912199</v>
      </c>
      <c r="L125" s="2">
        <v>0.25815182368862</v>
      </c>
      <c r="M125" s="2">
        <v>0.26392221240055602</v>
      </c>
      <c r="N125" s="2">
        <v>0.25698720985314999</v>
      </c>
      <c r="O125" s="2">
        <v>0.25126013587551999</v>
      </c>
    </row>
    <row r="126" spans="1:15" x14ac:dyDescent="0.3">
      <c r="A126" s="8" t="s">
        <v>202</v>
      </c>
      <c r="B126" s="8" t="s">
        <v>105</v>
      </c>
      <c r="C126" s="2">
        <v>6.4456981664315904E-2</v>
      </c>
      <c r="D126" s="2">
        <v>6.0995421651159398E-2</v>
      </c>
      <c r="E126" s="2">
        <v>6.0044150110375297E-2</v>
      </c>
      <c r="F126" s="2">
        <v>5.9142941003815702E-2</v>
      </c>
      <c r="G126" s="2">
        <v>6.1616732617297901E-2</v>
      </c>
      <c r="H126" s="2">
        <v>6.1238988348962797E-2</v>
      </c>
      <c r="I126" s="2">
        <v>6.5096180652355701E-2</v>
      </c>
      <c r="J126" s="2">
        <v>6.6666666666666693E-2</v>
      </c>
      <c r="K126" s="2">
        <v>6.3156495146921995E-2</v>
      </c>
      <c r="L126" s="2">
        <v>6.7792241268204698E-2</v>
      </c>
      <c r="M126" s="2">
        <v>8.1449677989645197E-2</v>
      </c>
      <c r="N126" s="2">
        <v>8.9175746091899599E-2</v>
      </c>
      <c r="O126" s="2">
        <v>9.6975673898750794E-2</v>
      </c>
    </row>
    <row r="127" spans="1:15" x14ac:dyDescent="0.3">
      <c r="A127" s="8" t="s">
        <v>202</v>
      </c>
      <c r="B127" s="8" t="s">
        <v>106</v>
      </c>
      <c r="C127" s="2">
        <v>3.2440056417489399E-3</v>
      </c>
      <c r="D127" s="2">
        <v>3.2491507901343999E-3</v>
      </c>
      <c r="E127" s="2">
        <v>5.0036791758646098E-3</v>
      </c>
      <c r="F127" s="2">
        <v>4.9897270325799797E-3</v>
      </c>
      <c r="G127" s="2">
        <v>5.5115884680610504E-3</v>
      </c>
      <c r="H127" s="2">
        <v>6.1096902529127603E-3</v>
      </c>
      <c r="I127" s="2">
        <v>5.9938667410091998E-3</v>
      </c>
      <c r="J127" s="2">
        <v>5.0754458161865598E-3</v>
      </c>
      <c r="K127" s="2">
        <v>5.0525196117537597E-3</v>
      </c>
      <c r="L127" s="2">
        <v>4.2531254027580899E-3</v>
      </c>
      <c r="M127" s="2">
        <v>4.9248642505366801E-3</v>
      </c>
      <c r="N127" s="2">
        <v>5.4476551397441998E-3</v>
      </c>
      <c r="O127" s="2">
        <v>4.6022353714661396E-3</v>
      </c>
    </row>
    <row r="128" spans="1:15" x14ac:dyDescent="0.3">
      <c r="A128" s="8" t="s">
        <v>202</v>
      </c>
      <c r="B128" s="8" t="s">
        <v>107</v>
      </c>
      <c r="C128" s="2">
        <v>6.19181946403385E-2</v>
      </c>
      <c r="D128" s="2">
        <v>5.7007827499630799E-2</v>
      </c>
      <c r="E128" s="2">
        <v>5.6659308314937498E-2</v>
      </c>
      <c r="F128" s="2">
        <v>6.4572938068682098E-2</v>
      </c>
      <c r="G128" s="2">
        <v>7.0661390616167302E-2</v>
      </c>
      <c r="H128" s="2">
        <v>7.7436771810173305E-2</v>
      </c>
      <c r="I128" s="2">
        <v>8.9350432115974293E-2</v>
      </c>
      <c r="J128" s="2">
        <v>9.46502057613169E-2</v>
      </c>
      <c r="K128" s="2">
        <v>0.10729956122856001</v>
      </c>
      <c r="L128" s="2">
        <v>0.12140739786054899</v>
      </c>
      <c r="M128" s="2">
        <v>0.13966409900239901</v>
      </c>
      <c r="N128" s="2">
        <v>0.15585030791094301</v>
      </c>
      <c r="O128" s="2">
        <v>0.167762436993206</v>
      </c>
    </row>
    <row r="129" spans="1:15" x14ac:dyDescent="0.3">
      <c r="A129" s="8" t="s">
        <v>202</v>
      </c>
      <c r="B129" s="8" t="s">
        <v>108</v>
      </c>
      <c r="C129" s="2">
        <v>1.1142454160789799E-2</v>
      </c>
      <c r="D129" s="2">
        <v>1.24058484714222E-2</v>
      </c>
      <c r="E129" s="2">
        <v>1.280353200883E-2</v>
      </c>
      <c r="F129" s="2">
        <v>1.13002641620194E-2</v>
      </c>
      <c r="G129" s="2">
        <v>1.1164499717354399E-2</v>
      </c>
      <c r="H129" s="2">
        <v>1.20772946859903E-2</v>
      </c>
      <c r="I129" s="2">
        <v>1.0315026484527499E-2</v>
      </c>
      <c r="J129" s="2">
        <v>1.1111111111111099E-2</v>
      </c>
      <c r="K129" s="2">
        <v>1.3030182156628101E-2</v>
      </c>
      <c r="L129" s="2">
        <v>1.4305967263822701E-2</v>
      </c>
      <c r="M129" s="2">
        <v>1.35118070463442E-2</v>
      </c>
      <c r="N129" s="2">
        <v>1.36191378493605E-2</v>
      </c>
      <c r="O129" s="2">
        <v>1.3806706114398401E-2</v>
      </c>
    </row>
    <row r="130" spans="1:15" x14ac:dyDescent="0.3">
      <c r="A130" s="8" t="s">
        <v>202</v>
      </c>
      <c r="B130" s="8" t="s">
        <v>17</v>
      </c>
      <c r="C130" s="2">
        <v>9.3088857545839208E-3</v>
      </c>
      <c r="D130" s="2">
        <v>8.4182543198936602E-3</v>
      </c>
      <c r="E130" s="2">
        <v>8.3885209713024309E-3</v>
      </c>
      <c r="F130" s="2">
        <v>1.0713237452304099E-2</v>
      </c>
      <c r="G130" s="2">
        <v>1.03165630299604E-2</v>
      </c>
      <c r="H130" s="2">
        <v>9.6618357487922701E-3</v>
      </c>
      <c r="I130" s="2">
        <v>1.0315026484527499E-2</v>
      </c>
      <c r="J130" s="2">
        <v>1.01508916323731E-2</v>
      </c>
      <c r="K130" s="2">
        <v>1.05039223507512E-2</v>
      </c>
      <c r="L130" s="2">
        <v>1.06972548008764E-2</v>
      </c>
      <c r="M130" s="2">
        <v>1.12387927768658E-2</v>
      </c>
      <c r="N130" s="2">
        <v>1.11321648507816E-2</v>
      </c>
      <c r="O130" s="2">
        <v>1.1286434363357399E-2</v>
      </c>
    </row>
    <row r="131" spans="1:15" x14ac:dyDescent="0.3">
      <c r="A131" s="8" t="s">
        <v>202</v>
      </c>
      <c r="B131" s="8" t="s">
        <v>109</v>
      </c>
      <c r="C131" s="2">
        <v>0.22157968970380801</v>
      </c>
      <c r="D131" s="2">
        <v>0.24826465810072401</v>
      </c>
      <c r="E131" s="2">
        <v>0.26872700515084602</v>
      </c>
      <c r="F131" s="2">
        <v>0.278690930437335</v>
      </c>
      <c r="G131" s="2">
        <v>0.29310344827586199</v>
      </c>
      <c r="H131" s="2">
        <v>0.299374822392725</v>
      </c>
      <c r="I131" s="2">
        <v>0.30094786729857798</v>
      </c>
      <c r="J131" s="2">
        <v>0.30919067215363499</v>
      </c>
      <c r="K131" s="2">
        <v>0.31219252758941601</v>
      </c>
      <c r="L131" s="2">
        <v>0.31266915839670101</v>
      </c>
      <c r="M131" s="2">
        <v>0.32617754767016</v>
      </c>
      <c r="N131" s="2">
        <v>0.32117479867361398</v>
      </c>
      <c r="O131" s="2">
        <v>0.32084155161078198</v>
      </c>
    </row>
    <row r="132" spans="1:15" x14ac:dyDescent="0.3">
      <c r="A132" s="8" t="s">
        <v>202</v>
      </c>
      <c r="B132" s="8" t="s">
        <v>110</v>
      </c>
      <c r="C132" s="2">
        <v>8.8716502115655793E-2</v>
      </c>
      <c r="D132" s="2">
        <v>8.9499335400974697E-2</v>
      </c>
      <c r="E132" s="2">
        <v>9.7277409860191302E-2</v>
      </c>
      <c r="F132" s="2">
        <v>0.110654534781333</v>
      </c>
      <c r="G132" s="2">
        <v>0.10712266817410999</v>
      </c>
      <c r="H132" s="2">
        <v>0.111963626030122</v>
      </c>
      <c r="I132" s="2">
        <v>0.11025926958461101</v>
      </c>
      <c r="J132" s="2">
        <v>0.108641975308642</v>
      </c>
      <c r="K132" s="2">
        <v>0.10743252227097499</v>
      </c>
      <c r="L132" s="2">
        <v>0.103106070369893</v>
      </c>
      <c r="M132" s="2">
        <v>0.106957949236015</v>
      </c>
      <c r="N132" s="2">
        <v>0.105518711511132</v>
      </c>
      <c r="O132" s="2">
        <v>0.101249178172255</v>
      </c>
    </row>
    <row r="133" spans="1:15" x14ac:dyDescent="0.3">
      <c r="A133" s="8" t="s">
        <v>202</v>
      </c>
      <c r="B133" s="8" t="s">
        <v>111</v>
      </c>
      <c r="C133" s="2">
        <v>0.28561354019746099</v>
      </c>
      <c r="D133" s="2">
        <v>0.261704327278098</v>
      </c>
      <c r="E133" s="2">
        <v>0.23164091243561399</v>
      </c>
      <c r="F133" s="2">
        <v>0.20105664807748799</v>
      </c>
      <c r="G133" s="2">
        <v>0.17297908422837799</v>
      </c>
      <c r="H133" s="2">
        <v>0.143648763853367</v>
      </c>
      <c r="I133" s="2">
        <v>0.120992472818511</v>
      </c>
      <c r="J133" s="2">
        <v>0.113168724279835</v>
      </c>
      <c r="K133" s="2">
        <v>0.101050392235075</v>
      </c>
      <c r="L133" s="2">
        <v>8.8928985694032694E-2</v>
      </c>
      <c r="M133" s="2">
        <v>2.9296628362166899E-2</v>
      </c>
      <c r="N133" s="2">
        <v>1.50402652771198E-2</v>
      </c>
      <c r="O133" s="2">
        <v>5.8075827306596503E-3</v>
      </c>
    </row>
    <row r="134" spans="1:15" x14ac:dyDescent="0.3">
      <c r="A134" s="8" t="s">
        <v>203</v>
      </c>
      <c r="B134" s="8" t="s">
        <v>103</v>
      </c>
      <c r="C134" s="2">
        <v>7.7691453940066596E-3</v>
      </c>
      <c r="D134" s="2">
        <v>7.0422535211267599E-3</v>
      </c>
      <c r="E134" s="2">
        <v>6.5288356909684398E-3</v>
      </c>
      <c r="F134" s="2">
        <v>6.1702127659574498E-3</v>
      </c>
      <c r="G134" s="2">
        <v>6.7969413763806297E-3</v>
      </c>
      <c r="H134" s="2">
        <v>7.7861952861952898E-3</v>
      </c>
      <c r="I134" s="2">
        <v>1.03885310617079E-2</v>
      </c>
      <c r="J134" s="2">
        <v>1.22761118937412E-2</v>
      </c>
      <c r="K134" s="2">
        <v>1.4277332290240599E-2</v>
      </c>
      <c r="L134" s="2">
        <v>1.85185185185185E-2</v>
      </c>
      <c r="M134" s="2">
        <v>2.2122364327687501E-2</v>
      </c>
      <c r="N134" s="2">
        <v>2.33965968586387E-2</v>
      </c>
      <c r="O134" s="2">
        <v>2.16039788622941E-2</v>
      </c>
    </row>
    <row r="135" spans="1:15" x14ac:dyDescent="0.3">
      <c r="A135" s="8" t="s">
        <v>203</v>
      </c>
      <c r="B135" s="8" t="s">
        <v>104</v>
      </c>
      <c r="C135" s="2">
        <v>0.24506104328523901</v>
      </c>
      <c r="D135" s="2">
        <v>0.25124943207632899</v>
      </c>
      <c r="E135" s="2">
        <v>0.24961915125136</v>
      </c>
      <c r="F135" s="2">
        <v>0.24723404255319101</v>
      </c>
      <c r="G135" s="2">
        <v>0.26274426508071402</v>
      </c>
      <c r="H135" s="2">
        <v>0.27167508417508401</v>
      </c>
      <c r="I135" s="2">
        <v>0.26843964263453102</v>
      </c>
      <c r="J135" s="2">
        <v>0.26484202052726902</v>
      </c>
      <c r="K135" s="2">
        <v>0.26618423626051202</v>
      </c>
      <c r="L135" s="2">
        <v>0.25705903923725698</v>
      </c>
      <c r="M135" s="2">
        <v>0.27324576564120301</v>
      </c>
      <c r="N135" s="2">
        <v>0.266688481675393</v>
      </c>
      <c r="O135" s="2">
        <v>0.26562014299036402</v>
      </c>
    </row>
    <row r="136" spans="1:15" x14ac:dyDescent="0.3">
      <c r="A136" s="8" t="s">
        <v>203</v>
      </c>
      <c r="B136" s="8" t="s">
        <v>105</v>
      </c>
      <c r="C136" s="2">
        <v>2.66370699223085E-2</v>
      </c>
      <c r="D136" s="2">
        <v>2.1808268968650599E-2</v>
      </c>
      <c r="E136" s="2">
        <v>2.1327529923830201E-2</v>
      </c>
      <c r="F136" s="2">
        <v>2.1276595744680899E-2</v>
      </c>
      <c r="G136" s="2">
        <v>2.03908241291419E-2</v>
      </c>
      <c r="H136" s="2">
        <v>2.12542087542088E-2</v>
      </c>
      <c r="I136" s="2">
        <v>2.3478080199459801E-2</v>
      </c>
      <c r="J136" s="2">
        <v>2.8375930770778799E-2</v>
      </c>
      <c r="K136" s="2">
        <v>3.1683942890670801E-2</v>
      </c>
      <c r="L136" s="2">
        <v>3.39200586725339E-2</v>
      </c>
      <c r="M136" s="2">
        <v>3.7504320774282701E-2</v>
      </c>
      <c r="N136" s="2">
        <v>4.64659685863874E-2</v>
      </c>
      <c r="O136" s="2">
        <v>5.08237488343177E-2</v>
      </c>
    </row>
    <row r="137" spans="1:15" x14ac:dyDescent="0.3">
      <c r="A137" s="8" t="s">
        <v>203</v>
      </c>
      <c r="B137" s="8" t="s">
        <v>106</v>
      </c>
      <c r="C137" s="2">
        <v>1.77580466148724E-3</v>
      </c>
      <c r="D137" s="2">
        <v>2.7260336210813301E-3</v>
      </c>
      <c r="E137" s="2">
        <v>3.48204570184984E-3</v>
      </c>
      <c r="F137" s="2">
        <v>3.40425531914894E-3</v>
      </c>
      <c r="G137" s="2">
        <v>2.7612574341546298E-3</v>
      </c>
      <c r="H137" s="2">
        <v>2.9461279461279501E-3</v>
      </c>
      <c r="I137" s="2">
        <v>3.9476418034489896E-3</v>
      </c>
      <c r="J137" s="2">
        <v>3.21996377540753E-3</v>
      </c>
      <c r="K137" s="2">
        <v>3.1292783101897099E-3</v>
      </c>
      <c r="L137" s="2">
        <v>2.75027502750275E-3</v>
      </c>
      <c r="M137" s="2">
        <v>2.5924645696508799E-3</v>
      </c>
      <c r="N137" s="2">
        <v>3.9267015706806298E-3</v>
      </c>
      <c r="O137" s="2">
        <v>2.9530618588747299E-3</v>
      </c>
    </row>
    <row r="138" spans="1:15" x14ac:dyDescent="0.3">
      <c r="A138" s="8" t="s">
        <v>203</v>
      </c>
      <c r="B138" s="8" t="s">
        <v>107</v>
      </c>
      <c r="C138" s="2">
        <v>3.0854605993340702E-2</v>
      </c>
      <c r="D138" s="2">
        <v>3.0895047705588399E-2</v>
      </c>
      <c r="E138" s="2">
        <v>2.8291621327529898E-2</v>
      </c>
      <c r="F138" s="2">
        <v>2.78723404255319E-2</v>
      </c>
      <c r="G138" s="2">
        <v>2.80373831775701E-2</v>
      </c>
      <c r="H138" s="2">
        <v>3.2407407407407399E-2</v>
      </c>
      <c r="I138" s="2">
        <v>3.9684188655724102E-2</v>
      </c>
      <c r="J138" s="2">
        <v>4.9506943046890697E-2</v>
      </c>
      <c r="K138" s="2">
        <v>4.8894973596714297E-2</v>
      </c>
      <c r="L138" s="2">
        <v>6.1972863953062E-2</v>
      </c>
      <c r="M138" s="2">
        <v>7.3625993778085E-2</v>
      </c>
      <c r="N138" s="2">
        <v>7.8697643979057597E-2</v>
      </c>
      <c r="O138" s="2">
        <v>8.6260491140814397E-2</v>
      </c>
    </row>
    <row r="139" spans="1:15" x14ac:dyDescent="0.3">
      <c r="A139" s="8" t="s">
        <v>203</v>
      </c>
      <c r="B139" s="8" t="s">
        <v>108</v>
      </c>
      <c r="C139" s="2">
        <v>3.1076581576026602E-3</v>
      </c>
      <c r="D139" s="2">
        <v>2.4988641526578802E-3</v>
      </c>
      <c r="E139" s="2">
        <v>2.8291621327529901E-3</v>
      </c>
      <c r="F139" s="2">
        <v>3.82978723404255E-3</v>
      </c>
      <c r="G139" s="2">
        <v>2.5488530161427402E-3</v>
      </c>
      <c r="H139" s="2">
        <v>1.8939393939393901E-3</v>
      </c>
      <c r="I139" s="2">
        <v>2.28547683357573E-3</v>
      </c>
      <c r="J139" s="2">
        <v>3.6224592473334699E-3</v>
      </c>
      <c r="K139" s="2">
        <v>3.5204380989634302E-3</v>
      </c>
      <c r="L139" s="2">
        <v>3.6670333700036702E-3</v>
      </c>
      <c r="M139" s="2">
        <v>3.6294503975112299E-3</v>
      </c>
      <c r="N139" s="2">
        <v>4.2539267015706799E-3</v>
      </c>
      <c r="O139" s="2">
        <v>4.50730494249301E-3</v>
      </c>
    </row>
    <row r="140" spans="1:15" x14ac:dyDescent="0.3">
      <c r="A140" s="8" t="s">
        <v>203</v>
      </c>
      <c r="B140" s="8" t="s">
        <v>17</v>
      </c>
      <c r="C140" s="2">
        <v>4.8834628190898999E-3</v>
      </c>
      <c r="D140" s="2">
        <v>9.0867787369377593E-3</v>
      </c>
      <c r="E140" s="2">
        <v>9.1403699673558193E-3</v>
      </c>
      <c r="F140" s="2">
        <v>9.1489361702127708E-3</v>
      </c>
      <c r="G140" s="2">
        <v>9.1333899745114702E-3</v>
      </c>
      <c r="H140" s="2">
        <v>7.36531986531987E-3</v>
      </c>
      <c r="I140" s="2">
        <v>9.7652191980054006E-3</v>
      </c>
      <c r="J140" s="2">
        <v>9.8611390621855498E-3</v>
      </c>
      <c r="K140" s="2">
        <v>9.9745746137297094E-3</v>
      </c>
      <c r="L140" s="2">
        <v>9.1675834250091702E-3</v>
      </c>
      <c r="M140" s="2">
        <v>9.5057034220532299E-3</v>
      </c>
      <c r="N140" s="2">
        <v>9.6531413612565408E-3</v>
      </c>
      <c r="O140" s="2">
        <v>9.4808828100715007E-3</v>
      </c>
    </row>
    <row r="141" spans="1:15" x14ac:dyDescent="0.3">
      <c r="A141" s="8" t="s">
        <v>203</v>
      </c>
      <c r="B141" s="8" t="s">
        <v>109</v>
      </c>
      <c r="C141" s="2">
        <v>0.28812430632630398</v>
      </c>
      <c r="D141" s="2">
        <v>0.31485688323489303</v>
      </c>
      <c r="E141" s="2">
        <v>0.34319912948857501</v>
      </c>
      <c r="F141" s="2">
        <v>0.35893617021276603</v>
      </c>
      <c r="G141" s="2">
        <v>0.37340696686491098</v>
      </c>
      <c r="H141" s="2">
        <v>0.39856902356902402</v>
      </c>
      <c r="I141" s="2">
        <v>0.41969665489299801</v>
      </c>
      <c r="J141" s="2">
        <v>0.41980277721875597</v>
      </c>
      <c r="K141" s="2">
        <v>0.41619401525523197</v>
      </c>
      <c r="L141" s="2">
        <v>0.40924092409240898</v>
      </c>
      <c r="M141" s="2">
        <v>0.44538541306602097</v>
      </c>
      <c r="N141" s="2">
        <v>0.45075261780104697</v>
      </c>
      <c r="O141" s="2">
        <v>0.452129313024557</v>
      </c>
    </row>
    <row r="142" spans="1:15" x14ac:dyDescent="0.3">
      <c r="A142" s="8" t="s">
        <v>203</v>
      </c>
      <c r="B142" s="8" t="s">
        <v>110</v>
      </c>
      <c r="C142" s="2">
        <v>8.7458379578246398E-2</v>
      </c>
      <c r="D142" s="2">
        <v>8.9504770558836905E-2</v>
      </c>
      <c r="E142" s="2">
        <v>9.8585418933623506E-2</v>
      </c>
      <c r="F142" s="2">
        <v>0.10617021276595701</v>
      </c>
      <c r="G142" s="2">
        <v>0.10301614273576901</v>
      </c>
      <c r="H142" s="2">
        <v>0.105218855218855</v>
      </c>
      <c r="I142" s="2">
        <v>0.101807604404737</v>
      </c>
      <c r="J142" s="2">
        <v>9.1768967599114501E-2</v>
      </c>
      <c r="K142" s="2">
        <v>0.10033248582045801</v>
      </c>
      <c r="L142" s="2">
        <v>9.8643197653098605E-2</v>
      </c>
      <c r="M142" s="2">
        <v>0.10352575181472499</v>
      </c>
      <c r="N142" s="2">
        <v>0.104384816753927</v>
      </c>
      <c r="O142" s="2">
        <v>0.100248678893379</v>
      </c>
    </row>
    <row r="143" spans="1:15" x14ac:dyDescent="0.3">
      <c r="A143" s="8" t="s">
        <v>203</v>
      </c>
      <c r="B143" s="8" t="s">
        <v>111</v>
      </c>
      <c r="C143" s="2">
        <v>0.30432852386237502</v>
      </c>
      <c r="D143" s="2">
        <v>0.27033166742389803</v>
      </c>
      <c r="E143" s="2">
        <v>0.236996735582155</v>
      </c>
      <c r="F143" s="2">
        <v>0.21595744680851101</v>
      </c>
      <c r="G143" s="2">
        <v>0.19116397621070499</v>
      </c>
      <c r="H143" s="2">
        <v>0.15088383838383801</v>
      </c>
      <c r="I143" s="2">
        <v>0.120506960315811</v>
      </c>
      <c r="J143" s="2">
        <v>0.116723686858523</v>
      </c>
      <c r="K143" s="2">
        <v>0.10580872286329</v>
      </c>
      <c r="L143" s="2">
        <v>0.105060506050605</v>
      </c>
      <c r="M143" s="2">
        <v>2.8862772208779801E-2</v>
      </c>
      <c r="N143" s="2">
        <v>1.1780104712041901E-2</v>
      </c>
      <c r="O143" s="2">
        <v>6.3723966428349396E-3</v>
      </c>
    </row>
    <row r="144" spans="1:15" x14ac:dyDescent="0.3">
      <c r="A144" s="8" t="s">
        <v>204</v>
      </c>
      <c r="B144" s="8" t="s">
        <v>103</v>
      </c>
      <c r="C144" s="2">
        <v>9.6762188314104894E-3</v>
      </c>
      <c r="D144" s="2">
        <v>9.6406660823838697E-3</v>
      </c>
      <c r="E144" s="2">
        <v>9.4912680334092604E-3</v>
      </c>
      <c r="F144" s="2">
        <v>1.15532734274711E-2</v>
      </c>
      <c r="G144" s="2">
        <v>1.2992125984252E-2</v>
      </c>
      <c r="H144" s="2">
        <v>1.46004432277408E-2</v>
      </c>
      <c r="I144" s="2">
        <v>1.6619821581327101E-2</v>
      </c>
      <c r="J144" s="2">
        <v>1.8292682926829298E-2</v>
      </c>
      <c r="K144" s="2">
        <v>2.13511442023432E-2</v>
      </c>
      <c r="L144" s="2">
        <v>2.2282994024106099E-2</v>
      </c>
      <c r="M144" s="2">
        <v>2.60007849293564E-2</v>
      </c>
      <c r="N144" s="2">
        <v>2.52188808526837E-2</v>
      </c>
      <c r="O144" s="2">
        <v>2.4885041925885899E-2</v>
      </c>
    </row>
    <row r="145" spans="1:16" x14ac:dyDescent="0.3">
      <c r="A145" s="8" t="s">
        <v>204</v>
      </c>
      <c r="B145" s="8" t="s">
        <v>104</v>
      </c>
      <c r="C145" s="2">
        <v>0.22577843939957801</v>
      </c>
      <c r="D145" s="2">
        <v>0.23475647927882801</v>
      </c>
      <c r="E145" s="2">
        <v>0.23728170083523201</v>
      </c>
      <c r="F145" s="2">
        <v>0.24210526315789499</v>
      </c>
      <c r="G145" s="2">
        <v>0.25393700787401602</v>
      </c>
      <c r="H145" s="2">
        <v>0.25576847868595998</v>
      </c>
      <c r="I145" s="2">
        <v>0.25992912134913798</v>
      </c>
      <c r="J145" s="2">
        <v>0.26507132995858301</v>
      </c>
      <c r="K145" s="2">
        <v>0.26234534107084201</v>
      </c>
      <c r="L145" s="2">
        <v>0.26800364630811302</v>
      </c>
      <c r="M145" s="2">
        <v>0.27727629513343799</v>
      </c>
      <c r="N145" s="2">
        <v>0.27226874762086001</v>
      </c>
      <c r="O145" s="2">
        <v>0.27085023893246801</v>
      </c>
    </row>
    <row r="146" spans="1:16" x14ac:dyDescent="0.3">
      <c r="A146" s="8" t="s">
        <v>204</v>
      </c>
      <c r="B146" s="8" t="s">
        <v>105</v>
      </c>
      <c r="C146" s="2">
        <v>7.33159657610718E-2</v>
      </c>
      <c r="D146" s="2">
        <v>6.4104169275071995E-2</v>
      </c>
      <c r="E146" s="2">
        <v>5.92255125284738E-2</v>
      </c>
      <c r="F146" s="2">
        <v>5.1476251604621298E-2</v>
      </c>
      <c r="G146" s="2">
        <v>4.9737532808399001E-2</v>
      </c>
      <c r="H146" s="2">
        <v>4.6538912788423897E-2</v>
      </c>
      <c r="I146" s="2">
        <v>4.5337895637296802E-2</v>
      </c>
      <c r="J146" s="2">
        <v>4.2222733548090197E-2</v>
      </c>
      <c r="K146" s="2">
        <v>4.4344684112558902E-2</v>
      </c>
      <c r="L146" s="2">
        <v>4.5376278739997999E-2</v>
      </c>
      <c r="M146" s="2">
        <v>4.9744897959183701E-2</v>
      </c>
      <c r="N146" s="2">
        <v>5.3197563760943999E-2</v>
      </c>
      <c r="O146" s="2">
        <v>5.22946533225137E-2</v>
      </c>
    </row>
    <row r="147" spans="1:16" x14ac:dyDescent="0.3">
      <c r="A147" s="8" t="s">
        <v>204</v>
      </c>
      <c r="B147" s="8" t="s">
        <v>106</v>
      </c>
      <c r="C147" s="2">
        <v>1.9848654013149701E-3</v>
      </c>
      <c r="D147" s="2">
        <v>2.0032552898459999E-3</v>
      </c>
      <c r="E147" s="2">
        <v>1.8982536066818501E-3</v>
      </c>
      <c r="F147" s="2">
        <v>1.9255455712451899E-3</v>
      </c>
      <c r="G147" s="2">
        <v>2.6246719160105E-3</v>
      </c>
      <c r="H147" s="2">
        <v>2.7375831052014101E-3</v>
      </c>
      <c r="I147" s="2">
        <v>2.6885005499205699E-3</v>
      </c>
      <c r="J147" s="2">
        <v>2.3009664058904699E-3</v>
      </c>
      <c r="K147" s="2">
        <v>3.0658053213620902E-3</v>
      </c>
      <c r="L147" s="2">
        <v>3.1398764306694998E-3</v>
      </c>
      <c r="M147" s="2">
        <v>2.6491365777080102E-3</v>
      </c>
      <c r="N147" s="2">
        <v>2.4743052912066998E-3</v>
      </c>
      <c r="O147" s="2">
        <v>3.0655486430439102E-3</v>
      </c>
    </row>
    <row r="148" spans="1:16" x14ac:dyDescent="0.3">
      <c r="A148" s="8" t="s">
        <v>204</v>
      </c>
      <c r="B148" s="8" t="s">
        <v>107</v>
      </c>
      <c r="C148" s="2">
        <v>9.5025431087954304E-2</v>
      </c>
      <c r="D148" s="2">
        <v>9.6782271190684901E-2</v>
      </c>
      <c r="E148" s="2">
        <v>0.102885345482156</v>
      </c>
      <c r="F148" s="2">
        <v>0.104749679075738</v>
      </c>
      <c r="G148" s="2">
        <v>0.105511811023622</v>
      </c>
      <c r="H148" s="2">
        <v>0.11654282362143099</v>
      </c>
      <c r="I148" s="2">
        <v>0.129292435537089</v>
      </c>
      <c r="J148" s="2">
        <v>0.140473999079613</v>
      </c>
      <c r="K148" s="2">
        <v>0.151428884265849</v>
      </c>
      <c r="L148" s="2">
        <v>0.16327357439481399</v>
      </c>
      <c r="M148" s="2">
        <v>0.18436028257456799</v>
      </c>
      <c r="N148" s="2">
        <v>0.19918157594213901</v>
      </c>
      <c r="O148" s="2">
        <v>0.20331800559011801</v>
      </c>
    </row>
    <row r="149" spans="1:16" x14ac:dyDescent="0.3">
      <c r="A149" s="8" t="s">
        <v>204</v>
      </c>
      <c r="B149" s="8" t="s">
        <v>109</v>
      </c>
      <c r="C149" s="2">
        <v>0.21969978910805099</v>
      </c>
      <c r="D149" s="2">
        <v>0.243270314260674</v>
      </c>
      <c r="E149" s="2">
        <v>0.26676790685902302</v>
      </c>
      <c r="F149" s="2">
        <v>0.285879332477535</v>
      </c>
      <c r="G149" s="2">
        <v>0.29461942257217799</v>
      </c>
      <c r="H149" s="2">
        <v>0.30713075218354802</v>
      </c>
      <c r="I149" s="2">
        <v>0.32139802028595899</v>
      </c>
      <c r="J149" s="2">
        <v>0.31661297745052902</v>
      </c>
      <c r="K149" s="2">
        <v>0.31687287857221103</v>
      </c>
      <c r="L149" s="2">
        <v>0.31226577534690603</v>
      </c>
      <c r="M149" s="2">
        <v>0.33379120879120899</v>
      </c>
      <c r="N149" s="2">
        <v>0.332032736962314</v>
      </c>
      <c r="O149" s="2">
        <v>0.33784149310251599</v>
      </c>
    </row>
    <row r="150" spans="1:16" x14ac:dyDescent="0.3">
      <c r="A150" s="8" t="s">
        <v>204</v>
      </c>
      <c r="B150" s="8" t="s">
        <v>111</v>
      </c>
      <c r="C150" s="2">
        <v>0.27788115618409598</v>
      </c>
      <c r="D150" s="2">
        <v>0.25003130086390402</v>
      </c>
      <c r="E150" s="2">
        <v>0.22234877246266799</v>
      </c>
      <c r="F150" s="2">
        <v>0.19768934531450599</v>
      </c>
      <c r="G150" s="2">
        <v>0.17664041994750701</v>
      </c>
      <c r="H150" s="2">
        <v>0.147959848781124</v>
      </c>
      <c r="I150" s="2">
        <v>0.11658316021019199</v>
      </c>
      <c r="J150" s="2">
        <v>0.110906580763921</v>
      </c>
      <c r="K150" s="2">
        <v>9.7777291142012501E-2</v>
      </c>
      <c r="L150" s="2">
        <v>8.4067659272764106E-2</v>
      </c>
      <c r="M150" s="2">
        <v>2.2861067503924599E-2</v>
      </c>
      <c r="N150" s="2">
        <v>1.0563380281690101E-2</v>
      </c>
      <c r="O150" s="2">
        <v>5.86060769993689E-3</v>
      </c>
    </row>
    <row r="151" spans="1:16" x14ac:dyDescent="0.3">
      <c r="A151" s="8" t="s">
        <v>204</v>
      </c>
      <c r="B151" s="8" t="s">
        <v>17</v>
      </c>
      <c r="C151" s="2">
        <v>8.4356779555886403E-3</v>
      </c>
      <c r="D151" s="2">
        <v>9.3902591711531192E-3</v>
      </c>
      <c r="E151" s="2">
        <v>8.0992153885092403E-3</v>
      </c>
      <c r="F151" s="2">
        <v>8.0872913992297794E-3</v>
      </c>
      <c r="G151" s="2">
        <v>8.1364829396325493E-3</v>
      </c>
      <c r="H151" s="2">
        <v>8.9949159170903403E-3</v>
      </c>
      <c r="I151" s="2">
        <v>8.4321153611145103E-3</v>
      </c>
      <c r="J151" s="2">
        <v>7.3630924988495198E-3</v>
      </c>
      <c r="K151" s="2">
        <v>8.2119785393627506E-3</v>
      </c>
      <c r="L151" s="2">
        <v>8.4067659272764102E-3</v>
      </c>
      <c r="M151" s="2">
        <v>9.0266875981161697E-3</v>
      </c>
      <c r="N151" s="2">
        <v>9.4213932242101298E-3</v>
      </c>
      <c r="O151" s="2">
        <v>8.9261563429807993E-3</v>
      </c>
    </row>
    <row r="152" spans="1:16" x14ac:dyDescent="0.3">
      <c r="A152" s="8" t="s">
        <v>204</v>
      </c>
      <c r="B152" s="8" t="s">
        <v>110</v>
      </c>
      <c r="C152" s="2">
        <v>8.1255427366331706E-2</v>
      </c>
      <c r="D152" s="2">
        <v>8.3260297984224393E-2</v>
      </c>
      <c r="E152" s="2">
        <v>8.5168311819792494E-2</v>
      </c>
      <c r="F152" s="2">
        <v>8.9858793324775393E-2</v>
      </c>
      <c r="G152" s="2">
        <v>8.8713910761154896E-2</v>
      </c>
      <c r="H152" s="2">
        <v>9.3077825576847906E-2</v>
      </c>
      <c r="I152" s="2">
        <v>9.3486496394965202E-2</v>
      </c>
      <c r="J152" s="2">
        <v>9.0543028071790196E-2</v>
      </c>
      <c r="K152" s="2">
        <v>8.8360889083543198E-2</v>
      </c>
      <c r="L152" s="2">
        <v>8.7308822039906794E-2</v>
      </c>
      <c r="M152" s="2">
        <v>8.7813971742543198E-2</v>
      </c>
      <c r="N152" s="2">
        <v>8.82185001903312E-2</v>
      </c>
      <c r="O152" s="2">
        <v>8.5294382832927604E-2</v>
      </c>
    </row>
    <row r="153" spans="1:16" x14ac:dyDescent="0.3">
      <c r="A153" s="8" t="s">
        <v>204</v>
      </c>
      <c r="B153" s="8" t="s">
        <v>108</v>
      </c>
      <c r="C153" s="2">
        <v>6.9470289046024104E-3</v>
      </c>
      <c r="D153" s="2">
        <v>6.7609866032302497E-3</v>
      </c>
      <c r="E153" s="2">
        <v>6.8337129840546698E-3</v>
      </c>
      <c r="F153" s="2">
        <v>6.6752246469833102E-3</v>
      </c>
      <c r="G153" s="2">
        <v>7.0866141732283498E-3</v>
      </c>
      <c r="H153" s="2">
        <v>6.6484161126319904E-3</v>
      </c>
      <c r="I153" s="2">
        <v>6.2324330929976798E-3</v>
      </c>
      <c r="J153" s="2">
        <v>6.2126092959042803E-3</v>
      </c>
      <c r="K153" s="2">
        <v>6.2411036899156901E-3</v>
      </c>
      <c r="L153" s="2">
        <v>5.8746075154461697E-3</v>
      </c>
      <c r="M153" s="2">
        <v>6.4756671899528998E-3</v>
      </c>
      <c r="N153" s="2">
        <v>7.4229158736201003E-3</v>
      </c>
      <c r="O153" s="2">
        <v>7.6638716076097698E-3</v>
      </c>
    </row>
    <row r="154" spans="1:16" x14ac:dyDescent="0.3">
      <c r="A154" s="15"/>
      <c r="B154" s="15"/>
    </row>
    <row r="155" spans="1:16" x14ac:dyDescent="0.3">
      <c r="A155" s="15"/>
      <c r="B155" s="15"/>
    </row>
    <row r="156" spans="1:16" x14ac:dyDescent="0.3">
      <c r="A156" s="15"/>
      <c r="B156" s="13"/>
      <c r="C156" s="18" t="s">
        <v>38</v>
      </c>
      <c r="D156" s="18"/>
      <c r="E156" s="18"/>
      <c r="F156" s="18"/>
      <c r="G156" s="18"/>
      <c r="H156" s="18"/>
      <c r="I156" s="18"/>
      <c r="J156" s="18"/>
      <c r="K156" s="18"/>
      <c r="L156" s="18"/>
      <c r="M156" s="18"/>
      <c r="N156" s="18"/>
      <c r="O156" s="6" t="s">
        <v>39</v>
      </c>
      <c r="P156" s="6" t="s">
        <v>40</v>
      </c>
    </row>
    <row r="157" spans="1:16" x14ac:dyDescent="0.3">
      <c r="A157" s="9" t="s">
        <v>41</v>
      </c>
      <c r="B157" s="9" t="s">
        <v>41</v>
      </c>
      <c r="C157" s="4" t="s">
        <v>19</v>
      </c>
      <c r="D157" s="4" t="s">
        <v>20</v>
      </c>
      <c r="E157" s="4" t="s">
        <v>21</v>
      </c>
      <c r="F157" s="4" t="s">
        <v>22</v>
      </c>
      <c r="G157" s="4" t="s">
        <v>23</v>
      </c>
      <c r="H157" s="4" t="s">
        <v>24</v>
      </c>
      <c r="I157" s="4" t="s">
        <v>25</v>
      </c>
      <c r="J157" s="4" t="s">
        <v>26</v>
      </c>
      <c r="K157" s="4" t="s">
        <v>27</v>
      </c>
      <c r="L157" s="4" t="s">
        <v>28</v>
      </c>
      <c r="M157" s="4" t="s">
        <v>29</v>
      </c>
      <c r="N157" s="4" t="s">
        <v>30</v>
      </c>
      <c r="O157" s="4" t="s">
        <v>31</v>
      </c>
      <c r="P157" s="4" t="s">
        <v>32</v>
      </c>
    </row>
    <row r="158" spans="1:16" x14ac:dyDescent="0.3">
      <c r="A158" s="8" t="s">
        <v>198</v>
      </c>
      <c r="B158" s="8" t="s">
        <v>103</v>
      </c>
      <c r="C158" s="2">
        <v>-7.7922077922077906E-2</v>
      </c>
      <c r="D158" s="2">
        <v>2.8169014084507001E-2</v>
      </c>
      <c r="E158" s="2">
        <v>8.2191780821917804E-2</v>
      </c>
      <c r="F158" s="2">
        <v>-3.7974683544303799E-2</v>
      </c>
      <c r="G158" s="2">
        <v>0.18421052631578899</v>
      </c>
      <c r="H158" s="2">
        <v>0.122222222222222</v>
      </c>
      <c r="I158" s="2">
        <v>0.20792079207920799</v>
      </c>
      <c r="J158" s="2">
        <v>0.13114754098360701</v>
      </c>
      <c r="K158" s="2">
        <v>0.13043478260869601</v>
      </c>
      <c r="L158" s="2">
        <v>7.0512820512820498E-2</v>
      </c>
      <c r="M158" s="2">
        <v>4.1916167664670698E-2</v>
      </c>
      <c r="N158" s="2">
        <v>0.13218390804597699</v>
      </c>
      <c r="O158" s="3">
        <v>0.42753623188405798</v>
      </c>
      <c r="P158" s="3">
        <v>1.6986301369862999</v>
      </c>
    </row>
    <row r="159" spans="1:16" x14ac:dyDescent="0.3">
      <c r="A159" s="8" t="s">
        <v>198</v>
      </c>
      <c r="B159" s="8" t="s">
        <v>104</v>
      </c>
      <c r="C159" s="2">
        <v>5.4822335025380697E-2</v>
      </c>
      <c r="D159" s="2">
        <v>-1.0587102983638101E-2</v>
      </c>
      <c r="E159" s="2">
        <v>7.1011673151750998E-2</v>
      </c>
      <c r="F159" s="2">
        <v>2.6339691189827399E-2</v>
      </c>
      <c r="G159" s="2">
        <v>-4.2477876106194697E-2</v>
      </c>
      <c r="H159" s="2">
        <v>6.1922365988909399E-2</v>
      </c>
      <c r="I159" s="2">
        <v>-2.69799825935596E-2</v>
      </c>
      <c r="J159" s="2">
        <v>9.3023255813953501E-2</v>
      </c>
      <c r="K159" s="2">
        <v>6.0556464811783998E-2</v>
      </c>
      <c r="L159" s="2">
        <v>4.4753086419753098E-2</v>
      </c>
      <c r="M159" s="2">
        <v>0.12555391432791699</v>
      </c>
      <c r="N159" s="2">
        <v>0.174540682414698</v>
      </c>
      <c r="O159" s="3">
        <v>0.46481178396071998</v>
      </c>
      <c r="P159" s="3">
        <v>0.74124513618677002</v>
      </c>
    </row>
    <row r="160" spans="1:16" x14ac:dyDescent="0.3">
      <c r="A160" s="8" t="s">
        <v>198</v>
      </c>
      <c r="B160" s="8" t="s">
        <v>105</v>
      </c>
      <c r="C160" s="2">
        <v>-4.47761194029851E-2</v>
      </c>
      <c r="D160" s="2">
        <v>-0.114583333333333</v>
      </c>
      <c r="E160" s="2">
        <v>8.2352941176470601E-2</v>
      </c>
      <c r="F160" s="2">
        <v>2.7173913043478298E-2</v>
      </c>
      <c r="G160" s="2">
        <v>-2.3809523809523801E-2</v>
      </c>
      <c r="H160" s="2">
        <v>0.219512195121951</v>
      </c>
      <c r="I160" s="2">
        <v>1.3333333333333299E-2</v>
      </c>
      <c r="J160" s="2">
        <v>0.109649122807018</v>
      </c>
      <c r="K160" s="2">
        <v>0.13241106719367601</v>
      </c>
      <c r="L160" s="2">
        <v>3.6649214659685903E-2</v>
      </c>
      <c r="M160" s="2">
        <v>0.127946127946128</v>
      </c>
      <c r="N160" s="2">
        <v>0.23731343283582099</v>
      </c>
      <c r="O160" s="3">
        <v>0.63833992094861702</v>
      </c>
      <c r="P160" s="3">
        <v>1.4382352941176499</v>
      </c>
    </row>
    <row r="161" spans="1:16" x14ac:dyDescent="0.3">
      <c r="A161" s="8" t="s">
        <v>198</v>
      </c>
      <c r="B161" s="8" t="s">
        <v>106</v>
      </c>
      <c r="C161" s="2">
        <v>0.22500000000000001</v>
      </c>
      <c r="D161" s="2">
        <v>-0.183673469387755</v>
      </c>
      <c r="E161" s="2">
        <v>0</v>
      </c>
      <c r="F161" s="2">
        <v>7.4999999999999997E-2</v>
      </c>
      <c r="G161" s="2">
        <v>-2.32558139534884E-2</v>
      </c>
      <c r="H161" s="2">
        <v>0.26190476190476197</v>
      </c>
      <c r="I161" s="2">
        <v>-0.169811320754717</v>
      </c>
      <c r="J161" s="2">
        <v>2.27272727272727E-2</v>
      </c>
      <c r="K161" s="2">
        <v>0.2</v>
      </c>
      <c r="L161" s="2">
        <v>-7.4074074074074098E-2</v>
      </c>
      <c r="M161" s="2">
        <v>-0.1</v>
      </c>
      <c r="N161" s="2">
        <v>0.28888888888888897</v>
      </c>
      <c r="O161" s="3">
        <v>0.28888888888888897</v>
      </c>
      <c r="P161" s="3">
        <v>0.45</v>
      </c>
    </row>
    <row r="162" spans="1:16" x14ac:dyDescent="0.3">
      <c r="A162" s="8" t="s">
        <v>198</v>
      </c>
      <c r="B162" s="8" t="s">
        <v>107</v>
      </c>
      <c r="C162" s="2">
        <v>8.4668192219679597E-2</v>
      </c>
      <c r="D162" s="2">
        <v>8.4388185654008397E-3</v>
      </c>
      <c r="E162" s="2">
        <v>3.3472803347280297E-2</v>
      </c>
      <c r="F162" s="2">
        <v>5.0607287449392697E-2</v>
      </c>
      <c r="G162" s="2">
        <v>-1.5414258188824701E-2</v>
      </c>
      <c r="H162" s="2">
        <v>0.24461839530332699</v>
      </c>
      <c r="I162" s="2">
        <v>0.16352201257861601</v>
      </c>
      <c r="J162" s="2">
        <v>8.1081081081081099E-2</v>
      </c>
      <c r="K162" s="2">
        <v>0.12625</v>
      </c>
      <c r="L162" s="2">
        <v>0.16315205327414001</v>
      </c>
      <c r="M162" s="2">
        <v>0.20038167938931301</v>
      </c>
      <c r="N162" s="2">
        <v>0.225755166931638</v>
      </c>
      <c r="O162" s="3">
        <v>0.92749999999999999</v>
      </c>
      <c r="P162" s="3">
        <v>2.2259414225941399</v>
      </c>
    </row>
    <row r="163" spans="1:16" x14ac:dyDescent="0.3">
      <c r="A163" s="8" t="s">
        <v>198</v>
      </c>
      <c r="B163" s="8" t="s">
        <v>108</v>
      </c>
      <c r="C163" s="2">
        <v>-0.25373134328358199</v>
      </c>
      <c r="D163" s="2">
        <v>0.06</v>
      </c>
      <c r="E163" s="2">
        <v>0.15094339622641501</v>
      </c>
      <c r="F163" s="2">
        <v>-4.91803278688525E-2</v>
      </c>
      <c r="G163" s="2">
        <v>-0.15517241379310301</v>
      </c>
      <c r="H163" s="2">
        <v>0.183673469387755</v>
      </c>
      <c r="I163" s="2">
        <v>-0.15517241379310301</v>
      </c>
      <c r="J163" s="2">
        <v>2.04081632653061E-2</v>
      </c>
      <c r="K163" s="2">
        <v>0.22</v>
      </c>
      <c r="L163" s="2">
        <v>-0.114754098360656</v>
      </c>
      <c r="M163" s="2">
        <v>0.11111111111111099</v>
      </c>
      <c r="N163" s="2">
        <v>8.3333333333333301E-2</v>
      </c>
      <c r="O163" s="3">
        <v>0.3</v>
      </c>
      <c r="P163" s="3">
        <v>0.22641509433962301</v>
      </c>
    </row>
    <row r="164" spans="1:16" x14ac:dyDescent="0.3">
      <c r="A164" s="8" t="s">
        <v>198</v>
      </c>
      <c r="B164" s="8" t="s">
        <v>17</v>
      </c>
      <c r="C164" s="2">
        <v>-0.17307692307692299</v>
      </c>
      <c r="D164" s="2">
        <v>0.186046511627907</v>
      </c>
      <c r="E164" s="2">
        <v>5.8823529411764698E-2</v>
      </c>
      <c r="F164" s="2">
        <v>0.16666666666666699</v>
      </c>
      <c r="G164" s="2">
        <v>-0.19047619047618999</v>
      </c>
      <c r="H164" s="2">
        <v>-0.15686274509803899</v>
      </c>
      <c r="I164" s="2">
        <v>0.13953488372093001</v>
      </c>
      <c r="J164" s="2">
        <v>0.20408163265306101</v>
      </c>
      <c r="K164" s="2">
        <v>-1.6949152542372899E-2</v>
      </c>
      <c r="L164" s="2">
        <v>0.22413793103448301</v>
      </c>
      <c r="M164" s="2">
        <v>5.63380281690141E-2</v>
      </c>
      <c r="N164" s="2">
        <v>0.16</v>
      </c>
      <c r="O164" s="3">
        <v>0.47457627118644102</v>
      </c>
      <c r="P164" s="3">
        <v>0.70588235294117696</v>
      </c>
    </row>
    <row r="165" spans="1:16" x14ac:dyDescent="0.3">
      <c r="A165" s="8" t="s">
        <v>198</v>
      </c>
      <c r="B165" s="8" t="s">
        <v>109</v>
      </c>
      <c r="C165" s="2">
        <v>0.14531043593130799</v>
      </c>
      <c r="D165" s="2">
        <v>7.8431372549019607E-2</v>
      </c>
      <c r="E165" s="2">
        <v>8.9839572192513401E-2</v>
      </c>
      <c r="F165" s="2">
        <v>3.23846908734053E-2</v>
      </c>
      <c r="G165" s="2">
        <v>-1.9011406844106501E-3</v>
      </c>
      <c r="H165" s="2">
        <v>3.7142857142857102E-2</v>
      </c>
      <c r="I165" s="2">
        <v>5.3259871441689602E-2</v>
      </c>
      <c r="J165" s="2">
        <v>1.3949433304272001E-2</v>
      </c>
      <c r="K165" s="2">
        <v>4.2132416165090301E-2</v>
      </c>
      <c r="L165" s="2">
        <v>8.9933993399339898E-2</v>
      </c>
      <c r="M165" s="2">
        <v>0.11884935654807</v>
      </c>
      <c r="N165" s="2">
        <v>8.9309878213802402E-2</v>
      </c>
      <c r="O165" s="3">
        <v>0.38435081685296602</v>
      </c>
      <c r="P165" s="3">
        <v>0.72192513368984002</v>
      </c>
    </row>
    <row r="166" spans="1:16" x14ac:dyDescent="0.3">
      <c r="A166" s="8" t="s">
        <v>198</v>
      </c>
      <c r="B166" s="8" t="s">
        <v>110</v>
      </c>
      <c r="C166" s="2">
        <v>2.3980815347721799E-3</v>
      </c>
      <c r="D166" s="2">
        <v>0.145933014354067</v>
      </c>
      <c r="E166" s="2">
        <v>7.7244258872651406E-2</v>
      </c>
      <c r="F166" s="2">
        <v>-2.7131782945736399E-2</v>
      </c>
      <c r="G166" s="2">
        <v>-8.3665338645418294E-2</v>
      </c>
      <c r="H166" s="2">
        <v>8.6956521739130401E-3</v>
      </c>
      <c r="I166" s="2">
        <v>1.29310344827586E-2</v>
      </c>
      <c r="J166" s="2">
        <v>6.8085106382978697E-2</v>
      </c>
      <c r="K166" s="2">
        <v>-7.9681274900398405E-2</v>
      </c>
      <c r="L166" s="2">
        <v>2.8138528138528102E-2</v>
      </c>
      <c r="M166" s="2">
        <v>6.5263157894736801E-2</v>
      </c>
      <c r="N166" s="2">
        <v>0.16007905138339901</v>
      </c>
      <c r="O166" s="3">
        <v>0.16932270916334699</v>
      </c>
      <c r="P166" s="3">
        <v>0.225469728601253</v>
      </c>
    </row>
    <row r="167" spans="1:16" x14ac:dyDescent="0.3">
      <c r="A167" s="8" t="s">
        <v>198</v>
      </c>
      <c r="B167" s="8" t="s">
        <v>111</v>
      </c>
      <c r="C167" s="2">
        <v>-0.11277658815132</v>
      </c>
      <c r="D167" s="2">
        <v>-0.154465004022526</v>
      </c>
      <c r="E167" s="2">
        <v>-7.3263558515699295E-2</v>
      </c>
      <c r="F167" s="2">
        <v>-0.116016427104723</v>
      </c>
      <c r="G167" s="2">
        <v>-0.30197444831591203</v>
      </c>
      <c r="H167" s="2">
        <v>-0.13477537437604001</v>
      </c>
      <c r="I167" s="2">
        <v>-5.1923076923076898E-2</v>
      </c>
      <c r="J167" s="2">
        <v>-0.105476673427992</v>
      </c>
      <c r="K167" s="2">
        <v>-8.8435374149659907E-2</v>
      </c>
      <c r="L167" s="2">
        <v>-0.67910447761194004</v>
      </c>
      <c r="M167" s="2">
        <v>-0.46511627906976699</v>
      </c>
      <c r="N167" s="2">
        <v>-0.36231884057970998</v>
      </c>
      <c r="O167" s="3">
        <v>-0.90022675736961499</v>
      </c>
      <c r="P167" s="3">
        <v>-0.95813510941960001</v>
      </c>
    </row>
    <row r="168" spans="1:16" x14ac:dyDescent="0.3">
      <c r="A168" s="8" t="s">
        <v>199</v>
      </c>
      <c r="B168" s="8" t="s">
        <v>103</v>
      </c>
      <c r="C168" s="2">
        <v>0</v>
      </c>
      <c r="D168" s="2">
        <v>7.5471698113207503E-2</v>
      </c>
      <c r="E168" s="2">
        <v>-0.175438596491228</v>
      </c>
      <c r="F168" s="2">
        <v>0.21276595744680901</v>
      </c>
      <c r="G168" s="2">
        <v>0.114035087719298</v>
      </c>
      <c r="H168" s="2">
        <v>3.9370078740157501E-2</v>
      </c>
      <c r="I168" s="2">
        <v>0.18181818181818199</v>
      </c>
      <c r="J168" s="2">
        <v>0.121794871794872</v>
      </c>
      <c r="K168" s="2">
        <v>8.5714285714285701E-2</v>
      </c>
      <c r="L168" s="2">
        <v>9.4736842105263203E-2</v>
      </c>
      <c r="M168" s="2">
        <v>5.2884615384615398E-2</v>
      </c>
      <c r="N168" s="2">
        <v>9.5890410958904104E-2</v>
      </c>
      <c r="O168" s="3">
        <v>0.371428571428571</v>
      </c>
      <c r="P168" s="3">
        <v>1.1052631578947401</v>
      </c>
    </row>
    <row r="169" spans="1:16" x14ac:dyDescent="0.3">
      <c r="A169" s="8" t="s">
        <v>199</v>
      </c>
      <c r="B169" s="8" t="s">
        <v>104</v>
      </c>
      <c r="C169" s="2">
        <v>-3.6415908001916603E-2</v>
      </c>
      <c r="D169" s="2">
        <v>4.6742913973147698E-2</v>
      </c>
      <c r="E169" s="2">
        <v>3.3254156769596199E-2</v>
      </c>
      <c r="F169" s="2">
        <v>5.10344827586207E-2</v>
      </c>
      <c r="G169" s="2">
        <v>4.4619422572178498E-2</v>
      </c>
      <c r="H169" s="2">
        <v>-8.3752093802345103E-4</v>
      </c>
      <c r="I169" s="2">
        <v>-1.0896898575021E-2</v>
      </c>
      <c r="J169" s="2">
        <v>6.7796610169491497E-3</v>
      </c>
      <c r="K169" s="2">
        <v>9.2592592592592605E-3</v>
      </c>
      <c r="L169" s="2">
        <v>8.8824020016680605E-2</v>
      </c>
      <c r="M169" s="2">
        <v>2.91076216009192E-2</v>
      </c>
      <c r="N169" s="2">
        <v>-1.97245999255675E-2</v>
      </c>
      <c r="O169" s="3">
        <v>0.10858585858585899</v>
      </c>
      <c r="P169" s="3">
        <v>0.25130641330166298</v>
      </c>
    </row>
    <row r="170" spans="1:16" x14ac:dyDescent="0.3">
      <c r="A170" s="8" t="s">
        <v>199</v>
      </c>
      <c r="B170" s="8" t="s">
        <v>105</v>
      </c>
      <c r="C170" s="2">
        <v>-8.3333333333333301E-2</v>
      </c>
      <c r="D170" s="2">
        <v>-8.9628681177976992E-3</v>
      </c>
      <c r="E170" s="2">
        <v>-1.29198966408269E-3</v>
      </c>
      <c r="F170" s="2">
        <v>1.9404915912031001E-2</v>
      </c>
      <c r="G170" s="2">
        <v>-6.3451776649746201E-3</v>
      </c>
      <c r="H170" s="2">
        <v>1.6602809706258E-2</v>
      </c>
      <c r="I170" s="2">
        <v>8.2914572864321606E-2</v>
      </c>
      <c r="J170" s="2">
        <v>7.6566125290023199E-2</v>
      </c>
      <c r="K170" s="2">
        <v>6.0344827586206899E-2</v>
      </c>
      <c r="L170" s="2">
        <v>0.18394308943089399</v>
      </c>
      <c r="M170" s="2">
        <v>0.108154506437768</v>
      </c>
      <c r="N170" s="2">
        <v>2.0139426800929498E-2</v>
      </c>
      <c r="O170" s="3">
        <v>0.41918103448275901</v>
      </c>
      <c r="P170" s="3">
        <v>0.70155038759689903</v>
      </c>
    </row>
    <row r="171" spans="1:16" x14ac:dyDescent="0.3">
      <c r="A171" s="8" t="s">
        <v>199</v>
      </c>
      <c r="B171" s="8" t="s">
        <v>106</v>
      </c>
      <c r="C171" s="2">
        <v>-0.1</v>
      </c>
      <c r="D171" s="2">
        <v>0.13071895424836599</v>
      </c>
      <c r="E171" s="2">
        <v>-2.8901734104046201E-2</v>
      </c>
      <c r="F171" s="2">
        <v>4.7619047619047603E-2</v>
      </c>
      <c r="G171" s="2">
        <v>5.1136363636363598E-2</v>
      </c>
      <c r="H171" s="2">
        <v>6.4864864864864896E-2</v>
      </c>
      <c r="I171" s="2">
        <v>5.0761421319797002E-2</v>
      </c>
      <c r="J171" s="2">
        <v>-5.3140096618357502E-2</v>
      </c>
      <c r="K171" s="2">
        <v>5.6122448979591802E-2</v>
      </c>
      <c r="L171" s="2">
        <v>0.106280193236715</v>
      </c>
      <c r="M171" s="2">
        <v>0.122270742358079</v>
      </c>
      <c r="N171" s="2">
        <v>-9.7276264591439704E-2</v>
      </c>
      <c r="O171" s="3">
        <v>0.183673469387755</v>
      </c>
      <c r="P171" s="3">
        <v>0.34104046242774599</v>
      </c>
    </row>
    <row r="172" spans="1:16" x14ac:dyDescent="0.3">
      <c r="A172" s="8" t="s">
        <v>199</v>
      </c>
      <c r="B172" s="8" t="s">
        <v>107</v>
      </c>
      <c r="C172" s="2">
        <v>-7.3919107391910696E-2</v>
      </c>
      <c r="D172" s="2">
        <v>3.9156626506024098E-2</v>
      </c>
      <c r="E172" s="2">
        <v>9.4202898550724598E-2</v>
      </c>
      <c r="F172" s="2">
        <v>5.9602649006622502E-2</v>
      </c>
      <c r="G172" s="2">
        <v>5.8749999999999997E-2</v>
      </c>
      <c r="H172" s="2">
        <v>6.1393152302243202E-2</v>
      </c>
      <c r="I172" s="2">
        <v>5.0055617352613997E-2</v>
      </c>
      <c r="J172" s="2">
        <v>0.18432203389830501</v>
      </c>
      <c r="K172" s="2">
        <v>0.11717352415026799</v>
      </c>
      <c r="L172" s="2">
        <v>0.17453963170536399</v>
      </c>
      <c r="M172" s="2">
        <v>0.20040899795500999</v>
      </c>
      <c r="N172" s="2">
        <v>8.7450312322543994E-2</v>
      </c>
      <c r="O172" s="3">
        <v>0.71288014311270098</v>
      </c>
      <c r="P172" s="3">
        <v>1.77536231884058</v>
      </c>
    </row>
    <row r="173" spans="1:16" x14ac:dyDescent="0.3">
      <c r="A173" s="8" t="s">
        <v>199</v>
      </c>
      <c r="B173" s="8" t="s">
        <v>108</v>
      </c>
      <c r="C173" s="2">
        <v>4.8387096774193498E-2</v>
      </c>
      <c r="D173" s="2">
        <v>6.9230769230769207E-2</v>
      </c>
      <c r="E173" s="2">
        <v>-1.4388489208633099E-2</v>
      </c>
      <c r="F173" s="2">
        <v>5.1094890510948898E-2</v>
      </c>
      <c r="G173" s="2">
        <v>2.7777777777777801E-2</v>
      </c>
      <c r="H173" s="2">
        <v>5.4054054054054099E-2</v>
      </c>
      <c r="I173" s="2">
        <v>-3.2051282051282E-2</v>
      </c>
      <c r="J173" s="2">
        <v>-2.6490066225165601E-2</v>
      </c>
      <c r="K173" s="2">
        <v>8.8435374149659907E-2</v>
      </c>
      <c r="L173" s="2">
        <v>0.1</v>
      </c>
      <c r="M173" s="2">
        <v>-3.4090909090909102E-2</v>
      </c>
      <c r="N173" s="2">
        <v>-1.7647058823529401E-2</v>
      </c>
      <c r="O173" s="3">
        <v>0.136054421768707</v>
      </c>
      <c r="P173" s="3">
        <v>0.201438848920863</v>
      </c>
    </row>
    <row r="174" spans="1:16" x14ac:dyDescent="0.3">
      <c r="A174" s="8" t="s">
        <v>199</v>
      </c>
      <c r="B174" s="8" t="s">
        <v>17</v>
      </c>
      <c r="C174" s="2">
        <v>0.233009708737864</v>
      </c>
      <c r="D174" s="2">
        <v>-7.0866141732283505E-2</v>
      </c>
      <c r="E174" s="2">
        <v>3.3898305084745797E-2</v>
      </c>
      <c r="F174" s="2">
        <v>0.10655737704918</v>
      </c>
      <c r="G174" s="2">
        <v>0.133333333333333</v>
      </c>
      <c r="H174" s="2">
        <v>4.5751633986928102E-2</v>
      </c>
      <c r="I174" s="2">
        <v>1.2500000000000001E-2</v>
      </c>
      <c r="J174" s="2">
        <v>6.17283950617284E-3</v>
      </c>
      <c r="K174" s="2">
        <v>3.6809815950920199E-2</v>
      </c>
      <c r="L174" s="2">
        <v>-5.9171597633136102E-3</v>
      </c>
      <c r="M174" s="2">
        <v>-1.7857142857142901E-2</v>
      </c>
      <c r="N174" s="2">
        <v>0.12121212121212099</v>
      </c>
      <c r="O174" s="3">
        <v>0.13496932515337401</v>
      </c>
      <c r="P174" s="3">
        <v>0.56779661016949201</v>
      </c>
    </row>
    <row r="175" spans="1:16" x14ac:dyDescent="0.3">
      <c r="A175" s="8" t="s">
        <v>199</v>
      </c>
      <c r="B175" s="8" t="s">
        <v>109</v>
      </c>
      <c r="C175" s="2">
        <v>3.60915492957746E-2</v>
      </c>
      <c r="D175" s="2">
        <v>0.12574341546304199</v>
      </c>
      <c r="E175" s="2">
        <v>8.6415094339622606E-2</v>
      </c>
      <c r="F175" s="2">
        <v>8.19729072594651E-2</v>
      </c>
      <c r="G175" s="2">
        <v>4.0128410914927803E-2</v>
      </c>
      <c r="H175" s="2">
        <v>6.9753086419753099E-2</v>
      </c>
      <c r="I175" s="2">
        <v>2.1638776687824601E-2</v>
      </c>
      <c r="J175" s="2">
        <v>4.8291443095170902E-2</v>
      </c>
      <c r="K175" s="2">
        <v>4.6066810344827597E-2</v>
      </c>
      <c r="L175" s="2">
        <v>8.8076229719289204E-2</v>
      </c>
      <c r="M175" s="2">
        <v>3.8106508875739603E-2</v>
      </c>
      <c r="N175" s="2">
        <v>-2.75877792977656E-2</v>
      </c>
      <c r="O175" s="3">
        <v>0.14897629310344801</v>
      </c>
      <c r="P175" s="3">
        <v>0.60943396226415103</v>
      </c>
    </row>
    <row r="176" spans="1:16" x14ac:dyDescent="0.3">
      <c r="A176" s="8" t="s">
        <v>199</v>
      </c>
      <c r="B176" s="8" t="s">
        <v>110</v>
      </c>
      <c r="C176" s="2">
        <v>5.3097345132743397E-2</v>
      </c>
      <c r="D176" s="2">
        <v>8.9285714285714302E-2</v>
      </c>
      <c r="E176" s="2">
        <v>2.41080038572806E-2</v>
      </c>
      <c r="F176" s="2">
        <v>5.2730696798493397E-2</v>
      </c>
      <c r="G176" s="2">
        <v>2.0572450805008899E-2</v>
      </c>
      <c r="H176" s="2">
        <v>8.9395267309377704E-2</v>
      </c>
      <c r="I176" s="2">
        <v>-1.20675784392599E-2</v>
      </c>
      <c r="J176" s="2">
        <v>1.54723127035831E-2</v>
      </c>
      <c r="K176" s="2">
        <v>4.9719326383320002E-2</v>
      </c>
      <c r="L176" s="2">
        <v>0.12375859434682999</v>
      </c>
      <c r="M176" s="2">
        <v>3.1271244051665502E-2</v>
      </c>
      <c r="N176" s="2">
        <v>-5.2076466710613001E-2</v>
      </c>
      <c r="O176" s="3">
        <v>0.153167602245389</v>
      </c>
      <c r="P176" s="3">
        <v>0.38669238187078098</v>
      </c>
    </row>
    <row r="177" spans="1:16" x14ac:dyDescent="0.3">
      <c r="A177" s="8" t="s">
        <v>199</v>
      </c>
      <c r="B177" s="8" t="s">
        <v>111</v>
      </c>
      <c r="C177" s="2">
        <v>-0.11490584104692</v>
      </c>
      <c r="D177" s="2">
        <v>-7.0681572304363505E-2</v>
      </c>
      <c r="E177" s="2">
        <v>-8.3818393480791606E-2</v>
      </c>
      <c r="F177" s="2">
        <v>-6.5226598898771707E-2</v>
      </c>
      <c r="G177" s="2">
        <v>-0.13729043951064801</v>
      </c>
      <c r="H177" s="2">
        <v>-8.1932773109243698E-2</v>
      </c>
      <c r="I177" s="2">
        <v>-3.20366132723112E-2</v>
      </c>
      <c r="J177" s="2">
        <v>-4.7281323877068598E-2</v>
      </c>
      <c r="K177" s="2">
        <v>-5.89330024813896E-2</v>
      </c>
      <c r="L177" s="2">
        <v>-0.64073829927488501</v>
      </c>
      <c r="M177" s="2">
        <v>-0.555963302752294</v>
      </c>
      <c r="N177" s="2">
        <v>-0.40495867768595001</v>
      </c>
      <c r="O177" s="3">
        <v>-0.91066997518610404</v>
      </c>
      <c r="P177" s="3">
        <v>-0.94412107101280596</v>
      </c>
    </row>
    <row r="178" spans="1:16" x14ac:dyDescent="0.3">
      <c r="A178" s="8" t="s">
        <v>200</v>
      </c>
      <c r="B178" s="8" t="s">
        <v>103</v>
      </c>
      <c r="C178" s="2">
        <v>0.18691588785046701</v>
      </c>
      <c r="D178" s="2">
        <v>-2.3622047244094498E-2</v>
      </c>
      <c r="E178" s="2">
        <v>5.6451612903225798E-2</v>
      </c>
      <c r="F178" s="2">
        <v>-2.2900763358778602E-2</v>
      </c>
      <c r="G178" s="2">
        <v>0.125</v>
      </c>
      <c r="H178" s="2">
        <v>0.131944444444444</v>
      </c>
      <c r="I178" s="2">
        <v>1.84049079754601E-2</v>
      </c>
      <c r="J178" s="2">
        <v>7.2289156626505993E-2</v>
      </c>
      <c r="K178" s="2">
        <v>0.15730337078651699</v>
      </c>
      <c r="L178" s="2">
        <v>0.13106796116504901</v>
      </c>
      <c r="M178" s="2">
        <v>0.137339055793991</v>
      </c>
      <c r="N178" s="2">
        <v>7.9245283018867907E-2</v>
      </c>
      <c r="O178" s="3">
        <v>0.60674157303370801</v>
      </c>
      <c r="P178" s="3">
        <v>1.30645161290323</v>
      </c>
    </row>
    <row r="179" spans="1:16" x14ac:dyDescent="0.3">
      <c r="A179" s="8" t="s">
        <v>200</v>
      </c>
      <c r="B179" s="8" t="s">
        <v>104</v>
      </c>
      <c r="C179" s="2">
        <v>3.3966609096142797E-2</v>
      </c>
      <c r="D179" s="2">
        <v>4.9554565701559E-2</v>
      </c>
      <c r="E179" s="2">
        <v>3.1299734748010601E-2</v>
      </c>
      <c r="F179" s="2">
        <v>-4.8868312757201597E-2</v>
      </c>
      <c r="G179" s="2">
        <v>-4.4889129259058899E-2</v>
      </c>
      <c r="H179" s="2">
        <v>8.3238958097395205E-2</v>
      </c>
      <c r="I179" s="2">
        <v>2.6659696811291201E-2</v>
      </c>
      <c r="J179" s="2">
        <v>4.4297352342158897E-2</v>
      </c>
      <c r="K179" s="2">
        <v>-4.3881033642125797E-2</v>
      </c>
      <c r="L179" s="2">
        <v>6.6292707802141804E-2</v>
      </c>
      <c r="M179" s="2">
        <v>9.2300334768053605E-2</v>
      </c>
      <c r="N179" s="2">
        <v>0.29991243432574399</v>
      </c>
      <c r="O179" s="3">
        <v>0.44758654314968299</v>
      </c>
      <c r="P179" s="3">
        <v>0.57506631299734701</v>
      </c>
    </row>
    <row r="180" spans="1:16" x14ac:dyDescent="0.3">
      <c r="A180" s="8" t="s">
        <v>200</v>
      </c>
      <c r="B180" s="8" t="s">
        <v>105</v>
      </c>
      <c r="C180" s="2">
        <v>-2.5029797377830801E-2</v>
      </c>
      <c r="D180" s="2">
        <v>-2.4449877750611199E-3</v>
      </c>
      <c r="E180" s="2">
        <v>-4.9019607843137298E-3</v>
      </c>
      <c r="F180" s="2">
        <v>-7.0197044334975395E-2</v>
      </c>
      <c r="G180" s="2">
        <v>-0.10860927152317899</v>
      </c>
      <c r="H180" s="2">
        <v>0.12481426448737</v>
      </c>
      <c r="I180" s="2">
        <v>3.8309114927344803E-2</v>
      </c>
      <c r="J180" s="2">
        <v>6.4885496183206104E-2</v>
      </c>
      <c r="K180" s="2">
        <v>0</v>
      </c>
      <c r="L180" s="2">
        <v>4.1816009557944997E-2</v>
      </c>
      <c r="M180" s="2">
        <v>0.119266055045872</v>
      </c>
      <c r="N180" s="2">
        <v>0.28893442622950799</v>
      </c>
      <c r="O180" s="3">
        <v>0.50298685782556796</v>
      </c>
      <c r="P180" s="3">
        <v>0.54166666666666696</v>
      </c>
    </row>
    <row r="181" spans="1:16" x14ac:dyDescent="0.3">
      <c r="A181" s="8" t="s">
        <v>200</v>
      </c>
      <c r="B181" s="8" t="s">
        <v>106</v>
      </c>
      <c r="C181" s="2">
        <v>0.23529411764705899</v>
      </c>
      <c r="D181" s="2">
        <v>9.5238095238095205E-2</v>
      </c>
      <c r="E181" s="2">
        <v>-0.13043478260869601</v>
      </c>
      <c r="F181" s="2">
        <v>0.1</v>
      </c>
      <c r="G181" s="2">
        <v>-9.0909090909090898E-2</v>
      </c>
      <c r="H181" s="2">
        <v>0</v>
      </c>
      <c r="I181" s="2">
        <v>-0.05</v>
      </c>
      <c r="J181" s="2">
        <v>0.105263157894737</v>
      </c>
      <c r="K181" s="2">
        <v>9.5238095238095205E-2</v>
      </c>
      <c r="L181" s="2">
        <v>-0.13043478260869601</v>
      </c>
      <c r="M181" s="2">
        <v>0.05</v>
      </c>
      <c r="N181" s="2">
        <v>0.238095238095238</v>
      </c>
      <c r="O181" s="3">
        <v>0.238095238095238</v>
      </c>
      <c r="P181" s="3">
        <v>0.13043478260869601</v>
      </c>
    </row>
    <row r="182" spans="1:16" x14ac:dyDescent="0.3">
      <c r="A182" s="8" t="s">
        <v>200</v>
      </c>
      <c r="B182" s="8" t="s">
        <v>107</v>
      </c>
      <c r="C182" s="2">
        <v>5.1705170517051702E-2</v>
      </c>
      <c r="D182" s="2">
        <v>5.3347280334727999E-2</v>
      </c>
      <c r="E182" s="2">
        <v>0.10824230387288999</v>
      </c>
      <c r="F182" s="2">
        <v>3.13620071684588E-2</v>
      </c>
      <c r="G182" s="2">
        <v>8.9487402258905294E-2</v>
      </c>
      <c r="H182" s="2">
        <v>0.11244019138756001</v>
      </c>
      <c r="I182" s="2">
        <v>0.103225806451613</v>
      </c>
      <c r="J182" s="2">
        <v>0.157894736842105</v>
      </c>
      <c r="K182" s="2">
        <v>8.0246913580246895E-2</v>
      </c>
      <c r="L182" s="2">
        <v>0.13402597402597399</v>
      </c>
      <c r="M182" s="2">
        <v>0.18415025194686199</v>
      </c>
      <c r="N182" s="2">
        <v>0.37330754352030898</v>
      </c>
      <c r="O182" s="3">
        <v>0.99214365881032596</v>
      </c>
      <c r="P182" s="3">
        <v>2.5253227408143002</v>
      </c>
    </row>
    <row r="183" spans="1:16" x14ac:dyDescent="0.3">
      <c r="A183" s="8" t="s">
        <v>200</v>
      </c>
      <c r="B183" s="8" t="s">
        <v>108</v>
      </c>
      <c r="C183" s="2">
        <v>1.53061224489796E-2</v>
      </c>
      <c r="D183" s="2">
        <v>-2.5125628140703501E-2</v>
      </c>
      <c r="E183" s="2">
        <v>-6.7010309278350499E-2</v>
      </c>
      <c r="F183" s="2">
        <v>-0.121546961325967</v>
      </c>
      <c r="G183" s="2">
        <v>-5.0314465408804999E-2</v>
      </c>
      <c r="H183" s="2">
        <v>7.9470198675496706E-2</v>
      </c>
      <c r="I183" s="2">
        <v>-5.5214723926380403E-2</v>
      </c>
      <c r="J183" s="2">
        <v>0.14935064935064901</v>
      </c>
      <c r="K183" s="2">
        <v>0.124293785310734</v>
      </c>
      <c r="L183" s="2">
        <v>2.01005025125628E-2</v>
      </c>
      <c r="M183" s="2">
        <v>0.133004926108374</v>
      </c>
      <c r="N183" s="2">
        <v>0.430434782608696</v>
      </c>
      <c r="O183" s="3">
        <v>0.85875706214689296</v>
      </c>
      <c r="P183" s="3">
        <v>0.69587628865979401</v>
      </c>
    </row>
    <row r="184" spans="1:16" x14ac:dyDescent="0.3">
      <c r="A184" s="8" t="s">
        <v>200</v>
      </c>
      <c r="B184" s="8" t="s">
        <v>17</v>
      </c>
      <c r="C184" s="2">
        <v>-1.6666666666666701E-2</v>
      </c>
      <c r="D184" s="2">
        <v>0.23728813559322001</v>
      </c>
      <c r="E184" s="2">
        <v>-0.150684931506849</v>
      </c>
      <c r="F184" s="2">
        <v>-3.2258064516128997E-2</v>
      </c>
      <c r="G184" s="2">
        <v>-1.6666666666666701E-2</v>
      </c>
      <c r="H184" s="2">
        <v>3.3898305084745797E-2</v>
      </c>
      <c r="I184" s="2">
        <v>3.2786885245901599E-2</v>
      </c>
      <c r="J184" s="2">
        <v>-9.5238095238095205E-2</v>
      </c>
      <c r="K184" s="2">
        <v>0.19298245614035101</v>
      </c>
      <c r="L184" s="2">
        <v>0</v>
      </c>
      <c r="M184" s="2">
        <v>0.14705882352941199</v>
      </c>
      <c r="N184" s="2">
        <v>0.32051282051282098</v>
      </c>
      <c r="O184" s="3">
        <v>0.80701754385964897</v>
      </c>
      <c r="P184" s="3">
        <v>0.41095890410958902</v>
      </c>
    </row>
    <row r="185" spans="1:16" x14ac:dyDescent="0.3">
      <c r="A185" s="8" t="s">
        <v>200</v>
      </c>
      <c r="B185" s="8" t="s">
        <v>109</v>
      </c>
      <c r="C185" s="2">
        <v>6.4431295200525998E-2</v>
      </c>
      <c r="D185" s="2">
        <v>5.3119209388511397E-2</v>
      </c>
      <c r="E185" s="2">
        <v>4.3401759530791797E-2</v>
      </c>
      <c r="F185" s="2">
        <v>-2.3046655424395698E-2</v>
      </c>
      <c r="G185" s="2">
        <v>-5.1783659378596102E-3</v>
      </c>
      <c r="H185" s="2">
        <v>9.0225563909774403E-2</v>
      </c>
      <c r="I185" s="2">
        <v>4.5623342175066299E-2</v>
      </c>
      <c r="J185" s="2">
        <v>1.47133434804668E-2</v>
      </c>
      <c r="K185" s="2">
        <v>-2.5000000000000001E-2</v>
      </c>
      <c r="L185" s="2">
        <v>4.8205128205128199E-2</v>
      </c>
      <c r="M185" s="2">
        <v>4.06066536203522E-2</v>
      </c>
      <c r="N185" s="2">
        <v>0.17066290550070501</v>
      </c>
      <c r="O185" s="3">
        <v>0.245</v>
      </c>
      <c r="P185" s="3">
        <v>0.46041055718475099</v>
      </c>
    </row>
    <row r="186" spans="1:16" x14ac:dyDescent="0.3">
      <c r="A186" s="8" t="s">
        <v>200</v>
      </c>
      <c r="B186" s="8" t="s">
        <v>110</v>
      </c>
      <c r="C186" s="2">
        <v>6.9230769230769207E-2</v>
      </c>
      <c r="D186" s="2">
        <v>2.0143884892086301E-2</v>
      </c>
      <c r="E186" s="2">
        <v>-7.0521861777150903E-3</v>
      </c>
      <c r="F186" s="2">
        <v>8.5227272727272704E-3</v>
      </c>
      <c r="G186" s="2">
        <v>-0.11408450704225399</v>
      </c>
      <c r="H186" s="2">
        <v>6.3593004769475395E-2</v>
      </c>
      <c r="I186" s="2">
        <v>5.9790732436472297E-3</v>
      </c>
      <c r="J186" s="2">
        <v>2.9717682020802402E-3</v>
      </c>
      <c r="K186" s="2">
        <v>-0.04</v>
      </c>
      <c r="L186" s="2">
        <v>6.6358024691358E-2</v>
      </c>
      <c r="M186" s="2">
        <v>2.8943560057887101E-2</v>
      </c>
      <c r="N186" s="2">
        <v>0.23206751054852301</v>
      </c>
      <c r="O186" s="3">
        <v>0.29777777777777797</v>
      </c>
      <c r="P186" s="3">
        <v>0.235543018335684</v>
      </c>
    </row>
    <row r="187" spans="1:16" x14ac:dyDescent="0.3">
      <c r="A187" s="8" t="s">
        <v>200</v>
      </c>
      <c r="B187" s="8" t="s">
        <v>111</v>
      </c>
      <c r="C187" s="2">
        <v>-0.124574829931973</v>
      </c>
      <c r="D187" s="2">
        <v>-0.12481787275376401</v>
      </c>
      <c r="E187" s="2">
        <v>-0.105438401775805</v>
      </c>
      <c r="F187" s="2">
        <v>-0.24379652605459101</v>
      </c>
      <c r="G187" s="2">
        <v>-0.29614438063986898</v>
      </c>
      <c r="H187" s="2">
        <v>-0.130536130536131</v>
      </c>
      <c r="I187" s="2">
        <v>-3.8873994638069703E-2</v>
      </c>
      <c r="J187" s="2">
        <v>-5.9972105997210597E-2</v>
      </c>
      <c r="K187" s="2">
        <v>-7.4183976261127604E-2</v>
      </c>
      <c r="L187" s="2">
        <v>-0.737179487179487</v>
      </c>
      <c r="M187" s="2">
        <v>-0.55487804878048796</v>
      </c>
      <c r="N187" s="2">
        <v>-0.35616438356164398</v>
      </c>
      <c r="O187" s="3">
        <v>-0.93026706231454004</v>
      </c>
      <c r="P187" s="3">
        <v>-0.97391786903440603</v>
      </c>
    </row>
    <row r="188" spans="1:16" x14ac:dyDescent="0.3">
      <c r="A188" s="8" t="s">
        <v>201</v>
      </c>
      <c r="B188" s="8" t="s">
        <v>103</v>
      </c>
      <c r="C188" s="2">
        <v>0.140845070422535</v>
      </c>
      <c r="D188" s="2">
        <v>8.6419753086419707E-2</v>
      </c>
      <c r="E188" s="2">
        <v>0.102272727272727</v>
      </c>
      <c r="F188" s="2">
        <v>0.185567010309278</v>
      </c>
      <c r="G188" s="2">
        <v>6.08695652173913E-2</v>
      </c>
      <c r="H188" s="2">
        <v>-2.4590163934426201E-2</v>
      </c>
      <c r="I188" s="2">
        <v>0.24369747899159699</v>
      </c>
      <c r="J188" s="2">
        <v>9.45945945945946E-2</v>
      </c>
      <c r="K188" s="2">
        <v>0.16049382716049401</v>
      </c>
      <c r="L188" s="2">
        <v>0.20744680851063799</v>
      </c>
      <c r="M188" s="2">
        <v>3.5242290748898703E-2</v>
      </c>
      <c r="N188" s="2">
        <v>-0.31489361702127699</v>
      </c>
      <c r="O188" s="3">
        <v>-6.17283950617284E-3</v>
      </c>
      <c r="P188" s="3">
        <v>0.82954545454545503</v>
      </c>
    </row>
    <row r="189" spans="1:16" x14ac:dyDescent="0.3">
      <c r="A189" s="8" t="s">
        <v>201</v>
      </c>
      <c r="B189" s="8" t="s">
        <v>104</v>
      </c>
      <c r="C189" s="2">
        <v>2.7359781121751001E-2</v>
      </c>
      <c r="D189" s="2">
        <v>-1.06524633821571E-2</v>
      </c>
      <c r="E189" s="2">
        <v>3.2301480484522201E-2</v>
      </c>
      <c r="F189" s="2">
        <v>8.9960886571056095E-2</v>
      </c>
      <c r="G189" s="2">
        <v>0.19437799043062201</v>
      </c>
      <c r="H189" s="2">
        <v>6.7601402103154698E-2</v>
      </c>
      <c r="I189" s="2">
        <v>5.2532833020637902E-2</v>
      </c>
      <c r="J189" s="2">
        <v>2.1390374331550801E-2</v>
      </c>
      <c r="K189" s="2">
        <v>0.116492146596859</v>
      </c>
      <c r="L189" s="2">
        <v>0.14654161781946101</v>
      </c>
      <c r="M189" s="2">
        <v>-3.1697341513292399E-2</v>
      </c>
      <c r="N189" s="2">
        <v>-0.26786342837029198</v>
      </c>
      <c r="O189" s="3">
        <v>-9.2495636998254804E-2</v>
      </c>
      <c r="P189" s="3">
        <v>0.39973082099596202</v>
      </c>
    </row>
    <row r="190" spans="1:16" x14ac:dyDescent="0.3">
      <c r="A190" s="8" t="s">
        <v>201</v>
      </c>
      <c r="B190" s="8" t="s">
        <v>105</v>
      </c>
      <c r="C190" s="2">
        <v>-6.21761658031088E-2</v>
      </c>
      <c r="D190" s="2">
        <v>-4.1436464088397802E-2</v>
      </c>
      <c r="E190" s="2">
        <v>-5.4755043227665702E-2</v>
      </c>
      <c r="F190" s="2">
        <v>7.3170731707317097E-2</v>
      </c>
      <c r="G190" s="2">
        <v>0.19318181818181801</v>
      </c>
      <c r="H190" s="2">
        <v>7.6190476190476197E-2</v>
      </c>
      <c r="I190" s="2">
        <v>8.8495575221238895E-2</v>
      </c>
      <c r="J190" s="2">
        <v>3.0487804878048801E-2</v>
      </c>
      <c r="K190" s="2">
        <v>0.21104536489151901</v>
      </c>
      <c r="L190" s="2">
        <v>0.24104234527687299</v>
      </c>
      <c r="M190" s="2">
        <v>2.6246719160105E-3</v>
      </c>
      <c r="N190" s="2">
        <v>-0.29973821989528798</v>
      </c>
      <c r="O190" s="3">
        <v>5.52268244575937E-2</v>
      </c>
      <c r="P190" s="3">
        <v>0.54178674351584999</v>
      </c>
    </row>
    <row r="191" spans="1:16" x14ac:dyDescent="0.3">
      <c r="A191" s="8" t="s">
        <v>201</v>
      </c>
      <c r="B191" s="8" t="s">
        <v>106</v>
      </c>
      <c r="C191" s="2">
        <v>-0.18518518518518501</v>
      </c>
      <c r="D191" s="2">
        <v>0.27272727272727298</v>
      </c>
      <c r="E191" s="2">
        <v>0.17857142857142899</v>
      </c>
      <c r="F191" s="2">
        <v>-6.0606060606060601E-2</v>
      </c>
      <c r="G191" s="2">
        <v>0.19354838709677399</v>
      </c>
      <c r="H191" s="2">
        <v>0.162162162162162</v>
      </c>
      <c r="I191" s="2">
        <v>-0.25581395348837199</v>
      </c>
      <c r="J191" s="2">
        <v>3.125E-2</v>
      </c>
      <c r="K191" s="2">
        <v>6.0606060606060601E-2</v>
      </c>
      <c r="L191" s="2">
        <v>2.8571428571428598E-2</v>
      </c>
      <c r="M191" s="2">
        <v>0.25</v>
      </c>
      <c r="N191" s="2">
        <v>-0.133333333333333</v>
      </c>
      <c r="O191" s="3">
        <v>0.18181818181818199</v>
      </c>
      <c r="P191" s="3">
        <v>0.39285714285714302</v>
      </c>
    </row>
    <row r="192" spans="1:16" x14ac:dyDescent="0.3">
      <c r="A192" s="8" t="s">
        <v>201</v>
      </c>
      <c r="B192" s="8" t="s">
        <v>107</v>
      </c>
      <c r="C192" s="2">
        <v>1.25984251968504E-2</v>
      </c>
      <c r="D192" s="2">
        <v>1.39968895800933E-2</v>
      </c>
      <c r="E192" s="2">
        <v>9.5092024539877307E-2</v>
      </c>
      <c r="F192" s="2">
        <v>0.189075630252101</v>
      </c>
      <c r="G192" s="2">
        <v>0.27561837455830401</v>
      </c>
      <c r="H192" s="2">
        <v>0.171745152354571</v>
      </c>
      <c r="I192" s="2">
        <v>0.16942474389282899</v>
      </c>
      <c r="J192" s="2">
        <v>0.119946091644205</v>
      </c>
      <c r="K192" s="2">
        <v>0.32310469314079399</v>
      </c>
      <c r="L192" s="2">
        <v>0.27194179172351102</v>
      </c>
      <c r="M192" s="2">
        <v>7.8298176617804804E-2</v>
      </c>
      <c r="N192" s="2">
        <v>-0.17506631299734701</v>
      </c>
      <c r="O192" s="3">
        <v>0.49699157641395902</v>
      </c>
      <c r="P192" s="3">
        <v>2.8159509202453998</v>
      </c>
    </row>
    <row r="193" spans="1:16" x14ac:dyDescent="0.3">
      <c r="A193" s="8" t="s">
        <v>201</v>
      </c>
      <c r="B193" s="8" t="s">
        <v>108</v>
      </c>
      <c r="C193" s="2">
        <v>-0.15625</v>
      </c>
      <c r="D193" s="2">
        <v>3.7037037037037E-2</v>
      </c>
      <c r="E193" s="2">
        <v>0.25</v>
      </c>
      <c r="F193" s="2">
        <v>0.71428571428571397</v>
      </c>
      <c r="G193" s="2">
        <v>0.15</v>
      </c>
      <c r="H193" s="2">
        <v>0.15942028985507201</v>
      </c>
      <c r="I193" s="2">
        <v>0.13750000000000001</v>
      </c>
      <c r="J193" s="2">
        <v>-0.10989010989011</v>
      </c>
      <c r="K193" s="2">
        <v>2.4691358024691398E-2</v>
      </c>
      <c r="L193" s="2">
        <v>0.19277108433734899</v>
      </c>
      <c r="M193" s="2">
        <v>-3.03030303030303E-2</v>
      </c>
      <c r="N193" s="2">
        <v>-0.64583333333333304</v>
      </c>
      <c r="O193" s="3">
        <v>-0.58024691358024705</v>
      </c>
      <c r="P193" s="3">
        <v>0.214285714285714</v>
      </c>
    </row>
    <row r="194" spans="1:16" x14ac:dyDescent="0.3">
      <c r="A194" s="8" t="s">
        <v>201</v>
      </c>
      <c r="B194" s="8" t="s">
        <v>17</v>
      </c>
      <c r="C194" s="2">
        <v>0</v>
      </c>
      <c r="D194" s="2">
        <v>0.2</v>
      </c>
      <c r="E194" s="2">
        <v>0.22916666666666699</v>
      </c>
      <c r="F194" s="2">
        <v>3.3898305084745797E-2</v>
      </c>
      <c r="G194" s="2">
        <v>0.22950819672131101</v>
      </c>
      <c r="H194" s="2">
        <v>5.3333333333333302E-2</v>
      </c>
      <c r="I194" s="2">
        <v>-6.3291139240506306E-2</v>
      </c>
      <c r="J194" s="2">
        <v>9.45945945945946E-2</v>
      </c>
      <c r="K194" s="2">
        <v>0.18518518518518501</v>
      </c>
      <c r="L194" s="2">
        <v>6.25E-2</v>
      </c>
      <c r="M194" s="2">
        <v>9.8039215686274508E-3</v>
      </c>
      <c r="N194" s="2">
        <v>-0.25242718446601897</v>
      </c>
      <c r="O194" s="3">
        <v>-4.9382716049382699E-2</v>
      </c>
      <c r="P194" s="3">
        <v>0.60416666666666696</v>
      </c>
    </row>
    <row r="195" spans="1:16" x14ac:dyDescent="0.3">
      <c r="A195" s="8" t="s">
        <v>201</v>
      </c>
      <c r="B195" s="8" t="s">
        <v>109</v>
      </c>
      <c r="C195" s="2">
        <v>5.9711736444749502E-2</v>
      </c>
      <c r="D195" s="2">
        <v>0.123056994818653</v>
      </c>
      <c r="E195" s="2">
        <v>8.2468281430219101E-2</v>
      </c>
      <c r="F195" s="2">
        <v>0.10122535961640899</v>
      </c>
      <c r="G195" s="2">
        <v>0.111272375423319</v>
      </c>
      <c r="H195" s="2">
        <v>9.0117544623421794E-2</v>
      </c>
      <c r="I195" s="2">
        <v>5.5511182108626198E-2</v>
      </c>
      <c r="J195" s="2">
        <v>7.5671585319712496E-4</v>
      </c>
      <c r="K195" s="2">
        <v>2.68431001890359E-2</v>
      </c>
      <c r="L195" s="2">
        <v>9.0574374079528702E-2</v>
      </c>
      <c r="M195" s="2">
        <v>3.7137069547603001E-3</v>
      </c>
      <c r="N195" s="2">
        <v>-0.114698957282207</v>
      </c>
      <c r="O195" s="3">
        <v>-4.9149338374291102E-3</v>
      </c>
      <c r="P195" s="3">
        <v>0.51787773933102699</v>
      </c>
    </row>
    <row r="196" spans="1:16" x14ac:dyDescent="0.3">
      <c r="A196" s="8" t="s">
        <v>201</v>
      </c>
      <c r="B196" s="8" t="s">
        <v>110</v>
      </c>
      <c r="C196" s="2">
        <v>9.1603053435114504E-2</v>
      </c>
      <c r="D196" s="2">
        <v>7.3426573426573397E-2</v>
      </c>
      <c r="E196" s="2">
        <v>1.46579804560261E-2</v>
      </c>
      <c r="F196" s="2">
        <v>4.9759229534510403E-2</v>
      </c>
      <c r="G196" s="2">
        <v>0.17889908256880699</v>
      </c>
      <c r="H196" s="2">
        <v>1.68612191958495E-2</v>
      </c>
      <c r="I196" s="2">
        <v>-1.02040816326531E-2</v>
      </c>
      <c r="J196" s="2">
        <v>1.28865979381443E-2</v>
      </c>
      <c r="K196" s="2">
        <v>1.1450381679389301E-2</v>
      </c>
      <c r="L196" s="2">
        <v>0.108176100628931</v>
      </c>
      <c r="M196" s="2">
        <v>-1.8161180476731001E-2</v>
      </c>
      <c r="N196" s="2">
        <v>-0.18150289017341001</v>
      </c>
      <c r="O196" s="3">
        <v>-9.9236641221374003E-2</v>
      </c>
      <c r="P196" s="3">
        <v>0.15309446254071701</v>
      </c>
    </row>
    <row r="197" spans="1:16" x14ac:dyDescent="0.3">
      <c r="A197" s="8" t="s">
        <v>201</v>
      </c>
      <c r="B197" s="8" t="s">
        <v>111</v>
      </c>
      <c r="C197" s="2">
        <v>-0.15694591728526</v>
      </c>
      <c r="D197" s="2">
        <v>-9.2452830188679197E-2</v>
      </c>
      <c r="E197" s="2">
        <v>-9.9792099792099798E-2</v>
      </c>
      <c r="F197" s="2">
        <v>-7.69822940723634E-2</v>
      </c>
      <c r="G197" s="2">
        <v>-9.6747289407839901E-2</v>
      </c>
      <c r="H197" s="2">
        <v>-0.13481071098799599</v>
      </c>
      <c r="I197" s="2">
        <v>-5.3361792956243296E-3</v>
      </c>
      <c r="J197" s="2">
        <v>-9.8712446351931299E-2</v>
      </c>
      <c r="K197" s="2">
        <v>-1.3095238095238101E-2</v>
      </c>
      <c r="L197" s="2">
        <v>-0.68275030156815397</v>
      </c>
      <c r="M197" s="2">
        <v>-0.61596958174904903</v>
      </c>
      <c r="N197" s="2">
        <v>-0.59405940594059403</v>
      </c>
      <c r="O197" s="3">
        <v>-0.95119047619047603</v>
      </c>
      <c r="P197" s="3">
        <v>-0.97158697158697205</v>
      </c>
    </row>
    <row r="198" spans="1:16" x14ac:dyDescent="0.3">
      <c r="A198" s="8" t="s">
        <v>202</v>
      </c>
      <c r="B198" s="8" t="s">
        <v>103</v>
      </c>
      <c r="C198" s="2">
        <v>-1.2500000000000001E-2</v>
      </c>
      <c r="D198" s="2">
        <v>-0.10126582278481</v>
      </c>
      <c r="E198" s="2">
        <v>0</v>
      </c>
      <c r="F198" s="2">
        <v>0.22535211267605601</v>
      </c>
      <c r="G198" s="2">
        <v>9.1954022988505704E-2</v>
      </c>
      <c r="H198" s="2">
        <v>0.21052631578947401</v>
      </c>
      <c r="I198" s="2">
        <v>6.9565217391304293E-2</v>
      </c>
      <c r="J198" s="2">
        <v>0.113821138211382</v>
      </c>
      <c r="K198" s="2">
        <v>5.8394160583941597E-2</v>
      </c>
      <c r="L198" s="2">
        <v>0.24827586206896601</v>
      </c>
      <c r="M198" s="2">
        <v>0.21546961325966901</v>
      </c>
      <c r="N198" s="2">
        <v>9.54545454545455E-2</v>
      </c>
      <c r="O198" s="3">
        <v>0.75912408759124095</v>
      </c>
      <c r="P198" s="3">
        <v>2.3943661971830998</v>
      </c>
    </row>
    <row r="199" spans="1:16" x14ac:dyDescent="0.3">
      <c r="A199" s="8" t="s">
        <v>202</v>
      </c>
      <c r="B199" s="8" t="s">
        <v>104</v>
      </c>
      <c r="C199" s="2">
        <v>-2.9052876234747199E-2</v>
      </c>
      <c r="D199" s="2">
        <v>1.2567324955116701E-2</v>
      </c>
      <c r="E199" s="2">
        <v>5.9101654846335696E-4</v>
      </c>
      <c r="F199" s="2">
        <v>6.6745422327229798E-2</v>
      </c>
      <c r="G199" s="2">
        <v>3.2668881506090798E-2</v>
      </c>
      <c r="H199" s="2">
        <v>4.1286863270777498E-2</v>
      </c>
      <c r="I199" s="2">
        <v>-7.2090628218331601E-3</v>
      </c>
      <c r="J199" s="2">
        <v>2.2302904564315398E-2</v>
      </c>
      <c r="K199" s="2">
        <v>1.6235413495687499E-2</v>
      </c>
      <c r="L199" s="2">
        <v>4.3434847728407402E-2</v>
      </c>
      <c r="M199" s="2">
        <v>3.82775119617225E-2</v>
      </c>
      <c r="N199" s="2">
        <v>5.6682027649769602E-2</v>
      </c>
      <c r="O199" s="3">
        <v>0.163368848300355</v>
      </c>
      <c r="P199" s="3">
        <v>0.35520094562647803</v>
      </c>
    </row>
    <row r="200" spans="1:16" x14ac:dyDescent="0.3">
      <c r="A200" s="8" t="s">
        <v>202</v>
      </c>
      <c r="B200" s="8" t="s">
        <v>105</v>
      </c>
      <c r="C200" s="2">
        <v>-9.6280087527352301E-2</v>
      </c>
      <c r="D200" s="2">
        <v>-1.21065375302663E-2</v>
      </c>
      <c r="E200" s="2">
        <v>-1.22549019607843E-2</v>
      </c>
      <c r="F200" s="2">
        <v>8.1885856079404504E-2</v>
      </c>
      <c r="G200" s="2">
        <v>-1.14678899082569E-2</v>
      </c>
      <c r="H200" s="2">
        <v>8.3526682134570804E-2</v>
      </c>
      <c r="I200" s="2">
        <v>4.0685224839400402E-2</v>
      </c>
      <c r="J200" s="2">
        <v>-2.26337448559671E-2</v>
      </c>
      <c r="K200" s="2">
        <v>0.107368421052632</v>
      </c>
      <c r="L200" s="2">
        <v>0.22623574144486699</v>
      </c>
      <c r="M200" s="2">
        <v>0.167441860465116</v>
      </c>
      <c r="N200" s="2">
        <v>0.175298804780877</v>
      </c>
      <c r="O200" s="3">
        <v>0.86315789473684201</v>
      </c>
      <c r="P200" s="3">
        <v>1.16911764705882</v>
      </c>
    </row>
    <row r="201" spans="1:16" x14ac:dyDescent="0.3">
      <c r="A201" s="8" t="s">
        <v>202</v>
      </c>
      <c r="B201" s="8" t="s">
        <v>106</v>
      </c>
      <c r="C201" s="2">
        <v>-4.3478260869565202E-2</v>
      </c>
      <c r="D201" s="2">
        <v>0.54545454545454497</v>
      </c>
      <c r="E201" s="2">
        <v>0</v>
      </c>
      <c r="F201" s="2">
        <v>0.14705882352941199</v>
      </c>
      <c r="G201" s="2">
        <v>0.102564102564103</v>
      </c>
      <c r="H201" s="2">
        <v>0</v>
      </c>
      <c r="I201" s="2">
        <v>-0.13953488372093001</v>
      </c>
      <c r="J201" s="2">
        <v>2.7027027027027001E-2</v>
      </c>
      <c r="K201" s="2">
        <v>-0.13157894736842099</v>
      </c>
      <c r="L201" s="2">
        <v>0.18181818181818199</v>
      </c>
      <c r="M201" s="2">
        <v>0.17948717948717899</v>
      </c>
      <c r="N201" s="2">
        <v>-8.6956521739130405E-2</v>
      </c>
      <c r="O201" s="3">
        <v>0.105263157894737</v>
      </c>
      <c r="P201" s="3">
        <v>0.23529411764705899</v>
      </c>
    </row>
    <row r="202" spans="1:16" x14ac:dyDescent="0.3">
      <c r="A202" s="8" t="s">
        <v>202</v>
      </c>
      <c r="B202" s="8" t="s">
        <v>107</v>
      </c>
      <c r="C202" s="2">
        <v>-0.120728929384966</v>
      </c>
      <c r="D202" s="2">
        <v>-2.5906735751295299E-3</v>
      </c>
      <c r="E202" s="2">
        <v>0.14285714285714299</v>
      </c>
      <c r="F202" s="2">
        <v>0.13636363636363599</v>
      </c>
      <c r="G202" s="2">
        <v>0.09</v>
      </c>
      <c r="H202" s="2">
        <v>0.176146788990826</v>
      </c>
      <c r="I202" s="2">
        <v>7.6443057722308902E-2</v>
      </c>
      <c r="J202" s="2">
        <v>0.16956521739130401</v>
      </c>
      <c r="K202" s="2">
        <v>0.16728624535316</v>
      </c>
      <c r="L202" s="2">
        <v>0.17409766454352399</v>
      </c>
      <c r="M202" s="2">
        <v>0.189873417721519</v>
      </c>
      <c r="N202" s="2">
        <v>0.16337386018237099</v>
      </c>
      <c r="O202" s="3">
        <v>0.89714993804213095</v>
      </c>
      <c r="P202" s="3">
        <v>2.9766233766233801</v>
      </c>
    </row>
    <row r="203" spans="1:16" x14ac:dyDescent="0.3">
      <c r="A203" s="8" t="s">
        <v>202</v>
      </c>
      <c r="B203" s="8" t="s">
        <v>108</v>
      </c>
      <c r="C203" s="2">
        <v>6.3291139240506306E-2</v>
      </c>
      <c r="D203" s="2">
        <v>3.5714285714285698E-2</v>
      </c>
      <c r="E203" s="2">
        <v>-0.114942528735632</v>
      </c>
      <c r="F203" s="2">
        <v>2.5974025974026E-2</v>
      </c>
      <c r="G203" s="2">
        <v>7.5949367088607597E-2</v>
      </c>
      <c r="H203" s="2">
        <v>-0.129411764705882</v>
      </c>
      <c r="I203" s="2">
        <v>9.45945945945946E-2</v>
      </c>
      <c r="J203" s="2">
        <v>0.209876543209877</v>
      </c>
      <c r="K203" s="2">
        <v>0.13265306122449</v>
      </c>
      <c r="L203" s="2">
        <v>-3.6036036036036001E-2</v>
      </c>
      <c r="M203" s="2">
        <v>7.4766355140186896E-2</v>
      </c>
      <c r="N203" s="2">
        <v>9.5652173913043495E-2</v>
      </c>
      <c r="O203" s="3">
        <v>0.28571428571428598</v>
      </c>
      <c r="P203" s="3">
        <v>0.44827586206896602</v>
      </c>
    </row>
    <row r="204" spans="1:16" x14ac:dyDescent="0.3">
      <c r="A204" s="8" t="s">
        <v>202</v>
      </c>
      <c r="B204" s="8" t="s">
        <v>17</v>
      </c>
      <c r="C204" s="2">
        <v>-0.13636363636363599</v>
      </c>
      <c r="D204" s="2">
        <v>0</v>
      </c>
      <c r="E204" s="2">
        <v>0.28070175438596501</v>
      </c>
      <c r="F204" s="2">
        <v>0</v>
      </c>
      <c r="G204" s="2">
        <v>-6.8493150684931503E-2</v>
      </c>
      <c r="H204" s="2">
        <v>8.8235294117647106E-2</v>
      </c>
      <c r="I204" s="2">
        <v>0</v>
      </c>
      <c r="J204" s="2">
        <v>6.7567567567567599E-2</v>
      </c>
      <c r="K204" s="2">
        <v>5.0632911392405097E-2</v>
      </c>
      <c r="L204" s="2">
        <v>7.2289156626505993E-2</v>
      </c>
      <c r="M204" s="2">
        <v>5.6179775280898903E-2</v>
      </c>
      <c r="N204" s="2">
        <v>9.5744680851063801E-2</v>
      </c>
      <c r="O204" s="3">
        <v>0.30379746835443</v>
      </c>
      <c r="P204" s="3">
        <v>0.80701754385964897</v>
      </c>
    </row>
    <row r="205" spans="1:16" x14ac:dyDescent="0.3">
      <c r="A205" s="8" t="s">
        <v>202</v>
      </c>
      <c r="B205" s="8" t="s">
        <v>109</v>
      </c>
      <c r="C205" s="2">
        <v>7.0019096117122898E-2</v>
      </c>
      <c r="D205" s="2">
        <v>8.6258179654967307E-2</v>
      </c>
      <c r="E205" s="2">
        <v>3.9978094194961698E-2</v>
      </c>
      <c r="F205" s="2">
        <v>9.2153765139547095E-2</v>
      </c>
      <c r="G205" s="2">
        <v>1.5911282545805198E-2</v>
      </c>
      <c r="H205" s="2">
        <v>2.4679639297579499E-2</v>
      </c>
      <c r="I205" s="2">
        <v>4.4001852709587799E-2</v>
      </c>
      <c r="J205" s="2">
        <v>4.17036379769299E-2</v>
      </c>
      <c r="K205" s="2">
        <v>3.3219761499148202E-2</v>
      </c>
      <c r="L205" s="2">
        <v>6.4715581203627401E-2</v>
      </c>
      <c r="M205" s="2">
        <v>4.9941927990708498E-2</v>
      </c>
      <c r="N205" s="2">
        <v>7.9646017699115002E-2</v>
      </c>
      <c r="O205" s="3">
        <v>0.24701873935264099</v>
      </c>
      <c r="P205" s="3">
        <v>0.60350492880613404</v>
      </c>
    </row>
    <row r="206" spans="1:16" x14ac:dyDescent="0.3">
      <c r="A206" s="8" t="s">
        <v>202</v>
      </c>
      <c r="B206" s="8" t="s">
        <v>110</v>
      </c>
      <c r="C206" s="2">
        <v>-3.6565977742448297E-2</v>
      </c>
      <c r="D206" s="2">
        <v>9.0759075907590803E-2</v>
      </c>
      <c r="E206" s="2">
        <v>0.14069591527987901</v>
      </c>
      <c r="F206" s="2">
        <v>5.3050397877984099E-3</v>
      </c>
      <c r="G206" s="2">
        <v>3.9577836411609502E-2</v>
      </c>
      <c r="H206" s="2">
        <v>3.80710659898477E-3</v>
      </c>
      <c r="I206" s="2">
        <v>1.2642225031605601E-3</v>
      </c>
      <c r="J206" s="2">
        <v>2.02020202020202E-2</v>
      </c>
      <c r="K206" s="2">
        <v>-9.9009900990098994E-3</v>
      </c>
      <c r="L206" s="2">
        <v>5.8749999999999997E-2</v>
      </c>
      <c r="M206" s="2">
        <v>5.1948051948052E-2</v>
      </c>
      <c r="N206" s="2">
        <v>3.7037037037037E-2</v>
      </c>
      <c r="O206" s="3">
        <v>0.143564356435644</v>
      </c>
      <c r="P206" s="3">
        <v>0.397881996974281</v>
      </c>
    </row>
    <row r="207" spans="1:16" x14ac:dyDescent="0.3">
      <c r="A207" s="8" t="s">
        <v>202</v>
      </c>
      <c r="B207" s="8" t="s">
        <v>111</v>
      </c>
      <c r="C207" s="2">
        <v>-0.12493827160493801</v>
      </c>
      <c r="D207" s="2">
        <v>-0.111738148984199</v>
      </c>
      <c r="E207" s="2">
        <v>-0.12960609911054599</v>
      </c>
      <c r="F207" s="2">
        <v>-0.106569343065693</v>
      </c>
      <c r="G207" s="2">
        <v>-0.174019607843137</v>
      </c>
      <c r="H207" s="2">
        <v>-0.14144411473788299</v>
      </c>
      <c r="I207" s="2">
        <v>-4.9539170506912401E-2</v>
      </c>
      <c r="J207" s="2">
        <v>-7.8787878787878796E-2</v>
      </c>
      <c r="K207" s="2">
        <v>-9.2105263157894704E-2</v>
      </c>
      <c r="L207" s="2">
        <v>-0.663768115942029</v>
      </c>
      <c r="M207" s="2">
        <v>-0.45258620689655199</v>
      </c>
      <c r="N207" s="2">
        <v>-0.58267716535433101</v>
      </c>
      <c r="O207" s="3">
        <v>-0.93026315789473701</v>
      </c>
      <c r="P207" s="3">
        <v>-0.96632782719186805</v>
      </c>
    </row>
    <row r="208" spans="1:16" x14ac:dyDescent="0.3">
      <c r="A208" s="8" t="s">
        <v>203</v>
      </c>
      <c r="B208" s="8" t="s">
        <v>103</v>
      </c>
      <c r="C208" s="2">
        <v>-0.114285714285714</v>
      </c>
      <c r="D208" s="2">
        <v>-3.2258064516128997E-2</v>
      </c>
      <c r="E208" s="2">
        <v>-3.3333333333333298E-2</v>
      </c>
      <c r="F208" s="2">
        <v>0.10344827586206901</v>
      </c>
      <c r="G208" s="2">
        <v>0.15625</v>
      </c>
      <c r="H208" s="2">
        <v>0.35135135135135098</v>
      </c>
      <c r="I208" s="2">
        <v>0.22</v>
      </c>
      <c r="J208" s="2">
        <v>0.19672131147541</v>
      </c>
      <c r="K208" s="2">
        <v>0.38356164383561597</v>
      </c>
      <c r="L208" s="2">
        <v>0.26732673267326701</v>
      </c>
      <c r="M208" s="2">
        <v>0.1171875</v>
      </c>
      <c r="N208" s="2">
        <v>-2.7972027972028E-2</v>
      </c>
      <c r="O208" s="3">
        <v>0.90410958904109595</v>
      </c>
      <c r="P208" s="3">
        <v>3.6333333333333302</v>
      </c>
    </row>
    <row r="209" spans="1:16" x14ac:dyDescent="0.3">
      <c r="A209" s="8" t="s">
        <v>203</v>
      </c>
      <c r="B209" s="8" t="s">
        <v>104</v>
      </c>
      <c r="C209" s="2">
        <v>1.8115942028985501E-3</v>
      </c>
      <c r="D209" s="2">
        <v>3.70705244122966E-2</v>
      </c>
      <c r="E209" s="2">
        <v>1.3077593722755E-2</v>
      </c>
      <c r="F209" s="2">
        <v>6.4543889845094696E-2</v>
      </c>
      <c r="G209" s="2">
        <v>4.3654001616814903E-2</v>
      </c>
      <c r="H209" s="2">
        <v>7.7459333849728897E-4</v>
      </c>
      <c r="I209" s="2">
        <v>1.8575851393188899E-2</v>
      </c>
      <c r="J209" s="2">
        <v>3.4194528875379902E-2</v>
      </c>
      <c r="K209" s="2">
        <v>3.01249081557678E-2</v>
      </c>
      <c r="L209" s="2">
        <v>0.127674750356633</v>
      </c>
      <c r="M209" s="2">
        <v>3.09930423782416E-2</v>
      </c>
      <c r="N209" s="2">
        <v>4.8466257668711703E-2</v>
      </c>
      <c r="O209" s="3">
        <v>0.25569434239529798</v>
      </c>
      <c r="P209" s="3">
        <v>0.48997384481255501</v>
      </c>
    </row>
    <row r="210" spans="1:16" x14ac:dyDescent="0.3">
      <c r="A210" s="8" t="s">
        <v>203</v>
      </c>
      <c r="B210" s="8" t="s">
        <v>105</v>
      </c>
      <c r="C210" s="2">
        <v>-0.2</v>
      </c>
      <c r="D210" s="2">
        <v>2.0833333333333301E-2</v>
      </c>
      <c r="E210" s="2">
        <v>2.04081632653061E-2</v>
      </c>
      <c r="F210" s="2">
        <v>-0.04</v>
      </c>
      <c r="G210" s="2">
        <v>5.2083333333333301E-2</v>
      </c>
      <c r="H210" s="2">
        <v>0.118811881188119</v>
      </c>
      <c r="I210" s="2">
        <v>0.247787610619469</v>
      </c>
      <c r="J210" s="2">
        <v>0.14893617021276601</v>
      </c>
      <c r="K210" s="2">
        <v>0.141975308641975</v>
      </c>
      <c r="L210" s="2">
        <v>0.17297297297297301</v>
      </c>
      <c r="M210" s="2">
        <v>0.30875576036866398</v>
      </c>
      <c r="N210" s="2">
        <v>0.15140845070422501</v>
      </c>
      <c r="O210" s="3">
        <v>1.0185185185185199</v>
      </c>
      <c r="P210" s="3">
        <v>2.33673469387755</v>
      </c>
    </row>
    <row r="211" spans="1:16" x14ac:dyDescent="0.3">
      <c r="A211" s="8" t="s">
        <v>203</v>
      </c>
      <c r="B211" s="8" t="s">
        <v>106</v>
      </c>
      <c r="C211" s="2">
        <v>0.5</v>
      </c>
      <c r="D211" s="2">
        <v>0.33333333333333298</v>
      </c>
      <c r="E211" s="2">
        <v>0</v>
      </c>
      <c r="F211" s="2">
        <v>-0.1875</v>
      </c>
      <c r="G211" s="2">
        <v>7.69230769230769E-2</v>
      </c>
      <c r="H211" s="2">
        <v>0.35714285714285698</v>
      </c>
      <c r="I211" s="2">
        <v>-0.157894736842105</v>
      </c>
      <c r="J211" s="2">
        <v>0</v>
      </c>
      <c r="K211" s="2">
        <v>-6.25E-2</v>
      </c>
      <c r="L211" s="2">
        <v>0</v>
      </c>
      <c r="M211" s="2">
        <v>0.6</v>
      </c>
      <c r="N211" s="2">
        <v>-0.20833333333333301</v>
      </c>
      <c r="O211" s="3">
        <v>0.1875</v>
      </c>
      <c r="P211" s="3">
        <v>0.1875</v>
      </c>
    </row>
    <row r="212" spans="1:16" x14ac:dyDescent="0.3">
      <c r="A212" s="8" t="s">
        <v>203</v>
      </c>
      <c r="B212" s="8" t="s">
        <v>107</v>
      </c>
      <c r="C212" s="2">
        <v>-2.15827338129496E-2</v>
      </c>
      <c r="D212" s="2">
        <v>-4.4117647058823498E-2</v>
      </c>
      <c r="E212" s="2">
        <v>7.6923076923076901E-3</v>
      </c>
      <c r="F212" s="2">
        <v>7.63358778625954E-3</v>
      </c>
      <c r="G212" s="2">
        <v>0.16666666666666699</v>
      </c>
      <c r="H212" s="2">
        <v>0.24025974025974001</v>
      </c>
      <c r="I212" s="2">
        <v>0.28795811518324599</v>
      </c>
      <c r="J212" s="2">
        <v>1.6260162601626001E-2</v>
      </c>
      <c r="K212" s="2">
        <v>0.35199999999999998</v>
      </c>
      <c r="L212" s="2">
        <v>0.26035502958579898</v>
      </c>
      <c r="M212" s="2">
        <v>0.129107981220657</v>
      </c>
      <c r="N212" s="2">
        <v>0.15384615384615399</v>
      </c>
      <c r="O212" s="3">
        <v>1.22</v>
      </c>
      <c r="P212" s="3">
        <v>3.2692307692307701</v>
      </c>
    </row>
    <row r="213" spans="1:16" x14ac:dyDescent="0.3">
      <c r="A213" s="8" t="s">
        <v>203</v>
      </c>
      <c r="B213" s="8" t="s">
        <v>108</v>
      </c>
      <c r="C213" s="2">
        <v>-0.214285714285714</v>
      </c>
      <c r="D213" s="2">
        <v>0.18181818181818199</v>
      </c>
      <c r="E213" s="2">
        <v>0.38461538461538503</v>
      </c>
      <c r="F213" s="2">
        <v>-0.33333333333333298</v>
      </c>
      <c r="G213" s="2">
        <v>-0.25</v>
      </c>
      <c r="H213" s="2">
        <v>0.22222222222222199</v>
      </c>
      <c r="I213" s="2">
        <v>0.63636363636363602</v>
      </c>
      <c r="J213" s="2">
        <v>0</v>
      </c>
      <c r="K213" s="2">
        <v>0.11111111111111099</v>
      </c>
      <c r="L213" s="2">
        <v>0.05</v>
      </c>
      <c r="M213" s="2">
        <v>0.238095238095238</v>
      </c>
      <c r="N213" s="2">
        <v>0.115384615384615</v>
      </c>
      <c r="O213" s="3">
        <v>0.61111111111111105</v>
      </c>
      <c r="P213" s="3">
        <v>1.2307692307692299</v>
      </c>
    </row>
    <row r="214" spans="1:16" x14ac:dyDescent="0.3">
      <c r="A214" s="8" t="s">
        <v>203</v>
      </c>
      <c r="B214" s="8" t="s">
        <v>17</v>
      </c>
      <c r="C214" s="2">
        <v>0.81818181818181801</v>
      </c>
      <c r="D214" s="2">
        <v>0.05</v>
      </c>
      <c r="E214" s="2">
        <v>2.3809523809523801E-2</v>
      </c>
      <c r="F214" s="2">
        <v>0</v>
      </c>
      <c r="G214" s="2">
        <v>-0.186046511627907</v>
      </c>
      <c r="H214" s="2">
        <v>0.34285714285714303</v>
      </c>
      <c r="I214" s="2">
        <v>4.2553191489361701E-2</v>
      </c>
      <c r="J214" s="2">
        <v>4.08163265306122E-2</v>
      </c>
      <c r="K214" s="2">
        <v>-1.9607843137254902E-2</v>
      </c>
      <c r="L214" s="2">
        <v>0.1</v>
      </c>
      <c r="M214" s="2">
        <v>7.2727272727272696E-2</v>
      </c>
      <c r="N214" s="2">
        <v>3.3898305084745797E-2</v>
      </c>
      <c r="O214" s="3">
        <v>0.19607843137254899</v>
      </c>
      <c r="P214" s="3">
        <v>0.452380952380952</v>
      </c>
    </row>
    <row r="215" spans="1:16" x14ac:dyDescent="0.3">
      <c r="A215" s="8" t="s">
        <v>203</v>
      </c>
      <c r="B215" s="8" t="s">
        <v>109</v>
      </c>
      <c r="C215" s="2">
        <v>6.7796610169491497E-2</v>
      </c>
      <c r="D215" s="2">
        <v>0.13780663780663799</v>
      </c>
      <c r="E215" s="2">
        <v>6.9752694990488306E-2</v>
      </c>
      <c r="F215" s="2">
        <v>4.2086544161233003E-2</v>
      </c>
      <c r="G215" s="2">
        <v>7.7360637087599493E-2</v>
      </c>
      <c r="H215" s="2">
        <v>6.6525871172122497E-2</v>
      </c>
      <c r="I215" s="2">
        <v>3.2673267326732702E-2</v>
      </c>
      <c r="J215" s="2">
        <v>2.01342281879195E-2</v>
      </c>
      <c r="K215" s="2">
        <v>4.8872180451127803E-2</v>
      </c>
      <c r="L215" s="2">
        <v>0.154569892473118</v>
      </c>
      <c r="M215" s="2">
        <v>6.9072564998059804E-2</v>
      </c>
      <c r="N215" s="2">
        <v>5.5898366606170598E-2</v>
      </c>
      <c r="O215" s="3">
        <v>0.36701127819548901</v>
      </c>
      <c r="P215" s="3">
        <v>0.84464172479391297</v>
      </c>
    </row>
    <row r="216" spans="1:16" x14ac:dyDescent="0.3">
      <c r="A216" s="8" t="s">
        <v>203</v>
      </c>
      <c r="B216" s="8" t="s">
        <v>110</v>
      </c>
      <c r="C216" s="2">
        <v>0</v>
      </c>
      <c r="D216" s="2">
        <v>0.14974619289340099</v>
      </c>
      <c r="E216" s="2">
        <v>0.101545253863135</v>
      </c>
      <c r="F216" s="2">
        <v>-2.8056112224448902E-2</v>
      </c>
      <c r="G216" s="2">
        <v>3.09278350515464E-2</v>
      </c>
      <c r="H216" s="2">
        <v>-0.02</v>
      </c>
      <c r="I216" s="2">
        <v>-6.9387755102040802E-2</v>
      </c>
      <c r="J216" s="2">
        <v>0.125</v>
      </c>
      <c r="K216" s="2">
        <v>4.87329434697856E-2</v>
      </c>
      <c r="L216" s="2">
        <v>0.113382899628253</v>
      </c>
      <c r="M216" s="2">
        <v>6.5108514190317199E-2</v>
      </c>
      <c r="N216" s="2">
        <v>1.0971786833855799E-2</v>
      </c>
      <c r="O216" s="3">
        <v>0.25730994152046799</v>
      </c>
      <c r="P216" s="3">
        <v>0.42384105960264901</v>
      </c>
    </row>
    <row r="217" spans="1:16" x14ac:dyDescent="0.3">
      <c r="A217" s="8" t="s">
        <v>203</v>
      </c>
      <c r="B217" s="8" t="s">
        <v>111</v>
      </c>
      <c r="C217" s="2">
        <v>-0.13202042304886899</v>
      </c>
      <c r="D217" s="2">
        <v>-8.4873949579831895E-2</v>
      </c>
      <c r="E217" s="2">
        <v>-6.79522497704316E-2</v>
      </c>
      <c r="F217" s="2">
        <v>-0.11330049261083699</v>
      </c>
      <c r="G217" s="2">
        <v>-0.20333333333333301</v>
      </c>
      <c r="H217" s="2">
        <v>-0.19107391910739199</v>
      </c>
      <c r="I217" s="2">
        <v>0</v>
      </c>
      <c r="J217" s="2">
        <v>-6.7241379310344795E-2</v>
      </c>
      <c r="K217" s="2">
        <v>5.9149722735674697E-2</v>
      </c>
      <c r="L217" s="2">
        <v>-0.70855148342059304</v>
      </c>
      <c r="M217" s="2">
        <v>-0.56886227544910195</v>
      </c>
      <c r="N217" s="2">
        <v>-0.43055555555555602</v>
      </c>
      <c r="O217" s="3">
        <v>-0.92421441774491697</v>
      </c>
      <c r="P217" s="3">
        <v>-0.96235078053259904</v>
      </c>
    </row>
    <row r="218" spans="1:16" x14ac:dyDescent="0.3">
      <c r="A218" s="8" t="s">
        <v>204</v>
      </c>
      <c r="B218" s="8" t="s">
        <v>103</v>
      </c>
      <c r="C218" s="2">
        <v>-1.2820512820512799E-2</v>
      </c>
      <c r="D218" s="2">
        <v>-2.5974025974026E-2</v>
      </c>
      <c r="E218" s="2">
        <v>0.2</v>
      </c>
      <c r="F218" s="2">
        <v>0.1</v>
      </c>
      <c r="G218" s="2">
        <v>0.13131313131313099</v>
      </c>
      <c r="H218" s="2">
        <v>0.214285714285714</v>
      </c>
      <c r="I218" s="2">
        <v>0.16911764705882401</v>
      </c>
      <c r="J218" s="2">
        <v>0.22641509433962301</v>
      </c>
      <c r="K218" s="2">
        <v>0.128205128205128</v>
      </c>
      <c r="L218" s="2">
        <v>0.204545454545455</v>
      </c>
      <c r="M218" s="2">
        <v>0</v>
      </c>
      <c r="N218" s="2">
        <v>4.15094339622641E-2</v>
      </c>
      <c r="O218" s="3">
        <v>0.41538461538461502</v>
      </c>
      <c r="P218" s="3">
        <v>2.68</v>
      </c>
    </row>
    <row r="219" spans="1:16" x14ac:dyDescent="0.3">
      <c r="A219" s="8" t="s">
        <v>204</v>
      </c>
      <c r="B219" s="8" t="s">
        <v>104</v>
      </c>
      <c r="C219" s="2">
        <v>3.0219780219780199E-2</v>
      </c>
      <c r="D219" s="2">
        <v>0</v>
      </c>
      <c r="E219" s="2">
        <v>5.8666666666666702E-3</v>
      </c>
      <c r="F219" s="2">
        <v>2.5980911983032901E-2</v>
      </c>
      <c r="G219" s="2">
        <v>1.3953488372093001E-2</v>
      </c>
      <c r="H219" s="2">
        <v>8.4097859327217098E-2</v>
      </c>
      <c r="I219" s="2">
        <v>8.3215796897038105E-2</v>
      </c>
      <c r="J219" s="2">
        <v>3.9930555555555601E-2</v>
      </c>
      <c r="K219" s="2">
        <v>0.10434056761268801</v>
      </c>
      <c r="L219" s="2">
        <v>6.8027210884353706E-2</v>
      </c>
      <c r="M219" s="2">
        <v>1.23849964614296E-2</v>
      </c>
      <c r="N219" s="2">
        <v>4.9982523593149197E-2</v>
      </c>
      <c r="O219" s="3">
        <v>0.25375626043405702</v>
      </c>
      <c r="P219" s="3">
        <v>0.60213333333333297</v>
      </c>
    </row>
    <row r="220" spans="1:16" x14ac:dyDescent="0.3">
      <c r="A220" s="8" t="s">
        <v>204</v>
      </c>
      <c r="B220" s="8" t="s">
        <v>105</v>
      </c>
      <c r="C220" s="2">
        <v>-0.13367174280879901</v>
      </c>
      <c r="D220" s="2">
        <v>-8.59375E-2</v>
      </c>
      <c r="E220" s="2">
        <v>-0.14316239316239299</v>
      </c>
      <c r="F220" s="2">
        <v>-5.4862842892768098E-2</v>
      </c>
      <c r="G220" s="2">
        <v>-5.8047493403693903E-2</v>
      </c>
      <c r="H220" s="2">
        <v>3.9215686274509803E-2</v>
      </c>
      <c r="I220" s="2">
        <v>-1.07816711590297E-2</v>
      </c>
      <c r="J220" s="2">
        <v>0.103542234332425</v>
      </c>
      <c r="K220" s="2">
        <v>0.106172839506173</v>
      </c>
      <c r="L220" s="2">
        <v>0.13169642857142899</v>
      </c>
      <c r="M220" s="2">
        <v>0.102564102564103</v>
      </c>
      <c r="N220" s="2">
        <v>3.7567084078712003E-2</v>
      </c>
      <c r="O220" s="3">
        <v>0.43209876543209902</v>
      </c>
      <c r="P220" s="3">
        <v>0.23931623931623899</v>
      </c>
    </row>
    <row r="221" spans="1:16" x14ac:dyDescent="0.3">
      <c r="A221" s="8" t="s">
        <v>204</v>
      </c>
      <c r="B221" s="8" t="s">
        <v>106</v>
      </c>
      <c r="C221" s="2">
        <v>0</v>
      </c>
      <c r="D221" s="2">
        <v>-6.25E-2</v>
      </c>
      <c r="E221" s="2">
        <v>0</v>
      </c>
      <c r="F221" s="2">
        <v>0.33333333333333298</v>
      </c>
      <c r="G221" s="2">
        <v>0.05</v>
      </c>
      <c r="H221" s="2">
        <v>4.7619047619047603E-2</v>
      </c>
      <c r="I221" s="2">
        <v>-9.0909090909090898E-2</v>
      </c>
      <c r="J221" s="2">
        <v>0.4</v>
      </c>
      <c r="K221" s="2">
        <v>0.107142857142857</v>
      </c>
      <c r="L221" s="2">
        <v>-0.12903225806451599</v>
      </c>
      <c r="M221" s="2">
        <v>-3.7037037037037E-2</v>
      </c>
      <c r="N221" s="2">
        <v>0.30769230769230799</v>
      </c>
      <c r="O221" s="3">
        <v>0.214285714285714</v>
      </c>
      <c r="P221" s="3">
        <v>1.2666666666666699</v>
      </c>
    </row>
    <row r="222" spans="1:16" x14ac:dyDescent="0.3">
      <c r="A222" s="8" t="s">
        <v>204</v>
      </c>
      <c r="B222" s="8" t="s">
        <v>107</v>
      </c>
      <c r="C222" s="2">
        <v>9.1383812010443904E-3</v>
      </c>
      <c r="D222" s="2">
        <v>5.1746442432082797E-2</v>
      </c>
      <c r="E222" s="2">
        <v>3.6900369003690001E-3</v>
      </c>
      <c r="F222" s="2">
        <v>-1.4705882352941201E-2</v>
      </c>
      <c r="G222" s="2">
        <v>0.111940298507463</v>
      </c>
      <c r="H222" s="2">
        <v>0.18344519015659999</v>
      </c>
      <c r="I222" s="2">
        <v>0.15406427221172</v>
      </c>
      <c r="J222" s="2">
        <v>0.132678132678133</v>
      </c>
      <c r="K222" s="2">
        <v>0.165582067968185</v>
      </c>
      <c r="L222" s="2">
        <v>0.16563275434243199</v>
      </c>
      <c r="M222" s="2">
        <v>0.113890367216605</v>
      </c>
      <c r="N222" s="2">
        <v>7.7400860009555705E-2</v>
      </c>
      <c r="O222" s="3">
        <v>0.63051337671728103</v>
      </c>
      <c r="P222" s="3">
        <v>1.77367773677737</v>
      </c>
    </row>
    <row r="223" spans="1:16" x14ac:dyDescent="0.3">
      <c r="A223" s="8" t="s">
        <v>204</v>
      </c>
      <c r="B223" s="8" t="s">
        <v>109</v>
      </c>
      <c r="C223" s="2">
        <v>9.7120271033314498E-2</v>
      </c>
      <c r="D223" s="2">
        <v>8.4920226453937195E-2</v>
      </c>
      <c r="E223" s="2">
        <v>5.6451612903225798E-2</v>
      </c>
      <c r="F223" s="2">
        <v>8.0826223619218703E-3</v>
      </c>
      <c r="G223" s="2">
        <v>4.9443207126948802E-2</v>
      </c>
      <c r="H223" s="2">
        <v>0.116298811544992</v>
      </c>
      <c r="I223" s="2">
        <v>4.6387832699619803E-2</v>
      </c>
      <c r="J223" s="2">
        <v>5.1598837209302299E-2</v>
      </c>
      <c r="K223" s="2">
        <v>6.5307532826537701E-2</v>
      </c>
      <c r="L223" s="2">
        <v>0.103470645475187</v>
      </c>
      <c r="M223" s="2">
        <v>2.5573192239858902E-2</v>
      </c>
      <c r="N223" s="2">
        <v>7.3946689595872694E-2</v>
      </c>
      <c r="O223" s="3">
        <v>0.29474775397373898</v>
      </c>
      <c r="P223" s="3">
        <v>0.77751423149905097</v>
      </c>
    </row>
    <row r="224" spans="1:16" x14ac:dyDescent="0.3">
      <c r="A224" s="8" t="s">
        <v>204</v>
      </c>
      <c r="B224" s="8" t="s">
        <v>111</v>
      </c>
      <c r="C224" s="2">
        <v>-0.108482142857143</v>
      </c>
      <c r="D224" s="2">
        <v>-0.120180270405608</v>
      </c>
      <c r="E224" s="2">
        <v>-0.123505976095618</v>
      </c>
      <c r="F224" s="2">
        <v>-0.12597402597402599</v>
      </c>
      <c r="G224" s="2">
        <v>-0.15676077265973301</v>
      </c>
      <c r="H224" s="2">
        <v>-0.15947136563876699</v>
      </c>
      <c r="I224" s="2">
        <v>1.0482180293501E-2</v>
      </c>
      <c r="J224" s="2">
        <v>-7.3651452282157706E-2</v>
      </c>
      <c r="K224" s="2">
        <v>-7.0548712206046998E-2</v>
      </c>
      <c r="L224" s="2">
        <v>-0.71927710843373505</v>
      </c>
      <c r="M224" s="2">
        <v>-0.52360515021459197</v>
      </c>
      <c r="N224" s="2">
        <v>-0.41441441441441401</v>
      </c>
      <c r="O224" s="3">
        <v>-0.927211646136618</v>
      </c>
      <c r="P224" s="3">
        <v>-0.963005122367672</v>
      </c>
    </row>
    <row r="225" spans="1:16" x14ac:dyDescent="0.3">
      <c r="A225" s="8" t="s">
        <v>204</v>
      </c>
      <c r="B225" s="8" t="s">
        <v>17</v>
      </c>
      <c r="C225" s="2">
        <v>0.10294117647058799</v>
      </c>
      <c r="D225" s="2">
        <v>-0.146666666666667</v>
      </c>
      <c r="E225" s="2">
        <v>-1.5625E-2</v>
      </c>
      <c r="F225" s="2">
        <v>-1.58730158730159E-2</v>
      </c>
      <c r="G225" s="2">
        <v>0.112903225806452</v>
      </c>
      <c r="H225" s="2">
        <v>0</v>
      </c>
      <c r="I225" s="2">
        <v>-7.2463768115942004E-2</v>
      </c>
      <c r="J225" s="2">
        <v>0.171875</v>
      </c>
      <c r="K225" s="2">
        <v>0.10666666666666701</v>
      </c>
      <c r="L225" s="2">
        <v>0.108433734939759</v>
      </c>
      <c r="M225" s="2">
        <v>7.6086956521739094E-2</v>
      </c>
      <c r="N225" s="2">
        <v>0</v>
      </c>
      <c r="O225" s="3">
        <v>0.32</v>
      </c>
      <c r="P225" s="3">
        <v>0.546875</v>
      </c>
    </row>
    <row r="226" spans="1:16" x14ac:dyDescent="0.3">
      <c r="A226" s="8" t="s">
        <v>204</v>
      </c>
      <c r="B226" s="8" t="s">
        <v>110</v>
      </c>
      <c r="C226" s="2">
        <v>1.5267175572519101E-2</v>
      </c>
      <c r="D226" s="2">
        <v>1.20300751879699E-2</v>
      </c>
      <c r="E226" s="2">
        <v>4.0118870728083199E-2</v>
      </c>
      <c r="F226" s="2">
        <v>-3.4285714285714301E-2</v>
      </c>
      <c r="G226" s="2">
        <v>5.6213017751479299E-2</v>
      </c>
      <c r="H226" s="2">
        <v>7.1428571428571397E-2</v>
      </c>
      <c r="I226" s="2">
        <v>2.8758169934640501E-2</v>
      </c>
      <c r="J226" s="2">
        <v>2.5412960609911099E-2</v>
      </c>
      <c r="K226" s="2">
        <v>6.8153655514250303E-2</v>
      </c>
      <c r="L226" s="2">
        <v>3.8283062645011599E-2</v>
      </c>
      <c r="M226" s="2">
        <v>3.5754189944134103E-2</v>
      </c>
      <c r="N226" s="2">
        <v>2.0496224379719499E-2</v>
      </c>
      <c r="O226" s="3">
        <v>0.172242874845105</v>
      </c>
      <c r="P226" s="3">
        <v>0.40564635958395201</v>
      </c>
    </row>
    <row r="227" spans="1:16" x14ac:dyDescent="0.3">
      <c r="A227" s="8" t="s">
        <v>204</v>
      </c>
      <c r="B227" s="8" t="s">
        <v>108</v>
      </c>
      <c r="C227" s="2">
        <v>-3.5714285714285698E-2</v>
      </c>
      <c r="D227" s="2">
        <v>0</v>
      </c>
      <c r="E227" s="2">
        <v>-3.7037037037037E-2</v>
      </c>
      <c r="F227" s="2">
        <v>3.8461538461538498E-2</v>
      </c>
      <c r="G227" s="2">
        <v>-5.5555555555555601E-2</v>
      </c>
      <c r="H227" s="2">
        <v>0</v>
      </c>
      <c r="I227" s="2">
        <v>5.8823529411764698E-2</v>
      </c>
      <c r="J227" s="2">
        <v>5.5555555555555601E-2</v>
      </c>
      <c r="K227" s="2">
        <v>1.7543859649122799E-2</v>
      </c>
      <c r="L227" s="2">
        <v>0.13793103448275901</v>
      </c>
      <c r="M227" s="2">
        <v>0.18181818181818199</v>
      </c>
      <c r="N227" s="2">
        <v>8.9743589743589702E-2</v>
      </c>
      <c r="O227" s="3">
        <v>0.49122807017543901</v>
      </c>
      <c r="P227" s="3">
        <v>0.57407407407407396</v>
      </c>
    </row>
    <row r="228" spans="1:16" x14ac:dyDescent="0.3">
      <c r="A228" s="11" t="s">
        <v>18</v>
      </c>
      <c r="B228" s="11" t="s">
        <v>18</v>
      </c>
      <c r="C228" s="3">
        <v>-2.1865625062919E-2</v>
      </c>
      <c r="D228" s="3">
        <v>8.6865235380086895E-3</v>
      </c>
      <c r="E228" s="3">
        <v>1.00606085341714E-2</v>
      </c>
      <c r="F228" s="3">
        <v>6.5459835138192996E-3</v>
      </c>
      <c r="G228" s="3">
        <v>1.98715375351265E-3</v>
      </c>
      <c r="H228" s="3">
        <v>4.3430357178629399E-2</v>
      </c>
      <c r="I228" s="3">
        <v>3.49991360608213E-2</v>
      </c>
      <c r="J228" s="3">
        <v>3.7061769616026703E-2</v>
      </c>
      <c r="K228" s="3">
        <v>5.3194533877083797E-2</v>
      </c>
      <c r="L228" s="3">
        <v>3.6938283346353698E-2</v>
      </c>
      <c r="M228" s="3">
        <v>4.8315508459308501E-2</v>
      </c>
      <c r="N228" s="3">
        <v>4.2479728779664702E-2</v>
      </c>
      <c r="O228" s="3">
        <v>0.19349645846748201</v>
      </c>
      <c r="P228" s="3">
        <v>0.361671734383609</v>
      </c>
    </row>
    <row r="229" spans="1:16" x14ac:dyDescent="0.3">
      <c r="A229" s="15"/>
      <c r="B229" s="15"/>
    </row>
    <row r="230" spans="1:16" x14ac:dyDescent="0.3">
      <c r="A230" s="13" t="s">
        <v>42</v>
      </c>
      <c r="B230" s="15"/>
    </row>
    <row r="231" spans="1:16" x14ac:dyDescent="0.3">
      <c r="A231" s="14" t="s">
        <v>43</v>
      </c>
      <c r="B231" s="15"/>
    </row>
    <row r="232" spans="1:16" x14ac:dyDescent="0.3">
      <c r="A232" s="14" t="s">
        <v>44</v>
      </c>
      <c r="B232" s="15"/>
    </row>
    <row r="233" spans="1:16" x14ac:dyDescent="0.3">
      <c r="A233" s="14" t="s">
        <v>114</v>
      </c>
      <c r="B233" s="15"/>
    </row>
    <row r="234" spans="1:16" x14ac:dyDescent="0.3">
      <c r="A234" s="14" t="s">
        <v>188</v>
      </c>
      <c r="B234" s="15"/>
    </row>
    <row r="235" spans="1:16" x14ac:dyDescent="0.3">
      <c r="A235" s="14" t="s">
        <v>47</v>
      </c>
      <c r="B235" s="15"/>
    </row>
    <row r="236" spans="1:16" x14ac:dyDescent="0.3">
      <c r="A236" s="15"/>
      <c r="B236" s="15"/>
    </row>
    <row r="237" spans="1:16" x14ac:dyDescent="0.3">
      <c r="A237" s="15"/>
      <c r="B237" s="15"/>
    </row>
    <row r="238" spans="1:16" x14ac:dyDescent="0.3">
      <c r="A238" s="15"/>
      <c r="B238" s="15"/>
    </row>
    <row r="239" spans="1:16" x14ac:dyDescent="0.3">
      <c r="A239" s="15"/>
      <c r="B239" s="15"/>
    </row>
    <row r="240" spans="1:16"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82:O82"/>
    <mergeCell ref="C156:N15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264</v>
      </c>
      <c r="B1" s="15"/>
    </row>
    <row r="2" spans="1:15" ht="15.6" x14ac:dyDescent="0.3">
      <c r="A2" s="12" t="s">
        <v>187</v>
      </c>
      <c r="B2" s="15"/>
    </row>
    <row r="3" spans="1:15" ht="15.6" x14ac:dyDescent="0.3">
      <c r="A3" s="12" t="s">
        <v>206</v>
      </c>
      <c r="B3" s="15"/>
    </row>
    <row r="4" spans="1:15" ht="15.6" x14ac:dyDescent="0.3">
      <c r="A4" s="12" t="s">
        <v>119</v>
      </c>
      <c r="B4" s="15"/>
    </row>
    <row r="5" spans="1:15" x14ac:dyDescent="0.3">
      <c r="A5" s="15"/>
      <c r="B5" s="15"/>
    </row>
    <row r="6" spans="1:15" x14ac:dyDescent="0.3">
      <c r="A6" s="16" t="str">
        <f>HYPERLINK("#'Table of contents'!A123",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115</v>
      </c>
      <c r="C9" s="1">
        <v>24</v>
      </c>
      <c r="D9" s="1">
        <v>21</v>
      </c>
      <c r="E9" s="1">
        <v>24</v>
      </c>
      <c r="F9" s="1">
        <v>31</v>
      </c>
      <c r="G9" s="1">
        <v>30</v>
      </c>
      <c r="H9" s="1">
        <v>39</v>
      </c>
      <c r="I9" s="1">
        <v>37</v>
      </c>
      <c r="J9" s="1">
        <v>46</v>
      </c>
      <c r="K9" s="1">
        <v>56</v>
      </c>
      <c r="L9" s="1">
        <v>54</v>
      </c>
      <c r="M9" s="1">
        <v>74</v>
      </c>
      <c r="N9" s="1">
        <v>91</v>
      </c>
      <c r="O9" s="1">
        <v>113</v>
      </c>
    </row>
    <row r="10" spans="1:15" x14ac:dyDescent="0.3">
      <c r="A10" s="7" t="s">
        <v>198</v>
      </c>
      <c r="B10" s="7" t="s">
        <v>116</v>
      </c>
      <c r="C10" s="1">
        <v>2703</v>
      </c>
      <c r="D10" s="1">
        <v>2848</v>
      </c>
      <c r="E10" s="1">
        <v>2869</v>
      </c>
      <c r="F10" s="1">
        <v>3081</v>
      </c>
      <c r="G10" s="1">
        <v>3200</v>
      </c>
      <c r="H10" s="1">
        <v>3112</v>
      </c>
      <c r="I10" s="1">
        <v>3448</v>
      </c>
      <c r="J10" s="1">
        <v>3608</v>
      </c>
      <c r="K10" s="1">
        <v>3866</v>
      </c>
      <c r="L10" s="1">
        <v>4147</v>
      </c>
      <c r="M10" s="1">
        <v>4441</v>
      </c>
      <c r="N10" s="1">
        <v>5013</v>
      </c>
      <c r="O10" s="1">
        <v>5874</v>
      </c>
    </row>
    <row r="11" spans="1:15" x14ac:dyDescent="0.3">
      <c r="A11" s="7" t="s">
        <v>198</v>
      </c>
      <c r="B11" s="7" t="s">
        <v>117</v>
      </c>
      <c r="C11" s="1">
        <v>57</v>
      </c>
      <c r="D11" s="1">
        <v>58</v>
      </c>
      <c r="E11" s="1">
        <v>66</v>
      </c>
      <c r="F11" s="1">
        <v>72</v>
      </c>
      <c r="G11" s="1">
        <v>63</v>
      </c>
      <c r="H11" s="1">
        <v>68</v>
      </c>
      <c r="I11" s="1">
        <v>67</v>
      </c>
      <c r="J11" s="1">
        <v>57</v>
      </c>
      <c r="K11" s="1">
        <v>69</v>
      </c>
      <c r="L11" s="1">
        <v>83</v>
      </c>
      <c r="M11" s="1">
        <v>82</v>
      </c>
      <c r="N11" s="1">
        <v>92</v>
      </c>
      <c r="O11" s="1">
        <v>111</v>
      </c>
    </row>
    <row r="12" spans="1:15" x14ac:dyDescent="0.3">
      <c r="A12" s="7" t="s">
        <v>198</v>
      </c>
      <c r="B12" s="7" t="s">
        <v>17</v>
      </c>
      <c r="C12" s="1">
        <v>6</v>
      </c>
      <c r="D12" s="1">
        <v>11</v>
      </c>
      <c r="E12" s="1">
        <v>12</v>
      </c>
      <c r="F12" s="1">
        <v>11</v>
      </c>
      <c r="G12" s="1">
        <v>9</v>
      </c>
      <c r="H12" s="1">
        <v>8</v>
      </c>
      <c r="I12" s="1">
        <v>10</v>
      </c>
      <c r="J12" s="1">
        <v>10</v>
      </c>
      <c r="K12" s="1">
        <v>11</v>
      </c>
      <c r="L12" s="1">
        <v>13</v>
      </c>
      <c r="M12" s="1">
        <v>11</v>
      </c>
      <c r="N12" s="1">
        <v>23</v>
      </c>
      <c r="O12" s="1">
        <v>25</v>
      </c>
    </row>
    <row r="13" spans="1:15" x14ac:dyDescent="0.3">
      <c r="A13" s="7" t="s">
        <v>198</v>
      </c>
      <c r="B13" s="7" t="s">
        <v>110</v>
      </c>
      <c r="C13" s="1">
        <v>444</v>
      </c>
      <c r="D13" s="1">
        <v>457</v>
      </c>
      <c r="E13" s="1">
        <v>506</v>
      </c>
      <c r="F13" s="1">
        <v>537</v>
      </c>
      <c r="G13" s="1">
        <v>519</v>
      </c>
      <c r="H13" s="1">
        <v>477</v>
      </c>
      <c r="I13" s="1">
        <v>481</v>
      </c>
      <c r="J13" s="1">
        <v>474</v>
      </c>
      <c r="K13" s="1">
        <v>483</v>
      </c>
      <c r="L13" s="1">
        <v>476</v>
      </c>
      <c r="M13" s="1">
        <v>526</v>
      </c>
      <c r="N13" s="1">
        <v>571</v>
      </c>
      <c r="O13" s="1">
        <v>642</v>
      </c>
    </row>
    <row r="14" spans="1:15" x14ac:dyDescent="0.3">
      <c r="A14" s="7" t="s">
        <v>198</v>
      </c>
      <c r="B14" s="7" t="s">
        <v>111</v>
      </c>
      <c r="C14" s="1">
        <v>1401</v>
      </c>
      <c r="D14" s="1">
        <v>1243</v>
      </c>
      <c r="E14" s="1">
        <v>1051</v>
      </c>
      <c r="F14" s="1">
        <v>974</v>
      </c>
      <c r="G14" s="1">
        <v>861</v>
      </c>
      <c r="H14" s="1">
        <v>601</v>
      </c>
      <c r="I14" s="1">
        <v>520</v>
      </c>
      <c r="J14" s="1">
        <v>493</v>
      </c>
      <c r="K14" s="1">
        <v>441</v>
      </c>
      <c r="L14" s="1">
        <v>402</v>
      </c>
      <c r="M14" s="1">
        <v>129</v>
      </c>
      <c r="N14" s="1">
        <v>69</v>
      </c>
      <c r="O14" s="1">
        <v>44</v>
      </c>
    </row>
    <row r="15" spans="1:15" x14ac:dyDescent="0.3">
      <c r="A15" s="7" t="s">
        <v>199</v>
      </c>
      <c r="B15" s="7" t="s">
        <v>115</v>
      </c>
      <c r="C15" s="1">
        <v>44</v>
      </c>
      <c r="D15" s="1">
        <v>49</v>
      </c>
      <c r="E15" s="1">
        <v>52</v>
      </c>
      <c r="F15" s="1">
        <v>60</v>
      </c>
      <c r="G15" s="1">
        <v>76</v>
      </c>
      <c r="H15" s="1">
        <v>83</v>
      </c>
      <c r="I15" s="1">
        <v>89</v>
      </c>
      <c r="J15" s="1">
        <v>114</v>
      </c>
      <c r="K15" s="1">
        <v>142</v>
      </c>
      <c r="L15" s="1">
        <v>175</v>
      </c>
      <c r="M15" s="1">
        <v>207</v>
      </c>
      <c r="N15" s="1">
        <v>236</v>
      </c>
      <c r="O15" s="1">
        <v>248</v>
      </c>
    </row>
    <row r="16" spans="1:15" x14ac:dyDescent="0.3">
      <c r="A16" s="7" t="s">
        <v>199</v>
      </c>
      <c r="B16" s="7" t="s">
        <v>116</v>
      </c>
      <c r="C16" s="1">
        <v>6055</v>
      </c>
      <c r="D16" s="1">
        <v>5995</v>
      </c>
      <c r="E16" s="1">
        <v>6383</v>
      </c>
      <c r="F16" s="1">
        <v>6704</v>
      </c>
      <c r="G16" s="1">
        <v>7139</v>
      </c>
      <c r="H16" s="1">
        <v>7458</v>
      </c>
      <c r="I16" s="1">
        <v>7754</v>
      </c>
      <c r="J16" s="1">
        <v>7863</v>
      </c>
      <c r="K16" s="1">
        <v>8192</v>
      </c>
      <c r="L16" s="1">
        <v>8603</v>
      </c>
      <c r="M16" s="1">
        <v>9561</v>
      </c>
      <c r="N16" s="1">
        <v>10168</v>
      </c>
      <c r="O16" s="1">
        <v>10200</v>
      </c>
    </row>
    <row r="17" spans="1:15" x14ac:dyDescent="0.3">
      <c r="A17" s="7" t="s">
        <v>199</v>
      </c>
      <c r="B17" s="7" t="s">
        <v>117</v>
      </c>
      <c r="C17" s="1">
        <v>248</v>
      </c>
      <c r="D17" s="1">
        <v>227</v>
      </c>
      <c r="E17" s="1">
        <v>268</v>
      </c>
      <c r="F17" s="1">
        <v>285</v>
      </c>
      <c r="G17" s="1">
        <v>311</v>
      </c>
      <c r="H17" s="1">
        <v>310</v>
      </c>
      <c r="I17" s="1">
        <v>331</v>
      </c>
      <c r="J17" s="1">
        <v>348</v>
      </c>
      <c r="K17" s="1">
        <v>379</v>
      </c>
      <c r="L17" s="1">
        <v>387</v>
      </c>
      <c r="M17" s="1">
        <v>407</v>
      </c>
      <c r="N17" s="1">
        <v>415</v>
      </c>
      <c r="O17" s="1">
        <v>394</v>
      </c>
    </row>
    <row r="18" spans="1:15" x14ac:dyDescent="0.3">
      <c r="A18" s="7" t="s">
        <v>199</v>
      </c>
      <c r="B18" s="7" t="s">
        <v>17</v>
      </c>
      <c r="C18" s="1">
        <v>18</v>
      </c>
      <c r="D18" s="1">
        <v>21</v>
      </c>
      <c r="E18" s="1">
        <v>22</v>
      </c>
      <c r="F18" s="1">
        <v>24</v>
      </c>
      <c r="G18" s="1">
        <v>20</v>
      </c>
      <c r="H18" s="1">
        <v>21</v>
      </c>
      <c r="I18" s="1">
        <v>29</v>
      </c>
      <c r="J18" s="1">
        <v>37</v>
      </c>
      <c r="K18" s="1">
        <v>44</v>
      </c>
      <c r="L18" s="1">
        <v>36</v>
      </c>
      <c r="M18" s="1">
        <v>40</v>
      </c>
      <c r="N18" s="1">
        <v>43</v>
      </c>
      <c r="O18" s="1">
        <v>42</v>
      </c>
    </row>
    <row r="19" spans="1:15" x14ac:dyDescent="0.3">
      <c r="A19" s="7" t="s">
        <v>199</v>
      </c>
      <c r="B19" s="7" t="s">
        <v>110</v>
      </c>
      <c r="C19" s="1">
        <v>970</v>
      </c>
      <c r="D19" s="1">
        <v>986</v>
      </c>
      <c r="E19" s="1">
        <v>1075</v>
      </c>
      <c r="F19" s="1">
        <v>1092</v>
      </c>
      <c r="G19" s="1">
        <v>1130</v>
      </c>
      <c r="H19" s="1">
        <v>1140</v>
      </c>
      <c r="I19" s="1">
        <v>1232</v>
      </c>
      <c r="J19" s="1">
        <v>1249</v>
      </c>
      <c r="K19" s="1">
        <v>1305</v>
      </c>
      <c r="L19" s="1">
        <v>1348</v>
      </c>
      <c r="M19" s="1">
        <v>1505</v>
      </c>
      <c r="N19" s="1">
        <v>1591</v>
      </c>
      <c r="O19" s="1">
        <v>1509</v>
      </c>
    </row>
    <row r="20" spans="1:15" x14ac:dyDescent="0.3">
      <c r="A20" s="7" t="s">
        <v>199</v>
      </c>
      <c r="B20" s="7" t="s">
        <v>111</v>
      </c>
      <c r="C20" s="1">
        <v>3133</v>
      </c>
      <c r="D20" s="1">
        <v>2773</v>
      </c>
      <c r="E20" s="1">
        <v>2577</v>
      </c>
      <c r="F20" s="1">
        <v>2361</v>
      </c>
      <c r="G20" s="1">
        <v>2207</v>
      </c>
      <c r="H20" s="1">
        <v>1904</v>
      </c>
      <c r="I20" s="1">
        <v>1748</v>
      </c>
      <c r="J20" s="1">
        <v>1692</v>
      </c>
      <c r="K20" s="1">
        <v>1612</v>
      </c>
      <c r="L20" s="1">
        <v>1517</v>
      </c>
      <c r="M20" s="1">
        <v>545</v>
      </c>
      <c r="N20" s="1">
        <v>242</v>
      </c>
      <c r="O20" s="1">
        <v>144</v>
      </c>
    </row>
    <row r="21" spans="1:15" x14ac:dyDescent="0.3">
      <c r="A21" s="7" t="s">
        <v>200</v>
      </c>
      <c r="B21" s="7" t="s">
        <v>115</v>
      </c>
      <c r="C21" s="1">
        <v>38</v>
      </c>
      <c r="D21" s="1">
        <v>38</v>
      </c>
      <c r="E21" s="1">
        <v>34</v>
      </c>
      <c r="F21" s="1">
        <v>34</v>
      </c>
      <c r="G21" s="1">
        <v>41</v>
      </c>
      <c r="H21" s="1">
        <v>47</v>
      </c>
      <c r="I21" s="1">
        <v>53</v>
      </c>
      <c r="J21" s="1">
        <v>63</v>
      </c>
      <c r="K21" s="1">
        <v>69</v>
      </c>
      <c r="L21" s="1">
        <v>98</v>
      </c>
      <c r="M21" s="1">
        <v>133</v>
      </c>
      <c r="N21" s="1">
        <v>138</v>
      </c>
      <c r="O21" s="1">
        <v>177</v>
      </c>
    </row>
    <row r="22" spans="1:15" x14ac:dyDescent="0.3">
      <c r="A22" s="7" t="s">
        <v>200</v>
      </c>
      <c r="B22" s="7" t="s">
        <v>116</v>
      </c>
      <c r="C22" s="1">
        <v>5123</v>
      </c>
      <c r="D22" s="1">
        <v>5338</v>
      </c>
      <c r="E22" s="1">
        <v>5575</v>
      </c>
      <c r="F22" s="1">
        <v>5765</v>
      </c>
      <c r="G22" s="1">
        <v>5600</v>
      </c>
      <c r="H22" s="1">
        <v>5571</v>
      </c>
      <c r="I22" s="1">
        <v>6137</v>
      </c>
      <c r="J22" s="1">
        <v>6432</v>
      </c>
      <c r="K22" s="1">
        <v>6864</v>
      </c>
      <c r="L22" s="1">
        <v>6882</v>
      </c>
      <c r="M22" s="1">
        <v>7345</v>
      </c>
      <c r="N22" s="1">
        <v>8128</v>
      </c>
      <c r="O22" s="1">
        <v>10492</v>
      </c>
    </row>
    <row r="23" spans="1:15" x14ac:dyDescent="0.3">
      <c r="A23" s="7" t="s">
        <v>200</v>
      </c>
      <c r="B23" s="7" t="s">
        <v>117</v>
      </c>
      <c r="C23" s="1">
        <v>100</v>
      </c>
      <c r="D23" s="1">
        <v>108</v>
      </c>
      <c r="E23" s="1">
        <v>109</v>
      </c>
      <c r="F23" s="1">
        <v>112</v>
      </c>
      <c r="G23" s="1">
        <v>110</v>
      </c>
      <c r="H23" s="1">
        <v>112</v>
      </c>
      <c r="I23" s="1">
        <v>123</v>
      </c>
      <c r="J23" s="1">
        <v>126</v>
      </c>
      <c r="K23" s="1">
        <v>119</v>
      </c>
      <c r="L23" s="1">
        <v>103</v>
      </c>
      <c r="M23" s="1">
        <v>120</v>
      </c>
      <c r="N23" s="1">
        <v>128</v>
      </c>
      <c r="O23" s="1">
        <v>152</v>
      </c>
    </row>
    <row r="24" spans="1:15" x14ac:dyDescent="0.3">
      <c r="A24" s="7" t="s">
        <v>200</v>
      </c>
      <c r="B24" s="7" t="s">
        <v>17</v>
      </c>
      <c r="C24" s="1">
        <v>16</v>
      </c>
      <c r="D24" s="1">
        <v>16</v>
      </c>
      <c r="E24" s="1">
        <v>16</v>
      </c>
      <c r="F24" s="1">
        <v>14</v>
      </c>
      <c r="G24" s="1">
        <v>11</v>
      </c>
      <c r="H24" s="1">
        <v>10</v>
      </c>
      <c r="I24" s="1">
        <v>10</v>
      </c>
      <c r="J24" s="1">
        <v>12</v>
      </c>
      <c r="K24" s="1">
        <v>11</v>
      </c>
      <c r="L24" s="1">
        <v>17</v>
      </c>
      <c r="M24" s="1">
        <v>30</v>
      </c>
      <c r="N24" s="1">
        <v>37</v>
      </c>
      <c r="O24" s="1">
        <v>48</v>
      </c>
    </row>
    <row r="25" spans="1:15" x14ac:dyDescent="0.3">
      <c r="A25" s="7" t="s">
        <v>200</v>
      </c>
      <c r="B25" s="7" t="s">
        <v>110</v>
      </c>
      <c r="C25" s="1">
        <v>759</v>
      </c>
      <c r="D25" s="1">
        <v>790</v>
      </c>
      <c r="E25" s="1">
        <v>802</v>
      </c>
      <c r="F25" s="1">
        <v>824</v>
      </c>
      <c r="G25" s="1">
        <v>810</v>
      </c>
      <c r="H25" s="1">
        <v>685</v>
      </c>
      <c r="I25" s="1">
        <v>703</v>
      </c>
      <c r="J25" s="1">
        <v>702</v>
      </c>
      <c r="K25" s="1">
        <v>715</v>
      </c>
      <c r="L25" s="1">
        <v>717</v>
      </c>
      <c r="M25" s="1">
        <v>777</v>
      </c>
      <c r="N25" s="1">
        <v>846</v>
      </c>
      <c r="O25" s="1">
        <v>1018</v>
      </c>
    </row>
    <row r="26" spans="1:15" x14ac:dyDescent="0.3">
      <c r="A26" s="7" t="s">
        <v>200</v>
      </c>
      <c r="B26" s="7" t="s">
        <v>111</v>
      </c>
      <c r="C26" s="1">
        <v>2352</v>
      </c>
      <c r="D26" s="1">
        <v>2059</v>
      </c>
      <c r="E26" s="1">
        <v>1802</v>
      </c>
      <c r="F26" s="1">
        <v>1612</v>
      </c>
      <c r="G26" s="1">
        <v>1219</v>
      </c>
      <c r="H26" s="1">
        <v>858</v>
      </c>
      <c r="I26" s="1">
        <v>746</v>
      </c>
      <c r="J26" s="1">
        <v>717</v>
      </c>
      <c r="K26" s="1">
        <v>674</v>
      </c>
      <c r="L26" s="1">
        <v>624</v>
      </c>
      <c r="M26" s="1">
        <v>164</v>
      </c>
      <c r="N26" s="1">
        <v>73</v>
      </c>
      <c r="O26" s="1">
        <v>47</v>
      </c>
    </row>
    <row r="27" spans="1:15" x14ac:dyDescent="0.3">
      <c r="A27" s="7" t="s">
        <v>201</v>
      </c>
      <c r="B27" s="7" t="s">
        <v>115</v>
      </c>
      <c r="C27" s="1">
        <v>32</v>
      </c>
      <c r="D27" s="1">
        <v>33</v>
      </c>
      <c r="E27" s="1">
        <v>30</v>
      </c>
      <c r="F27" s="1">
        <v>38</v>
      </c>
      <c r="G27" s="1">
        <v>47</v>
      </c>
      <c r="H27" s="1">
        <v>48</v>
      </c>
      <c r="I27" s="1">
        <v>66</v>
      </c>
      <c r="J27" s="1">
        <v>75</v>
      </c>
      <c r="K27" s="1">
        <v>94</v>
      </c>
      <c r="L27" s="1">
        <v>110</v>
      </c>
      <c r="M27" s="1">
        <v>145</v>
      </c>
      <c r="N27" s="1">
        <v>170</v>
      </c>
      <c r="O27" s="1">
        <v>171</v>
      </c>
    </row>
    <row r="28" spans="1:15" x14ac:dyDescent="0.3">
      <c r="A28" s="7" t="s">
        <v>201</v>
      </c>
      <c r="B28" s="7" t="s">
        <v>116</v>
      </c>
      <c r="C28" s="1">
        <v>3809</v>
      </c>
      <c r="D28" s="1">
        <v>3919</v>
      </c>
      <c r="E28" s="1">
        <v>4112</v>
      </c>
      <c r="F28" s="1">
        <v>4338</v>
      </c>
      <c r="G28" s="1">
        <v>4840</v>
      </c>
      <c r="H28" s="1">
        <v>5724</v>
      </c>
      <c r="I28" s="1">
        <v>6299</v>
      </c>
      <c r="J28" s="1">
        <v>6785</v>
      </c>
      <c r="K28" s="1">
        <v>6976</v>
      </c>
      <c r="L28" s="1">
        <v>8006</v>
      </c>
      <c r="M28" s="1">
        <v>9365</v>
      </c>
      <c r="N28" s="1">
        <v>9487</v>
      </c>
      <c r="O28" s="1">
        <v>7462</v>
      </c>
    </row>
    <row r="29" spans="1:15" x14ac:dyDescent="0.3">
      <c r="A29" s="7" t="s">
        <v>201</v>
      </c>
      <c r="B29" s="7" t="s">
        <v>117</v>
      </c>
      <c r="C29" s="1">
        <v>149</v>
      </c>
      <c r="D29" s="1">
        <v>161</v>
      </c>
      <c r="E29" s="1">
        <v>186</v>
      </c>
      <c r="F29" s="1">
        <v>183</v>
      </c>
      <c r="G29" s="1">
        <v>186</v>
      </c>
      <c r="H29" s="1">
        <v>198</v>
      </c>
      <c r="I29" s="1">
        <v>211</v>
      </c>
      <c r="J29" s="1">
        <v>234</v>
      </c>
      <c r="K29" s="1">
        <v>261</v>
      </c>
      <c r="L29" s="1">
        <v>263</v>
      </c>
      <c r="M29" s="1">
        <v>256</v>
      </c>
      <c r="N29" s="1">
        <v>252</v>
      </c>
      <c r="O29" s="1">
        <v>244</v>
      </c>
    </row>
    <row r="30" spans="1:15" x14ac:dyDescent="0.3">
      <c r="A30" s="7" t="s">
        <v>201</v>
      </c>
      <c r="B30" s="7" t="s">
        <v>17</v>
      </c>
      <c r="C30" s="1">
        <v>23</v>
      </c>
      <c r="D30" s="1">
        <v>17</v>
      </c>
      <c r="E30" s="1">
        <v>14</v>
      </c>
      <c r="F30" s="1">
        <v>13</v>
      </c>
      <c r="G30" s="1">
        <v>18</v>
      </c>
      <c r="H30" s="1">
        <v>17</v>
      </c>
      <c r="I30" s="1">
        <v>13</v>
      </c>
      <c r="J30" s="1">
        <v>18</v>
      </c>
      <c r="K30" s="1">
        <v>23</v>
      </c>
      <c r="L30" s="1">
        <v>28</v>
      </c>
      <c r="M30" s="1">
        <v>39</v>
      </c>
      <c r="N30" s="1">
        <v>37</v>
      </c>
      <c r="O30" s="1">
        <v>39</v>
      </c>
    </row>
    <row r="31" spans="1:15" x14ac:dyDescent="0.3">
      <c r="A31" s="7" t="s">
        <v>201</v>
      </c>
      <c r="B31" s="7" t="s">
        <v>110</v>
      </c>
      <c r="C31" s="1">
        <v>621</v>
      </c>
      <c r="D31" s="1">
        <v>663</v>
      </c>
      <c r="E31" s="1">
        <v>683</v>
      </c>
      <c r="F31" s="1">
        <v>728</v>
      </c>
      <c r="G31" s="1">
        <v>770</v>
      </c>
      <c r="H31" s="1">
        <v>884</v>
      </c>
      <c r="I31" s="1">
        <v>873</v>
      </c>
      <c r="J31" s="1">
        <v>872</v>
      </c>
      <c r="K31" s="1">
        <v>894</v>
      </c>
      <c r="L31" s="1">
        <v>878</v>
      </c>
      <c r="M31" s="1">
        <v>995</v>
      </c>
      <c r="N31" s="1">
        <v>992</v>
      </c>
      <c r="O31" s="1">
        <v>838</v>
      </c>
    </row>
    <row r="32" spans="1:15" x14ac:dyDescent="0.3">
      <c r="A32" s="7" t="s">
        <v>201</v>
      </c>
      <c r="B32" s="7" t="s">
        <v>111</v>
      </c>
      <c r="C32" s="1">
        <v>1886</v>
      </c>
      <c r="D32" s="1">
        <v>1590</v>
      </c>
      <c r="E32" s="1">
        <v>1443</v>
      </c>
      <c r="F32" s="1">
        <v>1299</v>
      </c>
      <c r="G32" s="1">
        <v>1199</v>
      </c>
      <c r="H32" s="1">
        <v>1083</v>
      </c>
      <c r="I32" s="1">
        <v>937</v>
      </c>
      <c r="J32" s="1">
        <v>932</v>
      </c>
      <c r="K32" s="1">
        <v>841</v>
      </c>
      <c r="L32" s="1">
        <v>829</v>
      </c>
      <c r="M32" s="1">
        <v>263</v>
      </c>
      <c r="N32" s="1">
        <v>101</v>
      </c>
      <c r="O32" s="1">
        <v>41</v>
      </c>
    </row>
    <row r="33" spans="1:15" x14ac:dyDescent="0.3">
      <c r="A33" s="7" t="s">
        <v>202</v>
      </c>
      <c r="B33" s="7" t="s">
        <v>115</v>
      </c>
      <c r="C33" s="1">
        <v>21</v>
      </c>
      <c r="D33" s="1">
        <v>21</v>
      </c>
      <c r="E33" s="1">
        <v>29</v>
      </c>
      <c r="F33" s="1">
        <v>42</v>
      </c>
      <c r="G33" s="1">
        <v>49</v>
      </c>
      <c r="H33" s="1">
        <v>54</v>
      </c>
      <c r="I33" s="1">
        <v>62</v>
      </c>
      <c r="J33" s="1">
        <v>72</v>
      </c>
      <c r="K33" s="1">
        <v>92</v>
      </c>
      <c r="L33" s="1">
        <v>95</v>
      </c>
      <c r="M33" s="1">
        <v>105</v>
      </c>
      <c r="N33" s="1">
        <v>148</v>
      </c>
      <c r="O33" s="1">
        <v>177</v>
      </c>
    </row>
    <row r="34" spans="1:15" x14ac:dyDescent="0.3">
      <c r="A34" s="7" t="s">
        <v>202</v>
      </c>
      <c r="B34" s="7" t="s">
        <v>116</v>
      </c>
      <c r="C34" s="1">
        <v>4279</v>
      </c>
      <c r="D34" s="1">
        <v>4224</v>
      </c>
      <c r="E34" s="1">
        <v>4398</v>
      </c>
      <c r="F34" s="1">
        <v>4504</v>
      </c>
      <c r="G34" s="1">
        <v>4859</v>
      </c>
      <c r="H34" s="1">
        <v>5010</v>
      </c>
      <c r="I34" s="1">
        <v>5263</v>
      </c>
      <c r="J34" s="1">
        <v>5393</v>
      </c>
      <c r="K34" s="1">
        <v>5719</v>
      </c>
      <c r="L34" s="1">
        <v>6012</v>
      </c>
      <c r="M34" s="1">
        <v>6496</v>
      </c>
      <c r="N34" s="1">
        <v>6975</v>
      </c>
      <c r="O34" s="1">
        <v>7668</v>
      </c>
    </row>
    <row r="35" spans="1:15" x14ac:dyDescent="0.3">
      <c r="A35" s="7" t="s">
        <v>202</v>
      </c>
      <c r="B35" s="7" t="s">
        <v>117</v>
      </c>
      <c r="C35" s="1">
        <v>105</v>
      </c>
      <c r="D35" s="1">
        <v>104</v>
      </c>
      <c r="E35" s="1">
        <v>105</v>
      </c>
      <c r="F35" s="1">
        <v>117</v>
      </c>
      <c r="G35" s="1">
        <v>118</v>
      </c>
      <c r="H35" s="1">
        <v>108</v>
      </c>
      <c r="I35" s="1">
        <v>126</v>
      </c>
      <c r="J35" s="1">
        <v>143</v>
      </c>
      <c r="K35" s="1">
        <v>131</v>
      </c>
      <c r="L35" s="1">
        <v>143</v>
      </c>
      <c r="M35" s="1">
        <v>158</v>
      </c>
      <c r="N35" s="1">
        <v>167</v>
      </c>
      <c r="O35" s="1">
        <v>182</v>
      </c>
    </row>
    <row r="36" spans="1:15" x14ac:dyDescent="0.3">
      <c r="A36" s="7" t="s">
        <v>202</v>
      </c>
      <c r="B36" s="7" t="s">
        <v>17</v>
      </c>
      <c r="C36" s="1">
        <v>18</v>
      </c>
      <c r="D36" s="1">
        <v>16</v>
      </c>
      <c r="E36" s="1">
        <v>19</v>
      </c>
      <c r="F36" s="1">
        <v>18</v>
      </c>
      <c r="G36" s="1">
        <v>19</v>
      </c>
      <c r="H36" s="1">
        <v>16</v>
      </c>
      <c r="I36" s="1">
        <v>23</v>
      </c>
      <c r="J36" s="1">
        <v>20</v>
      </c>
      <c r="K36" s="1">
        <v>17</v>
      </c>
      <c r="L36" s="1">
        <v>20</v>
      </c>
      <c r="M36" s="1">
        <v>23</v>
      </c>
      <c r="N36" s="1">
        <v>27</v>
      </c>
      <c r="O36" s="1">
        <v>33</v>
      </c>
    </row>
    <row r="37" spans="1:15" x14ac:dyDescent="0.3">
      <c r="A37" s="7" t="s">
        <v>202</v>
      </c>
      <c r="B37" s="7" t="s">
        <v>110</v>
      </c>
      <c r="C37" s="1">
        <v>642</v>
      </c>
      <c r="D37" s="1">
        <v>634</v>
      </c>
      <c r="E37" s="1">
        <v>670</v>
      </c>
      <c r="F37" s="1">
        <v>763</v>
      </c>
      <c r="G37" s="1">
        <v>807</v>
      </c>
      <c r="H37" s="1">
        <v>839</v>
      </c>
      <c r="I37" s="1">
        <v>832</v>
      </c>
      <c r="J37" s="1">
        <v>837</v>
      </c>
      <c r="K37" s="1">
        <v>802</v>
      </c>
      <c r="L37" s="1">
        <v>799</v>
      </c>
      <c r="M37" s="1">
        <v>905</v>
      </c>
      <c r="N37" s="1">
        <v>1000</v>
      </c>
      <c r="O37" s="1">
        <v>1013</v>
      </c>
    </row>
    <row r="38" spans="1:15" x14ac:dyDescent="0.3">
      <c r="A38" s="7" t="s">
        <v>202</v>
      </c>
      <c r="B38" s="7" t="s">
        <v>111</v>
      </c>
      <c r="C38" s="1">
        <v>2025</v>
      </c>
      <c r="D38" s="1">
        <v>1772</v>
      </c>
      <c r="E38" s="1">
        <v>1574</v>
      </c>
      <c r="F38" s="1">
        <v>1370</v>
      </c>
      <c r="G38" s="1">
        <v>1224</v>
      </c>
      <c r="H38" s="1">
        <v>1011</v>
      </c>
      <c r="I38" s="1">
        <v>868</v>
      </c>
      <c r="J38" s="1">
        <v>825</v>
      </c>
      <c r="K38" s="1">
        <v>760</v>
      </c>
      <c r="L38" s="1">
        <v>690</v>
      </c>
      <c r="M38" s="1">
        <v>232</v>
      </c>
      <c r="N38" s="1">
        <v>127</v>
      </c>
      <c r="O38" s="1">
        <v>53</v>
      </c>
    </row>
    <row r="39" spans="1:15" x14ac:dyDescent="0.3">
      <c r="A39" s="7" t="s">
        <v>203</v>
      </c>
      <c r="B39" s="7" t="s">
        <v>115</v>
      </c>
      <c r="C39" s="1">
        <v>16</v>
      </c>
      <c r="D39" s="1">
        <v>19</v>
      </c>
      <c r="E39" s="1">
        <v>21</v>
      </c>
      <c r="F39" s="1">
        <v>28</v>
      </c>
      <c r="G39" s="1">
        <v>30</v>
      </c>
      <c r="H39" s="1">
        <v>32</v>
      </c>
      <c r="I39" s="1">
        <v>39</v>
      </c>
      <c r="J39" s="1">
        <v>53</v>
      </c>
      <c r="K39" s="1">
        <v>81</v>
      </c>
      <c r="L39" s="1">
        <v>94</v>
      </c>
      <c r="M39" s="1">
        <v>113</v>
      </c>
      <c r="N39" s="1">
        <v>134</v>
      </c>
      <c r="O39" s="1">
        <v>186</v>
      </c>
    </row>
    <row r="40" spans="1:15" x14ac:dyDescent="0.3">
      <c r="A40" s="7" t="s">
        <v>203</v>
      </c>
      <c r="B40" s="7" t="s">
        <v>116</v>
      </c>
      <c r="C40" s="1">
        <v>2619</v>
      </c>
      <c r="D40" s="1">
        <v>2657</v>
      </c>
      <c r="E40" s="1">
        <v>2873</v>
      </c>
      <c r="F40" s="1">
        <v>2996</v>
      </c>
      <c r="G40" s="1">
        <v>3130</v>
      </c>
      <c r="H40" s="1">
        <v>3334</v>
      </c>
      <c r="I40" s="1">
        <v>3521</v>
      </c>
      <c r="J40" s="1">
        <v>3698</v>
      </c>
      <c r="K40" s="1">
        <v>3792</v>
      </c>
      <c r="L40" s="1">
        <v>4054</v>
      </c>
      <c r="M40" s="1">
        <v>4668</v>
      </c>
      <c r="N40" s="1">
        <v>4983</v>
      </c>
      <c r="O40" s="1">
        <v>5257</v>
      </c>
    </row>
    <row r="41" spans="1:15" x14ac:dyDescent="0.3">
      <c r="A41" s="7" t="s">
        <v>203</v>
      </c>
      <c r="B41" s="7" t="s">
        <v>117</v>
      </c>
      <c r="C41" s="1">
        <v>43</v>
      </c>
      <c r="D41" s="1">
        <v>57</v>
      </c>
      <c r="E41" s="1">
        <v>63</v>
      </c>
      <c r="F41" s="1">
        <v>70</v>
      </c>
      <c r="G41" s="1">
        <v>79</v>
      </c>
      <c r="H41" s="1">
        <v>84</v>
      </c>
      <c r="I41" s="1">
        <v>84</v>
      </c>
      <c r="J41" s="1">
        <v>87</v>
      </c>
      <c r="K41" s="1">
        <v>105</v>
      </c>
      <c r="L41" s="1">
        <v>97</v>
      </c>
      <c r="M41" s="1">
        <v>98</v>
      </c>
      <c r="N41" s="1">
        <v>115</v>
      </c>
      <c r="O41" s="1">
        <v>130</v>
      </c>
    </row>
    <row r="42" spans="1:15" x14ac:dyDescent="0.3">
      <c r="A42" s="7" t="s">
        <v>203</v>
      </c>
      <c r="B42" s="7" t="s">
        <v>17</v>
      </c>
      <c r="C42" s="1">
        <v>3</v>
      </c>
      <c r="D42" s="1">
        <v>8</v>
      </c>
      <c r="E42" s="1">
        <v>9</v>
      </c>
      <c r="F42" s="1">
        <v>9</v>
      </c>
      <c r="G42" s="1">
        <v>8</v>
      </c>
      <c r="H42" s="1">
        <v>10</v>
      </c>
      <c r="I42" s="1">
        <v>9</v>
      </c>
      <c r="J42" s="1">
        <v>12</v>
      </c>
      <c r="K42" s="1">
        <v>15</v>
      </c>
      <c r="L42" s="1">
        <v>15</v>
      </c>
      <c r="M42" s="1">
        <v>23</v>
      </c>
      <c r="N42" s="1">
        <v>31</v>
      </c>
      <c r="O42" s="1">
        <v>28</v>
      </c>
    </row>
    <row r="43" spans="1:15" x14ac:dyDescent="0.3">
      <c r="A43" s="7" t="s">
        <v>203</v>
      </c>
      <c r="B43" s="7" t="s">
        <v>110</v>
      </c>
      <c r="C43" s="1">
        <v>452</v>
      </c>
      <c r="D43" s="1">
        <v>471</v>
      </c>
      <c r="E43" s="1">
        <v>540</v>
      </c>
      <c r="F43" s="1">
        <v>582</v>
      </c>
      <c r="G43" s="1">
        <v>561</v>
      </c>
      <c r="H43" s="1">
        <v>575</v>
      </c>
      <c r="I43" s="1">
        <v>580</v>
      </c>
      <c r="J43" s="1">
        <v>539</v>
      </c>
      <c r="K43" s="1">
        <v>579</v>
      </c>
      <c r="L43" s="1">
        <v>621</v>
      </c>
      <c r="M43" s="1">
        <v>717</v>
      </c>
      <c r="N43" s="1">
        <v>777</v>
      </c>
      <c r="O43" s="1">
        <v>792</v>
      </c>
    </row>
    <row r="44" spans="1:15" x14ac:dyDescent="0.3">
      <c r="A44" s="7" t="s">
        <v>203</v>
      </c>
      <c r="B44" s="7" t="s">
        <v>111</v>
      </c>
      <c r="C44" s="1">
        <v>1372</v>
      </c>
      <c r="D44" s="1">
        <v>1190</v>
      </c>
      <c r="E44" s="1">
        <v>1089</v>
      </c>
      <c r="F44" s="1">
        <v>1015</v>
      </c>
      <c r="G44" s="1">
        <v>900</v>
      </c>
      <c r="H44" s="1">
        <v>717</v>
      </c>
      <c r="I44" s="1">
        <v>580</v>
      </c>
      <c r="J44" s="1">
        <v>580</v>
      </c>
      <c r="K44" s="1">
        <v>541</v>
      </c>
      <c r="L44" s="1">
        <v>573</v>
      </c>
      <c r="M44" s="1">
        <v>167</v>
      </c>
      <c r="N44" s="1">
        <v>72</v>
      </c>
      <c r="O44" s="1">
        <v>41</v>
      </c>
    </row>
    <row r="45" spans="1:15" x14ac:dyDescent="0.3">
      <c r="A45" s="7" t="s">
        <v>204</v>
      </c>
      <c r="B45" s="7" t="s">
        <v>115</v>
      </c>
      <c r="C45" s="1">
        <v>42</v>
      </c>
      <c r="D45" s="1">
        <v>45</v>
      </c>
      <c r="E45" s="1">
        <v>47</v>
      </c>
      <c r="F45" s="1">
        <v>56</v>
      </c>
      <c r="G45" s="1">
        <v>62</v>
      </c>
      <c r="H45" s="1">
        <v>64</v>
      </c>
      <c r="I45" s="1">
        <v>77</v>
      </c>
      <c r="J45" s="1">
        <v>102</v>
      </c>
      <c r="K45" s="1">
        <v>130</v>
      </c>
      <c r="L45" s="1">
        <v>165</v>
      </c>
      <c r="M45" s="1">
        <v>218</v>
      </c>
      <c r="N45" s="1">
        <v>253</v>
      </c>
      <c r="O45" s="1">
        <v>307</v>
      </c>
    </row>
    <row r="46" spans="1:15" x14ac:dyDescent="0.3">
      <c r="A46" s="7" t="s">
        <v>204</v>
      </c>
      <c r="B46" s="7" t="s">
        <v>116</v>
      </c>
      <c r="C46" s="1">
        <v>4895</v>
      </c>
      <c r="D46" s="1">
        <v>5066</v>
      </c>
      <c r="E46" s="1">
        <v>5192</v>
      </c>
      <c r="F46" s="1">
        <v>5256</v>
      </c>
      <c r="G46" s="1">
        <v>5302</v>
      </c>
      <c r="H46" s="1">
        <v>5548</v>
      </c>
      <c r="I46" s="1">
        <v>6149</v>
      </c>
      <c r="J46" s="1">
        <v>6594</v>
      </c>
      <c r="K46" s="1">
        <v>7049</v>
      </c>
      <c r="L46" s="1">
        <v>7751</v>
      </c>
      <c r="M46" s="1">
        <v>8466</v>
      </c>
      <c r="N46" s="1">
        <v>8838</v>
      </c>
      <c r="O46" s="1">
        <v>9363</v>
      </c>
    </row>
    <row r="47" spans="1:15" x14ac:dyDescent="0.3">
      <c r="A47" s="7" t="s">
        <v>204</v>
      </c>
      <c r="B47" s="7" t="s">
        <v>117</v>
      </c>
      <c r="C47" s="1">
        <v>114</v>
      </c>
      <c r="D47" s="1">
        <v>105</v>
      </c>
      <c r="E47" s="1">
        <v>119</v>
      </c>
      <c r="F47" s="1">
        <v>124</v>
      </c>
      <c r="G47" s="1">
        <v>131</v>
      </c>
      <c r="H47" s="1">
        <v>143</v>
      </c>
      <c r="I47" s="1">
        <v>160</v>
      </c>
      <c r="J47" s="1">
        <v>164</v>
      </c>
      <c r="K47" s="1">
        <v>176</v>
      </c>
      <c r="L47" s="1">
        <v>185</v>
      </c>
      <c r="M47" s="1">
        <v>201</v>
      </c>
      <c r="N47" s="1">
        <v>185</v>
      </c>
      <c r="O47" s="1">
        <v>201</v>
      </c>
    </row>
    <row r="48" spans="1:15" x14ac:dyDescent="0.3">
      <c r="A48" s="7" t="s">
        <v>204</v>
      </c>
      <c r="B48" s="7" t="s">
        <v>111</v>
      </c>
      <c r="C48" s="1">
        <v>2240</v>
      </c>
      <c r="D48" s="1">
        <v>1997</v>
      </c>
      <c r="E48" s="1">
        <v>1757</v>
      </c>
      <c r="F48" s="1">
        <v>1540</v>
      </c>
      <c r="G48" s="1">
        <v>1346</v>
      </c>
      <c r="H48" s="1">
        <v>1135</v>
      </c>
      <c r="I48" s="1">
        <v>954</v>
      </c>
      <c r="J48" s="1">
        <v>964</v>
      </c>
      <c r="K48" s="1">
        <v>893</v>
      </c>
      <c r="L48" s="1">
        <v>830</v>
      </c>
      <c r="M48" s="1">
        <v>233</v>
      </c>
      <c r="N48" s="1">
        <v>111</v>
      </c>
      <c r="O48" s="1">
        <v>65</v>
      </c>
    </row>
    <row r="49" spans="1:15" x14ac:dyDescent="0.3">
      <c r="A49" s="7" t="s">
        <v>204</v>
      </c>
      <c r="B49" s="7" t="s">
        <v>17</v>
      </c>
      <c r="C49" s="1">
        <v>19</v>
      </c>
      <c r="D49" s="1">
        <v>27</v>
      </c>
      <c r="E49" s="1">
        <v>25</v>
      </c>
      <c r="F49" s="1">
        <v>21</v>
      </c>
      <c r="G49" s="1">
        <v>19</v>
      </c>
      <c r="H49" s="1">
        <v>19</v>
      </c>
      <c r="I49" s="1">
        <v>11</v>
      </c>
      <c r="J49" s="1">
        <v>9</v>
      </c>
      <c r="K49" s="1">
        <v>17</v>
      </c>
      <c r="L49" s="1">
        <v>21</v>
      </c>
      <c r="M49" s="1">
        <v>26</v>
      </c>
      <c r="N49" s="1">
        <v>36</v>
      </c>
      <c r="O49" s="1">
        <v>46</v>
      </c>
    </row>
    <row r="50" spans="1:15" x14ac:dyDescent="0.3">
      <c r="A50" s="7" t="s">
        <v>204</v>
      </c>
      <c r="B50" s="7" t="s">
        <v>110</v>
      </c>
      <c r="C50" s="1">
        <v>751</v>
      </c>
      <c r="D50" s="1">
        <v>747</v>
      </c>
      <c r="E50" s="1">
        <v>762</v>
      </c>
      <c r="F50" s="1">
        <v>793</v>
      </c>
      <c r="G50" s="1">
        <v>760</v>
      </c>
      <c r="H50" s="1">
        <v>762</v>
      </c>
      <c r="I50" s="1">
        <v>832</v>
      </c>
      <c r="J50" s="1">
        <v>859</v>
      </c>
      <c r="K50" s="1">
        <v>868</v>
      </c>
      <c r="L50" s="1">
        <v>921</v>
      </c>
      <c r="M50" s="1">
        <v>1048</v>
      </c>
      <c r="N50" s="1">
        <v>1085</v>
      </c>
      <c r="O50" s="1">
        <v>1109</v>
      </c>
    </row>
    <row r="51" spans="1:15" x14ac:dyDescent="0.3">
      <c r="A51" s="10" t="s">
        <v>18</v>
      </c>
      <c r="B51" s="10" t="s">
        <v>18</v>
      </c>
      <c r="C51" s="5">
        <v>49667</v>
      </c>
      <c r="D51" s="5">
        <v>48581</v>
      </c>
      <c r="E51" s="5">
        <v>49003</v>
      </c>
      <c r="F51" s="5">
        <v>49496</v>
      </c>
      <c r="G51" s="5">
        <v>49820</v>
      </c>
      <c r="H51" s="5">
        <v>49919</v>
      </c>
      <c r="I51" s="5">
        <v>52087</v>
      </c>
      <c r="J51" s="5">
        <v>53910</v>
      </c>
      <c r="K51" s="5">
        <v>55908</v>
      </c>
      <c r="L51" s="5">
        <v>58882</v>
      </c>
      <c r="M51" s="5">
        <v>61057</v>
      </c>
      <c r="N51" s="5">
        <v>64007</v>
      </c>
      <c r="O51" s="5">
        <v>66726</v>
      </c>
    </row>
    <row r="52" spans="1:15" x14ac:dyDescent="0.3">
      <c r="A52" s="15"/>
      <c r="B52" s="15"/>
    </row>
    <row r="53" spans="1:15" x14ac:dyDescent="0.3">
      <c r="A53" s="15"/>
      <c r="B53" s="15"/>
    </row>
    <row r="54" spans="1:15" x14ac:dyDescent="0.3">
      <c r="A54" s="15"/>
      <c r="B54" s="15"/>
      <c r="C54" s="18" t="s">
        <v>37</v>
      </c>
      <c r="D54" s="19"/>
      <c r="E54" s="19"/>
      <c r="F54" s="19"/>
      <c r="G54" s="19"/>
      <c r="H54" s="19"/>
      <c r="I54" s="19"/>
      <c r="J54" s="19"/>
      <c r="K54" s="19"/>
      <c r="L54" s="19"/>
      <c r="M54" s="19"/>
      <c r="N54" s="19"/>
      <c r="O54" s="19"/>
    </row>
    <row r="55" spans="1:15" x14ac:dyDescent="0.3">
      <c r="A55" s="9" t="s">
        <v>41</v>
      </c>
      <c r="B55" s="9" t="s">
        <v>41</v>
      </c>
      <c r="C55" s="4" t="s">
        <v>0</v>
      </c>
      <c r="D55" s="4" t="s">
        <v>1</v>
      </c>
      <c r="E55" s="4" t="s">
        <v>2</v>
      </c>
      <c r="F55" s="4" t="s">
        <v>3</v>
      </c>
      <c r="G55" s="4" t="s">
        <v>4</v>
      </c>
      <c r="H55" s="4" t="s">
        <v>5</v>
      </c>
      <c r="I55" s="4" t="s">
        <v>6</v>
      </c>
      <c r="J55" s="4" t="s">
        <v>7</v>
      </c>
      <c r="K55" s="4" t="s">
        <v>8</v>
      </c>
      <c r="L55" s="4" t="s">
        <v>9</v>
      </c>
      <c r="M55" s="4" t="s">
        <v>10</v>
      </c>
      <c r="N55" s="4" t="s">
        <v>11</v>
      </c>
      <c r="O55" s="4" t="s">
        <v>12</v>
      </c>
    </row>
    <row r="56" spans="1:15" x14ac:dyDescent="0.3">
      <c r="A56" s="8" t="s">
        <v>198</v>
      </c>
      <c r="B56" s="8" t="s">
        <v>115</v>
      </c>
      <c r="C56" s="2">
        <v>5.1779935275080898E-3</v>
      </c>
      <c r="D56" s="2">
        <v>4.5278137128072398E-3</v>
      </c>
      <c r="E56" s="2">
        <v>5.3003533568904597E-3</v>
      </c>
      <c r="F56" s="2">
        <v>6.5873353166170804E-3</v>
      </c>
      <c r="G56" s="2">
        <v>6.4075181546347703E-3</v>
      </c>
      <c r="H56" s="2">
        <v>9.0592334494773493E-3</v>
      </c>
      <c r="I56" s="2">
        <v>8.1087004163927206E-3</v>
      </c>
      <c r="J56" s="2">
        <v>9.8122866894198007E-3</v>
      </c>
      <c r="K56" s="2">
        <v>1.1368250101502201E-2</v>
      </c>
      <c r="L56" s="2">
        <v>1.04347826086957E-2</v>
      </c>
      <c r="M56" s="2">
        <v>1.40604218126544E-2</v>
      </c>
      <c r="N56" s="2">
        <v>1.5531660692951E-2</v>
      </c>
      <c r="O56" s="2">
        <v>1.6595682185342901E-2</v>
      </c>
    </row>
    <row r="57" spans="1:15" x14ac:dyDescent="0.3">
      <c r="A57" s="8" t="s">
        <v>198</v>
      </c>
      <c r="B57" s="8" t="s">
        <v>116</v>
      </c>
      <c r="C57" s="2">
        <v>0.58317152103559899</v>
      </c>
      <c r="D57" s="2">
        <v>0.61405778352738205</v>
      </c>
      <c r="E57" s="2">
        <v>0.63361307420494695</v>
      </c>
      <c r="F57" s="2">
        <v>0.65469613259668502</v>
      </c>
      <c r="G57" s="2">
        <v>0.68346860316104197</v>
      </c>
      <c r="H57" s="2">
        <v>0.72288037166085894</v>
      </c>
      <c r="I57" s="2">
        <v>0.75564321718167904</v>
      </c>
      <c r="J57" s="2">
        <v>0.76962457337884005</v>
      </c>
      <c r="K57" s="2">
        <v>0.78481526593585105</v>
      </c>
      <c r="L57" s="2">
        <v>0.80135265700483105</v>
      </c>
      <c r="M57" s="2">
        <v>0.84381531445943403</v>
      </c>
      <c r="N57" s="2">
        <v>0.85560675883256498</v>
      </c>
      <c r="O57" s="2">
        <v>0.86268174474959602</v>
      </c>
    </row>
    <row r="58" spans="1:15" x14ac:dyDescent="0.3">
      <c r="A58" s="8" t="s">
        <v>198</v>
      </c>
      <c r="B58" s="8" t="s">
        <v>117</v>
      </c>
      <c r="C58" s="2">
        <v>1.2297734627831699E-2</v>
      </c>
      <c r="D58" s="2">
        <v>1.2505390254420001E-2</v>
      </c>
      <c r="E58" s="2">
        <v>1.4575971731448799E-2</v>
      </c>
      <c r="F58" s="2">
        <v>1.52996175095623E-2</v>
      </c>
      <c r="G58" s="2">
        <v>1.3455788124733E-2</v>
      </c>
      <c r="H58" s="2">
        <v>1.5795586527293799E-2</v>
      </c>
      <c r="I58" s="2">
        <v>1.46833223756301E-2</v>
      </c>
      <c r="J58" s="2">
        <v>1.2158703071672401E-2</v>
      </c>
      <c r="K58" s="2">
        <v>1.40073081607795E-2</v>
      </c>
      <c r="L58" s="2">
        <v>1.6038647342995201E-2</v>
      </c>
      <c r="M58" s="2">
        <v>1.55804674140224E-2</v>
      </c>
      <c r="N58" s="2">
        <v>1.57023382829834E-2</v>
      </c>
      <c r="O58" s="2">
        <v>1.6301953297106798E-2</v>
      </c>
    </row>
    <row r="59" spans="1:15" x14ac:dyDescent="0.3">
      <c r="A59" s="8" t="s">
        <v>198</v>
      </c>
      <c r="B59" s="8" t="s">
        <v>17</v>
      </c>
      <c r="C59" s="2">
        <v>1.2944983818770201E-3</v>
      </c>
      <c r="D59" s="2">
        <v>2.3717119448037902E-3</v>
      </c>
      <c r="E59" s="2">
        <v>2.6501766784452299E-3</v>
      </c>
      <c r="F59" s="2">
        <v>2.3374415639609001E-3</v>
      </c>
      <c r="G59" s="2">
        <v>1.9222554463904299E-3</v>
      </c>
      <c r="H59" s="2">
        <v>1.85830429732869E-3</v>
      </c>
      <c r="I59" s="2">
        <v>2.19154065307911E-3</v>
      </c>
      <c r="J59" s="2">
        <v>2.1331058020477799E-3</v>
      </c>
      <c r="K59" s="2">
        <v>2.2330491270807998E-3</v>
      </c>
      <c r="L59" s="2">
        <v>2.5120772946859902E-3</v>
      </c>
      <c r="M59" s="2">
        <v>2.09006270188106E-3</v>
      </c>
      <c r="N59" s="2">
        <v>3.9255845707458596E-3</v>
      </c>
      <c r="O59" s="2">
        <v>3.6716111029519798E-3</v>
      </c>
    </row>
    <row r="60" spans="1:15" x14ac:dyDescent="0.3">
      <c r="A60" s="8" t="s">
        <v>198</v>
      </c>
      <c r="B60" s="8" t="s">
        <v>110</v>
      </c>
      <c r="C60" s="2">
        <v>9.5792880258899704E-2</v>
      </c>
      <c r="D60" s="2">
        <v>9.8533850797757699E-2</v>
      </c>
      <c r="E60" s="2">
        <v>0.11174911660777399</v>
      </c>
      <c r="F60" s="2">
        <v>0.114109647258819</v>
      </c>
      <c r="G60" s="2">
        <v>0.110850064075182</v>
      </c>
      <c r="H60" s="2">
        <v>0.11080139372822299</v>
      </c>
      <c r="I60" s="2">
        <v>0.105413105413105</v>
      </c>
      <c r="J60" s="2">
        <v>0.101109215017065</v>
      </c>
      <c r="K60" s="2">
        <v>9.8051157125456798E-2</v>
      </c>
      <c r="L60" s="2">
        <v>9.1980676328502403E-2</v>
      </c>
      <c r="M60" s="2">
        <v>9.9942998289948695E-2</v>
      </c>
      <c r="N60" s="2">
        <v>9.7456903908516801E-2</v>
      </c>
      <c r="O60" s="2">
        <v>9.4286973123806697E-2</v>
      </c>
    </row>
    <row r="61" spans="1:15" x14ac:dyDescent="0.3">
      <c r="A61" s="8" t="s">
        <v>198</v>
      </c>
      <c r="B61" s="8" t="s">
        <v>111</v>
      </c>
      <c r="C61" s="2">
        <v>0.30226537216828497</v>
      </c>
      <c r="D61" s="2">
        <v>0.26800344976282903</v>
      </c>
      <c r="E61" s="2">
        <v>0.23211130742049499</v>
      </c>
      <c r="F61" s="2">
        <v>0.20696982575435599</v>
      </c>
      <c r="G61" s="2">
        <v>0.18389577103801799</v>
      </c>
      <c r="H61" s="2">
        <v>0.13960511033681799</v>
      </c>
      <c r="I61" s="2">
        <v>0.113960113960114</v>
      </c>
      <c r="J61" s="2">
        <v>0.105162116040956</v>
      </c>
      <c r="K61" s="2">
        <v>8.9524969549330105E-2</v>
      </c>
      <c r="L61" s="2">
        <v>7.76811594202899E-2</v>
      </c>
      <c r="M61" s="2">
        <v>2.4510735322059701E-2</v>
      </c>
      <c r="N61" s="2">
        <v>1.17767537122376E-2</v>
      </c>
      <c r="O61" s="2">
        <v>6.4620355411954796E-3</v>
      </c>
    </row>
    <row r="62" spans="1:15" x14ac:dyDescent="0.3">
      <c r="A62" s="8" t="s">
        <v>199</v>
      </c>
      <c r="B62" s="8" t="s">
        <v>115</v>
      </c>
      <c r="C62" s="2">
        <v>4.2032862055789103E-3</v>
      </c>
      <c r="D62" s="2">
        <v>4.8751368023082298E-3</v>
      </c>
      <c r="E62" s="2">
        <v>5.0110822010214903E-3</v>
      </c>
      <c r="F62" s="2">
        <v>5.7001710051301502E-3</v>
      </c>
      <c r="G62" s="2">
        <v>6.98336855646421E-3</v>
      </c>
      <c r="H62" s="2">
        <v>7.6035177720776802E-3</v>
      </c>
      <c r="I62" s="2">
        <v>7.9585084503263903E-3</v>
      </c>
      <c r="J62" s="2">
        <v>1.0085817924444801E-2</v>
      </c>
      <c r="K62" s="2">
        <v>1.21637827651191E-2</v>
      </c>
      <c r="L62" s="2">
        <v>1.4503563732802901E-2</v>
      </c>
      <c r="M62" s="2">
        <v>1.6877293110477001E-2</v>
      </c>
      <c r="N62" s="2">
        <v>1.8589996061441499E-2</v>
      </c>
      <c r="O62" s="2">
        <v>1.97814469171253E-2</v>
      </c>
    </row>
    <row r="63" spans="1:15" x14ac:dyDescent="0.3">
      <c r="A63" s="8" t="s">
        <v>199</v>
      </c>
      <c r="B63" s="8" t="s">
        <v>116</v>
      </c>
      <c r="C63" s="2">
        <v>0.57842949942682498</v>
      </c>
      <c r="D63" s="2">
        <v>0.59645806387424105</v>
      </c>
      <c r="E63" s="2">
        <v>0.61511034017538802</v>
      </c>
      <c r="F63" s="2">
        <v>0.63689910697320895</v>
      </c>
      <c r="G63" s="2">
        <v>0.65597721216576299</v>
      </c>
      <c r="H63" s="2">
        <v>0.68321729571271494</v>
      </c>
      <c r="I63" s="2">
        <v>0.69337387105427895</v>
      </c>
      <c r="J63" s="2">
        <v>0.695656020525524</v>
      </c>
      <c r="K63" s="2">
        <v>0.70173034092855902</v>
      </c>
      <c r="L63" s="2">
        <v>0.71299519310459103</v>
      </c>
      <c r="M63" s="2">
        <v>0.77953526294333497</v>
      </c>
      <c r="N63" s="2">
        <v>0.80094525403702199</v>
      </c>
      <c r="O63" s="2">
        <v>0.81359176836563796</v>
      </c>
    </row>
    <row r="64" spans="1:15" x14ac:dyDescent="0.3">
      <c r="A64" s="8" t="s">
        <v>199</v>
      </c>
      <c r="B64" s="8" t="s">
        <v>117</v>
      </c>
      <c r="C64" s="2">
        <v>2.36912495223538E-2</v>
      </c>
      <c r="D64" s="2">
        <v>2.2584817431101401E-2</v>
      </c>
      <c r="E64" s="2">
        <v>2.5826346728341502E-2</v>
      </c>
      <c r="F64" s="2">
        <v>2.7075812274368199E-2</v>
      </c>
      <c r="G64" s="2">
        <v>2.8576679224478499E-2</v>
      </c>
      <c r="H64" s="2">
        <v>2.83986808354709E-2</v>
      </c>
      <c r="I64" s="2">
        <v>2.9598497719753199E-2</v>
      </c>
      <c r="J64" s="2">
        <v>3.0788286295673699E-2</v>
      </c>
      <c r="K64" s="2">
        <v>3.2465307520986801E-2</v>
      </c>
      <c r="L64" s="2">
        <v>3.2073595226255601E-2</v>
      </c>
      <c r="M64" s="2">
        <v>3.3183856502242197E-2</v>
      </c>
      <c r="N64" s="2">
        <v>3.2690035447026401E-2</v>
      </c>
      <c r="O64" s="2">
        <v>3.1426976150594199E-2</v>
      </c>
    </row>
    <row r="65" spans="1:15" x14ac:dyDescent="0.3">
      <c r="A65" s="8" t="s">
        <v>199</v>
      </c>
      <c r="B65" s="8" t="s">
        <v>17</v>
      </c>
      <c r="C65" s="2">
        <v>1.7195261750095499E-3</v>
      </c>
      <c r="D65" s="2">
        <v>2.0893443438463801E-3</v>
      </c>
      <c r="E65" s="2">
        <v>2.12007323889371E-3</v>
      </c>
      <c r="F65" s="2">
        <v>2.2800684020520602E-3</v>
      </c>
      <c r="G65" s="2">
        <v>1.83772856749058E-3</v>
      </c>
      <c r="H65" s="2">
        <v>1.92378160498351E-3</v>
      </c>
      <c r="I65" s="2">
        <v>2.5932218546007302E-3</v>
      </c>
      <c r="J65" s="2">
        <v>3.2734672210917499E-3</v>
      </c>
      <c r="K65" s="2">
        <v>3.7690594483467499E-3</v>
      </c>
      <c r="L65" s="2">
        <v>2.9835902536051698E-3</v>
      </c>
      <c r="M65" s="2">
        <v>3.2613126783530401E-3</v>
      </c>
      <c r="N65" s="2">
        <v>3.3871602993304499E-3</v>
      </c>
      <c r="O65" s="2">
        <v>3.3500837520937998E-3</v>
      </c>
    </row>
    <row r="66" spans="1:15" x14ac:dyDescent="0.3">
      <c r="A66" s="8" t="s">
        <v>199</v>
      </c>
      <c r="B66" s="8" t="s">
        <v>110</v>
      </c>
      <c r="C66" s="2">
        <v>9.2663354986625895E-2</v>
      </c>
      <c r="D66" s="2">
        <v>9.8099691572977807E-2</v>
      </c>
      <c r="E66" s="2">
        <v>0.103594487809579</v>
      </c>
      <c r="F66" s="2">
        <v>0.10374311229336899</v>
      </c>
      <c r="G66" s="2">
        <v>0.103831664063218</v>
      </c>
      <c r="H66" s="2">
        <v>0.104433858556248</v>
      </c>
      <c r="I66" s="2">
        <v>0.1101672180989</v>
      </c>
      <c r="J66" s="2">
        <v>0.11050163673361101</v>
      </c>
      <c r="K66" s="2">
        <v>0.111786876820284</v>
      </c>
      <c r="L66" s="2">
        <v>0.111718879496105</v>
      </c>
      <c r="M66" s="2">
        <v>0.12270688952303301</v>
      </c>
      <c r="N66" s="2">
        <v>0.12532493107522599</v>
      </c>
      <c r="O66" s="2">
        <v>0.120363723378799</v>
      </c>
    </row>
    <row r="67" spans="1:15" x14ac:dyDescent="0.3">
      <c r="A67" s="8" t="s">
        <v>199</v>
      </c>
      <c r="B67" s="8" t="s">
        <v>111</v>
      </c>
      <c r="C67" s="2">
        <v>0.29929308368360702</v>
      </c>
      <c r="D67" s="2">
        <v>0.27589294597552499</v>
      </c>
      <c r="E67" s="2">
        <v>0.24833766984677699</v>
      </c>
      <c r="F67" s="2">
        <v>0.22430172905187201</v>
      </c>
      <c r="G67" s="2">
        <v>0.20279334742258601</v>
      </c>
      <c r="H67" s="2">
        <v>0.174422865518505</v>
      </c>
      <c r="I67" s="2">
        <v>0.156308682822141</v>
      </c>
      <c r="J67" s="2">
        <v>0.149694771299655</v>
      </c>
      <c r="K67" s="2">
        <v>0.138084632516704</v>
      </c>
      <c r="L67" s="2">
        <v>0.12572517818664</v>
      </c>
      <c r="M67" s="2">
        <v>4.4435385242560098E-2</v>
      </c>
      <c r="N67" s="2">
        <v>1.9062623079952701E-2</v>
      </c>
      <c r="O67" s="2">
        <v>1.1486001435750201E-2</v>
      </c>
    </row>
    <row r="68" spans="1:15" x14ac:dyDescent="0.3">
      <c r="A68" s="8" t="s">
        <v>200</v>
      </c>
      <c r="B68" s="8" t="s">
        <v>115</v>
      </c>
      <c r="C68" s="2">
        <v>4.5302813543156902E-3</v>
      </c>
      <c r="D68" s="2">
        <v>4.5514432866211501E-3</v>
      </c>
      <c r="E68" s="2">
        <v>4.0777164787718896E-3</v>
      </c>
      <c r="F68" s="2">
        <v>4.0664992225810303E-3</v>
      </c>
      <c r="G68" s="2">
        <v>5.26248235143114E-3</v>
      </c>
      <c r="H68" s="2">
        <v>6.4533845942606098E-3</v>
      </c>
      <c r="I68" s="2">
        <v>6.8193515182707201E-3</v>
      </c>
      <c r="J68" s="2">
        <v>7.82414307004471E-3</v>
      </c>
      <c r="K68" s="2">
        <v>8.1637482252721293E-3</v>
      </c>
      <c r="L68" s="2">
        <v>1.1609998815306199E-2</v>
      </c>
      <c r="M68" s="2">
        <v>1.55210643015521E-2</v>
      </c>
      <c r="N68" s="2">
        <v>1.47593582887701E-2</v>
      </c>
      <c r="O68" s="2">
        <v>1.4831573655103099E-2</v>
      </c>
    </row>
    <row r="69" spans="1:15" x14ac:dyDescent="0.3">
      <c r="A69" s="8" t="s">
        <v>200</v>
      </c>
      <c r="B69" s="8" t="s">
        <v>116</v>
      </c>
      <c r="C69" s="2">
        <v>0.61075345731998099</v>
      </c>
      <c r="D69" s="2">
        <v>0.63935800694694001</v>
      </c>
      <c r="E69" s="2">
        <v>0.66862556968097897</v>
      </c>
      <c r="F69" s="2">
        <v>0.68951082406410702</v>
      </c>
      <c r="G69" s="2">
        <v>0.71877807726864296</v>
      </c>
      <c r="H69" s="2">
        <v>0.76493203350267702</v>
      </c>
      <c r="I69" s="2">
        <v>0.78962943901183702</v>
      </c>
      <c r="J69" s="2">
        <v>0.79880774962742196</v>
      </c>
      <c r="K69" s="2">
        <v>0.81211547562707098</v>
      </c>
      <c r="L69" s="2">
        <v>0.81530624333609802</v>
      </c>
      <c r="M69" s="2">
        <v>0.85715952853308397</v>
      </c>
      <c r="N69" s="2">
        <v>0.869304812834225</v>
      </c>
      <c r="O69" s="2">
        <v>0.87916876152170298</v>
      </c>
    </row>
    <row r="70" spans="1:15" x14ac:dyDescent="0.3">
      <c r="A70" s="8" t="s">
        <v>200</v>
      </c>
      <c r="B70" s="8" t="s">
        <v>117</v>
      </c>
      <c r="C70" s="2">
        <v>1.1921793037672899E-2</v>
      </c>
      <c r="D70" s="2">
        <v>1.29356809198706E-2</v>
      </c>
      <c r="E70" s="2">
        <v>1.30726792995922E-2</v>
      </c>
      <c r="F70" s="2">
        <v>1.33955268508552E-2</v>
      </c>
      <c r="G70" s="2">
        <v>1.41188550892055E-2</v>
      </c>
      <c r="H70" s="2">
        <v>1.5378278182067801E-2</v>
      </c>
      <c r="I70" s="2">
        <v>1.5826042202779202E-2</v>
      </c>
      <c r="J70" s="2">
        <v>1.5648286140089399E-2</v>
      </c>
      <c r="K70" s="2">
        <v>1.4079507808802599E-2</v>
      </c>
      <c r="L70" s="2">
        <v>1.2202345693638201E-2</v>
      </c>
      <c r="M70" s="2">
        <v>1.40039677908741E-2</v>
      </c>
      <c r="N70" s="2">
        <v>1.36898395721925E-2</v>
      </c>
      <c r="O70" s="2">
        <v>1.2736718619071601E-2</v>
      </c>
    </row>
    <row r="71" spans="1:15" x14ac:dyDescent="0.3">
      <c r="A71" s="8" t="s">
        <v>200</v>
      </c>
      <c r="B71" s="8" t="s">
        <v>17</v>
      </c>
      <c r="C71" s="2">
        <v>1.90748688602766E-3</v>
      </c>
      <c r="D71" s="2">
        <v>1.9163971733141699E-3</v>
      </c>
      <c r="E71" s="2">
        <v>1.9189254017750101E-3</v>
      </c>
      <c r="F71" s="2">
        <v>1.6744408563569E-3</v>
      </c>
      <c r="G71" s="2">
        <v>1.4118855089205499E-3</v>
      </c>
      <c r="H71" s="2">
        <v>1.37306055197034E-3</v>
      </c>
      <c r="I71" s="2">
        <v>1.28667009778693E-3</v>
      </c>
      <c r="J71" s="2">
        <v>1.4903129657228001E-3</v>
      </c>
      <c r="K71" s="2">
        <v>1.3014671083767201E-3</v>
      </c>
      <c r="L71" s="2">
        <v>2.0139793863286301E-3</v>
      </c>
      <c r="M71" s="2">
        <v>3.5009919477185202E-3</v>
      </c>
      <c r="N71" s="2">
        <v>3.9572192513368997E-3</v>
      </c>
      <c r="O71" s="2">
        <v>4.0221216691804897E-3</v>
      </c>
    </row>
    <row r="72" spans="1:15" x14ac:dyDescent="0.3">
      <c r="A72" s="8" t="s">
        <v>200</v>
      </c>
      <c r="B72" s="8" t="s">
        <v>110</v>
      </c>
      <c r="C72" s="2">
        <v>9.04864091559371E-2</v>
      </c>
      <c r="D72" s="2">
        <v>9.4622110432387094E-2</v>
      </c>
      <c r="E72" s="2">
        <v>9.6186135763972197E-2</v>
      </c>
      <c r="F72" s="2">
        <v>9.8552804688434401E-2</v>
      </c>
      <c r="G72" s="2">
        <v>0.103966114747786</v>
      </c>
      <c r="H72" s="2">
        <v>9.4054647809968403E-2</v>
      </c>
      <c r="I72" s="2">
        <v>9.0452907874421007E-2</v>
      </c>
      <c r="J72" s="2">
        <v>8.7183308494783895E-2</v>
      </c>
      <c r="K72" s="2">
        <v>8.4595362044486505E-2</v>
      </c>
      <c r="L72" s="2">
        <v>8.4942542352801798E-2</v>
      </c>
      <c r="M72" s="2">
        <v>9.0675691445909701E-2</v>
      </c>
      <c r="N72" s="2">
        <v>9.0481283422459896E-2</v>
      </c>
      <c r="O72" s="2">
        <v>8.5302497067202998E-2</v>
      </c>
    </row>
    <row r="73" spans="1:15" x14ac:dyDescent="0.3">
      <c r="A73" s="8" t="s">
        <v>200</v>
      </c>
      <c r="B73" s="8" t="s">
        <v>111</v>
      </c>
      <c r="C73" s="2">
        <v>0.28040057224606602</v>
      </c>
      <c r="D73" s="2">
        <v>0.246616361240867</v>
      </c>
      <c r="E73" s="2">
        <v>0.21611897337491001</v>
      </c>
      <c r="F73" s="2">
        <v>0.192799904317665</v>
      </c>
      <c r="G73" s="2">
        <v>0.156462585034014</v>
      </c>
      <c r="H73" s="2">
        <v>0.117808595359055</v>
      </c>
      <c r="I73" s="2">
        <v>9.5985589294904805E-2</v>
      </c>
      <c r="J73" s="2">
        <v>8.9046199701937404E-2</v>
      </c>
      <c r="K73" s="2">
        <v>7.97444391859915E-2</v>
      </c>
      <c r="L73" s="2">
        <v>7.3924890415827504E-2</v>
      </c>
      <c r="M73" s="2">
        <v>1.9138755980861202E-2</v>
      </c>
      <c r="N73" s="2">
        <v>7.8074866310160404E-3</v>
      </c>
      <c r="O73" s="2">
        <v>3.9383274677392303E-3</v>
      </c>
    </row>
    <row r="74" spans="1:15" x14ac:dyDescent="0.3">
      <c r="A74" s="8" t="s">
        <v>201</v>
      </c>
      <c r="B74" s="8" t="s">
        <v>115</v>
      </c>
      <c r="C74" s="2">
        <v>4.9079754601226997E-3</v>
      </c>
      <c r="D74" s="2">
        <v>5.1699827667241096E-3</v>
      </c>
      <c r="E74" s="2">
        <v>4.6382189239332098E-3</v>
      </c>
      <c r="F74" s="2">
        <v>5.7584482497348103E-3</v>
      </c>
      <c r="G74" s="2">
        <v>6.6572237960339899E-3</v>
      </c>
      <c r="H74" s="2">
        <v>6.0346995222529502E-3</v>
      </c>
      <c r="I74" s="2">
        <v>7.8580783426598407E-3</v>
      </c>
      <c r="J74" s="2">
        <v>8.4118438761776604E-3</v>
      </c>
      <c r="K74" s="2">
        <v>1.03421718560898E-2</v>
      </c>
      <c r="L74" s="2">
        <v>1.0876013446707499E-2</v>
      </c>
      <c r="M74" s="2">
        <v>1.3106752237187E-2</v>
      </c>
      <c r="N74" s="2">
        <v>1.5399945647250699E-2</v>
      </c>
      <c r="O74" s="2">
        <v>1.9442865264354701E-2</v>
      </c>
    </row>
    <row r="75" spans="1:15" x14ac:dyDescent="0.3">
      <c r="A75" s="8" t="s">
        <v>201</v>
      </c>
      <c r="B75" s="8" t="s">
        <v>116</v>
      </c>
      <c r="C75" s="2">
        <v>0.58420245398772996</v>
      </c>
      <c r="D75" s="2">
        <v>0.61397462008460002</v>
      </c>
      <c r="E75" s="2">
        <v>0.63574520717377903</v>
      </c>
      <c r="F75" s="2">
        <v>0.65737232914077903</v>
      </c>
      <c r="G75" s="2">
        <v>0.685552407932011</v>
      </c>
      <c r="H75" s="2">
        <v>0.71963791802866495</v>
      </c>
      <c r="I75" s="2">
        <v>0.74997023455173195</v>
      </c>
      <c r="J75" s="2">
        <v>0.76099147599820505</v>
      </c>
      <c r="K75" s="2">
        <v>0.76752117944768405</v>
      </c>
      <c r="L75" s="2">
        <v>0.79157603322127701</v>
      </c>
      <c r="M75" s="2">
        <v>0.84651541173280298</v>
      </c>
      <c r="N75" s="2">
        <v>0.85940755503215904</v>
      </c>
      <c r="O75" s="2">
        <v>0.84843661171119999</v>
      </c>
    </row>
    <row r="76" spans="1:15" x14ac:dyDescent="0.3">
      <c r="A76" s="8" t="s">
        <v>201</v>
      </c>
      <c r="B76" s="8" t="s">
        <v>117</v>
      </c>
      <c r="C76" s="2">
        <v>2.2852760736196302E-2</v>
      </c>
      <c r="D76" s="2">
        <v>2.52232492558358E-2</v>
      </c>
      <c r="E76" s="2">
        <v>2.8756957328385901E-2</v>
      </c>
      <c r="F76" s="2">
        <v>2.7731474465828201E-2</v>
      </c>
      <c r="G76" s="2">
        <v>2.63456090651558E-2</v>
      </c>
      <c r="H76" s="2">
        <v>2.4893135529293401E-2</v>
      </c>
      <c r="I76" s="2">
        <v>2.51220383378974E-2</v>
      </c>
      <c r="J76" s="2">
        <v>2.62449528936743E-2</v>
      </c>
      <c r="K76" s="2">
        <v>2.8716030366376901E-2</v>
      </c>
      <c r="L76" s="2">
        <v>2.60035594225826E-2</v>
      </c>
      <c r="M76" s="2">
        <v>2.31401970532405E-2</v>
      </c>
      <c r="N76" s="2">
        <v>2.2828154724159801E-2</v>
      </c>
      <c r="O76" s="2">
        <v>2.7743035815804399E-2</v>
      </c>
    </row>
    <row r="77" spans="1:15" x14ac:dyDescent="0.3">
      <c r="A77" s="8" t="s">
        <v>201</v>
      </c>
      <c r="B77" s="8" t="s">
        <v>17</v>
      </c>
      <c r="C77" s="2">
        <v>3.5276073619631902E-3</v>
      </c>
      <c r="D77" s="2">
        <v>2.6633244555851498E-3</v>
      </c>
      <c r="E77" s="2">
        <v>2.1645021645021602E-3</v>
      </c>
      <c r="F77" s="2">
        <v>1.9699954538566402E-3</v>
      </c>
      <c r="G77" s="2">
        <v>2.5495750708215302E-3</v>
      </c>
      <c r="H77" s="2">
        <v>2.1372894141312498E-3</v>
      </c>
      <c r="I77" s="2">
        <v>1.54780330991785E-3</v>
      </c>
      <c r="J77" s="2">
        <v>2.0188425302826401E-3</v>
      </c>
      <c r="K77" s="2">
        <v>2.53053141159644E-3</v>
      </c>
      <c r="L77" s="2">
        <v>2.7684397864346402E-3</v>
      </c>
      <c r="M77" s="2">
        <v>3.5252643948296102E-3</v>
      </c>
      <c r="N77" s="2">
        <v>3.35175287616632E-3</v>
      </c>
      <c r="O77" s="2">
        <v>4.4343376918703804E-3</v>
      </c>
    </row>
    <row r="78" spans="1:15" x14ac:dyDescent="0.3">
      <c r="A78" s="8" t="s">
        <v>201</v>
      </c>
      <c r="B78" s="8" t="s">
        <v>110</v>
      </c>
      <c r="C78" s="2">
        <v>9.5245398773006099E-2</v>
      </c>
      <c r="D78" s="2">
        <v>0.10386965376782099</v>
      </c>
      <c r="E78" s="2">
        <v>0.105596784168213</v>
      </c>
      <c r="F78" s="2">
        <v>0.110319745415972</v>
      </c>
      <c r="G78" s="2">
        <v>0.10906515580736501</v>
      </c>
      <c r="H78" s="2">
        <v>0.11113904953482499</v>
      </c>
      <c r="I78" s="2">
        <v>0.103940945350637</v>
      </c>
      <c r="J78" s="2">
        <v>9.7801704800358893E-2</v>
      </c>
      <c r="K78" s="2">
        <v>9.8360655737704902E-2</v>
      </c>
      <c r="L78" s="2">
        <v>8.6810361874629205E-2</v>
      </c>
      <c r="M78" s="2">
        <v>8.9939437765524696E-2</v>
      </c>
      <c r="N78" s="2">
        <v>8.9863212247486196E-2</v>
      </c>
      <c r="O78" s="2">
        <v>9.5281409891984095E-2</v>
      </c>
    </row>
    <row r="79" spans="1:15" x14ac:dyDescent="0.3">
      <c r="A79" s="8" t="s">
        <v>201</v>
      </c>
      <c r="B79" s="8" t="s">
        <v>111</v>
      </c>
      <c r="C79" s="2">
        <v>0.28926380368098198</v>
      </c>
      <c r="D79" s="2">
        <v>0.24909916966943399</v>
      </c>
      <c r="E79" s="2">
        <v>0.223098330241187</v>
      </c>
      <c r="F79" s="2">
        <v>0.19684800727382901</v>
      </c>
      <c r="G79" s="2">
        <v>0.16983002832861199</v>
      </c>
      <c r="H79" s="2">
        <v>0.13615790797083199</v>
      </c>
      <c r="I79" s="2">
        <v>0.111560900107156</v>
      </c>
      <c r="J79" s="2">
        <v>0.10453117990130099</v>
      </c>
      <c r="K79" s="2">
        <v>9.2529431180547905E-2</v>
      </c>
      <c r="L79" s="2">
        <v>8.1965592248368593E-2</v>
      </c>
      <c r="M79" s="2">
        <v>2.37729368164151E-2</v>
      </c>
      <c r="N79" s="2">
        <v>9.1493794727783295E-3</v>
      </c>
      <c r="O79" s="2">
        <v>4.6617396247868098E-3</v>
      </c>
    </row>
    <row r="80" spans="1:15" x14ac:dyDescent="0.3">
      <c r="A80" s="8" t="s">
        <v>202</v>
      </c>
      <c r="B80" s="8" t="s">
        <v>115</v>
      </c>
      <c r="C80" s="2">
        <v>2.9619181946403399E-3</v>
      </c>
      <c r="D80" s="2">
        <v>3.1014621178555601E-3</v>
      </c>
      <c r="E80" s="2">
        <v>4.2678440029433398E-3</v>
      </c>
      <c r="F80" s="2">
        <v>6.1637804520105702E-3</v>
      </c>
      <c r="G80" s="2">
        <v>6.9248162803844E-3</v>
      </c>
      <c r="H80" s="2">
        <v>7.6726342710997401E-3</v>
      </c>
      <c r="I80" s="2">
        <v>8.6423194870365195E-3</v>
      </c>
      <c r="J80" s="2">
        <v>9.8765432098765395E-3</v>
      </c>
      <c r="K80" s="2">
        <v>1.2232415902140701E-2</v>
      </c>
      <c r="L80" s="2">
        <v>1.2243845856424801E-2</v>
      </c>
      <c r="M80" s="2">
        <v>1.32592499052911E-2</v>
      </c>
      <c r="N80" s="2">
        <v>1.7527238275698701E-2</v>
      </c>
      <c r="O80" s="2">
        <v>1.93951347797502E-2</v>
      </c>
    </row>
    <row r="81" spans="1:15" x14ac:dyDescent="0.3">
      <c r="A81" s="8" t="s">
        <v>202</v>
      </c>
      <c r="B81" s="8" t="s">
        <v>116</v>
      </c>
      <c r="C81" s="2">
        <v>0.60352609308885796</v>
      </c>
      <c r="D81" s="2">
        <v>0.623836951705804</v>
      </c>
      <c r="E81" s="2">
        <v>0.64724061810154498</v>
      </c>
      <c r="F81" s="2">
        <v>0.66099207513941904</v>
      </c>
      <c r="G81" s="2">
        <v>0.68668739400791401</v>
      </c>
      <c r="H81" s="2">
        <v>0.71184995737425405</v>
      </c>
      <c r="I81" s="2">
        <v>0.73362141064956798</v>
      </c>
      <c r="J81" s="2">
        <v>0.739780521262003</v>
      </c>
      <c r="K81" s="2">
        <v>0.76040420156893995</v>
      </c>
      <c r="L81" s="2">
        <v>0.77484211882974596</v>
      </c>
      <c r="M81" s="2">
        <v>0.82030559414067405</v>
      </c>
      <c r="N81" s="2">
        <v>0.826030317385126</v>
      </c>
      <c r="O81" s="2">
        <v>0.84023668639053295</v>
      </c>
    </row>
    <row r="82" spans="1:15" x14ac:dyDescent="0.3">
      <c r="A82" s="8" t="s">
        <v>202</v>
      </c>
      <c r="B82" s="8" t="s">
        <v>117</v>
      </c>
      <c r="C82" s="2">
        <v>1.4809590973201701E-2</v>
      </c>
      <c r="D82" s="2">
        <v>1.5359621916999E-2</v>
      </c>
      <c r="E82" s="2">
        <v>1.54525386313466E-2</v>
      </c>
      <c r="F82" s="2">
        <v>1.7170531259172301E-2</v>
      </c>
      <c r="G82" s="2">
        <v>1.6676088185415501E-2</v>
      </c>
      <c r="H82" s="2">
        <v>1.5345268542199499E-2</v>
      </c>
      <c r="I82" s="2">
        <v>1.7563423473654902E-2</v>
      </c>
      <c r="J82" s="2">
        <v>1.9615912208504799E-2</v>
      </c>
      <c r="K82" s="2">
        <v>1.7417896556309001E-2</v>
      </c>
      <c r="L82" s="2">
        <v>1.8430210078618399E-2</v>
      </c>
      <c r="M82" s="2">
        <v>1.99520141431999E-2</v>
      </c>
      <c r="N82" s="2">
        <v>1.9777356702984399E-2</v>
      </c>
      <c r="O82" s="2">
        <v>1.9943019943019901E-2</v>
      </c>
    </row>
    <row r="83" spans="1:15" x14ac:dyDescent="0.3">
      <c r="A83" s="8" t="s">
        <v>202</v>
      </c>
      <c r="B83" s="8" t="s">
        <v>17</v>
      </c>
      <c r="C83" s="2">
        <v>2.5387870239774301E-3</v>
      </c>
      <c r="D83" s="2">
        <v>2.3630187564613798E-3</v>
      </c>
      <c r="E83" s="2">
        <v>2.7961736571008098E-3</v>
      </c>
      <c r="F83" s="2">
        <v>2.64162019371881E-3</v>
      </c>
      <c r="G83" s="2">
        <v>2.6851328434143599E-3</v>
      </c>
      <c r="H83" s="2">
        <v>2.2733731173628902E-3</v>
      </c>
      <c r="I83" s="2">
        <v>3.20602174519097E-3</v>
      </c>
      <c r="J83" s="2">
        <v>2.7434842249657101E-3</v>
      </c>
      <c r="K83" s="2">
        <v>2.2603377210477301E-3</v>
      </c>
      <c r="L83" s="2">
        <v>2.5776517592473302E-3</v>
      </c>
      <c r="M83" s="2">
        <v>2.9044071221113799E-3</v>
      </c>
      <c r="N83" s="2">
        <v>3.19753671245855E-3</v>
      </c>
      <c r="O83" s="2">
        <v>3.6160420775805399E-3</v>
      </c>
    </row>
    <row r="84" spans="1:15" x14ac:dyDescent="0.3">
      <c r="A84" s="8" t="s">
        <v>202</v>
      </c>
      <c r="B84" s="8" t="s">
        <v>110</v>
      </c>
      <c r="C84" s="2">
        <v>9.05500705218618E-2</v>
      </c>
      <c r="D84" s="2">
        <v>9.3634618224782196E-2</v>
      </c>
      <c r="E84" s="2">
        <v>9.8601913171449604E-2</v>
      </c>
      <c r="F84" s="2">
        <v>0.111975344878192</v>
      </c>
      <c r="G84" s="2">
        <v>0.114047484454494</v>
      </c>
      <c r="H84" s="2">
        <v>0.119210002841716</v>
      </c>
      <c r="I84" s="2">
        <v>0.11597435182603801</v>
      </c>
      <c r="J84" s="2">
        <v>0.11481481481481499</v>
      </c>
      <c r="K84" s="2">
        <v>0.106634756016487</v>
      </c>
      <c r="L84" s="2">
        <v>0.102977187781931</v>
      </c>
      <c r="M84" s="2">
        <v>0.114282106326556</v>
      </c>
      <c r="N84" s="2">
        <v>0.11842728564661301</v>
      </c>
      <c r="O84" s="2">
        <v>0.111001534078457</v>
      </c>
    </row>
    <row r="85" spans="1:15" x14ac:dyDescent="0.3">
      <c r="A85" s="8" t="s">
        <v>202</v>
      </c>
      <c r="B85" s="8" t="s">
        <v>111</v>
      </c>
      <c r="C85" s="2">
        <v>0.28561354019746099</v>
      </c>
      <c r="D85" s="2">
        <v>0.261704327278098</v>
      </c>
      <c r="E85" s="2">
        <v>0.23164091243561399</v>
      </c>
      <c r="F85" s="2">
        <v>0.20105664807748799</v>
      </c>
      <c r="G85" s="2">
        <v>0.17297908422837799</v>
      </c>
      <c r="H85" s="2">
        <v>0.143648763853367</v>
      </c>
      <c r="I85" s="2">
        <v>0.120992472818511</v>
      </c>
      <c r="J85" s="2">
        <v>0.113168724279835</v>
      </c>
      <c r="K85" s="2">
        <v>0.101050392235075</v>
      </c>
      <c r="L85" s="2">
        <v>8.8928985694032694E-2</v>
      </c>
      <c r="M85" s="2">
        <v>2.9296628362166899E-2</v>
      </c>
      <c r="N85" s="2">
        <v>1.50402652771198E-2</v>
      </c>
      <c r="O85" s="2">
        <v>5.8075827306596503E-3</v>
      </c>
    </row>
    <row r="86" spans="1:15" x14ac:dyDescent="0.3">
      <c r="A86" s="8" t="s">
        <v>203</v>
      </c>
      <c r="B86" s="8" t="s">
        <v>115</v>
      </c>
      <c r="C86" s="2">
        <v>3.5516093229744699E-3</v>
      </c>
      <c r="D86" s="2">
        <v>4.3162199000454302E-3</v>
      </c>
      <c r="E86" s="2">
        <v>4.5701849836779097E-3</v>
      </c>
      <c r="F86" s="2">
        <v>5.9574468085106403E-3</v>
      </c>
      <c r="G86" s="2">
        <v>6.37213254035684E-3</v>
      </c>
      <c r="H86" s="2">
        <v>6.7340067340067302E-3</v>
      </c>
      <c r="I86" s="2">
        <v>8.1030542281321401E-3</v>
      </c>
      <c r="J86" s="2">
        <v>1.0666130006037401E-2</v>
      </c>
      <c r="K86" s="2">
        <v>1.58419714453354E-2</v>
      </c>
      <c r="L86" s="2">
        <v>1.7235056839017202E-2</v>
      </c>
      <c r="M86" s="2">
        <v>1.9529899758036599E-2</v>
      </c>
      <c r="N86" s="2">
        <v>2.19240837696335E-2</v>
      </c>
      <c r="O86" s="2">
        <v>2.8908921355299998E-2</v>
      </c>
    </row>
    <row r="87" spans="1:15" x14ac:dyDescent="0.3">
      <c r="A87" s="8" t="s">
        <v>203</v>
      </c>
      <c r="B87" s="8" t="s">
        <v>116</v>
      </c>
      <c r="C87" s="2">
        <v>0.58135405105438398</v>
      </c>
      <c r="D87" s="2">
        <v>0.60358927760109005</v>
      </c>
      <c r="E87" s="2">
        <v>0.62524483133841102</v>
      </c>
      <c r="F87" s="2">
        <v>0.63744680851063795</v>
      </c>
      <c r="G87" s="2">
        <v>0.66482582837723003</v>
      </c>
      <c r="H87" s="2">
        <v>0.701599326599327</v>
      </c>
      <c r="I87" s="2">
        <v>0.73156035736546898</v>
      </c>
      <c r="J87" s="2">
        <v>0.74421412759106498</v>
      </c>
      <c r="K87" s="2">
        <v>0.74163895951496195</v>
      </c>
      <c r="L87" s="2">
        <v>0.74330766409974303</v>
      </c>
      <c r="M87" s="2">
        <v>0.80677497407535403</v>
      </c>
      <c r="N87" s="2">
        <v>0.81528141361256501</v>
      </c>
      <c r="O87" s="2">
        <v>0.81706558905812898</v>
      </c>
    </row>
    <row r="88" spans="1:15" x14ac:dyDescent="0.3">
      <c r="A88" s="8" t="s">
        <v>203</v>
      </c>
      <c r="B88" s="8" t="s">
        <v>117</v>
      </c>
      <c r="C88" s="2">
        <v>9.5449500554938994E-3</v>
      </c>
      <c r="D88" s="2">
        <v>1.2948659700136299E-2</v>
      </c>
      <c r="E88" s="2">
        <v>1.37105549510337E-2</v>
      </c>
      <c r="F88" s="2">
        <v>1.48936170212766E-2</v>
      </c>
      <c r="G88" s="2">
        <v>1.6779949022939701E-2</v>
      </c>
      <c r="H88" s="2">
        <v>1.76767676767677E-2</v>
      </c>
      <c r="I88" s="2">
        <v>1.74527321836692E-2</v>
      </c>
      <c r="J88" s="2">
        <v>1.7508553028778399E-2</v>
      </c>
      <c r="K88" s="2">
        <v>2.0535888910620002E-2</v>
      </c>
      <c r="L88" s="2">
        <v>1.7785111844517799E-2</v>
      </c>
      <c r="M88" s="2">
        <v>1.6937435188385801E-2</v>
      </c>
      <c r="N88" s="2">
        <v>1.8815445026178001E-2</v>
      </c>
      <c r="O88" s="2">
        <v>2.0205160087037599E-2</v>
      </c>
    </row>
    <row r="89" spans="1:15" x14ac:dyDescent="0.3">
      <c r="A89" s="8" t="s">
        <v>203</v>
      </c>
      <c r="B89" s="8" t="s">
        <v>17</v>
      </c>
      <c r="C89" s="2">
        <v>6.6592674805771403E-4</v>
      </c>
      <c r="D89" s="2">
        <v>1.81735574738755E-3</v>
      </c>
      <c r="E89" s="2">
        <v>1.9586507072905301E-3</v>
      </c>
      <c r="F89" s="2">
        <v>1.91489361702128E-3</v>
      </c>
      <c r="G89" s="2">
        <v>1.69923534409516E-3</v>
      </c>
      <c r="H89" s="2">
        <v>2.1043771043771E-3</v>
      </c>
      <c r="I89" s="2">
        <v>1.86993559110742E-3</v>
      </c>
      <c r="J89" s="2">
        <v>2.4149728315556499E-3</v>
      </c>
      <c r="K89" s="2">
        <v>2.9336984158028598E-3</v>
      </c>
      <c r="L89" s="2">
        <v>2.75027502750275E-3</v>
      </c>
      <c r="M89" s="2">
        <v>3.9751123401313504E-3</v>
      </c>
      <c r="N89" s="2">
        <v>5.0719895287958099E-3</v>
      </c>
      <c r="O89" s="2">
        <v>4.3518806341311797E-3</v>
      </c>
    </row>
    <row r="90" spans="1:15" x14ac:dyDescent="0.3">
      <c r="A90" s="8" t="s">
        <v>203</v>
      </c>
      <c r="B90" s="8" t="s">
        <v>110</v>
      </c>
      <c r="C90" s="2">
        <v>0.100332963374029</v>
      </c>
      <c r="D90" s="2">
        <v>0.10699681962744199</v>
      </c>
      <c r="E90" s="2">
        <v>0.117519042437432</v>
      </c>
      <c r="F90" s="2">
        <v>0.123829787234043</v>
      </c>
      <c r="G90" s="2">
        <v>0.11915887850467299</v>
      </c>
      <c r="H90" s="2">
        <v>0.121001683501683</v>
      </c>
      <c r="I90" s="2">
        <v>0.120506960315811</v>
      </c>
      <c r="J90" s="2">
        <v>0.108472529684041</v>
      </c>
      <c r="K90" s="2">
        <v>0.11324075884999001</v>
      </c>
      <c r="L90" s="2">
        <v>0.113861386138614</v>
      </c>
      <c r="M90" s="2">
        <v>0.123919806429312</v>
      </c>
      <c r="N90" s="2">
        <v>0.12712696335078499</v>
      </c>
      <c r="O90" s="2">
        <v>0.123096052222568</v>
      </c>
    </row>
    <row r="91" spans="1:15" x14ac:dyDescent="0.3">
      <c r="A91" s="8" t="s">
        <v>203</v>
      </c>
      <c r="B91" s="8" t="s">
        <v>111</v>
      </c>
      <c r="C91" s="2">
        <v>0.30455049944506102</v>
      </c>
      <c r="D91" s="2">
        <v>0.27033166742389803</v>
      </c>
      <c r="E91" s="2">
        <v>0.236996735582155</v>
      </c>
      <c r="F91" s="2">
        <v>0.21595744680851101</v>
      </c>
      <c r="G91" s="2">
        <v>0.19116397621070499</v>
      </c>
      <c r="H91" s="2">
        <v>0.15088383838383801</v>
      </c>
      <c r="I91" s="2">
        <v>0.120506960315811</v>
      </c>
      <c r="J91" s="2">
        <v>0.116723686858523</v>
      </c>
      <c r="K91" s="2">
        <v>0.10580872286329</v>
      </c>
      <c r="L91" s="2">
        <v>0.105060506050605</v>
      </c>
      <c r="M91" s="2">
        <v>2.8862772208779801E-2</v>
      </c>
      <c r="N91" s="2">
        <v>1.1780104712041901E-2</v>
      </c>
      <c r="O91" s="2">
        <v>6.3723966428349396E-3</v>
      </c>
    </row>
    <row r="92" spans="1:15" x14ac:dyDescent="0.3">
      <c r="A92" s="8" t="s">
        <v>204</v>
      </c>
      <c r="B92" s="8" t="s">
        <v>115</v>
      </c>
      <c r="C92" s="2">
        <v>5.2102716784517998E-3</v>
      </c>
      <c r="D92" s="2">
        <v>5.63415550269187E-3</v>
      </c>
      <c r="E92" s="2">
        <v>5.9478613009364698E-3</v>
      </c>
      <c r="F92" s="2">
        <v>7.1887034659820302E-3</v>
      </c>
      <c r="G92" s="2">
        <v>8.1364829396325493E-3</v>
      </c>
      <c r="H92" s="2">
        <v>8.3431104158519093E-3</v>
      </c>
      <c r="I92" s="2">
        <v>9.4097519247219805E-3</v>
      </c>
      <c r="J92" s="2">
        <v>1.1734928670041399E-2</v>
      </c>
      <c r="K92" s="2">
        <v>1.42340961348954E-2</v>
      </c>
      <c r="L92" s="2">
        <v>1.6712245518079601E-2</v>
      </c>
      <c r="M92" s="2">
        <v>2.1389324960753499E-2</v>
      </c>
      <c r="N92" s="2">
        <v>2.40768937952037E-2</v>
      </c>
      <c r="O92" s="2">
        <v>2.7680100982778798E-2</v>
      </c>
    </row>
    <row r="93" spans="1:15" x14ac:dyDescent="0.3">
      <c r="A93" s="8" t="s">
        <v>204</v>
      </c>
      <c r="B93" s="8" t="s">
        <v>116</v>
      </c>
      <c r="C93" s="2">
        <v>0.60724475871479999</v>
      </c>
      <c r="D93" s="2">
        <v>0.63428070614748999</v>
      </c>
      <c r="E93" s="2">
        <v>0.65704884839281197</v>
      </c>
      <c r="F93" s="2">
        <v>0.67471116816431298</v>
      </c>
      <c r="G93" s="2">
        <v>0.69580052493438305</v>
      </c>
      <c r="H93" s="2">
        <v>0.72324338417416201</v>
      </c>
      <c r="I93" s="2">
        <v>0.751435903702798</v>
      </c>
      <c r="J93" s="2">
        <v>0.75862862402208897</v>
      </c>
      <c r="K93" s="2">
        <v>0.77181648965290695</v>
      </c>
      <c r="L93" s="2">
        <v>0.78507039400384904</v>
      </c>
      <c r="M93" s="2">
        <v>0.83065149136577698</v>
      </c>
      <c r="N93" s="2">
        <v>0.84107346783403103</v>
      </c>
      <c r="O93" s="2">
        <v>0.844197998377062</v>
      </c>
    </row>
    <row r="94" spans="1:15" x14ac:dyDescent="0.3">
      <c r="A94" s="8" t="s">
        <v>204</v>
      </c>
      <c r="B94" s="8" t="s">
        <v>117</v>
      </c>
      <c r="C94" s="2">
        <v>1.4142165984369201E-2</v>
      </c>
      <c r="D94" s="2">
        <v>1.3146362839614401E-2</v>
      </c>
      <c r="E94" s="2">
        <v>1.50594786130094E-2</v>
      </c>
      <c r="F94" s="2">
        <v>1.5917843388960198E-2</v>
      </c>
      <c r="G94" s="2">
        <v>1.7191601049868801E-2</v>
      </c>
      <c r="H94" s="2">
        <v>1.8641637335419101E-2</v>
      </c>
      <c r="I94" s="2">
        <v>1.9552731272149598E-2</v>
      </c>
      <c r="J94" s="2">
        <v>1.88679245283019E-2</v>
      </c>
      <c r="K94" s="2">
        <v>1.92707763057046E-2</v>
      </c>
      <c r="L94" s="2">
        <v>1.87379722475438E-2</v>
      </c>
      <c r="M94" s="2">
        <v>1.9721350078492898E-2</v>
      </c>
      <c r="N94" s="2">
        <v>1.7605633802816899E-2</v>
      </c>
      <c r="O94" s="2">
        <v>1.81228022721125E-2</v>
      </c>
    </row>
    <row r="95" spans="1:15" x14ac:dyDescent="0.3">
      <c r="A95" s="8" t="s">
        <v>204</v>
      </c>
      <c r="B95" s="8" t="s">
        <v>111</v>
      </c>
      <c r="C95" s="2">
        <v>0.27788115618409598</v>
      </c>
      <c r="D95" s="2">
        <v>0.25003130086390402</v>
      </c>
      <c r="E95" s="2">
        <v>0.22234877246266799</v>
      </c>
      <c r="F95" s="2">
        <v>0.19768934531450599</v>
      </c>
      <c r="G95" s="2">
        <v>0.17664041994750701</v>
      </c>
      <c r="H95" s="2">
        <v>0.147959848781124</v>
      </c>
      <c r="I95" s="2">
        <v>0.11658316021019199</v>
      </c>
      <c r="J95" s="2">
        <v>0.110906580763921</v>
      </c>
      <c r="K95" s="2">
        <v>9.7777291142012501E-2</v>
      </c>
      <c r="L95" s="2">
        <v>8.4067659272764106E-2</v>
      </c>
      <c r="M95" s="2">
        <v>2.2861067503924599E-2</v>
      </c>
      <c r="N95" s="2">
        <v>1.0563380281690101E-2</v>
      </c>
      <c r="O95" s="2">
        <v>5.86060769993689E-3</v>
      </c>
    </row>
    <row r="96" spans="1:15" x14ac:dyDescent="0.3">
      <c r="A96" s="8" t="s">
        <v>204</v>
      </c>
      <c r="B96" s="8" t="s">
        <v>17</v>
      </c>
      <c r="C96" s="2">
        <v>2.35702766406153E-3</v>
      </c>
      <c r="D96" s="2">
        <v>3.3804933016151201E-3</v>
      </c>
      <c r="E96" s="2">
        <v>3.1637560111364201E-3</v>
      </c>
      <c r="F96" s="2">
        <v>2.6957637997432598E-3</v>
      </c>
      <c r="G96" s="2">
        <v>2.4934383202099698E-3</v>
      </c>
      <c r="H96" s="2">
        <v>2.4768609047060401E-3</v>
      </c>
      <c r="I96" s="2">
        <v>1.34425027496028E-3</v>
      </c>
      <c r="J96" s="2">
        <v>1.0354348826507099E-3</v>
      </c>
      <c r="K96" s="2">
        <v>1.86138180225556E-3</v>
      </c>
      <c r="L96" s="2">
        <v>2.1270130659374002E-3</v>
      </c>
      <c r="M96" s="2">
        <v>2.5510204081632699E-3</v>
      </c>
      <c r="N96" s="2">
        <v>3.42596117244005E-3</v>
      </c>
      <c r="O96" s="2">
        <v>4.1475069876476403E-3</v>
      </c>
    </row>
    <row r="97" spans="1:16" x14ac:dyDescent="0.3">
      <c r="A97" s="8" t="s">
        <v>204</v>
      </c>
      <c r="B97" s="8" t="s">
        <v>110</v>
      </c>
      <c r="C97" s="2">
        <v>9.3164619774221594E-2</v>
      </c>
      <c r="D97" s="2">
        <v>9.3526981344685095E-2</v>
      </c>
      <c r="E97" s="2">
        <v>9.6431283219438099E-2</v>
      </c>
      <c r="F97" s="2">
        <v>0.101797175866496</v>
      </c>
      <c r="G97" s="2">
        <v>9.9737532808398893E-2</v>
      </c>
      <c r="H97" s="2">
        <v>9.9335158388736799E-2</v>
      </c>
      <c r="I97" s="2">
        <v>0.101674202615178</v>
      </c>
      <c r="J97" s="2">
        <v>9.88265071329959E-2</v>
      </c>
      <c r="K97" s="2">
        <v>9.5039964962224902E-2</v>
      </c>
      <c r="L97" s="2">
        <v>9.32847158918262E-2</v>
      </c>
      <c r="M97" s="2">
        <v>0.10282574568288901</v>
      </c>
      <c r="N97" s="2">
        <v>0.10325466311381799</v>
      </c>
      <c r="O97" s="2">
        <v>9.9990983680461595E-2</v>
      </c>
    </row>
    <row r="98" spans="1:16" x14ac:dyDescent="0.3">
      <c r="A98" s="15"/>
      <c r="B98" s="15"/>
    </row>
    <row r="99" spans="1:16" x14ac:dyDescent="0.3">
      <c r="A99" s="15"/>
      <c r="B99" s="15"/>
    </row>
    <row r="100" spans="1:16" x14ac:dyDescent="0.3">
      <c r="A100" s="15"/>
      <c r="B100" s="13"/>
      <c r="C100" s="18" t="s">
        <v>38</v>
      </c>
      <c r="D100" s="18"/>
      <c r="E100" s="18"/>
      <c r="F100" s="18"/>
      <c r="G100" s="18"/>
      <c r="H100" s="18"/>
      <c r="I100" s="18"/>
      <c r="J100" s="18"/>
      <c r="K100" s="18"/>
      <c r="L100" s="18"/>
      <c r="M100" s="18"/>
      <c r="N100" s="18"/>
      <c r="O100" s="6" t="s">
        <v>39</v>
      </c>
      <c r="P100" s="6" t="s">
        <v>40</v>
      </c>
    </row>
    <row r="101" spans="1:16" x14ac:dyDescent="0.3">
      <c r="A101" s="9" t="s">
        <v>41</v>
      </c>
      <c r="B101" s="9" t="s">
        <v>41</v>
      </c>
      <c r="C101" s="4" t="s">
        <v>19</v>
      </c>
      <c r="D101" s="4" t="s">
        <v>20</v>
      </c>
      <c r="E101" s="4" t="s">
        <v>21</v>
      </c>
      <c r="F101" s="4" t="s">
        <v>22</v>
      </c>
      <c r="G101" s="4" t="s">
        <v>23</v>
      </c>
      <c r="H101" s="4" t="s">
        <v>24</v>
      </c>
      <c r="I101" s="4" t="s">
        <v>25</v>
      </c>
      <c r="J101" s="4" t="s">
        <v>26</v>
      </c>
      <c r="K101" s="4" t="s">
        <v>27</v>
      </c>
      <c r="L101" s="4" t="s">
        <v>28</v>
      </c>
      <c r="M101" s="4" t="s">
        <v>29</v>
      </c>
      <c r="N101" s="4" t="s">
        <v>30</v>
      </c>
      <c r="O101" s="4" t="s">
        <v>31</v>
      </c>
      <c r="P101" s="4" t="s">
        <v>32</v>
      </c>
    </row>
    <row r="102" spans="1:16" x14ac:dyDescent="0.3">
      <c r="A102" s="8" t="s">
        <v>198</v>
      </c>
      <c r="B102" s="8" t="s">
        <v>115</v>
      </c>
      <c r="C102" s="2">
        <v>-0.125</v>
      </c>
      <c r="D102" s="2">
        <v>0.14285714285714299</v>
      </c>
      <c r="E102" s="2">
        <v>0.29166666666666702</v>
      </c>
      <c r="F102" s="2">
        <v>-3.2258064516128997E-2</v>
      </c>
      <c r="G102" s="2">
        <v>0.3</v>
      </c>
      <c r="H102" s="2">
        <v>-5.1282051282051301E-2</v>
      </c>
      <c r="I102" s="2">
        <v>0.24324324324324301</v>
      </c>
      <c r="J102" s="2">
        <v>0.217391304347826</v>
      </c>
      <c r="K102" s="2">
        <v>-3.5714285714285698E-2</v>
      </c>
      <c r="L102" s="2">
        <v>0.37037037037037002</v>
      </c>
      <c r="M102" s="2">
        <v>0.22972972972972999</v>
      </c>
      <c r="N102" s="2">
        <v>0.24175824175824201</v>
      </c>
      <c r="O102" s="3">
        <v>1.0178571428571399</v>
      </c>
      <c r="P102" s="3">
        <v>3.7083333333333299</v>
      </c>
    </row>
    <row r="103" spans="1:16" x14ac:dyDescent="0.3">
      <c r="A103" s="8" t="s">
        <v>198</v>
      </c>
      <c r="B103" s="8" t="s">
        <v>116</v>
      </c>
      <c r="C103" s="2">
        <v>5.3644099149093599E-2</v>
      </c>
      <c r="D103" s="2">
        <v>7.3735955056179799E-3</v>
      </c>
      <c r="E103" s="2">
        <v>7.3893342628093397E-2</v>
      </c>
      <c r="F103" s="2">
        <v>3.8623823433950003E-2</v>
      </c>
      <c r="G103" s="2">
        <v>-2.75E-2</v>
      </c>
      <c r="H103" s="2">
        <v>0.107969151670951</v>
      </c>
      <c r="I103" s="2">
        <v>4.6403712296983798E-2</v>
      </c>
      <c r="J103" s="2">
        <v>7.1507760532150799E-2</v>
      </c>
      <c r="K103" s="2">
        <v>7.26849456802897E-2</v>
      </c>
      <c r="L103" s="2">
        <v>7.0894622618760506E-2</v>
      </c>
      <c r="M103" s="2">
        <v>0.12879981986039199</v>
      </c>
      <c r="N103" s="2">
        <v>0.17175344105326201</v>
      </c>
      <c r="O103" s="3">
        <v>0.51939989653388496</v>
      </c>
      <c r="P103" s="3">
        <v>1.04740327640293</v>
      </c>
    </row>
    <row r="104" spans="1:16" x14ac:dyDescent="0.3">
      <c r="A104" s="8" t="s">
        <v>198</v>
      </c>
      <c r="B104" s="8" t="s">
        <v>117</v>
      </c>
      <c r="C104" s="2">
        <v>1.7543859649122799E-2</v>
      </c>
      <c r="D104" s="2">
        <v>0.13793103448275901</v>
      </c>
      <c r="E104" s="2">
        <v>9.0909090909090898E-2</v>
      </c>
      <c r="F104" s="2">
        <v>-0.125</v>
      </c>
      <c r="G104" s="2">
        <v>7.9365079365079402E-2</v>
      </c>
      <c r="H104" s="2">
        <v>-1.4705882352941201E-2</v>
      </c>
      <c r="I104" s="2">
        <v>-0.14925373134328401</v>
      </c>
      <c r="J104" s="2">
        <v>0.21052631578947401</v>
      </c>
      <c r="K104" s="2">
        <v>0.202898550724638</v>
      </c>
      <c r="L104" s="2">
        <v>-1.20481927710843E-2</v>
      </c>
      <c r="M104" s="2">
        <v>0.12195121951219499</v>
      </c>
      <c r="N104" s="2">
        <v>0.20652173913043501</v>
      </c>
      <c r="O104" s="3">
        <v>0.60869565217391297</v>
      </c>
      <c r="P104" s="3">
        <v>0.68181818181818199</v>
      </c>
    </row>
    <row r="105" spans="1:16" x14ac:dyDescent="0.3">
      <c r="A105" s="8" t="s">
        <v>198</v>
      </c>
      <c r="B105" s="8" t="s">
        <v>17</v>
      </c>
      <c r="C105" s="2">
        <v>0.83333333333333304</v>
      </c>
      <c r="D105" s="2">
        <v>9.0909090909090898E-2</v>
      </c>
      <c r="E105" s="2">
        <v>-8.3333333333333301E-2</v>
      </c>
      <c r="F105" s="2">
        <v>-0.18181818181818199</v>
      </c>
      <c r="G105" s="2">
        <v>-0.11111111111111099</v>
      </c>
      <c r="H105" s="2">
        <v>0.25</v>
      </c>
      <c r="I105" s="2">
        <v>0</v>
      </c>
      <c r="J105" s="2">
        <v>0.1</v>
      </c>
      <c r="K105" s="2">
        <v>0.18181818181818199</v>
      </c>
      <c r="L105" s="2">
        <v>-0.15384615384615399</v>
      </c>
      <c r="M105" s="2">
        <v>1.0909090909090899</v>
      </c>
      <c r="N105" s="2">
        <v>8.6956521739130405E-2</v>
      </c>
      <c r="O105" s="3">
        <v>1.27272727272727</v>
      </c>
      <c r="P105" s="3">
        <v>1.0833333333333299</v>
      </c>
    </row>
    <row r="106" spans="1:16" x14ac:dyDescent="0.3">
      <c r="A106" s="8" t="s">
        <v>198</v>
      </c>
      <c r="B106" s="8" t="s">
        <v>110</v>
      </c>
      <c r="C106" s="2">
        <v>2.9279279279279299E-2</v>
      </c>
      <c r="D106" s="2">
        <v>0.107221006564551</v>
      </c>
      <c r="E106" s="2">
        <v>6.1264822134387401E-2</v>
      </c>
      <c r="F106" s="2">
        <v>-3.3519553072625698E-2</v>
      </c>
      <c r="G106" s="2">
        <v>-8.0924855491329495E-2</v>
      </c>
      <c r="H106" s="2">
        <v>8.3857442348008408E-3</v>
      </c>
      <c r="I106" s="2">
        <v>-1.4553014553014601E-2</v>
      </c>
      <c r="J106" s="2">
        <v>1.8987341772151899E-2</v>
      </c>
      <c r="K106" s="2">
        <v>-1.4492753623188401E-2</v>
      </c>
      <c r="L106" s="2">
        <v>0.105042016806723</v>
      </c>
      <c r="M106" s="2">
        <v>8.5551330798479097E-2</v>
      </c>
      <c r="N106" s="2">
        <v>0.124343257443082</v>
      </c>
      <c r="O106" s="3">
        <v>0.329192546583851</v>
      </c>
      <c r="P106" s="3">
        <v>0.26877470355731198</v>
      </c>
    </row>
    <row r="107" spans="1:16" x14ac:dyDescent="0.3">
      <c r="A107" s="8" t="s">
        <v>198</v>
      </c>
      <c r="B107" s="8" t="s">
        <v>111</v>
      </c>
      <c r="C107" s="2">
        <v>-0.11277658815132</v>
      </c>
      <c r="D107" s="2">
        <v>-0.154465004022526</v>
      </c>
      <c r="E107" s="2">
        <v>-7.3263558515699295E-2</v>
      </c>
      <c r="F107" s="2">
        <v>-0.116016427104723</v>
      </c>
      <c r="G107" s="2">
        <v>-0.30197444831591203</v>
      </c>
      <c r="H107" s="2">
        <v>-0.13477537437604001</v>
      </c>
      <c r="I107" s="2">
        <v>-5.1923076923076898E-2</v>
      </c>
      <c r="J107" s="2">
        <v>-0.105476673427992</v>
      </c>
      <c r="K107" s="2">
        <v>-8.8435374149659907E-2</v>
      </c>
      <c r="L107" s="2">
        <v>-0.67910447761194004</v>
      </c>
      <c r="M107" s="2">
        <v>-0.46511627906976699</v>
      </c>
      <c r="N107" s="2">
        <v>-0.36231884057970998</v>
      </c>
      <c r="O107" s="3">
        <v>-0.90022675736961499</v>
      </c>
      <c r="P107" s="3">
        <v>-0.95813510941960001</v>
      </c>
    </row>
    <row r="108" spans="1:16" x14ac:dyDescent="0.3">
      <c r="A108" s="8" t="s">
        <v>199</v>
      </c>
      <c r="B108" s="8" t="s">
        <v>115</v>
      </c>
      <c r="C108" s="2">
        <v>0.11363636363636399</v>
      </c>
      <c r="D108" s="2">
        <v>6.1224489795918401E-2</v>
      </c>
      <c r="E108" s="2">
        <v>0.15384615384615399</v>
      </c>
      <c r="F108" s="2">
        <v>0.266666666666667</v>
      </c>
      <c r="G108" s="2">
        <v>9.2105263157894704E-2</v>
      </c>
      <c r="H108" s="2">
        <v>7.2289156626505993E-2</v>
      </c>
      <c r="I108" s="2">
        <v>0.28089887640449401</v>
      </c>
      <c r="J108" s="2">
        <v>0.24561403508771901</v>
      </c>
      <c r="K108" s="2">
        <v>0.23239436619718301</v>
      </c>
      <c r="L108" s="2">
        <v>0.182857142857143</v>
      </c>
      <c r="M108" s="2">
        <v>0.14009661835748799</v>
      </c>
      <c r="N108" s="2">
        <v>5.0847457627118599E-2</v>
      </c>
      <c r="O108" s="3">
        <v>0.74647887323943696</v>
      </c>
      <c r="P108" s="3">
        <v>3.7692307692307701</v>
      </c>
    </row>
    <row r="109" spans="1:16" x14ac:dyDescent="0.3">
      <c r="A109" s="8" t="s">
        <v>199</v>
      </c>
      <c r="B109" s="8" t="s">
        <v>116</v>
      </c>
      <c r="C109" s="2">
        <v>-9.9091659785301399E-3</v>
      </c>
      <c r="D109" s="2">
        <v>6.4720600500417003E-2</v>
      </c>
      <c r="E109" s="2">
        <v>5.0289832367225402E-2</v>
      </c>
      <c r="F109" s="2">
        <v>6.4886634844868701E-2</v>
      </c>
      <c r="G109" s="2">
        <v>4.4684129429892097E-2</v>
      </c>
      <c r="H109" s="2">
        <v>3.9688924644676903E-2</v>
      </c>
      <c r="I109" s="2">
        <v>1.4057260768635499E-2</v>
      </c>
      <c r="J109" s="2">
        <v>4.1841536309296698E-2</v>
      </c>
      <c r="K109" s="2">
        <v>5.01708984375E-2</v>
      </c>
      <c r="L109" s="2">
        <v>0.111356503545275</v>
      </c>
      <c r="M109" s="2">
        <v>6.3487082941115006E-2</v>
      </c>
      <c r="N109" s="2">
        <v>3.1471282454760001E-3</v>
      </c>
      <c r="O109" s="3">
        <v>0.2451171875</v>
      </c>
      <c r="P109" s="3">
        <v>0.59799467335108902</v>
      </c>
    </row>
    <row r="110" spans="1:16" x14ac:dyDescent="0.3">
      <c r="A110" s="8" t="s">
        <v>199</v>
      </c>
      <c r="B110" s="8" t="s">
        <v>117</v>
      </c>
      <c r="C110" s="2">
        <v>-8.4677419354838704E-2</v>
      </c>
      <c r="D110" s="2">
        <v>0.18061674008810599</v>
      </c>
      <c r="E110" s="2">
        <v>6.3432835820895497E-2</v>
      </c>
      <c r="F110" s="2">
        <v>9.1228070175438603E-2</v>
      </c>
      <c r="G110" s="2">
        <v>-3.21543408360129E-3</v>
      </c>
      <c r="H110" s="2">
        <v>6.7741935483871002E-2</v>
      </c>
      <c r="I110" s="2">
        <v>5.1359516616314202E-2</v>
      </c>
      <c r="J110" s="2">
        <v>8.9080459770114903E-2</v>
      </c>
      <c r="K110" s="2">
        <v>2.11081794195251E-2</v>
      </c>
      <c r="L110" s="2">
        <v>5.1679586563307497E-2</v>
      </c>
      <c r="M110" s="2">
        <v>1.9656019656019701E-2</v>
      </c>
      <c r="N110" s="2">
        <v>-5.0602409638554197E-2</v>
      </c>
      <c r="O110" s="3">
        <v>3.9577836411609502E-2</v>
      </c>
      <c r="P110" s="3">
        <v>0.47014925373134298</v>
      </c>
    </row>
    <row r="111" spans="1:16" x14ac:dyDescent="0.3">
      <c r="A111" s="8" t="s">
        <v>199</v>
      </c>
      <c r="B111" s="8" t="s">
        <v>17</v>
      </c>
      <c r="C111" s="2">
        <v>0.16666666666666699</v>
      </c>
      <c r="D111" s="2">
        <v>4.7619047619047603E-2</v>
      </c>
      <c r="E111" s="2">
        <v>9.0909090909090898E-2</v>
      </c>
      <c r="F111" s="2">
        <v>-0.16666666666666699</v>
      </c>
      <c r="G111" s="2">
        <v>0.05</v>
      </c>
      <c r="H111" s="2">
        <v>0.38095238095238099</v>
      </c>
      <c r="I111" s="2">
        <v>0.27586206896551702</v>
      </c>
      <c r="J111" s="2">
        <v>0.18918918918918901</v>
      </c>
      <c r="K111" s="2">
        <v>-0.18181818181818199</v>
      </c>
      <c r="L111" s="2">
        <v>0.11111111111111099</v>
      </c>
      <c r="M111" s="2">
        <v>7.4999999999999997E-2</v>
      </c>
      <c r="N111" s="2">
        <v>-2.32558139534884E-2</v>
      </c>
      <c r="O111" s="3">
        <v>-4.5454545454545497E-2</v>
      </c>
      <c r="P111" s="3">
        <v>0.90909090909090895</v>
      </c>
    </row>
    <row r="112" spans="1:16" x14ac:dyDescent="0.3">
      <c r="A112" s="8" t="s">
        <v>199</v>
      </c>
      <c r="B112" s="8" t="s">
        <v>110</v>
      </c>
      <c r="C112" s="2">
        <v>1.6494845360824701E-2</v>
      </c>
      <c r="D112" s="2">
        <v>9.0263691683569999E-2</v>
      </c>
      <c r="E112" s="2">
        <v>1.5813953488372098E-2</v>
      </c>
      <c r="F112" s="2">
        <v>3.47985347985348E-2</v>
      </c>
      <c r="G112" s="2">
        <v>8.8495575221238902E-3</v>
      </c>
      <c r="H112" s="2">
        <v>8.0701754385964899E-2</v>
      </c>
      <c r="I112" s="2">
        <v>1.37987012987013E-2</v>
      </c>
      <c r="J112" s="2">
        <v>4.4835868694956003E-2</v>
      </c>
      <c r="K112" s="2">
        <v>3.29501915708812E-2</v>
      </c>
      <c r="L112" s="2">
        <v>0.11646884272997</v>
      </c>
      <c r="M112" s="2">
        <v>5.7142857142857099E-2</v>
      </c>
      <c r="N112" s="2">
        <v>-5.1539912005028297E-2</v>
      </c>
      <c r="O112" s="3">
        <v>0.15632183908045999</v>
      </c>
      <c r="P112" s="3">
        <v>0.40372093023255801</v>
      </c>
    </row>
    <row r="113" spans="1:16" x14ac:dyDescent="0.3">
      <c r="A113" s="8" t="s">
        <v>199</v>
      </c>
      <c r="B113" s="8" t="s">
        <v>111</v>
      </c>
      <c r="C113" s="2">
        <v>-0.11490584104692</v>
      </c>
      <c r="D113" s="2">
        <v>-7.0681572304363505E-2</v>
      </c>
      <c r="E113" s="2">
        <v>-8.3818393480791606E-2</v>
      </c>
      <c r="F113" s="2">
        <v>-6.5226598898771707E-2</v>
      </c>
      <c r="G113" s="2">
        <v>-0.13729043951064801</v>
      </c>
      <c r="H113" s="2">
        <v>-8.1932773109243698E-2</v>
      </c>
      <c r="I113" s="2">
        <v>-3.20366132723112E-2</v>
      </c>
      <c r="J113" s="2">
        <v>-4.7281323877068598E-2</v>
      </c>
      <c r="K113" s="2">
        <v>-5.89330024813896E-2</v>
      </c>
      <c r="L113" s="2">
        <v>-0.64073829927488501</v>
      </c>
      <c r="M113" s="2">
        <v>-0.555963302752294</v>
      </c>
      <c r="N113" s="2">
        <v>-0.40495867768595001</v>
      </c>
      <c r="O113" s="3">
        <v>-0.91066997518610404</v>
      </c>
      <c r="P113" s="3">
        <v>-0.94412107101280596</v>
      </c>
    </row>
    <row r="114" spans="1:16" x14ac:dyDescent="0.3">
      <c r="A114" s="8" t="s">
        <v>200</v>
      </c>
      <c r="B114" s="8" t="s">
        <v>115</v>
      </c>
      <c r="C114" s="2">
        <v>0</v>
      </c>
      <c r="D114" s="2">
        <v>-0.105263157894737</v>
      </c>
      <c r="E114" s="2">
        <v>0</v>
      </c>
      <c r="F114" s="2">
        <v>0.20588235294117599</v>
      </c>
      <c r="G114" s="2">
        <v>0.146341463414634</v>
      </c>
      <c r="H114" s="2">
        <v>0.12765957446808501</v>
      </c>
      <c r="I114" s="2">
        <v>0.18867924528301899</v>
      </c>
      <c r="J114" s="2">
        <v>9.5238095238095205E-2</v>
      </c>
      <c r="K114" s="2">
        <v>0.42028985507246402</v>
      </c>
      <c r="L114" s="2">
        <v>0.35714285714285698</v>
      </c>
      <c r="M114" s="2">
        <v>3.7593984962405999E-2</v>
      </c>
      <c r="N114" s="2">
        <v>0.282608695652174</v>
      </c>
      <c r="O114" s="3">
        <v>1.5652173913043499</v>
      </c>
      <c r="P114" s="3">
        <v>4.2058823529411802</v>
      </c>
    </row>
    <row r="115" spans="1:16" x14ac:dyDescent="0.3">
      <c r="A115" s="8" t="s">
        <v>200</v>
      </c>
      <c r="B115" s="8" t="s">
        <v>116</v>
      </c>
      <c r="C115" s="2">
        <v>4.1967597111067699E-2</v>
      </c>
      <c r="D115" s="2">
        <v>4.4398651180217297E-2</v>
      </c>
      <c r="E115" s="2">
        <v>3.40807174887892E-2</v>
      </c>
      <c r="F115" s="2">
        <v>-2.8620988725065001E-2</v>
      </c>
      <c r="G115" s="2">
        <v>-5.1785714285714299E-3</v>
      </c>
      <c r="H115" s="2">
        <v>0.10159755878657301</v>
      </c>
      <c r="I115" s="2">
        <v>4.8069089131497503E-2</v>
      </c>
      <c r="J115" s="2">
        <v>6.7164179104477598E-2</v>
      </c>
      <c r="K115" s="2">
        <v>2.6223776223776199E-3</v>
      </c>
      <c r="L115" s="2">
        <v>6.7276954373728604E-2</v>
      </c>
      <c r="M115" s="2">
        <v>0.10660313138189199</v>
      </c>
      <c r="N115" s="2">
        <v>0.29084645669291298</v>
      </c>
      <c r="O115" s="3">
        <v>0.52855477855477895</v>
      </c>
      <c r="P115" s="3">
        <v>0.88197309417040404</v>
      </c>
    </row>
    <row r="116" spans="1:16" x14ac:dyDescent="0.3">
      <c r="A116" s="8" t="s">
        <v>200</v>
      </c>
      <c r="B116" s="8" t="s">
        <v>117</v>
      </c>
      <c r="C116" s="2">
        <v>0.08</v>
      </c>
      <c r="D116" s="2">
        <v>9.2592592592592605E-3</v>
      </c>
      <c r="E116" s="2">
        <v>2.7522935779816501E-2</v>
      </c>
      <c r="F116" s="2">
        <v>-1.7857142857142901E-2</v>
      </c>
      <c r="G116" s="2">
        <v>1.8181818181818198E-2</v>
      </c>
      <c r="H116" s="2">
        <v>9.8214285714285698E-2</v>
      </c>
      <c r="I116" s="2">
        <v>2.4390243902439001E-2</v>
      </c>
      <c r="J116" s="2">
        <v>-5.5555555555555601E-2</v>
      </c>
      <c r="K116" s="2">
        <v>-0.13445378151260501</v>
      </c>
      <c r="L116" s="2">
        <v>0.16504854368932001</v>
      </c>
      <c r="M116" s="2">
        <v>6.6666666666666693E-2</v>
      </c>
      <c r="N116" s="2">
        <v>0.1875</v>
      </c>
      <c r="O116" s="3">
        <v>0.27731092436974802</v>
      </c>
      <c r="P116" s="3">
        <v>0.394495412844037</v>
      </c>
    </row>
    <row r="117" spans="1:16" x14ac:dyDescent="0.3">
      <c r="A117" s="8" t="s">
        <v>200</v>
      </c>
      <c r="B117" s="8" t="s">
        <v>17</v>
      </c>
      <c r="C117" s="2">
        <v>0</v>
      </c>
      <c r="D117" s="2">
        <v>0</v>
      </c>
      <c r="E117" s="2">
        <v>-0.125</v>
      </c>
      <c r="F117" s="2">
        <v>-0.214285714285714</v>
      </c>
      <c r="G117" s="2">
        <v>-9.0909090909090898E-2</v>
      </c>
      <c r="H117" s="2">
        <v>0</v>
      </c>
      <c r="I117" s="2">
        <v>0.2</v>
      </c>
      <c r="J117" s="2">
        <v>-8.3333333333333301E-2</v>
      </c>
      <c r="K117" s="2">
        <v>0.54545454545454497</v>
      </c>
      <c r="L117" s="2">
        <v>0.76470588235294101</v>
      </c>
      <c r="M117" s="2">
        <v>0.233333333333333</v>
      </c>
      <c r="N117" s="2">
        <v>0.29729729729729698</v>
      </c>
      <c r="O117" s="3">
        <v>3.3636363636363602</v>
      </c>
      <c r="P117" s="3">
        <v>2</v>
      </c>
    </row>
    <row r="118" spans="1:16" x14ac:dyDescent="0.3">
      <c r="A118" s="8" t="s">
        <v>200</v>
      </c>
      <c r="B118" s="8" t="s">
        <v>110</v>
      </c>
      <c r="C118" s="2">
        <v>4.0843214756258198E-2</v>
      </c>
      <c r="D118" s="2">
        <v>1.5189873417721499E-2</v>
      </c>
      <c r="E118" s="2">
        <v>2.7431421446384E-2</v>
      </c>
      <c r="F118" s="2">
        <v>-1.6990291262135901E-2</v>
      </c>
      <c r="G118" s="2">
        <v>-0.15432098765432101</v>
      </c>
      <c r="H118" s="2">
        <v>2.6277372262773699E-2</v>
      </c>
      <c r="I118" s="2">
        <v>-1.42247510668563E-3</v>
      </c>
      <c r="J118" s="2">
        <v>1.85185185185185E-2</v>
      </c>
      <c r="K118" s="2">
        <v>2.7972027972027998E-3</v>
      </c>
      <c r="L118" s="2">
        <v>8.3682008368200805E-2</v>
      </c>
      <c r="M118" s="2">
        <v>8.8803088803088806E-2</v>
      </c>
      <c r="N118" s="2">
        <v>0.20330969267139501</v>
      </c>
      <c r="O118" s="3">
        <v>0.42377622377622398</v>
      </c>
      <c r="P118" s="3">
        <v>0.26932668329177101</v>
      </c>
    </row>
    <row r="119" spans="1:16" x14ac:dyDescent="0.3">
      <c r="A119" s="8" t="s">
        <v>200</v>
      </c>
      <c r="B119" s="8" t="s">
        <v>111</v>
      </c>
      <c r="C119" s="2">
        <v>-0.124574829931973</v>
      </c>
      <c r="D119" s="2">
        <v>-0.12481787275376401</v>
      </c>
      <c r="E119" s="2">
        <v>-0.105438401775805</v>
      </c>
      <c r="F119" s="2">
        <v>-0.24379652605459101</v>
      </c>
      <c r="G119" s="2">
        <v>-0.29614438063986898</v>
      </c>
      <c r="H119" s="2">
        <v>-0.130536130536131</v>
      </c>
      <c r="I119" s="2">
        <v>-3.8873994638069703E-2</v>
      </c>
      <c r="J119" s="2">
        <v>-5.9972105997210597E-2</v>
      </c>
      <c r="K119" s="2">
        <v>-7.4183976261127604E-2</v>
      </c>
      <c r="L119" s="2">
        <v>-0.737179487179487</v>
      </c>
      <c r="M119" s="2">
        <v>-0.55487804878048796</v>
      </c>
      <c r="N119" s="2">
        <v>-0.35616438356164398</v>
      </c>
      <c r="O119" s="3">
        <v>-0.93026706231454004</v>
      </c>
      <c r="P119" s="3">
        <v>-0.97391786903440603</v>
      </c>
    </row>
    <row r="120" spans="1:16" x14ac:dyDescent="0.3">
      <c r="A120" s="8" t="s">
        <v>201</v>
      </c>
      <c r="B120" s="8" t="s">
        <v>115</v>
      </c>
      <c r="C120" s="2">
        <v>3.125E-2</v>
      </c>
      <c r="D120" s="2">
        <v>-9.0909090909090898E-2</v>
      </c>
      <c r="E120" s="2">
        <v>0.266666666666667</v>
      </c>
      <c r="F120" s="2">
        <v>0.23684210526315799</v>
      </c>
      <c r="G120" s="2">
        <v>2.1276595744680899E-2</v>
      </c>
      <c r="H120" s="2">
        <v>0.375</v>
      </c>
      <c r="I120" s="2">
        <v>0.13636363636363599</v>
      </c>
      <c r="J120" s="2">
        <v>0.25333333333333302</v>
      </c>
      <c r="K120" s="2">
        <v>0.170212765957447</v>
      </c>
      <c r="L120" s="2">
        <v>0.31818181818181801</v>
      </c>
      <c r="M120" s="2">
        <v>0.17241379310344801</v>
      </c>
      <c r="N120" s="2">
        <v>5.8823529411764696E-3</v>
      </c>
      <c r="O120" s="3">
        <v>0.819148936170213</v>
      </c>
      <c r="P120" s="3">
        <v>4.7</v>
      </c>
    </row>
    <row r="121" spans="1:16" x14ac:dyDescent="0.3">
      <c r="A121" s="8" t="s">
        <v>201</v>
      </c>
      <c r="B121" s="8" t="s">
        <v>116</v>
      </c>
      <c r="C121" s="2">
        <v>2.8878970858492999E-2</v>
      </c>
      <c r="D121" s="2">
        <v>4.9247256953304397E-2</v>
      </c>
      <c r="E121" s="2">
        <v>5.4961089494163402E-2</v>
      </c>
      <c r="F121" s="2">
        <v>0.11572153065929</v>
      </c>
      <c r="G121" s="2">
        <v>0.18264462809917401</v>
      </c>
      <c r="H121" s="2">
        <v>0.100454227812718</v>
      </c>
      <c r="I121" s="2">
        <v>7.7155103984759499E-2</v>
      </c>
      <c r="J121" s="2">
        <v>2.81503316138541E-2</v>
      </c>
      <c r="K121" s="2">
        <v>0.14764908256880699</v>
      </c>
      <c r="L121" s="2">
        <v>0.16974768923307501</v>
      </c>
      <c r="M121" s="2">
        <v>1.3027229044313899E-2</v>
      </c>
      <c r="N121" s="2">
        <v>-0.21344998418889</v>
      </c>
      <c r="O121" s="3">
        <v>6.9667431192660598E-2</v>
      </c>
      <c r="P121" s="3">
        <v>0.81468871595330705</v>
      </c>
    </row>
    <row r="122" spans="1:16" x14ac:dyDescent="0.3">
      <c r="A122" s="8" t="s">
        <v>201</v>
      </c>
      <c r="B122" s="8" t="s">
        <v>117</v>
      </c>
      <c r="C122" s="2">
        <v>8.0536912751677805E-2</v>
      </c>
      <c r="D122" s="2">
        <v>0.15527950310558999</v>
      </c>
      <c r="E122" s="2">
        <v>-1.6129032258064498E-2</v>
      </c>
      <c r="F122" s="2">
        <v>1.63934426229508E-2</v>
      </c>
      <c r="G122" s="2">
        <v>6.4516129032258104E-2</v>
      </c>
      <c r="H122" s="2">
        <v>6.5656565656565705E-2</v>
      </c>
      <c r="I122" s="2">
        <v>0.109004739336493</v>
      </c>
      <c r="J122" s="2">
        <v>0.115384615384615</v>
      </c>
      <c r="K122" s="2">
        <v>7.6628352490421504E-3</v>
      </c>
      <c r="L122" s="2">
        <v>-2.6615969581748999E-2</v>
      </c>
      <c r="M122" s="2">
        <v>-1.5625E-2</v>
      </c>
      <c r="N122" s="2">
        <v>-3.1746031746031703E-2</v>
      </c>
      <c r="O122" s="3">
        <v>-6.5134099616858204E-2</v>
      </c>
      <c r="P122" s="3">
        <v>0.31182795698924698</v>
      </c>
    </row>
    <row r="123" spans="1:16" x14ac:dyDescent="0.3">
      <c r="A123" s="8" t="s">
        <v>201</v>
      </c>
      <c r="B123" s="8" t="s">
        <v>17</v>
      </c>
      <c r="C123" s="2">
        <v>-0.26086956521739102</v>
      </c>
      <c r="D123" s="2">
        <v>-0.17647058823529399</v>
      </c>
      <c r="E123" s="2">
        <v>-7.1428571428571397E-2</v>
      </c>
      <c r="F123" s="2">
        <v>0.38461538461538503</v>
      </c>
      <c r="G123" s="2">
        <v>-5.5555555555555601E-2</v>
      </c>
      <c r="H123" s="2">
        <v>-0.23529411764705899</v>
      </c>
      <c r="I123" s="2">
        <v>0.38461538461538503</v>
      </c>
      <c r="J123" s="2">
        <v>0.27777777777777801</v>
      </c>
      <c r="K123" s="2">
        <v>0.217391304347826</v>
      </c>
      <c r="L123" s="2">
        <v>0.39285714285714302</v>
      </c>
      <c r="M123" s="2">
        <v>-5.1282051282051301E-2</v>
      </c>
      <c r="N123" s="2">
        <v>5.4054054054054099E-2</v>
      </c>
      <c r="O123" s="3">
        <v>0.69565217391304301</v>
      </c>
      <c r="P123" s="3">
        <v>1.78571428571429</v>
      </c>
    </row>
    <row r="124" spans="1:16" x14ac:dyDescent="0.3">
      <c r="A124" s="8" t="s">
        <v>201</v>
      </c>
      <c r="B124" s="8" t="s">
        <v>110</v>
      </c>
      <c r="C124" s="2">
        <v>6.7632850241545903E-2</v>
      </c>
      <c r="D124" s="2">
        <v>3.0165912518853699E-2</v>
      </c>
      <c r="E124" s="2">
        <v>6.5885797950219593E-2</v>
      </c>
      <c r="F124" s="2">
        <v>5.7692307692307702E-2</v>
      </c>
      <c r="G124" s="2">
        <v>0.14805194805194799</v>
      </c>
      <c r="H124" s="2">
        <v>-1.24434389140271E-2</v>
      </c>
      <c r="I124" s="2">
        <v>-1.1454753722794999E-3</v>
      </c>
      <c r="J124" s="2">
        <v>2.5229357798165101E-2</v>
      </c>
      <c r="K124" s="2">
        <v>-1.7897091722595099E-2</v>
      </c>
      <c r="L124" s="2">
        <v>0.13325740318906601</v>
      </c>
      <c r="M124" s="2">
        <v>-3.0150753768844198E-3</v>
      </c>
      <c r="N124" s="2">
        <v>-0.155241935483871</v>
      </c>
      <c r="O124" s="3">
        <v>-6.2639821029082804E-2</v>
      </c>
      <c r="P124" s="3">
        <v>0.226939970717423</v>
      </c>
    </row>
    <row r="125" spans="1:16" x14ac:dyDescent="0.3">
      <c r="A125" s="8" t="s">
        <v>201</v>
      </c>
      <c r="B125" s="8" t="s">
        <v>111</v>
      </c>
      <c r="C125" s="2">
        <v>-0.15694591728526</v>
      </c>
      <c r="D125" s="2">
        <v>-9.2452830188679197E-2</v>
      </c>
      <c r="E125" s="2">
        <v>-9.9792099792099798E-2</v>
      </c>
      <c r="F125" s="2">
        <v>-7.69822940723634E-2</v>
      </c>
      <c r="G125" s="2">
        <v>-9.6747289407839901E-2</v>
      </c>
      <c r="H125" s="2">
        <v>-0.13481071098799599</v>
      </c>
      <c r="I125" s="2">
        <v>-5.3361792956243296E-3</v>
      </c>
      <c r="J125" s="2">
        <v>-9.7639484978540803E-2</v>
      </c>
      <c r="K125" s="2">
        <v>-1.4268727705112999E-2</v>
      </c>
      <c r="L125" s="2">
        <v>-0.68275030156815397</v>
      </c>
      <c r="M125" s="2">
        <v>-0.61596958174904903</v>
      </c>
      <c r="N125" s="2">
        <v>-0.59405940594059403</v>
      </c>
      <c r="O125" s="3">
        <v>-0.95124851367419705</v>
      </c>
      <c r="P125" s="3">
        <v>-0.97158697158697205</v>
      </c>
    </row>
    <row r="126" spans="1:16" x14ac:dyDescent="0.3">
      <c r="A126" s="8" t="s">
        <v>202</v>
      </c>
      <c r="B126" s="8" t="s">
        <v>115</v>
      </c>
      <c r="C126" s="2">
        <v>0</v>
      </c>
      <c r="D126" s="2">
        <v>0.38095238095238099</v>
      </c>
      <c r="E126" s="2">
        <v>0.44827586206896602</v>
      </c>
      <c r="F126" s="2">
        <v>0.16666666666666699</v>
      </c>
      <c r="G126" s="2">
        <v>0.102040816326531</v>
      </c>
      <c r="H126" s="2">
        <v>0.148148148148148</v>
      </c>
      <c r="I126" s="2">
        <v>0.16129032258064499</v>
      </c>
      <c r="J126" s="2">
        <v>0.27777777777777801</v>
      </c>
      <c r="K126" s="2">
        <v>3.2608695652173898E-2</v>
      </c>
      <c r="L126" s="2">
        <v>0.105263157894737</v>
      </c>
      <c r="M126" s="2">
        <v>0.40952380952381001</v>
      </c>
      <c r="N126" s="2">
        <v>0.195945945945946</v>
      </c>
      <c r="O126" s="3">
        <v>0.92391304347826098</v>
      </c>
      <c r="P126" s="3">
        <v>5.1034482758620703</v>
      </c>
    </row>
    <row r="127" spans="1:16" x14ac:dyDescent="0.3">
      <c r="A127" s="8" t="s">
        <v>202</v>
      </c>
      <c r="B127" s="8" t="s">
        <v>116</v>
      </c>
      <c r="C127" s="2">
        <v>-1.2853470437018E-2</v>
      </c>
      <c r="D127" s="2">
        <v>4.1193181818181802E-2</v>
      </c>
      <c r="E127" s="2">
        <v>2.4101864483856299E-2</v>
      </c>
      <c r="F127" s="2">
        <v>7.8818827708703396E-2</v>
      </c>
      <c r="G127" s="2">
        <v>3.10763531590862E-2</v>
      </c>
      <c r="H127" s="2">
        <v>5.0499001996008E-2</v>
      </c>
      <c r="I127" s="2">
        <v>2.4700741022230702E-2</v>
      </c>
      <c r="J127" s="2">
        <v>6.04487298349713E-2</v>
      </c>
      <c r="K127" s="2">
        <v>5.1232732995278897E-2</v>
      </c>
      <c r="L127" s="2">
        <v>8.0505655355954803E-2</v>
      </c>
      <c r="M127" s="2">
        <v>7.3737684729064001E-2</v>
      </c>
      <c r="N127" s="2">
        <v>9.9354838709677401E-2</v>
      </c>
      <c r="O127" s="3">
        <v>0.34079384507781102</v>
      </c>
      <c r="P127" s="3">
        <v>0.74351978171896305</v>
      </c>
    </row>
    <row r="128" spans="1:16" x14ac:dyDescent="0.3">
      <c r="A128" s="8" t="s">
        <v>202</v>
      </c>
      <c r="B128" s="8" t="s">
        <v>117</v>
      </c>
      <c r="C128" s="2">
        <v>-9.5238095238095195E-3</v>
      </c>
      <c r="D128" s="2">
        <v>9.6153846153846194E-3</v>
      </c>
      <c r="E128" s="2">
        <v>0.114285714285714</v>
      </c>
      <c r="F128" s="2">
        <v>8.5470085470085496E-3</v>
      </c>
      <c r="G128" s="2">
        <v>-8.4745762711864403E-2</v>
      </c>
      <c r="H128" s="2">
        <v>0.16666666666666699</v>
      </c>
      <c r="I128" s="2">
        <v>0.134920634920635</v>
      </c>
      <c r="J128" s="2">
        <v>-8.3916083916083906E-2</v>
      </c>
      <c r="K128" s="2">
        <v>9.1603053435114504E-2</v>
      </c>
      <c r="L128" s="2">
        <v>0.10489510489510501</v>
      </c>
      <c r="M128" s="2">
        <v>5.6962025316455701E-2</v>
      </c>
      <c r="N128" s="2">
        <v>8.9820359281437098E-2</v>
      </c>
      <c r="O128" s="3">
        <v>0.38931297709923701</v>
      </c>
      <c r="P128" s="3">
        <v>0.73333333333333295</v>
      </c>
    </row>
    <row r="129" spans="1:16" x14ac:dyDescent="0.3">
      <c r="A129" s="8" t="s">
        <v>202</v>
      </c>
      <c r="B129" s="8" t="s">
        <v>17</v>
      </c>
      <c r="C129" s="2">
        <v>-0.11111111111111099</v>
      </c>
      <c r="D129" s="2">
        <v>0.1875</v>
      </c>
      <c r="E129" s="2">
        <v>-5.2631578947368397E-2</v>
      </c>
      <c r="F129" s="2">
        <v>5.5555555555555601E-2</v>
      </c>
      <c r="G129" s="2">
        <v>-0.157894736842105</v>
      </c>
      <c r="H129" s="2">
        <v>0.4375</v>
      </c>
      <c r="I129" s="2">
        <v>-0.13043478260869601</v>
      </c>
      <c r="J129" s="2">
        <v>-0.15</v>
      </c>
      <c r="K129" s="2">
        <v>0.17647058823529399</v>
      </c>
      <c r="L129" s="2">
        <v>0.15</v>
      </c>
      <c r="M129" s="2">
        <v>0.173913043478261</v>
      </c>
      <c r="N129" s="2">
        <v>0.22222222222222199</v>
      </c>
      <c r="O129" s="3">
        <v>0.94117647058823495</v>
      </c>
      <c r="P129" s="3">
        <v>0.73684210526315796</v>
      </c>
    </row>
    <row r="130" spans="1:16" x14ac:dyDescent="0.3">
      <c r="A130" s="8" t="s">
        <v>202</v>
      </c>
      <c r="B130" s="8" t="s">
        <v>110</v>
      </c>
      <c r="C130" s="2">
        <v>-1.2461059190031199E-2</v>
      </c>
      <c r="D130" s="2">
        <v>5.6782334384858003E-2</v>
      </c>
      <c r="E130" s="2">
        <v>0.138805970149254</v>
      </c>
      <c r="F130" s="2">
        <v>5.7667103538663202E-2</v>
      </c>
      <c r="G130" s="2">
        <v>3.9653035935563803E-2</v>
      </c>
      <c r="H130" s="2">
        <v>-8.3432657926102508E-3</v>
      </c>
      <c r="I130" s="2">
        <v>6.0096153846153797E-3</v>
      </c>
      <c r="J130" s="2">
        <v>-4.1816009557944997E-2</v>
      </c>
      <c r="K130" s="2">
        <v>-3.7406483790523699E-3</v>
      </c>
      <c r="L130" s="2">
        <v>0.13266583229036299</v>
      </c>
      <c r="M130" s="2">
        <v>0.10497237569060799</v>
      </c>
      <c r="N130" s="2">
        <v>1.2999999999999999E-2</v>
      </c>
      <c r="O130" s="3">
        <v>0.263092269326683</v>
      </c>
      <c r="P130" s="3">
        <v>0.51194029850746303</v>
      </c>
    </row>
    <row r="131" spans="1:16" x14ac:dyDescent="0.3">
      <c r="A131" s="8" t="s">
        <v>202</v>
      </c>
      <c r="B131" s="8" t="s">
        <v>111</v>
      </c>
      <c r="C131" s="2">
        <v>-0.12493827160493801</v>
      </c>
      <c r="D131" s="2">
        <v>-0.111738148984199</v>
      </c>
      <c r="E131" s="2">
        <v>-0.12960609911054599</v>
      </c>
      <c r="F131" s="2">
        <v>-0.106569343065693</v>
      </c>
      <c r="G131" s="2">
        <v>-0.174019607843137</v>
      </c>
      <c r="H131" s="2">
        <v>-0.14144411473788299</v>
      </c>
      <c r="I131" s="2">
        <v>-4.9539170506912401E-2</v>
      </c>
      <c r="J131" s="2">
        <v>-7.8787878787878796E-2</v>
      </c>
      <c r="K131" s="2">
        <v>-9.2105263157894704E-2</v>
      </c>
      <c r="L131" s="2">
        <v>-0.663768115942029</v>
      </c>
      <c r="M131" s="2">
        <v>-0.45258620689655199</v>
      </c>
      <c r="N131" s="2">
        <v>-0.58267716535433101</v>
      </c>
      <c r="O131" s="3">
        <v>-0.93026315789473701</v>
      </c>
      <c r="P131" s="3">
        <v>-0.96632782719186805</v>
      </c>
    </row>
    <row r="132" spans="1:16" x14ac:dyDescent="0.3">
      <c r="A132" s="8" t="s">
        <v>203</v>
      </c>
      <c r="B132" s="8" t="s">
        <v>115</v>
      </c>
      <c r="C132" s="2">
        <v>0.1875</v>
      </c>
      <c r="D132" s="2">
        <v>0.105263157894737</v>
      </c>
      <c r="E132" s="2">
        <v>0.33333333333333298</v>
      </c>
      <c r="F132" s="2">
        <v>7.1428571428571397E-2</v>
      </c>
      <c r="G132" s="2">
        <v>6.6666666666666693E-2</v>
      </c>
      <c r="H132" s="2">
        <v>0.21875</v>
      </c>
      <c r="I132" s="2">
        <v>0.35897435897435898</v>
      </c>
      <c r="J132" s="2">
        <v>0.52830188679245305</v>
      </c>
      <c r="K132" s="2">
        <v>0.16049382716049401</v>
      </c>
      <c r="L132" s="2">
        <v>0.20212765957446799</v>
      </c>
      <c r="M132" s="2">
        <v>0.185840707964602</v>
      </c>
      <c r="N132" s="2">
        <v>0.38805970149253699</v>
      </c>
      <c r="O132" s="3">
        <v>1.2962962962963001</v>
      </c>
      <c r="P132" s="3">
        <v>7.8571428571428603</v>
      </c>
    </row>
    <row r="133" spans="1:16" x14ac:dyDescent="0.3">
      <c r="A133" s="8" t="s">
        <v>203</v>
      </c>
      <c r="B133" s="8" t="s">
        <v>116</v>
      </c>
      <c r="C133" s="2">
        <v>1.4509354715540299E-2</v>
      </c>
      <c r="D133" s="2">
        <v>8.1294693263078699E-2</v>
      </c>
      <c r="E133" s="2">
        <v>4.2812391228680802E-2</v>
      </c>
      <c r="F133" s="2">
        <v>4.4726301735647497E-2</v>
      </c>
      <c r="G133" s="2">
        <v>6.5175718849840303E-2</v>
      </c>
      <c r="H133" s="2">
        <v>5.6088782243551301E-2</v>
      </c>
      <c r="I133" s="2">
        <v>5.0269809713149698E-2</v>
      </c>
      <c r="J133" s="2">
        <v>2.5419145484045402E-2</v>
      </c>
      <c r="K133" s="2">
        <v>6.9092827004219398E-2</v>
      </c>
      <c r="L133" s="2">
        <v>0.15145535273803701</v>
      </c>
      <c r="M133" s="2">
        <v>6.7480719794344501E-2</v>
      </c>
      <c r="N133" s="2">
        <v>5.4986955649207303E-2</v>
      </c>
      <c r="O133" s="3">
        <v>0.38633966244725698</v>
      </c>
      <c r="P133" s="3">
        <v>0.82979463974939105</v>
      </c>
    </row>
    <row r="134" spans="1:16" x14ac:dyDescent="0.3">
      <c r="A134" s="8" t="s">
        <v>203</v>
      </c>
      <c r="B134" s="8" t="s">
        <v>117</v>
      </c>
      <c r="C134" s="2">
        <v>0.32558139534883701</v>
      </c>
      <c r="D134" s="2">
        <v>0.105263157894737</v>
      </c>
      <c r="E134" s="2">
        <v>0.11111111111111099</v>
      </c>
      <c r="F134" s="2">
        <v>0.128571428571429</v>
      </c>
      <c r="G134" s="2">
        <v>6.3291139240506306E-2</v>
      </c>
      <c r="H134" s="2">
        <v>0</v>
      </c>
      <c r="I134" s="2">
        <v>3.5714285714285698E-2</v>
      </c>
      <c r="J134" s="2">
        <v>0.20689655172413801</v>
      </c>
      <c r="K134" s="2">
        <v>-7.6190476190476197E-2</v>
      </c>
      <c r="L134" s="2">
        <v>1.03092783505155E-2</v>
      </c>
      <c r="M134" s="2">
        <v>0.17346938775510201</v>
      </c>
      <c r="N134" s="2">
        <v>0.13043478260869601</v>
      </c>
      <c r="O134" s="3">
        <v>0.238095238095238</v>
      </c>
      <c r="P134" s="3">
        <v>1.0634920634920599</v>
      </c>
    </row>
    <row r="135" spans="1:16" x14ac:dyDescent="0.3">
      <c r="A135" s="8" t="s">
        <v>203</v>
      </c>
      <c r="B135" s="8" t="s">
        <v>17</v>
      </c>
      <c r="C135" s="2">
        <v>1.6666666666666701</v>
      </c>
      <c r="D135" s="2">
        <v>0.125</v>
      </c>
      <c r="E135" s="2">
        <v>0</v>
      </c>
      <c r="F135" s="2">
        <v>-0.11111111111111099</v>
      </c>
      <c r="G135" s="2">
        <v>0.25</v>
      </c>
      <c r="H135" s="2">
        <v>-0.1</v>
      </c>
      <c r="I135" s="2">
        <v>0.33333333333333298</v>
      </c>
      <c r="J135" s="2">
        <v>0.25</v>
      </c>
      <c r="K135" s="2">
        <v>0</v>
      </c>
      <c r="L135" s="2">
        <v>0.53333333333333299</v>
      </c>
      <c r="M135" s="2">
        <v>0.34782608695652201</v>
      </c>
      <c r="N135" s="2">
        <v>-9.6774193548387094E-2</v>
      </c>
      <c r="O135" s="3">
        <v>0.86666666666666703</v>
      </c>
      <c r="P135" s="3">
        <v>2.1111111111111098</v>
      </c>
    </row>
    <row r="136" spans="1:16" x14ac:dyDescent="0.3">
      <c r="A136" s="8" t="s">
        <v>203</v>
      </c>
      <c r="B136" s="8" t="s">
        <v>110</v>
      </c>
      <c r="C136" s="2">
        <v>4.2035398230088498E-2</v>
      </c>
      <c r="D136" s="2">
        <v>0.146496815286624</v>
      </c>
      <c r="E136" s="2">
        <v>7.7777777777777807E-2</v>
      </c>
      <c r="F136" s="2">
        <v>-3.60824742268041E-2</v>
      </c>
      <c r="G136" s="2">
        <v>2.4955436720142599E-2</v>
      </c>
      <c r="H136" s="2">
        <v>8.6956521739130401E-3</v>
      </c>
      <c r="I136" s="2">
        <v>-7.0689655172413796E-2</v>
      </c>
      <c r="J136" s="2">
        <v>7.4211502782931399E-2</v>
      </c>
      <c r="K136" s="2">
        <v>7.2538860103626895E-2</v>
      </c>
      <c r="L136" s="2">
        <v>0.15458937198067599</v>
      </c>
      <c r="M136" s="2">
        <v>8.3682008368200805E-2</v>
      </c>
      <c r="N136" s="2">
        <v>1.9305019305019301E-2</v>
      </c>
      <c r="O136" s="3">
        <v>0.36787564766839398</v>
      </c>
      <c r="P136" s="3">
        <v>0.46666666666666701</v>
      </c>
    </row>
    <row r="137" spans="1:16" x14ac:dyDescent="0.3">
      <c r="A137" s="8" t="s">
        <v>203</v>
      </c>
      <c r="B137" s="8" t="s">
        <v>111</v>
      </c>
      <c r="C137" s="2">
        <v>-0.13265306122449</v>
      </c>
      <c r="D137" s="2">
        <v>-8.4873949579831895E-2</v>
      </c>
      <c r="E137" s="2">
        <v>-6.79522497704316E-2</v>
      </c>
      <c r="F137" s="2">
        <v>-0.11330049261083699</v>
      </c>
      <c r="G137" s="2">
        <v>-0.20333333333333301</v>
      </c>
      <c r="H137" s="2">
        <v>-0.19107391910739199</v>
      </c>
      <c r="I137" s="2">
        <v>0</v>
      </c>
      <c r="J137" s="2">
        <v>-6.7241379310344795E-2</v>
      </c>
      <c r="K137" s="2">
        <v>5.9149722735674697E-2</v>
      </c>
      <c r="L137" s="2">
        <v>-0.70855148342059304</v>
      </c>
      <c r="M137" s="2">
        <v>-0.56886227544910195</v>
      </c>
      <c r="N137" s="2">
        <v>-0.43055555555555602</v>
      </c>
      <c r="O137" s="3">
        <v>-0.92421441774491697</v>
      </c>
      <c r="P137" s="3">
        <v>-0.96235078053259904</v>
      </c>
    </row>
    <row r="138" spans="1:16" x14ac:dyDescent="0.3">
      <c r="A138" s="8" t="s">
        <v>204</v>
      </c>
      <c r="B138" s="8" t="s">
        <v>115</v>
      </c>
      <c r="C138" s="2">
        <v>7.1428571428571397E-2</v>
      </c>
      <c r="D138" s="2">
        <v>4.4444444444444398E-2</v>
      </c>
      <c r="E138" s="2">
        <v>0.19148936170212799</v>
      </c>
      <c r="F138" s="2">
        <v>0.107142857142857</v>
      </c>
      <c r="G138" s="2">
        <v>3.2258064516128997E-2</v>
      </c>
      <c r="H138" s="2">
        <v>0.203125</v>
      </c>
      <c r="I138" s="2">
        <v>0.32467532467532501</v>
      </c>
      <c r="J138" s="2">
        <v>0.27450980392156898</v>
      </c>
      <c r="K138" s="2">
        <v>0.269230769230769</v>
      </c>
      <c r="L138" s="2">
        <v>0.321212121212121</v>
      </c>
      <c r="M138" s="2">
        <v>0.16055045871559601</v>
      </c>
      <c r="N138" s="2">
        <v>0.21343873517786599</v>
      </c>
      <c r="O138" s="3">
        <v>1.36153846153846</v>
      </c>
      <c r="P138" s="3">
        <v>5.5319148936170199</v>
      </c>
    </row>
    <row r="139" spans="1:16" x14ac:dyDescent="0.3">
      <c r="A139" s="8" t="s">
        <v>204</v>
      </c>
      <c r="B139" s="8" t="s">
        <v>116</v>
      </c>
      <c r="C139" s="2">
        <v>3.49336057201226E-2</v>
      </c>
      <c r="D139" s="2">
        <v>2.4871693643900499E-2</v>
      </c>
      <c r="E139" s="2">
        <v>1.2326656394453E-2</v>
      </c>
      <c r="F139" s="2">
        <v>8.7519025875190306E-3</v>
      </c>
      <c r="G139" s="2">
        <v>4.6397585816672998E-2</v>
      </c>
      <c r="H139" s="2">
        <v>0.108327325162221</v>
      </c>
      <c r="I139" s="2">
        <v>7.2369490974142095E-2</v>
      </c>
      <c r="J139" s="2">
        <v>6.9002123142250502E-2</v>
      </c>
      <c r="K139" s="2">
        <v>9.9588594126826496E-2</v>
      </c>
      <c r="L139" s="2">
        <v>9.2246161785576097E-2</v>
      </c>
      <c r="M139" s="2">
        <v>4.3940467753366401E-2</v>
      </c>
      <c r="N139" s="2">
        <v>5.9402579769178503E-2</v>
      </c>
      <c r="O139" s="3">
        <v>0.32827351397361298</v>
      </c>
      <c r="P139" s="3">
        <v>0.803351309707242</v>
      </c>
    </row>
    <row r="140" spans="1:16" x14ac:dyDescent="0.3">
      <c r="A140" s="8" t="s">
        <v>204</v>
      </c>
      <c r="B140" s="8" t="s">
        <v>117</v>
      </c>
      <c r="C140" s="2">
        <v>-7.8947368421052599E-2</v>
      </c>
      <c r="D140" s="2">
        <v>0.133333333333333</v>
      </c>
      <c r="E140" s="2">
        <v>4.20168067226891E-2</v>
      </c>
      <c r="F140" s="2">
        <v>5.6451612903225798E-2</v>
      </c>
      <c r="G140" s="2">
        <v>9.1603053435114504E-2</v>
      </c>
      <c r="H140" s="2">
        <v>0.11888111888111901</v>
      </c>
      <c r="I140" s="2">
        <v>2.5000000000000001E-2</v>
      </c>
      <c r="J140" s="2">
        <v>7.3170731707317097E-2</v>
      </c>
      <c r="K140" s="2">
        <v>5.1136363636363598E-2</v>
      </c>
      <c r="L140" s="2">
        <v>8.6486486486486505E-2</v>
      </c>
      <c r="M140" s="2">
        <v>-7.9601990049751201E-2</v>
      </c>
      <c r="N140" s="2">
        <v>8.6486486486486505E-2</v>
      </c>
      <c r="O140" s="3">
        <v>0.142045454545455</v>
      </c>
      <c r="P140" s="3">
        <v>0.68907563025210095</v>
      </c>
    </row>
    <row r="141" spans="1:16" x14ac:dyDescent="0.3">
      <c r="A141" s="8" t="s">
        <v>204</v>
      </c>
      <c r="B141" s="8" t="s">
        <v>111</v>
      </c>
      <c r="C141" s="2">
        <v>-0.108482142857143</v>
      </c>
      <c r="D141" s="2">
        <v>-0.120180270405608</v>
      </c>
      <c r="E141" s="2">
        <v>-0.123505976095618</v>
      </c>
      <c r="F141" s="2">
        <v>-0.12597402597402599</v>
      </c>
      <c r="G141" s="2">
        <v>-0.15676077265973301</v>
      </c>
      <c r="H141" s="2">
        <v>-0.15947136563876699</v>
      </c>
      <c r="I141" s="2">
        <v>1.0482180293501E-2</v>
      </c>
      <c r="J141" s="2">
        <v>-7.3651452282157706E-2</v>
      </c>
      <c r="K141" s="2">
        <v>-7.0548712206046998E-2</v>
      </c>
      <c r="L141" s="2">
        <v>-0.71927710843373505</v>
      </c>
      <c r="M141" s="2">
        <v>-0.52360515021459197</v>
      </c>
      <c r="N141" s="2">
        <v>-0.41441441441441401</v>
      </c>
      <c r="O141" s="3">
        <v>-0.927211646136618</v>
      </c>
      <c r="P141" s="3">
        <v>-0.963005122367672</v>
      </c>
    </row>
    <row r="142" spans="1:16" x14ac:dyDescent="0.3">
      <c r="A142" s="8" t="s">
        <v>204</v>
      </c>
      <c r="B142" s="8" t="s">
        <v>17</v>
      </c>
      <c r="C142" s="2">
        <v>0.42105263157894701</v>
      </c>
      <c r="D142" s="2">
        <v>-7.4074074074074098E-2</v>
      </c>
      <c r="E142" s="2">
        <v>-0.16</v>
      </c>
      <c r="F142" s="2">
        <v>-9.5238095238095205E-2</v>
      </c>
      <c r="G142" s="2">
        <v>0</v>
      </c>
      <c r="H142" s="2">
        <v>-0.42105263157894701</v>
      </c>
      <c r="I142" s="2">
        <v>-0.18181818181818199</v>
      </c>
      <c r="J142" s="2">
        <v>0.88888888888888895</v>
      </c>
      <c r="K142" s="2">
        <v>0.23529411764705899</v>
      </c>
      <c r="L142" s="2">
        <v>0.238095238095238</v>
      </c>
      <c r="M142" s="2">
        <v>0.38461538461538503</v>
      </c>
      <c r="N142" s="2">
        <v>0.27777777777777801</v>
      </c>
      <c r="O142" s="3">
        <v>1.70588235294118</v>
      </c>
      <c r="P142" s="3">
        <v>0.84</v>
      </c>
    </row>
    <row r="143" spans="1:16" x14ac:dyDescent="0.3">
      <c r="A143" s="8" t="s">
        <v>204</v>
      </c>
      <c r="B143" s="8" t="s">
        <v>110</v>
      </c>
      <c r="C143" s="2">
        <v>-5.3262316910785597E-3</v>
      </c>
      <c r="D143" s="2">
        <v>2.00803212851406E-2</v>
      </c>
      <c r="E143" s="2">
        <v>4.0682414698162701E-2</v>
      </c>
      <c r="F143" s="2">
        <v>-4.1614123581336697E-2</v>
      </c>
      <c r="G143" s="2">
        <v>2.6315789473684201E-3</v>
      </c>
      <c r="H143" s="2">
        <v>9.1863517060367494E-2</v>
      </c>
      <c r="I143" s="2">
        <v>3.24519230769231E-2</v>
      </c>
      <c r="J143" s="2">
        <v>1.0477299185098999E-2</v>
      </c>
      <c r="K143" s="2">
        <v>6.1059907834101403E-2</v>
      </c>
      <c r="L143" s="2">
        <v>0.137893593919653</v>
      </c>
      <c r="M143" s="2">
        <v>3.5305343511450399E-2</v>
      </c>
      <c r="N143" s="2">
        <v>2.21198156682028E-2</v>
      </c>
      <c r="O143" s="3">
        <v>0.277649769585253</v>
      </c>
      <c r="P143" s="3">
        <v>0.45538057742782201</v>
      </c>
    </row>
    <row r="144" spans="1:16" x14ac:dyDescent="0.3">
      <c r="A144" s="11" t="s">
        <v>18</v>
      </c>
      <c r="B144" s="11" t="s">
        <v>18</v>
      </c>
      <c r="C144" s="3">
        <v>-2.1865625062919E-2</v>
      </c>
      <c r="D144" s="3">
        <v>8.6865235380086895E-3</v>
      </c>
      <c r="E144" s="3">
        <v>1.00606085341714E-2</v>
      </c>
      <c r="F144" s="3">
        <v>6.5459835138192996E-3</v>
      </c>
      <c r="G144" s="3">
        <v>1.98715375351265E-3</v>
      </c>
      <c r="H144" s="3">
        <v>4.3430357178629399E-2</v>
      </c>
      <c r="I144" s="3">
        <v>3.49991360608213E-2</v>
      </c>
      <c r="J144" s="3">
        <v>3.7061769616026703E-2</v>
      </c>
      <c r="K144" s="3">
        <v>5.3194533877083797E-2</v>
      </c>
      <c r="L144" s="3">
        <v>3.6938283346353698E-2</v>
      </c>
      <c r="M144" s="3">
        <v>4.8315508459308501E-2</v>
      </c>
      <c r="N144" s="3">
        <v>4.2479728779664702E-2</v>
      </c>
      <c r="O144" s="3">
        <v>0.19349645846748201</v>
      </c>
      <c r="P144" s="3">
        <v>0.361671734383609</v>
      </c>
    </row>
    <row r="145" spans="1:2" x14ac:dyDescent="0.3">
      <c r="A145" s="15"/>
      <c r="B145" s="15"/>
    </row>
    <row r="146" spans="1:2" x14ac:dyDescent="0.3">
      <c r="A146" s="13" t="s">
        <v>42</v>
      </c>
      <c r="B146" s="15"/>
    </row>
    <row r="147" spans="1:2" x14ac:dyDescent="0.3">
      <c r="A147" s="14" t="s">
        <v>43</v>
      </c>
      <c r="B147" s="15"/>
    </row>
    <row r="148" spans="1:2" x14ac:dyDescent="0.3">
      <c r="A148" s="14" t="s">
        <v>44</v>
      </c>
      <c r="B148" s="15"/>
    </row>
    <row r="149" spans="1:2" x14ac:dyDescent="0.3">
      <c r="A149" s="14" t="s">
        <v>120</v>
      </c>
      <c r="B149" s="15"/>
    </row>
    <row r="150" spans="1:2" x14ac:dyDescent="0.3">
      <c r="A150" s="14" t="s">
        <v>188</v>
      </c>
      <c r="B150" s="15"/>
    </row>
    <row r="151" spans="1:2" x14ac:dyDescent="0.3">
      <c r="A151" s="14" t="s">
        <v>47</v>
      </c>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54:O54"/>
    <mergeCell ref="C100:N100"/>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F400"/>
  <sheetViews>
    <sheetView showGridLines="0" workbookViewId="0"/>
  </sheetViews>
  <sheetFormatPr defaultColWidth="11.5546875" defaultRowHeight="14.4" x14ac:dyDescent="0.3"/>
  <cols>
    <col min="1" max="1" width="25.6640625" customWidth="1"/>
    <col min="2" max="2" width="21.6640625" customWidth="1"/>
    <col min="3" max="13" width="10.5546875" customWidth="1"/>
  </cols>
  <sheetData>
    <row r="1" spans="1:6" ht="15.6" x14ac:dyDescent="0.3">
      <c r="A1" s="12" t="s">
        <v>265</v>
      </c>
      <c r="B1" s="15"/>
    </row>
    <row r="2" spans="1:6" ht="15.6" x14ac:dyDescent="0.3">
      <c r="A2" s="12" t="s">
        <v>187</v>
      </c>
      <c r="B2" s="15"/>
    </row>
    <row r="3" spans="1:6" ht="15.6" x14ac:dyDescent="0.3">
      <c r="A3" s="12" t="s">
        <v>206</v>
      </c>
      <c r="B3" s="15"/>
    </row>
    <row r="4" spans="1:6" ht="15.6" x14ac:dyDescent="0.3">
      <c r="A4" s="12" t="s">
        <v>124</v>
      </c>
      <c r="B4" s="15"/>
    </row>
    <row r="5" spans="1:6" ht="15.6" x14ac:dyDescent="0.3">
      <c r="A5" s="12"/>
      <c r="B5" s="15"/>
    </row>
    <row r="6" spans="1:6" x14ac:dyDescent="0.3">
      <c r="A6" s="16" t="str">
        <f>HYPERLINK("#'Table of contents'!A124", "Back to contents")</f>
        <v>Back to contents</v>
      </c>
      <c r="B6" s="15"/>
    </row>
    <row r="7" spans="1:6" x14ac:dyDescent="0.3">
      <c r="A7" s="15"/>
      <c r="B7" s="15"/>
      <c r="C7" s="18" t="s">
        <v>36</v>
      </c>
      <c r="D7" s="19"/>
      <c r="E7" s="19"/>
      <c r="F7" s="19"/>
    </row>
    <row r="8" spans="1:6" x14ac:dyDescent="0.3">
      <c r="A8" s="9" t="s">
        <v>41</v>
      </c>
      <c r="B8" s="9" t="s">
        <v>41</v>
      </c>
      <c r="C8" s="4" t="s">
        <v>9</v>
      </c>
      <c r="D8" s="4" t="s">
        <v>10</v>
      </c>
      <c r="E8" s="4" t="s">
        <v>11</v>
      </c>
      <c r="F8" s="4" t="s">
        <v>12</v>
      </c>
    </row>
    <row r="9" spans="1:6" x14ac:dyDescent="0.3">
      <c r="A9" s="7" t="s">
        <v>198</v>
      </c>
      <c r="B9" s="7" t="s">
        <v>121</v>
      </c>
      <c r="C9" s="1">
        <v>301</v>
      </c>
      <c r="D9" s="1">
        <v>431</v>
      </c>
      <c r="E9" s="1">
        <v>498</v>
      </c>
      <c r="F9" s="1">
        <v>580</v>
      </c>
    </row>
    <row r="10" spans="1:6" x14ac:dyDescent="0.3">
      <c r="A10" s="7" t="s">
        <v>198</v>
      </c>
      <c r="B10" s="7" t="s">
        <v>122</v>
      </c>
      <c r="C10" s="1">
        <v>4874</v>
      </c>
      <c r="D10" s="1">
        <v>4833</v>
      </c>
      <c r="E10" s="1">
        <v>5363</v>
      </c>
      <c r="F10" s="1">
        <v>6230</v>
      </c>
    </row>
    <row r="11" spans="1:6" x14ac:dyDescent="0.3">
      <c r="A11" s="7" t="s">
        <v>199</v>
      </c>
      <c r="B11" s="7" t="s">
        <v>121</v>
      </c>
      <c r="C11" s="1">
        <v>736</v>
      </c>
      <c r="D11" s="1">
        <v>1020</v>
      </c>
      <c r="E11" s="1">
        <v>1088</v>
      </c>
      <c r="F11" s="1">
        <v>1164</v>
      </c>
    </row>
    <row r="12" spans="1:6" x14ac:dyDescent="0.3">
      <c r="A12" s="7" t="s">
        <v>199</v>
      </c>
      <c r="B12" s="7" t="s">
        <v>122</v>
      </c>
      <c r="C12" s="1">
        <v>11332</v>
      </c>
      <c r="D12" s="1">
        <v>11246</v>
      </c>
      <c r="E12" s="1">
        <v>11609</v>
      </c>
      <c r="F12" s="1">
        <v>11375</v>
      </c>
    </row>
    <row r="13" spans="1:6" x14ac:dyDescent="0.3">
      <c r="A13" s="7" t="s">
        <v>200</v>
      </c>
      <c r="B13" s="7" t="s">
        <v>121</v>
      </c>
      <c r="C13" s="1">
        <v>533</v>
      </c>
      <c r="D13" s="1">
        <v>764</v>
      </c>
      <c r="E13" s="1">
        <v>864</v>
      </c>
      <c r="F13" s="1">
        <v>1029</v>
      </c>
    </row>
    <row r="14" spans="1:6" x14ac:dyDescent="0.3">
      <c r="A14" s="7" t="s">
        <v>200</v>
      </c>
      <c r="B14" s="7" t="s">
        <v>122</v>
      </c>
      <c r="C14" s="1">
        <v>7908</v>
      </c>
      <c r="D14" s="1">
        <v>7805</v>
      </c>
      <c r="E14" s="1">
        <v>8488</v>
      </c>
      <c r="F14" s="1">
        <v>10907</v>
      </c>
    </row>
    <row r="15" spans="1:6" x14ac:dyDescent="0.3">
      <c r="A15" s="7" t="s">
        <v>201</v>
      </c>
      <c r="B15" s="7" t="s">
        <v>121</v>
      </c>
      <c r="C15" s="1">
        <v>487</v>
      </c>
      <c r="D15" s="1">
        <v>752</v>
      </c>
      <c r="E15" s="1">
        <v>812</v>
      </c>
      <c r="F15" s="1">
        <v>691</v>
      </c>
    </row>
    <row r="16" spans="1:6" x14ac:dyDescent="0.3">
      <c r="A16" s="7" t="s">
        <v>201</v>
      </c>
      <c r="B16" s="7" t="s">
        <v>122</v>
      </c>
      <c r="C16" s="1">
        <v>9628</v>
      </c>
      <c r="D16" s="1">
        <v>10311</v>
      </c>
      <c r="E16" s="1">
        <v>10229</v>
      </c>
      <c r="F16" s="1">
        <v>8106</v>
      </c>
    </row>
    <row r="17" spans="1:6" x14ac:dyDescent="0.3">
      <c r="A17" s="7" t="s">
        <v>202</v>
      </c>
      <c r="B17" s="7" t="s">
        <v>121</v>
      </c>
      <c r="C17" s="1">
        <v>462</v>
      </c>
      <c r="D17" s="1">
        <v>716</v>
      </c>
      <c r="E17" s="1">
        <v>760</v>
      </c>
      <c r="F17" s="1">
        <v>877</v>
      </c>
    </row>
    <row r="18" spans="1:6" x14ac:dyDescent="0.3">
      <c r="A18" s="7" t="s">
        <v>202</v>
      </c>
      <c r="B18" s="7" t="s">
        <v>122</v>
      </c>
      <c r="C18" s="1">
        <v>7297</v>
      </c>
      <c r="D18" s="1">
        <v>7204</v>
      </c>
      <c r="E18" s="1">
        <v>7689</v>
      </c>
      <c r="F18" s="1">
        <v>8253</v>
      </c>
    </row>
    <row r="19" spans="1:6" x14ac:dyDescent="0.3">
      <c r="A19" s="7" t="s">
        <v>203</v>
      </c>
      <c r="B19" s="7" t="s">
        <v>121</v>
      </c>
      <c r="C19" s="1">
        <v>348</v>
      </c>
      <c r="D19" s="1">
        <v>563</v>
      </c>
      <c r="E19" s="1">
        <v>635</v>
      </c>
      <c r="F19" s="1">
        <v>666</v>
      </c>
    </row>
    <row r="20" spans="1:6" x14ac:dyDescent="0.3">
      <c r="A20" s="7" t="s">
        <v>203</v>
      </c>
      <c r="B20" s="7" t="s">
        <v>122</v>
      </c>
      <c r="C20" s="1">
        <v>5107</v>
      </c>
      <c r="D20" s="1">
        <v>5223</v>
      </c>
      <c r="E20" s="1">
        <v>5479</v>
      </c>
      <c r="F20" s="1">
        <v>5770</v>
      </c>
    </row>
    <row r="21" spans="1:6" x14ac:dyDescent="0.3">
      <c r="A21" s="7" t="s">
        <v>204</v>
      </c>
      <c r="B21" s="7" t="s">
        <v>122</v>
      </c>
      <c r="C21" s="1">
        <v>9291</v>
      </c>
      <c r="D21" s="1">
        <v>9352</v>
      </c>
      <c r="E21" s="1">
        <v>9552</v>
      </c>
      <c r="F21" s="1">
        <v>10027</v>
      </c>
    </row>
    <row r="22" spans="1:6" x14ac:dyDescent="0.3">
      <c r="A22" s="7" t="s">
        <v>204</v>
      </c>
      <c r="B22" s="7" t="s">
        <v>121</v>
      </c>
      <c r="C22" s="1">
        <v>585</v>
      </c>
      <c r="D22" s="1">
        <v>841</v>
      </c>
      <c r="E22" s="1">
        <v>959</v>
      </c>
      <c r="F22" s="1">
        <v>1067</v>
      </c>
    </row>
    <row r="23" spans="1:6" x14ac:dyDescent="0.3">
      <c r="A23" s="10" t="s">
        <v>18</v>
      </c>
      <c r="B23" s="10" t="s">
        <v>18</v>
      </c>
      <c r="C23" s="5">
        <v>58889</v>
      </c>
      <c r="D23" s="5">
        <v>61061</v>
      </c>
      <c r="E23" s="5">
        <v>64025</v>
      </c>
      <c r="F23" s="5">
        <v>66742</v>
      </c>
    </row>
    <row r="24" spans="1:6" x14ac:dyDescent="0.3">
      <c r="A24" s="15"/>
      <c r="B24" s="15"/>
    </row>
    <row r="25" spans="1:6" x14ac:dyDescent="0.3">
      <c r="A25" s="15"/>
      <c r="B25" s="15"/>
    </row>
    <row r="26" spans="1:6" x14ac:dyDescent="0.3">
      <c r="A26" s="15"/>
      <c r="B26" s="15"/>
      <c r="C26" s="18" t="s">
        <v>37</v>
      </c>
      <c r="D26" s="19"/>
      <c r="E26" s="19"/>
      <c r="F26" s="19"/>
    </row>
    <row r="27" spans="1:6" x14ac:dyDescent="0.3">
      <c r="A27" s="9" t="s">
        <v>41</v>
      </c>
      <c r="B27" s="9" t="s">
        <v>41</v>
      </c>
      <c r="C27" s="4" t="s">
        <v>9</v>
      </c>
      <c r="D27" s="4" t="s">
        <v>10</v>
      </c>
      <c r="E27" s="4" t="s">
        <v>11</v>
      </c>
      <c r="F27" s="4" t="s">
        <v>12</v>
      </c>
    </row>
    <row r="28" spans="1:6" x14ac:dyDescent="0.3">
      <c r="A28" s="8" t="s">
        <v>198</v>
      </c>
      <c r="B28" s="8" t="s">
        <v>121</v>
      </c>
      <c r="C28" s="2">
        <v>5.81642512077295E-2</v>
      </c>
      <c r="D28" s="2">
        <v>8.1876899696048597E-2</v>
      </c>
      <c r="E28" s="2">
        <v>8.4968435420576693E-2</v>
      </c>
      <c r="F28" s="2">
        <v>8.5168869309838496E-2</v>
      </c>
    </row>
    <row r="29" spans="1:6" x14ac:dyDescent="0.3">
      <c r="A29" s="8" t="s">
        <v>198</v>
      </c>
      <c r="B29" s="8" t="s">
        <v>122</v>
      </c>
      <c r="C29" s="2">
        <v>0.94183574879227006</v>
      </c>
      <c r="D29" s="2">
        <v>0.91812310030395095</v>
      </c>
      <c r="E29" s="2">
        <v>0.91503156457942303</v>
      </c>
      <c r="F29" s="2">
        <v>0.91483113069016198</v>
      </c>
    </row>
    <row r="30" spans="1:6" x14ac:dyDescent="0.3">
      <c r="A30" s="8" t="s">
        <v>199</v>
      </c>
      <c r="B30" s="8" t="s">
        <v>121</v>
      </c>
      <c r="C30" s="2">
        <v>6.09877361617501E-2</v>
      </c>
      <c r="D30" s="2">
        <v>8.3156693298548801E-2</v>
      </c>
      <c r="E30" s="2">
        <v>8.5689532960541895E-2</v>
      </c>
      <c r="F30" s="2">
        <v>9.2830369247946395E-2</v>
      </c>
    </row>
    <row r="31" spans="1:6" x14ac:dyDescent="0.3">
      <c r="A31" s="8" t="s">
        <v>199</v>
      </c>
      <c r="B31" s="8" t="s">
        <v>122</v>
      </c>
      <c r="C31" s="2">
        <v>0.93901226383824998</v>
      </c>
      <c r="D31" s="2">
        <v>0.91684330670145098</v>
      </c>
      <c r="E31" s="2">
        <v>0.91431046703945795</v>
      </c>
      <c r="F31" s="2">
        <v>0.90716963075205403</v>
      </c>
    </row>
    <row r="32" spans="1:6" x14ac:dyDescent="0.3">
      <c r="A32" s="8" t="s">
        <v>200</v>
      </c>
      <c r="B32" s="8" t="s">
        <v>121</v>
      </c>
      <c r="C32" s="2">
        <v>6.3144177230186005E-2</v>
      </c>
      <c r="D32" s="2">
        <v>8.9158594935231594E-2</v>
      </c>
      <c r="E32" s="2">
        <v>9.2386655260906794E-2</v>
      </c>
      <c r="F32" s="2">
        <v>8.6209785522788199E-2</v>
      </c>
    </row>
    <row r="33" spans="1:6" x14ac:dyDescent="0.3">
      <c r="A33" s="8" t="s">
        <v>200</v>
      </c>
      <c r="B33" s="8" t="s">
        <v>122</v>
      </c>
      <c r="C33" s="2">
        <v>0.93685582276981405</v>
      </c>
      <c r="D33" s="2">
        <v>0.91084140506476796</v>
      </c>
      <c r="E33" s="2">
        <v>0.90761334473909305</v>
      </c>
      <c r="F33" s="2">
        <v>0.91379021447721198</v>
      </c>
    </row>
    <row r="34" spans="1:6" x14ac:dyDescent="0.3">
      <c r="A34" s="8" t="s">
        <v>201</v>
      </c>
      <c r="B34" s="8" t="s">
        <v>121</v>
      </c>
      <c r="C34" s="2">
        <v>4.8146317350469599E-2</v>
      </c>
      <c r="D34" s="2">
        <v>6.7974328843894094E-2</v>
      </c>
      <c r="E34" s="2">
        <v>7.3544063037768295E-2</v>
      </c>
      <c r="F34" s="2">
        <v>7.8549505513243106E-2</v>
      </c>
    </row>
    <row r="35" spans="1:6" x14ac:dyDescent="0.3">
      <c r="A35" s="8" t="s">
        <v>201</v>
      </c>
      <c r="B35" s="8" t="s">
        <v>122</v>
      </c>
      <c r="C35" s="2">
        <v>0.95185368264952996</v>
      </c>
      <c r="D35" s="2">
        <v>0.93202567115610602</v>
      </c>
      <c r="E35" s="2">
        <v>0.92645593696223205</v>
      </c>
      <c r="F35" s="2">
        <v>0.92145049448675698</v>
      </c>
    </row>
    <row r="36" spans="1:6" x14ac:dyDescent="0.3">
      <c r="A36" s="8" t="s">
        <v>202</v>
      </c>
      <c r="B36" s="8" t="s">
        <v>121</v>
      </c>
      <c r="C36" s="2">
        <v>5.9543755638613201E-2</v>
      </c>
      <c r="D36" s="2">
        <v>9.0404040404040403E-2</v>
      </c>
      <c r="E36" s="2">
        <v>8.9951473547165303E-2</v>
      </c>
      <c r="F36" s="2">
        <v>9.6056955093099694E-2</v>
      </c>
    </row>
    <row r="37" spans="1:6" x14ac:dyDescent="0.3">
      <c r="A37" s="8" t="s">
        <v>202</v>
      </c>
      <c r="B37" s="8" t="s">
        <v>122</v>
      </c>
      <c r="C37" s="2">
        <v>0.94045624436138697</v>
      </c>
      <c r="D37" s="2">
        <v>0.90959595959595996</v>
      </c>
      <c r="E37" s="2">
        <v>0.91004852645283496</v>
      </c>
      <c r="F37" s="2">
        <v>0.90394304490690003</v>
      </c>
    </row>
    <row r="38" spans="1:6" x14ac:dyDescent="0.3">
      <c r="A38" s="8" t="s">
        <v>203</v>
      </c>
      <c r="B38" s="8" t="s">
        <v>121</v>
      </c>
      <c r="C38" s="2">
        <v>6.3794683776352001E-2</v>
      </c>
      <c r="D38" s="2">
        <v>9.7303836847563094E-2</v>
      </c>
      <c r="E38" s="2">
        <v>0.10385999345763799</v>
      </c>
      <c r="F38" s="2">
        <v>0.103480422622747</v>
      </c>
    </row>
    <row r="39" spans="1:6" x14ac:dyDescent="0.3">
      <c r="A39" s="8" t="s">
        <v>203</v>
      </c>
      <c r="B39" s="8" t="s">
        <v>122</v>
      </c>
      <c r="C39" s="2">
        <v>0.936205316223648</v>
      </c>
      <c r="D39" s="2">
        <v>0.90269616315243695</v>
      </c>
      <c r="E39" s="2">
        <v>0.89614000654236203</v>
      </c>
      <c r="F39" s="2">
        <v>0.89651957737725296</v>
      </c>
    </row>
    <row r="40" spans="1:6" x14ac:dyDescent="0.3">
      <c r="A40" s="8" t="s">
        <v>204</v>
      </c>
      <c r="B40" s="8" t="s">
        <v>122</v>
      </c>
      <c r="C40" s="2">
        <v>0.94076549210206595</v>
      </c>
      <c r="D40" s="2">
        <v>0.91749239674286298</v>
      </c>
      <c r="E40" s="2">
        <v>0.9087622490724</v>
      </c>
      <c r="F40" s="2">
        <v>0.90382188570398403</v>
      </c>
    </row>
    <row r="41" spans="1:6" x14ac:dyDescent="0.3">
      <c r="A41" s="8" t="s">
        <v>204</v>
      </c>
      <c r="B41" s="8" t="s">
        <v>121</v>
      </c>
      <c r="C41" s="2">
        <v>5.9234507897934399E-2</v>
      </c>
      <c r="D41" s="2">
        <v>8.2507603257137296E-2</v>
      </c>
      <c r="E41" s="2">
        <v>9.1237750927599698E-2</v>
      </c>
      <c r="F41" s="2">
        <v>9.6178114296015901E-2</v>
      </c>
    </row>
    <row r="42" spans="1:6" x14ac:dyDescent="0.3">
      <c r="A42" s="15"/>
      <c r="B42" s="15"/>
    </row>
    <row r="43" spans="1:6" x14ac:dyDescent="0.3">
      <c r="A43" s="13" t="s">
        <v>42</v>
      </c>
      <c r="B43" s="15"/>
    </row>
    <row r="44" spans="1:6" x14ac:dyDescent="0.3">
      <c r="A44" s="14" t="s">
        <v>43</v>
      </c>
      <c r="B44" s="15"/>
    </row>
    <row r="45" spans="1:6" x14ac:dyDescent="0.3">
      <c r="A45" s="14" t="s">
        <v>44</v>
      </c>
      <c r="B45" s="15"/>
    </row>
    <row r="46" spans="1:6" x14ac:dyDescent="0.3">
      <c r="A46" s="14" t="s">
        <v>125</v>
      </c>
      <c r="B46" s="15"/>
    </row>
    <row r="47" spans="1:6" x14ac:dyDescent="0.3">
      <c r="A47" s="14" t="s">
        <v>188</v>
      </c>
      <c r="B47" s="15"/>
    </row>
    <row r="48" spans="1:6" x14ac:dyDescent="0.3">
      <c r="A48" s="14" t="s">
        <v>47</v>
      </c>
      <c r="B48" s="15"/>
    </row>
    <row r="49" spans="1:2" x14ac:dyDescent="0.3">
      <c r="A49" s="15"/>
      <c r="B49" s="15"/>
    </row>
    <row r="50" spans="1:2" x14ac:dyDescent="0.3">
      <c r="A50" s="15"/>
      <c r="B50" s="15"/>
    </row>
    <row r="51" spans="1:2" x14ac:dyDescent="0.3">
      <c r="A51" s="15"/>
      <c r="B51" s="15"/>
    </row>
    <row r="52" spans="1:2" x14ac:dyDescent="0.3">
      <c r="A52" s="15"/>
      <c r="B52" s="15"/>
    </row>
    <row r="53" spans="1:2" x14ac:dyDescent="0.3">
      <c r="A53" s="15"/>
      <c r="B53" s="15"/>
    </row>
    <row r="54" spans="1:2" x14ac:dyDescent="0.3">
      <c r="A54" s="15"/>
      <c r="B54" s="15"/>
    </row>
    <row r="55" spans="1:2" x14ac:dyDescent="0.3">
      <c r="A55" s="15"/>
      <c r="B55" s="15"/>
    </row>
    <row r="56" spans="1:2" x14ac:dyDescent="0.3">
      <c r="A56" s="15"/>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F7"/>
    <mergeCell ref="C26:F2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O400"/>
  <sheetViews>
    <sheetView showGridLines="0" workbookViewId="0">
      <selection activeCell="A6" sqref="A6"/>
    </sheetView>
  </sheetViews>
  <sheetFormatPr defaultColWidth="11.5546875" defaultRowHeight="14.4" x14ac:dyDescent="0.3"/>
  <cols>
    <col min="1" max="1" width="25.6640625" customWidth="1"/>
    <col min="2" max="12" width="10.5546875" customWidth="1"/>
  </cols>
  <sheetData>
    <row r="1" spans="1:14" ht="15.6" x14ac:dyDescent="0.3">
      <c r="A1" s="12" t="s">
        <v>308</v>
      </c>
    </row>
    <row r="2" spans="1:14" ht="15.6" x14ac:dyDescent="0.3">
      <c r="A2" s="12" t="s">
        <v>309</v>
      </c>
    </row>
    <row r="3" spans="1:14" ht="15.6" x14ac:dyDescent="0.3">
      <c r="A3" s="12" t="s">
        <v>310</v>
      </c>
    </row>
    <row r="4" spans="1:14" x14ac:dyDescent="0.3">
      <c r="A4" s="15"/>
    </row>
    <row r="5" spans="1:14" x14ac:dyDescent="0.3">
      <c r="A5" s="15"/>
    </row>
    <row r="6" spans="1:14" x14ac:dyDescent="0.3">
      <c r="A6" s="16" t="str">
        <f>HYPERLINK("#'Table of contents'!A125", "Back to contents")</f>
        <v>Back to contents</v>
      </c>
    </row>
    <row r="7" spans="1:14" x14ac:dyDescent="0.3">
      <c r="A7" s="15"/>
      <c r="B7" s="18" t="s">
        <v>36</v>
      </c>
      <c r="C7" s="19"/>
      <c r="D7" s="19"/>
      <c r="E7" s="19"/>
      <c r="F7" s="19"/>
      <c r="G7" s="19"/>
      <c r="H7" s="19"/>
      <c r="I7" s="19"/>
      <c r="J7" s="19"/>
      <c r="K7" s="19"/>
      <c r="L7" s="19"/>
      <c r="M7" s="19"/>
      <c r="N7" s="19"/>
    </row>
    <row r="8" spans="1:14" x14ac:dyDescent="0.3">
      <c r="A8" s="9" t="s">
        <v>41</v>
      </c>
      <c r="B8" s="4" t="s">
        <v>0</v>
      </c>
      <c r="C8" s="4" t="s">
        <v>1</v>
      </c>
      <c r="D8" s="4" t="s">
        <v>2</v>
      </c>
      <c r="E8" s="4" t="s">
        <v>3</v>
      </c>
      <c r="F8" s="4" t="s">
        <v>4</v>
      </c>
      <c r="G8" s="4" t="s">
        <v>5</v>
      </c>
      <c r="H8" s="4" t="s">
        <v>6</v>
      </c>
      <c r="I8" s="4" t="s">
        <v>7</v>
      </c>
      <c r="J8" s="4" t="s">
        <v>8</v>
      </c>
      <c r="K8" s="4" t="s">
        <v>9</v>
      </c>
      <c r="L8" s="4" t="s">
        <v>10</v>
      </c>
      <c r="M8" s="4" t="s">
        <v>11</v>
      </c>
      <c r="N8" s="4" t="s">
        <v>12</v>
      </c>
    </row>
    <row r="9" spans="1:14" x14ac:dyDescent="0.3">
      <c r="A9" s="7" t="s">
        <v>266</v>
      </c>
      <c r="B9" s="1">
        <v>2726</v>
      </c>
      <c r="C9" s="1">
        <v>2535</v>
      </c>
      <c r="D9" s="1">
        <v>2627</v>
      </c>
      <c r="E9" s="1">
        <v>3495</v>
      </c>
      <c r="F9" s="1">
        <v>3572</v>
      </c>
      <c r="G9" s="1">
        <v>3705</v>
      </c>
      <c r="H9" s="1">
        <v>4033</v>
      </c>
      <c r="I9" s="1">
        <v>4103</v>
      </c>
      <c r="J9" s="1">
        <v>3471</v>
      </c>
      <c r="K9" s="1">
        <v>3654</v>
      </c>
      <c r="L9" s="1">
        <v>3651</v>
      </c>
      <c r="M9" s="1">
        <v>4006</v>
      </c>
      <c r="N9" s="1">
        <v>4386</v>
      </c>
    </row>
    <row r="10" spans="1:14" x14ac:dyDescent="0.3">
      <c r="A10" s="7" t="s">
        <v>267</v>
      </c>
      <c r="B10" s="1">
        <v>2420</v>
      </c>
      <c r="C10" s="1">
        <v>2382</v>
      </c>
      <c r="D10" s="1">
        <v>2360</v>
      </c>
      <c r="E10" s="1">
        <v>2438</v>
      </c>
      <c r="F10" s="1">
        <v>2470</v>
      </c>
      <c r="G10" s="1">
        <v>2732</v>
      </c>
      <c r="H10" s="1">
        <v>2723</v>
      </c>
      <c r="I10" s="1">
        <v>2357</v>
      </c>
      <c r="J10" s="1">
        <v>2766</v>
      </c>
      <c r="K10" s="1">
        <v>2954</v>
      </c>
      <c r="L10" s="1">
        <v>3171</v>
      </c>
      <c r="M10" s="1">
        <v>3369</v>
      </c>
      <c r="N10" s="1">
        <v>3866</v>
      </c>
    </row>
    <row r="11" spans="1:14" x14ac:dyDescent="0.3">
      <c r="A11" s="7" t="s">
        <v>268</v>
      </c>
      <c r="B11" s="1">
        <v>6438</v>
      </c>
      <c r="C11" s="1">
        <v>6828</v>
      </c>
      <c r="D11" s="1">
        <v>6908</v>
      </c>
      <c r="E11" s="1">
        <v>7535</v>
      </c>
      <c r="F11" s="1">
        <v>7618</v>
      </c>
      <c r="G11" s="1">
        <v>7832</v>
      </c>
      <c r="H11" s="1">
        <v>8077</v>
      </c>
      <c r="I11" s="1">
        <v>8497</v>
      </c>
      <c r="J11" s="1">
        <v>8654</v>
      </c>
      <c r="K11" s="1">
        <v>8945</v>
      </c>
      <c r="L11" s="1">
        <v>8876</v>
      </c>
      <c r="M11" s="1">
        <v>9450</v>
      </c>
      <c r="N11" s="1">
        <v>9927</v>
      </c>
    </row>
    <row r="12" spans="1:14" x14ac:dyDescent="0.3">
      <c r="A12" s="7" t="s">
        <v>269</v>
      </c>
      <c r="B12" s="1">
        <v>3048</v>
      </c>
      <c r="C12" s="1">
        <v>2953</v>
      </c>
      <c r="D12" s="1">
        <v>3151</v>
      </c>
      <c r="E12" s="1">
        <v>3238</v>
      </c>
      <c r="F12" s="1">
        <v>3173</v>
      </c>
      <c r="G12" s="1">
        <v>3230</v>
      </c>
      <c r="H12" s="1">
        <v>3446</v>
      </c>
      <c r="I12" s="1">
        <v>3632</v>
      </c>
      <c r="J12" s="1">
        <v>3652</v>
      </c>
      <c r="K12" s="1">
        <v>3857</v>
      </c>
      <c r="L12" s="1">
        <v>4397</v>
      </c>
      <c r="M12" s="1">
        <v>4890</v>
      </c>
      <c r="N12" s="1">
        <v>5391</v>
      </c>
    </row>
    <row r="13" spans="1:14" x14ac:dyDescent="0.3">
      <c r="A13" s="7" t="s">
        <v>270</v>
      </c>
      <c r="B13" s="1">
        <v>3823</v>
      </c>
      <c r="C13" s="1">
        <v>3845</v>
      </c>
      <c r="D13" s="1">
        <v>3943</v>
      </c>
      <c r="E13" s="1">
        <v>4574</v>
      </c>
      <c r="F13" s="1">
        <v>4831</v>
      </c>
      <c r="G13" s="1">
        <v>4787</v>
      </c>
      <c r="H13" s="1">
        <v>5144</v>
      </c>
      <c r="I13" s="1">
        <v>5414</v>
      </c>
      <c r="J13" s="1">
        <v>4548</v>
      </c>
      <c r="K13" s="1">
        <v>4858</v>
      </c>
      <c r="L13" s="1">
        <v>5350</v>
      </c>
      <c r="M13" s="1">
        <v>5649</v>
      </c>
      <c r="N13" s="1">
        <v>5934</v>
      </c>
    </row>
    <row r="14" spans="1:14" x14ac:dyDescent="0.3">
      <c r="A14" s="7" t="s">
        <v>271</v>
      </c>
      <c r="B14" s="1">
        <v>6447</v>
      </c>
      <c r="C14" s="1">
        <v>6810</v>
      </c>
      <c r="D14" s="1">
        <v>7004</v>
      </c>
      <c r="E14" s="1">
        <v>6842</v>
      </c>
      <c r="F14" s="1">
        <v>7026</v>
      </c>
      <c r="G14" s="1">
        <v>7204</v>
      </c>
      <c r="H14" s="1">
        <v>7162</v>
      </c>
      <c r="I14" s="1">
        <v>7394</v>
      </c>
      <c r="J14" s="1">
        <v>7500</v>
      </c>
      <c r="K14" s="1">
        <v>7366</v>
      </c>
      <c r="L14" s="1">
        <v>8365</v>
      </c>
      <c r="M14" s="1">
        <v>8505</v>
      </c>
      <c r="N14" s="1">
        <v>9800</v>
      </c>
    </row>
    <row r="15" spans="1:14" x14ac:dyDescent="0.3">
      <c r="A15" s="7" t="s">
        <v>272</v>
      </c>
      <c r="B15" s="1">
        <v>3904</v>
      </c>
      <c r="C15" s="1">
        <v>4262</v>
      </c>
      <c r="D15" s="1">
        <v>4340</v>
      </c>
      <c r="E15" s="1">
        <v>4939</v>
      </c>
      <c r="F15" s="1">
        <v>5255</v>
      </c>
      <c r="G15" s="1">
        <v>5415</v>
      </c>
      <c r="H15" s="1">
        <v>5607</v>
      </c>
      <c r="I15" s="1">
        <v>6576</v>
      </c>
      <c r="J15" s="1">
        <v>6042</v>
      </c>
      <c r="K15" s="1">
        <v>6225</v>
      </c>
      <c r="L15" s="1">
        <v>6565</v>
      </c>
      <c r="M15" s="1">
        <v>6722</v>
      </c>
      <c r="N15" s="1">
        <v>6390</v>
      </c>
    </row>
    <row r="16" spans="1:14" x14ac:dyDescent="0.3">
      <c r="A16" s="7" t="s">
        <v>273</v>
      </c>
      <c r="B16" s="1">
        <v>9025</v>
      </c>
      <c r="C16" s="1">
        <v>9321</v>
      </c>
      <c r="D16" s="1">
        <v>9474</v>
      </c>
      <c r="E16" s="1">
        <v>9645</v>
      </c>
      <c r="F16" s="1">
        <v>10566</v>
      </c>
      <c r="G16" s="1">
        <v>11717</v>
      </c>
      <c r="H16" s="1">
        <v>12729</v>
      </c>
      <c r="I16" s="1">
        <v>13661</v>
      </c>
      <c r="J16" s="1">
        <v>13584</v>
      </c>
      <c r="K16" s="1">
        <v>14914</v>
      </c>
      <c r="L16" s="1">
        <v>17730</v>
      </c>
      <c r="M16" s="1">
        <v>19007</v>
      </c>
      <c r="N16" s="1">
        <v>14117</v>
      </c>
    </row>
    <row r="17" spans="1:14" x14ac:dyDescent="0.3">
      <c r="A17" s="7" t="s">
        <v>274</v>
      </c>
      <c r="B17" s="1">
        <v>1483</v>
      </c>
      <c r="C17" s="1">
        <v>1805</v>
      </c>
      <c r="D17" s="1">
        <v>1837</v>
      </c>
      <c r="E17" s="1">
        <v>1512</v>
      </c>
      <c r="F17" s="1">
        <v>1503</v>
      </c>
      <c r="G17" s="1">
        <v>1633</v>
      </c>
      <c r="H17" s="1">
        <v>1783</v>
      </c>
      <c r="I17" s="1">
        <v>2094</v>
      </c>
      <c r="J17" s="1">
        <v>1632</v>
      </c>
      <c r="K17" s="1">
        <v>1727</v>
      </c>
      <c r="L17" s="1">
        <v>2536</v>
      </c>
      <c r="M17" s="1">
        <v>2009</v>
      </c>
      <c r="N17" s="1">
        <v>2265</v>
      </c>
    </row>
    <row r="18" spans="1:14" x14ac:dyDescent="0.3">
      <c r="A18" s="7" t="s">
        <v>275</v>
      </c>
      <c r="B18" s="1">
        <v>2819</v>
      </c>
      <c r="C18" s="1">
        <v>2747</v>
      </c>
      <c r="D18" s="1">
        <v>2851</v>
      </c>
      <c r="E18" s="1">
        <v>2895</v>
      </c>
      <c r="F18" s="1">
        <v>2830</v>
      </c>
      <c r="G18" s="1">
        <v>2936</v>
      </c>
      <c r="H18" s="1">
        <v>3050</v>
      </c>
      <c r="I18" s="1">
        <v>3131</v>
      </c>
      <c r="J18" s="1">
        <v>3100</v>
      </c>
      <c r="K18" s="1">
        <v>3205</v>
      </c>
      <c r="L18" s="1">
        <v>3549</v>
      </c>
      <c r="M18" s="1">
        <v>3897</v>
      </c>
      <c r="N18" s="1">
        <v>4666</v>
      </c>
    </row>
    <row r="19" spans="1:14" x14ac:dyDescent="0.3">
      <c r="A19" s="7" t="s">
        <v>276</v>
      </c>
      <c r="B19" s="1">
        <v>2492</v>
      </c>
      <c r="C19" s="1">
        <v>2341</v>
      </c>
      <c r="D19" s="1">
        <v>2530</v>
      </c>
      <c r="E19" s="1">
        <v>2598</v>
      </c>
      <c r="F19" s="1">
        <v>2658</v>
      </c>
      <c r="G19" s="1">
        <v>2655</v>
      </c>
      <c r="H19" s="1">
        <v>2812</v>
      </c>
      <c r="I19" s="1">
        <v>3062</v>
      </c>
      <c r="J19" s="1">
        <v>3292</v>
      </c>
      <c r="K19" s="1">
        <v>3435</v>
      </c>
      <c r="L19" s="1">
        <v>3058</v>
      </c>
      <c r="M19" s="1">
        <v>3149</v>
      </c>
      <c r="N19" s="1">
        <v>4378</v>
      </c>
    </row>
    <row r="20" spans="1:14" x14ac:dyDescent="0.3">
      <c r="A20" s="7" t="s">
        <v>277</v>
      </c>
      <c r="B20" s="1">
        <v>4407</v>
      </c>
      <c r="C20" s="1">
        <v>4265</v>
      </c>
      <c r="D20" s="1">
        <v>4362</v>
      </c>
      <c r="E20" s="1">
        <v>4391</v>
      </c>
      <c r="F20" s="1">
        <v>4422</v>
      </c>
      <c r="G20" s="1">
        <v>4739</v>
      </c>
      <c r="H20" s="1">
        <v>4838</v>
      </c>
      <c r="I20" s="1">
        <v>4896</v>
      </c>
      <c r="J20" s="1">
        <v>4872</v>
      </c>
      <c r="K20" s="1">
        <v>5218</v>
      </c>
      <c r="L20" s="1">
        <v>5769</v>
      </c>
      <c r="M20" s="1">
        <v>6149</v>
      </c>
      <c r="N20" s="1">
        <v>6545</v>
      </c>
    </row>
    <row r="21" spans="1:14" x14ac:dyDescent="0.3">
      <c r="A21" s="7" t="s">
        <v>278</v>
      </c>
      <c r="B21" s="1">
        <v>2439</v>
      </c>
      <c r="C21" s="1">
        <v>2353</v>
      </c>
      <c r="D21" s="1">
        <v>2385</v>
      </c>
      <c r="E21" s="1">
        <v>2431</v>
      </c>
      <c r="F21" s="1">
        <v>2467</v>
      </c>
      <c r="G21" s="1">
        <v>2541</v>
      </c>
      <c r="H21" s="1">
        <v>2604</v>
      </c>
      <c r="I21" s="1">
        <v>2714</v>
      </c>
      <c r="J21" s="1">
        <v>2653</v>
      </c>
      <c r="K21" s="1">
        <v>2890</v>
      </c>
      <c r="L21" s="1">
        <v>3134</v>
      </c>
      <c r="M21" s="1">
        <v>3281</v>
      </c>
      <c r="N21" s="1">
        <v>3500</v>
      </c>
    </row>
    <row r="22" spans="1:14" x14ac:dyDescent="0.3">
      <c r="A22" s="7" t="s">
        <v>279</v>
      </c>
      <c r="B22" s="1">
        <v>2156</v>
      </c>
      <c r="C22" s="1">
        <v>2187</v>
      </c>
      <c r="D22" s="1">
        <v>2241</v>
      </c>
      <c r="E22" s="1">
        <v>2256</v>
      </c>
      <c r="F22" s="1">
        <v>2350</v>
      </c>
      <c r="G22" s="1">
        <v>2413</v>
      </c>
      <c r="H22" s="1">
        <v>2482</v>
      </c>
      <c r="I22" s="1">
        <v>2512</v>
      </c>
      <c r="J22" s="1">
        <v>2524</v>
      </c>
      <c r="K22" s="1">
        <v>2625</v>
      </c>
      <c r="L22" s="1">
        <v>2896</v>
      </c>
      <c r="M22" s="1">
        <v>3113</v>
      </c>
      <c r="N22" s="1">
        <v>3365</v>
      </c>
    </row>
    <row r="23" spans="1:14" x14ac:dyDescent="0.3">
      <c r="A23" s="7" t="s">
        <v>280</v>
      </c>
      <c r="B23" s="1">
        <v>1753</v>
      </c>
      <c r="C23" s="1">
        <v>2238</v>
      </c>
      <c r="D23" s="1">
        <v>2363</v>
      </c>
      <c r="E23" s="1">
        <v>2089</v>
      </c>
      <c r="F23" s="1">
        <v>2105</v>
      </c>
      <c r="G23" s="1">
        <v>2109</v>
      </c>
      <c r="H23" s="1">
        <v>1698</v>
      </c>
      <c r="I23" s="1">
        <v>1756</v>
      </c>
      <c r="J23" s="1">
        <v>1611</v>
      </c>
      <c r="K23" s="1">
        <v>1718</v>
      </c>
      <c r="L23" s="1">
        <v>2185</v>
      </c>
      <c r="M23" s="1">
        <v>1877</v>
      </c>
      <c r="N23" s="1">
        <v>2369</v>
      </c>
    </row>
    <row r="24" spans="1:14" x14ac:dyDescent="0.3">
      <c r="A24" s="7" t="s">
        <v>281</v>
      </c>
      <c r="B24" s="1">
        <v>9818</v>
      </c>
      <c r="C24" s="1">
        <v>10491</v>
      </c>
      <c r="D24" s="1">
        <v>10820</v>
      </c>
      <c r="E24" s="1">
        <v>11622</v>
      </c>
      <c r="F24" s="1">
        <v>12657</v>
      </c>
      <c r="G24" s="1">
        <v>13080</v>
      </c>
      <c r="H24" s="1">
        <v>13106</v>
      </c>
      <c r="I24" s="1">
        <v>13440</v>
      </c>
      <c r="J24" s="1">
        <v>12300</v>
      </c>
      <c r="K24" s="1">
        <v>13099</v>
      </c>
      <c r="L24" s="1">
        <v>13225</v>
      </c>
      <c r="M24" s="1">
        <v>14255</v>
      </c>
      <c r="N24" s="1">
        <v>16769</v>
      </c>
    </row>
    <row r="25" spans="1:14" x14ac:dyDescent="0.3">
      <c r="A25" s="7" t="s">
        <v>282</v>
      </c>
      <c r="B25" s="1">
        <v>2083</v>
      </c>
      <c r="C25" s="1">
        <v>2283</v>
      </c>
      <c r="D25" s="1">
        <v>2352</v>
      </c>
      <c r="E25" s="1">
        <v>2041</v>
      </c>
      <c r="F25" s="1">
        <v>1995</v>
      </c>
      <c r="G25" s="1">
        <v>2249</v>
      </c>
      <c r="H25" s="1">
        <v>2353</v>
      </c>
      <c r="I25" s="1">
        <v>2452</v>
      </c>
      <c r="J25" s="1">
        <v>2346</v>
      </c>
      <c r="K25" s="1">
        <v>2489</v>
      </c>
      <c r="L25" s="1">
        <v>2822</v>
      </c>
      <c r="M25" s="1">
        <v>2924</v>
      </c>
      <c r="N25" s="1">
        <v>3260</v>
      </c>
    </row>
    <row r="26" spans="1:14" x14ac:dyDescent="0.3">
      <c r="A26" s="7" t="s">
        <v>283</v>
      </c>
      <c r="B26" s="1">
        <v>4120</v>
      </c>
      <c r="C26" s="1">
        <v>4298</v>
      </c>
      <c r="D26" s="1">
        <v>4317</v>
      </c>
      <c r="E26" s="1">
        <v>3866</v>
      </c>
      <c r="F26" s="1">
        <v>4008</v>
      </c>
      <c r="G26" s="1">
        <v>4173</v>
      </c>
      <c r="H26" s="1">
        <v>4307</v>
      </c>
      <c r="I26" s="1">
        <v>3878</v>
      </c>
      <c r="J26" s="1">
        <v>4375</v>
      </c>
      <c r="K26" s="1">
        <v>4648</v>
      </c>
      <c r="L26" s="1">
        <v>5148</v>
      </c>
      <c r="M26" s="1">
        <v>5300</v>
      </c>
      <c r="N26" s="1">
        <v>6212</v>
      </c>
    </row>
    <row r="27" spans="1:14" x14ac:dyDescent="0.3">
      <c r="A27" s="7" t="s">
        <v>284</v>
      </c>
      <c r="B27" s="1">
        <v>4894</v>
      </c>
      <c r="C27" s="1">
        <v>4960</v>
      </c>
      <c r="D27" s="1">
        <v>5087</v>
      </c>
      <c r="E27" s="1">
        <v>4907</v>
      </c>
      <c r="F27" s="1">
        <v>4914</v>
      </c>
      <c r="G27" s="1">
        <v>5034</v>
      </c>
      <c r="H27" s="1">
        <v>5254</v>
      </c>
      <c r="I27" s="1">
        <v>5438</v>
      </c>
      <c r="J27" s="1">
        <v>5229</v>
      </c>
      <c r="K27" s="1">
        <v>5560</v>
      </c>
      <c r="L27" s="1">
        <v>6736</v>
      </c>
      <c r="M27" s="1">
        <v>6554</v>
      </c>
      <c r="N27" s="1">
        <v>7011</v>
      </c>
    </row>
    <row r="28" spans="1:14" x14ac:dyDescent="0.3">
      <c r="A28" s="7" t="s">
        <v>285</v>
      </c>
      <c r="B28" s="1">
        <v>5416</v>
      </c>
      <c r="C28" s="1">
        <v>5186</v>
      </c>
      <c r="D28" s="1">
        <v>5269</v>
      </c>
      <c r="E28" s="1">
        <v>5158</v>
      </c>
      <c r="F28" s="1">
        <v>5204</v>
      </c>
      <c r="G28" s="1">
        <v>5338</v>
      </c>
      <c r="H28" s="1">
        <v>5690</v>
      </c>
      <c r="I28" s="1">
        <v>6062</v>
      </c>
      <c r="J28" s="1">
        <v>6586</v>
      </c>
      <c r="K28" s="1">
        <v>7094</v>
      </c>
      <c r="L28" s="1">
        <v>7414</v>
      </c>
      <c r="M28" s="1">
        <v>7136</v>
      </c>
      <c r="N28" s="1">
        <v>7809</v>
      </c>
    </row>
    <row r="29" spans="1:14" x14ac:dyDescent="0.3">
      <c r="A29" s="7" t="s">
        <v>286</v>
      </c>
      <c r="B29" s="1">
        <v>5204</v>
      </c>
      <c r="C29" s="1">
        <v>4518</v>
      </c>
      <c r="D29" s="1">
        <v>4766</v>
      </c>
      <c r="E29" s="1">
        <v>4790</v>
      </c>
      <c r="F29" s="1">
        <v>4087</v>
      </c>
      <c r="G29" s="1">
        <v>4283</v>
      </c>
      <c r="H29" s="1">
        <v>4564</v>
      </c>
      <c r="I29" s="1">
        <v>4767</v>
      </c>
      <c r="J29" s="1">
        <v>5759</v>
      </c>
      <c r="K29" s="1">
        <v>5995</v>
      </c>
      <c r="L29" s="1">
        <v>6050</v>
      </c>
      <c r="M29" s="1">
        <v>6549</v>
      </c>
      <c r="N29" s="1">
        <v>7317</v>
      </c>
    </row>
    <row r="30" spans="1:14" x14ac:dyDescent="0.3">
      <c r="A30" s="7" t="s">
        <v>287</v>
      </c>
      <c r="B30" s="1">
        <v>3262</v>
      </c>
      <c r="C30" s="1">
        <v>3463</v>
      </c>
      <c r="D30" s="1">
        <v>3502</v>
      </c>
      <c r="E30" s="1">
        <v>4249</v>
      </c>
      <c r="F30" s="1">
        <v>4523</v>
      </c>
      <c r="G30" s="1">
        <v>4391</v>
      </c>
      <c r="H30" s="1">
        <v>4534</v>
      </c>
      <c r="I30" s="1">
        <v>4945</v>
      </c>
      <c r="J30" s="1">
        <v>4628</v>
      </c>
      <c r="K30" s="1">
        <v>4742</v>
      </c>
      <c r="L30" s="1">
        <v>4565</v>
      </c>
      <c r="M30" s="1">
        <v>4802</v>
      </c>
      <c r="N30" s="1">
        <v>5157</v>
      </c>
    </row>
    <row r="31" spans="1:14" x14ac:dyDescent="0.3">
      <c r="A31" s="7" t="s">
        <v>288</v>
      </c>
      <c r="B31" s="1">
        <v>1694</v>
      </c>
      <c r="C31" s="1">
        <v>1629</v>
      </c>
      <c r="D31" s="1">
        <v>1673</v>
      </c>
      <c r="E31" s="1">
        <v>1599</v>
      </c>
      <c r="F31" s="1">
        <v>1645</v>
      </c>
      <c r="G31" s="1">
        <v>1638</v>
      </c>
      <c r="H31" s="1">
        <v>1602</v>
      </c>
      <c r="I31" s="1">
        <v>1645</v>
      </c>
      <c r="J31" s="1">
        <v>1652</v>
      </c>
      <c r="K31" s="1">
        <v>1763</v>
      </c>
      <c r="L31" s="1">
        <v>1996</v>
      </c>
      <c r="M31" s="1">
        <v>2135</v>
      </c>
      <c r="N31" s="1">
        <v>2567</v>
      </c>
    </row>
    <row r="32" spans="1:14" x14ac:dyDescent="0.3">
      <c r="A32" s="7" t="s">
        <v>289</v>
      </c>
      <c r="B32" s="1">
        <v>2966</v>
      </c>
      <c r="C32" s="1">
        <v>3334</v>
      </c>
      <c r="D32" s="1">
        <v>3729</v>
      </c>
      <c r="E32" s="1">
        <v>3574</v>
      </c>
      <c r="F32" s="1">
        <v>3532</v>
      </c>
      <c r="G32" s="1">
        <v>3035</v>
      </c>
      <c r="H32" s="1">
        <v>3168</v>
      </c>
      <c r="I32" s="1">
        <v>3393</v>
      </c>
      <c r="J32" s="1">
        <v>3381</v>
      </c>
      <c r="K32" s="1">
        <v>3685</v>
      </c>
      <c r="L32" s="1">
        <v>4081</v>
      </c>
      <c r="M32" s="1">
        <v>4441</v>
      </c>
      <c r="N32" s="1">
        <v>4970</v>
      </c>
    </row>
    <row r="33" spans="1:14" x14ac:dyDescent="0.3">
      <c r="A33" s="7" t="s">
        <v>290</v>
      </c>
      <c r="B33" s="1">
        <v>3122</v>
      </c>
      <c r="C33" s="1">
        <v>2982</v>
      </c>
      <c r="D33" s="1">
        <v>2938</v>
      </c>
      <c r="E33" s="1">
        <v>2952</v>
      </c>
      <c r="F33" s="1">
        <v>3039</v>
      </c>
      <c r="G33" s="1">
        <v>3151</v>
      </c>
      <c r="H33" s="1">
        <v>3350</v>
      </c>
      <c r="I33" s="1">
        <v>3418</v>
      </c>
      <c r="J33" s="1">
        <v>3241</v>
      </c>
      <c r="K33" s="1">
        <v>3492</v>
      </c>
      <c r="L33" s="1">
        <v>3814</v>
      </c>
      <c r="M33" s="1">
        <v>4132</v>
      </c>
      <c r="N33" s="1">
        <v>4533</v>
      </c>
    </row>
    <row r="34" spans="1:14" x14ac:dyDescent="0.3">
      <c r="A34" s="7" t="s">
        <v>291</v>
      </c>
      <c r="B34" s="1">
        <v>8741</v>
      </c>
      <c r="C34" s="1">
        <v>8657</v>
      </c>
      <c r="D34" s="1">
        <v>9039</v>
      </c>
      <c r="E34" s="1">
        <v>9850</v>
      </c>
      <c r="F34" s="1">
        <v>10164</v>
      </c>
      <c r="G34" s="1">
        <v>10498</v>
      </c>
      <c r="H34" s="1">
        <v>10901</v>
      </c>
      <c r="I34" s="1">
        <v>11092</v>
      </c>
      <c r="J34" s="1">
        <v>10512</v>
      </c>
      <c r="K34" s="1">
        <v>11205</v>
      </c>
      <c r="L34" s="1">
        <v>12559</v>
      </c>
      <c r="M34" s="1">
        <v>13181</v>
      </c>
      <c r="N34" s="1">
        <v>12092</v>
      </c>
    </row>
    <row r="35" spans="1:14" x14ac:dyDescent="0.3">
      <c r="A35" s="7" t="s">
        <v>292</v>
      </c>
      <c r="B35" s="1">
        <v>10299</v>
      </c>
      <c r="C35" s="1">
        <v>10350</v>
      </c>
      <c r="D35" s="1">
        <v>10389</v>
      </c>
      <c r="E35" s="1">
        <v>10800</v>
      </c>
      <c r="F35" s="1">
        <v>10968</v>
      </c>
      <c r="G35" s="1">
        <v>11170</v>
      </c>
      <c r="H35" s="1">
        <v>11528</v>
      </c>
      <c r="I35" s="1">
        <v>11937</v>
      </c>
      <c r="J35" s="1">
        <v>11874</v>
      </c>
      <c r="K35" s="1">
        <v>12466</v>
      </c>
      <c r="L35" s="1">
        <v>13170</v>
      </c>
      <c r="M35" s="1">
        <v>14031</v>
      </c>
      <c r="N35" s="1">
        <v>14825</v>
      </c>
    </row>
    <row r="36" spans="1:14" x14ac:dyDescent="0.3">
      <c r="A36" s="7" t="s">
        <v>293</v>
      </c>
      <c r="B36" s="1">
        <v>7131</v>
      </c>
      <c r="C36" s="1">
        <v>6937</v>
      </c>
      <c r="D36" s="1">
        <v>7155</v>
      </c>
      <c r="E36" s="1">
        <v>7184</v>
      </c>
      <c r="F36" s="1">
        <v>7456</v>
      </c>
      <c r="G36" s="1">
        <v>7743</v>
      </c>
      <c r="H36" s="1">
        <v>8037</v>
      </c>
      <c r="I36" s="1">
        <v>8331</v>
      </c>
      <c r="J36" s="1">
        <v>8400</v>
      </c>
      <c r="K36" s="1">
        <v>8943</v>
      </c>
      <c r="L36" s="1">
        <v>10113</v>
      </c>
      <c r="M36" s="1">
        <v>10245</v>
      </c>
      <c r="N36" s="1">
        <v>11576</v>
      </c>
    </row>
    <row r="37" spans="1:14" x14ac:dyDescent="0.3">
      <c r="A37" s="7" t="s">
        <v>294</v>
      </c>
      <c r="B37" s="1">
        <v>11448</v>
      </c>
      <c r="C37" s="1">
        <v>13204</v>
      </c>
      <c r="D37" s="1">
        <v>13679</v>
      </c>
      <c r="E37" s="1">
        <v>13829</v>
      </c>
      <c r="F37" s="1">
        <v>14222</v>
      </c>
      <c r="G37" s="1">
        <v>14450</v>
      </c>
      <c r="H37" s="1">
        <v>15042</v>
      </c>
      <c r="I37" s="1">
        <v>15503</v>
      </c>
      <c r="J37" s="1">
        <v>15656</v>
      </c>
      <c r="K37" s="1">
        <v>15406</v>
      </c>
      <c r="L37" s="1">
        <v>13851</v>
      </c>
      <c r="M37" s="1">
        <v>13578</v>
      </c>
      <c r="N37" s="1">
        <v>15478</v>
      </c>
    </row>
    <row r="38" spans="1:14" x14ac:dyDescent="0.3">
      <c r="A38" s="7" t="s">
        <v>295</v>
      </c>
      <c r="B38" s="1">
        <v>1775</v>
      </c>
      <c r="C38" s="1">
        <v>1745</v>
      </c>
      <c r="D38" s="1">
        <v>1793</v>
      </c>
      <c r="E38" s="1">
        <v>1802</v>
      </c>
      <c r="F38" s="1">
        <v>1883</v>
      </c>
      <c r="G38" s="1">
        <v>1922</v>
      </c>
      <c r="H38" s="1">
        <v>2017</v>
      </c>
      <c r="I38" s="1">
        <v>2120</v>
      </c>
      <c r="J38" s="1">
        <v>2104</v>
      </c>
      <c r="K38" s="1">
        <v>2315</v>
      </c>
      <c r="L38" s="1">
        <v>2551</v>
      </c>
      <c r="M38" s="1">
        <v>2666</v>
      </c>
      <c r="N38" s="1">
        <v>2990</v>
      </c>
    </row>
    <row r="39" spans="1:14" x14ac:dyDescent="0.3">
      <c r="A39" s="7" t="s">
        <v>296</v>
      </c>
      <c r="B39" s="1">
        <v>3792</v>
      </c>
      <c r="C39" s="1">
        <v>4120</v>
      </c>
      <c r="D39" s="1">
        <v>4173</v>
      </c>
      <c r="E39" s="1">
        <v>4545</v>
      </c>
      <c r="F39" s="1">
        <v>4672</v>
      </c>
      <c r="G39" s="1">
        <v>4695</v>
      </c>
      <c r="H39" s="1">
        <v>4838</v>
      </c>
      <c r="I39" s="1">
        <v>5090</v>
      </c>
      <c r="J39" s="1">
        <v>5252</v>
      </c>
      <c r="K39" s="1">
        <v>5384</v>
      </c>
      <c r="L39" s="1">
        <v>5349</v>
      </c>
      <c r="M39" s="1">
        <v>5702</v>
      </c>
      <c r="N39" s="1">
        <v>6232</v>
      </c>
    </row>
    <row r="40" spans="1:14" x14ac:dyDescent="0.3">
      <c r="A40" s="7" t="s">
        <v>297</v>
      </c>
      <c r="B40" s="1">
        <v>1379</v>
      </c>
      <c r="C40" s="1">
        <v>1258</v>
      </c>
      <c r="D40" s="1">
        <v>1292</v>
      </c>
      <c r="E40" s="1">
        <v>1298</v>
      </c>
      <c r="F40" s="1">
        <v>1285</v>
      </c>
      <c r="G40" s="1">
        <v>1265</v>
      </c>
      <c r="H40" s="1">
        <v>1344</v>
      </c>
      <c r="I40" s="1">
        <v>1389</v>
      </c>
      <c r="J40" s="1">
        <v>1303</v>
      </c>
      <c r="K40" s="1">
        <v>1445</v>
      </c>
      <c r="L40" s="1">
        <v>1589</v>
      </c>
      <c r="M40" s="1">
        <v>1777</v>
      </c>
      <c r="N40" s="1">
        <v>2130</v>
      </c>
    </row>
    <row r="41" spans="1:14" x14ac:dyDescent="0.3">
      <c r="A41" s="7" t="s">
        <v>298</v>
      </c>
      <c r="B41" s="1">
        <v>1521</v>
      </c>
      <c r="C41" s="1">
        <v>1391</v>
      </c>
      <c r="D41" s="1">
        <v>1397</v>
      </c>
      <c r="E41" s="1">
        <v>1457</v>
      </c>
      <c r="F41" s="1">
        <v>1457</v>
      </c>
      <c r="G41" s="1">
        <v>1500</v>
      </c>
      <c r="H41" s="1">
        <v>1546</v>
      </c>
      <c r="I41" s="1">
        <v>1567</v>
      </c>
      <c r="J41" s="1">
        <v>3182</v>
      </c>
      <c r="K41" s="1">
        <v>3167</v>
      </c>
      <c r="L41" s="1">
        <v>2027</v>
      </c>
      <c r="M41" s="1">
        <v>2862</v>
      </c>
      <c r="N41" s="1">
        <v>2331</v>
      </c>
    </row>
    <row r="42" spans="1:14" x14ac:dyDescent="0.3">
      <c r="A42" s="7" t="s">
        <v>299</v>
      </c>
      <c r="B42" s="1">
        <v>8004</v>
      </c>
      <c r="C42" s="1">
        <v>8430</v>
      </c>
      <c r="D42" s="1">
        <v>8691</v>
      </c>
      <c r="E42" s="1">
        <v>8715</v>
      </c>
      <c r="F42" s="1">
        <v>9081</v>
      </c>
      <c r="G42" s="1">
        <v>9546</v>
      </c>
      <c r="H42" s="1">
        <v>9889</v>
      </c>
      <c r="I42" s="1">
        <v>10245</v>
      </c>
      <c r="J42" s="1">
        <v>10170</v>
      </c>
      <c r="K42" s="1">
        <v>11072</v>
      </c>
      <c r="L42" s="1">
        <v>12786</v>
      </c>
      <c r="M42" s="1">
        <v>14937</v>
      </c>
      <c r="N42" s="1">
        <v>12950</v>
      </c>
    </row>
    <row r="43" spans="1:14" x14ac:dyDescent="0.3">
      <c r="A43" s="7" t="s">
        <v>300</v>
      </c>
      <c r="B43" s="1">
        <v>5925</v>
      </c>
      <c r="C43" s="1">
        <v>5710</v>
      </c>
      <c r="D43" s="1">
        <v>5837</v>
      </c>
      <c r="E43" s="1">
        <v>6365</v>
      </c>
      <c r="F43" s="1">
        <v>6524</v>
      </c>
      <c r="G43" s="1">
        <v>6600</v>
      </c>
      <c r="H43" s="1">
        <v>6765</v>
      </c>
      <c r="I43" s="1">
        <v>7062</v>
      </c>
      <c r="J43" s="1">
        <v>6640</v>
      </c>
      <c r="K43" s="1">
        <v>6905</v>
      </c>
      <c r="L43" s="1">
        <v>7771</v>
      </c>
      <c r="M43" s="1">
        <v>8173</v>
      </c>
      <c r="N43" s="1">
        <v>9388</v>
      </c>
    </row>
    <row r="44" spans="1:14" x14ac:dyDescent="0.3">
      <c r="A44" s="7" t="s">
        <v>301</v>
      </c>
      <c r="B44" s="1">
        <v>4958</v>
      </c>
      <c r="C44" s="1">
        <v>5060</v>
      </c>
      <c r="D44" s="1">
        <v>5077</v>
      </c>
      <c r="E44" s="1">
        <v>4924</v>
      </c>
      <c r="F44" s="1">
        <v>5035</v>
      </c>
      <c r="G44" s="1">
        <v>5188</v>
      </c>
      <c r="H44" s="1">
        <v>5414</v>
      </c>
      <c r="I44" s="1">
        <v>5567</v>
      </c>
      <c r="J44" s="1">
        <v>5461</v>
      </c>
      <c r="K44" s="1">
        <v>5803</v>
      </c>
      <c r="L44" s="1">
        <v>6539</v>
      </c>
      <c r="M44" s="1">
        <v>6719</v>
      </c>
      <c r="N44" s="1">
        <v>7296</v>
      </c>
    </row>
    <row r="45" spans="1:14" x14ac:dyDescent="0.3">
      <c r="A45" s="7" t="s">
        <v>302</v>
      </c>
      <c r="B45" s="1">
        <v>2860</v>
      </c>
      <c r="C45" s="1">
        <v>3055</v>
      </c>
      <c r="D45" s="1">
        <v>3072</v>
      </c>
      <c r="E45" s="1">
        <v>2880</v>
      </c>
      <c r="F45" s="1">
        <v>2870</v>
      </c>
      <c r="G45" s="1">
        <v>2848</v>
      </c>
      <c r="H45" s="1">
        <v>2915</v>
      </c>
      <c r="I45" s="1">
        <v>2924</v>
      </c>
      <c r="J45" s="1">
        <v>2525</v>
      </c>
      <c r="K45" s="1">
        <v>2606</v>
      </c>
      <c r="L45" s="1">
        <v>3867</v>
      </c>
      <c r="M45" s="1">
        <v>4203</v>
      </c>
      <c r="N45" s="1">
        <v>3866</v>
      </c>
    </row>
    <row r="46" spans="1:14" x14ac:dyDescent="0.3">
      <c r="A46" s="7" t="s">
        <v>303</v>
      </c>
      <c r="B46" s="1">
        <v>2464</v>
      </c>
      <c r="C46" s="1">
        <v>2355</v>
      </c>
      <c r="D46" s="1">
        <v>2347</v>
      </c>
      <c r="E46" s="1">
        <v>2337</v>
      </c>
      <c r="F46" s="1">
        <v>2388</v>
      </c>
      <c r="G46" s="1">
        <v>2481</v>
      </c>
      <c r="H46" s="1">
        <v>2571</v>
      </c>
      <c r="I46" s="1">
        <v>2684</v>
      </c>
      <c r="J46" s="1">
        <v>2535</v>
      </c>
      <c r="K46" s="1">
        <v>2777</v>
      </c>
      <c r="L46" s="1">
        <v>2993</v>
      </c>
      <c r="M46" s="1">
        <v>3284</v>
      </c>
      <c r="N46" s="1">
        <v>3643</v>
      </c>
    </row>
    <row r="47" spans="1:14" x14ac:dyDescent="0.3">
      <c r="A47" s="7" t="s">
        <v>304</v>
      </c>
      <c r="B47" s="1">
        <v>3651</v>
      </c>
      <c r="C47" s="1">
        <v>3428</v>
      </c>
      <c r="D47" s="1">
        <v>3577</v>
      </c>
      <c r="E47" s="1">
        <v>4578</v>
      </c>
      <c r="F47" s="1">
        <v>4758</v>
      </c>
      <c r="G47" s="1">
        <v>4873</v>
      </c>
      <c r="H47" s="1">
        <v>5021</v>
      </c>
      <c r="I47" s="1">
        <v>5230</v>
      </c>
      <c r="J47" s="1">
        <v>3981</v>
      </c>
      <c r="K47" s="1">
        <v>4210</v>
      </c>
      <c r="L47" s="1">
        <v>4499</v>
      </c>
      <c r="M47" s="1">
        <v>5469</v>
      </c>
      <c r="N47" s="1">
        <v>5439</v>
      </c>
    </row>
    <row r="48" spans="1:14" x14ac:dyDescent="0.3">
      <c r="A48" s="7" t="s">
        <v>305</v>
      </c>
      <c r="B48" s="1">
        <v>5184</v>
      </c>
      <c r="C48" s="1">
        <v>5479</v>
      </c>
      <c r="D48" s="1">
        <v>5486</v>
      </c>
      <c r="E48" s="1">
        <v>5004</v>
      </c>
      <c r="F48" s="1">
        <v>5091</v>
      </c>
      <c r="G48" s="1">
        <v>5354</v>
      </c>
      <c r="H48" s="1">
        <v>5455</v>
      </c>
      <c r="I48" s="1">
        <v>5501</v>
      </c>
      <c r="J48" s="1">
        <v>5535</v>
      </c>
      <c r="K48" s="1">
        <v>5904</v>
      </c>
      <c r="L48" s="1">
        <v>6463</v>
      </c>
      <c r="M48" s="1">
        <v>6875</v>
      </c>
      <c r="N48" s="1">
        <v>7438</v>
      </c>
    </row>
    <row r="49" spans="1:14" x14ac:dyDescent="0.3">
      <c r="A49" s="7" t="s">
        <v>306</v>
      </c>
      <c r="B49" s="1">
        <v>7838</v>
      </c>
      <c r="C49" s="1">
        <v>8583</v>
      </c>
      <c r="D49" s="1">
        <v>8607</v>
      </c>
      <c r="E49" s="1">
        <v>8679</v>
      </c>
      <c r="F49" s="1">
        <v>8965</v>
      </c>
      <c r="G49" s="1">
        <v>9207</v>
      </c>
      <c r="H49" s="1">
        <v>9492</v>
      </c>
      <c r="I49" s="1">
        <v>9973</v>
      </c>
      <c r="J49" s="1">
        <v>10210</v>
      </c>
      <c r="K49" s="1">
        <v>11134</v>
      </c>
      <c r="L49" s="1">
        <v>10964</v>
      </c>
      <c r="M49" s="1">
        <v>12414</v>
      </c>
      <c r="N49" s="1">
        <v>11733</v>
      </c>
    </row>
    <row r="50" spans="1:14" x14ac:dyDescent="0.3">
      <c r="A50" s="7" t="s">
        <v>307</v>
      </c>
      <c r="B50" s="1">
        <v>6095</v>
      </c>
      <c r="C50" s="1">
        <v>6420</v>
      </c>
      <c r="D50" s="1">
        <v>6655</v>
      </c>
      <c r="E50" s="1">
        <v>6855</v>
      </c>
      <c r="F50" s="1">
        <v>7054</v>
      </c>
      <c r="G50" s="1">
        <v>7115</v>
      </c>
      <c r="H50" s="1">
        <v>7308</v>
      </c>
      <c r="I50" s="1">
        <v>7563</v>
      </c>
      <c r="J50" s="1">
        <v>7970</v>
      </c>
      <c r="K50" s="1">
        <v>8354</v>
      </c>
      <c r="L50" s="1">
        <v>8202</v>
      </c>
      <c r="M50" s="1">
        <v>9031</v>
      </c>
      <c r="N50" s="1">
        <v>9080</v>
      </c>
    </row>
    <row r="51" spans="1:14" x14ac:dyDescent="0.3">
      <c r="A51" s="10" t="s">
        <v>18</v>
      </c>
      <c r="B51" s="5">
        <v>191024</v>
      </c>
      <c r="C51" s="5">
        <v>196198</v>
      </c>
      <c r="D51" s="5">
        <v>201095</v>
      </c>
      <c r="E51" s="5">
        <v>206738</v>
      </c>
      <c r="F51" s="5">
        <v>212323</v>
      </c>
      <c r="G51" s="5">
        <v>218475</v>
      </c>
      <c r="H51" s="5">
        <v>226199</v>
      </c>
      <c r="I51" s="5">
        <v>235015</v>
      </c>
      <c r="J51" s="5">
        <v>232708</v>
      </c>
      <c r="K51" s="5">
        <v>245254</v>
      </c>
      <c r="L51" s="5">
        <v>262376</v>
      </c>
      <c r="M51" s="5">
        <v>278448</v>
      </c>
      <c r="N51" s="5">
        <v>290991</v>
      </c>
    </row>
    <row r="52" spans="1:14" x14ac:dyDescent="0.3">
      <c r="A52" s="15"/>
    </row>
    <row r="53" spans="1:14" x14ac:dyDescent="0.3">
      <c r="A53" s="15"/>
    </row>
    <row r="54" spans="1:14" x14ac:dyDescent="0.3">
      <c r="A54" s="15"/>
      <c r="B54" s="18" t="s">
        <v>37</v>
      </c>
      <c r="C54" s="19"/>
      <c r="D54" s="19"/>
      <c r="E54" s="19"/>
      <c r="F54" s="19"/>
      <c r="G54" s="19"/>
      <c r="H54" s="19"/>
      <c r="I54" s="19"/>
      <c r="J54" s="19"/>
      <c r="K54" s="19"/>
      <c r="L54" s="19"/>
      <c r="M54" s="19"/>
      <c r="N54" s="19"/>
    </row>
    <row r="55" spans="1:14" x14ac:dyDescent="0.3">
      <c r="A55" s="9" t="s">
        <v>41</v>
      </c>
      <c r="B55" s="4" t="s">
        <v>0</v>
      </c>
      <c r="C55" s="4" t="s">
        <v>1</v>
      </c>
      <c r="D55" s="4" t="s">
        <v>2</v>
      </c>
      <c r="E55" s="4" t="s">
        <v>3</v>
      </c>
      <c r="F55" s="4" t="s">
        <v>4</v>
      </c>
      <c r="G55" s="4" t="s">
        <v>5</v>
      </c>
      <c r="H55" s="4" t="s">
        <v>6</v>
      </c>
      <c r="I55" s="4" t="s">
        <v>7</v>
      </c>
      <c r="J55" s="4" t="s">
        <v>8</v>
      </c>
      <c r="K55" s="4" t="s">
        <v>9</v>
      </c>
      <c r="L55" s="4" t="s">
        <v>10</v>
      </c>
      <c r="M55" s="4" t="s">
        <v>11</v>
      </c>
      <c r="N55" s="4" t="s">
        <v>12</v>
      </c>
    </row>
    <row r="56" spans="1:14" x14ac:dyDescent="0.3">
      <c r="A56" s="8" t="s">
        <v>266</v>
      </c>
      <c r="B56" s="2">
        <v>1.42704581623252E-2</v>
      </c>
      <c r="C56" s="2">
        <v>1.2920621005311E-2</v>
      </c>
      <c r="D56" s="2">
        <v>1.30634774609016E-2</v>
      </c>
      <c r="E56" s="2">
        <v>1.69054552138455E-2</v>
      </c>
      <c r="F56" s="2">
        <v>1.6823424687857601E-2</v>
      </c>
      <c r="G56" s="2">
        <v>1.6958462066597998E-2</v>
      </c>
      <c r="H56" s="2">
        <v>1.7829433375037E-2</v>
      </c>
      <c r="I56" s="2">
        <v>1.7458460098291599E-2</v>
      </c>
      <c r="J56" s="2">
        <v>1.4915688330439899E-2</v>
      </c>
      <c r="K56" s="2">
        <v>1.4898839570404601E-2</v>
      </c>
      <c r="L56" s="2">
        <v>1.3915144677866901E-2</v>
      </c>
      <c r="M56" s="2">
        <v>1.43868873182785E-2</v>
      </c>
      <c r="N56" s="2">
        <v>1.50726311123024E-2</v>
      </c>
    </row>
    <row r="57" spans="1:14" x14ac:dyDescent="0.3">
      <c r="A57" s="8" t="s">
        <v>267</v>
      </c>
      <c r="B57" s="2">
        <v>1.26685652064662E-2</v>
      </c>
      <c r="C57" s="2">
        <v>1.21407965422685E-2</v>
      </c>
      <c r="D57" s="2">
        <v>1.17357467863448E-2</v>
      </c>
      <c r="E57" s="2">
        <v>1.17927038086854E-2</v>
      </c>
      <c r="F57" s="2">
        <v>1.16332191990505E-2</v>
      </c>
      <c r="G57" s="2">
        <v>1.2504863256665499E-2</v>
      </c>
      <c r="H57" s="2">
        <v>1.20380726705246E-2</v>
      </c>
      <c r="I57" s="2">
        <v>1.00291470757186E-2</v>
      </c>
      <c r="J57" s="2">
        <v>1.1886140571016E-2</v>
      </c>
      <c r="K57" s="2">
        <v>1.20446557446566E-2</v>
      </c>
      <c r="L57" s="2">
        <v>1.20857090587554E-2</v>
      </c>
      <c r="M57" s="2">
        <v>1.2099207033270099E-2</v>
      </c>
      <c r="N57" s="2">
        <v>1.32856342636027E-2</v>
      </c>
    </row>
    <row r="58" spans="1:14" x14ac:dyDescent="0.3">
      <c r="A58" s="8" t="s">
        <v>268</v>
      </c>
      <c r="B58" s="2">
        <v>3.3702571404640301E-2</v>
      </c>
      <c r="C58" s="2">
        <v>3.4801577997736997E-2</v>
      </c>
      <c r="D58" s="2">
        <v>3.4351923220368501E-2</v>
      </c>
      <c r="E58" s="2">
        <v>3.6447097292224902E-2</v>
      </c>
      <c r="F58" s="2">
        <v>3.5879297108650503E-2</v>
      </c>
      <c r="G58" s="2">
        <v>3.5848495251172903E-2</v>
      </c>
      <c r="H58" s="2">
        <v>3.5707496496447798E-2</v>
      </c>
      <c r="I58" s="2">
        <v>3.6155139033678702E-2</v>
      </c>
      <c r="J58" s="2">
        <v>3.7188235900785502E-2</v>
      </c>
      <c r="K58" s="2">
        <v>3.6472391887594102E-2</v>
      </c>
      <c r="L58" s="2">
        <v>3.3829313656736901E-2</v>
      </c>
      <c r="M58" s="2">
        <v>3.3938114118255501E-2</v>
      </c>
      <c r="N58" s="2">
        <v>3.4114457148159201E-2</v>
      </c>
    </row>
    <row r="59" spans="1:14" x14ac:dyDescent="0.3">
      <c r="A59" s="8" t="s">
        <v>269</v>
      </c>
      <c r="B59" s="2">
        <v>1.5956110226987199E-2</v>
      </c>
      <c r="C59" s="2">
        <v>1.5051121825910599E-2</v>
      </c>
      <c r="D59" s="2">
        <v>1.56692110693951E-2</v>
      </c>
      <c r="E59" s="2">
        <v>1.5662335903413999E-2</v>
      </c>
      <c r="F59" s="2">
        <v>1.49442123557033E-2</v>
      </c>
      <c r="G59" s="2">
        <v>1.4784300263187999E-2</v>
      </c>
      <c r="H59" s="2">
        <v>1.5234373273091399E-2</v>
      </c>
      <c r="I59" s="2">
        <v>1.54543327021679E-2</v>
      </c>
      <c r="J59" s="2">
        <v>1.56934871169019E-2</v>
      </c>
      <c r="K59" s="2">
        <v>1.57265528798715E-2</v>
      </c>
      <c r="L59" s="2">
        <v>1.6758392535902701E-2</v>
      </c>
      <c r="M59" s="2">
        <v>1.7561627305637002E-2</v>
      </c>
      <c r="N59" s="2">
        <v>1.8526346175654899E-2</v>
      </c>
    </row>
    <row r="60" spans="1:14" x14ac:dyDescent="0.3">
      <c r="A60" s="8" t="s">
        <v>270</v>
      </c>
      <c r="B60" s="2">
        <v>2.00131920596365E-2</v>
      </c>
      <c r="C60" s="2">
        <v>1.9597549414367098E-2</v>
      </c>
      <c r="D60" s="2">
        <v>1.96076481265074E-2</v>
      </c>
      <c r="E60" s="2">
        <v>2.2124621501610701E-2</v>
      </c>
      <c r="F60" s="2">
        <v>2.2753069615632799E-2</v>
      </c>
      <c r="G60" s="2">
        <v>2.1910973795628799E-2</v>
      </c>
      <c r="H60" s="2">
        <v>2.2741037758787601E-2</v>
      </c>
      <c r="I60" s="2">
        <v>2.30368274365466E-2</v>
      </c>
      <c r="J60" s="2">
        <v>1.9543805971432002E-2</v>
      </c>
      <c r="K60" s="2">
        <v>1.9808035750691101E-2</v>
      </c>
      <c r="L60" s="2">
        <v>2.0390584504680301E-2</v>
      </c>
      <c r="M60" s="2">
        <v>2.0287450439579399E-2</v>
      </c>
      <c r="N60" s="2">
        <v>2.0392383269585701E-2</v>
      </c>
    </row>
    <row r="61" spans="1:14" x14ac:dyDescent="0.3">
      <c r="A61" s="8" t="s">
        <v>271</v>
      </c>
      <c r="B61" s="2">
        <v>3.3749685903342E-2</v>
      </c>
      <c r="C61" s="2">
        <v>3.4709833943261402E-2</v>
      </c>
      <c r="D61" s="2">
        <v>3.4829309530321498E-2</v>
      </c>
      <c r="E61" s="2">
        <v>3.3095028490166302E-2</v>
      </c>
      <c r="F61" s="2">
        <v>3.3091092345153401E-2</v>
      </c>
      <c r="G61" s="2">
        <v>3.2974024487927703E-2</v>
      </c>
      <c r="H61" s="2">
        <v>3.1662385775357099E-2</v>
      </c>
      <c r="I61" s="2">
        <v>3.1461821585856198E-2</v>
      </c>
      <c r="J61" s="2">
        <v>3.2229231483232201E-2</v>
      </c>
      <c r="K61" s="2">
        <v>3.00341686577997E-2</v>
      </c>
      <c r="L61" s="2">
        <v>3.1881726987224399E-2</v>
      </c>
      <c r="M61" s="2">
        <v>3.05443027064299E-2</v>
      </c>
      <c r="N61" s="2">
        <v>3.3678017533188297E-2</v>
      </c>
    </row>
    <row r="62" spans="1:14" x14ac:dyDescent="0.3">
      <c r="A62" s="8" t="s">
        <v>272</v>
      </c>
      <c r="B62" s="2">
        <v>2.0437222547952098E-2</v>
      </c>
      <c r="C62" s="2">
        <v>2.1722953343051399E-2</v>
      </c>
      <c r="D62" s="2">
        <v>2.1581839429125501E-2</v>
      </c>
      <c r="E62" s="2">
        <v>2.38901411448307E-2</v>
      </c>
      <c r="F62" s="2">
        <v>2.4750027081380702E-2</v>
      </c>
      <c r="G62" s="2">
        <v>2.4785444558873999E-2</v>
      </c>
      <c r="H62" s="2">
        <v>2.4787907992519901E-2</v>
      </c>
      <c r="I62" s="2">
        <v>2.7981192689828301E-2</v>
      </c>
      <c r="J62" s="2">
        <v>2.59638688828919E-2</v>
      </c>
      <c r="K62" s="2">
        <v>2.53818490218304E-2</v>
      </c>
      <c r="L62" s="2">
        <v>2.5021343415556299E-2</v>
      </c>
      <c r="M62" s="2">
        <v>2.4140952709302999E-2</v>
      </c>
      <c r="N62" s="2">
        <v>2.1959442044599299E-2</v>
      </c>
    </row>
    <row r="63" spans="1:14" x14ac:dyDescent="0.3">
      <c r="A63" s="8" t="s">
        <v>273</v>
      </c>
      <c r="B63" s="2">
        <v>4.7245372309238601E-2</v>
      </c>
      <c r="C63" s="2">
        <v>4.7508129542604902E-2</v>
      </c>
      <c r="D63" s="2">
        <v>4.7112061463487398E-2</v>
      </c>
      <c r="E63" s="2">
        <v>4.6653251942071601E-2</v>
      </c>
      <c r="F63" s="2">
        <v>4.97638032620112E-2</v>
      </c>
      <c r="G63" s="2">
        <v>5.3630850211694697E-2</v>
      </c>
      <c r="H63" s="2">
        <v>5.6273458326517797E-2</v>
      </c>
      <c r="I63" s="2">
        <v>5.8128204582686201E-2</v>
      </c>
      <c r="J63" s="2">
        <v>5.8373584062430199E-2</v>
      </c>
      <c r="K63" s="2">
        <v>6.0810425110293803E-2</v>
      </c>
      <c r="L63" s="2">
        <v>6.7574778180931203E-2</v>
      </c>
      <c r="M63" s="2">
        <v>6.8260501063035106E-2</v>
      </c>
      <c r="N63" s="2">
        <v>4.8513527909797897E-2</v>
      </c>
    </row>
    <row r="64" spans="1:14" x14ac:dyDescent="0.3">
      <c r="A64" s="8" t="s">
        <v>274</v>
      </c>
      <c r="B64" s="2">
        <v>7.7634223971856896E-3</v>
      </c>
      <c r="C64" s="2">
        <v>9.1998899071346306E-3</v>
      </c>
      <c r="D64" s="2">
        <v>9.1349859519132808E-3</v>
      </c>
      <c r="E64" s="2">
        <v>7.3136046590370398E-3</v>
      </c>
      <c r="F64" s="2">
        <v>7.0788374316489502E-3</v>
      </c>
      <c r="G64" s="2">
        <v>7.47453942098638E-3</v>
      </c>
      <c r="H64" s="2">
        <v>7.8824397985844293E-3</v>
      </c>
      <c r="I64" s="2">
        <v>8.9100695700274502E-3</v>
      </c>
      <c r="J64" s="2">
        <v>7.0130807707513296E-3</v>
      </c>
      <c r="K64" s="2">
        <v>7.0416792386668496E-3</v>
      </c>
      <c r="L64" s="2">
        <v>9.6655181876391105E-3</v>
      </c>
      <c r="M64" s="2">
        <v>7.2149916681032E-3</v>
      </c>
      <c r="N64" s="2">
        <v>7.7837458890481102E-3</v>
      </c>
    </row>
    <row r="65" spans="1:14" x14ac:dyDescent="0.3">
      <c r="A65" s="8" t="s">
        <v>275</v>
      </c>
      <c r="B65" s="2">
        <v>1.47573079822431E-2</v>
      </c>
      <c r="C65" s="2">
        <v>1.4001162091356699E-2</v>
      </c>
      <c r="D65" s="2">
        <v>1.41773788507919E-2</v>
      </c>
      <c r="E65" s="2">
        <v>1.40032311427991E-2</v>
      </c>
      <c r="F65" s="2">
        <v>1.33287491227988E-2</v>
      </c>
      <c r="G65" s="2">
        <v>1.34386085364458E-2</v>
      </c>
      <c r="H65" s="2">
        <v>1.34837024036357E-2</v>
      </c>
      <c r="I65" s="2">
        <v>1.33225538795396E-2</v>
      </c>
      <c r="J65" s="2">
        <v>1.3321415679736E-2</v>
      </c>
      <c r="K65" s="2">
        <v>1.30680845164605E-2</v>
      </c>
      <c r="L65" s="2">
        <v>1.35263896088057E-2</v>
      </c>
      <c r="M65" s="2">
        <v>1.3995431822099599E-2</v>
      </c>
      <c r="N65" s="2">
        <v>1.6034860184679301E-2</v>
      </c>
    </row>
    <row r="66" spans="1:14" x14ac:dyDescent="0.3">
      <c r="A66" s="8" t="s">
        <v>276</v>
      </c>
      <c r="B66" s="2">
        <v>1.3045481196080099E-2</v>
      </c>
      <c r="C66" s="2">
        <v>1.1931823973740799E-2</v>
      </c>
      <c r="D66" s="2">
        <v>1.25811183768865E-2</v>
      </c>
      <c r="E66" s="2">
        <v>1.25666302276311E-2</v>
      </c>
      <c r="F66" s="2">
        <v>1.25186626036746E-2</v>
      </c>
      <c r="G66" s="2">
        <v>1.2152420185375899E-2</v>
      </c>
      <c r="H66" s="2">
        <v>1.2431531527548801E-2</v>
      </c>
      <c r="I66" s="2">
        <v>1.3028955598578799E-2</v>
      </c>
      <c r="J66" s="2">
        <v>1.41464840057067E-2</v>
      </c>
      <c r="K66" s="2">
        <v>1.4005887773491999E-2</v>
      </c>
      <c r="L66" s="2">
        <v>1.16550294234229E-2</v>
      </c>
      <c r="M66" s="2">
        <v>1.13091133712578E-2</v>
      </c>
      <c r="N66" s="2">
        <v>1.5045138853091699E-2</v>
      </c>
    </row>
    <row r="67" spans="1:14" x14ac:dyDescent="0.3">
      <c r="A67" s="8" t="s">
        <v>277</v>
      </c>
      <c r="B67" s="2">
        <v>2.3070399530948998E-2</v>
      </c>
      <c r="C67" s="2">
        <v>2.1738244018797301E-2</v>
      </c>
      <c r="D67" s="2">
        <v>2.1691240458489799E-2</v>
      </c>
      <c r="E67" s="2">
        <v>2.1239443159941598E-2</v>
      </c>
      <c r="F67" s="2">
        <v>2.0826759230041E-2</v>
      </c>
      <c r="G67" s="2">
        <v>2.1691269023915799E-2</v>
      </c>
      <c r="H67" s="2">
        <v>2.1388246632390098E-2</v>
      </c>
      <c r="I67" s="2">
        <v>2.08327128055656E-2</v>
      </c>
      <c r="J67" s="2">
        <v>2.0936108771507599E-2</v>
      </c>
      <c r="K67" s="2">
        <v>2.12759017182187E-2</v>
      </c>
      <c r="L67" s="2">
        <v>2.1987529347196399E-2</v>
      </c>
      <c r="M67" s="2">
        <v>2.2083117853243701E-2</v>
      </c>
      <c r="N67" s="2">
        <v>2.2492104566807902E-2</v>
      </c>
    </row>
    <row r="68" spans="1:14" x14ac:dyDescent="0.3">
      <c r="A68" s="8" t="s">
        <v>278</v>
      </c>
      <c r="B68" s="2">
        <v>1.27680291481699E-2</v>
      </c>
      <c r="C68" s="2">
        <v>1.19929866767245E-2</v>
      </c>
      <c r="D68" s="2">
        <v>1.1860066137895E-2</v>
      </c>
      <c r="E68" s="2">
        <v>1.1758844527856501E-2</v>
      </c>
      <c r="F68" s="2">
        <v>1.16190897830193E-2</v>
      </c>
      <c r="G68" s="2">
        <v>1.16306213525575E-2</v>
      </c>
      <c r="H68" s="2">
        <v>1.15119872324811E-2</v>
      </c>
      <c r="I68" s="2">
        <v>1.15481990511244E-2</v>
      </c>
      <c r="J68" s="2">
        <v>1.14005534833353E-2</v>
      </c>
      <c r="K68" s="2">
        <v>1.17837017948739E-2</v>
      </c>
      <c r="L68" s="2">
        <v>1.19446900631155E-2</v>
      </c>
      <c r="M68" s="2">
        <v>1.17831695684652E-2</v>
      </c>
      <c r="N68" s="2">
        <v>1.20278634047101E-2</v>
      </c>
    </row>
    <row r="69" spans="1:14" x14ac:dyDescent="0.3">
      <c r="A69" s="8" t="s">
        <v>279</v>
      </c>
      <c r="B69" s="2">
        <v>1.1286539911215299E-2</v>
      </c>
      <c r="C69" s="2">
        <v>1.11469026187831E-2</v>
      </c>
      <c r="D69" s="2">
        <v>1.1143986672965501E-2</v>
      </c>
      <c r="E69" s="2">
        <v>1.09123625071346E-2</v>
      </c>
      <c r="F69" s="2">
        <v>1.1068042557801101E-2</v>
      </c>
      <c r="G69" s="2">
        <v>1.1044741961322799E-2</v>
      </c>
      <c r="H69" s="2">
        <v>1.0972639136335701E-2</v>
      </c>
      <c r="I69" s="2">
        <v>1.06886794459928E-2</v>
      </c>
      <c r="J69" s="2">
        <v>1.08462107018237E-2</v>
      </c>
      <c r="K69" s="2">
        <v>1.0703189346555E-2</v>
      </c>
      <c r="L69" s="2">
        <v>1.1037594901972699E-2</v>
      </c>
      <c r="M69" s="2">
        <v>1.1179825317473999E-2</v>
      </c>
      <c r="N69" s="2">
        <v>1.15639315305284E-2</v>
      </c>
    </row>
    <row r="70" spans="1:14" x14ac:dyDescent="0.3">
      <c r="A70" s="8" t="s">
        <v>280</v>
      </c>
      <c r="B70" s="2">
        <v>9.1768573582377104E-3</v>
      </c>
      <c r="C70" s="2">
        <v>1.14068441064639E-2</v>
      </c>
      <c r="D70" s="2">
        <v>1.1750665108530799E-2</v>
      </c>
      <c r="E70" s="2">
        <v>1.0104576807360001E-2</v>
      </c>
      <c r="F70" s="2">
        <v>9.9141402485835306E-3</v>
      </c>
      <c r="G70" s="2">
        <v>9.6532784071404008E-3</v>
      </c>
      <c r="H70" s="2">
        <v>7.5066644856962199E-3</v>
      </c>
      <c r="I70" s="2">
        <v>7.4718634980745898E-3</v>
      </c>
      <c r="J70" s="2">
        <v>6.9228389225982796E-3</v>
      </c>
      <c r="K70" s="2">
        <v>7.0049825894786602E-3</v>
      </c>
      <c r="L70" s="2">
        <v>8.3277433911638308E-3</v>
      </c>
      <c r="M70" s="2">
        <v>6.7409354708958197E-3</v>
      </c>
      <c r="N70" s="2">
        <v>8.1411452587880698E-3</v>
      </c>
    </row>
    <row r="71" spans="1:14" x14ac:dyDescent="0.3">
      <c r="A71" s="8" t="s">
        <v>281</v>
      </c>
      <c r="B71" s="2">
        <v>5.1396683139291403E-2</v>
      </c>
      <c r="C71" s="2">
        <v>5.3471493083517702E-2</v>
      </c>
      <c r="D71" s="2">
        <v>5.3805415350953498E-2</v>
      </c>
      <c r="E71" s="2">
        <v>5.6216080256169601E-2</v>
      </c>
      <c r="F71" s="2">
        <v>5.9612006235782299E-2</v>
      </c>
      <c r="G71" s="2">
        <v>5.9869550291795401E-2</v>
      </c>
      <c r="H71" s="2">
        <v>5.7940132361327903E-2</v>
      </c>
      <c r="I71" s="2">
        <v>5.7187839074101701E-2</v>
      </c>
      <c r="J71" s="2">
        <v>5.2855939632500799E-2</v>
      </c>
      <c r="K71" s="2">
        <v>5.3409934190675801E-2</v>
      </c>
      <c r="L71" s="2">
        <v>5.0404762630728399E-2</v>
      </c>
      <c r="M71" s="2">
        <v>5.1194477963569497E-2</v>
      </c>
      <c r="N71" s="2">
        <v>5.7627211838166797E-2</v>
      </c>
    </row>
    <row r="72" spans="1:14" x14ac:dyDescent="0.3">
      <c r="A72" s="8" t="s">
        <v>282</v>
      </c>
      <c r="B72" s="2">
        <v>1.09043889773013E-2</v>
      </c>
      <c r="C72" s="2">
        <v>1.16362042426528E-2</v>
      </c>
      <c r="D72" s="2">
        <v>1.1695964593848701E-2</v>
      </c>
      <c r="E72" s="2">
        <v>9.8723988816763197E-3</v>
      </c>
      <c r="F72" s="2">
        <v>9.3960616607715597E-3</v>
      </c>
      <c r="G72" s="2">
        <v>1.0294083991303399E-2</v>
      </c>
      <c r="H72" s="2">
        <v>1.0402344837952399E-2</v>
      </c>
      <c r="I72" s="2">
        <v>1.04333765929834E-2</v>
      </c>
      <c r="J72" s="2">
        <v>1.0081303607955E-2</v>
      </c>
      <c r="K72" s="2">
        <v>1.01486622032668E-2</v>
      </c>
      <c r="L72" s="2">
        <v>1.07555569106931E-2</v>
      </c>
      <c r="M72" s="2">
        <v>1.05010630351089E-2</v>
      </c>
      <c r="N72" s="2">
        <v>1.1203095628387101E-2</v>
      </c>
    </row>
    <row r="73" spans="1:14" x14ac:dyDescent="0.3">
      <c r="A73" s="8" t="s">
        <v>283</v>
      </c>
      <c r="B73" s="2">
        <v>2.15679705167937E-2</v>
      </c>
      <c r="C73" s="2">
        <v>2.1906441452002601E-2</v>
      </c>
      <c r="D73" s="2">
        <v>2.1467465625699299E-2</v>
      </c>
      <c r="E73" s="2">
        <v>1.8699997097775901E-2</v>
      </c>
      <c r="F73" s="2">
        <v>1.88768998177305E-2</v>
      </c>
      <c r="G73" s="2">
        <v>1.9100583590799899E-2</v>
      </c>
      <c r="H73" s="2">
        <v>1.9040756148347299E-2</v>
      </c>
      <c r="I73" s="2">
        <v>1.6501074399506401E-2</v>
      </c>
      <c r="J73" s="2">
        <v>1.8800385031885501E-2</v>
      </c>
      <c r="K73" s="2">
        <v>1.8951780602966699E-2</v>
      </c>
      <c r="L73" s="2">
        <v>1.9620697014970899E-2</v>
      </c>
      <c r="M73" s="2">
        <v>1.9034074584841701E-2</v>
      </c>
      <c r="N73" s="2">
        <v>2.13477392771598E-2</v>
      </c>
    </row>
    <row r="74" spans="1:14" x14ac:dyDescent="0.3">
      <c r="A74" s="8" t="s">
        <v>284</v>
      </c>
      <c r="B74" s="2">
        <v>2.5619817405142801E-2</v>
      </c>
      <c r="C74" s="2">
        <v>2.52805838999378E-2</v>
      </c>
      <c r="D74" s="2">
        <v>2.5296501653447399E-2</v>
      </c>
      <c r="E74" s="2">
        <v>2.3735355861041502E-2</v>
      </c>
      <c r="F74" s="2">
        <v>2.3143983459163599E-2</v>
      </c>
      <c r="G74" s="2">
        <v>2.3041537933401999E-2</v>
      </c>
      <c r="H74" s="2">
        <v>2.3227335222525299E-2</v>
      </c>
      <c r="I74" s="2">
        <v>2.3138948577750399E-2</v>
      </c>
      <c r="J74" s="2">
        <v>2.24702201901095E-2</v>
      </c>
      <c r="K74" s="2">
        <v>2.26703743873698E-2</v>
      </c>
      <c r="L74" s="2">
        <v>2.5673079854864798E-2</v>
      </c>
      <c r="M74" s="2">
        <v>2.35376084583118E-2</v>
      </c>
      <c r="N74" s="2">
        <v>2.4093528665835001E-2</v>
      </c>
    </row>
    <row r="75" spans="1:14" x14ac:dyDescent="0.3">
      <c r="A75" s="8" t="s">
        <v>285</v>
      </c>
      <c r="B75" s="2">
        <v>2.83524583298434E-2</v>
      </c>
      <c r="C75" s="2">
        <v>2.6432481472797899E-2</v>
      </c>
      <c r="D75" s="2">
        <v>2.6201546532733301E-2</v>
      </c>
      <c r="E75" s="2">
        <v>2.4949452930762599E-2</v>
      </c>
      <c r="F75" s="2">
        <v>2.45098270088497E-2</v>
      </c>
      <c r="G75" s="2">
        <v>2.4433001487584399E-2</v>
      </c>
      <c r="H75" s="2">
        <v>2.5154841533340098E-2</v>
      </c>
      <c r="I75" s="2">
        <v>2.5794098249047898E-2</v>
      </c>
      <c r="J75" s="2">
        <v>2.8301562473142299E-2</v>
      </c>
      <c r="K75" s="2">
        <v>2.89251143712233E-2</v>
      </c>
      <c r="L75" s="2">
        <v>2.8257157666859802E-2</v>
      </c>
      <c r="M75" s="2">
        <v>2.5627765327817E-2</v>
      </c>
      <c r="N75" s="2">
        <v>2.68358815221089E-2</v>
      </c>
    </row>
    <row r="76" spans="1:14" x14ac:dyDescent="0.3">
      <c r="A76" s="8" t="s">
        <v>286</v>
      </c>
      <c r="B76" s="2">
        <v>2.7242650138202502E-2</v>
      </c>
      <c r="C76" s="2">
        <v>2.3027757673370799E-2</v>
      </c>
      <c r="D76" s="2">
        <v>2.3700241179542E-2</v>
      </c>
      <c r="E76" s="2">
        <v>2.3169422167187499E-2</v>
      </c>
      <c r="F76" s="2">
        <v>1.92489744398864E-2</v>
      </c>
      <c r="G76" s="2">
        <v>1.96040736926422E-2</v>
      </c>
      <c r="H76" s="2">
        <v>2.01769238590798E-2</v>
      </c>
      <c r="I76" s="2">
        <v>2.02838116715954E-2</v>
      </c>
      <c r="J76" s="2">
        <v>2.4747752548257899E-2</v>
      </c>
      <c r="K76" s="2">
        <v>2.4444045764798899E-2</v>
      </c>
      <c r="L76" s="2">
        <v>2.3058511449217899E-2</v>
      </c>
      <c r="M76" s="2">
        <v>2.3519651784175099E-2</v>
      </c>
      <c r="N76" s="2">
        <v>2.5145107580646801E-2</v>
      </c>
    </row>
    <row r="77" spans="1:14" x14ac:dyDescent="0.3">
      <c r="A77" s="8" t="s">
        <v>287</v>
      </c>
      <c r="B77" s="2">
        <v>1.70763883072284E-2</v>
      </c>
      <c r="C77" s="2">
        <v>1.7650536702718701E-2</v>
      </c>
      <c r="D77" s="2">
        <v>1.74146547651607E-2</v>
      </c>
      <c r="E77" s="2">
        <v>2.0552583463127199E-2</v>
      </c>
      <c r="F77" s="2">
        <v>2.13024495697593E-2</v>
      </c>
      <c r="G77" s="2">
        <v>2.0098409428996499E-2</v>
      </c>
      <c r="H77" s="2">
        <v>2.0044297278060501E-2</v>
      </c>
      <c r="I77" s="2">
        <v>2.1041210135523299E-2</v>
      </c>
      <c r="J77" s="2">
        <v>1.9887584440586501E-2</v>
      </c>
      <c r="K77" s="2">
        <v>1.933505671671E-2</v>
      </c>
      <c r="L77" s="2">
        <v>1.73986950025917E-2</v>
      </c>
      <c r="M77" s="2">
        <v>1.7245589840832E-2</v>
      </c>
      <c r="N77" s="2">
        <v>1.772219759374E-2</v>
      </c>
    </row>
    <row r="78" spans="1:14" x14ac:dyDescent="0.3">
      <c r="A78" s="8" t="s">
        <v>288</v>
      </c>
      <c r="B78" s="2">
        <v>8.8679956445263403E-3</v>
      </c>
      <c r="C78" s="2">
        <v>8.3028369300400598E-3</v>
      </c>
      <c r="D78" s="2">
        <v>8.31945100574355E-3</v>
      </c>
      <c r="E78" s="2">
        <v>7.7344271493387804E-3</v>
      </c>
      <c r="F78" s="2">
        <v>7.74762979046076E-3</v>
      </c>
      <c r="G78" s="2">
        <v>7.4974253347064902E-3</v>
      </c>
      <c r="H78" s="2">
        <v>7.0822594264342504E-3</v>
      </c>
      <c r="I78" s="2">
        <v>6.9995532200072298E-3</v>
      </c>
      <c r="J78" s="2">
        <v>7.0990253880399501E-3</v>
      </c>
      <c r="K78" s="2">
        <v>7.18846583541961E-3</v>
      </c>
      <c r="L78" s="2">
        <v>7.6074031161386703E-3</v>
      </c>
      <c r="M78" s="2">
        <v>7.6674998563466103E-3</v>
      </c>
      <c r="N78" s="2">
        <v>8.8215786742545307E-3</v>
      </c>
    </row>
    <row r="79" spans="1:14" x14ac:dyDescent="0.3">
      <c r="A79" s="8" t="s">
        <v>289</v>
      </c>
      <c r="B79" s="2">
        <v>1.55268447943714E-2</v>
      </c>
      <c r="C79" s="2">
        <v>1.6993037645643701E-2</v>
      </c>
      <c r="D79" s="2">
        <v>1.8543474477237101E-2</v>
      </c>
      <c r="E79" s="2">
        <v>1.7287581383199999E-2</v>
      </c>
      <c r="F79" s="2">
        <v>1.6635032474107799E-2</v>
      </c>
      <c r="G79" s="2">
        <v>1.3891749628103901E-2</v>
      </c>
      <c r="H79" s="2">
        <v>1.4005366955645301E-2</v>
      </c>
      <c r="I79" s="2">
        <v>1.4437376337680601E-2</v>
      </c>
      <c r="J79" s="2">
        <v>1.45289375526411E-2</v>
      </c>
      <c r="K79" s="2">
        <v>1.5025239139830501E-2</v>
      </c>
      <c r="L79" s="2">
        <v>1.55540140866543E-2</v>
      </c>
      <c r="M79" s="2">
        <v>1.59491179681664E-2</v>
      </c>
      <c r="N79" s="2">
        <v>1.7079566034688399E-2</v>
      </c>
    </row>
    <row r="80" spans="1:14" x14ac:dyDescent="0.3">
      <c r="A80" s="8" t="s">
        <v>290</v>
      </c>
      <c r="B80" s="2">
        <v>1.6343496105201399E-2</v>
      </c>
      <c r="C80" s="2">
        <v>1.5198931691454601E-2</v>
      </c>
      <c r="D80" s="2">
        <v>1.46100101941868E-2</v>
      </c>
      <c r="E80" s="2">
        <v>1.42789424295485E-2</v>
      </c>
      <c r="F80" s="2">
        <v>1.43130984396415E-2</v>
      </c>
      <c r="G80" s="2">
        <v>1.44227028264103E-2</v>
      </c>
      <c r="H80" s="2">
        <v>1.48099682138294E-2</v>
      </c>
      <c r="I80" s="2">
        <v>1.45437525264345E-2</v>
      </c>
      <c r="J80" s="2">
        <v>1.3927325231620701E-2</v>
      </c>
      <c r="K80" s="2">
        <v>1.42382998850172E-2</v>
      </c>
      <c r="L80" s="2">
        <v>1.45363905235235E-2</v>
      </c>
      <c r="M80" s="2">
        <v>1.4839395506521901E-2</v>
      </c>
      <c r="N80" s="2">
        <v>1.55778013753003E-2</v>
      </c>
    </row>
    <row r="81" spans="1:14" x14ac:dyDescent="0.3">
      <c r="A81" s="8" t="s">
        <v>291</v>
      </c>
      <c r="B81" s="2">
        <v>4.57586481279839E-2</v>
      </c>
      <c r="C81" s="2">
        <v>4.4123793310839099E-2</v>
      </c>
      <c r="D81" s="2">
        <v>4.4948904746512801E-2</v>
      </c>
      <c r="E81" s="2">
        <v>4.7644845166345803E-2</v>
      </c>
      <c r="F81" s="2">
        <v>4.7870461513825603E-2</v>
      </c>
      <c r="G81" s="2">
        <v>4.8051264446733001E-2</v>
      </c>
      <c r="H81" s="2">
        <v>4.8192078656404298E-2</v>
      </c>
      <c r="I81" s="2">
        <v>4.7196987426334498E-2</v>
      </c>
      <c r="J81" s="2">
        <v>4.5172490846898297E-2</v>
      </c>
      <c r="K81" s="2">
        <v>4.5687328239294799E-2</v>
      </c>
      <c r="L81" s="2">
        <v>4.7866420709211203E-2</v>
      </c>
      <c r="M81" s="2">
        <v>4.7337384359018603E-2</v>
      </c>
      <c r="N81" s="2">
        <v>4.15545497970728E-2</v>
      </c>
    </row>
    <row r="82" spans="1:14" x14ac:dyDescent="0.3">
      <c r="A82" s="8" t="s">
        <v>292</v>
      </c>
      <c r="B82" s="2">
        <v>5.3914691347684097E-2</v>
      </c>
      <c r="C82" s="2">
        <v>5.2752831323459003E-2</v>
      </c>
      <c r="D82" s="2">
        <v>5.1662149730227001E-2</v>
      </c>
      <c r="E82" s="2">
        <v>5.2240033278836001E-2</v>
      </c>
      <c r="F82" s="2">
        <v>5.1657145010196699E-2</v>
      </c>
      <c r="G82" s="2">
        <v>5.1127131250715198E-2</v>
      </c>
      <c r="H82" s="2">
        <v>5.0963974199709099E-2</v>
      </c>
      <c r="I82" s="2">
        <v>5.0792502606216601E-2</v>
      </c>
      <c r="J82" s="2">
        <v>5.1025319284253197E-2</v>
      </c>
      <c r="K82" s="2">
        <v>5.0828936531106497E-2</v>
      </c>
      <c r="L82" s="2">
        <v>5.0195139799371902E-2</v>
      </c>
      <c r="M82" s="2">
        <v>5.0390018962247901E-2</v>
      </c>
      <c r="N82" s="2">
        <v>5.0946592849950699E-2</v>
      </c>
    </row>
    <row r="83" spans="1:14" x14ac:dyDescent="0.3">
      <c r="A83" s="8" t="s">
        <v>293</v>
      </c>
      <c r="B83" s="2">
        <v>3.7330387804673799E-2</v>
      </c>
      <c r="C83" s="2">
        <v>3.5357139216505802E-2</v>
      </c>
      <c r="D83" s="2">
        <v>3.55801984136851E-2</v>
      </c>
      <c r="E83" s="2">
        <v>3.4749296210662799E-2</v>
      </c>
      <c r="F83" s="2">
        <v>3.5116308642963799E-2</v>
      </c>
      <c r="G83" s="2">
        <v>3.5441125986955001E-2</v>
      </c>
      <c r="H83" s="2">
        <v>3.5530661055088703E-2</v>
      </c>
      <c r="I83" s="2">
        <v>3.5448801140352697E-2</v>
      </c>
      <c r="J83" s="2">
        <v>3.6096739261220097E-2</v>
      </c>
      <c r="K83" s="2">
        <v>3.6464237076663401E-2</v>
      </c>
      <c r="L83" s="2">
        <v>3.8543921700155498E-2</v>
      </c>
      <c r="M83" s="2">
        <v>3.6793225305981697E-2</v>
      </c>
      <c r="N83" s="2">
        <v>3.9781299077978401E-2</v>
      </c>
    </row>
    <row r="84" spans="1:14" x14ac:dyDescent="0.3">
      <c r="A84" s="8" t="s">
        <v>294</v>
      </c>
      <c r="B84" s="2">
        <v>5.99296423486054E-2</v>
      </c>
      <c r="C84" s="2">
        <v>6.7299360849753798E-2</v>
      </c>
      <c r="D84" s="2">
        <v>6.8022576394241502E-2</v>
      </c>
      <c r="E84" s="2">
        <v>6.6891427797502206E-2</v>
      </c>
      <c r="F84" s="2">
        <v>6.6982851598743398E-2</v>
      </c>
      <c r="G84" s="2">
        <v>6.6140290651104203E-2</v>
      </c>
      <c r="H84" s="2">
        <v>6.6498967723111105E-2</v>
      </c>
      <c r="I84" s="2">
        <v>6.5966002170074298E-2</v>
      </c>
      <c r="J84" s="2">
        <v>6.7277446413531103E-2</v>
      </c>
      <c r="K84" s="2">
        <v>6.2816508599248103E-2</v>
      </c>
      <c r="L84" s="2">
        <v>5.2790651583986298E-2</v>
      </c>
      <c r="M84" s="2">
        <v>4.8763144285467998E-2</v>
      </c>
      <c r="N84" s="2">
        <v>5.3190648508029501E-2</v>
      </c>
    </row>
    <row r="85" spans="1:14" x14ac:dyDescent="0.3">
      <c r="A85" s="8" t="s">
        <v>295</v>
      </c>
      <c r="B85" s="2">
        <v>9.2920261328419494E-3</v>
      </c>
      <c r="C85" s="2">
        <v>8.8940763922160295E-3</v>
      </c>
      <c r="D85" s="2">
        <v>8.9161838931848102E-3</v>
      </c>
      <c r="E85" s="2">
        <v>8.71634629337616E-3</v>
      </c>
      <c r="F85" s="2">
        <v>8.8685634622721003E-3</v>
      </c>
      <c r="G85" s="2">
        <v>8.7973452340084704E-3</v>
      </c>
      <c r="H85" s="2">
        <v>8.9169271305355007E-3</v>
      </c>
      <c r="I85" s="2">
        <v>9.0207008063315098E-3</v>
      </c>
      <c r="J85" s="2">
        <v>9.0413737387627403E-3</v>
      </c>
      <c r="K85" s="2">
        <v>9.4391936522951695E-3</v>
      </c>
      <c r="L85" s="2">
        <v>9.7226880507363493E-3</v>
      </c>
      <c r="M85" s="2">
        <v>9.5744986496581006E-3</v>
      </c>
      <c r="N85" s="2">
        <v>1.02752318800238E-2</v>
      </c>
    </row>
    <row r="86" spans="1:14" x14ac:dyDescent="0.3">
      <c r="A86" s="8" t="s">
        <v>296</v>
      </c>
      <c r="B86" s="2">
        <v>1.9850908786330501E-2</v>
      </c>
      <c r="C86" s="2">
        <v>2.0999194691077399E-2</v>
      </c>
      <c r="D86" s="2">
        <v>2.07513861607698E-2</v>
      </c>
      <c r="E86" s="2">
        <v>2.19843473381768E-2</v>
      </c>
      <c r="F86" s="2">
        <v>2.2004210565977299E-2</v>
      </c>
      <c r="G86" s="2">
        <v>2.14898729831789E-2</v>
      </c>
      <c r="H86" s="2">
        <v>2.1388246632390098E-2</v>
      </c>
      <c r="I86" s="2">
        <v>2.1658192030295901E-2</v>
      </c>
      <c r="J86" s="2">
        <v>2.25690564999914E-2</v>
      </c>
      <c r="K86" s="2">
        <v>2.1952751025467499E-2</v>
      </c>
      <c r="L86" s="2">
        <v>2.0386773180473799E-2</v>
      </c>
      <c r="M86" s="2">
        <v>2.04777911854278E-2</v>
      </c>
      <c r="N86" s="2">
        <v>2.1416469925186699E-2</v>
      </c>
    </row>
    <row r="87" spans="1:14" x14ac:dyDescent="0.3">
      <c r="A87" s="8" t="s">
        <v>297</v>
      </c>
      <c r="B87" s="2">
        <v>7.2189881899656604E-3</v>
      </c>
      <c r="C87" s="2">
        <v>6.4118900294600403E-3</v>
      </c>
      <c r="D87" s="2">
        <v>6.4248240881175601E-3</v>
      </c>
      <c r="E87" s="2">
        <v>6.2784780736971401E-3</v>
      </c>
      <c r="F87" s="2">
        <v>6.0520998667125099E-3</v>
      </c>
      <c r="G87" s="2">
        <v>5.7901361711866304E-3</v>
      </c>
      <c r="H87" s="2">
        <v>5.9416708296676796E-3</v>
      </c>
      <c r="I87" s="2">
        <v>5.9102610471671998E-3</v>
      </c>
      <c r="J87" s="2">
        <v>5.5992918163535396E-3</v>
      </c>
      <c r="K87" s="2">
        <v>5.8918508974369404E-3</v>
      </c>
      <c r="L87" s="2">
        <v>6.0561941641003704E-3</v>
      </c>
      <c r="M87" s="2">
        <v>6.3818019881629598E-3</v>
      </c>
      <c r="N87" s="2">
        <v>7.3198140148664397E-3</v>
      </c>
    </row>
    <row r="88" spans="1:14" x14ac:dyDescent="0.3">
      <c r="A88" s="8" t="s">
        <v>298</v>
      </c>
      <c r="B88" s="2">
        <v>7.9623502805930106E-3</v>
      </c>
      <c r="C88" s="2">
        <v>7.08977665419627E-3</v>
      </c>
      <c r="D88" s="2">
        <v>6.94696536462866E-3</v>
      </c>
      <c r="E88" s="2">
        <v>7.0475674525244496E-3</v>
      </c>
      <c r="F88" s="2">
        <v>6.8621863858366701E-3</v>
      </c>
      <c r="G88" s="2">
        <v>6.86577411603158E-3</v>
      </c>
      <c r="H88" s="2">
        <v>6.8346898085314299E-3</v>
      </c>
      <c r="I88" s="2">
        <v>6.6676595110950398E-3</v>
      </c>
      <c r="J88" s="2">
        <v>1.3673788610619299E-2</v>
      </c>
      <c r="K88" s="2">
        <v>1.2913143108777E-2</v>
      </c>
      <c r="L88" s="2">
        <v>7.7255541665396197E-3</v>
      </c>
      <c r="M88" s="2">
        <v>1.02784002758145E-2</v>
      </c>
      <c r="N88" s="2">
        <v>8.0105570275369308E-3</v>
      </c>
    </row>
    <row r="89" spans="1:14" x14ac:dyDescent="0.3">
      <c r="A89" s="8" t="s">
        <v>299</v>
      </c>
      <c r="B89" s="2">
        <v>4.19004941787419E-2</v>
      </c>
      <c r="C89" s="2">
        <v>4.2966798846063699E-2</v>
      </c>
      <c r="D89" s="2">
        <v>4.3218379372933199E-2</v>
      </c>
      <c r="E89" s="2">
        <v>4.2154804631949601E-2</v>
      </c>
      <c r="F89" s="2">
        <v>4.2769742326549599E-2</v>
      </c>
      <c r="G89" s="2">
        <v>4.3693786474424998E-2</v>
      </c>
      <c r="H89" s="2">
        <v>4.3718141990017598E-2</v>
      </c>
      <c r="I89" s="2">
        <v>4.3592962151351999E-2</v>
      </c>
      <c r="J89" s="2">
        <v>4.3702837891262898E-2</v>
      </c>
      <c r="K89" s="2">
        <v>4.5145033312402702E-2</v>
      </c>
      <c r="L89" s="2">
        <v>4.8731591304082701E-2</v>
      </c>
      <c r="M89" s="2">
        <v>5.3643768315807597E-2</v>
      </c>
      <c r="N89" s="2">
        <v>4.4503094597427399E-2</v>
      </c>
    </row>
    <row r="90" spans="1:14" x14ac:dyDescent="0.3">
      <c r="A90" s="8" t="s">
        <v>300</v>
      </c>
      <c r="B90" s="2">
        <v>3.1017044978641401E-2</v>
      </c>
      <c r="C90" s="2">
        <v>2.9103252836420301E-2</v>
      </c>
      <c r="D90" s="2">
        <v>2.90260821999552E-2</v>
      </c>
      <c r="E90" s="2">
        <v>3.0787760353684399E-2</v>
      </c>
      <c r="F90" s="2">
        <v>3.0726770062593299E-2</v>
      </c>
      <c r="G90" s="2">
        <v>3.0209406110538999E-2</v>
      </c>
      <c r="H90" s="2">
        <v>2.9907294019867501E-2</v>
      </c>
      <c r="I90" s="2">
        <v>3.0049145799204299E-2</v>
      </c>
      <c r="J90" s="2">
        <v>2.8533612939821599E-2</v>
      </c>
      <c r="K90" s="2">
        <v>2.8154484738271299E-2</v>
      </c>
      <c r="L90" s="2">
        <v>2.9617800408574001E-2</v>
      </c>
      <c r="M90" s="2">
        <v>2.93519795437568E-2</v>
      </c>
      <c r="N90" s="2">
        <v>3.2262166183833901E-2</v>
      </c>
    </row>
    <row r="91" spans="1:14" x14ac:dyDescent="0.3">
      <c r="A91" s="8" t="s">
        <v>301</v>
      </c>
      <c r="B91" s="2">
        <v>2.5954853840355101E-2</v>
      </c>
      <c r="C91" s="2">
        <v>2.57902730914688E-2</v>
      </c>
      <c r="D91" s="2">
        <v>2.52467739128273E-2</v>
      </c>
      <c r="E91" s="2">
        <v>2.3817585543054499E-2</v>
      </c>
      <c r="F91" s="2">
        <v>2.3713869905756801E-2</v>
      </c>
      <c r="G91" s="2">
        <v>2.3746424075981199E-2</v>
      </c>
      <c r="H91" s="2">
        <v>2.3934676987961898E-2</v>
      </c>
      <c r="I91" s="2">
        <v>2.3687849711720499E-2</v>
      </c>
      <c r="J91" s="2">
        <v>2.34671777506575E-2</v>
      </c>
      <c r="K91" s="2">
        <v>2.3661183915450901E-2</v>
      </c>
      <c r="L91" s="2">
        <v>2.4922248986187799E-2</v>
      </c>
      <c r="M91" s="2">
        <v>2.4130178704820999E-2</v>
      </c>
      <c r="N91" s="2">
        <v>2.50729404002186E-2</v>
      </c>
    </row>
    <row r="92" spans="1:14" x14ac:dyDescent="0.3">
      <c r="A92" s="8" t="s">
        <v>302</v>
      </c>
      <c r="B92" s="2">
        <v>1.4971940698551E-2</v>
      </c>
      <c r="C92" s="2">
        <v>1.5571004801272201E-2</v>
      </c>
      <c r="D92" s="2">
        <v>1.52763619184962E-2</v>
      </c>
      <c r="E92" s="2">
        <v>1.39306755410229E-2</v>
      </c>
      <c r="F92" s="2">
        <v>1.35171413365486E-2</v>
      </c>
      <c r="G92" s="2">
        <v>1.3035816454972E-2</v>
      </c>
      <c r="H92" s="2">
        <v>1.28868827890486E-2</v>
      </c>
      <c r="I92" s="2">
        <v>1.24417590366572E-2</v>
      </c>
      <c r="J92" s="2">
        <v>1.08505079326882E-2</v>
      </c>
      <c r="K92" s="2">
        <v>1.06257186427133E-2</v>
      </c>
      <c r="L92" s="2">
        <v>1.4738390706467101E-2</v>
      </c>
      <c r="M92" s="2">
        <v>1.5094380279262199E-2</v>
      </c>
      <c r="N92" s="2">
        <v>1.32856342636027E-2</v>
      </c>
    </row>
    <row r="93" spans="1:14" x14ac:dyDescent="0.3">
      <c r="A93" s="8" t="s">
        <v>303</v>
      </c>
      <c r="B93" s="2">
        <v>1.28989027556747E-2</v>
      </c>
      <c r="C93" s="2">
        <v>1.20031804605552E-2</v>
      </c>
      <c r="D93" s="2">
        <v>1.1671100723538601E-2</v>
      </c>
      <c r="E93" s="2">
        <v>1.13041627567259E-2</v>
      </c>
      <c r="F93" s="2">
        <v>1.12470151608634E-2</v>
      </c>
      <c r="G93" s="2">
        <v>1.1355990387916201E-2</v>
      </c>
      <c r="H93" s="2">
        <v>1.1366097993359799E-2</v>
      </c>
      <c r="I93" s="2">
        <v>1.1420547624619699E-2</v>
      </c>
      <c r="J93" s="2">
        <v>1.08934802413325E-2</v>
      </c>
      <c r="K93" s="2">
        <v>1.1322954977288901E-2</v>
      </c>
      <c r="L93" s="2">
        <v>1.1407293350001501E-2</v>
      </c>
      <c r="M93" s="2">
        <v>1.17939435729472E-2</v>
      </c>
      <c r="N93" s="2">
        <v>1.2519287538102599E-2</v>
      </c>
    </row>
    <row r="94" spans="1:14" x14ac:dyDescent="0.3">
      <c r="A94" s="8" t="s">
        <v>304</v>
      </c>
      <c r="B94" s="2">
        <v>1.91127816400034E-2</v>
      </c>
      <c r="C94" s="2">
        <v>1.7472145485682801E-2</v>
      </c>
      <c r="D94" s="2">
        <v>1.7787612819811501E-2</v>
      </c>
      <c r="E94" s="2">
        <v>2.2143969662084401E-2</v>
      </c>
      <c r="F94" s="2">
        <v>2.2409253825539401E-2</v>
      </c>
      <c r="G94" s="2">
        <v>2.23046115116146E-2</v>
      </c>
      <c r="H94" s="2">
        <v>2.2197268776608201E-2</v>
      </c>
      <c r="I94" s="2">
        <v>2.2253898687317801E-2</v>
      </c>
      <c r="J94" s="2">
        <v>1.71072760712997E-2</v>
      </c>
      <c r="K94" s="2">
        <v>1.71658770091415E-2</v>
      </c>
      <c r="L94" s="2">
        <v>1.71471476049639E-2</v>
      </c>
      <c r="M94" s="2">
        <v>1.9641010170660202E-2</v>
      </c>
      <c r="N94" s="2">
        <v>1.86912997309195E-2</v>
      </c>
    </row>
    <row r="95" spans="1:14" x14ac:dyDescent="0.3">
      <c r="A95" s="8" t="s">
        <v>305</v>
      </c>
      <c r="B95" s="2">
        <v>2.71379512521987E-2</v>
      </c>
      <c r="C95" s="2">
        <v>2.7925870803983701E-2</v>
      </c>
      <c r="D95" s="2">
        <v>2.7280638504189599E-2</v>
      </c>
      <c r="E95" s="2">
        <v>2.4204548752527401E-2</v>
      </c>
      <c r="F95" s="2">
        <v>2.3977619005006501E-2</v>
      </c>
      <c r="G95" s="2">
        <v>2.4506236411488701E-2</v>
      </c>
      <c r="H95" s="2">
        <v>2.4115933315355099E-2</v>
      </c>
      <c r="I95" s="2">
        <v>2.3407016573410201E-2</v>
      </c>
      <c r="J95" s="2">
        <v>2.37851728346254E-2</v>
      </c>
      <c r="K95" s="2">
        <v>2.4073001867451701E-2</v>
      </c>
      <c r="L95" s="2">
        <v>2.46325883464951E-2</v>
      </c>
      <c r="M95" s="2">
        <v>2.4690426937884299E-2</v>
      </c>
      <c r="N95" s="2">
        <v>2.5560928001209699E-2</v>
      </c>
    </row>
    <row r="96" spans="1:14" x14ac:dyDescent="0.3">
      <c r="A96" s="8" t="s">
        <v>306</v>
      </c>
      <c r="B96" s="2">
        <v>4.1031493424909998E-2</v>
      </c>
      <c r="C96" s="2">
        <v>4.37466233091061E-2</v>
      </c>
      <c r="D96" s="2">
        <v>4.2800666351724297E-2</v>
      </c>
      <c r="E96" s="2">
        <v>4.1980671187686801E-2</v>
      </c>
      <c r="F96" s="2">
        <v>4.2223404906675199E-2</v>
      </c>
      <c r="G96" s="2">
        <v>4.2142121524201902E-2</v>
      </c>
      <c r="H96" s="2">
        <v>4.1963050234528003E-2</v>
      </c>
      <c r="I96" s="2">
        <v>4.2435589217709499E-2</v>
      </c>
      <c r="J96" s="2">
        <v>4.3874727125840098E-2</v>
      </c>
      <c r="K96" s="2">
        <v>4.5397832451254602E-2</v>
      </c>
      <c r="L96" s="2">
        <v>4.1787358599871899E-2</v>
      </c>
      <c r="M96" s="2">
        <v>4.4582830546457501E-2</v>
      </c>
      <c r="N96" s="2">
        <v>4.0320834664989598E-2</v>
      </c>
    </row>
    <row r="97" spans="1:15" x14ac:dyDescent="0.3">
      <c r="A97" s="8" t="s">
        <v>307</v>
      </c>
      <c r="B97" s="2">
        <v>3.1906985509674197E-2</v>
      </c>
      <c r="C97" s="2">
        <v>3.2722046096290501E-2</v>
      </c>
      <c r="D97" s="2">
        <v>3.3093811382679798E-2</v>
      </c>
      <c r="E97" s="2">
        <v>3.3157910011705601E-2</v>
      </c>
      <c r="F97" s="2">
        <v>3.3222966894778203E-2</v>
      </c>
      <c r="G97" s="2">
        <v>3.2566655223709801E-2</v>
      </c>
      <c r="H97" s="2">
        <v>3.2307835136317999E-2</v>
      </c>
      <c r="I97" s="2">
        <v>3.2180924621832599E-2</v>
      </c>
      <c r="J97" s="2">
        <v>3.4248929989514801E-2</v>
      </c>
      <c r="K97" s="2">
        <v>3.4062645257569697E-2</v>
      </c>
      <c r="L97" s="2">
        <v>3.1260481141567799E-2</v>
      </c>
      <c r="M97" s="2">
        <v>3.2433344825604803E-2</v>
      </c>
      <c r="N97" s="2">
        <v>3.1203714204219399E-2</v>
      </c>
    </row>
    <row r="98" spans="1:15" x14ac:dyDescent="0.3">
      <c r="A98" s="15"/>
    </row>
    <row r="99" spans="1:15" x14ac:dyDescent="0.3">
      <c r="A99" s="15"/>
    </row>
    <row r="100" spans="1:15" x14ac:dyDescent="0.3">
      <c r="A100" s="15"/>
      <c r="B100" s="18" t="s">
        <v>38</v>
      </c>
      <c r="C100" s="18"/>
      <c r="D100" s="18"/>
      <c r="E100" s="18"/>
      <c r="F100" s="18"/>
      <c r="G100" s="18"/>
      <c r="H100" s="18"/>
      <c r="I100" s="18"/>
      <c r="J100" s="18"/>
      <c r="K100" s="18"/>
      <c r="L100" s="18"/>
      <c r="M100" s="18"/>
      <c r="N100" s="6" t="s">
        <v>39</v>
      </c>
      <c r="O100" s="6" t="s">
        <v>40</v>
      </c>
    </row>
    <row r="101" spans="1:15" x14ac:dyDescent="0.3">
      <c r="A101" s="9" t="s">
        <v>41</v>
      </c>
      <c r="B101" s="4" t="s">
        <v>19</v>
      </c>
      <c r="C101" s="4" t="s">
        <v>20</v>
      </c>
      <c r="D101" s="4" t="s">
        <v>21</v>
      </c>
      <c r="E101" s="4" t="s">
        <v>22</v>
      </c>
      <c r="F101" s="4" t="s">
        <v>23</v>
      </c>
      <c r="G101" s="4" t="s">
        <v>24</v>
      </c>
      <c r="H101" s="4" t="s">
        <v>25</v>
      </c>
      <c r="I101" s="4" t="s">
        <v>26</v>
      </c>
      <c r="J101" s="4" t="s">
        <v>27</v>
      </c>
      <c r="K101" s="4" t="s">
        <v>28</v>
      </c>
      <c r="L101" s="4" t="s">
        <v>29</v>
      </c>
      <c r="M101" s="4" t="s">
        <v>30</v>
      </c>
      <c r="N101" s="4" t="s">
        <v>31</v>
      </c>
      <c r="O101" s="4" t="s">
        <v>32</v>
      </c>
    </row>
    <row r="102" spans="1:15" x14ac:dyDescent="0.3">
      <c r="A102" s="8" t="s">
        <v>266</v>
      </c>
      <c r="B102" s="2">
        <v>-7.0066030814380106E-2</v>
      </c>
      <c r="C102" s="2">
        <v>3.6291913214990097E-2</v>
      </c>
      <c r="D102" s="2">
        <v>0.33041492196421801</v>
      </c>
      <c r="E102" s="2">
        <v>2.2031473533619499E-2</v>
      </c>
      <c r="F102" s="2">
        <v>3.7234042553191501E-2</v>
      </c>
      <c r="G102" s="2">
        <v>8.8529014844804299E-2</v>
      </c>
      <c r="H102" s="2">
        <v>1.7356806347631999E-2</v>
      </c>
      <c r="I102" s="2">
        <v>-0.15403363392639499</v>
      </c>
      <c r="J102" s="2">
        <v>5.2722558340535901E-2</v>
      </c>
      <c r="K102" s="2">
        <v>-8.2101806239737304E-4</v>
      </c>
      <c r="L102" s="2">
        <v>9.7233634620651904E-2</v>
      </c>
      <c r="M102" s="2">
        <v>9.4857713429855203E-2</v>
      </c>
      <c r="N102" s="3">
        <v>0.26361279170267898</v>
      </c>
      <c r="O102" s="3">
        <v>0.66958507803578204</v>
      </c>
    </row>
    <row r="103" spans="1:15" x14ac:dyDescent="0.3">
      <c r="A103" s="8" t="s">
        <v>267</v>
      </c>
      <c r="B103" s="2">
        <v>-1.5702479338843001E-2</v>
      </c>
      <c r="C103" s="2">
        <v>-9.2359361880772501E-3</v>
      </c>
      <c r="D103" s="2">
        <v>3.3050847457627097E-2</v>
      </c>
      <c r="E103" s="2">
        <v>1.31255127153404E-2</v>
      </c>
      <c r="F103" s="2">
        <v>0.10607287449392699</v>
      </c>
      <c r="G103" s="2">
        <v>-3.2942898975109802E-3</v>
      </c>
      <c r="H103" s="2">
        <v>-0.13441057656996</v>
      </c>
      <c r="I103" s="2">
        <v>0.17352566822231599</v>
      </c>
      <c r="J103" s="2">
        <v>6.7968185104844495E-2</v>
      </c>
      <c r="K103" s="2">
        <v>7.3459715639810394E-2</v>
      </c>
      <c r="L103" s="2">
        <v>6.2440870387890299E-2</v>
      </c>
      <c r="M103" s="2">
        <v>0.14752151973879499</v>
      </c>
      <c r="N103" s="3">
        <v>0.39768618944323902</v>
      </c>
      <c r="O103" s="3">
        <v>0.63813559322033897</v>
      </c>
    </row>
    <row r="104" spans="1:15" x14ac:dyDescent="0.3">
      <c r="A104" s="8" t="s">
        <v>268</v>
      </c>
      <c r="B104" s="2">
        <v>6.0577819198508902E-2</v>
      </c>
      <c r="C104" s="2">
        <v>1.17164616285882E-2</v>
      </c>
      <c r="D104" s="2">
        <v>9.0764331210191104E-2</v>
      </c>
      <c r="E104" s="2">
        <v>1.10152621101526E-2</v>
      </c>
      <c r="F104" s="2">
        <v>2.8091362562352298E-2</v>
      </c>
      <c r="G104" s="2">
        <v>3.1281920326864103E-2</v>
      </c>
      <c r="H104" s="2">
        <v>5.1999504766621303E-2</v>
      </c>
      <c r="I104" s="2">
        <v>1.8477109568082899E-2</v>
      </c>
      <c r="J104" s="2">
        <v>3.3626068869886797E-2</v>
      </c>
      <c r="K104" s="2">
        <v>-7.7138065958636103E-3</v>
      </c>
      <c r="L104" s="2">
        <v>6.4668769716088301E-2</v>
      </c>
      <c r="M104" s="2">
        <v>5.0476190476190501E-2</v>
      </c>
      <c r="N104" s="3">
        <v>0.147099607118096</v>
      </c>
      <c r="O104" s="3">
        <v>0.437029530978576</v>
      </c>
    </row>
    <row r="105" spans="1:15" x14ac:dyDescent="0.3">
      <c r="A105" s="8" t="s">
        <v>269</v>
      </c>
      <c r="B105" s="2">
        <v>-3.1167979002624701E-2</v>
      </c>
      <c r="C105" s="2">
        <v>6.7050457162207894E-2</v>
      </c>
      <c r="D105" s="2">
        <v>2.7610282450015899E-2</v>
      </c>
      <c r="E105" s="2">
        <v>-2.0074119827053701E-2</v>
      </c>
      <c r="F105" s="2">
        <v>1.79640718562874E-2</v>
      </c>
      <c r="G105" s="2">
        <v>6.6873065015479904E-2</v>
      </c>
      <c r="H105" s="2">
        <v>5.3975623911781803E-2</v>
      </c>
      <c r="I105" s="2">
        <v>5.5066079295154197E-3</v>
      </c>
      <c r="J105" s="2">
        <v>5.6133625410733801E-2</v>
      </c>
      <c r="K105" s="2">
        <v>0.140005185377236</v>
      </c>
      <c r="L105" s="2">
        <v>0.11212190129633801</v>
      </c>
      <c r="M105" s="2">
        <v>0.10245398773006099</v>
      </c>
      <c r="N105" s="3">
        <v>0.476177437020811</v>
      </c>
      <c r="O105" s="3">
        <v>0.71088543319581099</v>
      </c>
    </row>
    <row r="106" spans="1:15" x14ac:dyDescent="0.3">
      <c r="A106" s="8" t="s">
        <v>270</v>
      </c>
      <c r="B106" s="2">
        <v>5.75464295056239E-3</v>
      </c>
      <c r="C106" s="2">
        <v>2.5487646293888201E-2</v>
      </c>
      <c r="D106" s="2">
        <v>0.16003043367993899</v>
      </c>
      <c r="E106" s="2">
        <v>5.6187144731088802E-2</v>
      </c>
      <c r="F106" s="2">
        <v>-9.1078451666321697E-3</v>
      </c>
      <c r="G106" s="2">
        <v>7.4576979318988906E-2</v>
      </c>
      <c r="H106" s="2">
        <v>5.2488335925349898E-2</v>
      </c>
      <c r="I106" s="2">
        <v>-0.159955670483931</v>
      </c>
      <c r="J106" s="2">
        <v>6.8161829375549696E-2</v>
      </c>
      <c r="K106" s="2">
        <v>0.101276245368464</v>
      </c>
      <c r="L106" s="2">
        <v>5.5887850467289703E-2</v>
      </c>
      <c r="M106" s="2">
        <v>5.0451407328730699E-2</v>
      </c>
      <c r="N106" s="3">
        <v>0.304749340369393</v>
      </c>
      <c r="O106" s="3">
        <v>0.50494547299010895</v>
      </c>
    </row>
    <row r="107" spans="1:15" x14ac:dyDescent="0.3">
      <c r="A107" s="8" t="s">
        <v>271</v>
      </c>
      <c r="B107" s="2">
        <v>5.6305258259655697E-2</v>
      </c>
      <c r="C107" s="2">
        <v>2.84875183553598E-2</v>
      </c>
      <c r="D107" s="2">
        <v>-2.31296402055968E-2</v>
      </c>
      <c r="E107" s="2">
        <v>2.6892721426483499E-2</v>
      </c>
      <c r="F107" s="2">
        <v>2.53344719612866E-2</v>
      </c>
      <c r="G107" s="2">
        <v>-5.8300943920044403E-3</v>
      </c>
      <c r="H107" s="2">
        <v>3.2393186260821001E-2</v>
      </c>
      <c r="I107" s="2">
        <v>1.43359480659995E-2</v>
      </c>
      <c r="J107" s="2">
        <v>-1.7866666666666701E-2</v>
      </c>
      <c r="K107" s="2">
        <v>0.13562313331523199</v>
      </c>
      <c r="L107" s="2">
        <v>1.6736401673640201E-2</v>
      </c>
      <c r="M107" s="2">
        <v>0.15226337448559699</v>
      </c>
      <c r="N107" s="3">
        <v>0.30666666666666698</v>
      </c>
      <c r="O107" s="3">
        <v>0.39920045688178202</v>
      </c>
    </row>
    <row r="108" spans="1:15" x14ac:dyDescent="0.3">
      <c r="A108" s="8" t="s">
        <v>272</v>
      </c>
      <c r="B108" s="2">
        <v>9.1700819672131104E-2</v>
      </c>
      <c r="C108" s="2">
        <v>1.8301267010793099E-2</v>
      </c>
      <c r="D108" s="2">
        <v>0.13801843317972401</v>
      </c>
      <c r="E108" s="2">
        <v>6.3980562866977106E-2</v>
      </c>
      <c r="F108" s="2">
        <v>3.0447193149381501E-2</v>
      </c>
      <c r="G108" s="2">
        <v>3.5457063711911402E-2</v>
      </c>
      <c r="H108" s="2">
        <v>0.17281968967362199</v>
      </c>
      <c r="I108" s="2">
        <v>-8.1204379562043794E-2</v>
      </c>
      <c r="J108" s="2">
        <v>3.0287984111221401E-2</v>
      </c>
      <c r="K108" s="2">
        <v>5.4618473895582297E-2</v>
      </c>
      <c r="L108" s="2">
        <v>2.3914699162223899E-2</v>
      </c>
      <c r="M108" s="2">
        <v>-4.9390062481404297E-2</v>
      </c>
      <c r="N108" s="3">
        <v>5.7596822244289997E-2</v>
      </c>
      <c r="O108" s="3">
        <v>0.472350230414747</v>
      </c>
    </row>
    <row r="109" spans="1:15" x14ac:dyDescent="0.3">
      <c r="A109" s="8" t="s">
        <v>273</v>
      </c>
      <c r="B109" s="2">
        <v>3.2797783933518003E-2</v>
      </c>
      <c r="C109" s="2">
        <v>1.64145477953009E-2</v>
      </c>
      <c r="D109" s="2">
        <v>1.8049398353388198E-2</v>
      </c>
      <c r="E109" s="2">
        <v>9.5489891135303304E-2</v>
      </c>
      <c r="F109" s="2">
        <v>0.108934317622563</v>
      </c>
      <c r="G109" s="2">
        <v>8.6370231287872301E-2</v>
      </c>
      <c r="H109" s="2">
        <v>7.3218634613873804E-2</v>
      </c>
      <c r="I109" s="2">
        <v>-5.63648341995462E-3</v>
      </c>
      <c r="J109" s="2">
        <v>9.7909305064782098E-2</v>
      </c>
      <c r="K109" s="2">
        <v>0.18881587769880601</v>
      </c>
      <c r="L109" s="2">
        <v>7.2024816694867502E-2</v>
      </c>
      <c r="M109" s="2">
        <v>-0.25727363602883102</v>
      </c>
      <c r="N109" s="3">
        <v>3.9237338044758499E-2</v>
      </c>
      <c r="O109" s="3">
        <v>0.490078108507494</v>
      </c>
    </row>
    <row r="110" spans="1:15" x14ac:dyDescent="0.3">
      <c r="A110" s="8" t="s">
        <v>274</v>
      </c>
      <c r="B110" s="2">
        <v>0.217127444369521</v>
      </c>
      <c r="C110" s="2">
        <v>1.7728531855955701E-2</v>
      </c>
      <c r="D110" s="2">
        <v>-0.17691888949373999</v>
      </c>
      <c r="E110" s="2">
        <v>-5.9523809523809503E-3</v>
      </c>
      <c r="F110" s="2">
        <v>8.6493679308050603E-2</v>
      </c>
      <c r="G110" s="2">
        <v>9.1855480710349005E-2</v>
      </c>
      <c r="H110" s="2">
        <v>0.174425126191812</v>
      </c>
      <c r="I110" s="2">
        <v>-0.22063037249283701</v>
      </c>
      <c r="J110" s="2">
        <v>5.8210784313725498E-2</v>
      </c>
      <c r="K110" s="2">
        <v>0.46844238563983798</v>
      </c>
      <c r="L110" s="2">
        <v>-0.20780757097791799</v>
      </c>
      <c r="M110" s="2">
        <v>0.127426580388253</v>
      </c>
      <c r="N110" s="3">
        <v>0.38786764705882398</v>
      </c>
      <c r="O110" s="3">
        <v>0.23298856831791001</v>
      </c>
    </row>
    <row r="111" spans="1:15" x14ac:dyDescent="0.3">
      <c r="A111" s="8" t="s">
        <v>275</v>
      </c>
      <c r="B111" s="2">
        <v>-2.5540971975877999E-2</v>
      </c>
      <c r="C111" s="2">
        <v>3.7859483072442697E-2</v>
      </c>
      <c r="D111" s="2">
        <v>1.5433181339880701E-2</v>
      </c>
      <c r="E111" s="2">
        <v>-2.24525043177893E-2</v>
      </c>
      <c r="F111" s="2">
        <v>3.7455830388692601E-2</v>
      </c>
      <c r="G111" s="2">
        <v>3.8828337874659398E-2</v>
      </c>
      <c r="H111" s="2">
        <v>2.6557377049180299E-2</v>
      </c>
      <c r="I111" s="2">
        <v>-9.9009900990098994E-3</v>
      </c>
      <c r="J111" s="2">
        <v>3.3870967741935501E-2</v>
      </c>
      <c r="K111" s="2">
        <v>0.10733229329173199</v>
      </c>
      <c r="L111" s="2">
        <v>9.8055790363482706E-2</v>
      </c>
      <c r="M111" s="2">
        <v>0.197331280472158</v>
      </c>
      <c r="N111" s="3">
        <v>0.50516129032258095</v>
      </c>
      <c r="O111" s="3">
        <v>0.63661873027008098</v>
      </c>
    </row>
    <row r="112" spans="1:15" x14ac:dyDescent="0.3">
      <c r="A112" s="8" t="s">
        <v>276</v>
      </c>
      <c r="B112" s="2">
        <v>-6.0593900481540897E-2</v>
      </c>
      <c r="C112" s="2">
        <v>8.0734728748398099E-2</v>
      </c>
      <c r="D112" s="2">
        <v>2.6877470355731198E-2</v>
      </c>
      <c r="E112" s="2">
        <v>2.3094688221709E-2</v>
      </c>
      <c r="F112" s="2">
        <v>-1.12866817155756E-3</v>
      </c>
      <c r="G112" s="2">
        <v>5.9133709981167598E-2</v>
      </c>
      <c r="H112" s="2">
        <v>8.89046941678521E-2</v>
      </c>
      <c r="I112" s="2">
        <v>7.5114304376224697E-2</v>
      </c>
      <c r="J112" s="2">
        <v>4.3438639125151897E-2</v>
      </c>
      <c r="K112" s="2">
        <v>-0.10975254730713201</v>
      </c>
      <c r="L112" s="2">
        <v>2.9758011772400301E-2</v>
      </c>
      <c r="M112" s="2">
        <v>0.39028262940616099</v>
      </c>
      <c r="N112" s="3">
        <v>0.32989064398541901</v>
      </c>
      <c r="O112" s="3">
        <v>0.73043478260869599</v>
      </c>
    </row>
    <row r="113" spans="1:15" x14ac:dyDescent="0.3">
      <c r="A113" s="8" t="s">
        <v>277</v>
      </c>
      <c r="B113" s="2">
        <v>-3.22214658497844E-2</v>
      </c>
      <c r="C113" s="2">
        <v>2.2743259085580302E-2</v>
      </c>
      <c r="D113" s="2">
        <v>6.6483264557542403E-3</v>
      </c>
      <c r="E113" s="2">
        <v>7.0598952402641801E-3</v>
      </c>
      <c r="F113" s="2">
        <v>7.1687019448213499E-2</v>
      </c>
      <c r="G113" s="2">
        <v>2.0890483224308899E-2</v>
      </c>
      <c r="H113" s="2">
        <v>1.1988424968995499E-2</v>
      </c>
      <c r="I113" s="2">
        <v>-4.9019607843137298E-3</v>
      </c>
      <c r="J113" s="2">
        <v>7.1018062397372697E-2</v>
      </c>
      <c r="K113" s="2">
        <v>0.10559601379839</v>
      </c>
      <c r="L113" s="2">
        <v>6.5869301438724201E-2</v>
      </c>
      <c r="M113" s="2">
        <v>6.4400715563506294E-2</v>
      </c>
      <c r="N113" s="3">
        <v>0.34339080459770099</v>
      </c>
      <c r="O113" s="3">
        <v>0.50045850527281099</v>
      </c>
    </row>
    <row r="114" spans="1:15" x14ac:dyDescent="0.3">
      <c r="A114" s="8" t="s">
        <v>278</v>
      </c>
      <c r="B114" s="2">
        <v>-3.5260352603526002E-2</v>
      </c>
      <c r="C114" s="2">
        <v>1.3599660008499799E-2</v>
      </c>
      <c r="D114" s="2">
        <v>1.9287211740041901E-2</v>
      </c>
      <c r="E114" s="2">
        <v>1.48087206910736E-2</v>
      </c>
      <c r="F114" s="2">
        <v>2.9995946493717101E-2</v>
      </c>
      <c r="G114" s="2">
        <v>2.4793388429752101E-2</v>
      </c>
      <c r="H114" s="2">
        <v>4.2242703533026102E-2</v>
      </c>
      <c r="I114" s="2">
        <v>-2.2476050110538E-2</v>
      </c>
      <c r="J114" s="2">
        <v>8.9332830757632903E-2</v>
      </c>
      <c r="K114" s="2">
        <v>8.4429065743944598E-2</v>
      </c>
      <c r="L114" s="2">
        <v>4.6904913848117402E-2</v>
      </c>
      <c r="M114" s="2">
        <v>6.6747942700396204E-2</v>
      </c>
      <c r="N114" s="3">
        <v>0.31926121372031702</v>
      </c>
      <c r="O114" s="3">
        <v>0.46750524109014702</v>
      </c>
    </row>
    <row r="115" spans="1:15" x14ac:dyDescent="0.3">
      <c r="A115" s="8" t="s">
        <v>279</v>
      </c>
      <c r="B115" s="2">
        <v>1.4378478664192999E-2</v>
      </c>
      <c r="C115" s="2">
        <v>2.4691358024691398E-2</v>
      </c>
      <c r="D115" s="2">
        <v>6.69344042838019E-3</v>
      </c>
      <c r="E115" s="2">
        <v>4.1666666666666699E-2</v>
      </c>
      <c r="F115" s="2">
        <v>2.6808510638297901E-2</v>
      </c>
      <c r="G115" s="2">
        <v>2.8595109821798598E-2</v>
      </c>
      <c r="H115" s="2">
        <v>1.2087026591458499E-2</v>
      </c>
      <c r="I115" s="2">
        <v>4.7770700636942699E-3</v>
      </c>
      <c r="J115" s="2">
        <v>4.00158478605388E-2</v>
      </c>
      <c r="K115" s="2">
        <v>0.103238095238095</v>
      </c>
      <c r="L115" s="2">
        <v>7.4930939226519305E-2</v>
      </c>
      <c r="M115" s="2">
        <v>8.0950851268872498E-2</v>
      </c>
      <c r="N115" s="3">
        <v>0.33320126782884302</v>
      </c>
      <c r="O115" s="3">
        <v>0.50156180276662199</v>
      </c>
    </row>
    <row r="116" spans="1:15" x14ac:dyDescent="0.3">
      <c r="A116" s="8" t="s">
        <v>280</v>
      </c>
      <c r="B116" s="2">
        <v>0.27666856816885299</v>
      </c>
      <c r="C116" s="2">
        <v>5.5853440571939202E-2</v>
      </c>
      <c r="D116" s="2">
        <v>-0.11595429538722</v>
      </c>
      <c r="E116" s="2">
        <v>7.6591670655816197E-3</v>
      </c>
      <c r="F116" s="2">
        <v>1.9002375296912101E-3</v>
      </c>
      <c r="G116" s="2">
        <v>-0.19487908961593201</v>
      </c>
      <c r="H116" s="2">
        <v>3.4157832744405203E-2</v>
      </c>
      <c r="I116" s="2">
        <v>-8.2574031890660607E-2</v>
      </c>
      <c r="J116" s="2">
        <v>6.6418373680943499E-2</v>
      </c>
      <c r="K116" s="2">
        <v>0.271827706635623</v>
      </c>
      <c r="L116" s="2">
        <v>-0.140961098398169</v>
      </c>
      <c r="M116" s="2">
        <v>0.26212040490143801</v>
      </c>
      <c r="N116" s="3">
        <v>0.47051520794537599</v>
      </c>
      <c r="O116" s="3">
        <v>2.5391451544646598E-3</v>
      </c>
    </row>
    <row r="117" spans="1:15" x14ac:dyDescent="0.3">
      <c r="A117" s="8" t="s">
        <v>281</v>
      </c>
      <c r="B117" s="2">
        <v>6.8547565695661006E-2</v>
      </c>
      <c r="C117" s="2">
        <v>3.1360213516347303E-2</v>
      </c>
      <c r="D117" s="2">
        <v>7.4121996303142298E-2</v>
      </c>
      <c r="E117" s="2">
        <v>8.9055240061951493E-2</v>
      </c>
      <c r="F117" s="2">
        <v>3.3420241763451097E-2</v>
      </c>
      <c r="G117" s="2">
        <v>1.98776758409786E-3</v>
      </c>
      <c r="H117" s="2">
        <v>2.5484510911033102E-2</v>
      </c>
      <c r="I117" s="2">
        <v>-8.4821428571428603E-2</v>
      </c>
      <c r="J117" s="2">
        <v>6.4959349593495905E-2</v>
      </c>
      <c r="K117" s="2">
        <v>9.6190548896862398E-3</v>
      </c>
      <c r="L117" s="2">
        <v>7.7882797731569003E-2</v>
      </c>
      <c r="M117" s="2">
        <v>0.176359172220274</v>
      </c>
      <c r="N117" s="3">
        <v>0.36333333333333301</v>
      </c>
      <c r="O117" s="3">
        <v>0.54981515711645101</v>
      </c>
    </row>
    <row r="118" spans="1:15" x14ac:dyDescent="0.3">
      <c r="A118" s="8" t="s">
        <v>282</v>
      </c>
      <c r="B118" s="2">
        <v>9.6015362457993303E-2</v>
      </c>
      <c r="C118" s="2">
        <v>3.0223390275952701E-2</v>
      </c>
      <c r="D118" s="2">
        <v>-0.132227891156463</v>
      </c>
      <c r="E118" s="2">
        <v>-2.25379715825576E-2</v>
      </c>
      <c r="F118" s="2">
        <v>0.127318295739348</v>
      </c>
      <c r="G118" s="2">
        <v>4.6242774566474E-2</v>
      </c>
      <c r="H118" s="2">
        <v>4.2073948151296198E-2</v>
      </c>
      <c r="I118" s="2">
        <v>-4.3230016313213701E-2</v>
      </c>
      <c r="J118" s="2">
        <v>6.0954816709292398E-2</v>
      </c>
      <c r="K118" s="2">
        <v>0.133788670148654</v>
      </c>
      <c r="L118" s="2">
        <v>3.6144578313252997E-2</v>
      </c>
      <c r="M118" s="2">
        <v>0.114911080711354</v>
      </c>
      <c r="N118" s="3">
        <v>0.38959931798806502</v>
      </c>
      <c r="O118" s="3">
        <v>0.38605442176870702</v>
      </c>
    </row>
    <row r="119" spans="1:15" x14ac:dyDescent="0.3">
      <c r="A119" s="8" t="s">
        <v>283</v>
      </c>
      <c r="B119" s="2">
        <v>4.3203883495145597E-2</v>
      </c>
      <c r="C119" s="2">
        <v>4.4206607724522999E-3</v>
      </c>
      <c r="D119" s="2">
        <v>-0.10447069724345601</v>
      </c>
      <c r="E119" s="2">
        <v>3.6730470770822601E-2</v>
      </c>
      <c r="F119" s="2">
        <v>4.1167664670658702E-2</v>
      </c>
      <c r="G119" s="2">
        <v>3.2111190989695698E-2</v>
      </c>
      <c r="H119" s="2">
        <v>-9.9605293707917306E-2</v>
      </c>
      <c r="I119" s="2">
        <v>0.12815884476534301</v>
      </c>
      <c r="J119" s="2">
        <v>6.2399999999999997E-2</v>
      </c>
      <c r="K119" s="2">
        <v>0.107573149741824</v>
      </c>
      <c r="L119" s="2">
        <v>2.95260295260295E-2</v>
      </c>
      <c r="M119" s="2">
        <v>0.17207547169811299</v>
      </c>
      <c r="N119" s="3">
        <v>0.41988571428571397</v>
      </c>
      <c r="O119" s="3">
        <v>0.43896224229789199</v>
      </c>
    </row>
    <row r="120" spans="1:15" x14ac:dyDescent="0.3">
      <c r="A120" s="8" t="s">
        <v>284</v>
      </c>
      <c r="B120" s="2">
        <v>1.3485901103391901E-2</v>
      </c>
      <c r="C120" s="2">
        <v>2.5604838709677401E-2</v>
      </c>
      <c r="D120" s="2">
        <v>-3.5384312954590103E-2</v>
      </c>
      <c r="E120" s="2">
        <v>1.4265335235377999E-3</v>
      </c>
      <c r="F120" s="2">
        <v>2.4420024420024399E-2</v>
      </c>
      <c r="G120" s="2">
        <v>4.3702820818434601E-2</v>
      </c>
      <c r="H120" s="2">
        <v>3.5020936429387098E-2</v>
      </c>
      <c r="I120" s="2">
        <v>-3.8433247517469703E-2</v>
      </c>
      <c r="J120" s="2">
        <v>6.3300822336966905E-2</v>
      </c>
      <c r="K120" s="2">
        <v>0.21151079136690601</v>
      </c>
      <c r="L120" s="2">
        <v>-2.7019002375296901E-2</v>
      </c>
      <c r="M120" s="2">
        <v>6.9728410131217597E-2</v>
      </c>
      <c r="N120" s="3">
        <v>0.34079173838209997</v>
      </c>
      <c r="O120" s="3">
        <v>0.37821898958128602</v>
      </c>
    </row>
    <row r="121" spans="1:15" x14ac:dyDescent="0.3">
      <c r="A121" s="8" t="s">
        <v>285</v>
      </c>
      <c r="B121" s="2">
        <v>-4.2466765140324998E-2</v>
      </c>
      <c r="C121" s="2">
        <v>1.6004627844195901E-2</v>
      </c>
      <c r="D121" s="2">
        <v>-2.1066616056177601E-2</v>
      </c>
      <c r="E121" s="2">
        <v>8.9181853431562607E-3</v>
      </c>
      <c r="F121" s="2">
        <v>2.5749423520368901E-2</v>
      </c>
      <c r="G121" s="2">
        <v>6.5942300487073793E-2</v>
      </c>
      <c r="H121" s="2">
        <v>6.5377855887521999E-2</v>
      </c>
      <c r="I121" s="2">
        <v>8.6440118772682303E-2</v>
      </c>
      <c r="J121" s="2">
        <v>7.7133313088369307E-2</v>
      </c>
      <c r="K121" s="2">
        <v>4.5108542430222699E-2</v>
      </c>
      <c r="L121" s="2">
        <v>-3.7496628001079002E-2</v>
      </c>
      <c r="M121" s="2">
        <v>9.4310538116591902E-2</v>
      </c>
      <c r="N121" s="3">
        <v>0.18569693288794401</v>
      </c>
      <c r="O121" s="3">
        <v>0.48206490795217299</v>
      </c>
    </row>
    <row r="122" spans="1:15" x14ac:dyDescent="0.3">
      <c r="A122" s="8" t="s">
        <v>286</v>
      </c>
      <c r="B122" s="2">
        <v>-0.131821675634128</v>
      </c>
      <c r="C122" s="2">
        <v>5.4891544931385601E-2</v>
      </c>
      <c r="D122" s="2">
        <v>5.0356693243810303E-3</v>
      </c>
      <c r="E122" s="2">
        <v>-0.14676409185803799</v>
      </c>
      <c r="F122" s="2">
        <v>4.7956936628333703E-2</v>
      </c>
      <c r="G122" s="2">
        <v>6.5608218538407703E-2</v>
      </c>
      <c r="H122" s="2">
        <v>4.4478527607361998E-2</v>
      </c>
      <c r="I122" s="2">
        <v>0.20809733585064</v>
      </c>
      <c r="J122" s="2">
        <v>4.0979336690397598E-2</v>
      </c>
      <c r="K122" s="2">
        <v>9.1743119266055103E-3</v>
      </c>
      <c r="L122" s="2">
        <v>8.2479338842975203E-2</v>
      </c>
      <c r="M122" s="2">
        <v>0.11726981218506601</v>
      </c>
      <c r="N122" s="3">
        <v>0.27053307865949</v>
      </c>
      <c r="O122" s="3">
        <v>0.53524968527066696</v>
      </c>
    </row>
    <row r="123" spans="1:15" x14ac:dyDescent="0.3">
      <c r="A123" s="8" t="s">
        <v>287</v>
      </c>
      <c r="B123" s="2">
        <v>6.1618638871857798E-2</v>
      </c>
      <c r="C123" s="2">
        <v>1.12619116373087E-2</v>
      </c>
      <c r="D123" s="2">
        <v>0.213306681896059</v>
      </c>
      <c r="E123" s="2">
        <v>6.4485761355613097E-2</v>
      </c>
      <c r="F123" s="2">
        <v>-2.9184169798806101E-2</v>
      </c>
      <c r="G123" s="2">
        <v>3.25666135276702E-2</v>
      </c>
      <c r="H123" s="2">
        <v>9.0648434053815605E-2</v>
      </c>
      <c r="I123" s="2">
        <v>-6.4105156723963594E-2</v>
      </c>
      <c r="J123" s="2">
        <v>2.4632670700086401E-2</v>
      </c>
      <c r="K123" s="2">
        <v>-3.73260227752003E-2</v>
      </c>
      <c r="L123" s="2">
        <v>5.1916757940854298E-2</v>
      </c>
      <c r="M123" s="2">
        <v>7.3927530195751795E-2</v>
      </c>
      <c r="N123" s="3">
        <v>0.11430423509075199</v>
      </c>
      <c r="O123" s="3">
        <v>0.47258709308966301</v>
      </c>
    </row>
    <row r="124" spans="1:15" x14ac:dyDescent="0.3">
      <c r="A124" s="8" t="s">
        <v>288</v>
      </c>
      <c r="B124" s="2">
        <v>-3.8370720188902002E-2</v>
      </c>
      <c r="C124" s="2">
        <v>2.7010435850214901E-2</v>
      </c>
      <c r="D124" s="2">
        <v>-4.42319187089062E-2</v>
      </c>
      <c r="E124" s="2">
        <v>2.8767979987492202E-2</v>
      </c>
      <c r="F124" s="2">
        <v>-4.2553191489361703E-3</v>
      </c>
      <c r="G124" s="2">
        <v>-2.1978021978022001E-2</v>
      </c>
      <c r="H124" s="2">
        <v>2.68414481897628E-2</v>
      </c>
      <c r="I124" s="2">
        <v>4.2553191489361703E-3</v>
      </c>
      <c r="J124" s="2">
        <v>6.7191283292978202E-2</v>
      </c>
      <c r="K124" s="2">
        <v>0.13216108905275101</v>
      </c>
      <c r="L124" s="2">
        <v>6.9639278557114201E-2</v>
      </c>
      <c r="M124" s="2">
        <v>0.202341920374707</v>
      </c>
      <c r="N124" s="3">
        <v>0.55387409200968496</v>
      </c>
      <c r="O124" s="3">
        <v>0.53436939629408298</v>
      </c>
    </row>
    <row r="125" spans="1:15" x14ac:dyDescent="0.3">
      <c r="A125" s="8" t="s">
        <v>289</v>
      </c>
      <c r="B125" s="2">
        <v>0.124072825354012</v>
      </c>
      <c r="C125" s="2">
        <v>0.118476304739052</v>
      </c>
      <c r="D125" s="2">
        <v>-4.15661035130062E-2</v>
      </c>
      <c r="E125" s="2">
        <v>-1.1751538891997799E-2</v>
      </c>
      <c r="F125" s="2">
        <v>-0.140713476783692</v>
      </c>
      <c r="G125" s="2">
        <v>4.38220757825371E-2</v>
      </c>
      <c r="H125" s="2">
        <v>7.1022727272727307E-2</v>
      </c>
      <c r="I125" s="2">
        <v>-3.5366931918656098E-3</v>
      </c>
      <c r="J125" s="2">
        <v>8.9914226560189298E-2</v>
      </c>
      <c r="K125" s="2">
        <v>0.107462686567164</v>
      </c>
      <c r="L125" s="2">
        <v>8.8213673119333494E-2</v>
      </c>
      <c r="M125" s="2">
        <v>0.119117315919838</v>
      </c>
      <c r="N125" s="3">
        <v>0.46997929606625299</v>
      </c>
      <c r="O125" s="3">
        <v>0.33279699651381101</v>
      </c>
    </row>
    <row r="126" spans="1:15" x14ac:dyDescent="0.3">
      <c r="A126" s="8" t="s">
        <v>290</v>
      </c>
      <c r="B126" s="2">
        <v>-4.4843049327354299E-2</v>
      </c>
      <c r="C126" s="2">
        <v>-1.47551978537894E-2</v>
      </c>
      <c r="D126" s="2">
        <v>4.7651463580667096E-3</v>
      </c>
      <c r="E126" s="2">
        <v>2.94715447154472E-2</v>
      </c>
      <c r="F126" s="2">
        <v>3.6854228364593601E-2</v>
      </c>
      <c r="G126" s="2">
        <v>6.3154554109806402E-2</v>
      </c>
      <c r="H126" s="2">
        <v>2.0298507462686601E-2</v>
      </c>
      <c r="I126" s="2">
        <v>-5.17846693973084E-2</v>
      </c>
      <c r="J126" s="2">
        <v>7.7445232952792306E-2</v>
      </c>
      <c r="K126" s="2">
        <v>9.2210767468499405E-2</v>
      </c>
      <c r="L126" s="2">
        <v>8.3377031987414807E-2</v>
      </c>
      <c r="M126" s="2">
        <v>9.7047434656340803E-2</v>
      </c>
      <c r="N126" s="3">
        <v>0.39864239432274001</v>
      </c>
      <c r="O126" s="3">
        <v>0.54288631722259995</v>
      </c>
    </row>
    <row r="127" spans="1:15" x14ac:dyDescent="0.3">
      <c r="A127" s="8" t="s">
        <v>291</v>
      </c>
      <c r="B127" s="2">
        <v>-9.6098844525798009E-3</v>
      </c>
      <c r="C127" s="2">
        <v>4.4126140695391003E-2</v>
      </c>
      <c r="D127" s="2">
        <v>8.9722314415311394E-2</v>
      </c>
      <c r="E127" s="2">
        <v>3.18781725888325E-2</v>
      </c>
      <c r="F127" s="2">
        <v>3.28610783156238E-2</v>
      </c>
      <c r="G127" s="2">
        <v>3.83882644313202E-2</v>
      </c>
      <c r="H127" s="2">
        <v>1.75213283185029E-2</v>
      </c>
      <c r="I127" s="2">
        <v>-5.2289938694554602E-2</v>
      </c>
      <c r="J127" s="2">
        <v>6.5924657534246603E-2</v>
      </c>
      <c r="K127" s="2">
        <v>0.120838911200357</v>
      </c>
      <c r="L127" s="2">
        <v>4.9526236165299803E-2</v>
      </c>
      <c r="M127" s="2">
        <v>-8.26189211744177E-2</v>
      </c>
      <c r="N127" s="3">
        <v>0.15030441400304401</v>
      </c>
      <c r="O127" s="3">
        <v>0.33775860161522298</v>
      </c>
    </row>
    <row r="128" spans="1:15" x14ac:dyDescent="0.3">
      <c r="A128" s="8" t="s">
        <v>292</v>
      </c>
      <c r="B128" s="2">
        <v>4.9519370812700298E-3</v>
      </c>
      <c r="C128" s="2">
        <v>3.7681159420289898E-3</v>
      </c>
      <c r="D128" s="2">
        <v>3.9561074213109997E-2</v>
      </c>
      <c r="E128" s="2">
        <v>1.55555555555556E-2</v>
      </c>
      <c r="F128" s="2">
        <v>1.8417213712618501E-2</v>
      </c>
      <c r="G128" s="2">
        <v>3.2050134288272199E-2</v>
      </c>
      <c r="H128" s="2">
        <v>3.54788341429563E-2</v>
      </c>
      <c r="I128" s="2">
        <v>-5.2777079668258403E-3</v>
      </c>
      <c r="J128" s="2">
        <v>4.9856830048846203E-2</v>
      </c>
      <c r="K128" s="2">
        <v>5.6473608214343003E-2</v>
      </c>
      <c r="L128" s="2">
        <v>6.5375854214122994E-2</v>
      </c>
      <c r="M128" s="2">
        <v>5.6588981540873801E-2</v>
      </c>
      <c r="N128" s="3">
        <v>0.24852619167929901</v>
      </c>
      <c r="O128" s="3">
        <v>0.42699008566753299</v>
      </c>
    </row>
    <row r="129" spans="1:15" x14ac:dyDescent="0.3">
      <c r="A129" s="8" t="s">
        <v>293</v>
      </c>
      <c r="B129" s="2">
        <v>-2.7205160566540501E-2</v>
      </c>
      <c r="C129" s="2">
        <v>3.1425688337898203E-2</v>
      </c>
      <c r="D129" s="2">
        <v>4.0531097134870698E-3</v>
      </c>
      <c r="E129" s="2">
        <v>3.7861915367483297E-2</v>
      </c>
      <c r="F129" s="2">
        <v>3.8492489270386301E-2</v>
      </c>
      <c r="G129" s="2">
        <v>3.7969779155366097E-2</v>
      </c>
      <c r="H129" s="2">
        <v>3.6580813736468799E-2</v>
      </c>
      <c r="I129" s="2">
        <v>8.2823190493338094E-3</v>
      </c>
      <c r="J129" s="2">
        <v>6.4642857142857099E-2</v>
      </c>
      <c r="K129" s="2">
        <v>0.13082858101308301</v>
      </c>
      <c r="L129" s="2">
        <v>1.30525066745773E-2</v>
      </c>
      <c r="M129" s="2">
        <v>0.129917032698877</v>
      </c>
      <c r="N129" s="3">
        <v>0.37809523809523798</v>
      </c>
      <c r="O129" s="3">
        <v>0.61788958770090796</v>
      </c>
    </row>
    <row r="130" spans="1:15" x14ac:dyDescent="0.3">
      <c r="A130" s="8" t="s">
        <v>294</v>
      </c>
      <c r="B130" s="2">
        <v>0.15338923829489901</v>
      </c>
      <c r="C130" s="2">
        <v>3.5973947288700403E-2</v>
      </c>
      <c r="D130" s="2">
        <v>1.09657138679728E-2</v>
      </c>
      <c r="E130" s="2">
        <v>2.8418540747704099E-2</v>
      </c>
      <c r="F130" s="2">
        <v>1.6031500492195198E-2</v>
      </c>
      <c r="G130" s="2">
        <v>4.0968858131487901E-2</v>
      </c>
      <c r="H130" s="2">
        <v>3.0647520276558999E-2</v>
      </c>
      <c r="I130" s="2">
        <v>9.8690576017544992E-3</v>
      </c>
      <c r="J130" s="2">
        <v>-1.5968318855390899E-2</v>
      </c>
      <c r="K130" s="2">
        <v>-0.100934700765935</v>
      </c>
      <c r="L130" s="2">
        <v>-1.97097682477799E-2</v>
      </c>
      <c r="M130" s="2">
        <v>0.139932243334806</v>
      </c>
      <c r="N130" s="3">
        <v>-1.1369443025038299E-2</v>
      </c>
      <c r="O130" s="3">
        <v>0.13151546165655401</v>
      </c>
    </row>
    <row r="131" spans="1:15" x14ac:dyDescent="0.3">
      <c r="A131" s="8" t="s">
        <v>295</v>
      </c>
      <c r="B131" s="2">
        <v>-1.6901408450704199E-2</v>
      </c>
      <c r="C131" s="2">
        <v>2.75071633237822E-2</v>
      </c>
      <c r="D131" s="2">
        <v>5.0195203569436703E-3</v>
      </c>
      <c r="E131" s="2">
        <v>4.4950055493895698E-2</v>
      </c>
      <c r="F131" s="2">
        <v>2.07116303770579E-2</v>
      </c>
      <c r="G131" s="2">
        <v>4.9427679500520301E-2</v>
      </c>
      <c r="H131" s="2">
        <v>5.1065939514129903E-2</v>
      </c>
      <c r="I131" s="2">
        <v>-7.5471698113207496E-3</v>
      </c>
      <c r="J131" s="2">
        <v>0.100285171102662</v>
      </c>
      <c r="K131" s="2">
        <v>0.101943844492441</v>
      </c>
      <c r="L131" s="2">
        <v>4.5080360642885099E-2</v>
      </c>
      <c r="M131" s="2">
        <v>0.12153038259564899</v>
      </c>
      <c r="N131" s="3">
        <v>0.42110266159695797</v>
      </c>
      <c r="O131" s="3">
        <v>0.66759620747350801</v>
      </c>
    </row>
    <row r="132" spans="1:15" x14ac:dyDescent="0.3">
      <c r="A132" s="8" t="s">
        <v>296</v>
      </c>
      <c r="B132" s="2">
        <v>8.6497890295358607E-2</v>
      </c>
      <c r="C132" s="2">
        <v>1.28640776699029E-2</v>
      </c>
      <c r="D132" s="2">
        <v>8.9144500359453593E-2</v>
      </c>
      <c r="E132" s="2">
        <v>2.7942794279427901E-2</v>
      </c>
      <c r="F132" s="2">
        <v>4.92294520547945E-3</v>
      </c>
      <c r="G132" s="2">
        <v>3.0457933972310999E-2</v>
      </c>
      <c r="H132" s="2">
        <v>5.2087639520462997E-2</v>
      </c>
      <c r="I132" s="2">
        <v>3.1827111984282903E-2</v>
      </c>
      <c r="J132" s="2">
        <v>2.51332825590251E-2</v>
      </c>
      <c r="K132" s="2">
        <v>-6.5007429420505204E-3</v>
      </c>
      <c r="L132" s="2">
        <v>6.59936436717143E-2</v>
      </c>
      <c r="M132" s="2">
        <v>9.2949842160645404E-2</v>
      </c>
      <c r="N132" s="3">
        <v>0.186595582635187</v>
      </c>
      <c r="O132" s="3">
        <v>0.49341001677450302</v>
      </c>
    </row>
    <row r="133" spans="1:15" x14ac:dyDescent="0.3">
      <c r="A133" s="8" t="s">
        <v>297</v>
      </c>
      <c r="B133" s="2">
        <v>-8.7744742567077594E-2</v>
      </c>
      <c r="C133" s="2">
        <v>2.7027027027027001E-2</v>
      </c>
      <c r="D133" s="2">
        <v>4.64396284829721E-3</v>
      </c>
      <c r="E133" s="2">
        <v>-1.0015408320493101E-2</v>
      </c>
      <c r="F133" s="2">
        <v>-1.5564202334630401E-2</v>
      </c>
      <c r="G133" s="2">
        <v>6.2450592885375501E-2</v>
      </c>
      <c r="H133" s="2">
        <v>3.3482142857142898E-2</v>
      </c>
      <c r="I133" s="2">
        <v>-6.1915046796256298E-2</v>
      </c>
      <c r="J133" s="2">
        <v>0.108979278587874</v>
      </c>
      <c r="K133" s="2">
        <v>9.9653979238754298E-2</v>
      </c>
      <c r="L133" s="2">
        <v>0.11831340465701699</v>
      </c>
      <c r="M133" s="2">
        <v>0.19864940911648801</v>
      </c>
      <c r="N133" s="3">
        <v>0.63468917881811204</v>
      </c>
      <c r="O133" s="3">
        <v>0.648606811145511</v>
      </c>
    </row>
    <row r="134" spans="1:15" x14ac:dyDescent="0.3">
      <c r="A134" s="8" t="s">
        <v>298</v>
      </c>
      <c r="B134" s="2">
        <v>-8.54700854700855E-2</v>
      </c>
      <c r="C134" s="2">
        <v>4.3134435657800098E-3</v>
      </c>
      <c r="D134" s="2">
        <v>4.2949176807444499E-2</v>
      </c>
      <c r="E134" s="2">
        <v>0</v>
      </c>
      <c r="F134" s="2">
        <v>2.9512697323267001E-2</v>
      </c>
      <c r="G134" s="2">
        <v>3.06666666666667E-2</v>
      </c>
      <c r="H134" s="2">
        <v>1.3583441138421699E-2</v>
      </c>
      <c r="I134" s="2">
        <v>1.03063178047224</v>
      </c>
      <c r="J134" s="2">
        <v>-4.7140163419233201E-3</v>
      </c>
      <c r="K134" s="2">
        <v>-0.359962109251658</v>
      </c>
      <c r="L134" s="2">
        <v>0.41193882585101099</v>
      </c>
      <c r="M134" s="2">
        <v>-0.18553459119496901</v>
      </c>
      <c r="N134" s="3">
        <v>-0.26744186046511598</v>
      </c>
      <c r="O134" s="3">
        <v>0.66857551896921996</v>
      </c>
    </row>
    <row r="135" spans="1:15" x14ac:dyDescent="0.3">
      <c r="A135" s="8" t="s">
        <v>299</v>
      </c>
      <c r="B135" s="2">
        <v>5.3223388305847101E-2</v>
      </c>
      <c r="C135" s="2">
        <v>3.0960854092526701E-2</v>
      </c>
      <c r="D135" s="2">
        <v>2.7614773904038699E-3</v>
      </c>
      <c r="E135" s="2">
        <v>4.1996557659208303E-2</v>
      </c>
      <c r="F135" s="2">
        <v>5.1205814337627997E-2</v>
      </c>
      <c r="G135" s="2">
        <v>3.5931280117326603E-2</v>
      </c>
      <c r="H135" s="2">
        <v>3.5999595510162803E-2</v>
      </c>
      <c r="I135" s="2">
        <v>-7.3206442166910699E-3</v>
      </c>
      <c r="J135" s="2">
        <v>8.8692232055063894E-2</v>
      </c>
      <c r="K135" s="2">
        <v>0.15480491329479801</v>
      </c>
      <c r="L135" s="2">
        <v>0.16823087752228999</v>
      </c>
      <c r="M135" s="2">
        <v>-0.13302537323425101</v>
      </c>
      <c r="N135" s="3">
        <v>0.273352999016716</v>
      </c>
      <c r="O135" s="3">
        <v>0.49004717523875302</v>
      </c>
    </row>
    <row r="136" spans="1:15" x14ac:dyDescent="0.3">
      <c r="A136" s="8" t="s">
        <v>300</v>
      </c>
      <c r="B136" s="2">
        <v>-3.6286919831223598E-2</v>
      </c>
      <c r="C136" s="2">
        <v>2.2241681260945698E-2</v>
      </c>
      <c r="D136" s="2">
        <v>9.0457426760322104E-2</v>
      </c>
      <c r="E136" s="2">
        <v>2.4980361351138999E-2</v>
      </c>
      <c r="F136" s="2">
        <v>1.1649294911097501E-2</v>
      </c>
      <c r="G136" s="2">
        <v>2.5000000000000001E-2</v>
      </c>
      <c r="H136" s="2">
        <v>4.39024390243902E-2</v>
      </c>
      <c r="I136" s="2">
        <v>-5.9756442934012999E-2</v>
      </c>
      <c r="J136" s="2">
        <v>3.9909638554216899E-2</v>
      </c>
      <c r="K136" s="2">
        <v>0.12541636495293301</v>
      </c>
      <c r="L136" s="2">
        <v>5.1730793977609102E-2</v>
      </c>
      <c r="M136" s="2">
        <v>0.14866022268444901</v>
      </c>
      <c r="N136" s="3">
        <v>0.41385542168674699</v>
      </c>
      <c r="O136" s="3">
        <v>0.60836045913996895</v>
      </c>
    </row>
    <row r="137" spans="1:15" x14ac:dyDescent="0.3">
      <c r="A137" s="8" t="s">
        <v>301</v>
      </c>
      <c r="B137" s="2">
        <v>2.05728116175877E-2</v>
      </c>
      <c r="C137" s="2">
        <v>3.3596837944663998E-3</v>
      </c>
      <c r="D137" s="2">
        <v>-3.0135907031711599E-2</v>
      </c>
      <c r="E137" s="2">
        <v>2.2542648253452501E-2</v>
      </c>
      <c r="F137" s="2">
        <v>3.03872889771599E-2</v>
      </c>
      <c r="G137" s="2">
        <v>4.3562066306861998E-2</v>
      </c>
      <c r="H137" s="2">
        <v>2.8260066494274101E-2</v>
      </c>
      <c r="I137" s="2">
        <v>-1.9040776001436999E-2</v>
      </c>
      <c r="J137" s="2">
        <v>6.2625892693645893E-2</v>
      </c>
      <c r="K137" s="2">
        <v>0.126830949508875</v>
      </c>
      <c r="L137" s="2">
        <v>2.7527144823367499E-2</v>
      </c>
      <c r="M137" s="2">
        <v>8.5875874386069403E-2</v>
      </c>
      <c r="N137" s="3">
        <v>0.336019044131111</v>
      </c>
      <c r="O137" s="3">
        <v>0.43706913531613201</v>
      </c>
    </row>
    <row r="138" spans="1:15" x14ac:dyDescent="0.3">
      <c r="A138" s="8" t="s">
        <v>302</v>
      </c>
      <c r="B138" s="2">
        <v>6.8181818181818205E-2</v>
      </c>
      <c r="C138" s="2">
        <v>5.5646481178396098E-3</v>
      </c>
      <c r="D138" s="2">
        <v>-6.25E-2</v>
      </c>
      <c r="E138" s="2">
        <v>-3.4722222222222199E-3</v>
      </c>
      <c r="F138" s="2">
        <v>-7.6655052264808397E-3</v>
      </c>
      <c r="G138" s="2">
        <v>2.35252808988764E-2</v>
      </c>
      <c r="H138" s="2">
        <v>3.0874785591766701E-3</v>
      </c>
      <c r="I138" s="2">
        <v>-0.13645690834473301</v>
      </c>
      <c r="J138" s="2">
        <v>3.2079207920792101E-2</v>
      </c>
      <c r="K138" s="2">
        <v>0.48388334612432798</v>
      </c>
      <c r="L138" s="2">
        <v>8.6889061287819994E-2</v>
      </c>
      <c r="M138" s="2">
        <v>-8.0180823221508393E-2</v>
      </c>
      <c r="N138" s="3">
        <v>0.53108910891089101</v>
      </c>
      <c r="O138" s="3">
        <v>0.25846354166666702</v>
      </c>
    </row>
    <row r="139" spans="1:15" x14ac:dyDescent="0.3">
      <c r="A139" s="8" t="s">
        <v>303</v>
      </c>
      <c r="B139" s="2">
        <v>-4.4237012987012998E-2</v>
      </c>
      <c r="C139" s="2">
        <v>-3.39702760084926E-3</v>
      </c>
      <c r="D139" s="2">
        <v>-4.2607584149978702E-3</v>
      </c>
      <c r="E139" s="2">
        <v>2.1822849807445401E-2</v>
      </c>
      <c r="F139" s="2">
        <v>3.8944723618090503E-2</v>
      </c>
      <c r="G139" s="2">
        <v>3.6275695284159602E-2</v>
      </c>
      <c r="H139" s="2">
        <v>4.3951769739401E-2</v>
      </c>
      <c r="I139" s="2">
        <v>-5.5514157973174397E-2</v>
      </c>
      <c r="J139" s="2">
        <v>9.5463510848126196E-2</v>
      </c>
      <c r="K139" s="2">
        <v>7.77817788980915E-2</v>
      </c>
      <c r="L139" s="2">
        <v>9.7226862679585704E-2</v>
      </c>
      <c r="M139" s="2">
        <v>0.10931790499391</v>
      </c>
      <c r="N139" s="3">
        <v>0.43708086785009898</v>
      </c>
      <c r="O139" s="3">
        <v>0.55219429058372405</v>
      </c>
    </row>
    <row r="140" spans="1:15" x14ac:dyDescent="0.3">
      <c r="A140" s="8" t="s">
        <v>304</v>
      </c>
      <c r="B140" s="2">
        <v>-6.1079156395508101E-2</v>
      </c>
      <c r="C140" s="2">
        <v>4.3465577596266E-2</v>
      </c>
      <c r="D140" s="2">
        <v>0.27984344422700602</v>
      </c>
      <c r="E140" s="2">
        <v>3.9318479685452198E-2</v>
      </c>
      <c r="F140" s="2">
        <v>2.41698192517865E-2</v>
      </c>
      <c r="G140" s="2">
        <v>3.03714344346399E-2</v>
      </c>
      <c r="H140" s="2">
        <v>4.1625174268074099E-2</v>
      </c>
      <c r="I140" s="2">
        <v>-0.23881453154875701</v>
      </c>
      <c r="J140" s="2">
        <v>5.7523235367997999E-2</v>
      </c>
      <c r="K140" s="2">
        <v>6.8646080760094999E-2</v>
      </c>
      <c r="L140" s="2">
        <v>0.21560346743720801</v>
      </c>
      <c r="M140" s="2">
        <v>-5.4854635216675801E-3</v>
      </c>
      <c r="N140" s="3">
        <v>0.36623963828183898</v>
      </c>
      <c r="O140" s="3">
        <v>0.52054794520547898</v>
      </c>
    </row>
    <row r="141" spans="1:15" x14ac:dyDescent="0.3">
      <c r="A141" s="8" t="s">
        <v>305</v>
      </c>
      <c r="B141" s="2">
        <v>5.6905864197530902E-2</v>
      </c>
      <c r="C141" s="2">
        <v>1.2776054024457E-3</v>
      </c>
      <c r="D141" s="2">
        <v>-8.7860007291286901E-2</v>
      </c>
      <c r="E141" s="2">
        <v>1.73860911270983E-2</v>
      </c>
      <c r="F141" s="2">
        <v>5.1659791789432301E-2</v>
      </c>
      <c r="G141" s="2">
        <v>1.8864400448263E-2</v>
      </c>
      <c r="H141" s="2">
        <v>8.4326306141154894E-3</v>
      </c>
      <c r="I141" s="2">
        <v>6.1806944191965096E-3</v>
      </c>
      <c r="J141" s="2">
        <v>6.6666666666666693E-2</v>
      </c>
      <c r="K141" s="2">
        <v>9.4681571815718193E-2</v>
      </c>
      <c r="L141" s="2">
        <v>6.3747485687761105E-2</v>
      </c>
      <c r="M141" s="2">
        <v>8.1890909090909098E-2</v>
      </c>
      <c r="N141" s="3">
        <v>0.34381210478771501</v>
      </c>
      <c r="O141" s="3">
        <v>0.35581480131243198</v>
      </c>
    </row>
    <row r="142" spans="1:15" x14ac:dyDescent="0.3">
      <c r="A142" s="8" t="s">
        <v>306</v>
      </c>
      <c r="B142" s="2">
        <v>9.5049757591222306E-2</v>
      </c>
      <c r="C142" s="2">
        <v>2.7962250961202401E-3</v>
      </c>
      <c r="D142" s="2">
        <v>8.3652840711049108E-3</v>
      </c>
      <c r="E142" s="2">
        <v>3.2953105196451199E-2</v>
      </c>
      <c r="F142" s="2">
        <v>2.6993865030674798E-2</v>
      </c>
      <c r="G142" s="2">
        <v>3.0954708374063201E-2</v>
      </c>
      <c r="H142" s="2">
        <v>5.0674252001685599E-2</v>
      </c>
      <c r="I142" s="2">
        <v>2.3764163240750001E-2</v>
      </c>
      <c r="J142" s="2">
        <v>9.0499510284035301E-2</v>
      </c>
      <c r="K142" s="2">
        <v>-1.52685467936052E-2</v>
      </c>
      <c r="L142" s="2">
        <v>0.132251003283473</v>
      </c>
      <c r="M142" s="2">
        <v>-5.4857419043015901E-2</v>
      </c>
      <c r="N142" s="3">
        <v>0.149167482859941</v>
      </c>
      <c r="O142" s="3">
        <v>0.36319275008713803</v>
      </c>
    </row>
    <row r="143" spans="1:15" x14ac:dyDescent="0.3">
      <c r="A143" s="8" t="s">
        <v>307</v>
      </c>
      <c r="B143" s="2">
        <v>5.3322395406070498E-2</v>
      </c>
      <c r="C143" s="2">
        <v>3.6604361370716501E-2</v>
      </c>
      <c r="D143" s="2">
        <v>3.00525920360631E-2</v>
      </c>
      <c r="E143" s="2">
        <v>2.9029905178701701E-2</v>
      </c>
      <c r="F143" s="2">
        <v>8.6475758434930508E-3</v>
      </c>
      <c r="G143" s="2">
        <v>2.71257905832748E-2</v>
      </c>
      <c r="H143" s="2">
        <v>3.4893267651888299E-2</v>
      </c>
      <c r="I143" s="2">
        <v>5.3814623826523897E-2</v>
      </c>
      <c r="J143" s="2">
        <v>4.81806775407779E-2</v>
      </c>
      <c r="K143" s="2">
        <v>-1.8194876705769698E-2</v>
      </c>
      <c r="L143" s="2">
        <v>0.101072909046574</v>
      </c>
      <c r="M143" s="2">
        <v>5.4257557302624304E-3</v>
      </c>
      <c r="N143" s="3">
        <v>0.13927227101631101</v>
      </c>
      <c r="O143" s="3">
        <v>0.36438767843726499</v>
      </c>
    </row>
    <row r="144" spans="1:15" x14ac:dyDescent="0.3">
      <c r="A144" s="11" t="s">
        <v>18</v>
      </c>
      <c r="B144" s="3">
        <v>2.70856018091967E-2</v>
      </c>
      <c r="C144" s="3">
        <v>2.49594797092733E-2</v>
      </c>
      <c r="D144" s="3">
        <v>2.80613640319252E-2</v>
      </c>
      <c r="E144" s="3">
        <v>2.7014869061323998E-2</v>
      </c>
      <c r="F144" s="3">
        <v>2.8974722474720101E-2</v>
      </c>
      <c r="G144" s="3">
        <v>3.5354159514818601E-2</v>
      </c>
      <c r="H144" s="3">
        <v>3.8974531275558201E-2</v>
      </c>
      <c r="I144" s="3">
        <v>-9.8163946982107505E-3</v>
      </c>
      <c r="J144" s="3">
        <v>5.3913058425150803E-2</v>
      </c>
      <c r="K144" s="3">
        <v>6.9813336377796104E-2</v>
      </c>
      <c r="L144" s="3">
        <v>6.1255602646583501E-2</v>
      </c>
      <c r="M144" s="3">
        <v>4.5046112739182902E-2</v>
      </c>
      <c r="N144" s="3">
        <v>0.25045550647163001</v>
      </c>
      <c r="O144" s="3">
        <v>0.44703249707849502</v>
      </c>
    </row>
    <row r="145" spans="1:1" x14ac:dyDescent="0.3">
      <c r="A145" s="15"/>
    </row>
    <row r="146" spans="1:1" x14ac:dyDescent="0.3">
      <c r="A146" s="13" t="s">
        <v>42</v>
      </c>
    </row>
    <row r="147" spans="1:1" x14ac:dyDescent="0.3">
      <c r="A147" s="14" t="s">
        <v>43</v>
      </c>
    </row>
    <row r="148" spans="1:1" x14ac:dyDescent="0.3">
      <c r="A148" s="14" t="s">
        <v>44</v>
      </c>
    </row>
    <row r="149" spans="1:1" x14ac:dyDescent="0.3">
      <c r="A149" s="14" t="s">
        <v>47</v>
      </c>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N7"/>
    <mergeCell ref="B54:N54"/>
    <mergeCell ref="B100:M100"/>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pageSetUpPr fitToPage="1"/>
  </sheetPr>
  <dimension ref="A1:O400"/>
  <sheetViews>
    <sheetView showGridLines="0" workbookViewId="0"/>
  </sheetViews>
  <sheetFormatPr defaultColWidth="11.5546875" defaultRowHeight="14.4" x14ac:dyDescent="0.3"/>
  <cols>
    <col min="1" max="1" width="25.6640625" customWidth="1"/>
    <col min="2" max="12" width="10.5546875" customWidth="1"/>
  </cols>
  <sheetData>
    <row r="1" spans="1:14" ht="15.6" x14ac:dyDescent="0.3">
      <c r="A1" s="12" t="s">
        <v>311</v>
      </c>
    </row>
    <row r="2" spans="1:14" ht="15.6" x14ac:dyDescent="0.3">
      <c r="A2" s="12" t="s">
        <v>312</v>
      </c>
    </row>
    <row r="3" spans="1:14" ht="15.6" x14ac:dyDescent="0.3">
      <c r="A3" s="12" t="s">
        <v>310</v>
      </c>
    </row>
    <row r="4" spans="1:14" x14ac:dyDescent="0.3">
      <c r="A4" s="15"/>
    </row>
    <row r="5" spans="1:14" x14ac:dyDescent="0.3">
      <c r="A5" s="15"/>
    </row>
    <row r="6" spans="1:14" x14ac:dyDescent="0.3">
      <c r="A6" s="16" t="str">
        <f>HYPERLINK("#'Table of contents'!A126", "Back to contents")</f>
        <v>Back to contents</v>
      </c>
    </row>
    <row r="7" spans="1:14" x14ac:dyDescent="0.3">
      <c r="A7" s="15"/>
      <c r="B7" s="18" t="s">
        <v>36</v>
      </c>
      <c r="C7" s="19"/>
      <c r="D7" s="19"/>
      <c r="E7" s="19"/>
      <c r="F7" s="19"/>
      <c r="G7" s="19"/>
      <c r="H7" s="19"/>
      <c r="I7" s="19"/>
      <c r="J7" s="19"/>
      <c r="K7" s="19"/>
      <c r="L7" s="19"/>
      <c r="M7" s="19"/>
      <c r="N7" s="19"/>
    </row>
    <row r="8" spans="1:14" x14ac:dyDescent="0.3">
      <c r="A8" s="9" t="s">
        <v>41</v>
      </c>
      <c r="B8" s="4" t="s">
        <v>0</v>
      </c>
      <c r="C8" s="4" t="s">
        <v>1</v>
      </c>
      <c r="D8" s="4" t="s">
        <v>2</v>
      </c>
      <c r="E8" s="4" t="s">
        <v>3</v>
      </c>
      <c r="F8" s="4" t="s">
        <v>4</v>
      </c>
      <c r="G8" s="4" t="s">
        <v>5</v>
      </c>
      <c r="H8" s="4" t="s">
        <v>6</v>
      </c>
      <c r="I8" s="4" t="s">
        <v>7</v>
      </c>
      <c r="J8" s="4" t="s">
        <v>8</v>
      </c>
      <c r="K8" s="4" t="s">
        <v>9</v>
      </c>
      <c r="L8" s="4" t="s">
        <v>10</v>
      </c>
      <c r="M8" s="4" t="s">
        <v>11</v>
      </c>
      <c r="N8" s="4" t="s">
        <v>12</v>
      </c>
    </row>
    <row r="9" spans="1:14" x14ac:dyDescent="0.3">
      <c r="A9" s="7" t="s">
        <v>266</v>
      </c>
      <c r="B9" s="1">
        <v>2620</v>
      </c>
      <c r="C9" s="1">
        <v>2401</v>
      </c>
      <c r="D9" s="1">
        <v>2455</v>
      </c>
      <c r="E9" s="1">
        <v>3270</v>
      </c>
      <c r="F9" s="1">
        <v>3319</v>
      </c>
      <c r="G9" s="1">
        <v>3439</v>
      </c>
      <c r="H9" s="1">
        <v>3734</v>
      </c>
      <c r="I9" s="1">
        <v>3800</v>
      </c>
      <c r="J9" s="1">
        <v>3338</v>
      </c>
      <c r="K9" s="1">
        <v>3470</v>
      </c>
      <c r="L9" s="1">
        <v>3387</v>
      </c>
      <c r="M9" s="1">
        <v>3707</v>
      </c>
      <c r="N9" s="1">
        <v>4019</v>
      </c>
    </row>
    <row r="10" spans="1:14" x14ac:dyDescent="0.3">
      <c r="A10" s="7" t="s">
        <v>267</v>
      </c>
      <c r="B10" s="1">
        <v>2361</v>
      </c>
      <c r="C10" s="1">
        <v>2302</v>
      </c>
      <c r="D10" s="1">
        <v>2248</v>
      </c>
      <c r="E10" s="1">
        <v>2285</v>
      </c>
      <c r="F10" s="1">
        <v>2288</v>
      </c>
      <c r="G10" s="1">
        <v>2508</v>
      </c>
      <c r="H10" s="1">
        <v>2473</v>
      </c>
      <c r="I10" s="1">
        <v>2097</v>
      </c>
      <c r="J10" s="1">
        <v>2639</v>
      </c>
      <c r="K10" s="1">
        <v>2786</v>
      </c>
      <c r="L10" s="1">
        <v>2926</v>
      </c>
      <c r="M10" s="1">
        <v>3093</v>
      </c>
      <c r="N10" s="1">
        <v>3554</v>
      </c>
    </row>
    <row r="11" spans="1:14" x14ac:dyDescent="0.3">
      <c r="A11" s="7" t="s">
        <v>268</v>
      </c>
      <c r="B11" s="1">
        <v>6282</v>
      </c>
      <c r="C11" s="1">
        <v>6632</v>
      </c>
      <c r="D11" s="1">
        <v>6614</v>
      </c>
      <c r="E11" s="1">
        <v>7122</v>
      </c>
      <c r="F11" s="1">
        <v>7119</v>
      </c>
      <c r="G11" s="1">
        <v>7279</v>
      </c>
      <c r="H11" s="1">
        <v>7524</v>
      </c>
      <c r="I11" s="1">
        <v>7922</v>
      </c>
      <c r="J11" s="1">
        <v>8367</v>
      </c>
      <c r="K11" s="1">
        <v>8495</v>
      </c>
      <c r="L11" s="1">
        <v>8192</v>
      </c>
      <c r="M11" s="1">
        <v>8658</v>
      </c>
      <c r="N11" s="1">
        <v>8975</v>
      </c>
    </row>
    <row r="12" spans="1:14" x14ac:dyDescent="0.3">
      <c r="A12" s="7" t="s">
        <v>269</v>
      </c>
      <c r="B12" s="1">
        <v>2986</v>
      </c>
      <c r="C12" s="1">
        <v>2873</v>
      </c>
      <c r="D12" s="1">
        <v>3038</v>
      </c>
      <c r="E12" s="1">
        <v>3080</v>
      </c>
      <c r="F12" s="1">
        <v>2989</v>
      </c>
      <c r="G12" s="1">
        <v>3050</v>
      </c>
      <c r="H12" s="1">
        <v>3244</v>
      </c>
      <c r="I12" s="1">
        <v>3426</v>
      </c>
      <c r="J12" s="1">
        <v>3556</v>
      </c>
      <c r="K12" s="1">
        <v>3717</v>
      </c>
      <c r="L12" s="1">
        <v>4187</v>
      </c>
      <c r="M12" s="1">
        <v>4645</v>
      </c>
      <c r="N12" s="1">
        <v>5128</v>
      </c>
    </row>
    <row r="13" spans="1:14" x14ac:dyDescent="0.3">
      <c r="A13" s="7" t="s">
        <v>270</v>
      </c>
      <c r="B13" s="1">
        <v>3682</v>
      </c>
      <c r="C13" s="1">
        <v>3681</v>
      </c>
      <c r="D13" s="1">
        <v>3724</v>
      </c>
      <c r="E13" s="1">
        <v>4307</v>
      </c>
      <c r="F13" s="1">
        <v>4514</v>
      </c>
      <c r="G13" s="1">
        <v>4446</v>
      </c>
      <c r="H13" s="1">
        <v>4799</v>
      </c>
      <c r="I13" s="1">
        <v>5020</v>
      </c>
      <c r="J13" s="1">
        <v>4371</v>
      </c>
      <c r="K13" s="1">
        <v>4598</v>
      </c>
      <c r="L13" s="1">
        <v>4967</v>
      </c>
      <c r="M13" s="1">
        <v>5195</v>
      </c>
      <c r="N13" s="1">
        <v>5383</v>
      </c>
    </row>
    <row r="14" spans="1:14" x14ac:dyDescent="0.3">
      <c r="A14" s="7" t="s">
        <v>271</v>
      </c>
      <c r="B14" s="1">
        <v>6128</v>
      </c>
      <c r="C14" s="1">
        <v>6398</v>
      </c>
      <c r="D14" s="1">
        <v>6426</v>
      </c>
      <c r="E14" s="1">
        <v>6090</v>
      </c>
      <c r="F14" s="1">
        <v>6206</v>
      </c>
      <c r="G14" s="1">
        <v>6322</v>
      </c>
      <c r="H14" s="1">
        <v>6217</v>
      </c>
      <c r="I14" s="1">
        <v>6386</v>
      </c>
      <c r="J14" s="1">
        <v>7081</v>
      </c>
      <c r="K14" s="1">
        <v>6794</v>
      </c>
      <c r="L14" s="1">
        <v>7466</v>
      </c>
      <c r="M14" s="1">
        <v>7511</v>
      </c>
      <c r="N14" s="1">
        <v>8551</v>
      </c>
    </row>
    <row r="15" spans="1:14" x14ac:dyDescent="0.3">
      <c r="A15" s="7" t="s">
        <v>272</v>
      </c>
      <c r="B15" s="1">
        <v>3755</v>
      </c>
      <c r="C15" s="1">
        <v>4090</v>
      </c>
      <c r="D15" s="1">
        <v>4107</v>
      </c>
      <c r="E15" s="1">
        <v>4619</v>
      </c>
      <c r="F15" s="1">
        <v>4865</v>
      </c>
      <c r="G15" s="1">
        <v>4960</v>
      </c>
      <c r="H15" s="1">
        <v>5137</v>
      </c>
      <c r="I15" s="1">
        <v>6064</v>
      </c>
      <c r="J15" s="1">
        <v>5828</v>
      </c>
      <c r="K15" s="1">
        <v>5894</v>
      </c>
      <c r="L15" s="1">
        <v>6106</v>
      </c>
      <c r="M15" s="1">
        <v>6206</v>
      </c>
      <c r="N15" s="1">
        <v>5793</v>
      </c>
    </row>
    <row r="16" spans="1:14" x14ac:dyDescent="0.3">
      <c r="A16" s="7" t="s">
        <v>273</v>
      </c>
      <c r="B16" s="1">
        <v>8726</v>
      </c>
      <c r="C16" s="1">
        <v>8923</v>
      </c>
      <c r="D16" s="1">
        <v>8941</v>
      </c>
      <c r="E16" s="1">
        <v>9004</v>
      </c>
      <c r="F16" s="1">
        <v>9857</v>
      </c>
      <c r="G16" s="1">
        <v>10925</v>
      </c>
      <c r="H16" s="1">
        <v>11872</v>
      </c>
      <c r="I16" s="1">
        <v>12749</v>
      </c>
      <c r="J16" s="1">
        <v>13180</v>
      </c>
      <c r="K16" s="1">
        <v>14394</v>
      </c>
      <c r="L16" s="1">
        <v>16880</v>
      </c>
      <c r="M16" s="1">
        <v>18033</v>
      </c>
      <c r="N16" s="1">
        <v>12928</v>
      </c>
    </row>
    <row r="17" spans="1:14" x14ac:dyDescent="0.3">
      <c r="A17" s="7" t="s">
        <v>274</v>
      </c>
      <c r="B17" s="1">
        <v>1403</v>
      </c>
      <c r="C17" s="1">
        <v>1709</v>
      </c>
      <c r="D17" s="1">
        <v>1715</v>
      </c>
      <c r="E17" s="1">
        <v>1347</v>
      </c>
      <c r="F17" s="1">
        <v>1333</v>
      </c>
      <c r="G17" s="1">
        <v>1457</v>
      </c>
      <c r="H17" s="1">
        <v>1600</v>
      </c>
      <c r="I17" s="1">
        <v>1923</v>
      </c>
      <c r="J17" s="1">
        <v>1545</v>
      </c>
      <c r="K17" s="1">
        <v>1613</v>
      </c>
      <c r="L17" s="1">
        <v>2375</v>
      </c>
      <c r="M17" s="1">
        <v>1827</v>
      </c>
      <c r="N17" s="1">
        <v>2025</v>
      </c>
    </row>
    <row r="18" spans="1:14" x14ac:dyDescent="0.3">
      <c r="A18" s="7" t="s">
        <v>275</v>
      </c>
      <c r="B18" s="1">
        <v>2726</v>
      </c>
      <c r="C18" s="1">
        <v>2631</v>
      </c>
      <c r="D18" s="1">
        <v>2687</v>
      </c>
      <c r="E18" s="1">
        <v>2683</v>
      </c>
      <c r="F18" s="1">
        <v>2593</v>
      </c>
      <c r="G18" s="1">
        <v>2706</v>
      </c>
      <c r="H18" s="1">
        <v>2798</v>
      </c>
      <c r="I18" s="1">
        <v>2885</v>
      </c>
      <c r="J18" s="1">
        <v>2976</v>
      </c>
      <c r="K18" s="1">
        <v>3058</v>
      </c>
      <c r="L18" s="1">
        <v>3322</v>
      </c>
      <c r="M18" s="1">
        <v>3637</v>
      </c>
      <c r="N18" s="1">
        <v>4337</v>
      </c>
    </row>
    <row r="19" spans="1:14" x14ac:dyDescent="0.3">
      <c r="A19" s="7" t="s">
        <v>276</v>
      </c>
      <c r="B19" s="1">
        <v>2400</v>
      </c>
      <c r="C19" s="1">
        <v>2233</v>
      </c>
      <c r="D19" s="1">
        <v>2385</v>
      </c>
      <c r="E19" s="1">
        <v>2415</v>
      </c>
      <c r="F19" s="1">
        <v>2449</v>
      </c>
      <c r="G19" s="1">
        <v>2429</v>
      </c>
      <c r="H19" s="1">
        <v>2542</v>
      </c>
      <c r="I19" s="1">
        <v>2778</v>
      </c>
      <c r="J19" s="1">
        <v>3172</v>
      </c>
      <c r="K19" s="1">
        <v>3271</v>
      </c>
      <c r="L19" s="1">
        <v>2795</v>
      </c>
      <c r="M19" s="1">
        <v>2851</v>
      </c>
      <c r="N19" s="1">
        <v>4019</v>
      </c>
    </row>
    <row r="20" spans="1:14" x14ac:dyDescent="0.3">
      <c r="A20" s="7" t="s">
        <v>277</v>
      </c>
      <c r="B20" s="1">
        <v>4227</v>
      </c>
      <c r="C20" s="1">
        <v>4055</v>
      </c>
      <c r="D20" s="1">
        <v>4062</v>
      </c>
      <c r="E20" s="1">
        <v>4014</v>
      </c>
      <c r="F20" s="1">
        <v>4012</v>
      </c>
      <c r="G20" s="1">
        <v>4320</v>
      </c>
      <c r="H20" s="1">
        <v>4390</v>
      </c>
      <c r="I20" s="1">
        <v>4404</v>
      </c>
      <c r="J20" s="1">
        <v>4667</v>
      </c>
      <c r="K20" s="1">
        <v>4947</v>
      </c>
      <c r="L20" s="1">
        <v>5373</v>
      </c>
      <c r="M20" s="1">
        <v>5683</v>
      </c>
      <c r="N20" s="1">
        <v>5969</v>
      </c>
    </row>
    <row r="21" spans="1:14" x14ac:dyDescent="0.3">
      <c r="A21" s="7" t="s">
        <v>278</v>
      </c>
      <c r="B21" s="1">
        <v>2314</v>
      </c>
      <c r="C21" s="1">
        <v>2203</v>
      </c>
      <c r="D21" s="1">
        <v>2213</v>
      </c>
      <c r="E21" s="1">
        <v>2204</v>
      </c>
      <c r="F21" s="1">
        <v>2215</v>
      </c>
      <c r="G21" s="1">
        <v>2280</v>
      </c>
      <c r="H21" s="1">
        <v>2322</v>
      </c>
      <c r="I21" s="1">
        <v>2408</v>
      </c>
      <c r="J21" s="1">
        <v>2519</v>
      </c>
      <c r="K21" s="1">
        <v>2692</v>
      </c>
      <c r="L21" s="1">
        <v>2838</v>
      </c>
      <c r="M21" s="1">
        <v>2962</v>
      </c>
      <c r="N21" s="1">
        <v>3130</v>
      </c>
    </row>
    <row r="22" spans="1:14" x14ac:dyDescent="0.3">
      <c r="A22" s="7" t="s">
        <v>279</v>
      </c>
      <c r="B22" s="1">
        <v>2087</v>
      </c>
      <c r="C22" s="1">
        <v>2091</v>
      </c>
      <c r="D22" s="1">
        <v>2103</v>
      </c>
      <c r="E22" s="1">
        <v>2066</v>
      </c>
      <c r="F22" s="1">
        <v>2137</v>
      </c>
      <c r="G22" s="1">
        <v>2184</v>
      </c>
      <c r="H22" s="1">
        <v>2229</v>
      </c>
      <c r="I22" s="1">
        <v>2238</v>
      </c>
      <c r="J22" s="1">
        <v>2409</v>
      </c>
      <c r="K22" s="1">
        <v>2471</v>
      </c>
      <c r="L22" s="1">
        <v>2653</v>
      </c>
      <c r="M22" s="1">
        <v>2855</v>
      </c>
      <c r="N22" s="1">
        <v>3061</v>
      </c>
    </row>
    <row r="23" spans="1:14" x14ac:dyDescent="0.3">
      <c r="A23" s="7" t="s">
        <v>280</v>
      </c>
      <c r="B23" s="1">
        <v>1679</v>
      </c>
      <c r="C23" s="1">
        <v>2143</v>
      </c>
      <c r="D23" s="1">
        <v>2224</v>
      </c>
      <c r="E23" s="1">
        <v>1921</v>
      </c>
      <c r="F23" s="1">
        <v>1918</v>
      </c>
      <c r="G23" s="1">
        <v>1924</v>
      </c>
      <c r="H23" s="1">
        <v>1491</v>
      </c>
      <c r="I23" s="1">
        <v>1540</v>
      </c>
      <c r="J23" s="1">
        <v>1511</v>
      </c>
      <c r="K23" s="1">
        <v>1592</v>
      </c>
      <c r="L23" s="1">
        <v>1989</v>
      </c>
      <c r="M23" s="1">
        <v>1662</v>
      </c>
      <c r="N23" s="1">
        <v>2097</v>
      </c>
    </row>
    <row r="24" spans="1:14" x14ac:dyDescent="0.3">
      <c r="A24" s="7" t="s">
        <v>281</v>
      </c>
      <c r="B24" s="1">
        <v>9568</v>
      </c>
      <c r="C24" s="1">
        <v>10149</v>
      </c>
      <c r="D24" s="1">
        <v>10323</v>
      </c>
      <c r="E24" s="1">
        <v>10948</v>
      </c>
      <c r="F24" s="1">
        <v>11915</v>
      </c>
      <c r="G24" s="1">
        <v>12253</v>
      </c>
      <c r="H24" s="1">
        <v>12179</v>
      </c>
      <c r="I24" s="1">
        <v>12457</v>
      </c>
      <c r="J24" s="1">
        <v>11858</v>
      </c>
      <c r="K24" s="1">
        <v>12463</v>
      </c>
      <c r="L24" s="1">
        <v>12241</v>
      </c>
      <c r="M24" s="1">
        <v>13148</v>
      </c>
      <c r="N24" s="1">
        <v>15357</v>
      </c>
    </row>
    <row r="25" spans="1:14" x14ac:dyDescent="0.3">
      <c r="A25" s="7" t="s">
        <v>282</v>
      </c>
      <c r="B25" s="1">
        <v>1984</v>
      </c>
      <c r="C25" s="1">
        <v>2153</v>
      </c>
      <c r="D25" s="1">
        <v>2168</v>
      </c>
      <c r="E25" s="1">
        <v>1825</v>
      </c>
      <c r="F25" s="1">
        <v>1773</v>
      </c>
      <c r="G25" s="1">
        <v>2009</v>
      </c>
      <c r="H25" s="1">
        <v>2105</v>
      </c>
      <c r="I25" s="1">
        <v>2162</v>
      </c>
      <c r="J25" s="1">
        <v>2227</v>
      </c>
      <c r="K25" s="1">
        <v>2304</v>
      </c>
      <c r="L25" s="1">
        <v>2542</v>
      </c>
      <c r="M25" s="1">
        <v>2616</v>
      </c>
      <c r="N25" s="1">
        <v>2909</v>
      </c>
    </row>
    <row r="26" spans="1:14" x14ac:dyDescent="0.3">
      <c r="A26" s="7" t="s">
        <v>283</v>
      </c>
      <c r="B26" s="1">
        <v>3933</v>
      </c>
      <c r="C26" s="1">
        <v>4047</v>
      </c>
      <c r="D26" s="1">
        <v>3958</v>
      </c>
      <c r="E26" s="1">
        <v>3424</v>
      </c>
      <c r="F26" s="1">
        <v>3516</v>
      </c>
      <c r="G26" s="1">
        <v>3667</v>
      </c>
      <c r="H26" s="1">
        <v>3782</v>
      </c>
      <c r="I26" s="1">
        <v>3315</v>
      </c>
      <c r="J26" s="1">
        <v>4104</v>
      </c>
      <c r="K26" s="1">
        <v>4283</v>
      </c>
      <c r="L26" s="1">
        <v>4586</v>
      </c>
      <c r="M26" s="1">
        <v>4728</v>
      </c>
      <c r="N26" s="1">
        <v>5492</v>
      </c>
    </row>
    <row r="27" spans="1:14" x14ac:dyDescent="0.3">
      <c r="A27" s="7" t="s">
        <v>284</v>
      </c>
      <c r="B27" s="1">
        <v>4687</v>
      </c>
      <c r="C27" s="1">
        <v>4694</v>
      </c>
      <c r="D27" s="1">
        <v>4748</v>
      </c>
      <c r="E27" s="1">
        <v>4473</v>
      </c>
      <c r="F27" s="1">
        <v>4439</v>
      </c>
      <c r="G27" s="1">
        <v>4542</v>
      </c>
      <c r="H27" s="1">
        <v>4745</v>
      </c>
      <c r="I27" s="1">
        <v>4898</v>
      </c>
      <c r="J27" s="1">
        <v>4999</v>
      </c>
      <c r="K27" s="1">
        <v>5223</v>
      </c>
      <c r="L27" s="1">
        <v>6224</v>
      </c>
      <c r="M27" s="1">
        <v>5995</v>
      </c>
      <c r="N27" s="1">
        <v>6331</v>
      </c>
    </row>
    <row r="28" spans="1:14" x14ac:dyDescent="0.3">
      <c r="A28" s="7" t="s">
        <v>285</v>
      </c>
      <c r="B28" s="1">
        <v>5202</v>
      </c>
      <c r="C28" s="1">
        <v>4925</v>
      </c>
      <c r="D28" s="1">
        <v>4909</v>
      </c>
      <c r="E28" s="1">
        <v>4723</v>
      </c>
      <c r="F28" s="1">
        <v>4738</v>
      </c>
      <c r="G28" s="1">
        <v>4859</v>
      </c>
      <c r="H28" s="1">
        <v>5198</v>
      </c>
      <c r="I28" s="1">
        <v>5519</v>
      </c>
      <c r="J28" s="1">
        <v>6310</v>
      </c>
      <c r="K28" s="1">
        <v>6751</v>
      </c>
      <c r="L28" s="1">
        <v>6916</v>
      </c>
      <c r="M28" s="1">
        <v>6586</v>
      </c>
      <c r="N28" s="1">
        <v>7129</v>
      </c>
    </row>
    <row r="29" spans="1:14" x14ac:dyDescent="0.3">
      <c r="A29" s="7" t="s">
        <v>286</v>
      </c>
      <c r="B29" s="1">
        <v>5032</v>
      </c>
      <c r="C29" s="1">
        <v>4301</v>
      </c>
      <c r="D29" s="1">
        <v>4463</v>
      </c>
      <c r="E29" s="1">
        <v>4418</v>
      </c>
      <c r="F29" s="1">
        <v>3660</v>
      </c>
      <c r="G29" s="1">
        <v>3830</v>
      </c>
      <c r="H29" s="1">
        <v>4079</v>
      </c>
      <c r="I29" s="1">
        <v>4254</v>
      </c>
      <c r="J29" s="1">
        <v>5536</v>
      </c>
      <c r="K29" s="1">
        <v>5710</v>
      </c>
      <c r="L29" s="1">
        <v>5595</v>
      </c>
      <c r="M29" s="1">
        <v>6047</v>
      </c>
      <c r="N29" s="1">
        <v>6669</v>
      </c>
    </row>
    <row r="30" spans="1:14" x14ac:dyDescent="0.3">
      <c r="A30" s="7" t="s">
        <v>287</v>
      </c>
      <c r="B30" s="1">
        <v>3156</v>
      </c>
      <c r="C30" s="1">
        <v>3309</v>
      </c>
      <c r="D30" s="1">
        <v>3298</v>
      </c>
      <c r="E30" s="1">
        <v>3992</v>
      </c>
      <c r="F30" s="1">
        <v>4219</v>
      </c>
      <c r="G30" s="1">
        <v>4073</v>
      </c>
      <c r="H30" s="1">
        <v>4195</v>
      </c>
      <c r="I30" s="1">
        <v>4613</v>
      </c>
      <c r="J30" s="1">
        <v>4458</v>
      </c>
      <c r="K30" s="1">
        <v>4534</v>
      </c>
      <c r="L30" s="1">
        <v>4243</v>
      </c>
      <c r="M30" s="1">
        <v>4463</v>
      </c>
      <c r="N30" s="1">
        <v>4732</v>
      </c>
    </row>
    <row r="31" spans="1:14" x14ac:dyDescent="0.3">
      <c r="A31" s="7" t="s">
        <v>288</v>
      </c>
      <c r="B31" s="1">
        <v>1637</v>
      </c>
      <c r="C31" s="1">
        <v>1546</v>
      </c>
      <c r="D31" s="1">
        <v>1559</v>
      </c>
      <c r="E31" s="1">
        <v>1475</v>
      </c>
      <c r="F31" s="1">
        <v>1517</v>
      </c>
      <c r="G31" s="1">
        <v>1491</v>
      </c>
      <c r="H31" s="1">
        <v>1445</v>
      </c>
      <c r="I31" s="1">
        <v>1480</v>
      </c>
      <c r="J31" s="1">
        <v>1581</v>
      </c>
      <c r="K31" s="1">
        <v>1662</v>
      </c>
      <c r="L31" s="1">
        <v>1840</v>
      </c>
      <c r="M31" s="1">
        <v>1969</v>
      </c>
      <c r="N31" s="1">
        <v>2351</v>
      </c>
    </row>
    <row r="32" spans="1:14" x14ac:dyDescent="0.3">
      <c r="A32" s="7" t="s">
        <v>289</v>
      </c>
      <c r="B32" s="1">
        <v>2878</v>
      </c>
      <c r="C32" s="1">
        <v>3227</v>
      </c>
      <c r="D32" s="1">
        <v>3582</v>
      </c>
      <c r="E32" s="1">
        <v>3396</v>
      </c>
      <c r="F32" s="1">
        <v>3328</v>
      </c>
      <c r="G32" s="1">
        <v>2817</v>
      </c>
      <c r="H32" s="1">
        <v>2939</v>
      </c>
      <c r="I32" s="1">
        <v>3128</v>
      </c>
      <c r="J32" s="1">
        <v>3266</v>
      </c>
      <c r="K32" s="1">
        <v>3499</v>
      </c>
      <c r="L32" s="1">
        <v>3789</v>
      </c>
      <c r="M32" s="1">
        <v>4100</v>
      </c>
      <c r="N32" s="1">
        <v>4581</v>
      </c>
    </row>
    <row r="33" spans="1:14" x14ac:dyDescent="0.3">
      <c r="A33" s="7" t="s">
        <v>290</v>
      </c>
      <c r="B33" s="1">
        <v>3009</v>
      </c>
      <c r="C33" s="1">
        <v>2839</v>
      </c>
      <c r="D33" s="1">
        <v>2756</v>
      </c>
      <c r="E33" s="1">
        <v>2726</v>
      </c>
      <c r="F33" s="1">
        <v>2778</v>
      </c>
      <c r="G33" s="1">
        <v>2869</v>
      </c>
      <c r="H33" s="1">
        <v>3047</v>
      </c>
      <c r="I33" s="1">
        <v>3110</v>
      </c>
      <c r="J33" s="1">
        <v>3121</v>
      </c>
      <c r="K33" s="1">
        <v>3326</v>
      </c>
      <c r="L33" s="1">
        <v>3549</v>
      </c>
      <c r="M33" s="1">
        <v>3824</v>
      </c>
      <c r="N33" s="1">
        <v>4152</v>
      </c>
    </row>
    <row r="34" spans="1:14" x14ac:dyDescent="0.3">
      <c r="A34" s="7" t="s">
        <v>291</v>
      </c>
      <c r="B34" s="1">
        <v>8409</v>
      </c>
      <c r="C34" s="1">
        <v>8249</v>
      </c>
      <c r="D34" s="1">
        <v>8424</v>
      </c>
      <c r="E34" s="1">
        <v>9028</v>
      </c>
      <c r="F34" s="1">
        <v>9229</v>
      </c>
      <c r="G34" s="1">
        <v>9539</v>
      </c>
      <c r="H34" s="1">
        <v>9867</v>
      </c>
      <c r="I34" s="1">
        <v>9988</v>
      </c>
      <c r="J34" s="1">
        <v>10002</v>
      </c>
      <c r="K34" s="1">
        <v>10527</v>
      </c>
      <c r="L34" s="1">
        <v>11529</v>
      </c>
      <c r="M34" s="1">
        <v>11970</v>
      </c>
      <c r="N34" s="1">
        <v>10699</v>
      </c>
    </row>
    <row r="35" spans="1:14" x14ac:dyDescent="0.3">
      <c r="A35" s="7" t="s">
        <v>292</v>
      </c>
      <c r="B35" s="1">
        <v>9969</v>
      </c>
      <c r="C35" s="1">
        <v>9934</v>
      </c>
      <c r="D35" s="1">
        <v>9863</v>
      </c>
      <c r="E35" s="1">
        <v>10166</v>
      </c>
      <c r="F35" s="1">
        <v>10248</v>
      </c>
      <c r="G35" s="1">
        <v>10378</v>
      </c>
      <c r="H35" s="1">
        <v>10666</v>
      </c>
      <c r="I35" s="1">
        <v>11045</v>
      </c>
      <c r="J35" s="1">
        <v>11463</v>
      </c>
      <c r="K35" s="1">
        <v>11887</v>
      </c>
      <c r="L35" s="1">
        <v>12327</v>
      </c>
      <c r="M35" s="1">
        <v>13025</v>
      </c>
      <c r="N35" s="1">
        <v>13648</v>
      </c>
    </row>
    <row r="36" spans="1:14" x14ac:dyDescent="0.3">
      <c r="A36" s="7" t="s">
        <v>293</v>
      </c>
      <c r="B36" s="1">
        <v>6982</v>
      </c>
      <c r="C36" s="1">
        <v>6728</v>
      </c>
      <c r="D36" s="1">
        <v>6853</v>
      </c>
      <c r="E36" s="1">
        <v>6752</v>
      </c>
      <c r="F36" s="1">
        <v>6946</v>
      </c>
      <c r="G36" s="1">
        <v>7176</v>
      </c>
      <c r="H36" s="1">
        <v>7402</v>
      </c>
      <c r="I36" s="1">
        <v>7647</v>
      </c>
      <c r="J36" s="1">
        <v>8074</v>
      </c>
      <c r="K36" s="1">
        <v>8494</v>
      </c>
      <c r="L36" s="1">
        <v>9408</v>
      </c>
      <c r="M36" s="1">
        <v>9411</v>
      </c>
      <c r="N36" s="1">
        <v>10666</v>
      </c>
    </row>
    <row r="37" spans="1:14" x14ac:dyDescent="0.3">
      <c r="A37" s="7" t="s">
        <v>294</v>
      </c>
      <c r="B37" s="1">
        <v>11070</v>
      </c>
      <c r="C37" s="1">
        <v>12712</v>
      </c>
      <c r="D37" s="1">
        <v>12865</v>
      </c>
      <c r="E37" s="1">
        <v>12680</v>
      </c>
      <c r="F37" s="1">
        <v>12848</v>
      </c>
      <c r="G37" s="1">
        <v>12992</v>
      </c>
      <c r="H37" s="1">
        <v>13522</v>
      </c>
      <c r="I37" s="1">
        <v>13940</v>
      </c>
      <c r="J37" s="1">
        <v>14879</v>
      </c>
      <c r="K37" s="1">
        <v>14422</v>
      </c>
      <c r="L37" s="1">
        <v>12440</v>
      </c>
      <c r="M37" s="1">
        <v>12024</v>
      </c>
      <c r="N37" s="1">
        <v>13526</v>
      </c>
    </row>
    <row r="38" spans="1:14" x14ac:dyDescent="0.3">
      <c r="A38" s="7" t="s">
        <v>295</v>
      </c>
      <c r="B38" s="1">
        <v>1718</v>
      </c>
      <c r="C38" s="1">
        <v>1677</v>
      </c>
      <c r="D38" s="1">
        <v>1707</v>
      </c>
      <c r="E38" s="1">
        <v>1695</v>
      </c>
      <c r="F38" s="1">
        <v>1767</v>
      </c>
      <c r="G38" s="1">
        <v>1797</v>
      </c>
      <c r="H38" s="1">
        <v>1882</v>
      </c>
      <c r="I38" s="1">
        <v>1960</v>
      </c>
      <c r="J38" s="1">
        <v>2018</v>
      </c>
      <c r="K38" s="1">
        <v>2204</v>
      </c>
      <c r="L38" s="1">
        <v>2386</v>
      </c>
      <c r="M38" s="1">
        <v>2467</v>
      </c>
      <c r="N38" s="1">
        <v>2781</v>
      </c>
    </row>
    <row r="39" spans="1:14" x14ac:dyDescent="0.3">
      <c r="A39" s="7" t="s">
        <v>296</v>
      </c>
      <c r="B39" s="1">
        <v>3678</v>
      </c>
      <c r="C39" s="1">
        <v>3974</v>
      </c>
      <c r="D39" s="1">
        <v>3965</v>
      </c>
      <c r="E39" s="1">
        <v>4263</v>
      </c>
      <c r="F39" s="1">
        <v>4330</v>
      </c>
      <c r="G39" s="1">
        <v>4328</v>
      </c>
      <c r="H39" s="1">
        <v>4477</v>
      </c>
      <c r="I39" s="1">
        <v>4696</v>
      </c>
      <c r="J39" s="1">
        <v>5091</v>
      </c>
      <c r="K39" s="1">
        <v>5150</v>
      </c>
      <c r="L39" s="1">
        <v>5018</v>
      </c>
      <c r="M39" s="1">
        <v>5332</v>
      </c>
      <c r="N39" s="1">
        <v>5725</v>
      </c>
    </row>
    <row r="40" spans="1:14" x14ac:dyDescent="0.3">
      <c r="A40" s="7" t="s">
        <v>297</v>
      </c>
      <c r="B40" s="1">
        <v>1336</v>
      </c>
      <c r="C40" s="1">
        <v>1202</v>
      </c>
      <c r="D40" s="1">
        <v>1215</v>
      </c>
      <c r="E40" s="1">
        <v>1192</v>
      </c>
      <c r="F40" s="1">
        <v>1170</v>
      </c>
      <c r="G40" s="1">
        <v>1148</v>
      </c>
      <c r="H40" s="1">
        <v>1208</v>
      </c>
      <c r="I40" s="1">
        <v>1232</v>
      </c>
      <c r="J40" s="1">
        <v>1243</v>
      </c>
      <c r="K40" s="1">
        <v>1366</v>
      </c>
      <c r="L40" s="1">
        <v>1470</v>
      </c>
      <c r="M40" s="1">
        <v>1639</v>
      </c>
      <c r="N40" s="1">
        <v>1950</v>
      </c>
    </row>
    <row r="41" spans="1:14" x14ac:dyDescent="0.3">
      <c r="A41" s="7" t="s">
        <v>298</v>
      </c>
      <c r="B41" s="1">
        <v>1455</v>
      </c>
      <c r="C41" s="1">
        <v>1309</v>
      </c>
      <c r="D41" s="1">
        <v>1278</v>
      </c>
      <c r="E41" s="1">
        <v>1309</v>
      </c>
      <c r="F41" s="1">
        <v>1295</v>
      </c>
      <c r="G41" s="1">
        <v>1315</v>
      </c>
      <c r="H41" s="1">
        <v>1357</v>
      </c>
      <c r="I41" s="1">
        <v>1375</v>
      </c>
      <c r="J41" s="1">
        <v>3084</v>
      </c>
      <c r="K41" s="1">
        <v>3044</v>
      </c>
      <c r="L41" s="1">
        <v>1851</v>
      </c>
      <c r="M41" s="1">
        <v>2681</v>
      </c>
      <c r="N41" s="1">
        <v>2132</v>
      </c>
    </row>
    <row r="42" spans="1:14" x14ac:dyDescent="0.3">
      <c r="A42" s="7" t="s">
        <v>299</v>
      </c>
      <c r="B42" s="1">
        <v>7795</v>
      </c>
      <c r="C42" s="1">
        <v>8144</v>
      </c>
      <c r="D42" s="1">
        <v>8233</v>
      </c>
      <c r="E42" s="1">
        <v>8087</v>
      </c>
      <c r="F42" s="1">
        <v>8340</v>
      </c>
      <c r="G42" s="1">
        <v>8758</v>
      </c>
      <c r="H42" s="1">
        <v>9058</v>
      </c>
      <c r="I42" s="1">
        <v>9327</v>
      </c>
      <c r="J42" s="1">
        <v>9757</v>
      </c>
      <c r="K42" s="1">
        <v>10476</v>
      </c>
      <c r="L42" s="1">
        <v>11856</v>
      </c>
      <c r="M42" s="1">
        <v>13824</v>
      </c>
      <c r="N42" s="1">
        <v>11737</v>
      </c>
    </row>
    <row r="43" spans="1:14" x14ac:dyDescent="0.3">
      <c r="A43" s="7" t="s">
        <v>300</v>
      </c>
      <c r="B43" s="1">
        <v>5667</v>
      </c>
      <c r="C43" s="1">
        <v>5380</v>
      </c>
      <c r="D43" s="1">
        <v>5294</v>
      </c>
      <c r="E43" s="1">
        <v>5636</v>
      </c>
      <c r="F43" s="1">
        <v>5727</v>
      </c>
      <c r="G43" s="1">
        <v>5762</v>
      </c>
      <c r="H43" s="1">
        <v>5888</v>
      </c>
      <c r="I43" s="1">
        <v>6118</v>
      </c>
      <c r="J43" s="1">
        <v>6224</v>
      </c>
      <c r="K43" s="1">
        <v>6311</v>
      </c>
      <c r="L43" s="1">
        <v>6887</v>
      </c>
      <c r="M43" s="1">
        <v>7228</v>
      </c>
      <c r="N43" s="1">
        <v>8215</v>
      </c>
    </row>
    <row r="44" spans="1:14" x14ac:dyDescent="0.3">
      <c r="A44" s="7" t="s">
        <v>301</v>
      </c>
      <c r="B44" s="1">
        <v>4848</v>
      </c>
      <c r="C44" s="1">
        <v>4937</v>
      </c>
      <c r="D44" s="1">
        <v>4879</v>
      </c>
      <c r="E44" s="1">
        <v>4650</v>
      </c>
      <c r="F44" s="1">
        <v>4736</v>
      </c>
      <c r="G44" s="1">
        <v>4867</v>
      </c>
      <c r="H44" s="1">
        <v>5060</v>
      </c>
      <c r="I44" s="1">
        <v>5203</v>
      </c>
      <c r="J44" s="1">
        <v>5303</v>
      </c>
      <c r="K44" s="1">
        <v>5578</v>
      </c>
      <c r="L44" s="1">
        <v>6162</v>
      </c>
      <c r="M44" s="1">
        <v>6295</v>
      </c>
      <c r="N44" s="1">
        <v>6786</v>
      </c>
    </row>
    <row r="45" spans="1:14" x14ac:dyDescent="0.3">
      <c r="A45" s="7" t="s">
        <v>302</v>
      </c>
      <c r="B45" s="1">
        <v>2751</v>
      </c>
      <c r="C45" s="1">
        <v>2902</v>
      </c>
      <c r="D45" s="1">
        <v>2879</v>
      </c>
      <c r="E45" s="1">
        <v>2664</v>
      </c>
      <c r="F45" s="1">
        <v>2652</v>
      </c>
      <c r="G45" s="1">
        <v>2617</v>
      </c>
      <c r="H45" s="1">
        <v>2680</v>
      </c>
      <c r="I45" s="1">
        <v>2663</v>
      </c>
      <c r="J45" s="1">
        <v>2398</v>
      </c>
      <c r="K45" s="1">
        <v>2423</v>
      </c>
      <c r="L45" s="1">
        <v>3617</v>
      </c>
      <c r="M45" s="1">
        <v>3920</v>
      </c>
      <c r="N45" s="1">
        <v>3526</v>
      </c>
    </row>
    <row r="46" spans="1:14" x14ac:dyDescent="0.3">
      <c r="A46" s="7" t="s">
        <v>303</v>
      </c>
      <c r="B46" s="1">
        <v>2353</v>
      </c>
      <c r="C46" s="1">
        <v>2211</v>
      </c>
      <c r="D46" s="1">
        <v>2156</v>
      </c>
      <c r="E46" s="1">
        <v>2117</v>
      </c>
      <c r="F46" s="1">
        <v>2151</v>
      </c>
      <c r="G46" s="1">
        <v>2245</v>
      </c>
      <c r="H46" s="1">
        <v>2299</v>
      </c>
      <c r="I46" s="1">
        <v>2411</v>
      </c>
      <c r="J46" s="1">
        <v>2401</v>
      </c>
      <c r="K46" s="1">
        <v>2593</v>
      </c>
      <c r="L46" s="1">
        <v>2746</v>
      </c>
      <c r="M46" s="1">
        <v>2995</v>
      </c>
      <c r="N46" s="1">
        <v>3302</v>
      </c>
    </row>
    <row r="47" spans="1:14" x14ac:dyDescent="0.3">
      <c r="A47" s="7" t="s">
        <v>304</v>
      </c>
      <c r="B47" s="1">
        <v>3475</v>
      </c>
      <c r="C47" s="1">
        <v>3209</v>
      </c>
      <c r="D47" s="1">
        <v>3288</v>
      </c>
      <c r="E47" s="1">
        <v>4198</v>
      </c>
      <c r="F47" s="1">
        <v>4317</v>
      </c>
      <c r="G47" s="1">
        <v>4406</v>
      </c>
      <c r="H47" s="1">
        <v>4533</v>
      </c>
      <c r="I47" s="1">
        <v>4712</v>
      </c>
      <c r="J47" s="1">
        <v>3752</v>
      </c>
      <c r="K47" s="1">
        <v>3896</v>
      </c>
      <c r="L47" s="1">
        <v>4028</v>
      </c>
      <c r="M47" s="1">
        <v>4967</v>
      </c>
      <c r="N47" s="1">
        <v>4812</v>
      </c>
    </row>
    <row r="48" spans="1:14" x14ac:dyDescent="0.3">
      <c r="A48" s="7" t="s">
        <v>305</v>
      </c>
      <c r="B48" s="1">
        <v>4934</v>
      </c>
      <c r="C48" s="1">
        <v>5187</v>
      </c>
      <c r="D48" s="1">
        <v>5097</v>
      </c>
      <c r="E48" s="1">
        <v>4544</v>
      </c>
      <c r="F48" s="1">
        <v>4565</v>
      </c>
      <c r="G48" s="1">
        <v>4805</v>
      </c>
      <c r="H48" s="1">
        <v>4890</v>
      </c>
      <c r="I48" s="1">
        <v>4936</v>
      </c>
      <c r="J48" s="1">
        <v>5286</v>
      </c>
      <c r="K48" s="1">
        <v>5556</v>
      </c>
      <c r="L48" s="1">
        <v>5936</v>
      </c>
      <c r="M48" s="1">
        <v>6283</v>
      </c>
      <c r="N48" s="1">
        <v>6686</v>
      </c>
    </row>
    <row r="49" spans="1:14" x14ac:dyDescent="0.3">
      <c r="A49" s="7" t="s">
        <v>306</v>
      </c>
      <c r="B49" s="1">
        <v>7622</v>
      </c>
      <c r="C49" s="1">
        <v>8294</v>
      </c>
      <c r="D49" s="1">
        <v>8205</v>
      </c>
      <c r="E49" s="1">
        <v>8155</v>
      </c>
      <c r="F49" s="1">
        <v>8375</v>
      </c>
      <c r="G49" s="1">
        <v>8595</v>
      </c>
      <c r="H49" s="1">
        <v>8808</v>
      </c>
      <c r="I49" s="1">
        <v>9266</v>
      </c>
      <c r="J49" s="1">
        <v>9866</v>
      </c>
      <c r="K49" s="1">
        <v>10656</v>
      </c>
      <c r="L49" s="1">
        <v>10285</v>
      </c>
      <c r="M49" s="1">
        <v>11599</v>
      </c>
      <c r="N49" s="1">
        <v>10793</v>
      </c>
    </row>
    <row r="50" spans="1:14" x14ac:dyDescent="0.3">
      <c r="A50" s="7" t="s">
        <v>307</v>
      </c>
      <c r="B50" s="1">
        <v>5859</v>
      </c>
      <c r="C50" s="1">
        <v>6116</v>
      </c>
      <c r="D50" s="1">
        <v>6224</v>
      </c>
      <c r="E50" s="1">
        <v>6374</v>
      </c>
      <c r="F50" s="1">
        <v>6531</v>
      </c>
      <c r="G50" s="1">
        <v>6548</v>
      </c>
      <c r="H50" s="1">
        <v>6706</v>
      </c>
      <c r="I50" s="1">
        <v>6936</v>
      </c>
      <c r="J50" s="1">
        <v>7662</v>
      </c>
      <c r="K50" s="1">
        <v>7937</v>
      </c>
      <c r="L50" s="1">
        <v>7633</v>
      </c>
      <c r="M50" s="1">
        <v>8377</v>
      </c>
      <c r="N50" s="1">
        <v>8269</v>
      </c>
    </row>
    <row r="51" spans="1:14" x14ac:dyDescent="0.3">
      <c r="A51" s="10" t="s">
        <v>18</v>
      </c>
      <c r="B51" s="5">
        <v>184383</v>
      </c>
      <c r="C51" s="5">
        <v>187720</v>
      </c>
      <c r="D51" s="5">
        <v>189131</v>
      </c>
      <c r="E51" s="5">
        <v>191337</v>
      </c>
      <c r="F51" s="5">
        <v>194924</v>
      </c>
      <c r="G51" s="5">
        <v>199915</v>
      </c>
      <c r="H51" s="5">
        <v>206389</v>
      </c>
      <c r="I51" s="5">
        <v>214031</v>
      </c>
      <c r="J51" s="5">
        <v>223122</v>
      </c>
      <c r="K51" s="5">
        <v>232067</v>
      </c>
      <c r="L51" s="5">
        <v>242560</v>
      </c>
      <c r="M51" s="5">
        <v>256038</v>
      </c>
      <c r="N51" s="5">
        <v>263925</v>
      </c>
    </row>
    <row r="52" spans="1:14" x14ac:dyDescent="0.3">
      <c r="A52" s="15"/>
    </row>
    <row r="53" spans="1:14" x14ac:dyDescent="0.3">
      <c r="A53" s="15"/>
    </row>
    <row r="54" spans="1:14" x14ac:dyDescent="0.3">
      <c r="A54" s="15"/>
      <c r="B54" s="18" t="s">
        <v>37</v>
      </c>
      <c r="C54" s="19"/>
      <c r="D54" s="19"/>
      <c r="E54" s="19"/>
      <c r="F54" s="19"/>
      <c r="G54" s="19"/>
      <c r="H54" s="19"/>
      <c r="I54" s="19"/>
      <c r="J54" s="19"/>
      <c r="K54" s="19"/>
      <c r="L54" s="19"/>
      <c r="M54" s="19"/>
      <c r="N54" s="19"/>
    </row>
    <row r="55" spans="1:14" x14ac:dyDescent="0.3">
      <c r="A55" s="9" t="s">
        <v>41</v>
      </c>
      <c r="B55" s="4" t="s">
        <v>0</v>
      </c>
      <c r="C55" s="4" t="s">
        <v>1</v>
      </c>
      <c r="D55" s="4" t="s">
        <v>2</v>
      </c>
      <c r="E55" s="4" t="s">
        <v>3</v>
      </c>
      <c r="F55" s="4" t="s">
        <v>4</v>
      </c>
      <c r="G55" s="4" t="s">
        <v>5</v>
      </c>
      <c r="H55" s="4" t="s">
        <v>6</v>
      </c>
      <c r="I55" s="4" t="s">
        <v>7</v>
      </c>
      <c r="J55" s="4" t="s">
        <v>8</v>
      </c>
      <c r="K55" s="4" t="s">
        <v>9</v>
      </c>
      <c r="L55" s="4" t="s">
        <v>10</v>
      </c>
      <c r="M55" s="4" t="s">
        <v>11</v>
      </c>
      <c r="N55" s="4" t="s">
        <v>12</v>
      </c>
    </row>
    <row r="56" spans="1:14" x14ac:dyDescent="0.3">
      <c r="A56" s="8" t="s">
        <v>266</v>
      </c>
      <c r="B56" s="2">
        <v>1.42095529414317E-2</v>
      </c>
      <c r="C56" s="2">
        <v>1.27903260174728E-2</v>
      </c>
      <c r="D56" s="2">
        <v>1.2980420978052199E-2</v>
      </c>
      <c r="E56" s="2">
        <v>1.7090264820709002E-2</v>
      </c>
      <c r="F56" s="2">
        <v>1.7027149042703801E-2</v>
      </c>
      <c r="G56" s="2">
        <v>1.7202310982167401E-2</v>
      </c>
      <c r="H56" s="2">
        <v>1.80920494793812E-2</v>
      </c>
      <c r="I56" s="2">
        <v>1.7754437441305199E-2</v>
      </c>
      <c r="J56" s="2">
        <v>1.4960425238210499E-2</v>
      </c>
      <c r="K56" s="2">
        <v>1.49525783502178E-2</v>
      </c>
      <c r="L56" s="2">
        <v>1.3963555408971E-2</v>
      </c>
      <c r="M56" s="2">
        <v>1.44783196244307E-2</v>
      </c>
      <c r="N56" s="2">
        <v>1.5227810931135699E-2</v>
      </c>
    </row>
    <row r="57" spans="1:14" x14ac:dyDescent="0.3">
      <c r="A57" s="8" t="s">
        <v>267</v>
      </c>
      <c r="B57" s="2">
        <v>1.2804868127755799E-2</v>
      </c>
      <c r="C57" s="2">
        <v>1.22629448114213E-2</v>
      </c>
      <c r="D57" s="2">
        <v>1.1885941490289801E-2</v>
      </c>
      <c r="E57" s="2">
        <v>1.19422798517798E-2</v>
      </c>
      <c r="F57" s="2">
        <v>1.1737908107775301E-2</v>
      </c>
      <c r="G57" s="2">
        <v>1.25453317660006E-2</v>
      </c>
      <c r="H57" s="2">
        <v>1.1982227735005299E-2</v>
      </c>
      <c r="I57" s="2">
        <v>9.7976461353729092E-3</v>
      </c>
      <c r="J57" s="2">
        <v>1.18276100070813E-2</v>
      </c>
      <c r="K57" s="2">
        <v>1.2005153684065401E-2</v>
      </c>
      <c r="L57" s="2">
        <v>1.2062994722955101E-2</v>
      </c>
      <c r="M57" s="2">
        <v>1.20802380896586E-2</v>
      </c>
      <c r="N57" s="2">
        <v>1.3465946765179501E-2</v>
      </c>
    </row>
    <row r="58" spans="1:14" x14ac:dyDescent="0.3">
      <c r="A58" s="8" t="s">
        <v>268</v>
      </c>
      <c r="B58" s="2">
        <v>3.40703860985015E-2</v>
      </c>
      <c r="C58" s="2">
        <v>3.5329213722565499E-2</v>
      </c>
      <c r="D58" s="2">
        <v>3.4970470203192501E-2</v>
      </c>
      <c r="E58" s="2">
        <v>3.72222831966635E-2</v>
      </c>
      <c r="F58" s="2">
        <v>3.6521926494428598E-2</v>
      </c>
      <c r="G58" s="2">
        <v>3.6410474451642E-2</v>
      </c>
      <c r="H58" s="2">
        <v>3.6455431248758399E-2</v>
      </c>
      <c r="I58" s="2">
        <v>3.70133298447421E-2</v>
      </c>
      <c r="J58" s="2">
        <v>3.7499663861026697E-2</v>
      </c>
      <c r="K58" s="2">
        <v>3.6605807805504403E-2</v>
      </c>
      <c r="L58" s="2">
        <v>3.3773087071240097E-2</v>
      </c>
      <c r="M58" s="2">
        <v>3.3815293042439E-2</v>
      </c>
      <c r="N58" s="2">
        <v>3.4005872880553199E-2</v>
      </c>
    </row>
    <row r="59" spans="1:14" x14ac:dyDescent="0.3">
      <c r="A59" s="8" t="s">
        <v>269</v>
      </c>
      <c r="B59" s="2">
        <v>1.6194551558440899E-2</v>
      </c>
      <c r="C59" s="2">
        <v>1.53047091412742E-2</v>
      </c>
      <c r="D59" s="2">
        <v>1.6062940501557099E-2</v>
      </c>
      <c r="E59" s="2">
        <v>1.6097252491677001E-2</v>
      </c>
      <c r="F59" s="2">
        <v>1.5334181527159299E-2</v>
      </c>
      <c r="G59" s="2">
        <v>1.5256484005702399E-2</v>
      </c>
      <c r="H59" s="2">
        <v>1.5717891941915502E-2</v>
      </c>
      <c r="I59" s="2">
        <v>1.60070270194505E-2</v>
      </c>
      <c r="J59" s="2">
        <v>1.59374691872608E-2</v>
      </c>
      <c r="K59" s="2">
        <v>1.6016926146328402E-2</v>
      </c>
      <c r="L59" s="2">
        <v>1.7261708443271798E-2</v>
      </c>
      <c r="M59" s="2">
        <v>1.8141838320874199E-2</v>
      </c>
      <c r="N59" s="2">
        <v>1.9429762243061501E-2</v>
      </c>
    </row>
    <row r="60" spans="1:14" x14ac:dyDescent="0.3">
      <c r="A60" s="8" t="s">
        <v>270</v>
      </c>
      <c r="B60" s="2">
        <v>1.9969303026851699E-2</v>
      </c>
      <c r="C60" s="2">
        <v>1.9608992115917299E-2</v>
      </c>
      <c r="D60" s="2">
        <v>1.96900560986829E-2</v>
      </c>
      <c r="E60" s="2">
        <v>2.2510021584952199E-2</v>
      </c>
      <c r="F60" s="2">
        <v>2.3157743530812E-2</v>
      </c>
      <c r="G60" s="2">
        <v>2.2239451767001001E-2</v>
      </c>
      <c r="H60" s="2">
        <v>2.3252208208770799E-2</v>
      </c>
      <c r="I60" s="2">
        <v>2.3454546304040098E-2</v>
      </c>
      <c r="J60" s="2">
        <v>1.9590179363756201E-2</v>
      </c>
      <c r="K60" s="2">
        <v>1.9813243589135901E-2</v>
      </c>
      <c r="L60" s="2">
        <v>2.0477407651715001E-2</v>
      </c>
      <c r="M60" s="2">
        <v>2.02899569595138E-2</v>
      </c>
      <c r="N60" s="2">
        <v>2.03959458179407E-2</v>
      </c>
    </row>
    <row r="61" spans="1:14" x14ac:dyDescent="0.3">
      <c r="A61" s="8" t="s">
        <v>271</v>
      </c>
      <c r="B61" s="2">
        <v>3.3235168101180698E-2</v>
      </c>
      <c r="C61" s="2">
        <v>3.4082676326443601E-2</v>
      </c>
      <c r="D61" s="2">
        <v>3.3976450185321298E-2</v>
      </c>
      <c r="E61" s="2">
        <v>3.1828658335815899E-2</v>
      </c>
      <c r="F61" s="2">
        <v>3.1838049701422101E-2</v>
      </c>
      <c r="G61" s="2">
        <v>3.1623439961983801E-2</v>
      </c>
      <c r="H61" s="2">
        <v>3.01227294090286E-2</v>
      </c>
      <c r="I61" s="2">
        <v>2.9836799342151402E-2</v>
      </c>
      <c r="J61" s="2">
        <v>3.1736000932225401E-2</v>
      </c>
      <c r="K61" s="2">
        <v>2.92760280436253E-2</v>
      </c>
      <c r="L61" s="2">
        <v>3.0780013192612098E-2</v>
      </c>
      <c r="M61" s="2">
        <v>2.93354892633125E-2</v>
      </c>
      <c r="N61" s="2">
        <v>3.2399355877616699E-2</v>
      </c>
    </row>
    <row r="62" spans="1:14" x14ac:dyDescent="0.3">
      <c r="A62" s="8" t="s">
        <v>272</v>
      </c>
      <c r="B62" s="2">
        <v>2.0365218051555702E-2</v>
      </c>
      <c r="C62" s="2">
        <v>2.17877690176859E-2</v>
      </c>
      <c r="D62" s="2">
        <v>2.1715107518069501E-2</v>
      </c>
      <c r="E62" s="2">
        <v>2.4140652356836399E-2</v>
      </c>
      <c r="F62" s="2">
        <v>2.4958445342800301E-2</v>
      </c>
      <c r="G62" s="2">
        <v>2.4810544481404601E-2</v>
      </c>
      <c r="H62" s="2">
        <v>2.4889892387675701E-2</v>
      </c>
      <c r="I62" s="2">
        <v>2.8332344380019699E-2</v>
      </c>
      <c r="J62" s="2">
        <v>2.6120239151674898E-2</v>
      </c>
      <c r="K62" s="2">
        <v>2.5397837693424699E-2</v>
      </c>
      <c r="L62" s="2">
        <v>2.5173153034300799E-2</v>
      </c>
      <c r="M62" s="2">
        <v>2.4238589584358601E-2</v>
      </c>
      <c r="N62" s="2">
        <v>2.1949417448138699E-2</v>
      </c>
    </row>
    <row r="63" spans="1:14" x14ac:dyDescent="0.3">
      <c r="A63" s="8" t="s">
        <v>273</v>
      </c>
      <c r="B63" s="2">
        <v>4.73254041858523E-2</v>
      </c>
      <c r="C63" s="2">
        <v>4.7533560622203298E-2</v>
      </c>
      <c r="D63" s="2">
        <v>4.7274111594609002E-2</v>
      </c>
      <c r="E63" s="2">
        <v>4.7058331634759601E-2</v>
      </c>
      <c r="F63" s="2">
        <v>5.0568426668855603E-2</v>
      </c>
      <c r="G63" s="2">
        <v>5.4648225495835701E-2</v>
      </c>
      <c r="H63" s="2">
        <v>5.7522445479168002E-2</v>
      </c>
      <c r="I63" s="2">
        <v>5.95661376155791E-2</v>
      </c>
      <c r="J63" s="2">
        <v>5.9070822240747202E-2</v>
      </c>
      <c r="K63" s="2">
        <v>6.2025191000874703E-2</v>
      </c>
      <c r="L63" s="2">
        <v>6.9591029023746698E-2</v>
      </c>
      <c r="M63" s="2">
        <v>7.0430951655613597E-2</v>
      </c>
      <c r="N63" s="2">
        <v>4.8983612768779002E-2</v>
      </c>
    </row>
    <row r="64" spans="1:14" x14ac:dyDescent="0.3">
      <c r="A64" s="8" t="s">
        <v>274</v>
      </c>
      <c r="B64" s="2">
        <v>7.60916136520178E-3</v>
      </c>
      <c r="C64" s="2">
        <v>9.1039846580012792E-3</v>
      </c>
      <c r="D64" s="2">
        <v>9.0677889928144993E-3</v>
      </c>
      <c r="E64" s="2">
        <v>7.0399347747691302E-3</v>
      </c>
      <c r="F64" s="2">
        <v>6.8385627218813501E-3</v>
      </c>
      <c r="G64" s="2">
        <v>7.2880974414126004E-3</v>
      </c>
      <c r="H64" s="2">
        <v>7.7523511427450096E-3</v>
      </c>
      <c r="I64" s="2">
        <v>8.9846797893762993E-3</v>
      </c>
      <c r="J64" s="2">
        <v>6.9244628499206696E-3</v>
      </c>
      <c r="K64" s="2">
        <v>6.9505789276372801E-3</v>
      </c>
      <c r="L64" s="2">
        <v>9.7913918205804803E-3</v>
      </c>
      <c r="M64" s="2">
        <v>7.1356595505354696E-3</v>
      </c>
      <c r="N64" s="2">
        <v>7.6726342710997401E-3</v>
      </c>
    </row>
    <row r="65" spans="1:14" x14ac:dyDescent="0.3">
      <c r="A65" s="8" t="s">
        <v>275</v>
      </c>
      <c r="B65" s="2">
        <v>1.4784443251275901E-2</v>
      </c>
      <c r="C65" s="2">
        <v>1.40155550820371E-2</v>
      </c>
      <c r="D65" s="2">
        <v>1.4207083978829501E-2</v>
      </c>
      <c r="E65" s="2">
        <v>1.4022379362068E-2</v>
      </c>
      <c r="F65" s="2">
        <v>1.33026205085059E-2</v>
      </c>
      <c r="G65" s="2">
        <v>1.3535752694895299E-2</v>
      </c>
      <c r="H65" s="2">
        <v>1.3556924060875299E-2</v>
      </c>
      <c r="I65" s="2">
        <v>1.34793557942541E-2</v>
      </c>
      <c r="J65" s="2">
        <v>1.33379944604297E-2</v>
      </c>
      <c r="K65" s="2">
        <v>1.31772289899038E-2</v>
      </c>
      <c r="L65" s="2">
        <v>1.3695580474934001E-2</v>
      </c>
      <c r="M65" s="2">
        <v>1.4204922706785699E-2</v>
      </c>
      <c r="N65" s="2">
        <v>1.64326986833381E-2</v>
      </c>
    </row>
    <row r="66" spans="1:14" x14ac:dyDescent="0.3">
      <c r="A66" s="8" t="s">
        <v>276</v>
      </c>
      <c r="B66" s="2">
        <v>1.3016384373830601E-2</v>
      </c>
      <c r="C66" s="2">
        <v>1.1895376092052001E-2</v>
      </c>
      <c r="D66" s="2">
        <v>1.2610307141610801E-2</v>
      </c>
      <c r="E66" s="2">
        <v>1.26217093400649E-2</v>
      </c>
      <c r="F66" s="2">
        <v>1.25638710471774E-2</v>
      </c>
      <c r="G66" s="2">
        <v>1.21501638196233E-2</v>
      </c>
      <c r="H66" s="2">
        <v>1.2316547878036099E-2</v>
      </c>
      <c r="I66" s="2">
        <v>1.297942821367E-2</v>
      </c>
      <c r="J66" s="2">
        <v>1.42164376439795E-2</v>
      </c>
      <c r="K66" s="2">
        <v>1.4095067372784599E-2</v>
      </c>
      <c r="L66" s="2">
        <v>1.1522922163588399E-2</v>
      </c>
      <c r="M66" s="2">
        <v>1.1135065888657199E-2</v>
      </c>
      <c r="N66" s="2">
        <v>1.5227810931135699E-2</v>
      </c>
    </row>
    <row r="67" spans="1:14" x14ac:dyDescent="0.3">
      <c r="A67" s="8" t="s">
        <v>277</v>
      </c>
      <c r="B67" s="2">
        <v>2.2925106978409101E-2</v>
      </c>
      <c r="C67" s="2">
        <v>2.1601321116556601E-2</v>
      </c>
      <c r="D67" s="2">
        <v>2.1477177194642899E-2</v>
      </c>
      <c r="E67" s="2">
        <v>2.0978692045971199E-2</v>
      </c>
      <c r="F67" s="2">
        <v>2.0582380825347302E-2</v>
      </c>
      <c r="G67" s="2">
        <v>2.1609183903158798E-2</v>
      </c>
      <c r="H67" s="2">
        <v>2.1270513447906599E-2</v>
      </c>
      <c r="I67" s="2">
        <v>2.0576458550396901E-2</v>
      </c>
      <c r="J67" s="2">
        <v>2.0916807845035499E-2</v>
      </c>
      <c r="K67" s="2">
        <v>2.1317119624935901E-2</v>
      </c>
      <c r="L67" s="2">
        <v>2.21512203166227E-2</v>
      </c>
      <c r="M67" s="2">
        <v>2.2195924042524899E-2</v>
      </c>
      <c r="N67" s="2">
        <v>2.2616273562565101E-2</v>
      </c>
    </row>
    <row r="68" spans="1:14" x14ac:dyDescent="0.3">
      <c r="A68" s="8" t="s">
        <v>278</v>
      </c>
      <c r="B68" s="2">
        <v>1.25499639337683E-2</v>
      </c>
      <c r="C68" s="2">
        <v>1.17355636053697E-2</v>
      </c>
      <c r="D68" s="2">
        <v>1.17008845720691E-2</v>
      </c>
      <c r="E68" s="2">
        <v>1.1518943016771499E-2</v>
      </c>
      <c r="F68" s="2">
        <v>1.1363403172518501E-2</v>
      </c>
      <c r="G68" s="2">
        <v>1.14048470600005E-2</v>
      </c>
      <c r="H68" s="2">
        <v>1.1250599595908699E-2</v>
      </c>
      <c r="I68" s="2">
        <v>1.1250706673332399E-2</v>
      </c>
      <c r="J68" s="2">
        <v>1.1289787649805901E-2</v>
      </c>
      <c r="K68" s="2">
        <v>1.1600098247488901E-2</v>
      </c>
      <c r="L68" s="2">
        <v>1.17001978891821E-2</v>
      </c>
      <c r="M68" s="2">
        <v>1.15685952866371E-2</v>
      </c>
      <c r="N68" s="2">
        <v>1.18594297622431E-2</v>
      </c>
    </row>
    <row r="69" spans="1:14" x14ac:dyDescent="0.3">
      <c r="A69" s="8" t="s">
        <v>279</v>
      </c>
      <c r="B69" s="2">
        <v>1.13188309117435E-2</v>
      </c>
      <c r="C69" s="2">
        <v>1.1138930321755801E-2</v>
      </c>
      <c r="D69" s="2">
        <v>1.1119277114804E-2</v>
      </c>
      <c r="E69" s="2">
        <v>1.0797702483053499E-2</v>
      </c>
      <c r="F69" s="2">
        <v>1.09632472142989E-2</v>
      </c>
      <c r="G69" s="2">
        <v>1.09246429732636E-2</v>
      </c>
      <c r="H69" s="2">
        <v>1.07999941857366E-2</v>
      </c>
      <c r="I69" s="2">
        <v>1.04564292088529E-2</v>
      </c>
      <c r="J69" s="2">
        <v>1.07967838223035E-2</v>
      </c>
      <c r="K69" s="2">
        <v>1.06477870614952E-2</v>
      </c>
      <c r="L69" s="2">
        <v>1.0937499999999999E-2</v>
      </c>
      <c r="M69" s="2">
        <v>1.1150688569665401E-2</v>
      </c>
      <c r="N69" s="2">
        <v>1.15979918537463E-2</v>
      </c>
    </row>
    <row r="70" spans="1:14" x14ac:dyDescent="0.3">
      <c r="A70" s="8" t="s">
        <v>280</v>
      </c>
      <c r="B70" s="2">
        <v>9.1060455681923006E-3</v>
      </c>
      <c r="C70" s="2">
        <v>1.14159386320051E-2</v>
      </c>
      <c r="D70" s="2">
        <v>1.17590453177956E-2</v>
      </c>
      <c r="E70" s="2">
        <v>1.0039877284581699E-2</v>
      </c>
      <c r="F70" s="2">
        <v>9.8397324085284493E-3</v>
      </c>
      <c r="G70" s="2">
        <v>9.6240902383513006E-3</v>
      </c>
      <c r="H70" s="2">
        <v>7.2242222211455097E-3</v>
      </c>
      <c r="I70" s="2">
        <v>7.1952193841079096E-3</v>
      </c>
      <c r="J70" s="2">
        <v>6.7720798486926399E-3</v>
      </c>
      <c r="K70" s="2">
        <v>6.86008781946593E-3</v>
      </c>
      <c r="L70" s="2">
        <v>8.2000329815303408E-3</v>
      </c>
      <c r="M70" s="2">
        <v>6.4912239589435903E-3</v>
      </c>
      <c r="N70" s="2">
        <v>7.9454390451832897E-3</v>
      </c>
    </row>
    <row r="71" spans="1:14" x14ac:dyDescent="0.3">
      <c r="A71" s="8" t="s">
        <v>281</v>
      </c>
      <c r="B71" s="2">
        <v>5.1891985703671199E-2</v>
      </c>
      <c r="C71" s="2">
        <v>5.4064564244619598E-2</v>
      </c>
      <c r="D71" s="2">
        <v>5.4581216194066501E-2</v>
      </c>
      <c r="E71" s="2">
        <v>5.7218415674960901E-2</v>
      </c>
      <c r="F71" s="2">
        <v>6.1126387720342297E-2</v>
      </c>
      <c r="G71" s="2">
        <v>6.1291048695695703E-2</v>
      </c>
      <c r="H71" s="2">
        <v>5.9009927854682197E-2</v>
      </c>
      <c r="I71" s="2">
        <v>5.8201849264826098E-2</v>
      </c>
      <c r="J71" s="2">
        <v>5.3145812604763303E-2</v>
      </c>
      <c r="K71" s="2">
        <v>5.3704318149499899E-2</v>
      </c>
      <c r="L71" s="2">
        <v>5.0465864116095001E-2</v>
      </c>
      <c r="M71" s="2">
        <v>5.1351752474242097E-2</v>
      </c>
      <c r="N71" s="2">
        <v>5.8186984938903098E-2</v>
      </c>
    </row>
    <row r="72" spans="1:14" x14ac:dyDescent="0.3">
      <c r="A72" s="8" t="s">
        <v>282</v>
      </c>
      <c r="B72" s="2">
        <v>1.07602110823666E-2</v>
      </c>
      <c r="C72" s="2">
        <v>1.14692094608992E-2</v>
      </c>
      <c r="D72" s="2">
        <v>1.14629542486425E-2</v>
      </c>
      <c r="E72" s="2">
        <v>9.5381447393865296E-3</v>
      </c>
      <c r="F72" s="2">
        <v>9.0958527426073695E-3</v>
      </c>
      <c r="G72" s="2">
        <v>1.00492709401496E-2</v>
      </c>
      <c r="H72" s="2">
        <v>1.0199186972173899E-2</v>
      </c>
      <c r="I72" s="2">
        <v>1.01013404600268E-2</v>
      </c>
      <c r="J72" s="2">
        <v>9.9810865804358193E-3</v>
      </c>
      <c r="K72" s="2">
        <v>9.9281672965135098E-3</v>
      </c>
      <c r="L72" s="2">
        <v>1.04798812664908E-2</v>
      </c>
      <c r="M72" s="2">
        <v>1.0217233379420199E-2</v>
      </c>
      <c r="N72" s="2">
        <v>1.1022070664014399E-2</v>
      </c>
    </row>
    <row r="73" spans="1:14" x14ac:dyDescent="0.3">
      <c r="A73" s="8" t="s">
        <v>283</v>
      </c>
      <c r="B73" s="2">
        <v>2.13305998926148E-2</v>
      </c>
      <c r="C73" s="2">
        <v>2.15587044534413E-2</v>
      </c>
      <c r="D73" s="2">
        <v>2.0927293780501299E-2</v>
      </c>
      <c r="E73" s="2">
        <v>1.78951274452929E-2</v>
      </c>
      <c r="F73" s="2">
        <v>1.8037799347437999E-2</v>
      </c>
      <c r="G73" s="2">
        <v>1.8342795688167501E-2</v>
      </c>
      <c r="H73" s="2">
        <v>1.8324620013663501E-2</v>
      </c>
      <c r="I73" s="2">
        <v>1.5488410557349201E-2</v>
      </c>
      <c r="J73" s="2">
        <v>1.8393524618818401E-2</v>
      </c>
      <c r="K73" s="2">
        <v>1.8455876966565699E-2</v>
      </c>
      <c r="L73" s="2">
        <v>1.89066622691293E-2</v>
      </c>
      <c r="M73" s="2">
        <v>1.84660089517962E-2</v>
      </c>
      <c r="N73" s="2">
        <v>2.08089419342616E-2</v>
      </c>
    </row>
    <row r="74" spans="1:14" x14ac:dyDescent="0.3">
      <c r="A74" s="8" t="s">
        <v>284</v>
      </c>
      <c r="B74" s="2">
        <v>2.54199139833933E-2</v>
      </c>
      <c r="C74" s="2">
        <v>2.5005327082889401E-2</v>
      </c>
      <c r="D74" s="2">
        <v>2.5104292791768699E-2</v>
      </c>
      <c r="E74" s="2">
        <v>2.3377600777685401E-2</v>
      </c>
      <c r="F74" s="2">
        <v>2.2772978186370099E-2</v>
      </c>
      <c r="G74" s="2">
        <v>2.2719655853737801E-2</v>
      </c>
      <c r="H74" s="2">
        <v>2.2990566357703201E-2</v>
      </c>
      <c r="I74" s="2">
        <v>2.28845354177666E-2</v>
      </c>
      <c r="J74" s="2">
        <v>2.24047830334974E-2</v>
      </c>
      <c r="K74" s="2">
        <v>2.2506431332330799E-2</v>
      </c>
      <c r="L74" s="2">
        <v>2.56596306068602E-2</v>
      </c>
      <c r="M74" s="2">
        <v>2.3414493161171401E-2</v>
      </c>
      <c r="N74" s="2">
        <v>2.3987875343374099E-2</v>
      </c>
    </row>
    <row r="75" spans="1:14" x14ac:dyDescent="0.3">
      <c r="A75" s="8" t="s">
        <v>285</v>
      </c>
      <c r="B75" s="2">
        <v>2.82130131302777E-2</v>
      </c>
      <c r="C75" s="2">
        <v>2.62358832303431E-2</v>
      </c>
      <c r="D75" s="2">
        <v>2.5955554615583899E-2</v>
      </c>
      <c r="E75" s="2">
        <v>2.4684195947464401E-2</v>
      </c>
      <c r="F75" s="2">
        <v>2.4306909359545301E-2</v>
      </c>
      <c r="G75" s="2">
        <v>2.4305329765150201E-2</v>
      </c>
      <c r="H75" s="2">
        <v>2.5185450774992901E-2</v>
      </c>
      <c r="I75" s="2">
        <v>2.5785984273306198E-2</v>
      </c>
      <c r="J75" s="2">
        <v>2.8280492286731001E-2</v>
      </c>
      <c r="K75" s="2">
        <v>2.9090736726893499E-2</v>
      </c>
      <c r="L75" s="2">
        <v>2.8512532981530302E-2</v>
      </c>
      <c r="M75" s="2">
        <v>2.5722744280145898E-2</v>
      </c>
      <c r="N75" s="2">
        <v>2.7011461589466702E-2</v>
      </c>
    </row>
    <row r="76" spans="1:14" x14ac:dyDescent="0.3">
      <c r="A76" s="8" t="s">
        <v>286</v>
      </c>
      <c r="B76" s="2">
        <v>2.7291019237131401E-2</v>
      </c>
      <c r="C76" s="2">
        <v>2.2911783507351399E-2</v>
      </c>
      <c r="D76" s="2">
        <v>2.3597400743400099E-2</v>
      </c>
      <c r="E76" s="2">
        <v>2.3090149840334102E-2</v>
      </c>
      <c r="F76" s="2">
        <v>1.8776548808766499E-2</v>
      </c>
      <c r="G76" s="2">
        <v>1.9158142210439402E-2</v>
      </c>
      <c r="H76" s="2">
        <v>1.97636501945356E-2</v>
      </c>
      <c r="I76" s="2">
        <v>1.9875625493503302E-2</v>
      </c>
      <c r="J76" s="2">
        <v>2.4811538082304699E-2</v>
      </c>
      <c r="K76" s="2">
        <v>2.4604963221828199E-2</v>
      </c>
      <c r="L76" s="2">
        <v>2.3066457783641199E-2</v>
      </c>
      <c r="M76" s="2">
        <v>2.3617588014279101E-2</v>
      </c>
      <c r="N76" s="2">
        <v>2.52685421994885E-2</v>
      </c>
    </row>
    <row r="77" spans="1:14" x14ac:dyDescent="0.3">
      <c r="A77" s="8" t="s">
        <v>287</v>
      </c>
      <c r="B77" s="2">
        <v>1.7116545451587199E-2</v>
      </c>
      <c r="C77" s="2">
        <v>1.76273172810569E-2</v>
      </c>
      <c r="D77" s="2">
        <v>1.7437649036910901E-2</v>
      </c>
      <c r="E77" s="2">
        <v>2.08637116710307E-2</v>
      </c>
      <c r="F77" s="2">
        <v>2.1644333176007099E-2</v>
      </c>
      <c r="G77" s="2">
        <v>2.03736588049921E-2</v>
      </c>
      <c r="H77" s="2">
        <v>2.0325695652384599E-2</v>
      </c>
      <c r="I77" s="2">
        <v>2.1552952609668701E-2</v>
      </c>
      <c r="J77" s="2">
        <v>1.9980100572780799E-2</v>
      </c>
      <c r="K77" s="2">
        <v>1.9537461164232699E-2</v>
      </c>
      <c r="L77" s="2">
        <v>1.7492579155672799E-2</v>
      </c>
      <c r="M77" s="2">
        <v>1.7431006334997199E-2</v>
      </c>
      <c r="N77" s="2">
        <v>1.7929335985602E-2</v>
      </c>
    </row>
    <row r="78" spans="1:14" x14ac:dyDescent="0.3">
      <c r="A78" s="8" t="s">
        <v>288</v>
      </c>
      <c r="B78" s="2">
        <v>8.8782588416502599E-3</v>
      </c>
      <c r="C78" s="2">
        <v>8.2356701470274896E-3</v>
      </c>
      <c r="D78" s="2">
        <v>8.2429638716022199E-3</v>
      </c>
      <c r="E78" s="2">
        <v>7.7089115016959597E-3</v>
      </c>
      <c r="F78" s="2">
        <v>7.78252036691223E-3</v>
      </c>
      <c r="G78" s="2">
        <v>7.4581697221319104E-3</v>
      </c>
      <c r="H78" s="2">
        <v>7.0013421257915896E-3</v>
      </c>
      <c r="I78" s="2">
        <v>6.9148861613504602E-3</v>
      </c>
      <c r="J78" s="2">
        <v>7.0858095571032899E-3</v>
      </c>
      <c r="K78" s="2">
        <v>7.16172484670375E-3</v>
      </c>
      <c r="L78" s="2">
        <v>7.58575197889182E-3</v>
      </c>
      <c r="M78" s="2">
        <v>7.6902647263296896E-3</v>
      </c>
      <c r="N78" s="2">
        <v>8.9078336648669102E-3</v>
      </c>
    </row>
    <row r="79" spans="1:14" x14ac:dyDescent="0.3">
      <c r="A79" s="8" t="s">
        <v>289</v>
      </c>
      <c r="B79" s="2">
        <v>1.56088142616185E-2</v>
      </c>
      <c r="C79" s="2">
        <v>1.7190496484125298E-2</v>
      </c>
      <c r="D79" s="2">
        <v>1.89392537447589E-2</v>
      </c>
      <c r="E79" s="2">
        <v>1.77487887862776E-2</v>
      </c>
      <c r="F79" s="2">
        <v>1.7073320884036899E-2</v>
      </c>
      <c r="G79" s="2">
        <v>1.40909886701848E-2</v>
      </c>
      <c r="H79" s="2">
        <v>1.4240100005329701E-2</v>
      </c>
      <c r="I79" s="2">
        <v>1.46147053464218E-2</v>
      </c>
      <c r="J79" s="2">
        <v>1.46377318238453E-2</v>
      </c>
      <c r="K79" s="2">
        <v>1.5077542261502101E-2</v>
      </c>
      <c r="L79" s="2">
        <v>1.56208773087071E-2</v>
      </c>
      <c r="M79" s="2">
        <v>1.6013248033494999E-2</v>
      </c>
      <c r="N79" s="2">
        <v>1.73572037510656E-2</v>
      </c>
    </row>
    <row r="80" spans="1:14" x14ac:dyDescent="0.3">
      <c r="A80" s="8" t="s">
        <v>290</v>
      </c>
      <c r="B80" s="2">
        <v>1.6319291908690099E-2</v>
      </c>
      <c r="C80" s="2">
        <v>1.5123588323034299E-2</v>
      </c>
      <c r="D80" s="2">
        <v>1.45719104747503E-2</v>
      </c>
      <c r="E80" s="2">
        <v>1.424711373127E-2</v>
      </c>
      <c r="F80" s="2">
        <v>1.4251708358129301E-2</v>
      </c>
      <c r="G80" s="2">
        <v>1.4351099217167301E-2</v>
      </c>
      <c r="H80" s="2">
        <v>1.4763383707464999E-2</v>
      </c>
      <c r="I80" s="2">
        <v>1.45306053795945E-2</v>
      </c>
      <c r="J80" s="2">
        <v>1.3987863142137499E-2</v>
      </c>
      <c r="K80" s="2">
        <v>1.43320678941857E-2</v>
      </c>
      <c r="L80" s="2">
        <v>1.46314313984169E-2</v>
      </c>
      <c r="M80" s="2">
        <v>1.4935283043923201E-2</v>
      </c>
      <c r="N80" s="2">
        <v>1.57317419721512E-2</v>
      </c>
    </row>
    <row r="81" spans="1:14" x14ac:dyDescent="0.3">
      <c r="A81" s="8" t="s">
        <v>291</v>
      </c>
      <c r="B81" s="2">
        <v>4.56061567498088E-2</v>
      </c>
      <c r="C81" s="2">
        <v>4.3943106754741099E-2</v>
      </c>
      <c r="D81" s="2">
        <v>4.4540556545463197E-2</v>
      </c>
      <c r="E81" s="2">
        <v>4.7183764771058401E-2</v>
      </c>
      <c r="F81" s="2">
        <v>4.7346658184728399E-2</v>
      </c>
      <c r="G81" s="2">
        <v>4.7715278993572301E-2</v>
      </c>
      <c r="H81" s="2">
        <v>4.7807780453415598E-2</v>
      </c>
      <c r="I81" s="2">
        <v>4.6666137148356997E-2</v>
      </c>
      <c r="J81" s="2">
        <v>4.4827493478903899E-2</v>
      </c>
      <c r="K81" s="2">
        <v>4.5361899796179599E-2</v>
      </c>
      <c r="L81" s="2">
        <v>4.7530507915567302E-2</v>
      </c>
      <c r="M81" s="2">
        <v>4.6750872917301303E-2</v>
      </c>
      <c r="N81" s="2">
        <v>4.0538031637775897E-2</v>
      </c>
    </row>
    <row r="82" spans="1:14" x14ac:dyDescent="0.3">
      <c r="A82" s="8" t="s">
        <v>292</v>
      </c>
      <c r="B82" s="2">
        <v>5.4066806592798701E-2</v>
      </c>
      <c r="C82" s="2">
        <v>5.2919241423396497E-2</v>
      </c>
      <c r="D82" s="2">
        <v>5.2149039554594399E-2</v>
      </c>
      <c r="E82" s="2">
        <v>5.3131385983892297E-2</v>
      </c>
      <c r="F82" s="2">
        <v>5.2574336664546202E-2</v>
      </c>
      <c r="G82" s="2">
        <v>5.1912062626616302E-2</v>
      </c>
      <c r="H82" s="2">
        <v>5.1679110805323898E-2</v>
      </c>
      <c r="I82" s="2">
        <v>5.1604674089267402E-2</v>
      </c>
      <c r="J82" s="2">
        <v>5.1375480678731801E-2</v>
      </c>
      <c r="K82" s="2">
        <v>5.1222276325371602E-2</v>
      </c>
      <c r="L82" s="2">
        <v>5.0820415567282298E-2</v>
      </c>
      <c r="M82" s="2">
        <v>5.0871355033237302E-2</v>
      </c>
      <c r="N82" s="2">
        <v>5.1711660509614503E-2</v>
      </c>
    </row>
    <row r="83" spans="1:14" x14ac:dyDescent="0.3">
      <c r="A83" s="8" t="s">
        <v>293</v>
      </c>
      <c r="B83" s="2">
        <v>3.7866831540868701E-2</v>
      </c>
      <c r="C83" s="2">
        <v>3.5840613679948903E-2</v>
      </c>
      <c r="D83" s="2">
        <v>3.6234144587613898E-2</v>
      </c>
      <c r="E83" s="2">
        <v>3.5288522345390601E-2</v>
      </c>
      <c r="F83" s="2">
        <v>3.5634401099915898E-2</v>
      </c>
      <c r="G83" s="2">
        <v>3.5895255483580503E-2</v>
      </c>
      <c r="H83" s="2">
        <v>3.5864314474124102E-2</v>
      </c>
      <c r="I83" s="2">
        <v>3.57284692404371E-2</v>
      </c>
      <c r="J83" s="2">
        <v>3.6186480938679301E-2</v>
      </c>
      <c r="K83" s="2">
        <v>3.6601498705115303E-2</v>
      </c>
      <c r="L83" s="2">
        <v>3.8786279683377299E-2</v>
      </c>
      <c r="M83" s="2">
        <v>3.6756262742249197E-2</v>
      </c>
      <c r="N83" s="2">
        <v>4.0412996116320897E-2</v>
      </c>
    </row>
    <row r="84" spans="1:14" x14ac:dyDescent="0.3">
      <c r="A84" s="8" t="s">
        <v>294</v>
      </c>
      <c r="B84" s="2">
        <v>6.0038072924293501E-2</v>
      </c>
      <c r="C84" s="2">
        <v>6.7717877690176898E-2</v>
      </c>
      <c r="D84" s="2">
        <v>6.8021635797410301E-2</v>
      </c>
      <c r="E84" s="2">
        <v>6.6270507011189694E-2</v>
      </c>
      <c r="F84" s="2">
        <v>6.5912868605200001E-2</v>
      </c>
      <c r="G84" s="2">
        <v>6.4987619738388805E-2</v>
      </c>
      <c r="H84" s="2">
        <v>6.5517057595123801E-2</v>
      </c>
      <c r="I84" s="2">
        <v>6.5130752087314503E-2</v>
      </c>
      <c r="J84" s="2">
        <v>6.6685490449171297E-2</v>
      </c>
      <c r="K84" s="2">
        <v>6.2145845811769899E-2</v>
      </c>
      <c r="L84" s="2">
        <v>5.1286279683377303E-2</v>
      </c>
      <c r="M84" s="2">
        <v>4.6961779110913197E-2</v>
      </c>
      <c r="N84" s="2">
        <v>5.1249407975750699E-2</v>
      </c>
    </row>
    <row r="85" spans="1:14" x14ac:dyDescent="0.3">
      <c r="A85" s="8" t="s">
        <v>295</v>
      </c>
      <c r="B85" s="2">
        <v>9.3175618142670395E-3</v>
      </c>
      <c r="C85" s="2">
        <v>8.9335180055401704E-3</v>
      </c>
      <c r="D85" s="2">
        <v>9.0254902686497697E-3</v>
      </c>
      <c r="E85" s="2">
        <v>8.8587152511014605E-3</v>
      </c>
      <c r="F85" s="2">
        <v>9.0650715150520193E-3</v>
      </c>
      <c r="G85" s="2">
        <v>8.9888202486056602E-3</v>
      </c>
      <c r="H85" s="2">
        <v>9.1187030316538208E-3</v>
      </c>
      <c r="I85" s="2">
        <v>9.1575519434100704E-3</v>
      </c>
      <c r="J85" s="2">
        <v>9.0443793081811698E-3</v>
      </c>
      <c r="K85" s="2">
        <v>9.4972572576023304E-3</v>
      </c>
      <c r="L85" s="2">
        <v>9.8367414248021097E-3</v>
      </c>
      <c r="M85" s="2">
        <v>9.6352885118615207E-3</v>
      </c>
      <c r="N85" s="2">
        <v>1.0537084398976999E-2</v>
      </c>
    </row>
    <row r="86" spans="1:14" x14ac:dyDescent="0.3">
      <c r="A86" s="8" t="s">
        <v>296</v>
      </c>
      <c r="B86" s="2">
        <v>1.9947609052895301E-2</v>
      </c>
      <c r="C86" s="2">
        <v>2.1169827402514399E-2</v>
      </c>
      <c r="D86" s="2">
        <v>2.0964305164145498E-2</v>
      </c>
      <c r="E86" s="2">
        <v>2.22800608350711E-2</v>
      </c>
      <c r="F86" s="2">
        <v>2.2213785885781101E-2</v>
      </c>
      <c r="G86" s="2">
        <v>2.1649200910386902E-2</v>
      </c>
      <c r="H86" s="2">
        <v>2.1692047541293401E-2</v>
      </c>
      <c r="I86" s="2">
        <v>2.1940746901149801E-2</v>
      </c>
      <c r="J86" s="2">
        <v>2.2817113507408501E-2</v>
      </c>
      <c r="K86" s="2">
        <v>2.21918670039256E-2</v>
      </c>
      <c r="L86" s="2">
        <v>2.0687664907651698E-2</v>
      </c>
      <c r="M86" s="2">
        <v>2.0825033784047702E-2</v>
      </c>
      <c r="N86" s="2">
        <v>2.1691768494837501E-2</v>
      </c>
    </row>
    <row r="87" spans="1:14" x14ac:dyDescent="0.3">
      <c r="A87" s="8" t="s">
        <v>297</v>
      </c>
      <c r="B87" s="2">
        <v>7.2457873014323401E-3</v>
      </c>
      <c r="C87" s="2">
        <v>6.40315363307053E-3</v>
      </c>
      <c r="D87" s="2">
        <v>6.4241187325187301E-3</v>
      </c>
      <c r="E87" s="2">
        <v>6.2298457695061597E-3</v>
      </c>
      <c r="F87" s="2">
        <v>6.0023393732942104E-3</v>
      </c>
      <c r="G87" s="2">
        <v>5.7424405372283197E-3</v>
      </c>
      <c r="H87" s="2">
        <v>5.8530251127724801E-3</v>
      </c>
      <c r="I87" s="2">
        <v>5.7561755072863298E-3</v>
      </c>
      <c r="J87" s="2">
        <v>5.5709432507776002E-3</v>
      </c>
      <c r="K87" s="2">
        <v>5.8862311315266702E-3</v>
      </c>
      <c r="L87" s="2">
        <v>6.0603562005276997E-3</v>
      </c>
      <c r="M87" s="2">
        <v>6.4013935431459397E-3</v>
      </c>
      <c r="N87" s="2">
        <v>7.3884626314293803E-3</v>
      </c>
    </row>
    <row r="88" spans="1:14" x14ac:dyDescent="0.3">
      <c r="A88" s="8" t="s">
        <v>298</v>
      </c>
      <c r="B88" s="2">
        <v>7.8911830266347807E-3</v>
      </c>
      <c r="C88" s="2">
        <v>6.9731515022373701E-3</v>
      </c>
      <c r="D88" s="2">
        <v>6.7572211853160003E-3</v>
      </c>
      <c r="E88" s="2">
        <v>6.8413323089627203E-3</v>
      </c>
      <c r="F88" s="2">
        <v>6.6436149473641003E-3</v>
      </c>
      <c r="G88" s="2">
        <v>6.5777955631143199E-3</v>
      </c>
      <c r="H88" s="2">
        <v>6.57496281294061E-3</v>
      </c>
      <c r="I88" s="2">
        <v>6.42430302152492E-3</v>
      </c>
      <c r="J88" s="2">
        <v>1.38220345819776E-2</v>
      </c>
      <c r="K88" s="2">
        <v>1.3116901584456201E-2</v>
      </c>
      <c r="L88" s="2">
        <v>7.6311015831134598E-3</v>
      </c>
      <c r="M88" s="2">
        <v>1.04711019458049E-2</v>
      </c>
      <c r="N88" s="2">
        <v>8.0780524770294598E-3</v>
      </c>
    </row>
    <row r="89" spans="1:14" x14ac:dyDescent="0.3">
      <c r="A89" s="8" t="s">
        <v>299</v>
      </c>
      <c r="B89" s="2">
        <v>4.2276131747503803E-2</v>
      </c>
      <c r="C89" s="2">
        <v>4.3383763051353101E-2</v>
      </c>
      <c r="D89" s="2">
        <v>4.3530674506030202E-2</v>
      </c>
      <c r="E89" s="2">
        <v>4.2265740552010302E-2</v>
      </c>
      <c r="F89" s="2">
        <v>4.2785906301943302E-2</v>
      </c>
      <c r="G89" s="2">
        <v>4.3808618662931703E-2</v>
      </c>
      <c r="H89" s="2">
        <v>4.3887997906865199E-2</v>
      </c>
      <c r="I89" s="2">
        <v>4.3577799477645798E-2</v>
      </c>
      <c r="J89" s="2">
        <v>4.3729439499466699E-2</v>
      </c>
      <c r="K89" s="2">
        <v>4.5142135676334801E-2</v>
      </c>
      <c r="L89" s="2">
        <v>4.8878627968337703E-2</v>
      </c>
      <c r="M89" s="2">
        <v>5.39919855646427E-2</v>
      </c>
      <c r="N89" s="2">
        <v>4.44709671308137E-2</v>
      </c>
    </row>
    <row r="90" spans="1:14" x14ac:dyDescent="0.3">
      <c r="A90" s="8" t="s">
        <v>300</v>
      </c>
      <c r="B90" s="2">
        <v>3.0734937602707402E-2</v>
      </c>
      <c r="C90" s="2">
        <v>2.86597059450245E-2</v>
      </c>
      <c r="D90" s="2">
        <v>2.7991180716011699E-2</v>
      </c>
      <c r="E90" s="2">
        <v>2.94558815074972E-2</v>
      </c>
      <c r="F90" s="2">
        <v>2.9380681701586302E-2</v>
      </c>
      <c r="G90" s="2">
        <v>2.88222494560188E-2</v>
      </c>
      <c r="H90" s="2">
        <v>2.85286522053016E-2</v>
      </c>
      <c r="I90" s="2">
        <v>2.8584644280501399E-2</v>
      </c>
      <c r="J90" s="2">
        <v>2.78950529306837E-2</v>
      </c>
      <c r="K90" s="2">
        <v>2.71947325556843E-2</v>
      </c>
      <c r="L90" s="2">
        <v>2.8392974934036901E-2</v>
      </c>
      <c r="M90" s="2">
        <v>2.8230184581976101E-2</v>
      </c>
      <c r="N90" s="2">
        <v>3.11262669318935E-2</v>
      </c>
    </row>
    <row r="91" spans="1:14" x14ac:dyDescent="0.3">
      <c r="A91" s="8" t="s">
        <v>301</v>
      </c>
      <c r="B91" s="2">
        <v>2.6293096435137699E-2</v>
      </c>
      <c r="C91" s="2">
        <v>2.6299808225016E-2</v>
      </c>
      <c r="D91" s="2">
        <v>2.57969343999662E-2</v>
      </c>
      <c r="E91" s="2">
        <v>2.4302670157888999E-2</v>
      </c>
      <c r="F91" s="2">
        <v>2.42966489503601E-2</v>
      </c>
      <c r="G91" s="2">
        <v>2.4345346772378301E-2</v>
      </c>
      <c r="H91" s="2">
        <v>2.45168104889311E-2</v>
      </c>
      <c r="I91" s="2">
        <v>2.4309562633450299E-2</v>
      </c>
      <c r="J91" s="2">
        <v>2.3767266338595001E-2</v>
      </c>
      <c r="K91" s="2">
        <v>2.4036161970465399E-2</v>
      </c>
      <c r="L91" s="2">
        <v>2.5404023746701799E-2</v>
      </c>
      <c r="M91" s="2">
        <v>2.4586194236793001E-2</v>
      </c>
      <c r="N91" s="2">
        <v>2.57118499573743E-2</v>
      </c>
    </row>
    <row r="92" spans="1:14" x14ac:dyDescent="0.3">
      <c r="A92" s="8" t="s">
        <v>302</v>
      </c>
      <c r="B92" s="2">
        <v>1.4920030588503301E-2</v>
      </c>
      <c r="C92" s="2">
        <v>1.54591945450671E-2</v>
      </c>
      <c r="D92" s="2">
        <v>1.52222533587831E-2</v>
      </c>
      <c r="E92" s="2">
        <v>1.3923078129164801E-2</v>
      </c>
      <c r="F92" s="2">
        <v>1.3605302579466899E-2</v>
      </c>
      <c r="G92" s="2">
        <v>1.3090563489483001E-2</v>
      </c>
      <c r="H92" s="2">
        <v>1.29851881640979E-2</v>
      </c>
      <c r="I92" s="2">
        <v>1.24421228700515E-2</v>
      </c>
      <c r="J92" s="2">
        <v>1.07474834395532E-2</v>
      </c>
      <c r="K92" s="2">
        <v>1.04409502428178E-2</v>
      </c>
      <c r="L92" s="2">
        <v>1.49117744063325E-2</v>
      </c>
      <c r="M92" s="2">
        <v>1.53102273881221E-2</v>
      </c>
      <c r="N92" s="2">
        <v>1.33598560197026E-2</v>
      </c>
    </row>
    <row r="93" spans="1:14" x14ac:dyDescent="0.3">
      <c r="A93" s="8" t="s">
        <v>303</v>
      </c>
      <c r="B93" s="2">
        <v>1.2761480179843E-2</v>
      </c>
      <c r="C93" s="2">
        <v>1.1778180268485001E-2</v>
      </c>
      <c r="D93" s="2">
        <v>1.1399506162395399E-2</v>
      </c>
      <c r="E93" s="2">
        <v>1.10642478976884E-2</v>
      </c>
      <c r="F93" s="2">
        <v>1.1035070078594699E-2</v>
      </c>
      <c r="G93" s="2">
        <v>1.12297726533777E-2</v>
      </c>
      <c r="H93" s="2">
        <v>1.1139159548231701E-2</v>
      </c>
      <c r="I93" s="2">
        <v>1.1264723334470201E-2</v>
      </c>
      <c r="J93" s="2">
        <v>1.07609289984851E-2</v>
      </c>
      <c r="K93" s="2">
        <v>1.1173497308966799E-2</v>
      </c>
      <c r="L93" s="2">
        <v>1.1320910290237501E-2</v>
      </c>
      <c r="M93" s="2">
        <v>1.16974824049555E-2</v>
      </c>
      <c r="N93" s="2">
        <v>1.2511130055887099E-2</v>
      </c>
    </row>
    <row r="94" spans="1:14" x14ac:dyDescent="0.3">
      <c r="A94" s="8" t="s">
        <v>304</v>
      </c>
      <c r="B94" s="2">
        <v>1.88466398746088E-2</v>
      </c>
      <c r="C94" s="2">
        <v>1.7094608992115901E-2</v>
      </c>
      <c r="D94" s="2">
        <v>1.7384775631704999E-2</v>
      </c>
      <c r="E94" s="2">
        <v>2.1940346090928601E-2</v>
      </c>
      <c r="F94" s="2">
        <v>2.2147093226077899E-2</v>
      </c>
      <c r="G94" s="2">
        <v>2.2039366730860599E-2</v>
      </c>
      <c r="H94" s="2">
        <v>2.1963379831289501E-2</v>
      </c>
      <c r="I94" s="2">
        <v>2.2015502427218499E-2</v>
      </c>
      <c r="J94" s="2">
        <v>1.68159123708106E-2</v>
      </c>
      <c r="K94" s="2">
        <v>1.6788255115979402E-2</v>
      </c>
      <c r="L94" s="2">
        <v>1.66062005277045E-2</v>
      </c>
      <c r="M94" s="2">
        <v>1.9399464142041401E-2</v>
      </c>
      <c r="N94" s="2">
        <v>1.8232452401250401E-2</v>
      </c>
    </row>
    <row r="95" spans="1:14" x14ac:dyDescent="0.3">
      <c r="A95" s="8" t="s">
        <v>305</v>
      </c>
      <c r="B95" s="2">
        <v>2.67595168752E-2</v>
      </c>
      <c r="C95" s="2">
        <v>2.7631578947368399E-2</v>
      </c>
      <c r="D95" s="2">
        <v>2.6949574633455101E-2</v>
      </c>
      <c r="E95" s="2">
        <v>2.37486738059027E-2</v>
      </c>
      <c r="F95" s="2">
        <v>2.34193839650325E-2</v>
      </c>
      <c r="G95" s="2">
        <v>2.4035214966360699E-2</v>
      </c>
      <c r="H95" s="2">
        <v>2.3693123180014399E-2</v>
      </c>
      <c r="I95" s="2">
        <v>2.3062079792179599E-2</v>
      </c>
      <c r="J95" s="2">
        <v>2.3691074837981E-2</v>
      </c>
      <c r="K95" s="2">
        <v>2.3941361761904999E-2</v>
      </c>
      <c r="L95" s="2">
        <v>2.44722955145119E-2</v>
      </c>
      <c r="M95" s="2">
        <v>2.4539326193768099E-2</v>
      </c>
      <c r="N95" s="2">
        <v>2.53329544378138E-2</v>
      </c>
    </row>
    <row r="96" spans="1:14" x14ac:dyDescent="0.3">
      <c r="A96" s="8" t="s">
        <v>306</v>
      </c>
      <c r="B96" s="2">
        <v>4.1337867373890197E-2</v>
      </c>
      <c r="C96" s="2">
        <v>4.4182825484764501E-2</v>
      </c>
      <c r="D96" s="2">
        <v>4.3382628971453598E-2</v>
      </c>
      <c r="E96" s="2">
        <v>4.2621134438190197E-2</v>
      </c>
      <c r="F96" s="2">
        <v>4.2965463462682901E-2</v>
      </c>
      <c r="G96" s="2">
        <v>4.2993272140659802E-2</v>
      </c>
      <c r="H96" s="2">
        <v>4.26766930408113E-2</v>
      </c>
      <c r="I96" s="2">
        <v>4.3292794034509002E-2</v>
      </c>
      <c r="J96" s="2">
        <v>4.4217961473991797E-2</v>
      </c>
      <c r="K96" s="2">
        <v>4.5917773746374999E-2</v>
      </c>
      <c r="L96" s="2">
        <v>4.24018799472295E-2</v>
      </c>
      <c r="M96" s="2">
        <v>4.5301869253782601E-2</v>
      </c>
      <c r="N96" s="2">
        <v>4.0894193426162698E-2</v>
      </c>
    </row>
    <row r="97" spans="1:15" x14ac:dyDescent="0.3">
      <c r="A97" s="8" t="s">
        <v>307</v>
      </c>
      <c r="B97" s="2">
        <v>3.1776248352613903E-2</v>
      </c>
      <c r="C97" s="2">
        <v>3.2580438951630097E-2</v>
      </c>
      <c r="D97" s="2">
        <v>3.29084074001618E-2</v>
      </c>
      <c r="E97" s="2">
        <v>3.3312950448684799E-2</v>
      </c>
      <c r="F97" s="2">
        <v>3.3505366194003801E-2</v>
      </c>
      <c r="G97" s="2">
        <v>3.2753920416176897E-2</v>
      </c>
      <c r="H97" s="2">
        <v>3.2492041727029998E-2</v>
      </c>
      <c r="I97" s="2">
        <v>3.2406520550761299E-2</v>
      </c>
      <c r="J97" s="2">
        <v>3.4339957512033802E-2</v>
      </c>
      <c r="K97" s="2">
        <v>3.42013297883801E-2</v>
      </c>
      <c r="L97" s="2">
        <v>3.1468502638522397E-2</v>
      </c>
      <c r="M97" s="2">
        <v>3.2717799701606799E-2</v>
      </c>
      <c r="N97" s="2">
        <v>3.1330870512456199E-2</v>
      </c>
    </row>
    <row r="98" spans="1:15" x14ac:dyDescent="0.3">
      <c r="A98" s="15"/>
    </row>
    <row r="99" spans="1:15" x14ac:dyDescent="0.3">
      <c r="A99" s="15"/>
    </row>
    <row r="100" spans="1:15" x14ac:dyDescent="0.3">
      <c r="A100" s="15"/>
      <c r="B100" s="18" t="s">
        <v>38</v>
      </c>
      <c r="C100" s="18"/>
      <c r="D100" s="18"/>
      <c r="E100" s="18"/>
      <c r="F100" s="18"/>
      <c r="G100" s="18"/>
      <c r="H100" s="18"/>
      <c r="I100" s="18"/>
      <c r="J100" s="18"/>
      <c r="K100" s="18"/>
      <c r="L100" s="18"/>
      <c r="M100" s="18"/>
      <c r="N100" s="6" t="s">
        <v>39</v>
      </c>
      <c r="O100" s="6" t="s">
        <v>40</v>
      </c>
    </row>
    <row r="101" spans="1:15" x14ac:dyDescent="0.3">
      <c r="A101" s="9" t="s">
        <v>41</v>
      </c>
      <c r="B101" s="4" t="s">
        <v>19</v>
      </c>
      <c r="C101" s="4" t="s">
        <v>20</v>
      </c>
      <c r="D101" s="4" t="s">
        <v>21</v>
      </c>
      <c r="E101" s="4" t="s">
        <v>22</v>
      </c>
      <c r="F101" s="4" t="s">
        <v>23</v>
      </c>
      <c r="G101" s="4" t="s">
        <v>24</v>
      </c>
      <c r="H101" s="4" t="s">
        <v>25</v>
      </c>
      <c r="I101" s="4" t="s">
        <v>26</v>
      </c>
      <c r="J101" s="4" t="s">
        <v>27</v>
      </c>
      <c r="K101" s="4" t="s">
        <v>28</v>
      </c>
      <c r="L101" s="4" t="s">
        <v>29</v>
      </c>
      <c r="M101" s="4" t="s">
        <v>30</v>
      </c>
      <c r="N101" s="4" t="s">
        <v>31</v>
      </c>
      <c r="O101" s="4" t="s">
        <v>32</v>
      </c>
    </row>
    <row r="102" spans="1:15" x14ac:dyDescent="0.3">
      <c r="A102" s="8" t="s">
        <v>266</v>
      </c>
      <c r="B102" s="2">
        <v>-8.3587786259541996E-2</v>
      </c>
      <c r="C102" s="2">
        <v>2.2490628904623101E-2</v>
      </c>
      <c r="D102" s="2">
        <v>0.331975560081466</v>
      </c>
      <c r="E102" s="2">
        <v>1.49847094801223E-2</v>
      </c>
      <c r="F102" s="2">
        <v>3.61554685146128E-2</v>
      </c>
      <c r="G102" s="2">
        <v>8.5780750218086593E-2</v>
      </c>
      <c r="H102" s="2">
        <v>1.7675415104445601E-2</v>
      </c>
      <c r="I102" s="2">
        <v>-0.12157894736842099</v>
      </c>
      <c r="J102" s="2">
        <v>3.9544637507489502E-2</v>
      </c>
      <c r="K102" s="2">
        <v>-2.3919308357348699E-2</v>
      </c>
      <c r="L102" s="2">
        <v>9.4478889873043995E-2</v>
      </c>
      <c r="M102" s="2">
        <v>8.4165093067170196E-2</v>
      </c>
      <c r="N102" s="3">
        <v>0.20401437986818499</v>
      </c>
      <c r="O102" s="3">
        <v>0.63706720977596698</v>
      </c>
    </row>
    <row r="103" spans="1:15" x14ac:dyDescent="0.3">
      <c r="A103" s="8" t="s">
        <v>267</v>
      </c>
      <c r="B103" s="2">
        <v>-2.4989411266412499E-2</v>
      </c>
      <c r="C103" s="2">
        <v>-2.3457862728062599E-2</v>
      </c>
      <c r="D103" s="2">
        <v>1.6459074733096098E-2</v>
      </c>
      <c r="E103" s="2">
        <v>1.31291028446389E-3</v>
      </c>
      <c r="F103" s="2">
        <v>9.6153846153846201E-2</v>
      </c>
      <c r="G103" s="2">
        <v>-1.3955342902711301E-2</v>
      </c>
      <c r="H103" s="2">
        <v>-0.1520420541852</v>
      </c>
      <c r="I103" s="2">
        <v>0.25846447305674802</v>
      </c>
      <c r="J103" s="2">
        <v>5.5702917771883298E-2</v>
      </c>
      <c r="K103" s="2">
        <v>5.0251256281407003E-2</v>
      </c>
      <c r="L103" s="2">
        <v>5.70745044429255E-2</v>
      </c>
      <c r="M103" s="2">
        <v>0.149046233430327</v>
      </c>
      <c r="N103" s="3">
        <v>0.346722243273967</v>
      </c>
      <c r="O103" s="3">
        <v>0.58096085409252696</v>
      </c>
    </row>
    <row r="104" spans="1:15" x14ac:dyDescent="0.3">
      <c r="A104" s="8" t="s">
        <v>268</v>
      </c>
      <c r="B104" s="2">
        <v>5.5714740528494101E-2</v>
      </c>
      <c r="C104" s="2">
        <v>-2.7141133896260599E-3</v>
      </c>
      <c r="D104" s="2">
        <v>7.6806773510734797E-2</v>
      </c>
      <c r="E104" s="2">
        <v>-4.2122999157539998E-4</v>
      </c>
      <c r="F104" s="2">
        <v>2.2475066722854299E-2</v>
      </c>
      <c r="G104" s="2">
        <v>3.3658469569995901E-2</v>
      </c>
      <c r="H104" s="2">
        <v>5.28973950026582E-2</v>
      </c>
      <c r="I104" s="2">
        <v>5.6172683665740998E-2</v>
      </c>
      <c r="J104" s="2">
        <v>1.5298195291024301E-2</v>
      </c>
      <c r="K104" s="2">
        <v>-3.5668040023543297E-2</v>
      </c>
      <c r="L104" s="2">
        <v>5.6884765625E-2</v>
      </c>
      <c r="M104" s="2">
        <v>3.6613536613536599E-2</v>
      </c>
      <c r="N104" s="3">
        <v>7.2666427632365194E-2</v>
      </c>
      <c r="O104" s="3">
        <v>0.35697006350166299</v>
      </c>
    </row>
    <row r="105" spans="1:15" x14ac:dyDescent="0.3">
      <c r="A105" s="8" t="s">
        <v>269</v>
      </c>
      <c r="B105" s="2">
        <v>-3.7843268586738102E-2</v>
      </c>
      <c r="C105" s="2">
        <v>5.7431256526279201E-2</v>
      </c>
      <c r="D105" s="2">
        <v>1.3824884792626699E-2</v>
      </c>
      <c r="E105" s="2">
        <v>-2.95454545454545E-2</v>
      </c>
      <c r="F105" s="2">
        <v>2.04081632653061E-2</v>
      </c>
      <c r="G105" s="2">
        <v>6.3606557377049205E-2</v>
      </c>
      <c r="H105" s="2">
        <v>5.6103575832305803E-2</v>
      </c>
      <c r="I105" s="2">
        <v>3.7945125510799801E-2</v>
      </c>
      <c r="J105" s="2">
        <v>4.5275590551181098E-2</v>
      </c>
      <c r="K105" s="2">
        <v>0.126446058649448</v>
      </c>
      <c r="L105" s="2">
        <v>0.109386195366611</v>
      </c>
      <c r="M105" s="2">
        <v>0.10398277717976299</v>
      </c>
      <c r="N105" s="3">
        <v>0.44206974128234</v>
      </c>
      <c r="O105" s="3">
        <v>0.68795260039499695</v>
      </c>
    </row>
    <row r="106" spans="1:15" x14ac:dyDescent="0.3">
      <c r="A106" s="8" t="s">
        <v>270</v>
      </c>
      <c r="B106" s="2">
        <v>-2.7159152634437798E-4</v>
      </c>
      <c r="C106" s="2">
        <v>1.16816082586254E-2</v>
      </c>
      <c r="D106" s="2">
        <v>0.15655209452201899</v>
      </c>
      <c r="E106" s="2">
        <v>4.8061295565358701E-2</v>
      </c>
      <c r="F106" s="2">
        <v>-1.50642445724413E-2</v>
      </c>
      <c r="G106" s="2">
        <v>7.9397210976158303E-2</v>
      </c>
      <c r="H106" s="2">
        <v>4.6051260679308197E-2</v>
      </c>
      <c r="I106" s="2">
        <v>-0.12928286852589599</v>
      </c>
      <c r="J106" s="2">
        <v>5.1933196064973701E-2</v>
      </c>
      <c r="K106" s="2">
        <v>8.0252283601565902E-2</v>
      </c>
      <c r="L106" s="2">
        <v>4.5902959532917301E-2</v>
      </c>
      <c r="M106" s="2">
        <v>3.6188642925890302E-2</v>
      </c>
      <c r="N106" s="3">
        <v>0.23152596659803201</v>
      </c>
      <c r="O106" s="3">
        <v>0.44548872180451099</v>
      </c>
    </row>
    <row r="107" spans="1:15" x14ac:dyDescent="0.3">
      <c r="A107" s="8" t="s">
        <v>271</v>
      </c>
      <c r="B107" s="2">
        <v>4.4060052219321098E-2</v>
      </c>
      <c r="C107" s="2">
        <v>4.3763676148796497E-3</v>
      </c>
      <c r="D107" s="2">
        <v>-5.22875816993464E-2</v>
      </c>
      <c r="E107" s="2">
        <v>1.9047619047619001E-2</v>
      </c>
      <c r="F107" s="2">
        <v>1.86915887850467E-2</v>
      </c>
      <c r="G107" s="2">
        <v>-1.6608668142992701E-2</v>
      </c>
      <c r="H107" s="2">
        <v>2.7183529033295802E-2</v>
      </c>
      <c r="I107" s="2">
        <v>0.108831819605387</v>
      </c>
      <c r="J107" s="2">
        <v>-4.0530998446547097E-2</v>
      </c>
      <c r="K107" s="2">
        <v>9.8910803650279697E-2</v>
      </c>
      <c r="L107" s="2">
        <v>6.0273238682025197E-3</v>
      </c>
      <c r="M107" s="2">
        <v>0.138463586739449</v>
      </c>
      <c r="N107" s="3">
        <v>0.20759779692133901</v>
      </c>
      <c r="O107" s="3">
        <v>0.33068783068783097</v>
      </c>
    </row>
    <row r="108" spans="1:15" x14ac:dyDescent="0.3">
      <c r="A108" s="8" t="s">
        <v>272</v>
      </c>
      <c r="B108" s="2">
        <v>8.9214380825565903E-2</v>
      </c>
      <c r="C108" s="2">
        <v>4.15647921760391E-3</v>
      </c>
      <c r="D108" s="2">
        <v>0.12466520574628701</v>
      </c>
      <c r="E108" s="2">
        <v>5.3258281013206302E-2</v>
      </c>
      <c r="F108" s="2">
        <v>1.9527235354573499E-2</v>
      </c>
      <c r="G108" s="2">
        <v>3.5685483870967698E-2</v>
      </c>
      <c r="H108" s="2">
        <v>0.18045551878528299</v>
      </c>
      <c r="I108" s="2">
        <v>-3.8918205804749299E-2</v>
      </c>
      <c r="J108" s="2">
        <v>1.13246396705559E-2</v>
      </c>
      <c r="K108" s="2">
        <v>3.5968781812012199E-2</v>
      </c>
      <c r="L108" s="2">
        <v>1.6377333770062199E-2</v>
      </c>
      <c r="M108" s="2">
        <v>-6.6548501450209505E-2</v>
      </c>
      <c r="N108" s="3">
        <v>-6.0054907343857203E-3</v>
      </c>
      <c r="O108" s="3">
        <v>0.41051862673484302</v>
      </c>
    </row>
    <row r="109" spans="1:15" x14ac:dyDescent="0.3">
      <c r="A109" s="8" t="s">
        <v>273</v>
      </c>
      <c r="B109" s="2">
        <v>2.2576209030483602E-2</v>
      </c>
      <c r="C109" s="2">
        <v>2.0172587694721501E-3</v>
      </c>
      <c r="D109" s="2">
        <v>7.0461917011519996E-3</v>
      </c>
      <c r="E109" s="2">
        <v>9.4735673034207005E-2</v>
      </c>
      <c r="F109" s="2">
        <v>0.108349396368063</v>
      </c>
      <c r="G109" s="2">
        <v>8.6681922196796296E-2</v>
      </c>
      <c r="H109" s="2">
        <v>7.3871293800539098E-2</v>
      </c>
      <c r="I109" s="2">
        <v>3.3806573064554098E-2</v>
      </c>
      <c r="J109" s="2">
        <v>9.21092564491654E-2</v>
      </c>
      <c r="K109" s="2">
        <v>0.17271085174378201</v>
      </c>
      <c r="L109" s="2">
        <v>6.8305687203791501E-2</v>
      </c>
      <c r="M109" s="2">
        <v>-0.28309210891143999</v>
      </c>
      <c r="N109" s="3">
        <v>-1.9119878603945401E-2</v>
      </c>
      <c r="O109" s="3">
        <v>0.44592327480147598</v>
      </c>
    </row>
    <row r="110" spans="1:15" x14ac:dyDescent="0.3">
      <c r="A110" s="8" t="s">
        <v>274</v>
      </c>
      <c r="B110" s="2">
        <v>0.218104062722737</v>
      </c>
      <c r="C110" s="2">
        <v>3.5108250438853099E-3</v>
      </c>
      <c r="D110" s="2">
        <v>-0.214577259475219</v>
      </c>
      <c r="E110" s="2">
        <v>-1.0393466963622901E-2</v>
      </c>
      <c r="F110" s="2">
        <v>9.3023255813953501E-2</v>
      </c>
      <c r="G110" s="2">
        <v>9.8146877144818095E-2</v>
      </c>
      <c r="H110" s="2">
        <v>0.201875</v>
      </c>
      <c r="I110" s="2">
        <v>-0.19656786271450899</v>
      </c>
      <c r="J110" s="2">
        <v>4.4012944983818802E-2</v>
      </c>
      <c r="K110" s="2">
        <v>0.47241165530068202</v>
      </c>
      <c r="L110" s="2">
        <v>-0.23073684210526299</v>
      </c>
      <c r="M110" s="2">
        <v>0.108374384236453</v>
      </c>
      <c r="N110" s="3">
        <v>0.31067961165048502</v>
      </c>
      <c r="O110" s="3">
        <v>0.180758017492711</v>
      </c>
    </row>
    <row r="111" spans="1:15" x14ac:dyDescent="0.3">
      <c r="A111" s="8" t="s">
        <v>275</v>
      </c>
      <c r="B111" s="2">
        <v>-3.4849596478356601E-2</v>
      </c>
      <c r="C111" s="2">
        <v>2.1284682630178599E-2</v>
      </c>
      <c r="D111" s="2">
        <v>-1.4886490509862301E-3</v>
      </c>
      <c r="E111" s="2">
        <v>-3.3544539694372003E-2</v>
      </c>
      <c r="F111" s="2">
        <v>4.3578866178171999E-2</v>
      </c>
      <c r="G111" s="2">
        <v>3.3998521803399899E-2</v>
      </c>
      <c r="H111" s="2">
        <v>3.1093638313080801E-2</v>
      </c>
      <c r="I111" s="2">
        <v>3.15424610051993E-2</v>
      </c>
      <c r="J111" s="2">
        <v>2.7553763440860201E-2</v>
      </c>
      <c r="K111" s="2">
        <v>8.6330935251798593E-2</v>
      </c>
      <c r="L111" s="2">
        <v>9.4822396146899496E-2</v>
      </c>
      <c r="M111" s="2">
        <v>0.19246631839428099</v>
      </c>
      <c r="N111" s="3">
        <v>0.45732526881720398</v>
      </c>
      <c r="O111" s="3">
        <v>0.61406773353181998</v>
      </c>
    </row>
    <row r="112" spans="1:15" x14ac:dyDescent="0.3">
      <c r="A112" s="8" t="s">
        <v>276</v>
      </c>
      <c r="B112" s="2">
        <v>-6.9583333333333303E-2</v>
      </c>
      <c r="C112" s="2">
        <v>6.8069861173309404E-2</v>
      </c>
      <c r="D112" s="2">
        <v>1.25786163522013E-2</v>
      </c>
      <c r="E112" s="2">
        <v>1.4078674948240199E-2</v>
      </c>
      <c r="F112" s="2">
        <v>-8.1665986116782399E-3</v>
      </c>
      <c r="G112" s="2">
        <v>4.6521202140798697E-2</v>
      </c>
      <c r="H112" s="2">
        <v>9.2840283241542101E-2</v>
      </c>
      <c r="I112" s="2">
        <v>0.14182865370770301</v>
      </c>
      <c r="J112" s="2">
        <v>3.12105926860025E-2</v>
      </c>
      <c r="K112" s="2">
        <v>-0.14552124732497701</v>
      </c>
      <c r="L112" s="2">
        <v>2.0035778175313101E-2</v>
      </c>
      <c r="M112" s="2">
        <v>0.409680813749562</v>
      </c>
      <c r="N112" s="3">
        <v>0.26702395964691</v>
      </c>
      <c r="O112" s="3">
        <v>0.68511530398322895</v>
      </c>
    </row>
    <row r="113" spans="1:15" x14ac:dyDescent="0.3">
      <c r="A113" s="8" t="s">
        <v>277</v>
      </c>
      <c r="B113" s="2">
        <v>-4.0690797255736898E-2</v>
      </c>
      <c r="C113" s="2">
        <v>1.7262638717632599E-3</v>
      </c>
      <c r="D113" s="2">
        <v>-1.18168389955687E-2</v>
      </c>
      <c r="E113" s="2">
        <v>-4.9825610363726997E-4</v>
      </c>
      <c r="F113" s="2">
        <v>7.6769690927218304E-2</v>
      </c>
      <c r="G113" s="2">
        <v>1.6203703703703699E-2</v>
      </c>
      <c r="H113" s="2">
        <v>3.1890660592255099E-3</v>
      </c>
      <c r="I113" s="2">
        <v>5.9718437783832901E-2</v>
      </c>
      <c r="J113" s="2">
        <v>5.9995714591814901E-2</v>
      </c>
      <c r="K113" s="2">
        <v>8.6112795633717404E-2</v>
      </c>
      <c r="L113" s="2">
        <v>5.7695886841615501E-2</v>
      </c>
      <c r="M113" s="2">
        <v>5.0325532289283798E-2</v>
      </c>
      <c r="N113" s="3">
        <v>0.27898007285193899</v>
      </c>
      <c r="O113" s="3">
        <v>0.469473165928114</v>
      </c>
    </row>
    <row r="114" spans="1:15" x14ac:dyDescent="0.3">
      <c r="A114" s="8" t="s">
        <v>278</v>
      </c>
      <c r="B114" s="2">
        <v>-4.79688850475367E-2</v>
      </c>
      <c r="C114" s="2">
        <v>4.5392646391284597E-3</v>
      </c>
      <c r="D114" s="2">
        <v>-4.0668775417984603E-3</v>
      </c>
      <c r="E114" s="2">
        <v>4.9909255898366598E-3</v>
      </c>
      <c r="F114" s="2">
        <v>2.9345372460496601E-2</v>
      </c>
      <c r="G114" s="2">
        <v>1.8421052631578901E-2</v>
      </c>
      <c r="H114" s="2">
        <v>3.7037037037037E-2</v>
      </c>
      <c r="I114" s="2">
        <v>4.6096345514950197E-2</v>
      </c>
      <c r="J114" s="2">
        <v>6.8678046843985693E-2</v>
      </c>
      <c r="K114" s="2">
        <v>5.4234769687964299E-2</v>
      </c>
      <c r="L114" s="2">
        <v>4.3692741367159997E-2</v>
      </c>
      <c r="M114" s="2">
        <v>5.6718433490884498E-2</v>
      </c>
      <c r="N114" s="3">
        <v>0.24255657006748699</v>
      </c>
      <c r="O114" s="3">
        <v>0.414369633981021</v>
      </c>
    </row>
    <row r="115" spans="1:15" x14ac:dyDescent="0.3">
      <c r="A115" s="8" t="s">
        <v>279</v>
      </c>
      <c r="B115" s="2">
        <v>1.91662673694298E-3</v>
      </c>
      <c r="C115" s="2">
        <v>5.7388809182209498E-3</v>
      </c>
      <c r="D115" s="2">
        <v>-1.75939134569662E-2</v>
      </c>
      <c r="E115" s="2">
        <v>3.4365924491771498E-2</v>
      </c>
      <c r="F115" s="2">
        <v>2.1993448759943801E-2</v>
      </c>
      <c r="G115" s="2">
        <v>2.0604395604395601E-2</v>
      </c>
      <c r="H115" s="2">
        <v>4.0376850605652803E-3</v>
      </c>
      <c r="I115" s="2">
        <v>7.6407506702412906E-2</v>
      </c>
      <c r="J115" s="2">
        <v>2.57368202573682E-2</v>
      </c>
      <c r="K115" s="2">
        <v>7.3654390934844202E-2</v>
      </c>
      <c r="L115" s="2">
        <v>7.6140218620429703E-2</v>
      </c>
      <c r="M115" s="2">
        <v>7.2154115586690007E-2</v>
      </c>
      <c r="N115" s="3">
        <v>0.270651722706517</v>
      </c>
      <c r="O115" s="3">
        <v>0.45553970518307202</v>
      </c>
    </row>
    <row r="116" spans="1:15" x14ac:dyDescent="0.3">
      <c r="A116" s="8" t="s">
        <v>280</v>
      </c>
      <c r="B116" s="2">
        <v>0.27635497319833202</v>
      </c>
      <c r="C116" s="2">
        <v>3.7797480167988798E-2</v>
      </c>
      <c r="D116" s="2">
        <v>-0.13624100719424501</v>
      </c>
      <c r="E116" s="2">
        <v>-1.5616866215512799E-3</v>
      </c>
      <c r="F116" s="2">
        <v>3.1282586027111601E-3</v>
      </c>
      <c r="G116" s="2">
        <v>-0.225051975051975</v>
      </c>
      <c r="H116" s="2">
        <v>3.2863849765258198E-2</v>
      </c>
      <c r="I116" s="2">
        <v>-1.8831168831168799E-2</v>
      </c>
      <c r="J116" s="2">
        <v>5.3606882859033797E-2</v>
      </c>
      <c r="K116" s="2">
        <v>0.24937185929648201</v>
      </c>
      <c r="L116" s="2">
        <v>-0.164404223227753</v>
      </c>
      <c r="M116" s="2">
        <v>0.26173285198556001</v>
      </c>
      <c r="N116" s="3">
        <v>0.38782263401720701</v>
      </c>
      <c r="O116" s="3">
        <v>-5.7104316546762603E-2</v>
      </c>
    </row>
    <row r="117" spans="1:15" x14ac:dyDescent="0.3">
      <c r="A117" s="8" t="s">
        <v>281</v>
      </c>
      <c r="B117" s="2">
        <v>6.0723244147157199E-2</v>
      </c>
      <c r="C117" s="2">
        <v>1.71445462607153E-2</v>
      </c>
      <c r="D117" s="2">
        <v>6.0544415383125098E-2</v>
      </c>
      <c r="E117" s="2">
        <v>8.8326635001826803E-2</v>
      </c>
      <c r="F117" s="2">
        <v>2.83676038606798E-2</v>
      </c>
      <c r="G117" s="2">
        <v>-6.0393373051497602E-3</v>
      </c>
      <c r="H117" s="2">
        <v>2.28261762049429E-2</v>
      </c>
      <c r="I117" s="2">
        <v>-4.8085413823552997E-2</v>
      </c>
      <c r="J117" s="2">
        <v>5.10204081632653E-2</v>
      </c>
      <c r="K117" s="2">
        <v>-1.7812725667977199E-2</v>
      </c>
      <c r="L117" s="2">
        <v>7.4095253655747095E-2</v>
      </c>
      <c r="M117" s="2">
        <v>0.168010343778521</v>
      </c>
      <c r="N117" s="3">
        <v>0.29507505481531499</v>
      </c>
      <c r="O117" s="3">
        <v>0.487648939261842</v>
      </c>
    </row>
    <row r="118" spans="1:15" x14ac:dyDescent="0.3">
      <c r="A118" s="8" t="s">
        <v>282</v>
      </c>
      <c r="B118" s="2">
        <v>8.5181451612903206E-2</v>
      </c>
      <c r="C118" s="2">
        <v>6.9670227589410097E-3</v>
      </c>
      <c r="D118" s="2">
        <v>-0.158210332103321</v>
      </c>
      <c r="E118" s="2">
        <v>-2.8493150684931499E-2</v>
      </c>
      <c r="F118" s="2">
        <v>0.13310772701635601</v>
      </c>
      <c r="G118" s="2">
        <v>4.7784967645594797E-2</v>
      </c>
      <c r="H118" s="2">
        <v>2.7078384798099799E-2</v>
      </c>
      <c r="I118" s="2">
        <v>3.0064754856614199E-2</v>
      </c>
      <c r="J118" s="2">
        <v>3.4575662325999103E-2</v>
      </c>
      <c r="K118" s="2">
        <v>0.10329861111111099</v>
      </c>
      <c r="L118" s="2">
        <v>2.9110936270653E-2</v>
      </c>
      <c r="M118" s="2">
        <v>0.112003058103976</v>
      </c>
      <c r="N118" s="3">
        <v>0.30624158060170598</v>
      </c>
      <c r="O118" s="3">
        <v>0.34178966789667897</v>
      </c>
    </row>
    <row r="119" spans="1:15" x14ac:dyDescent="0.3">
      <c r="A119" s="8" t="s">
        <v>283</v>
      </c>
      <c r="B119" s="2">
        <v>2.8985507246376802E-2</v>
      </c>
      <c r="C119" s="2">
        <v>-2.19915987150976E-2</v>
      </c>
      <c r="D119" s="2">
        <v>-0.134916624557857</v>
      </c>
      <c r="E119" s="2">
        <v>2.68691588785047E-2</v>
      </c>
      <c r="F119" s="2">
        <v>4.2946530147895297E-2</v>
      </c>
      <c r="G119" s="2">
        <v>3.1360785383147002E-2</v>
      </c>
      <c r="H119" s="2">
        <v>-0.123479640401904</v>
      </c>
      <c r="I119" s="2">
        <v>0.238009049773756</v>
      </c>
      <c r="J119" s="2">
        <v>4.3615984405458101E-2</v>
      </c>
      <c r="K119" s="2">
        <v>7.0744805043193998E-2</v>
      </c>
      <c r="L119" s="2">
        <v>3.09638028783253E-2</v>
      </c>
      <c r="M119" s="2">
        <v>0.161590524534687</v>
      </c>
      <c r="N119" s="3">
        <v>0.33820662768031201</v>
      </c>
      <c r="O119" s="3">
        <v>0.387569479535119</v>
      </c>
    </row>
    <row r="120" spans="1:15" x14ac:dyDescent="0.3">
      <c r="A120" s="8" t="s">
        <v>284</v>
      </c>
      <c r="B120" s="2">
        <v>1.49349263921485E-3</v>
      </c>
      <c r="C120" s="2">
        <v>1.1504047720494201E-2</v>
      </c>
      <c r="D120" s="2">
        <v>-5.7919123841617501E-2</v>
      </c>
      <c r="E120" s="2">
        <v>-7.6011625307400004E-3</v>
      </c>
      <c r="F120" s="2">
        <v>2.3203424194638399E-2</v>
      </c>
      <c r="G120" s="2">
        <v>4.4693967415235597E-2</v>
      </c>
      <c r="H120" s="2">
        <v>3.2244467860906199E-2</v>
      </c>
      <c r="I120" s="2">
        <v>2.0620661494487501E-2</v>
      </c>
      <c r="J120" s="2">
        <v>4.48089617923585E-2</v>
      </c>
      <c r="K120" s="2">
        <v>0.191652307103197</v>
      </c>
      <c r="L120" s="2">
        <v>-3.6793059125963999E-2</v>
      </c>
      <c r="M120" s="2">
        <v>5.6046705587989999E-2</v>
      </c>
      <c r="N120" s="3">
        <v>0.266453290658132</v>
      </c>
      <c r="O120" s="3">
        <v>0.33340353833192898</v>
      </c>
    </row>
    <row r="121" spans="1:15" x14ac:dyDescent="0.3">
      <c r="A121" s="8" t="s">
        <v>285</v>
      </c>
      <c r="B121" s="2">
        <v>-5.3248750480584403E-2</v>
      </c>
      <c r="C121" s="2">
        <v>-3.2487309644670002E-3</v>
      </c>
      <c r="D121" s="2">
        <v>-3.7889590547973098E-2</v>
      </c>
      <c r="E121" s="2">
        <v>3.1759474910014801E-3</v>
      </c>
      <c r="F121" s="2">
        <v>2.5538201772900001E-2</v>
      </c>
      <c r="G121" s="2">
        <v>6.9767441860465101E-2</v>
      </c>
      <c r="H121" s="2">
        <v>6.1754520969603703E-2</v>
      </c>
      <c r="I121" s="2">
        <v>0.143323065772785</v>
      </c>
      <c r="J121" s="2">
        <v>6.9889064976228196E-2</v>
      </c>
      <c r="K121" s="2">
        <v>2.4440823581691602E-2</v>
      </c>
      <c r="L121" s="2">
        <v>-4.7715442452284602E-2</v>
      </c>
      <c r="M121" s="2">
        <v>8.2447616155481296E-2</v>
      </c>
      <c r="N121" s="3">
        <v>0.12979397781299501</v>
      </c>
      <c r="O121" s="3">
        <v>0.45223059686290501</v>
      </c>
    </row>
    <row r="122" spans="1:15" x14ac:dyDescent="0.3">
      <c r="A122" s="8" t="s">
        <v>286</v>
      </c>
      <c r="B122" s="2">
        <v>-0.14527027027027001</v>
      </c>
      <c r="C122" s="2">
        <v>3.7665659149035101E-2</v>
      </c>
      <c r="D122" s="2">
        <v>-1.00829038763164E-2</v>
      </c>
      <c r="E122" s="2">
        <v>-0.171570846536895</v>
      </c>
      <c r="F122" s="2">
        <v>4.6448087431693999E-2</v>
      </c>
      <c r="G122" s="2">
        <v>6.5013054830287201E-2</v>
      </c>
      <c r="H122" s="2">
        <v>4.2902672223584203E-2</v>
      </c>
      <c r="I122" s="2">
        <v>0.301363422661025</v>
      </c>
      <c r="J122" s="2">
        <v>3.1430635838150298E-2</v>
      </c>
      <c r="K122" s="2">
        <v>-2.01401050788091E-2</v>
      </c>
      <c r="L122" s="2">
        <v>8.0786416443252906E-2</v>
      </c>
      <c r="M122" s="2">
        <v>0.102860922771622</v>
      </c>
      <c r="N122" s="3">
        <v>0.20466040462427701</v>
      </c>
      <c r="O122" s="3">
        <v>0.49428635447008701</v>
      </c>
    </row>
    <row r="123" spans="1:15" x14ac:dyDescent="0.3">
      <c r="A123" s="8" t="s">
        <v>287</v>
      </c>
      <c r="B123" s="2">
        <v>4.8479087452471502E-2</v>
      </c>
      <c r="C123" s="2">
        <v>-3.3242671501964301E-3</v>
      </c>
      <c r="D123" s="2">
        <v>0.21043056397816901</v>
      </c>
      <c r="E123" s="2">
        <v>5.68637274549098E-2</v>
      </c>
      <c r="F123" s="2">
        <v>-3.4605356719601799E-2</v>
      </c>
      <c r="G123" s="2">
        <v>2.9953351338080001E-2</v>
      </c>
      <c r="H123" s="2">
        <v>9.9642431466030995E-2</v>
      </c>
      <c r="I123" s="2">
        <v>-3.36006936917407E-2</v>
      </c>
      <c r="J123" s="2">
        <v>1.7048003589053399E-2</v>
      </c>
      <c r="K123" s="2">
        <v>-6.41817379797089E-2</v>
      </c>
      <c r="L123" s="2">
        <v>5.1850106057035099E-2</v>
      </c>
      <c r="M123" s="2">
        <v>6.02733587273135E-2</v>
      </c>
      <c r="N123" s="3">
        <v>6.1462539255271398E-2</v>
      </c>
      <c r="O123" s="3">
        <v>0.43480897513644601</v>
      </c>
    </row>
    <row r="124" spans="1:15" x14ac:dyDescent="0.3">
      <c r="A124" s="8" t="s">
        <v>288</v>
      </c>
      <c r="B124" s="2">
        <v>-5.5589492974954198E-2</v>
      </c>
      <c r="C124" s="2">
        <v>8.4087968952134499E-3</v>
      </c>
      <c r="D124" s="2">
        <v>-5.3880692751763999E-2</v>
      </c>
      <c r="E124" s="2">
        <v>2.8474576271186401E-2</v>
      </c>
      <c r="F124" s="2">
        <v>-1.7139090309822001E-2</v>
      </c>
      <c r="G124" s="2">
        <v>-3.0851777330650601E-2</v>
      </c>
      <c r="H124" s="2">
        <v>2.42214532871972E-2</v>
      </c>
      <c r="I124" s="2">
        <v>6.8243243243243198E-2</v>
      </c>
      <c r="J124" s="2">
        <v>5.1233396584440198E-2</v>
      </c>
      <c r="K124" s="2">
        <v>0.10709987966305699</v>
      </c>
      <c r="L124" s="2">
        <v>7.0108695652173897E-2</v>
      </c>
      <c r="M124" s="2">
        <v>0.194007110208228</v>
      </c>
      <c r="N124" s="3">
        <v>0.48703352308665399</v>
      </c>
      <c r="O124" s="3">
        <v>0.50801796023091705</v>
      </c>
    </row>
    <row r="125" spans="1:15" x14ac:dyDescent="0.3">
      <c r="A125" s="8" t="s">
        <v>289</v>
      </c>
      <c r="B125" s="2">
        <v>0.121264767199444</v>
      </c>
      <c r="C125" s="2">
        <v>0.110009296560273</v>
      </c>
      <c r="D125" s="2">
        <v>-5.19262981574539E-2</v>
      </c>
      <c r="E125" s="2">
        <v>-2.00235571260306E-2</v>
      </c>
      <c r="F125" s="2">
        <v>-0.15354567307692299</v>
      </c>
      <c r="G125" s="2">
        <v>4.3308484203052902E-2</v>
      </c>
      <c r="H125" s="2">
        <v>6.4307587614835002E-2</v>
      </c>
      <c r="I125" s="2">
        <v>4.4117647058823498E-2</v>
      </c>
      <c r="J125" s="2">
        <v>7.1341090018371106E-2</v>
      </c>
      <c r="K125" s="2">
        <v>8.2880823092312095E-2</v>
      </c>
      <c r="L125" s="2">
        <v>8.2079704407495402E-2</v>
      </c>
      <c r="M125" s="2">
        <v>0.11731707317073201</v>
      </c>
      <c r="N125" s="3">
        <v>0.40263319044703</v>
      </c>
      <c r="O125" s="3">
        <v>0.27889447236180898</v>
      </c>
    </row>
    <row r="126" spans="1:15" x14ac:dyDescent="0.3">
      <c r="A126" s="8" t="s">
        <v>290</v>
      </c>
      <c r="B126" s="2">
        <v>-5.6497175141242903E-2</v>
      </c>
      <c r="C126" s="2">
        <v>-2.9235646354350098E-2</v>
      </c>
      <c r="D126" s="2">
        <v>-1.08853410740203E-2</v>
      </c>
      <c r="E126" s="2">
        <v>1.9075568598679399E-2</v>
      </c>
      <c r="F126" s="2">
        <v>3.2757379409647201E-2</v>
      </c>
      <c r="G126" s="2">
        <v>6.20425235273614E-2</v>
      </c>
      <c r="H126" s="2">
        <v>2.0676074827699401E-2</v>
      </c>
      <c r="I126" s="2">
        <v>3.5369774919614102E-3</v>
      </c>
      <c r="J126" s="2">
        <v>6.5684075616789503E-2</v>
      </c>
      <c r="K126" s="2">
        <v>6.7047504509921793E-2</v>
      </c>
      <c r="L126" s="2">
        <v>7.7486615948154397E-2</v>
      </c>
      <c r="M126" s="2">
        <v>8.5774058577405901E-2</v>
      </c>
      <c r="N126" s="3">
        <v>0.33034283883370702</v>
      </c>
      <c r="O126" s="3">
        <v>0.50653120464441204</v>
      </c>
    </row>
    <row r="127" spans="1:15" x14ac:dyDescent="0.3">
      <c r="A127" s="8" t="s">
        <v>291</v>
      </c>
      <c r="B127" s="2">
        <v>-1.9027232726840301E-2</v>
      </c>
      <c r="C127" s="2">
        <v>2.1214692690023001E-2</v>
      </c>
      <c r="D127" s="2">
        <v>7.1699905033238406E-2</v>
      </c>
      <c r="E127" s="2">
        <v>2.2264067346034599E-2</v>
      </c>
      <c r="F127" s="2">
        <v>3.3589771372846501E-2</v>
      </c>
      <c r="G127" s="2">
        <v>3.43851556766957E-2</v>
      </c>
      <c r="H127" s="2">
        <v>1.2263099219621E-2</v>
      </c>
      <c r="I127" s="2">
        <v>1.40168201842211E-3</v>
      </c>
      <c r="J127" s="2">
        <v>5.2489502099580101E-2</v>
      </c>
      <c r="K127" s="2">
        <v>9.5183813052151595E-2</v>
      </c>
      <c r="L127" s="2">
        <v>3.8251366120218601E-2</v>
      </c>
      <c r="M127" s="2">
        <v>-0.106182121971596</v>
      </c>
      <c r="N127" s="3">
        <v>6.9686062787442493E-2</v>
      </c>
      <c r="O127" s="3">
        <v>0.27006172839506198</v>
      </c>
    </row>
    <row r="128" spans="1:15" x14ac:dyDescent="0.3">
      <c r="A128" s="8" t="s">
        <v>292</v>
      </c>
      <c r="B128" s="2">
        <v>-3.5108837395927401E-3</v>
      </c>
      <c r="C128" s="2">
        <v>-7.1471713307831699E-3</v>
      </c>
      <c r="D128" s="2">
        <v>3.0720876001216701E-2</v>
      </c>
      <c r="E128" s="2">
        <v>8.0661026952587103E-3</v>
      </c>
      <c r="F128" s="2">
        <v>1.2685402029664301E-2</v>
      </c>
      <c r="G128" s="2">
        <v>2.7751011755636899E-2</v>
      </c>
      <c r="H128" s="2">
        <v>3.5533470841927602E-2</v>
      </c>
      <c r="I128" s="2">
        <v>3.7845178813943003E-2</v>
      </c>
      <c r="J128" s="2">
        <v>3.6988571927069697E-2</v>
      </c>
      <c r="K128" s="2">
        <v>3.70152267182636E-2</v>
      </c>
      <c r="L128" s="2">
        <v>5.6623671615153699E-2</v>
      </c>
      <c r="M128" s="2">
        <v>4.7831094049904002E-2</v>
      </c>
      <c r="N128" s="3">
        <v>0.19061327750152701</v>
      </c>
      <c r="O128" s="3">
        <v>0.38375747744094102</v>
      </c>
    </row>
    <row r="129" spans="1:15" x14ac:dyDescent="0.3">
      <c r="A129" s="8" t="s">
        <v>293</v>
      </c>
      <c r="B129" s="2">
        <v>-3.6379260956745901E-2</v>
      </c>
      <c r="C129" s="2">
        <v>1.8579072532699199E-2</v>
      </c>
      <c r="D129" s="2">
        <v>-1.4738070917846201E-2</v>
      </c>
      <c r="E129" s="2">
        <v>2.8732227488151699E-2</v>
      </c>
      <c r="F129" s="2">
        <v>3.3112582781456998E-2</v>
      </c>
      <c r="G129" s="2">
        <v>3.1493868450390199E-2</v>
      </c>
      <c r="H129" s="2">
        <v>3.3099162388543601E-2</v>
      </c>
      <c r="I129" s="2">
        <v>5.58388910683928E-2</v>
      </c>
      <c r="J129" s="2">
        <v>5.2018825860787703E-2</v>
      </c>
      <c r="K129" s="2">
        <v>0.107605368495409</v>
      </c>
      <c r="L129" s="2">
        <v>3.1887755102040798E-4</v>
      </c>
      <c r="M129" s="2">
        <v>0.133354585060036</v>
      </c>
      <c r="N129" s="3">
        <v>0.32103046816943298</v>
      </c>
      <c r="O129" s="3">
        <v>0.55639865752225304</v>
      </c>
    </row>
    <row r="130" spans="1:15" x14ac:dyDescent="0.3">
      <c r="A130" s="8" t="s">
        <v>294</v>
      </c>
      <c r="B130" s="2">
        <v>0.14832881662149999</v>
      </c>
      <c r="C130" s="2">
        <v>1.20358716173694E-2</v>
      </c>
      <c r="D130" s="2">
        <v>-1.43801010493587E-2</v>
      </c>
      <c r="E130" s="2">
        <v>1.32492113564669E-2</v>
      </c>
      <c r="F130" s="2">
        <v>1.1207970112079701E-2</v>
      </c>
      <c r="G130" s="2">
        <v>4.0794334975369502E-2</v>
      </c>
      <c r="H130" s="2">
        <v>3.0912586895429701E-2</v>
      </c>
      <c r="I130" s="2">
        <v>6.7360114777618399E-2</v>
      </c>
      <c r="J130" s="2">
        <v>-3.0714429733181E-2</v>
      </c>
      <c r="K130" s="2">
        <v>-0.13742892802662601</v>
      </c>
      <c r="L130" s="2">
        <v>-3.3440514469453397E-2</v>
      </c>
      <c r="M130" s="2">
        <v>0.124916833000665</v>
      </c>
      <c r="N130" s="3">
        <v>-9.0933530479198901E-2</v>
      </c>
      <c r="O130" s="3">
        <v>5.1379712397978998E-2</v>
      </c>
    </row>
    <row r="131" spans="1:15" x14ac:dyDescent="0.3">
      <c r="A131" s="8" t="s">
        <v>295</v>
      </c>
      <c r="B131" s="2">
        <v>-2.3864959254947599E-2</v>
      </c>
      <c r="C131" s="2">
        <v>1.7889087656529499E-2</v>
      </c>
      <c r="D131" s="2">
        <v>-7.0298769771529003E-3</v>
      </c>
      <c r="E131" s="2">
        <v>4.2477876106194697E-2</v>
      </c>
      <c r="F131" s="2">
        <v>1.6977928692699502E-2</v>
      </c>
      <c r="G131" s="2">
        <v>4.7301057317751798E-2</v>
      </c>
      <c r="H131" s="2">
        <v>4.1445270988310301E-2</v>
      </c>
      <c r="I131" s="2">
        <v>2.9591836734693899E-2</v>
      </c>
      <c r="J131" s="2">
        <v>9.2170465807730403E-2</v>
      </c>
      <c r="K131" s="2">
        <v>8.2577132486388399E-2</v>
      </c>
      <c r="L131" s="2">
        <v>3.3948030176026801E-2</v>
      </c>
      <c r="M131" s="2">
        <v>0.12728009728415099</v>
      </c>
      <c r="N131" s="3">
        <v>0.37809712586719502</v>
      </c>
      <c r="O131" s="3">
        <v>0.62917398945518499</v>
      </c>
    </row>
    <row r="132" spans="1:15" x14ac:dyDescent="0.3">
      <c r="A132" s="8" t="s">
        <v>296</v>
      </c>
      <c r="B132" s="2">
        <v>8.0478520935290898E-2</v>
      </c>
      <c r="C132" s="2">
        <v>-2.2647206844489199E-3</v>
      </c>
      <c r="D132" s="2">
        <v>7.51576292559899E-2</v>
      </c>
      <c r="E132" s="2">
        <v>1.5716631480178302E-2</v>
      </c>
      <c r="F132" s="2">
        <v>-4.6189376443418002E-4</v>
      </c>
      <c r="G132" s="2">
        <v>3.4426987060998199E-2</v>
      </c>
      <c r="H132" s="2">
        <v>4.8916685280321601E-2</v>
      </c>
      <c r="I132" s="2">
        <v>8.4114139693356002E-2</v>
      </c>
      <c r="J132" s="2">
        <v>1.15890787664506E-2</v>
      </c>
      <c r="K132" s="2">
        <v>-2.5631067961164999E-2</v>
      </c>
      <c r="L132" s="2">
        <v>6.2574730968513306E-2</v>
      </c>
      <c r="M132" s="2">
        <v>7.3705926481620401E-2</v>
      </c>
      <c r="N132" s="3">
        <v>0.124533490473384</v>
      </c>
      <c r="O132" s="3">
        <v>0.44388398486759101</v>
      </c>
    </row>
    <row r="133" spans="1:15" x14ac:dyDescent="0.3">
      <c r="A133" s="8" t="s">
        <v>297</v>
      </c>
      <c r="B133" s="2">
        <v>-0.100299401197605</v>
      </c>
      <c r="C133" s="2">
        <v>1.08153078202995E-2</v>
      </c>
      <c r="D133" s="2">
        <v>-1.8930041152263401E-2</v>
      </c>
      <c r="E133" s="2">
        <v>-1.84563758389262E-2</v>
      </c>
      <c r="F133" s="2">
        <v>-1.8803418803418799E-2</v>
      </c>
      <c r="G133" s="2">
        <v>5.2264808362369297E-2</v>
      </c>
      <c r="H133" s="2">
        <v>1.9867549668874201E-2</v>
      </c>
      <c r="I133" s="2">
        <v>8.9285714285714298E-3</v>
      </c>
      <c r="J133" s="2">
        <v>9.89541432019308E-2</v>
      </c>
      <c r="K133" s="2">
        <v>7.6134699853587104E-2</v>
      </c>
      <c r="L133" s="2">
        <v>0.114965986394558</v>
      </c>
      <c r="M133" s="2">
        <v>0.189749847467968</v>
      </c>
      <c r="N133" s="3">
        <v>0.56878519710378095</v>
      </c>
      <c r="O133" s="3">
        <v>0.60493827160493796</v>
      </c>
    </row>
    <row r="134" spans="1:15" x14ac:dyDescent="0.3">
      <c r="A134" s="8" t="s">
        <v>298</v>
      </c>
      <c r="B134" s="2">
        <v>-0.10034364261168401</v>
      </c>
      <c r="C134" s="2">
        <v>-2.36822001527884E-2</v>
      </c>
      <c r="D134" s="2">
        <v>2.4256651017214401E-2</v>
      </c>
      <c r="E134" s="2">
        <v>-1.06951871657754E-2</v>
      </c>
      <c r="F134" s="2">
        <v>1.5444015444015399E-2</v>
      </c>
      <c r="G134" s="2">
        <v>3.1939163498098902E-2</v>
      </c>
      <c r="H134" s="2">
        <v>1.32645541635962E-2</v>
      </c>
      <c r="I134" s="2">
        <v>1.2429090909090901</v>
      </c>
      <c r="J134" s="2">
        <v>-1.2970168612191999E-2</v>
      </c>
      <c r="K134" s="2">
        <v>-0.3919185282523</v>
      </c>
      <c r="L134" s="2">
        <v>0.44840626688276602</v>
      </c>
      <c r="M134" s="2">
        <v>-0.204774337933607</v>
      </c>
      <c r="N134" s="3">
        <v>-0.30869001297016901</v>
      </c>
      <c r="O134" s="3">
        <v>0.66823161189358404</v>
      </c>
    </row>
    <row r="135" spans="1:15" x14ac:dyDescent="0.3">
      <c r="A135" s="8" t="s">
        <v>299</v>
      </c>
      <c r="B135" s="2">
        <v>4.4772289929441898E-2</v>
      </c>
      <c r="C135" s="2">
        <v>1.09282907662083E-2</v>
      </c>
      <c r="D135" s="2">
        <v>-1.7733511478197499E-2</v>
      </c>
      <c r="E135" s="2">
        <v>3.1284778038827697E-2</v>
      </c>
      <c r="F135" s="2">
        <v>5.0119904076738601E-2</v>
      </c>
      <c r="G135" s="2">
        <v>3.4254395980817497E-2</v>
      </c>
      <c r="H135" s="2">
        <v>2.9697504967984099E-2</v>
      </c>
      <c r="I135" s="2">
        <v>4.6102712554948001E-2</v>
      </c>
      <c r="J135" s="2">
        <v>7.3690683611765895E-2</v>
      </c>
      <c r="K135" s="2">
        <v>0.13172966781214199</v>
      </c>
      <c r="L135" s="2">
        <v>0.165991902834008</v>
      </c>
      <c r="M135" s="2">
        <v>-0.150969328703704</v>
      </c>
      <c r="N135" s="3">
        <v>0.20293122886133</v>
      </c>
      <c r="O135" s="3">
        <v>0.42560427547674001</v>
      </c>
    </row>
    <row r="136" spans="1:15" x14ac:dyDescent="0.3">
      <c r="A136" s="8" t="s">
        <v>300</v>
      </c>
      <c r="B136" s="2">
        <v>-5.0644079760014102E-2</v>
      </c>
      <c r="C136" s="2">
        <v>-1.59851301115242E-2</v>
      </c>
      <c r="D136" s="2">
        <v>6.4601435587457498E-2</v>
      </c>
      <c r="E136" s="2">
        <v>1.61462029808375E-2</v>
      </c>
      <c r="F136" s="2">
        <v>6.11140213026017E-3</v>
      </c>
      <c r="G136" s="2">
        <v>2.1867407150295001E-2</v>
      </c>
      <c r="H136" s="2">
        <v>3.90625E-2</v>
      </c>
      <c r="I136" s="2">
        <v>1.7325923504413199E-2</v>
      </c>
      <c r="J136" s="2">
        <v>1.39781491002571E-2</v>
      </c>
      <c r="K136" s="2">
        <v>9.1269212486135301E-2</v>
      </c>
      <c r="L136" s="2">
        <v>4.9513576303179901E-2</v>
      </c>
      <c r="M136" s="2">
        <v>0.13655229662423901</v>
      </c>
      <c r="N136" s="3">
        <v>0.31989074550128499</v>
      </c>
      <c r="O136" s="3">
        <v>0.55175670570457103</v>
      </c>
    </row>
    <row r="137" spans="1:15" x14ac:dyDescent="0.3">
      <c r="A137" s="8" t="s">
        <v>301</v>
      </c>
      <c r="B137" s="2">
        <v>1.83580858085809E-2</v>
      </c>
      <c r="C137" s="2">
        <v>-1.1748025116467499E-2</v>
      </c>
      <c r="D137" s="2">
        <v>-4.6935847509735597E-2</v>
      </c>
      <c r="E137" s="2">
        <v>1.8494623655913998E-2</v>
      </c>
      <c r="F137" s="2">
        <v>2.7660472972972999E-2</v>
      </c>
      <c r="G137" s="2">
        <v>3.9654818163139503E-2</v>
      </c>
      <c r="H137" s="2">
        <v>2.8260869565217402E-2</v>
      </c>
      <c r="I137" s="2">
        <v>1.9219680953296198E-2</v>
      </c>
      <c r="J137" s="2">
        <v>5.1857439185366803E-2</v>
      </c>
      <c r="K137" s="2">
        <v>0.10469702402294701</v>
      </c>
      <c r="L137" s="2">
        <v>2.1583901330736802E-2</v>
      </c>
      <c r="M137" s="2">
        <v>7.7998411437648907E-2</v>
      </c>
      <c r="N137" s="3">
        <v>0.27965302658872299</v>
      </c>
      <c r="O137" s="3">
        <v>0.39085878253740503</v>
      </c>
    </row>
    <row r="138" spans="1:15" x14ac:dyDescent="0.3">
      <c r="A138" s="8" t="s">
        <v>302</v>
      </c>
      <c r="B138" s="2">
        <v>5.4889131225009102E-2</v>
      </c>
      <c r="C138" s="2">
        <v>-7.9255685733976601E-3</v>
      </c>
      <c r="D138" s="2">
        <v>-7.4678707884682199E-2</v>
      </c>
      <c r="E138" s="2">
        <v>-4.5045045045045001E-3</v>
      </c>
      <c r="F138" s="2">
        <v>-1.31975867269985E-2</v>
      </c>
      <c r="G138" s="2">
        <v>2.40733664501337E-2</v>
      </c>
      <c r="H138" s="2">
        <v>-6.3432835820895501E-3</v>
      </c>
      <c r="I138" s="2">
        <v>-9.9511828764551294E-2</v>
      </c>
      <c r="J138" s="2">
        <v>1.04253544620517E-2</v>
      </c>
      <c r="K138" s="2">
        <v>0.492777548493603</v>
      </c>
      <c r="L138" s="2">
        <v>8.3771081006358897E-2</v>
      </c>
      <c r="M138" s="2">
        <v>-0.100510204081633</v>
      </c>
      <c r="N138" s="3">
        <v>0.47039199332777298</v>
      </c>
      <c r="O138" s="3">
        <v>0.224730809308788</v>
      </c>
    </row>
    <row r="139" spans="1:15" x14ac:dyDescent="0.3">
      <c r="A139" s="8" t="s">
        <v>303</v>
      </c>
      <c r="B139" s="2">
        <v>-6.0348491287717798E-2</v>
      </c>
      <c r="C139" s="2">
        <v>-2.48756218905473E-2</v>
      </c>
      <c r="D139" s="2">
        <v>-1.80890538033395E-2</v>
      </c>
      <c r="E139" s="2">
        <v>1.6060462919225301E-2</v>
      </c>
      <c r="F139" s="2">
        <v>4.3700604370060403E-2</v>
      </c>
      <c r="G139" s="2">
        <v>2.40534521158129E-2</v>
      </c>
      <c r="H139" s="2">
        <v>4.8716833405828601E-2</v>
      </c>
      <c r="I139" s="2">
        <v>-4.1476565740356701E-3</v>
      </c>
      <c r="J139" s="2">
        <v>7.9966680549770894E-2</v>
      </c>
      <c r="K139" s="2">
        <v>5.90050134978789E-2</v>
      </c>
      <c r="L139" s="2">
        <v>9.0677348871085195E-2</v>
      </c>
      <c r="M139" s="2">
        <v>0.102504173622705</v>
      </c>
      <c r="N139" s="3">
        <v>0.37526030820491502</v>
      </c>
      <c r="O139" s="3">
        <v>0.53153988868274604</v>
      </c>
    </row>
    <row r="140" spans="1:15" x14ac:dyDescent="0.3">
      <c r="A140" s="8" t="s">
        <v>304</v>
      </c>
      <c r="B140" s="2">
        <v>-7.6546762589928097E-2</v>
      </c>
      <c r="C140" s="2">
        <v>2.4618261140542198E-2</v>
      </c>
      <c r="D140" s="2">
        <v>0.27676399026763998</v>
      </c>
      <c r="E140" s="2">
        <v>2.8346831824678401E-2</v>
      </c>
      <c r="F140" s="2">
        <v>2.0616168635626601E-2</v>
      </c>
      <c r="G140" s="2">
        <v>2.8824330458465702E-2</v>
      </c>
      <c r="H140" s="2">
        <v>3.9488197661592797E-2</v>
      </c>
      <c r="I140" s="2">
        <v>-0.20373514431239401</v>
      </c>
      <c r="J140" s="2">
        <v>3.8379530916844401E-2</v>
      </c>
      <c r="K140" s="2">
        <v>3.3880903490759798E-2</v>
      </c>
      <c r="L140" s="2">
        <v>0.23311817279046701</v>
      </c>
      <c r="M140" s="2">
        <v>-3.1205959331588502E-2</v>
      </c>
      <c r="N140" s="3">
        <v>0.28251599147121498</v>
      </c>
      <c r="O140" s="3">
        <v>0.46350364963503599</v>
      </c>
    </row>
    <row r="141" spans="1:15" x14ac:dyDescent="0.3">
      <c r="A141" s="8" t="s">
        <v>305</v>
      </c>
      <c r="B141" s="2">
        <v>5.1276854479124397E-2</v>
      </c>
      <c r="C141" s="2">
        <v>-1.73510699826489E-2</v>
      </c>
      <c r="D141" s="2">
        <v>-0.108495193250932</v>
      </c>
      <c r="E141" s="2">
        <v>4.62147887323944E-3</v>
      </c>
      <c r="F141" s="2">
        <v>5.2573932092004401E-2</v>
      </c>
      <c r="G141" s="2">
        <v>1.7689906347554601E-2</v>
      </c>
      <c r="H141" s="2">
        <v>9.4069529652351692E-3</v>
      </c>
      <c r="I141" s="2">
        <v>7.0907617504051904E-2</v>
      </c>
      <c r="J141" s="2">
        <v>5.1078320090805901E-2</v>
      </c>
      <c r="K141" s="2">
        <v>6.8394528437725005E-2</v>
      </c>
      <c r="L141" s="2">
        <v>5.8456873315363901E-2</v>
      </c>
      <c r="M141" s="2">
        <v>6.4141333757759003E-2</v>
      </c>
      <c r="N141" s="3">
        <v>0.26485054861899399</v>
      </c>
      <c r="O141" s="3">
        <v>0.31175201098685501</v>
      </c>
    </row>
    <row r="142" spans="1:15" x14ac:dyDescent="0.3">
      <c r="A142" s="8" t="s">
        <v>306</v>
      </c>
      <c r="B142" s="2">
        <v>8.8165835738651305E-2</v>
      </c>
      <c r="C142" s="2">
        <v>-1.07306486616831E-2</v>
      </c>
      <c r="D142" s="2">
        <v>-6.0938452163315096E-3</v>
      </c>
      <c r="E142" s="2">
        <v>2.6977314530962599E-2</v>
      </c>
      <c r="F142" s="2">
        <v>2.6268656716417899E-2</v>
      </c>
      <c r="G142" s="2">
        <v>2.478184991274E-2</v>
      </c>
      <c r="H142" s="2">
        <v>5.1998183469573099E-2</v>
      </c>
      <c r="I142" s="2">
        <v>6.4752859917979702E-2</v>
      </c>
      <c r="J142" s="2">
        <v>8.0072977903912407E-2</v>
      </c>
      <c r="K142" s="2">
        <v>-3.4816066066066097E-2</v>
      </c>
      <c r="L142" s="2">
        <v>0.127758872143899</v>
      </c>
      <c r="M142" s="2">
        <v>-6.9488749030088795E-2</v>
      </c>
      <c r="N142" s="3">
        <v>9.3959051287249101E-2</v>
      </c>
      <c r="O142" s="3">
        <v>0.31541742839731901</v>
      </c>
    </row>
    <row r="143" spans="1:15" x14ac:dyDescent="0.3">
      <c r="A143" s="8" t="s">
        <v>307</v>
      </c>
      <c r="B143" s="2">
        <v>4.3864140638334201E-2</v>
      </c>
      <c r="C143" s="2">
        <v>1.76586003924133E-2</v>
      </c>
      <c r="D143" s="2">
        <v>2.4100257069408701E-2</v>
      </c>
      <c r="E143" s="2">
        <v>2.46313147160339E-2</v>
      </c>
      <c r="F143" s="2">
        <v>2.60297044862961E-3</v>
      </c>
      <c r="G143" s="2">
        <v>2.41295051924252E-2</v>
      </c>
      <c r="H143" s="2">
        <v>3.42976439009842E-2</v>
      </c>
      <c r="I143" s="2">
        <v>0.10467128027681701</v>
      </c>
      <c r="J143" s="2">
        <v>3.5891412163925898E-2</v>
      </c>
      <c r="K143" s="2">
        <v>-3.83016252992315E-2</v>
      </c>
      <c r="L143" s="2">
        <v>9.7471505305908507E-2</v>
      </c>
      <c r="M143" s="2">
        <v>-1.28924435955593E-2</v>
      </c>
      <c r="N143" s="3">
        <v>7.9222135212738201E-2</v>
      </c>
      <c r="O143" s="3">
        <v>0.32856683804627301</v>
      </c>
    </row>
    <row r="144" spans="1:15" x14ac:dyDescent="0.3">
      <c r="A144" s="11" t="s">
        <v>18</v>
      </c>
      <c r="B144" s="3">
        <v>1.8098197773113601E-2</v>
      </c>
      <c r="C144" s="3">
        <v>7.5165139569571696E-3</v>
      </c>
      <c r="D144" s="3">
        <v>1.1663873188425E-2</v>
      </c>
      <c r="E144" s="3">
        <v>1.8747027495988802E-2</v>
      </c>
      <c r="F144" s="3">
        <v>2.5604851121462699E-2</v>
      </c>
      <c r="G144" s="3">
        <v>3.2383763099317203E-2</v>
      </c>
      <c r="H144" s="3">
        <v>3.7027167145535902E-2</v>
      </c>
      <c r="I144" s="3">
        <v>4.2475155468133102E-2</v>
      </c>
      <c r="J144" s="3">
        <v>4.0090174881903202E-2</v>
      </c>
      <c r="K144" s="3">
        <v>4.5215390382949701E-2</v>
      </c>
      <c r="L144" s="3">
        <v>5.5565633245382599E-2</v>
      </c>
      <c r="M144" s="3">
        <v>3.0804021278091499E-2</v>
      </c>
      <c r="N144" s="3">
        <v>0.18287304703256499</v>
      </c>
      <c r="O144" s="3">
        <v>0.39546134689712398</v>
      </c>
    </row>
    <row r="145" spans="1:1" x14ac:dyDescent="0.3">
      <c r="A145" s="15"/>
    </row>
    <row r="146" spans="1:1" x14ac:dyDescent="0.3">
      <c r="A146" s="13" t="s">
        <v>42</v>
      </c>
    </row>
    <row r="147" spans="1:1" x14ac:dyDescent="0.3">
      <c r="A147" s="14" t="s">
        <v>43</v>
      </c>
    </row>
    <row r="148" spans="1:1" x14ac:dyDescent="0.3">
      <c r="A148" s="14" t="s">
        <v>44</v>
      </c>
    </row>
    <row r="149" spans="1:1" x14ac:dyDescent="0.3">
      <c r="A149" s="14" t="s">
        <v>47</v>
      </c>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N7"/>
    <mergeCell ref="B54:N54"/>
    <mergeCell ref="B100:M100"/>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A1:O400"/>
  <sheetViews>
    <sheetView showGridLines="0" workbookViewId="0">
      <selection activeCell="A6" sqref="A6"/>
    </sheetView>
  </sheetViews>
  <sheetFormatPr defaultColWidth="11.5546875" defaultRowHeight="14.4" x14ac:dyDescent="0.3"/>
  <cols>
    <col min="1" max="1" width="25.6640625" customWidth="1"/>
    <col min="2" max="12" width="10.5546875" customWidth="1"/>
  </cols>
  <sheetData>
    <row r="1" spans="1:14" ht="15.6" x14ac:dyDescent="0.3">
      <c r="A1" s="12" t="s">
        <v>327</v>
      </c>
    </row>
    <row r="2" spans="1:14" ht="15.6" x14ac:dyDescent="0.3">
      <c r="A2" s="12" t="s">
        <v>328</v>
      </c>
    </row>
    <row r="3" spans="1:14" ht="15.6" x14ac:dyDescent="0.3">
      <c r="A3" s="12" t="s">
        <v>329</v>
      </c>
    </row>
    <row r="4" spans="1:14" x14ac:dyDescent="0.3">
      <c r="A4" s="15"/>
    </row>
    <row r="5" spans="1:14" x14ac:dyDescent="0.3">
      <c r="A5" s="15"/>
    </row>
    <row r="6" spans="1:14" x14ac:dyDescent="0.3">
      <c r="A6" s="16" t="str">
        <f>HYPERLINK("#'Table of contents'!A127", "Back to contents")</f>
        <v>Back to contents</v>
      </c>
    </row>
    <row r="7" spans="1:14" x14ac:dyDescent="0.3">
      <c r="A7" s="15"/>
      <c r="B7" s="18" t="s">
        <v>36</v>
      </c>
      <c r="C7" s="19"/>
      <c r="D7" s="19"/>
      <c r="E7" s="19"/>
      <c r="F7" s="19"/>
      <c r="G7" s="19"/>
      <c r="H7" s="19"/>
      <c r="I7" s="19"/>
      <c r="J7" s="19"/>
      <c r="K7" s="19"/>
      <c r="L7" s="19"/>
      <c r="M7" s="19"/>
      <c r="N7" s="19"/>
    </row>
    <row r="8" spans="1:14" x14ac:dyDescent="0.3">
      <c r="A8" s="9" t="s">
        <v>41</v>
      </c>
      <c r="B8" s="4" t="s">
        <v>0</v>
      </c>
      <c r="C8" s="4" t="s">
        <v>1</v>
      </c>
      <c r="D8" s="4" t="s">
        <v>2</v>
      </c>
      <c r="E8" s="4" t="s">
        <v>3</v>
      </c>
      <c r="F8" s="4" t="s">
        <v>4</v>
      </c>
      <c r="G8" s="4" t="s">
        <v>5</v>
      </c>
      <c r="H8" s="4" t="s">
        <v>6</v>
      </c>
      <c r="I8" s="4" t="s">
        <v>7</v>
      </c>
      <c r="J8" s="4" t="s">
        <v>8</v>
      </c>
      <c r="K8" s="4" t="s">
        <v>9</v>
      </c>
      <c r="L8" s="4" t="s">
        <v>10</v>
      </c>
      <c r="M8" s="4" t="s">
        <v>11</v>
      </c>
      <c r="N8" s="4" t="s">
        <v>12</v>
      </c>
    </row>
    <row r="9" spans="1:14" x14ac:dyDescent="0.3">
      <c r="A9" s="7" t="s">
        <v>313</v>
      </c>
      <c r="B9" s="1">
        <v>1045</v>
      </c>
      <c r="C9" s="1">
        <v>1071</v>
      </c>
      <c r="D9" s="1">
        <v>1122</v>
      </c>
      <c r="E9" s="1">
        <v>1146</v>
      </c>
      <c r="F9" s="1">
        <v>1198</v>
      </c>
      <c r="G9" s="1">
        <v>1206</v>
      </c>
      <c r="H9" s="1">
        <v>1079</v>
      </c>
      <c r="I9" s="1">
        <v>1122</v>
      </c>
      <c r="J9" s="1">
        <v>1097</v>
      </c>
      <c r="K9" s="1">
        <v>1189</v>
      </c>
      <c r="L9" s="1">
        <v>1257</v>
      </c>
      <c r="M9" s="1">
        <v>1267</v>
      </c>
      <c r="N9" s="1">
        <v>1295</v>
      </c>
    </row>
    <row r="10" spans="1:14" x14ac:dyDescent="0.3">
      <c r="A10" s="7" t="s">
        <v>314</v>
      </c>
      <c r="B10" s="1">
        <v>400</v>
      </c>
      <c r="C10" s="1">
        <v>397</v>
      </c>
      <c r="D10" s="1">
        <v>453</v>
      </c>
      <c r="E10" s="1">
        <v>432</v>
      </c>
      <c r="F10" s="1">
        <v>451</v>
      </c>
      <c r="G10" s="1">
        <v>457</v>
      </c>
      <c r="H10" s="1">
        <v>397</v>
      </c>
      <c r="I10" s="1">
        <v>405</v>
      </c>
      <c r="J10" s="1">
        <v>390</v>
      </c>
      <c r="K10" s="1">
        <v>454</v>
      </c>
      <c r="L10" s="1">
        <v>466</v>
      </c>
      <c r="M10" s="1">
        <v>493</v>
      </c>
      <c r="N10" s="1">
        <v>551</v>
      </c>
    </row>
    <row r="11" spans="1:14" x14ac:dyDescent="0.3">
      <c r="A11" s="7" t="s">
        <v>315</v>
      </c>
      <c r="B11" s="1">
        <v>513</v>
      </c>
      <c r="C11" s="1">
        <v>531</v>
      </c>
      <c r="D11" s="1">
        <v>510</v>
      </c>
      <c r="E11" s="1">
        <v>522</v>
      </c>
      <c r="F11" s="1">
        <v>500</v>
      </c>
      <c r="G11" s="1">
        <v>497</v>
      </c>
      <c r="H11" s="1">
        <v>470</v>
      </c>
      <c r="I11" s="1">
        <v>511</v>
      </c>
      <c r="J11" s="1">
        <v>487</v>
      </c>
      <c r="K11" s="1">
        <v>525</v>
      </c>
      <c r="L11" s="1">
        <v>559</v>
      </c>
      <c r="M11" s="1">
        <v>551</v>
      </c>
      <c r="N11" s="1">
        <v>560</v>
      </c>
    </row>
    <row r="12" spans="1:14" x14ac:dyDescent="0.3">
      <c r="A12" s="7" t="s">
        <v>316</v>
      </c>
      <c r="B12" s="1">
        <v>939</v>
      </c>
      <c r="C12" s="1">
        <v>926</v>
      </c>
      <c r="D12" s="1">
        <v>1005</v>
      </c>
      <c r="E12" s="1">
        <v>1034</v>
      </c>
      <c r="F12" s="1">
        <v>1029</v>
      </c>
      <c r="G12" s="1">
        <v>1068</v>
      </c>
      <c r="H12" s="1">
        <v>895</v>
      </c>
      <c r="I12" s="1">
        <v>950</v>
      </c>
      <c r="J12" s="1">
        <v>929</v>
      </c>
      <c r="K12" s="1">
        <v>1142</v>
      </c>
      <c r="L12" s="1">
        <v>1245</v>
      </c>
      <c r="M12" s="1">
        <v>1349</v>
      </c>
      <c r="N12" s="1">
        <v>1485</v>
      </c>
    </row>
    <row r="13" spans="1:14" x14ac:dyDescent="0.3">
      <c r="A13" s="7" t="s">
        <v>317</v>
      </c>
      <c r="B13" s="1">
        <v>878</v>
      </c>
      <c r="C13" s="1">
        <v>894</v>
      </c>
      <c r="D13" s="1">
        <v>928</v>
      </c>
      <c r="E13" s="1">
        <v>911</v>
      </c>
      <c r="F13" s="1">
        <v>916</v>
      </c>
      <c r="G13" s="1">
        <v>911</v>
      </c>
      <c r="H13" s="1">
        <v>856</v>
      </c>
      <c r="I13" s="1">
        <v>904</v>
      </c>
      <c r="J13" s="1">
        <v>900</v>
      </c>
      <c r="K13" s="1">
        <v>1099</v>
      </c>
      <c r="L13" s="1">
        <v>1142</v>
      </c>
      <c r="M13" s="1">
        <v>1217</v>
      </c>
      <c r="N13" s="1">
        <v>1231</v>
      </c>
    </row>
    <row r="14" spans="1:14" x14ac:dyDescent="0.3">
      <c r="A14" s="7" t="s">
        <v>318</v>
      </c>
      <c r="B14" s="1">
        <v>2228</v>
      </c>
      <c r="C14" s="1">
        <v>2249</v>
      </c>
      <c r="D14" s="1">
        <v>2316</v>
      </c>
      <c r="E14" s="1">
        <v>2321</v>
      </c>
      <c r="F14" s="1">
        <v>2356</v>
      </c>
      <c r="G14" s="1">
        <v>2367</v>
      </c>
      <c r="H14" s="1">
        <v>2486</v>
      </c>
      <c r="I14" s="1">
        <v>2514</v>
      </c>
      <c r="J14" s="1">
        <v>2382</v>
      </c>
      <c r="K14" s="1">
        <v>2549</v>
      </c>
      <c r="L14" s="1">
        <v>2638</v>
      </c>
      <c r="M14" s="1">
        <v>2714</v>
      </c>
      <c r="N14" s="1">
        <v>2793</v>
      </c>
    </row>
    <row r="15" spans="1:14" x14ac:dyDescent="0.3">
      <c r="A15" s="7" t="s">
        <v>319</v>
      </c>
      <c r="B15" s="1">
        <v>5601</v>
      </c>
      <c r="C15" s="1">
        <v>5669</v>
      </c>
      <c r="D15" s="1">
        <v>5804</v>
      </c>
      <c r="E15" s="1">
        <v>6009</v>
      </c>
      <c r="F15" s="1">
        <v>6223</v>
      </c>
      <c r="G15" s="1">
        <v>6298</v>
      </c>
      <c r="H15" s="1">
        <v>6856</v>
      </c>
      <c r="I15" s="1">
        <v>7067</v>
      </c>
      <c r="J15" s="1">
        <v>6857</v>
      </c>
      <c r="K15" s="1">
        <v>7024</v>
      </c>
      <c r="L15" s="1">
        <v>7513</v>
      </c>
      <c r="M15" s="1">
        <v>7551</v>
      </c>
      <c r="N15" s="1">
        <v>7759</v>
      </c>
    </row>
    <row r="16" spans="1:14" x14ac:dyDescent="0.3">
      <c r="A16" s="7" t="s">
        <v>320</v>
      </c>
      <c r="B16" s="1">
        <v>1151</v>
      </c>
      <c r="C16" s="1">
        <v>1152</v>
      </c>
      <c r="D16" s="1">
        <v>1180</v>
      </c>
      <c r="E16" s="1">
        <v>1167</v>
      </c>
      <c r="F16" s="1">
        <v>1202</v>
      </c>
      <c r="G16" s="1">
        <v>1277</v>
      </c>
      <c r="H16" s="1">
        <v>1261</v>
      </c>
      <c r="I16" s="1">
        <v>1205</v>
      </c>
      <c r="J16" s="1">
        <v>1150</v>
      </c>
      <c r="K16" s="1">
        <v>1261</v>
      </c>
      <c r="L16" s="1">
        <v>1384</v>
      </c>
      <c r="M16" s="1">
        <v>1360</v>
      </c>
      <c r="N16" s="1">
        <v>1468</v>
      </c>
    </row>
    <row r="17" spans="1:14" x14ac:dyDescent="0.3">
      <c r="A17" s="7" t="s">
        <v>321</v>
      </c>
      <c r="B17" s="1">
        <v>1677</v>
      </c>
      <c r="C17" s="1">
        <v>1727</v>
      </c>
      <c r="D17" s="1">
        <v>1729</v>
      </c>
      <c r="E17" s="1">
        <v>1717</v>
      </c>
      <c r="F17" s="1">
        <v>1741</v>
      </c>
      <c r="G17" s="1">
        <v>1760</v>
      </c>
      <c r="H17" s="1">
        <v>1539</v>
      </c>
      <c r="I17" s="1">
        <v>1624</v>
      </c>
      <c r="J17" s="1">
        <v>1569</v>
      </c>
      <c r="K17" s="1">
        <v>1778</v>
      </c>
      <c r="L17" s="1">
        <v>1885</v>
      </c>
      <c r="M17" s="1">
        <v>1985</v>
      </c>
      <c r="N17" s="1">
        <v>2122</v>
      </c>
    </row>
    <row r="18" spans="1:14" x14ac:dyDescent="0.3">
      <c r="A18" s="7" t="s">
        <v>322</v>
      </c>
      <c r="B18" s="1">
        <v>4225</v>
      </c>
      <c r="C18" s="1">
        <v>4502</v>
      </c>
      <c r="D18" s="1">
        <v>4373</v>
      </c>
      <c r="E18" s="1">
        <v>4487</v>
      </c>
      <c r="F18" s="1">
        <v>4639</v>
      </c>
      <c r="G18" s="1">
        <v>4795</v>
      </c>
      <c r="H18" s="1">
        <v>5291</v>
      </c>
      <c r="I18" s="1">
        <v>5376</v>
      </c>
      <c r="J18" s="1">
        <v>5301</v>
      </c>
      <c r="K18" s="1">
        <v>4800</v>
      </c>
      <c r="L18" s="1">
        <v>5104</v>
      </c>
      <c r="M18" s="1">
        <v>5140</v>
      </c>
      <c r="N18" s="1">
        <v>5317</v>
      </c>
    </row>
    <row r="19" spans="1:14" x14ac:dyDescent="0.3">
      <c r="A19" s="7" t="s">
        <v>323</v>
      </c>
      <c r="B19" s="1">
        <v>86</v>
      </c>
      <c r="C19" s="1">
        <v>76</v>
      </c>
      <c r="D19" s="1">
        <v>74</v>
      </c>
      <c r="E19" s="1">
        <v>67</v>
      </c>
      <c r="F19" s="1">
        <v>71</v>
      </c>
      <c r="G19" s="1">
        <v>83</v>
      </c>
      <c r="H19" s="1">
        <v>77</v>
      </c>
      <c r="I19" s="1">
        <v>90</v>
      </c>
      <c r="J19" s="1">
        <v>97</v>
      </c>
      <c r="K19" s="1">
        <v>80</v>
      </c>
      <c r="L19" s="1">
        <v>83</v>
      </c>
      <c r="M19" s="1">
        <v>90</v>
      </c>
      <c r="N19" s="1">
        <v>83</v>
      </c>
    </row>
    <row r="20" spans="1:14" x14ac:dyDescent="0.3">
      <c r="A20" s="7" t="s">
        <v>324</v>
      </c>
      <c r="B20" s="1">
        <v>65</v>
      </c>
      <c r="C20" s="1">
        <v>62</v>
      </c>
      <c r="D20" s="1">
        <v>68</v>
      </c>
      <c r="E20" s="1">
        <v>69</v>
      </c>
      <c r="F20" s="1">
        <v>66</v>
      </c>
      <c r="G20" s="1">
        <v>68</v>
      </c>
      <c r="H20" s="1">
        <v>76</v>
      </c>
      <c r="I20" s="1">
        <v>85</v>
      </c>
      <c r="J20" s="1">
        <v>92</v>
      </c>
      <c r="K20" s="1">
        <v>118</v>
      </c>
      <c r="L20" s="1">
        <v>144</v>
      </c>
      <c r="M20" s="1">
        <v>146</v>
      </c>
      <c r="N20" s="1">
        <v>135</v>
      </c>
    </row>
    <row r="21" spans="1:14" x14ac:dyDescent="0.3">
      <c r="A21" s="7" t="s">
        <v>325</v>
      </c>
      <c r="B21" s="1">
        <v>1763</v>
      </c>
      <c r="C21" s="1">
        <v>1811</v>
      </c>
      <c r="D21" s="1">
        <v>1854</v>
      </c>
      <c r="E21" s="1">
        <v>1859</v>
      </c>
      <c r="F21" s="1">
        <v>1891</v>
      </c>
      <c r="G21" s="1">
        <v>1891</v>
      </c>
      <c r="H21" s="1">
        <v>1778</v>
      </c>
      <c r="I21" s="1">
        <v>1792</v>
      </c>
      <c r="J21" s="1">
        <v>1796</v>
      </c>
      <c r="K21" s="1">
        <v>1961</v>
      </c>
      <c r="L21" s="1">
        <v>2056</v>
      </c>
      <c r="M21" s="1">
        <v>2042</v>
      </c>
      <c r="N21" s="1">
        <v>2188</v>
      </c>
    </row>
    <row r="22" spans="1:14" x14ac:dyDescent="0.3">
      <c r="A22" s="7" t="s">
        <v>326</v>
      </c>
      <c r="B22" s="1">
        <v>79</v>
      </c>
      <c r="C22" s="1">
        <v>84</v>
      </c>
      <c r="D22" s="1">
        <v>73</v>
      </c>
      <c r="E22" s="1">
        <v>74</v>
      </c>
      <c r="F22" s="1">
        <v>78</v>
      </c>
      <c r="G22" s="1">
        <v>68</v>
      </c>
      <c r="H22" s="1">
        <v>67</v>
      </c>
      <c r="I22" s="1">
        <v>75</v>
      </c>
      <c r="J22" s="1">
        <v>68</v>
      </c>
      <c r="K22" s="1">
        <v>68</v>
      </c>
      <c r="L22" s="1">
        <v>79</v>
      </c>
      <c r="M22" s="1">
        <v>78</v>
      </c>
      <c r="N22" s="1">
        <v>74</v>
      </c>
    </row>
    <row r="23" spans="1:14" x14ac:dyDescent="0.3">
      <c r="A23" s="10" t="s">
        <v>18</v>
      </c>
      <c r="B23" s="5">
        <v>20650</v>
      </c>
      <c r="C23" s="5">
        <v>21151</v>
      </c>
      <c r="D23" s="5">
        <v>21489</v>
      </c>
      <c r="E23" s="5">
        <v>21815</v>
      </c>
      <c r="F23" s="5">
        <v>22361</v>
      </c>
      <c r="G23" s="5">
        <v>22746</v>
      </c>
      <c r="H23" s="5">
        <v>23128</v>
      </c>
      <c r="I23" s="5">
        <v>23720</v>
      </c>
      <c r="J23" s="5">
        <v>23115</v>
      </c>
      <c r="K23" s="5">
        <v>24048</v>
      </c>
      <c r="L23" s="5">
        <v>25555</v>
      </c>
      <c r="M23" s="5">
        <v>25983</v>
      </c>
      <c r="N23" s="5">
        <v>27061</v>
      </c>
    </row>
    <row r="24" spans="1:14" x14ac:dyDescent="0.3">
      <c r="A24" s="15"/>
    </row>
    <row r="25" spans="1:14" x14ac:dyDescent="0.3">
      <c r="A25" s="15"/>
    </row>
    <row r="26" spans="1:14" x14ac:dyDescent="0.3">
      <c r="A26" s="15"/>
      <c r="B26" s="18" t="s">
        <v>37</v>
      </c>
      <c r="C26" s="19"/>
      <c r="D26" s="19"/>
      <c r="E26" s="19"/>
      <c r="F26" s="19"/>
      <c r="G26" s="19"/>
      <c r="H26" s="19"/>
      <c r="I26" s="19"/>
      <c r="J26" s="19"/>
      <c r="K26" s="19"/>
      <c r="L26" s="19"/>
      <c r="M26" s="19"/>
      <c r="N26" s="19"/>
    </row>
    <row r="27" spans="1:14" x14ac:dyDescent="0.3">
      <c r="A27" s="9" t="s">
        <v>41</v>
      </c>
      <c r="B27" s="4" t="s">
        <v>0</v>
      </c>
      <c r="C27" s="4" t="s">
        <v>1</v>
      </c>
      <c r="D27" s="4" t="s">
        <v>2</v>
      </c>
      <c r="E27" s="4" t="s">
        <v>3</v>
      </c>
      <c r="F27" s="4" t="s">
        <v>4</v>
      </c>
      <c r="G27" s="4" t="s">
        <v>5</v>
      </c>
      <c r="H27" s="4" t="s">
        <v>6</v>
      </c>
      <c r="I27" s="4" t="s">
        <v>7</v>
      </c>
      <c r="J27" s="4" t="s">
        <v>8</v>
      </c>
      <c r="K27" s="4" t="s">
        <v>9</v>
      </c>
      <c r="L27" s="4" t="s">
        <v>10</v>
      </c>
      <c r="M27" s="4" t="s">
        <v>11</v>
      </c>
      <c r="N27" s="4" t="s">
        <v>12</v>
      </c>
    </row>
    <row r="28" spans="1:14" x14ac:dyDescent="0.3">
      <c r="A28" s="8" t="s">
        <v>313</v>
      </c>
      <c r="B28" s="2">
        <v>5.0605326876513299E-2</v>
      </c>
      <c r="C28" s="2">
        <v>5.0635903739775903E-2</v>
      </c>
      <c r="D28" s="2">
        <v>5.2212760016752797E-2</v>
      </c>
      <c r="E28" s="2">
        <v>5.2532661013064398E-2</v>
      </c>
      <c r="F28" s="2">
        <v>5.3575421492777602E-2</v>
      </c>
      <c r="G28" s="2">
        <v>5.3020311263518902E-2</v>
      </c>
      <c r="H28" s="2">
        <v>4.6653407125562103E-2</v>
      </c>
      <c r="I28" s="2">
        <v>4.7301854974704897E-2</v>
      </c>
      <c r="J28" s="2">
        <v>4.7458360372052803E-2</v>
      </c>
      <c r="K28" s="2">
        <v>4.9442781104457802E-2</v>
      </c>
      <c r="L28" s="2">
        <v>4.9188025826648399E-2</v>
      </c>
      <c r="M28" s="2">
        <v>4.8762652503560003E-2</v>
      </c>
      <c r="N28" s="2">
        <v>4.7854846458002302E-2</v>
      </c>
    </row>
    <row r="29" spans="1:14" x14ac:dyDescent="0.3">
      <c r="A29" s="8" t="s">
        <v>314</v>
      </c>
      <c r="B29" s="2">
        <v>1.93704600484262E-2</v>
      </c>
      <c r="C29" s="2">
        <v>1.87697981182923E-2</v>
      </c>
      <c r="D29" s="2">
        <v>2.1080552840988399E-2</v>
      </c>
      <c r="E29" s="2">
        <v>1.9802887921155199E-2</v>
      </c>
      <c r="F29" s="2">
        <v>2.0169044318232601E-2</v>
      </c>
      <c r="G29" s="2">
        <v>2.00914446496087E-2</v>
      </c>
      <c r="H29" s="2">
        <v>1.7165340712556199E-2</v>
      </c>
      <c r="I29" s="2">
        <v>1.7074198988195601E-2</v>
      </c>
      <c r="J29" s="2">
        <v>1.6872160934458098E-2</v>
      </c>
      <c r="K29" s="2">
        <v>1.8878908848968701E-2</v>
      </c>
      <c r="L29" s="2">
        <v>1.8235179025631001E-2</v>
      </c>
      <c r="M29" s="2">
        <v>1.8973944502174499E-2</v>
      </c>
      <c r="N29" s="2">
        <v>2.0361405713018699E-2</v>
      </c>
    </row>
    <row r="30" spans="1:14" x14ac:dyDescent="0.3">
      <c r="A30" s="8" t="s">
        <v>315</v>
      </c>
      <c r="B30" s="2">
        <v>2.4842615012106498E-2</v>
      </c>
      <c r="C30" s="2">
        <v>2.51051959718217E-2</v>
      </c>
      <c r="D30" s="2">
        <v>2.37330727348876E-2</v>
      </c>
      <c r="E30" s="2">
        <v>2.3928489571395799E-2</v>
      </c>
      <c r="F30" s="2">
        <v>2.2360359554581599E-2</v>
      </c>
      <c r="G30" s="2">
        <v>2.18499956036226E-2</v>
      </c>
      <c r="H30" s="2">
        <v>2.0321687997232801E-2</v>
      </c>
      <c r="I30" s="2">
        <v>2.1543001686340602E-2</v>
      </c>
      <c r="J30" s="2">
        <v>2.10685701925157E-2</v>
      </c>
      <c r="K30" s="2">
        <v>2.1831337325349299E-2</v>
      </c>
      <c r="L30" s="2">
        <v>2.18743885736646E-2</v>
      </c>
      <c r="M30" s="2">
        <v>2.12061732671362E-2</v>
      </c>
      <c r="N30" s="2">
        <v>2.0693987657514502E-2</v>
      </c>
    </row>
    <row r="31" spans="1:14" x14ac:dyDescent="0.3">
      <c r="A31" s="8" t="s">
        <v>316</v>
      </c>
      <c r="B31" s="2">
        <v>4.54721549636804E-2</v>
      </c>
      <c r="C31" s="2">
        <v>4.3780435913195602E-2</v>
      </c>
      <c r="D31" s="2">
        <v>4.6768113918749098E-2</v>
      </c>
      <c r="E31" s="2">
        <v>4.73985789594316E-2</v>
      </c>
      <c r="F31" s="2">
        <v>4.6017619963329003E-2</v>
      </c>
      <c r="G31" s="2">
        <v>4.6953310472170898E-2</v>
      </c>
      <c r="H31" s="2">
        <v>3.8697682462815602E-2</v>
      </c>
      <c r="I31" s="2">
        <v>4.0050590219224302E-2</v>
      </c>
      <c r="J31" s="2">
        <v>4.0190352584901598E-2</v>
      </c>
      <c r="K31" s="2">
        <v>4.7488356620093097E-2</v>
      </c>
      <c r="L31" s="2">
        <v>4.8718450401095702E-2</v>
      </c>
      <c r="M31" s="2">
        <v>5.1918562136781699E-2</v>
      </c>
      <c r="N31" s="2">
        <v>5.4876020841801897E-2</v>
      </c>
    </row>
    <row r="32" spans="1:14" x14ac:dyDescent="0.3">
      <c r="A32" s="8" t="s">
        <v>317</v>
      </c>
      <c r="B32" s="2">
        <v>4.2518159806295398E-2</v>
      </c>
      <c r="C32" s="2">
        <v>4.2267505082502002E-2</v>
      </c>
      <c r="D32" s="2">
        <v>4.3184885290148398E-2</v>
      </c>
      <c r="E32" s="2">
        <v>4.1760256704102702E-2</v>
      </c>
      <c r="F32" s="2">
        <v>4.0964178703993603E-2</v>
      </c>
      <c r="G32" s="2">
        <v>4.0050997977666397E-2</v>
      </c>
      <c r="H32" s="2">
        <v>3.7011414735385703E-2</v>
      </c>
      <c r="I32" s="2">
        <v>3.8111298482293401E-2</v>
      </c>
      <c r="J32" s="2">
        <v>3.8935756002595703E-2</v>
      </c>
      <c r="K32" s="2">
        <v>4.5700266134397899E-2</v>
      </c>
      <c r="L32" s="2">
        <v>4.4687927998434698E-2</v>
      </c>
      <c r="M32" s="2">
        <v>4.6838317361351703E-2</v>
      </c>
      <c r="N32" s="2">
        <v>4.5489819297143498E-2</v>
      </c>
    </row>
    <row r="33" spans="1:15" x14ac:dyDescent="0.3">
      <c r="A33" s="8" t="s">
        <v>318</v>
      </c>
      <c r="B33" s="2">
        <v>0.107893462469734</v>
      </c>
      <c r="C33" s="2">
        <v>0.106330669944683</v>
      </c>
      <c r="D33" s="2">
        <v>0.107776071478431</v>
      </c>
      <c r="E33" s="2">
        <v>0.106394682557873</v>
      </c>
      <c r="F33" s="2">
        <v>0.105362014221189</v>
      </c>
      <c r="G33" s="2">
        <v>0.10406225270377201</v>
      </c>
      <c r="H33" s="2">
        <v>0.10748875821515</v>
      </c>
      <c r="I33" s="2">
        <v>0.10598650927487401</v>
      </c>
      <c r="J33" s="2">
        <v>0.103049967553537</v>
      </c>
      <c r="K33" s="2">
        <v>0.10599634065202899</v>
      </c>
      <c r="L33" s="2">
        <v>0.103228331050675</v>
      </c>
      <c r="M33" s="2">
        <v>0.10445291151907</v>
      </c>
      <c r="N33" s="2">
        <v>0.103211263441854</v>
      </c>
    </row>
    <row r="34" spans="1:15" x14ac:dyDescent="0.3">
      <c r="A34" s="8" t="s">
        <v>319</v>
      </c>
      <c r="B34" s="2">
        <v>0.27123486682808701</v>
      </c>
      <c r="C34" s="2">
        <v>0.26802515247505998</v>
      </c>
      <c r="D34" s="2">
        <v>0.270091674810368</v>
      </c>
      <c r="E34" s="2">
        <v>0.275452670181068</v>
      </c>
      <c r="F34" s="2">
        <v>0.27829703501632302</v>
      </c>
      <c r="G34" s="2">
        <v>0.27688384770948699</v>
      </c>
      <c r="H34" s="2">
        <v>0.296437218955379</v>
      </c>
      <c r="I34" s="2">
        <v>0.29793423271500802</v>
      </c>
      <c r="J34" s="2">
        <v>0.29664719878866502</v>
      </c>
      <c r="K34" s="2">
        <v>0.29208250166333999</v>
      </c>
      <c r="L34" s="2">
        <v>0.29399334768147101</v>
      </c>
      <c r="M34" s="2">
        <v>0.29061309317630801</v>
      </c>
      <c r="N34" s="2">
        <v>0.28672258970474102</v>
      </c>
    </row>
    <row r="35" spans="1:15" x14ac:dyDescent="0.3">
      <c r="A35" s="8" t="s">
        <v>320</v>
      </c>
      <c r="B35" s="2">
        <v>5.5738498789346197E-2</v>
      </c>
      <c r="C35" s="2">
        <v>5.4465509904968998E-2</v>
      </c>
      <c r="D35" s="2">
        <v>5.4911815347386997E-2</v>
      </c>
      <c r="E35" s="2">
        <v>5.3495301398120601E-2</v>
      </c>
      <c r="F35" s="2">
        <v>5.3754304369214301E-2</v>
      </c>
      <c r="G35" s="2">
        <v>5.6141739206893498E-2</v>
      </c>
      <c r="H35" s="2">
        <v>5.4522656520235198E-2</v>
      </c>
      <c r="I35" s="2">
        <v>5.0801011804384497E-2</v>
      </c>
      <c r="J35" s="2">
        <v>4.9751243781094502E-2</v>
      </c>
      <c r="K35" s="2">
        <v>5.2436793080505702E-2</v>
      </c>
      <c r="L35" s="2">
        <v>5.4157699080414803E-2</v>
      </c>
      <c r="M35" s="2">
        <v>5.23419158680676E-2</v>
      </c>
      <c r="N35" s="2">
        <v>5.42478105021987E-2</v>
      </c>
    </row>
    <row r="36" spans="1:15" x14ac:dyDescent="0.3">
      <c r="A36" s="8" t="s">
        <v>321</v>
      </c>
      <c r="B36" s="2">
        <v>8.1210653753026593E-2</v>
      </c>
      <c r="C36" s="2">
        <v>8.1650985768994405E-2</v>
      </c>
      <c r="D36" s="2">
        <v>8.04597701149425E-2</v>
      </c>
      <c r="E36" s="2">
        <v>7.8707311482924605E-2</v>
      </c>
      <c r="F36" s="2">
        <v>7.7858771969053303E-2</v>
      </c>
      <c r="G36" s="2">
        <v>7.7376241976611304E-2</v>
      </c>
      <c r="H36" s="2">
        <v>6.6542718782428206E-2</v>
      </c>
      <c r="I36" s="2">
        <v>6.8465430016863393E-2</v>
      </c>
      <c r="J36" s="2">
        <v>6.7878001297858495E-2</v>
      </c>
      <c r="K36" s="2">
        <v>7.3935462408516298E-2</v>
      </c>
      <c r="L36" s="2">
        <v>7.3762473097241196E-2</v>
      </c>
      <c r="M36" s="2">
        <v>7.6396105145672202E-2</v>
      </c>
      <c r="N36" s="2">
        <v>7.84154318022246E-2</v>
      </c>
    </row>
    <row r="37" spans="1:15" x14ac:dyDescent="0.3">
      <c r="A37" s="8" t="s">
        <v>322</v>
      </c>
      <c r="B37" s="2">
        <v>0.20460048426150099</v>
      </c>
      <c r="C37" s="2">
        <v>0.21285045624320401</v>
      </c>
      <c r="D37" s="2">
        <v>0.203499464842478</v>
      </c>
      <c r="E37" s="2">
        <v>0.20568416227366501</v>
      </c>
      <c r="F37" s="2">
        <v>0.20745941594740799</v>
      </c>
      <c r="G37" s="2">
        <v>0.21080629561241501</v>
      </c>
      <c r="H37" s="2">
        <v>0.22877032168799699</v>
      </c>
      <c r="I37" s="2">
        <v>0.22664418212478901</v>
      </c>
      <c r="J37" s="2">
        <v>0.229331602855289</v>
      </c>
      <c r="K37" s="2">
        <v>0.199600798403194</v>
      </c>
      <c r="L37" s="2">
        <v>0.19972608100176101</v>
      </c>
      <c r="M37" s="2">
        <v>0.19782165261901999</v>
      </c>
      <c r="N37" s="2">
        <v>0.19648202209822299</v>
      </c>
    </row>
    <row r="38" spans="1:15" x14ac:dyDescent="0.3">
      <c r="A38" s="8" t="s">
        <v>323</v>
      </c>
      <c r="B38" s="2">
        <v>4.1646489104116202E-3</v>
      </c>
      <c r="C38" s="2">
        <v>3.5932107228972602E-3</v>
      </c>
      <c r="D38" s="2">
        <v>3.4436223183954601E-3</v>
      </c>
      <c r="E38" s="2">
        <v>3.0712812285124901E-3</v>
      </c>
      <c r="F38" s="2">
        <v>3.17517105675059E-3</v>
      </c>
      <c r="G38" s="2">
        <v>3.64899322957883E-3</v>
      </c>
      <c r="H38" s="2">
        <v>3.3292978208232398E-3</v>
      </c>
      <c r="I38" s="2">
        <v>3.7942664418212499E-3</v>
      </c>
      <c r="J38" s="2">
        <v>4.1964092580575396E-3</v>
      </c>
      <c r="K38" s="2">
        <v>3.3266799733865601E-3</v>
      </c>
      <c r="L38" s="2">
        <v>3.2478966934063802E-3</v>
      </c>
      <c r="M38" s="2">
        <v>3.4638032559750598E-3</v>
      </c>
      <c r="N38" s="2">
        <v>3.0671445992387601E-3</v>
      </c>
    </row>
    <row r="39" spans="1:15" x14ac:dyDescent="0.3">
      <c r="A39" s="8" t="s">
        <v>324</v>
      </c>
      <c r="B39" s="2">
        <v>3.1476997578692499E-3</v>
      </c>
      <c r="C39" s="2">
        <v>2.9313034844688202E-3</v>
      </c>
      <c r="D39" s="2">
        <v>3.16440969798502E-3</v>
      </c>
      <c r="E39" s="2">
        <v>3.1629612651845099E-3</v>
      </c>
      <c r="F39" s="2">
        <v>2.9515674612047801E-3</v>
      </c>
      <c r="G39" s="2">
        <v>2.98953662182362E-3</v>
      </c>
      <c r="H39" s="2">
        <v>3.2860601867865801E-3</v>
      </c>
      <c r="I39" s="2">
        <v>3.5834738617200701E-3</v>
      </c>
      <c r="J39" s="2">
        <v>3.9800995024875602E-3</v>
      </c>
      <c r="K39" s="2">
        <v>4.9068529607451802E-3</v>
      </c>
      <c r="L39" s="2">
        <v>5.6349051066327503E-3</v>
      </c>
      <c r="M39" s="2">
        <v>5.61905861524843E-3</v>
      </c>
      <c r="N39" s="2">
        <v>4.9887291674365298E-3</v>
      </c>
    </row>
    <row r="40" spans="1:15" x14ac:dyDescent="0.3">
      <c r="A40" s="8" t="s">
        <v>325</v>
      </c>
      <c r="B40" s="2">
        <v>8.5375302663438304E-2</v>
      </c>
      <c r="C40" s="2">
        <v>8.5622429199565003E-2</v>
      </c>
      <c r="D40" s="2">
        <v>8.6276699706826707E-2</v>
      </c>
      <c r="E40" s="2">
        <v>8.5216594086637606E-2</v>
      </c>
      <c r="F40" s="2">
        <v>8.4566879835427794E-2</v>
      </c>
      <c r="G40" s="2">
        <v>8.3135496351006796E-2</v>
      </c>
      <c r="H40" s="2">
        <v>7.6876513317191295E-2</v>
      </c>
      <c r="I40" s="2">
        <v>7.5548060708263101E-2</v>
      </c>
      <c r="J40" s="2">
        <v>7.7698464200735506E-2</v>
      </c>
      <c r="K40" s="2">
        <v>8.1545242847638102E-2</v>
      </c>
      <c r="L40" s="2">
        <v>8.0453922911367604E-2</v>
      </c>
      <c r="M40" s="2">
        <v>7.8589847207789706E-2</v>
      </c>
      <c r="N40" s="2">
        <v>8.0854366061860194E-2</v>
      </c>
    </row>
    <row r="41" spans="1:15" x14ac:dyDescent="0.3">
      <c r="A41" s="8" t="s">
        <v>326</v>
      </c>
      <c r="B41" s="2">
        <v>3.8256658595641601E-3</v>
      </c>
      <c r="C41" s="2">
        <v>3.9714434305706597E-3</v>
      </c>
      <c r="D41" s="2">
        <v>3.3970868816603798E-3</v>
      </c>
      <c r="E41" s="2">
        <v>3.39216135686454E-3</v>
      </c>
      <c r="F41" s="2">
        <v>3.4882160905147399E-3</v>
      </c>
      <c r="G41" s="2">
        <v>2.98953662182362E-3</v>
      </c>
      <c r="H41" s="2">
        <v>2.8969214804565901E-3</v>
      </c>
      <c r="I41" s="2">
        <v>3.1618887015177101E-3</v>
      </c>
      <c r="J41" s="2">
        <v>2.9418126757516801E-3</v>
      </c>
      <c r="K41" s="2">
        <v>2.8276779773785802E-3</v>
      </c>
      <c r="L41" s="2">
        <v>3.09137155155547E-3</v>
      </c>
      <c r="M41" s="2">
        <v>3.0019628218450499E-3</v>
      </c>
      <c r="N41" s="2">
        <v>2.7345626547429901E-3</v>
      </c>
    </row>
    <row r="42" spans="1:15" x14ac:dyDescent="0.3">
      <c r="A42" s="15"/>
    </row>
    <row r="43" spans="1:15" x14ac:dyDescent="0.3">
      <c r="A43" s="15"/>
    </row>
    <row r="44" spans="1:15" x14ac:dyDescent="0.3">
      <c r="A44" s="15"/>
      <c r="B44" s="18" t="s">
        <v>38</v>
      </c>
      <c r="C44" s="18"/>
      <c r="D44" s="18"/>
      <c r="E44" s="18"/>
      <c r="F44" s="18"/>
      <c r="G44" s="18"/>
      <c r="H44" s="18"/>
      <c r="I44" s="18"/>
      <c r="J44" s="18"/>
      <c r="K44" s="18"/>
      <c r="L44" s="18"/>
      <c r="M44" s="18"/>
      <c r="N44" s="6" t="s">
        <v>39</v>
      </c>
      <c r="O44" s="6" t="s">
        <v>40</v>
      </c>
    </row>
    <row r="45" spans="1:15" x14ac:dyDescent="0.3">
      <c r="A45" s="9" t="s">
        <v>41</v>
      </c>
      <c r="B45" s="4" t="s">
        <v>19</v>
      </c>
      <c r="C45" s="4" t="s">
        <v>20</v>
      </c>
      <c r="D45" s="4" t="s">
        <v>21</v>
      </c>
      <c r="E45" s="4" t="s">
        <v>22</v>
      </c>
      <c r="F45" s="4" t="s">
        <v>23</v>
      </c>
      <c r="G45" s="4" t="s">
        <v>24</v>
      </c>
      <c r="H45" s="4" t="s">
        <v>25</v>
      </c>
      <c r="I45" s="4" t="s">
        <v>26</v>
      </c>
      <c r="J45" s="4" t="s">
        <v>27</v>
      </c>
      <c r="K45" s="4" t="s">
        <v>28</v>
      </c>
      <c r="L45" s="4" t="s">
        <v>29</v>
      </c>
      <c r="M45" s="4" t="s">
        <v>30</v>
      </c>
      <c r="N45" s="4" t="s">
        <v>31</v>
      </c>
      <c r="O45" s="4" t="s">
        <v>32</v>
      </c>
    </row>
    <row r="46" spans="1:15" x14ac:dyDescent="0.3">
      <c r="A46" s="8" t="s">
        <v>313</v>
      </c>
      <c r="B46" s="2">
        <v>2.48803827751196E-2</v>
      </c>
      <c r="C46" s="2">
        <v>4.7619047619047603E-2</v>
      </c>
      <c r="D46" s="2">
        <v>2.1390374331550801E-2</v>
      </c>
      <c r="E46" s="2">
        <v>4.5375218150087299E-2</v>
      </c>
      <c r="F46" s="2">
        <v>6.6777963272120202E-3</v>
      </c>
      <c r="G46" s="2">
        <v>-0.10530679933665001</v>
      </c>
      <c r="H46" s="2">
        <v>3.9851714550509697E-2</v>
      </c>
      <c r="I46" s="2">
        <v>-2.2281639928698801E-2</v>
      </c>
      <c r="J46" s="2">
        <v>8.3865086599817701E-2</v>
      </c>
      <c r="K46" s="2">
        <v>5.7190916736753597E-2</v>
      </c>
      <c r="L46" s="2">
        <v>7.9554494828957805E-3</v>
      </c>
      <c r="M46" s="2">
        <v>2.2099447513812199E-2</v>
      </c>
      <c r="N46" s="3">
        <v>0.18049225159526</v>
      </c>
      <c r="O46" s="3">
        <v>0.15418894830659499</v>
      </c>
    </row>
    <row r="47" spans="1:15" x14ac:dyDescent="0.3">
      <c r="A47" s="8" t="s">
        <v>314</v>
      </c>
      <c r="B47" s="2">
        <v>-7.4999999999999997E-3</v>
      </c>
      <c r="C47" s="2">
        <v>0.14105793450881601</v>
      </c>
      <c r="D47" s="2">
        <v>-4.6357615894039701E-2</v>
      </c>
      <c r="E47" s="2">
        <v>4.3981481481481503E-2</v>
      </c>
      <c r="F47" s="2">
        <v>1.3303769401330399E-2</v>
      </c>
      <c r="G47" s="2">
        <v>-0.13129102844638901</v>
      </c>
      <c r="H47" s="2">
        <v>2.01511335012594E-2</v>
      </c>
      <c r="I47" s="2">
        <v>-3.7037037037037E-2</v>
      </c>
      <c r="J47" s="2">
        <v>0.16410256410256399</v>
      </c>
      <c r="K47" s="2">
        <v>2.6431718061673999E-2</v>
      </c>
      <c r="L47" s="2">
        <v>5.7939914163090099E-2</v>
      </c>
      <c r="M47" s="2">
        <v>0.11764705882352899</v>
      </c>
      <c r="N47" s="3">
        <v>0.41282051282051302</v>
      </c>
      <c r="O47" s="3">
        <v>0.21633554083885201</v>
      </c>
    </row>
    <row r="48" spans="1:15" x14ac:dyDescent="0.3">
      <c r="A48" s="8" t="s">
        <v>315</v>
      </c>
      <c r="B48" s="2">
        <v>3.5087719298245598E-2</v>
      </c>
      <c r="C48" s="2">
        <v>-3.9548022598870101E-2</v>
      </c>
      <c r="D48" s="2">
        <v>2.3529411764705899E-2</v>
      </c>
      <c r="E48" s="2">
        <v>-4.2145593869731802E-2</v>
      </c>
      <c r="F48" s="2">
        <v>-6.0000000000000001E-3</v>
      </c>
      <c r="G48" s="2">
        <v>-5.4325955734406399E-2</v>
      </c>
      <c r="H48" s="2">
        <v>8.7234042553191504E-2</v>
      </c>
      <c r="I48" s="2">
        <v>-4.6966731898238703E-2</v>
      </c>
      <c r="J48" s="2">
        <v>7.8028747433264906E-2</v>
      </c>
      <c r="K48" s="2">
        <v>6.4761904761904798E-2</v>
      </c>
      <c r="L48" s="2">
        <v>-1.43112701252236E-2</v>
      </c>
      <c r="M48" s="2">
        <v>1.6333938294010902E-2</v>
      </c>
      <c r="N48" s="3">
        <v>0.14989733059548299</v>
      </c>
      <c r="O48" s="3">
        <v>9.8039215686274495E-2</v>
      </c>
    </row>
    <row r="49" spans="1:15" x14ac:dyDescent="0.3">
      <c r="A49" s="8" t="s">
        <v>316</v>
      </c>
      <c r="B49" s="2">
        <v>-1.38445154419595E-2</v>
      </c>
      <c r="C49" s="2">
        <v>8.5313174946004294E-2</v>
      </c>
      <c r="D49" s="2">
        <v>2.88557213930348E-2</v>
      </c>
      <c r="E49" s="2">
        <v>-4.8355899419729202E-3</v>
      </c>
      <c r="F49" s="2">
        <v>3.7900874635568502E-2</v>
      </c>
      <c r="G49" s="2">
        <v>-0.16198501872659199</v>
      </c>
      <c r="H49" s="2">
        <v>6.1452513966480403E-2</v>
      </c>
      <c r="I49" s="2">
        <v>-2.2105263157894701E-2</v>
      </c>
      <c r="J49" s="2">
        <v>0.229278794402583</v>
      </c>
      <c r="K49" s="2">
        <v>9.0192644483362505E-2</v>
      </c>
      <c r="L49" s="2">
        <v>8.3534136546184704E-2</v>
      </c>
      <c r="M49" s="2">
        <v>0.10081541882876199</v>
      </c>
      <c r="N49" s="3">
        <v>0.59849300322927901</v>
      </c>
      <c r="O49" s="3">
        <v>0.47761194029850701</v>
      </c>
    </row>
    <row r="50" spans="1:15" x14ac:dyDescent="0.3">
      <c r="A50" s="8" t="s">
        <v>317</v>
      </c>
      <c r="B50" s="2">
        <v>1.8223234624145799E-2</v>
      </c>
      <c r="C50" s="2">
        <v>3.8031319910514498E-2</v>
      </c>
      <c r="D50" s="2">
        <v>-1.8318965517241399E-2</v>
      </c>
      <c r="E50" s="2">
        <v>5.4884742041712399E-3</v>
      </c>
      <c r="F50" s="2">
        <v>-5.4585152838427901E-3</v>
      </c>
      <c r="G50" s="2">
        <v>-6.0373216245883599E-2</v>
      </c>
      <c r="H50" s="2">
        <v>5.60747663551402E-2</v>
      </c>
      <c r="I50" s="2">
        <v>-4.4247787610619503E-3</v>
      </c>
      <c r="J50" s="2">
        <v>0.22111111111111101</v>
      </c>
      <c r="K50" s="2">
        <v>3.9126478616924497E-2</v>
      </c>
      <c r="L50" s="2">
        <v>6.5674255691768796E-2</v>
      </c>
      <c r="M50" s="2">
        <v>1.15036976170912E-2</v>
      </c>
      <c r="N50" s="3">
        <v>0.36777777777777798</v>
      </c>
      <c r="O50" s="3">
        <v>0.32650862068965503</v>
      </c>
    </row>
    <row r="51" spans="1:15" x14ac:dyDescent="0.3">
      <c r="A51" s="8" t="s">
        <v>318</v>
      </c>
      <c r="B51" s="2">
        <v>9.4254937163375206E-3</v>
      </c>
      <c r="C51" s="2">
        <v>2.9791018230324599E-2</v>
      </c>
      <c r="D51" s="2">
        <v>2.1588946459412798E-3</v>
      </c>
      <c r="E51" s="2">
        <v>1.5079707022835001E-2</v>
      </c>
      <c r="F51" s="2">
        <v>4.6689303904923598E-3</v>
      </c>
      <c r="G51" s="2">
        <v>5.02746092099704E-2</v>
      </c>
      <c r="H51" s="2">
        <v>1.12630732099759E-2</v>
      </c>
      <c r="I51" s="2">
        <v>-5.25059665871122E-2</v>
      </c>
      <c r="J51" s="2">
        <v>7.0109151973131806E-2</v>
      </c>
      <c r="K51" s="2">
        <v>3.4915653197332301E-2</v>
      </c>
      <c r="L51" s="2">
        <v>2.88097043214556E-2</v>
      </c>
      <c r="M51" s="2">
        <v>2.9108327192336001E-2</v>
      </c>
      <c r="N51" s="3">
        <v>0.17254408060453399</v>
      </c>
      <c r="O51" s="3">
        <v>0.20595854922279799</v>
      </c>
    </row>
    <row r="52" spans="1:15" x14ac:dyDescent="0.3">
      <c r="A52" s="8" t="s">
        <v>319</v>
      </c>
      <c r="B52" s="2">
        <v>1.2140689162649499E-2</v>
      </c>
      <c r="C52" s="2">
        <v>2.3813723760804401E-2</v>
      </c>
      <c r="D52" s="2">
        <v>3.5320468642315597E-2</v>
      </c>
      <c r="E52" s="2">
        <v>3.5613246796472001E-2</v>
      </c>
      <c r="F52" s="2">
        <v>1.20520649204564E-2</v>
      </c>
      <c r="G52" s="2">
        <v>8.8599555414417303E-2</v>
      </c>
      <c r="H52" s="2">
        <v>3.0775962660443398E-2</v>
      </c>
      <c r="I52" s="2">
        <v>-2.9715579453799299E-2</v>
      </c>
      <c r="J52" s="2">
        <v>2.4354674055709499E-2</v>
      </c>
      <c r="K52" s="2">
        <v>6.9618451025056996E-2</v>
      </c>
      <c r="L52" s="2">
        <v>5.0578996406229204E-3</v>
      </c>
      <c r="M52" s="2">
        <v>2.7546020394649699E-2</v>
      </c>
      <c r="N52" s="3">
        <v>0.13154440717514901</v>
      </c>
      <c r="O52" s="3">
        <v>0.33683666436940002</v>
      </c>
    </row>
    <row r="53" spans="1:15" x14ac:dyDescent="0.3">
      <c r="A53" s="8" t="s">
        <v>320</v>
      </c>
      <c r="B53" s="2">
        <v>8.6880973066898301E-4</v>
      </c>
      <c r="C53" s="2">
        <v>2.4305555555555601E-2</v>
      </c>
      <c r="D53" s="2">
        <v>-1.10169491525424E-2</v>
      </c>
      <c r="E53" s="2">
        <v>2.9991431019708699E-2</v>
      </c>
      <c r="F53" s="2">
        <v>6.2396006655574002E-2</v>
      </c>
      <c r="G53" s="2">
        <v>-1.2529365700861401E-2</v>
      </c>
      <c r="H53" s="2">
        <v>-4.4409199048374301E-2</v>
      </c>
      <c r="I53" s="2">
        <v>-4.5643153526971E-2</v>
      </c>
      <c r="J53" s="2">
        <v>9.6521739130434797E-2</v>
      </c>
      <c r="K53" s="2">
        <v>9.7541633624107907E-2</v>
      </c>
      <c r="L53" s="2">
        <v>-1.7341040462427699E-2</v>
      </c>
      <c r="M53" s="2">
        <v>7.9411764705882307E-2</v>
      </c>
      <c r="N53" s="3">
        <v>0.27652173913043498</v>
      </c>
      <c r="O53" s="3">
        <v>0.24406779661017</v>
      </c>
    </row>
    <row r="54" spans="1:15" x14ac:dyDescent="0.3">
      <c r="A54" s="8" t="s">
        <v>321</v>
      </c>
      <c r="B54" s="2">
        <v>2.98151460942159E-2</v>
      </c>
      <c r="C54" s="2">
        <v>1.15807759119861E-3</v>
      </c>
      <c r="D54" s="2">
        <v>-6.9404279930595702E-3</v>
      </c>
      <c r="E54" s="2">
        <v>1.39778683750728E-2</v>
      </c>
      <c r="F54" s="2">
        <v>1.0913268236645599E-2</v>
      </c>
      <c r="G54" s="2">
        <v>-0.125568181818182</v>
      </c>
      <c r="H54" s="2">
        <v>5.5230669265757003E-2</v>
      </c>
      <c r="I54" s="2">
        <v>-3.3866995073891598E-2</v>
      </c>
      <c r="J54" s="2">
        <v>0.133205863607393</v>
      </c>
      <c r="K54" s="2">
        <v>6.01799775028121E-2</v>
      </c>
      <c r="L54" s="2">
        <v>5.3050397877984101E-2</v>
      </c>
      <c r="M54" s="2">
        <v>6.9017632241813606E-2</v>
      </c>
      <c r="N54" s="3">
        <v>0.35245379222434697</v>
      </c>
      <c r="O54" s="3">
        <v>0.22729901677270101</v>
      </c>
    </row>
    <row r="55" spans="1:15" x14ac:dyDescent="0.3">
      <c r="A55" s="8" t="s">
        <v>322</v>
      </c>
      <c r="B55" s="2">
        <v>6.5562130177514805E-2</v>
      </c>
      <c r="C55" s="2">
        <v>-2.86539315859618E-2</v>
      </c>
      <c r="D55" s="2">
        <v>2.60690601417791E-2</v>
      </c>
      <c r="E55" s="2">
        <v>3.3875640739915301E-2</v>
      </c>
      <c r="F55" s="2">
        <v>3.3627937055399897E-2</v>
      </c>
      <c r="G55" s="2">
        <v>0.103441084462982</v>
      </c>
      <c r="H55" s="2">
        <v>1.6065016065016102E-2</v>
      </c>
      <c r="I55" s="2">
        <v>-1.39508928571429E-2</v>
      </c>
      <c r="J55" s="2">
        <v>-9.4510469722693793E-2</v>
      </c>
      <c r="K55" s="2">
        <v>6.3333333333333297E-2</v>
      </c>
      <c r="L55" s="2">
        <v>7.0532915360501597E-3</v>
      </c>
      <c r="M55" s="2">
        <v>3.4435797665369701E-2</v>
      </c>
      <c r="N55" s="3">
        <v>3.0182984342576901E-3</v>
      </c>
      <c r="O55" s="3">
        <v>0.215870112051223</v>
      </c>
    </row>
    <row r="56" spans="1:15" x14ac:dyDescent="0.3">
      <c r="A56" s="8" t="s">
        <v>323</v>
      </c>
      <c r="B56" s="2">
        <v>-0.116279069767442</v>
      </c>
      <c r="C56" s="2">
        <v>-2.6315789473684199E-2</v>
      </c>
      <c r="D56" s="2">
        <v>-9.45945945945946E-2</v>
      </c>
      <c r="E56" s="2">
        <v>5.9701492537313397E-2</v>
      </c>
      <c r="F56" s="2">
        <v>0.169014084507042</v>
      </c>
      <c r="G56" s="2">
        <v>-7.2289156626505993E-2</v>
      </c>
      <c r="H56" s="2">
        <v>0.168831168831169</v>
      </c>
      <c r="I56" s="2">
        <v>7.7777777777777807E-2</v>
      </c>
      <c r="J56" s="2">
        <v>-0.17525773195876301</v>
      </c>
      <c r="K56" s="2">
        <v>3.7499999999999999E-2</v>
      </c>
      <c r="L56" s="2">
        <v>8.4337349397590397E-2</v>
      </c>
      <c r="M56" s="2">
        <v>-7.7777777777777807E-2</v>
      </c>
      <c r="N56" s="3">
        <v>-0.14432989690721601</v>
      </c>
      <c r="O56" s="3">
        <v>0.121621621621622</v>
      </c>
    </row>
    <row r="57" spans="1:15" x14ac:dyDescent="0.3">
      <c r="A57" s="8" t="s">
        <v>324</v>
      </c>
      <c r="B57" s="2">
        <v>-4.6153846153846198E-2</v>
      </c>
      <c r="C57" s="2">
        <v>9.6774193548387094E-2</v>
      </c>
      <c r="D57" s="2">
        <v>1.4705882352941201E-2</v>
      </c>
      <c r="E57" s="2">
        <v>-4.3478260869565202E-2</v>
      </c>
      <c r="F57" s="2">
        <v>3.03030303030303E-2</v>
      </c>
      <c r="G57" s="2">
        <v>0.11764705882352899</v>
      </c>
      <c r="H57" s="2">
        <v>0.118421052631579</v>
      </c>
      <c r="I57" s="2">
        <v>8.2352941176470601E-2</v>
      </c>
      <c r="J57" s="2">
        <v>0.282608695652174</v>
      </c>
      <c r="K57" s="2">
        <v>0.22033898305084701</v>
      </c>
      <c r="L57" s="2">
        <v>1.38888888888889E-2</v>
      </c>
      <c r="M57" s="2">
        <v>-7.5342465753424695E-2</v>
      </c>
      <c r="N57" s="3">
        <v>0.467391304347826</v>
      </c>
      <c r="O57" s="3">
        <v>0.98529411764705899</v>
      </c>
    </row>
    <row r="58" spans="1:15" x14ac:dyDescent="0.3">
      <c r="A58" s="8" t="s">
        <v>325</v>
      </c>
      <c r="B58" s="2">
        <v>2.7226318774815701E-2</v>
      </c>
      <c r="C58" s="2">
        <v>2.3743787962451701E-2</v>
      </c>
      <c r="D58" s="2">
        <v>2.6968716289104602E-3</v>
      </c>
      <c r="E58" s="2">
        <v>1.7213555675094101E-2</v>
      </c>
      <c r="F58" s="2">
        <v>0</v>
      </c>
      <c r="G58" s="2">
        <v>-5.9756742464304603E-2</v>
      </c>
      <c r="H58" s="2">
        <v>7.8740157480314994E-3</v>
      </c>
      <c r="I58" s="2">
        <v>2.2321428571428601E-3</v>
      </c>
      <c r="J58" s="2">
        <v>9.1870824053452094E-2</v>
      </c>
      <c r="K58" s="2">
        <v>4.8444671086180502E-2</v>
      </c>
      <c r="L58" s="2">
        <v>-6.80933852140078E-3</v>
      </c>
      <c r="M58" s="2">
        <v>7.1498530852105793E-2</v>
      </c>
      <c r="N58" s="3">
        <v>0.21826280623607999</v>
      </c>
      <c r="O58" s="3">
        <v>0.180151024811219</v>
      </c>
    </row>
    <row r="59" spans="1:15" x14ac:dyDescent="0.3">
      <c r="A59" s="8" t="s">
        <v>326</v>
      </c>
      <c r="B59" s="2">
        <v>6.3291139240506306E-2</v>
      </c>
      <c r="C59" s="2">
        <v>-0.13095238095238099</v>
      </c>
      <c r="D59" s="2">
        <v>1.3698630136986301E-2</v>
      </c>
      <c r="E59" s="2">
        <v>5.4054054054054099E-2</v>
      </c>
      <c r="F59" s="2">
        <v>-0.128205128205128</v>
      </c>
      <c r="G59" s="2">
        <v>-1.4705882352941201E-2</v>
      </c>
      <c r="H59" s="2">
        <v>0.119402985074627</v>
      </c>
      <c r="I59" s="2">
        <v>-9.3333333333333296E-2</v>
      </c>
      <c r="J59" s="2">
        <v>0</v>
      </c>
      <c r="K59" s="2">
        <v>0.161764705882353</v>
      </c>
      <c r="L59" s="2">
        <v>-1.26582278481013E-2</v>
      </c>
      <c r="M59" s="2">
        <v>-5.1282051282051301E-2</v>
      </c>
      <c r="N59" s="3">
        <v>8.8235294117647106E-2</v>
      </c>
      <c r="O59" s="3">
        <v>1.3698630136986301E-2</v>
      </c>
    </row>
    <row r="60" spans="1:15" x14ac:dyDescent="0.3">
      <c r="A60" s="11" t="s">
        <v>18</v>
      </c>
      <c r="B60" s="3">
        <v>2.4261501210653801E-2</v>
      </c>
      <c r="C60" s="3">
        <v>1.5980331899200999E-2</v>
      </c>
      <c r="D60" s="3">
        <v>1.5170552375634E-2</v>
      </c>
      <c r="E60" s="3">
        <v>2.5028650011459999E-2</v>
      </c>
      <c r="F60" s="3">
        <v>1.7217476857027899E-2</v>
      </c>
      <c r="G60" s="3">
        <v>1.6794161610832699E-2</v>
      </c>
      <c r="H60" s="3">
        <v>2.5596679349706001E-2</v>
      </c>
      <c r="I60" s="3">
        <v>-2.5505902192242799E-2</v>
      </c>
      <c r="J60" s="3">
        <v>4.0363400389357602E-2</v>
      </c>
      <c r="K60" s="3">
        <v>6.2666333998669305E-2</v>
      </c>
      <c r="L60" s="3">
        <v>1.6748190178047299E-2</v>
      </c>
      <c r="M60" s="3">
        <v>4.1488665666012399E-2</v>
      </c>
      <c r="N60" s="3">
        <v>0.170711659095825</v>
      </c>
      <c r="O60" s="3">
        <v>0.25929545348783101</v>
      </c>
    </row>
    <row r="61" spans="1:15" x14ac:dyDescent="0.3">
      <c r="A61" s="15"/>
    </row>
    <row r="62" spans="1:15" x14ac:dyDescent="0.3">
      <c r="A62" s="13" t="s">
        <v>42</v>
      </c>
    </row>
    <row r="63" spans="1:15" x14ac:dyDescent="0.3">
      <c r="A63" s="14" t="s">
        <v>43</v>
      </c>
    </row>
    <row r="64" spans="1:15" x14ac:dyDescent="0.3">
      <c r="A64" s="14" t="s">
        <v>44</v>
      </c>
    </row>
    <row r="65" spans="1:1" x14ac:dyDescent="0.3">
      <c r="A65" s="14" t="s">
        <v>47</v>
      </c>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N7"/>
    <mergeCell ref="B26:N26"/>
    <mergeCell ref="B44:M44"/>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ageSetUpPr fitToPage="1"/>
  </sheetPr>
  <dimension ref="A1:O400"/>
  <sheetViews>
    <sheetView showGridLines="0" workbookViewId="0"/>
  </sheetViews>
  <sheetFormatPr defaultColWidth="11.5546875" defaultRowHeight="14.4" x14ac:dyDescent="0.3"/>
  <cols>
    <col min="1" max="1" width="25.6640625" customWidth="1"/>
    <col min="2" max="12" width="10.5546875" customWidth="1"/>
  </cols>
  <sheetData>
    <row r="1" spans="1:14" ht="15.6" x14ac:dyDescent="0.3">
      <c r="A1" s="12" t="s">
        <v>330</v>
      </c>
    </row>
    <row r="2" spans="1:14" ht="15.6" x14ac:dyDescent="0.3">
      <c r="A2" s="12" t="s">
        <v>331</v>
      </c>
    </row>
    <row r="3" spans="1:14" ht="15.6" x14ac:dyDescent="0.3">
      <c r="A3" s="12" t="s">
        <v>329</v>
      </c>
    </row>
    <row r="4" spans="1:14" x14ac:dyDescent="0.3">
      <c r="A4" s="15"/>
    </row>
    <row r="5" spans="1:14" x14ac:dyDescent="0.3">
      <c r="A5" s="15"/>
    </row>
    <row r="6" spans="1:14" x14ac:dyDescent="0.3">
      <c r="A6" s="16" t="str">
        <f>HYPERLINK("#'Table of contents'!A128", "Back to contents")</f>
        <v>Back to contents</v>
      </c>
    </row>
    <row r="7" spans="1:14" x14ac:dyDescent="0.3">
      <c r="A7" s="15"/>
      <c r="B7" s="18" t="s">
        <v>36</v>
      </c>
      <c r="C7" s="19"/>
      <c r="D7" s="19"/>
      <c r="E7" s="19"/>
      <c r="F7" s="19"/>
      <c r="G7" s="19"/>
      <c r="H7" s="19"/>
      <c r="I7" s="19"/>
      <c r="J7" s="19"/>
      <c r="K7" s="19"/>
      <c r="L7" s="19"/>
      <c r="M7" s="19"/>
      <c r="N7" s="19"/>
    </row>
    <row r="8" spans="1:14" x14ac:dyDescent="0.3">
      <c r="A8" s="9" t="s">
        <v>41</v>
      </c>
      <c r="B8" s="4" t="s">
        <v>0</v>
      </c>
      <c r="C8" s="4" t="s">
        <v>1</v>
      </c>
      <c r="D8" s="4" t="s">
        <v>2</v>
      </c>
      <c r="E8" s="4" t="s">
        <v>3</v>
      </c>
      <c r="F8" s="4" t="s">
        <v>4</v>
      </c>
      <c r="G8" s="4" t="s">
        <v>5</v>
      </c>
      <c r="H8" s="4" t="s">
        <v>6</v>
      </c>
      <c r="I8" s="4" t="s">
        <v>7</v>
      </c>
      <c r="J8" s="4" t="s">
        <v>8</v>
      </c>
      <c r="K8" s="4" t="s">
        <v>9</v>
      </c>
      <c r="L8" s="4" t="s">
        <v>10</v>
      </c>
      <c r="M8" s="4" t="s">
        <v>11</v>
      </c>
      <c r="N8" s="4" t="s">
        <v>12</v>
      </c>
    </row>
    <row r="9" spans="1:14" x14ac:dyDescent="0.3">
      <c r="A9" s="7" t="s">
        <v>313</v>
      </c>
      <c r="B9" s="1">
        <v>1019</v>
      </c>
      <c r="C9" s="1">
        <v>1027</v>
      </c>
      <c r="D9" s="1">
        <v>1073</v>
      </c>
      <c r="E9" s="1">
        <v>1074</v>
      </c>
      <c r="F9" s="1">
        <v>1112</v>
      </c>
      <c r="G9" s="1">
        <v>1121</v>
      </c>
      <c r="H9" s="1">
        <v>997</v>
      </c>
      <c r="I9" s="1">
        <v>1032</v>
      </c>
      <c r="J9" s="1">
        <v>1058</v>
      </c>
      <c r="K9" s="1">
        <v>1139</v>
      </c>
      <c r="L9" s="1">
        <v>1174</v>
      </c>
      <c r="M9" s="1">
        <v>1183</v>
      </c>
      <c r="N9" s="1">
        <v>1184</v>
      </c>
    </row>
    <row r="10" spans="1:14" x14ac:dyDescent="0.3">
      <c r="A10" s="7" t="s">
        <v>314</v>
      </c>
      <c r="B10" s="1">
        <v>374</v>
      </c>
      <c r="C10" s="1">
        <v>366</v>
      </c>
      <c r="D10" s="1">
        <v>410</v>
      </c>
      <c r="E10" s="1">
        <v>385</v>
      </c>
      <c r="F10" s="1">
        <v>400</v>
      </c>
      <c r="G10" s="1">
        <v>409</v>
      </c>
      <c r="H10" s="1">
        <v>344</v>
      </c>
      <c r="I10" s="1">
        <v>348</v>
      </c>
      <c r="J10" s="1">
        <v>366</v>
      </c>
      <c r="K10" s="1">
        <v>417</v>
      </c>
      <c r="L10" s="1">
        <v>421</v>
      </c>
      <c r="M10" s="1">
        <v>441</v>
      </c>
      <c r="N10" s="1">
        <v>483</v>
      </c>
    </row>
    <row r="11" spans="1:14" x14ac:dyDescent="0.3">
      <c r="A11" s="7" t="s">
        <v>315</v>
      </c>
      <c r="B11" s="1">
        <v>483</v>
      </c>
      <c r="C11" s="1">
        <v>494</v>
      </c>
      <c r="D11" s="1">
        <v>471</v>
      </c>
      <c r="E11" s="1">
        <v>471</v>
      </c>
      <c r="F11" s="1">
        <v>455</v>
      </c>
      <c r="G11" s="1">
        <v>452</v>
      </c>
      <c r="H11" s="1">
        <v>417</v>
      </c>
      <c r="I11" s="1">
        <v>455</v>
      </c>
      <c r="J11" s="1">
        <v>460</v>
      </c>
      <c r="K11" s="1">
        <v>490</v>
      </c>
      <c r="L11" s="1">
        <v>504</v>
      </c>
      <c r="M11" s="1">
        <v>493</v>
      </c>
      <c r="N11" s="1">
        <v>497</v>
      </c>
    </row>
    <row r="12" spans="1:14" x14ac:dyDescent="0.3">
      <c r="A12" s="7" t="s">
        <v>316</v>
      </c>
      <c r="B12" s="1">
        <v>898</v>
      </c>
      <c r="C12" s="1">
        <v>879</v>
      </c>
      <c r="D12" s="1">
        <v>941</v>
      </c>
      <c r="E12" s="1">
        <v>957</v>
      </c>
      <c r="F12" s="1">
        <v>948</v>
      </c>
      <c r="G12" s="1">
        <v>971</v>
      </c>
      <c r="H12" s="1">
        <v>789</v>
      </c>
      <c r="I12" s="1">
        <v>840</v>
      </c>
      <c r="J12" s="1">
        <v>880</v>
      </c>
      <c r="K12" s="1">
        <v>1081</v>
      </c>
      <c r="L12" s="1">
        <v>1146</v>
      </c>
      <c r="M12" s="1">
        <v>1235</v>
      </c>
      <c r="N12" s="1">
        <v>1337</v>
      </c>
    </row>
    <row r="13" spans="1:14" x14ac:dyDescent="0.3">
      <c r="A13" s="7" t="s">
        <v>317</v>
      </c>
      <c r="B13" s="1">
        <v>825</v>
      </c>
      <c r="C13" s="1">
        <v>838</v>
      </c>
      <c r="D13" s="1">
        <v>852</v>
      </c>
      <c r="E13" s="1">
        <v>830</v>
      </c>
      <c r="F13" s="1">
        <v>829</v>
      </c>
      <c r="G13" s="1">
        <v>825</v>
      </c>
      <c r="H13" s="1">
        <v>773</v>
      </c>
      <c r="I13" s="1">
        <v>817</v>
      </c>
      <c r="J13" s="1">
        <v>865</v>
      </c>
      <c r="K13" s="1">
        <v>1030</v>
      </c>
      <c r="L13" s="1">
        <v>1031</v>
      </c>
      <c r="M13" s="1">
        <v>1097</v>
      </c>
      <c r="N13" s="1">
        <v>1076</v>
      </c>
    </row>
    <row r="14" spans="1:14" x14ac:dyDescent="0.3">
      <c r="A14" s="7" t="s">
        <v>318</v>
      </c>
      <c r="B14" s="1">
        <v>2120</v>
      </c>
      <c r="C14" s="1">
        <v>2125</v>
      </c>
      <c r="D14" s="1">
        <v>2162</v>
      </c>
      <c r="E14" s="1">
        <v>2123</v>
      </c>
      <c r="F14" s="1">
        <v>2138</v>
      </c>
      <c r="G14" s="1">
        <v>2129</v>
      </c>
      <c r="H14" s="1">
        <v>2239</v>
      </c>
      <c r="I14" s="1">
        <v>2261</v>
      </c>
      <c r="J14" s="1">
        <v>2275</v>
      </c>
      <c r="K14" s="1">
        <v>2413</v>
      </c>
      <c r="L14" s="1">
        <v>2441</v>
      </c>
      <c r="M14" s="1">
        <v>2497</v>
      </c>
      <c r="N14" s="1">
        <v>2506</v>
      </c>
    </row>
    <row r="15" spans="1:14" x14ac:dyDescent="0.3">
      <c r="A15" s="7" t="s">
        <v>319</v>
      </c>
      <c r="B15" s="1">
        <v>5365</v>
      </c>
      <c r="C15" s="1">
        <v>5392</v>
      </c>
      <c r="D15" s="1">
        <v>5456</v>
      </c>
      <c r="E15" s="1">
        <v>5583</v>
      </c>
      <c r="F15" s="1">
        <v>5741</v>
      </c>
      <c r="G15" s="1">
        <v>5759</v>
      </c>
      <c r="H15" s="1">
        <v>6303</v>
      </c>
      <c r="I15" s="1">
        <v>6467</v>
      </c>
      <c r="J15" s="1">
        <v>6566</v>
      </c>
      <c r="K15" s="1">
        <v>6637</v>
      </c>
      <c r="L15" s="1">
        <v>6928</v>
      </c>
      <c r="M15" s="1">
        <v>6926</v>
      </c>
      <c r="N15" s="1">
        <v>7034</v>
      </c>
    </row>
    <row r="16" spans="1:14" x14ac:dyDescent="0.3">
      <c r="A16" s="7" t="s">
        <v>320</v>
      </c>
      <c r="B16" s="1">
        <v>1057</v>
      </c>
      <c r="C16" s="1">
        <v>1043</v>
      </c>
      <c r="D16" s="1">
        <v>1044</v>
      </c>
      <c r="E16" s="1">
        <v>1012</v>
      </c>
      <c r="F16" s="1">
        <v>1034</v>
      </c>
      <c r="G16" s="1">
        <v>1105</v>
      </c>
      <c r="H16" s="1">
        <v>1075</v>
      </c>
      <c r="I16" s="1">
        <v>1029</v>
      </c>
      <c r="J16" s="1">
        <v>1070</v>
      </c>
      <c r="K16" s="1">
        <v>1155</v>
      </c>
      <c r="L16" s="1">
        <v>1229</v>
      </c>
      <c r="M16" s="1">
        <v>1211</v>
      </c>
      <c r="N16" s="1">
        <v>1281</v>
      </c>
    </row>
    <row r="17" spans="1:14" x14ac:dyDescent="0.3">
      <c r="A17" s="7" t="s">
        <v>321</v>
      </c>
      <c r="B17" s="1">
        <v>1612</v>
      </c>
      <c r="C17" s="1">
        <v>1635</v>
      </c>
      <c r="D17" s="1">
        <v>1630</v>
      </c>
      <c r="E17" s="1">
        <v>1600</v>
      </c>
      <c r="F17" s="1">
        <v>1627</v>
      </c>
      <c r="G17" s="1">
        <v>1636</v>
      </c>
      <c r="H17" s="1">
        <v>1398</v>
      </c>
      <c r="I17" s="1">
        <v>1483</v>
      </c>
      <c r="J17" s="1">
        <v>1507</v>
      </c>
      <c r="K17" s="1">
        <v>1701</v>
      </c>
      <c r="L17" s="1">
        <v>1776</v>
      </c>
      <c r="M17" s="1">
        <v>1868</v>
      </c>
      <c r="N17" s="1">
        <v>1968</v>
      </c>
    </row>
    <row r="18" spans="1:14" x14ac:dyDescent="0.3">
      <c r="A18" s="7" t="s">
        <v>322</v>
      </c>
      <c r="B18" s="1">
        <v>4032</v>
      </c>
      <c r="C18" s="1">
        <v>4250</v>
      </c>
      <c r="D18" s="1">
        <v>4056</v>
      </c>
      <c r="E18" s="1">
        <v>4111</v>
      </c>
      <c r="F18" s="1">
        <v>4219</v>
      </c>
      <c r="G18" s="1">
        <v>4352</v>
      </c>
      <c r="H18" s="1">
        <v>4840</v>
      </c>
      <c r="I18" s="1">
        <v>4886</v>
      </c>
      <c r="J18" s="1">
        <v>5080</v>
      </c>
      <c r="K18" s="1">
        <v>4506</v>
      </c>
      <c r="L18" s="1">
        <v>4659</v>
      </c>
      <c r="M18" s="1">
        <v>4667</v>
      </c>
      <c r="N18" s="1">
        <v>4760</v>
      </c>
    </row>
    <row r="19" spans="1:14" x14ac:dyDescent="0.3">
      <c r="A19" s="7" t="s">
        <v>323</v>
      </c>
      <c r="B19" s="1">
        <v>84</v>
      </c>
      <c r="C19" s="1">
        <v>74</v>
      </c>
      <c r="D19" s="1">
        <v>71</v>
      </c>
      <c r="E19" s="1">
        <v>63</v>
      </c>
      <c r="F19" s="1">
        <v>66</v>
      </c>
      <c r="G19" s="1">
        <v>76</v>
      </c>
      <c r="H19" s="1">
        <v>73</v>
      </c>
      <c r="I19" s="1">
        <v>83</v>
      </c>
      <c r="J19" s="1">
        <v>93</v>
      </c>
      <c r="K19" s="1">
        <v>77</v>
      </c>
      <c r="L19" s="1">
        <v>77</v>
      </c>
      <c r="M19" s="1">
        <v>83</v>
      </c>
      <c r="N19" s="1">
        <v>73</v>
      </c>
    </row>
    <row r="20" spans="1:14" x14ac:dyDescent="0.3">
      <c r="A20" s="7" t="s">
        <v>324</v>
      </c>
      <c r="B20" s="1">
        <v>62</v>
      </c>
      <c r="C20" s="1">
        <v>60</v>
      </c>
      <c r="D20" s="1">
        <v>65</v>
      </c>
      <c r="E20" s="1">
        <v>63</v>
      </c>
      <c r="F20" s="1">
        <v>60</v>
      </c>
      <c r="G20" s="1">
        <v>63</v>
      </c>
      <c r="H20" s="1">
        <v>70</v>
      </c>
      <c r="I20" s="1">
        <v>78</v>
      </c>
      <c r="J20" s="1">
        <v>90</v>
      </c>
      <c r="K20" s="1">
        <v>115</v>
      </c>
      <c r="L20" s="1">
        <v>134</v>
      </c>
      <c r="M20" s="1">
        <v>138</v>
      </c>
      <c r="N20" s="1">
        <v>130</v>
      </c>
    </row>
    <row r="21" spans="1:14" x14ac:dyDescent="0.3">
      <c r="A21" s="7" t="s">
        <v>325</v>
      </c>
      <c r="B21" s="1">
        <v>1659</v>
      </c>
      <c r="C21" s="1">
        <v>1676</v>
      </c>
      <c r="D21" s="1">
        <v>1703</v>
      </c>
      <c r="E21" s="1">
        <v>1691</v>
      </c>
      <c r="F21" s="1">
        <v>1711</v>
      </c>
      <c r="G21" s="1">
        <v>1717</v>
      </c>
      <c r="H21" s="1">
        <v>1596</v>
      </c>
      <c r="I21" s="1">
        <v>1606</v>
      </c>
      <c r="J21" s="1">
        <v>1709</v>
      </c>
      <c r="K21" s="1">
        <v>1851</v>
      </c>
      <c r="L21" s="1">
        <v>1896</v>
      </c>
      <c r="M21" s="1">
        <v>1863</v>
      </c>
      <c r="N21" s="1">
        <v>1976</v>
      </c>
    </row>
    <row r="22" spans="1:14" x14ac:dyDescent="0.3">
      <c r="A22" s="7" t="s">
        <v>326</v>
      </c>
      <c r="B22" s="1">
        <v>75</v>
      </c>
      <c r="C22" s="1">
        <v>79</v>
      </c>
      <c r="D22" s="1">
        <v>68</v>
      </c>
      <c r="E22" s="1">
        <v>68</v>
      </c>
      <c r="F22" s="1">
        <v>71</v>
      </c>
      <c r="G22" s="1">
        <v>60</v>
      </c>
      <c r="H22" s="1">
        <v>62</v>
      </c>
      <c r="I22" s="1">
        <v>70</v>
      </c>
      <c r="J22" s="1">
        <v>65</v>
      </c>
      <c r="K22" s="1">
        <v>63</v>
      </c>
      <c r="L22" s="1">
        <v>68</v>
      </c>
      <c r="M22" s="1">
        <v>67</v>
      </c>
      <c r="N22" s="1">
        <v>64</v>
      </c>
    </row>
    <row r="23" spans="1:14" x14ac:dyDescent="0.3">
      <c r="A23" s="10" t="s">
        <v>18</v>
      </c>
      <c r="B23" s="5">
        <v>19665</v>
      </c>
      <c r="C23" s="5">
        <v>19938</v>
      </c>
      <c r="D23" s="5">
        <v>20002</v>
      </c>
      <c r="E23" s="5">
        <v>20031</v>
      </c>
      <c r="F23" s="5">
        <v>20411</v>
      </c>
      <c r="G23" s="5">
        <v>20675</v>
      </c>
      <c r="H23" s="5">
        <v>20976</v>
      </c>
      <c r="I23" s="5">
        <v>21455</v>
      </c>
      <c r="J23" s="5">
        <v>22084</v>
      </c>
      <c r="K23" s="5">
        <v>22675</v>
      </c>
      <c r="L23" s="5">
        <v>23484</v>
      </c>
      <c r="M23" s="5">
        <v>23769</v>
      </c>
      <c r="N23" s="5">
        <v>24369</v>
      </c>
    </row>
    <row r="24" spans="1:14" x14ac:dyDescent="0.3">
      <c r="A24" s="15"/>
    </row>
    <row r="25" spans="1:14" x14ac:dyDescent="0.3">
      <c r="A25" s="15"/>
    </row>
    <row r="26" spans="1:14" x14ac:dyDescent="0.3">
      <c r="A26" s="15"/>
      <c r="B26" s="18" t="s">
        <v>37</v>
      </c>
      <c r="C26" s="19"/>
      <c r="D26" s="19"/>
      <c r="E26" s="19"/>
      <c r="F26" s="19"/>
      <c r="G26" s="19"/>
      <c r="H26" s="19"/>
      <c r="I26" s="19"/>
      <c r="J26" s="19"/>
      <c r="K26" s="19"/>
      <c r="L26" s="19"/>
      <c r="M26" s="19"/>
      <c r="N26" s="19"/>
    </row>
    <row r="27" spans="1:14" x14ac:dyDescent="0.3">
      <c r="A27" s="9" t="s">
        <v>41</v>
      </c>
      <c r="B27" s="4" t="s">
        <v>0</v>
      </c>
      <c r="C27" s="4" t="s">
        <v>1</v>
      </c>
      <c r="D27" s="4" t="s">
        <v>2</v>
      </c>
      <c r="E27" s="4" t="s">
        <v>3</v>
      </c>
      <c r="F27" s="4" t="s">
        <v>4</v>
      </c>
      <c r="G27" s="4" t="s">
        <v>5</v>
      </c>
      <c r="H27" s="4" t="s">
        <v>6</v>
      </c>
      <c r="I27" s="4" t="s">
        <v>7</v>
      </c>
      <c r="J27" s="4" t="s">
        <v>8</v>
      </c>
      <c r="K27" s="4" t="s">
        <v>9</v>
      </c>
      <c r="L27" s="4" t="s">
        <v>10</v>
      </c>
      <c r="M27" s="4" t="s">
        <v>11</v>
      </c>
      <c r="N27" s="4" t="s">
        <v>12</v>
      </c>
    </row>
    <row r="28" spans="1:14" x14ac:dyDescent="0.3">
      <c r="A28" s="8" t="s">
        <v>313</v>
      </c>
      <c r="B28" s="2">
        <v>5.1817950673785897E-2</v>
      </c>
      <c r="C28" s="2">
        <v>5.1509680008024902E-2</v>
      </c>
      <c r="D28" s="2">
        <v>5.3644635536446397E-2</v>
      </c>
      <c r="E28" s="2">
        <v>5.3616893814587403E-2</v>
      </c>
      <c r="F28" s="2">
        <v>5.4480427220616301E-2</v>
      </c>
      <c r="G28" s="2">
        <v>5.4220072551390601E-2</v>
      </c>
      <c r="H28" s="2">
        <v>4.7530511060259302E-2</v>
      </c>
      <c r="I28" s="2">
        <v>4.8100675833139102E-2</v>
      </c>
      <c r="J28" s="2">
        <v>4.7907987683390697E-2</v>
      </c>
      <c r="K28" s="2">
        <v>5.0231532524807103E-2</v>
      </c>
      <c r="L28" s="2">
        <v>4.9991483563277102E-2</v>
      </c>
      <c r="M28" s="2">
        <v>4.9770709747991103E-2</v>
      </c>
      <c r="N28" s="2">
        <v>4.8586318683573403E-2</v>
      </c>
    </row>
    <row r="29" spans="1:14" x14ac:dyDescent="0.3">
      <c r="A29" s="8" t="s">
        <v>314</v>
      </c>
      <c r="B29" s="2">
        <v>1.9018560894991099E-2</v>
      </c>
      <c r="C29" s="2">
        <v>1.8356906409870598E-2</v>
      </c>
      <c r="D29" s="2">
        <v>2.04979502049795E-2</v>
      </c>
      <c r="E29" s="2">
        <v>1.92202086765513E-2</v>
      </c>
      <c r="F29" s="2">
        <v>1.9597275978639001E-2</v>
      </c>
      <c r="G29" s="2">
        <v>1.9782345828294998E-2</v>
      </c>
      <c r="H29" s="2">
        <v>1.6399694889397399E-2</v>
      </c>
      <c r="I29" s="2">
        <v>1.6219995339081798E-2</v>
      </c>
      <c r="J29" s="2">
        <v>1.6573084586125698E-2</v>
      </c>
      <c r="K29" s="2">
        <v>1.8390297684674799E-2</v>
      </c>
      <c r="L29" s="2">
        <v>1.7927099301652202E-2</v>
      </c>
      <c r="M29" s="2">
        <v>1.8553578190079498E-2</v>
      </c>
      <c r="N29" s="2">
        <v>1.9820263449464501E-2</v>
      </c>
    </row>
    <row r="30" spans="1:14" x14ac:dyDescent="0.3">
      <c r="A30" s="8" t="s">
        <v>315</v>
      </c>
      <c r="B30" s="2">
        <v>2.4561403508771899E-2</v>
      </c>
      <c r="C30" s="2">
        <v>2.4776808105125898E-2</v>
      </c>
      <c r="D30" s="2">
        <v>2.3547645235476498E-2</v>
      </c>
      <c r="E30" s="2">
        <v>2.35135539913135E-2</v>
      </c>
      <c r="F30" s="2">
        <v>2.22919014257018E-2</v>
      </c>
      <c r="G30" s="2">
        <v>2.18621523579202E-2</v>
      </c>
      <c r="H30" s="2">
        <v>1.98798627002288E-2</v>
      </c>
      <c r="I30" s="2">
        <v>2.12071778140294E-2</v>
      </c>
      <c r="J30" s="2">
        <v>2.0829559862343801E-2</v>
      </c>
      <c r="K30" s="2">
        <v>2.1609702315325201E-2</v>
      </c>
      <c r="L30" s="2">
        <v>2.1461420541645401E-2</v>
      </c>
      <c r="M30" s="2">
        <v>2.07413016954857E-2</v>
      </c>
      <c r="N30" s="2">
        <v>2.0394763839304001E-2</v>
      </c>
    </row>
    <row r="31" spans="1:14" x14ac:dyDescent="0.3">
      <c r="A31" s="8" t="s">
        <v>316</v>
      </c>
      <c r="B31" s="2">
        <v>4.5664886854818197E-2</v>
      </c>
      <c r="C31" s="2">
        <v>4.4086668672885902E-2</v>
      </c>
      <c r="D31" s="2">
        <v>4.7045295470452997E-2</v>
      </c>
      <c r="E31" s="2">
        <v>4.7775947281713298E-2</v>
      </c>
      <c r="F31" s="2">
        <v>4.64455440693744E-2</v>
      </c>
      <c r="G31" s="2">
        <v>4.6964933494558603E-2</v>
      </c>
      <c r="H31" s="2">
        <v>3.7614416475972502E-2</v>
      </c>
      <c r="I31" s="2">
        <v>3.9151712887438801E-2</v>
      </c>
      <c r="J31" s="2">
        <v>3.9847853649701101E-2</v>
      </c>
      <c r="K31" s="2">
        <v>4.76736493936053E-2</v>
      </c>
      <c r="L31" s="2">
        <v>4.8799182422074601E-2</v>
      </c>
      <c r="M31" s="2">
        <v>5.1958433253397301E-2</v>
      </c>
      <c r="N31" s="2">
        <v>5.4864787229676998E-2</v>
      </c>
    </row>
    <row r="32" spans="1:14" x14ac:dyDescent="0.3">
      <c r="A32" s="8" t="s">
        <v>317</v>
      </c>
      <c r="B32" s="2">
        <v>4.1952707856598E-2</v>
      </c>
      <c r="C32" s="2">
        <v>4.2030293911124499E-2</v>
      </c>
      <c r="D32" s="2">
        <v>4.2595740425957401E-2</v>
      </c>
      <c r="E32" s="2">
        <v>4.1435774549448398E-2</v>
      </c>
      <c r="F32" s="2">
        <v>4.0615354465729302E-2</v>
      </c>
      <c r="G32" s="2">
        <v>3.9903264812575598E-2</v>
      </c>
      <c r="H32" s="2">
        <v>3.6851639969488897E-2</v>
      </c>
      <c r="I32" s="2">
        <v>3.8079701701235098E-2</v>
      </c>
      <c r="J32" s="2">
        <v>3.91686288715812E-2</v>
      </c>
      <c r="K32" s="2">
        <v>4.5424476295479597E-2</v>
      </c>
      <c r="L32" s="2">
        <v>4.3902231306421402E-2</v>
      </c>
      <c r="M32" s="2">
        <v>4.6152551642896202E-2</v>
      </c>
      <c r="N32" s="2">
        <v>4.4154458533382603E-2</v>
      </c>
    </row>
    <row r="33" spans="1:15" x14ac:dyDescent="0.3">
      <c r="A33" s="8" t="s">
        <v>318</v>
      </c>
      <c r="B33" s="2">
        <v>0.10780574624968201</v>
      </c>
      <c r="C33" s="2">
        <v>0.106580399237637</v>
      </c>
      <c r="D33" s="2">
        <v>0.108089191080892</v>
      </c>
      <c r="E33" s="2">
        <v>0.105985722130697</v>
      </c>
      <c r="F33" s="2">
        <v>0.104747440105825</v>
      </c>
      <c r="G33" s="2">
        <v>0.10297460701330099</v>
      </c>
      <c r="H33" s="2">
        <v>0.10674103737604899</v>
      </c>
      <c r="I33" s="2">
        <v>0.105383360522023</v>
      </c>
      <c r="J33" s="2">
        <v>0.10301575801485199</v>
      </c>
      <c r="K33" s="2">
        <v>0.106416758544653</v>
      </c>
      <c r="L33" s="2">
        <v>0.10394311020269099</v>
      </c>
      <c r="M33" s="2">
        <v>0.105052799865371</v>
      </c>
      <c r="N33" s="2">
        <v>0.10283556978128</v>
      </c>
    </row>
    <row r="34" spans="1:15" x14ac:dyDescent="0.3">
      <c r="A34" s="8" t="s">
        <v>319</v>
      </c>
      <c r="B34" s="2">
        <v>0.27281973048563402</v>
      </c>
      <c r="C34" s="2">
        <v>0.27043835891262902</v>
      </c>
      <c r="D34" s="2">
        <v>0.27277272272772701</v>
      </c>
      <c r="E34" s="2">
        <v>0.27871798711996398</v>
      </c>
      <c r="F34" s="2">
        <v>0.28126990348341602</v>
      </c>
      <c r="G34" s="2">
        <v>0.278548972188634</v>
      </c>
      <c r="H34" s="2">
        <v>0.30048627002288297</v>
      </c>
      <c r="I34" s="2">
        <v>0.30142158005127001</v>
      </c>
      <c r="J34" s="2">
        <v>0.29731932620902002</v>
      </c>
      <c r="K34" s="2">
        <v>0.29270121278941602</v>
      </c>
      <c r="L34" s="2">
        <v>0.29500936808039502</v>
      </c>
      <c r="M34" s="2">
        <v>0.29138794227775699</v>
      </c>
      <c r="N34" s="2">
        <v>0.28864541015224299</v>
      </c>
    </row>
    <row r="35" spans="1:15" x14ac:dyDescent="0.3">
      <c r="A35" s="8" t="s">
        <v>320</v>
      </c>
      <c r="B35" s="2">
        <v>5.3750317823544398E-2</v>
      </c>
      <c r="C35" s="2">
        <v>5.2312167719931801E-2</v>
      </c>
      <c r="D35" s="2">
        <v>5.2194780521947801E-2</v>
      </c>
      <c r="E35" s="2">
        <v>5.0521691378363501E-2</v>
      </c>
      <c r="F35" s="2">
        <v>5.0658958404781698E-2</v>
      </c>
      <c r="G35" s="2">
        <v>5.3446191051995197E-2</v>
      </c>
      <c r="H35" s="2">
        <v>5.1249046529366897E-2</v>
      </c>
      <c r="I35" s="2">
        <v>4.7960848287112598E-2</v>
      </c>
      <c r="J35" s="2">
        <v>4.8451367505886599E-2</v>
      </c>
      <c r="K35" s="2">
        <v>5.0937155457552397E-2</v>
      </c>
      <c r="L35" s="2">
        <v>5.23335036620678E-2</v>
      </c>
      <c r="M35" s="2">
        <v>5.0948714712440599E-2</v>
      </c>
      <c r="N35" s="2">
        <v>5.2566785670318798E-2</v>
      </c>
    </row>
    <row r="36" spans="1:15" x14ac:dyDescent="0.3">
      <c r="A36" s="8" t="s">
        <v>321</v>
      </c>
      <c r="B36" s="2">
        <v>8.1973048563437595E-2</v>
      </c>
      <c r="C36" s="2">
        <v>8.2004213060487496E-2</v>
      </c>
      <c r="D36" s="2">
        <v>8.1491850814918498E-2</v>
      </c>
      <c r="E36" s="2">
        <v>7.9876191902551005E-2</v>
      </c>
      <c r="F36" s="2">
        <v>7.9711920043114004E-2</v>
      </c>
      <c r="G36" s="2">
        <v>7.9129383313180202E-2</v>
      </c>
      <c r="H36" s="2">
        <v>6.6647597254004598E-2</v>
      </c>
      <c r="I36" s="2">
        <v>6.9121416919133094E-2</v>
      </c>
      <c r="J36" s="2">
        <v>6.8239449375113198E-2</v>
      </c>
      <c r="K36" s="2">
        <v>7.5016538037486202E-2</v>
      </c>
      <c r="L36" s="2">
        <v>7.5625958099131294E-2</v>
      </c>
      <c r="M36" s="2">
        <v>7.8589759771130502E-2</v>
      </c>
      <c r="N36" s="2">
        <v>8.0758340514588203E-2</v>
      </c>
    </row>
    <row r="37" spans="1:15" x14ac:dyDescent="0.3">
      <c r="A37" s="8" t="s">
        <v>322</v>
      </c>
      <c r="B37" s="2">
        <v>0.205034324942792</v>
      </c>
      <c r="C37" s="2">
        <v>0.213160798475273</v>
      </c>
      <c r="D37" s="2">
        <v>0.20277972202779701</v>
      </c>
      <c r="E37" s="2">
        <v>0.20523189056961699</v>
      </c>
      <c r="F37" s="2">
        <v>0.20670226838469499</v>
      </c>
      <c r="G37" s="2">
        <v>0.21049576783554999</v>
      </c>
      <c r="H37" s="2">
        <v>0.23073989321128899</v>
      </c>
      <c r="I37" s="2">
        <v>0.227732463295269</v>
      </c>
      <c r="J37" s="2">
        <v>0.23003079152327499</v>
      </c>
      <c r="K37" s="2">
        <v>0.19872105843439899</v>
      </c>
      <c r="L37" s="2">
        <v>0.19839039345937701</v>
      </c>
      <c r="M37" s="2">
        <v>0.196348184610207</v>
      </c>
      <c r="N37" s="2">
        <v>0.19533013254544701</v>
      </c>
    </row>
    <row r="38" spans="1:15" x14ac:dyDescent="0.3">
      <c r="A38" s="8" t="s">
        <v>323</v>
      </c>
      <c r="B38" s="2">
        <v>4.2715484363081598E-3</v>
      </c>
      <c r="C38" s="2">
        <v>3.7115056675694701E-3</v>
      </c>
      <c r="D38" s="2">
        <v>3.5496450354964501E-3</v>
      </c>
      <c r="E38" s="2">
        <v>3.1451250561629501E-3</v>
      </c>
      <c r="F38" s="2">
        <v>3.23355053647543E-3</v>
      </c>
      <c r="G38" s="2">
        <v>3.6759371221281702E-3</v>
      </c>
      <c r="H38" s="2">
        <v>3.4801678108314299E-3</v>
      </c>
      <c r="I38" s="2">
        <v>3.86856210673503E-3</v>
      </c>
      <c r="J38" s="2">
        <v>4.2111936243434201E-3</v>
      </c>
      <c r="K38" s="2">
        <v>3.39581036383682E-3</v>
      </c>
      <c r="L38" s="2">
        <v>3.2788281383069298E-3</v>
      </c>
      <c r="M38" s="2">
        <v>3.4919432874752801E-3</v>
      </c>
      <c r="N38" s="2">
        <v>2.9956091755919401E-3</v>
      </c>
    </row>
    <row r="39" spans="1:15" x14ac:dyDescent="0.3">
      <c r="A39" s="8" t="s">
        <v>324</v>
      </c>
      <c r="B39" s="2">
        <v>3.1528095601322101E-3</v>
      </c>
      <c r="C39" s="2">
        <v>3.00932891965092E-3</v>
      </c>
      <c r="D39" s="2">
        <v>3.2496750324967501E-3</v>
      </c>
      <c r="E39" s="2">
        <v>3.1451250561629501E-3</v>
      </c>
      <c r="F39" s="2">
        <v>2.9395913967958502E-3</v>
      </c>
      <c r="G39" s="2">
        <v>3.04715840386941E-3</v>
      </c>
      <c r="H39" s="2">
        <v>3.3371472158657501E-3</v>
      </c>
      <c r="I39" s="2">
        <v>3.6355161966907502E-3</v>
      </c>
      <c r="J39" s="2">
        <v>4.0753486687194404E-3</v>
      </c>
      <c r="K39" s="2">
        <v>5.0716648291069498E-3</v>
      </c>
      <c r="L39" s="2">
        <v>5.7060126043263501E-3</v>
      </c>
      <c r="M39" s="2">
        <v>5.8058816105010704E-3</v>
      </c>
      <c r="N39" s="2">
        <v>5.3346464770815403E-3</v>
      </c>
    </row>
    <row r="40" spans="1:15" x14ac:dyDescent="0.3">
      <c r="A40" s="8" t="s">
        <v>325</v>
      </c>
      <c r="B40" s="2">
        <v>8.4363081617086194E-2</v>
      </c>
      <c r="C40" s="2">
        <v>8.4060587822248997E-2</v>
      </c>
      <c r="D40" s="2">
        <v>8.51414858514149E-2</v>
      </c>
      <c r="E40" s="2">
        <v>8.4419150317008598E-2</v>
      </c>
      <c r="F40" s="2">
        <v>8.3827347998628204E-2</v>
      </c>
      <c r="G40" s="2">
        <v>8.3047158403869406E-2</v>
      </c>
      <c r="H40" s="2">
        <v>7.6086956521739094E-2</v>
      </c>
      <c r="I40" s="2">
        <v>7.48543463062223E-2</v>
      </c>
      <c r="J40" s="2">
        <v>7.7386343053794604E-2</v>
      </c>
      <c r="K40" s="2">
        <v>8.1631753031973495E-2</v>
      </c>
      <c r="L40" s="2">
        <v>8.0735820132856406E-2</v>
      </c>
      <c r="M40" s="2">
        <v>7.8379401741764498E-2</v>
      </c>
      <c r="N40" s="2">
        <v>8.1086626451639401E-2</v>
      </c>
    </row>
    <row r="41" spans="1:15" x14ac:dyDescent="0.3">
      <c r="A41" s="8" t="s">
        <v>326</v>
      </c>
      <c r="B41" s="2">
        <v>3.8138825324180001E-3</v>
      </c>
      <c r="C41" s="2">
        <v>3.9622830775403704E-3</v>
      </c>
      <c r="D41" s="2">
        <v>3.3996600339965999E-3</v>
      </c>
      <c r="E41" s="2">
        <v>3.3947381558584199E-3</v>
      </c>
      <c r="F41" s="2">
        <v>3.47851648620842E-3</v>
      </c>
      <c r="G41" s="2">
        <v>2.90205562273277E-3</v>
      </c>
      <c r="H41" s="2">
        <v>2.9557589626239499E-3</v>
      </c>
      <c r="I41" s="2">
        <v>3.2626427406199001E-3</v>
      </c>
      <c r="J41" s="2">
        <v>2.94330737185293E-3</v>
      </c>
      <c r="K41" s="2">
        <v>2.7783902976846698E-3</v>
      </c>
      <c r="L41" s="2">
        <v>2.8955884857775499E-3</v>
      </c>
      <c r="M41" s="2">
        <v>2.81879759350414E-3</v>
      </c>
      <c r="N41" s="2">
        <v>2.6262874964093699E-3</v>
      </c>
    </row>
    <row r="42" spans="1:15" x14ac:dyDescent="0.3">
      <c r="A42" s="15"/>
    </row>
    <row r="43" spans="1:15" x14ac:dyDescent="0.3">
      <c r="A43" s="15"/>
    </row>
    <row r="44" spans="1:15" x14ac:dyDescent="0.3">
      <c r="A44" s="15"/>
      <c r="B44" s="18" t="s">
        <v>38</v>
      </c>
      <c r="C44" s="18"/>
      <c r="D44" s="18"/>
      <c r="E44" s="18"/>
      <c r="F44" s="18"/>
      <c r="G44" s="18"/>
      <c r="H44" s="18"/>
      <c r="I44" s="18"/>
      <c r="J44" s="18"/>
      <c r="K44" s="18"/>
      <c r="L44" s="18"/>
      <c r="M44" s="18"/>
      <c r="N44" s="6" t="s">
        <v>39</v>
      </c>
      <c r="O44" s="6" t="s">
        <v>40</v>
      </c>
    </row>
    <row r="45" spans="1:15" x14ac:dyDescent="0.3">
      <c r="A45" s="9" t="s">
        <v>41</v>
      </c>
      <c r="B45" s="4" t="s">
        <v>19</v>
      </c>
      <c r="C45" s="4" t="s">
        <v>20</v>
      </c>
      <c r="D45" s="4" t="s">
        <v>21</v>
      </c>
      <c r="E45" s="4" t="s">
        <v>22</v>
      </c>
      <c r="F45" s="4" t="s">
        <v>23</v>
      </c>
      <c r="G45" s="4" t="s">
        <v>24</v>
      </c>
      <c r="H45" s="4" t="s">
        <v>25</v>
      </c>
      <c r="I45" s="4" t="s">
        <v>26</v>
      </c>
      <c r="J45" s="4" t="s">
        <v>27</v>
      </c>
      <c r="K45" s="4" t="s">
        <v>28</v>
      </c>
      <c r="L45" s="4" t="s">
        <v>29</v>
      </c>
      <c r="M45" s="4" t="s">
        <v>30</v>
      </c>
      <c r="N45" s="4" t="s">
        <v>31</v>
      </c>
      <c r="O45" s="4" t="s">
        <v>32</v>
      </c>
    </row>
    <row r="46" spans="1:15" x14ac:dyDescent="0.3">
      <c r="A46" s="8" t="s">
        <v>313</v>
      </c>
      <c r="B46" s="2">
        <v>7.8508341511285603E-3</v>
      </c>
      <c r="C46" s="2">
        <v>4.4790652385589103E-2</v>
      </c>
      <c r="D46" s="2">
        <v>9.3196644920782805E-4</v>
      </c>
      <c r="E46" s="2">
        <v>3.5381750465549297E-2</v>
      </c>
      <c r="F46" s="2">
        <v>8.0935251798561203E-3</v>
      </c>
      <c r="G46" s="2">
        <v>-0.110615521855486</v>
      </c>
      <c r="H46" s="2">
        <v>3.5105315947843503E-2</v>
      </c>
      <c r="I46" s="2">
        <v>2.5193798449612399E-2</v>
      </c>
      <c r="J46" s="2">
        <v>7.6559546313799604E-2</v>
      </c>
      <c r="K46" s="2">
        <v>3.0728709394205401E-2</v>
      </c>
      <c r="L46" s="2">
        <v>7.6660988074957401E-3</v>
      </c>
      <c r="M46" s="2">
        <v>8.4530853761622998E-4</v>
      </c>
      <c r="N46" s="3">
        <v>0.11909262759924399</v>
      </c>
      <c r="O46" s="3">
        <v>0.10344827586206901</v>
      </c>
    </row>
    <row r="47" spans="1:15" x14ac:dyDescent="0.3">
      <c r="A47" s="8" t="s">
        <v>314</v>
      </c>
      <c r="B47" s="2">
        <v>-2.1390374331550801E-2</v>
      </c>
      <c r="C47" s="2">
        <v>0.12021857923497301</v>
      </c>
      <c r="D47" s="2">
        <v>-6.0975609756097601E-2</v>
      </c>
      <c r="E47" s="2">
        <v>3.8961038961039002E-2</v>
      </c>
      <c r="F47" s="2">
        <v>2.2499999999999999E-2</v>
      </c>
      <c r="G47" s="2">
        <v>-0.158924205378973</v>
      </c>
      <c r="H47" s="2">
        <v>1.16279069767442E-2</v>
      </c>
      <c r="I47" s="2">
        <v>5.1724137931034503E-2</v>
      </c>
      <c r="J47" s="2">
        <v>0.13934426229508201</v>
      </c>
      <c r="K47" s="2">
        <v>9.5923261390887301E-3</v>
      </c>
      <c r="L47" s="2">
        <v>4.7505938242280298E-2</v>
      </c>
      <c r="M47" s="2">
        <v>9.5238095238095205E-2</v>
      </c>
      <c r="N47" s="3">
        <v>0.31967213114754101</v>
      </c>
      <c r="O47" s="3">
        <v>0.17804878048780501</v>
      </c>
    </row>
    <row r="48" spans="1:15" x14ac:dyDescent="0.3">
      <c r="A48" s="8" t="s">
        <v>315</v>
      </c>
      <c r="B48" s="2">
        <v>2.2774327122153201E-2</v>
      </c>
      <c r="C48" s="2">
        <v>-4.6558704453441298E-2</v>
      </c>
      <c r="D48" s="2">
        <v>0</v>
      </c>
      <c r="E48" s="2">
        <v>-3.3970276008492603E-2</v>
      </c>
      <c r="F48" s="2">
        <v>-6.5934065934065899E-3</v>
      </c>
      <c r="G48" s="2">
        <v>-7.7433628318584094E-2</v>
      </c>
      <c r="H48" s="2">
        <v>9.11270983213429E-2</v>
      </c>
      <c r="I48" s="2">
        <v>1.0989010989011E-2</v>
      </c>
      <c r="J48" s="2">
        <v>6.5217391304347797E-2</v>
      </c>
      <c r="K48" s="2">
        <v>2.8571428571428598E-2</v>
      </c>
      <c r="L48" s="2">
        <v>-2.18253968253968E-2</v>
      </c>
      <c r="M48" s="2">
        <v>8.11359026369168E-3</v>
      </c>
      <c r="N48" s="3">
        <v>8.0434782608695604E-2</v>
      </c>
      <c r="O48" s="3">
        <v>5.5201698513800398E-2</v>
      </c>
    </row>
    <row r="49" spans="1:15" x14ac:dyDescent="0.3">
      <c r="A49" s="8" t="s">
        <v>316</v>
      </c>
      <c r="B49" s="2">
        <v>-2.1158129175946502E-2</v>
      </c>
      <c r="C49" s="2">
        <v>7.0534698521046602E-2</v>
      </c>
      <c r="D49" s="2">
        <v>1.7003188097768299E-2</v>
      </c>
      <c r="E49" s="2">
        <v>-9.4043887147335394E-3</v>
      </c>
      <c r="F49" s="2">
        <v>2.42616033755274E-2</v>
      </c>
      <c r="G49" s="2">
        <v>-0.187435633367662</v>
      </c>
      <c r="H49" s="2">
        <v>6.4638783269962002E-2</v>
      </c>
      <c r="I49" s="2">
        <v>4.7619047619047603E-2</v>
      </c>
      <c r="J49" s="2">
        <v>0.22840909090909101</v>
      </c>
      <c r="K49" s="2">
        <v>6.0129509713228502E-2</v>
      </c>
      <c r="L49" s="2">
        <v>7.7661431064572406E-2</v>
      </c>
      <c r="M49" s="2">
        <v>8.2591093117408906E-2</v>
      </c>
      <c r="N49" s="3">
        <v>0.51931818181818201</v>
      </c>
      <c r="O49" s="3">
        <v>0.42082890541976598</v>
      </c>
    </row>
    <row r="50" spans="1:15" x14ac:dyDescent="0.3">
      <c r="A50" s="8" t="s">
        <v>317</v>
      </c>
      <c r="B50" s="2">
        <v>1.57575757575758E-2</v>
      </c>
      <c r="C50" s="2">
        <v>1.67064439140811E-2</v>
      </c>
      <c r="D50" s="2">
        <v>-2.5821596244131498E-2</v>
      </c>
      <c r="E50" s="2">
        <v>-1.2048192771084299E-3</v>
      </c>
      <c r="F50" s="2">
        <v>-4.8250904704463197E-3</v>
      </c>
      <c r="G50" s="2">
        <v>-6.3030303030303006E-2</v>
      </c>
      <c r="H50" s="2">
        <v>5.6921086675291097E-2</v>
      </c>
      <c r="I50" s="2">
        <v>5.87515299877601E-2</v>
      </c>
      <c r="J50" s="2">
        <v>0.190751445086705</v>
      </c>
      <c r="K50" s="2">
        <v>9.7087378640776695E-4</v>
      </c>
      <c r="L50" s="2">
        <v>6.4015518913676003E-2</v>
      </c>
      <c r="M50" s="2">
        <v>-1.91431175934366E-2</v>
      </c>
      <c r="N50" s="3">
        <v>0.24393063583815</v>
      </c>
      <c r="O50" s="3">
        <v>0.26291079812206603</v>
      </c>
    </row>
    <row r="51" spans="1:15" x14ac:dyDescent="0.3">
      <c r="A51" s="8" t="s">
        <v>318</v>
      </c>
      <c r="B51" s="2">
        <v>2.3584905660377401E-3</v>
      </c>
      <c r="C51" s="2">
        <v>1.7411764705882401E-2</v>
      </c>
      <c r="D51" s="2">
        <v>-1.8038852913968499E-2</v>
      </c>
      <c r="E51" s="2">
        <v>7.0654733867169103E-3</v>
      </c>
      <c r="F51" s="2">
        <v>-4.2095416276894298E-3</v>
      </c>
      <c r="G51" s="2">
        <v>5.1667449506810702E-2</v>
      </c>
      <c r="H51" s="2">
        <v>9.8258150960250108E-3</v>
      </c>
      <c r="I51" s="2">
        <v>6.1919504643962904E-3</v>
      </c>
      <c r="J51" s="2">
        <v>6.0659340659340699E-2</v>
      </c>
      <c r="K51" s="2">
        <v>1.1603812681309601E-2</v>
      </c>
      <c r="L51" s="2">
        <v>2.2941417451864E-2</v>
      </c>
      <c r="M51" s="2">
        <v>3.60432519022827E-3</v>
      </c>
      <c r="N51" s="3">
        <v>0.10153846153846199</v>
      </c>
      <c r="O51" s="3">
        <v>0.15911193339500501</v>
      </c>
    </row>
    <row r="52" spans="1:15" x14ac:dyDescent="0.3">
      <c r="A52" s="8" t="s">
        <v>319</v>
      </c>
      <c r="B52" s="2">
        <v>5.0326188257222701E-3</v>
      </c>
      <c r="C52" s="2">
        <v>1.18694362017804E-2</v>
      </c>
      <c r="D52" s="2">
        <v>2.32771260997067E-2</v>
      </c>
      <c r="E52" s="2">
        <v>2.8300197026688199E-2</v>
      </c>
      <c r="F52" s="2">
        <v>3.1353422748650098E-3</v>
      </c>
      <c r="G52" s="2">
        <v>9.44608438965098E-2</v>
      </c>
      <c r="H52" s="2">
        <v>2.6019355862287801E-2</v>
      </c>
      <c r="I52" s="2">
        <v>1.53084892531313E-2</v>
      </c>
      <c r="J52" s="2">
        <v>1.0813280536095E-2</v>
      </c>
      <c r="K52" s="2">
        <v>4.3845110742805497E-2</v>
      </c>
      <c r="L52" s="2">
        <v>-2.8868360277136302E-4</v>
      </c>
      <c r="M52" s="2">
        <v>1.5593416113196701E-2</v>
      </c>
      <c r="N52" s="3">
        <v>7.1276271702710906E-2</v>
      </c>
      <c r="O52" s="3">
        <v>0.289222873900293</v>
      </c>
    </row>
    <row r="53" spans="1:15" x14ac:dyDescent="0.3">
      <c r="A53" s="8" t="s">
        <v>320</v>
      </c>
      <c r="B53" s="2">
        <v>-1.3245033112582801E-2</v>
      </c>
      <c r="C53" s="2">
        <v>9.5877277085330804E-4</v>
      </c>
      <c r="D53" s="2">
        <v>-3.0651340996168602E-2</v>
      </c>
      <c r="E53" s="2">
        <v>2.1739130434782601E-2</v>
      </c>
      <c r="F53" s="2">
        <v>6.8665377176015494E-2</v>
      </c>
      <c r="G53" s="2">
        <v>-2.7149321266968299E-2</v>
      </c>
      <c r="H53" s="2">
        <v>-4.27906976744186E-2</v>
      </c>
      <c r="I53" s="2">
        <v>3.9844509232264298E-2</v>
      </c>
      <c r="J53" s="2">
        <v>7.9439252336448593E-2</v>
      </c>
      <c r="K53" s="2">
        <v>6.4069264069264095E-2</v>
      </c>
      <c r="L53" s="2">
        <v>-1.46460537021969E-2</v>
      </c>
      <c r="M53" s="2">
        <v>5.7803468208092498E-2</v>
      </c>
      <c r="N53" s="3">
        <v>0.197196261682243</v>
      </c>
      <c r="O53" s="3">
        <v>0.22701149425287401</v>
      </c>
    </row>
    <row r="54" spans="1:15" x14ac:dyDescent="0.3">
      <c r="A54" s="8" t="s">
        <v>321</v>
      </c>
      <c r="B54" s="2">
        <v>1.4267990074441701E-2</v>
      </c>
      <c r="C54" s="2">
        <v>-3.05810397553517E-3</v>
      </c>
      <c r="D54" s="2">
        <v>-1.84049079754601E-2</v>
      </c>
      <c r="E54" s="2">
        <v>1.6875000000000001E-2</v>
      </c>
      <c r="F54" s="2">
        <v>5.5316533497234196E-3</v>
      </c>
      <c r="G54" s="2">
        <v>-0.14547677261613701</v>
      </c>
      <c r="H54" s="2">
        <v>6.0801144492131601E-2</v>
      </c>
      <c r="I54" s="2">
        <v>1.6183412002697201E-2</v>
      </c>
      <c r="J54" s="2">
        <v>0.12873258128732601</v>
      </c>
      <c r="K54" s="2">
        <v>4.4091710758377402E-2</v>
      </c>
      <c r="L54" s="2">
        <v>5.18018018018018E-2</v>
      </c>
      <c r="M54" s="2">
        <v>5.3533190578158502E-2</v>
      </c>
      <c r="N54" s="3">
        <v>0.30590577305905797</v>
      </c>
      <c r="O54" s="3">
        <v>0.20736196319018399</v>
      </c>
    </row>
    <row r="55" spans="1:15" x14ac:dyDescent="0.3">
      <c r="A55" s="8" t="s">
        <v>322</v>
      </c>
      <c r="B55" s="2">
        <v>5.4067460317460299E-2</v>
      </c>
      <c r="C55" s="2">
        <v>-4.5647058823529402E-2</v>
      </c>
      <c r="D55" s="2">
        <v>1.3560157790927001E-2</v>
      </c>
      <c r="E55" s="2">
        <v>2.62709802967648E-2</v>
      </c>
      <c r="F55" s="2">
        <v>3.1524057833609898E-2</v>
      </c>
      <c r="G55" s="2">
        <v>0.112132352941176</v>
      </c>
      <c r="H55" s="2">
        <v>9.5041322314049596E-3</v>
      </c>
      <c r="I55" s="2">
        <v>3.9705280392959501E-2</v>
      </c>
      <c r="J55" s="2">
        <v>-0.112992125984252</v>
      </c>
      <c r="K55" s="2">
        <v>3.3954727030625798E-2</v>
      </c>
      <c r="L55" s="2">
        <v>1.7171066752522E-3</v>
      </c>
      <c r="M55" s="2">
        <v>1.9927148060852801E-2</v>
      </c>
      <c r="N55" s="3">
        <v>-6.2992125984251995E-2</v>
      </c>
      <c r="O55" s="3">
        <v>0.17357001972386599</v>
      </c>
    </row>
    <row r="56" spans="1:15" x14ac:dyDescent="0.3">
      <c r="A56" s="8" t="s">
        <v>323</v>
      </c>
      <c r="B56" s="2">
        <v>-0.119047619047619</v>
      </c>
      <c r="C56" s="2">
        <v>-4.0540540540540501E-2</v>
      </c>
      <c r="D56" s="2">
        <v>-0.11267605633802801</v>
      </c>
      <c r="E56" s="2">
        <v>4.7619047619047603E-2</v>
      </c>
      <c r="F56" s="2">
        <v>0.15151515151515199</v>
      </c>
      <c r="G56" s="2">
        <v>-3.94736842105263E-2</v>
      </c>
      <c r="H56" s="2">
        <v>0.13698630136986301</v>
      </c>
      <c r="I56" s="2">
        <v>0.120481927710843</v>
      </c>
      <c r="J56" s="2">
        <v>-0.17204301075268799</v>
      </c>
      <c r="K56" s="2">
        <v>0</v>
      </c>
      <c r="L56" s="2">
        <v>7.7922077922077906E-2</v>
      </c>
      <c r="M56" s="2">
        <v>-0.120481927710843</v>
      </c>
      <c r="N56" s="3">
        <v>-0.21505376344086</v>
      </c>
      <c r="O56" s="3">
        <v>2.8169014084507001E-2</v>
      </c>
    </row>
    <row r="57" spans="1:15" x14ac:dyDescent="0.3">
      <c r="A57" s="8" t="s">
        <v>324</v>
      </c>
      <c r="B57" s="2">
        <v>-3.2258064516128997E-2</v>
      </c>
      <c r="C57" s="2">
        <v>8.3333333333333301E-2</v>
      </c>
      <c r="D57" s="2">
        <v>-3.0769230769230799E-2</v>
      </c>
      <c r="E57" s="2">
        <v>-4.7619047619047603E-2</v>
      </c>
      <c r="F57" s="2">
        <v>0.05</v>
      </c>
      <c r="G57" s="2">
        <v>0.11111111111111099</v>
      </c>
      <c r="H57" s="2">
        <v>0.114285714285714</v>
      </c>
      <c r="I57" s="2">
        <v>0.15384615384615399</v>
      </c>
      <c r="J57" s="2">
        <v>0.27777777777777801</v>
      </c>
      <c r="K57" s="2">
        <v>0.16521739130434801</v>
      </c>
      <c r="L57" s="2">
        <v>2.9850746268656699E-2</v>
      </c>
      <c r="M57" s="2">
        <v>-5.7971014492753603E-2</v>
      </c>
      <c r="N57" s="3">
        <v>0.44444444444444398</v>
      </c>
      <c r="O57" s="3">
        <v>1</v>
      </c>
    </row>
    <row r="58" spans="1:15" x14ac:dyDescent="0.3">
      <c r="A58" s="8" t="s">
        <v>325</v>
      </c>
      <c r="B58" s="2">
        <v>1.0247136829415301E-2</v>
      </c>
      <c r="C58" s="2">
        <v>1.6109785202864001E-2</v>
      </c>
      <c r="D58" s="2">
        <v>-7.0463887257780399E-3</v>
      </c>
      <c r="E58" s="2">
        <v>1.1827321111768201E-2</v>
      </c>
      <c r="F58" s="2">
        <v>3.50672121566335E-3</v>
      </c>
      <c r="G58" s="2">
        <v>-7.0471753057658695E-2</v>
      </c>
      <c r="H58" s="2">
        <v>6.2656641604010004E-3</v>
      </c>
      <c r="I58" s="2">
        <v>6.4134495641345005E-2</v>
      </c>
      <c r="J58" s="2">
        <v>8.3089526038619105E-2</v>
      </c>
      <c r="K58" s="2">
        <v>2.43111831442464E-2</v>
      </c>
      <c r="L58" s="2">
        <v>-1.7405063291139201E-2</v>
      </c>
      <c r="M58" s="2">
        <v>6.0654857756307003E-2</v>
      </c>
      <c r="N58" s="3">
        <v>0.15623171445289599</v>
      </c>
      <c r="O58" s="3">
        <v>0.16030534351145001</v>
      </c>
    </row>
    <row r="59" spans="1:15" x14ac:dyDescent="0.3">
      <c r="A59" s="8" t="s">
        <v>326</v>
      </c>
      <c r="B59" s="2">
        <v>5.3333333333333302E-2</v>
      </c>
      <c r="C59" s="2">
        <v>-0.139240506329114</v>
      </c>
      <c r="D59" s="2">
        <v>0</v>
      </c>
      <c r="E59" s="2">
        <v>4.4117647058823498E-2</v>
      </c>
      <c r="F59" s="2">
        <v>-0.154929577464789</v>
      </c>
      <c r="G59" s="2">
        <v>3.3333333333333298E-2</v>
      </c>
      <c r="H59" s="2">
        <v>0.12903225806451599</v>
      </c>
      <c r="I59" s="2">
        <v>-7.1428571428571397E-2</v>
      </c>
      <c r="J59" s="2">
        <v>-3.0769230769230799E-2</v>
      </c>
      <c r="K59" s="2">
        <v>7.9365079365079402E-2</v>
      </c>
      <c r="L59" s="2">
        <v>-1.4705882352941201E-2</v>
      </c>
      <c r="M59" s="2">
        <v>-4.47761194029851E-2</v>
      </c>
      <c r="N59" s="3">
        <v>-1.5384615384615399E-2</v>
      </c>
      <c r="O59" s="3">
        <v>-5.8823529411764698E-2</v>
      </c>
    </row>
    <row r="60" spans="1:15" x14ac:dyDescent="0.3">
      <c r="A60" s="11" t="s">
        <v>18</v>
      </c>
      <c r="B60" s="3">
        <v>1.3882532418001499E-2</v>
      </c>
      <c r="C60" s="3">
        <v>3.20995084762765E-3</v>
      </c>
      <c r="D60" s="3">
        <v>1.44985501449855E-3</v>
      </c>
      <c r="E60" s="3">
        <v>1.89705955768559E-2</v>
      </c>
      <c r="F60" s="3">
        <v>1.2934202145901699E-2</v>
      </c>
      <c r="G60" s="3">
        <v>1.4558645707376101E-2</v>
      </c>
      <c r="H60" s="3">
        <v>2.2835621662852801E-2</v>
      </c>
      <c r="I60" s="3">
        <v>2.9317175483570299E-2</v>
      </c>
      <c r="J60" s="3">
        <v>2.6761456257924299E-2</v>
      </c>
      <c r="K60" s="3">
        <v>3.5678059536935001E-2</v>
      </c>
      <c r="L60" s="3">
        <v>1.2135922330097099E-2</v>
      </c>
      <c r="M60" s="3">
        <v>2.5242963523917701E-2</v>
      </c>
      <c r="N60" s="3">
        <v>0.10346857453359901</v>
      </c>
      <c r="O60" s="3">
        <v>0.21832816718328199</v>
      </c>
    </row>
    <row r="61" spans="1:15" x14ac:dyDescent="0.3">
      <c r="A61" s="15"/>
    </row>
    <row r="62" spans="1:15" x14ac:dyDescent="0.3">
      <c r="A62" s="13" t="s">
        <v>42</v>
      </c>
    </row>
    <row r="63" spans="1:15" x14ac:dyDescent="0.3">
      <c r="A63" s="14" t="s">
        <v>43</v>
      </c>
    </row>
    <row r="64" spans="1:15" x14ac:dyDescent="0.3">
      <c r="A64" s="14" t="s">
        <v>44</v>
      </c>
    </row>
    <row r="65" spans="1:1" x14ac:dyDescent="0.3">
      <c r="A65" s="14" t="s">
        <v>47</v>
      </c>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N7"/>
    <mergeCell ref="B26:N26"/>
    <mergeCell ref="B44:M44"/>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ageSetUpPr fitToPage="1"/>
  </sheetPr>
  <dimension ref="A1:O400"/>
  <sheetViews>
    <sheetView showGridLines="0" workbookViewId="0">
      <selection activeCell="A6" sqref="A6"/>
    </sheetView>
  </sheetViews>
  <sheetFormatPr defaultColWidth="11.5546875" defaultRowHeight="14.4" x14ac:dyDescent="0.3"/>
  <cols>
    <col min="1" max="1" width="25.6640625" customWidth="1"/>
    <col min="2" max="12" width="10.5546875" customWidth="1"/>
  </cols>
  <sheetData>
    <row r="1" spans="1:14" ht="15.6" x14ac:dyDescent="0.3">
      <c r="A1" s="12" t="s">
        <v>339</v>
      </c>
    </row>
    <row r="2" spans="1:14" ht="15.6" x14ac:dyDescent="0.3">
      <c r="A2" s="12" t="s">
        <v>340</v>
      </c>
    </row>
    <row r="3" spans="1:14" ht="15.6" x14ac:dyDescent="0.3">
      <c r="A3" s="12" t="s">
        <v>341</v>
      </c>
    </row>
    <row r="4" spans="1:14" x14ac:dyDescent="0.3">
      <c r="A4" s="15"/>
    </row>
    <row r="5" spans="1:14" x14ac:dyDescent="0.3">
      <c r="A5" s="15"/>
    </row>
    <row r="6" spans="1:14" x14ac:dyDescent="0.3">
      <c r="A6" s="16" t="str">
        <f>HYPERLINK("#'Table of contents'!A129", "Back to contents")</f>
        <v>Back to contents</v>
      </c>
    </row>
    <row r="7" spans="1:14" x14ac:dyDescent="0.3">
      <c r="A7" s="15"/>
      <c r="B7" s="18" t="s">
        <v>36</v>
      </c>
      <c r="C7" s="19"/>
      <c r="D7" s="19"/>
      <c r="E7" s="19"/>
      <c r="F7" s="19"/>
      <c r="G7" s="19"/>
      <c r="H7" s="19"/>
      <c r="I7" s="19"/>
      <c r="J7" s="19"/>
      <c r="K7" s="19"/>
      <c r="L7" s="19"/>
      <c r="M7" s="19"/>
      <c r="N7" s="19"/>
    </row>
    <row r="8" spans="1:14" x14ac:dyDescent="0.3">
      <c r="A8" s="9" t="s">
        <v>41</v>
      </c>
      <c r="B8" s="4" t="s">
        <v>0</v>
      </c>
      <c r="C8" s="4" t="s">
        <v>1</v>
      </c>
      <c r="D8" s="4" t="s">
        <v>2</v>
      </c>
      <c r="E8" s="4" t="s">
        <v>3</v>
      </c>
      <c r="F8" s="4" t="s">
        <v>4</v>
      </c>
      <c r="G8" s="4" t="s">
        <v>5</v>
      </c>
      <c r="H8" s="4" t="s">
        <v>6</v>
      </c>
      <c r="I8" s="4" t="s">
        <v>7</v>
      </c>
      <c r="J8" s="4" t="s">
        <v>8</v>
      </c>
      <c r="K8" s="4" t="s">
        <v>9</v>
      </c>
      <c r="L8" s="4" t="s">
        <v>10</v>
      </c>
      <c r="M8" s="4" t="s">
        <v>11</v>
      </c>
      <c r="N8" s="4" t="s">
        <v>12</v>
      </c>
    </row>
    <row r="9" spans="1:14" x14ac:dyDescent="0.3">
      <c r="A9" s="7" t="s">
        <v>332</v>
      </c>
      <c r="B9" s="1">
        <v>1579</v>
      </c>
      <c r="C9" s="1">
        <v>1603</v>
      </c>
      <c r="D9" s="1">
        <v>1628</v>
      </c>
      <c r="E9" s="1">
        <v>1656</v>
      </c>
      <c r="F9" s="1">
        <v>1657</v>
      </c>
      <c r="G9" s="1">
        <v>1689</v>
      </c>
      <c r="H9" s="1">
        <v>1700</v>
      </c>
      <c r="I9" s="1">
        <v>1801</v>
      </c>
      <c r="J9" s="1">
        <v>1864</v>
      </c>
      <c r="K9" s="1">
        <v>1997</v>
      </c>
      <c r="L9" s="1">
        <v>2171</v>
      </c>
      <c r="M9" s="1">
        <v>2291</v>
      </c>
      <c r="N9" s="1">
        <v>2171</v>
      </c>
    </row>
    <row r="10" spans="1:14" x14ac:dyDescent="0.3">
      <c r="A10" s="7" t="s">
        <v>333</v>
      </c>
      <c r="B10" s="1">
        <v>1942</v>
      </c>
      <c r="C10" s="1">
        <v>1940</v>
      </c>
      <c r="D10" s="1">
        <v>1972</v>
      </c>
      <c r="E10" s="1">
        <v>1943</v>
      </c>
      <c r="F10" s="1">
        <v>1991</v>
      </c>
      <c r="G10" s="1">
        <v>2068</v>
      </c>
      <c r="H10" s="1">
        <v>2159</v>
      </c>
      <c r="I10" s="1">
        <v>2214</v>
      </c>
      <c r="J10" s="1">
        <v>2164</v>
      </c>
      <c r="K10" s="1">
        <v>2306</v>
      </c>
      <c r="L10" s="1">
        <v>2530</v>
      </c>
      <c r="M10" s="1">
        <v>2731</v>
      </c>
      <c r="N10" s="1">
        <v>2783</v>
      </c>
    </row>
    <row r="11" spans="1:14" x14ac:dyDescent="0.3">
      <c r="A11" s="7" t="s">
        <v>334</v>
      </c>
      <c r="B11" s="1">
        <v>2433</v>
      </c>
      <c r="C11" s="1">
        <v>2456</v>
      </c>
      <c r="D11" s="1">
        <v>2441</v>
      </c>
      <c r="E11" s="1">
        <v>2450</v>
      </c>
      <c r="F11" s="1">
        <v>2553</v>
      </c>
      <c r="G11" s="1">
        <v>2561</v>
      </c>
      <c r="H11" s="1">
        <v>2604</v>
      </c>
      <c r="I11" s="1">
        <v>2691</v>
      </c>
      <c r="J11" s="1">
        <v>2633</v>
      </c>
      <c r="K11" s="1">
        <v>2899</v>
      </c>
      <c r="L11" s="1">
        <v>3116</v>
      </c>
      <c r="M11" s="1">
        <v>3272</v>
      </c>
      <c r="N11" s="1">
        <v>3827</v>
      </c>
    </row>
    <row r="12" spans="1:14" x14ac:dyDescent="0.3">
      <c r="A12" s="7" t="s">
        <v>335</v>
      </c>
      <c r="B12" s="1">
        <v>1396</v>
      </c>
      <c r="C12" s="1">
        <v>1404</v>
      </c>
      <c r="D12" s="1">
        <v>1447</v>
      </c>
      <c r="E12" s="1">
        <v>1624</v>
      </c>
      <c r="F12" s="1">
        <v>1625</v>
      </c>
      <c r="G12" s="1">
        <v>1658</v>
      </c>
      <c r="H12" s="1">
        <v>1681</v>
      </c>
      <c r="I12" s="1">
        <v>1856</v>
      </c>
      <c r="J12" s="1">
        <v>1906</v>
      </c>
      <c r="K12" s="1">
        <v>1943</v>
      </c>
      <c r="L12" s="1">
        <v>2095</v>
      </c>
      <c r="M12" s="1">
        <v>2208</v>
      </c>
      <c r="N12" s="1">
        <v>1842</v>
      </c>
    </row>
    <row r="13" spans="1:14" x14ac:dyDescent="0.3">
      <c r="A13" s="7" t="s">
        <v>336</v>
      </c>
      <c r="B13" s="1">
        <v>1186</v>
      </c>
      <c r="C13" s="1">
        <v>1220</v>
      </c>
      <c r="D13" s="1">
        <v>1215</v>
      </c>
      <c r="E13" s="1">
        <v>1141</v>
      </c>
      <c r="F13" s="1">
        <v>1165</v>
      </c>
      <c r="G13" s="1">
        <v>1204</v>
      </c>
      <c r="H13" s="1">
        <v>1272</v>
      </c>
      <c r="I13" s="1">
        <v>1294</v>
      </c>
      <c r="J13" s="1">
        <v>1215</v>
      </c>
      <c r="K13" s="1">
        <v>1289</v>
      </c>
      <c r="L13" s="1">
        <v>1403</v>
      </c>
      <c r="M13" s="1">
        <v>1498</v>
      </c>
      <c r="N13" s="1">
        <v>1637</v>
      </c>
    </row>
    <row r="14" spans="1:14" x14ac:dyDescent="0.3">
      <c r="A14" s="7" t="s">
        <v>337</v>
      </c>
      <c r="B14" s="1">
        <v>178</v>
      </c>
      <c r="C14" s="1">
        <v>172</v>
      </c>
      <c r="D14" s="1">
        <v>165</v>
      </c>
      <c r="E14" s="1">
        <v>158</v>
      </c>
      <c r="F14" s="1">
        <v>162</v>
      </c>
      <c r="G14" s="1">
        <v>159</v>
      </c>
      <c r="H14" s="1">
        <v>169</v>
      </c>
      <c r="I14" s="1">
        <v>169</v>
      </c>
      <c r="J14" s="1">
        <v>135</v>
      </c>
      <c r="K14" s="1">
        <v>156</v>
      </c>
      <c r="L14" s="1">
        <v>197</v>
      </c>
      <c r="M14" s="1">
        <v>187</v>
      </c>
      <c r="N14" s="1">
        <v>183</v>
      </c>
    </row>
    <row r="15" spans="1:14" x14ac:dyDescent="0.3">
      <c r="A15" s="7" t="s">
        <v>338</v>
      </c>
      <c r="B15" s="1">
        <v>1528</v>
      </c>
      <c r="C15" s="1">
        <v>1580</v>
      </c>
      <c r="D15" s="1">
        <v>1577</v>
      </c>
      <c r="E15" s="1">
        <v>1589</v>
      </c>
      <c r="F15" s="1">
        <v>1620</v>
      </c>
      <c r="G15" s="1">
        <v>1708</v>
      </c>
      <c r="H15" s="1">
        <v>1756</v>
      </c>
      <c r="I15" s="1">
        <v>1704</v>
      </c>
      <c r="J15" s="1">
        <v>1656</v>
      </c>
      <c r="K15" s="1">
        <v>1749</v>
      </c>
      <c r="L15" s="1">
        <v>1840</v>
      </c>
      <c r="M15" s="1">
        <v>1943</v>
      </c>
      <c r="N15" s="1">
        <v>2138</v>
      </c>
    </row>
    <row r="16" spans="1:14" x14ac:dyDescent="0.3">
      <c r="A16" s="10" t="s">
        <v>18</v>
      </c>
      <c r="B16" s="5">
        <v>10242</v>
      </c>
      <c r="C16" s="5">
        <v>10375</v>
      </c>
      <c r="D16" s="5">
        <v>10445</v>
      </c>
      <c r="E16" s="5">
        <v>10561</v>
      </c>
      <c r="F16" s="5">
        <v>10773</v>
      </c>
      <c r="G16" s="5">
        <v>11047</v>
      </c>
      <c r="H16" s="5">
        <v>11341</v>
      </c>
      <c r="I16" s="5">
        <v>11729</v>
      </c>
      <c r="J16" s="5">
        <v>11573</v>
      </c>
      <c r="K16" s="5">
        <v>12339</v>
      </c>
      <c r="L16" s="5">
        <v>13352</v>
      </c>
      <c r="M16" s="5">
        <v>14130</v>
      </c>
      <c r="N16" s="5">
        <v>14581</v>
      </c>
    </row>
    <row r="17" spans="1:15" x14ac:dyDescent="0.3">
      <c r="A17" s="15"/>
    </row>
    <row r="18" spans="1:15" x14ac:dyDescent="0.3">
      <c r="A18" s="15"/>
    </row>
    <row r="19" spans="1:15" x14ac:dyDescent="0.3">
      <c r="A19" s="15"/>
      <c r="B19" s="18" t="s">
        <v>37</v>
      </c>
      <c r="C19" s="19"/>
      <c r="D19" s="19"/>
      <c r="E19" s="19"/>
      <c r="F19" s="19"/>
      <c r="G19" s="19"/>
      <c r="H19" s="19"/>
      <c r="I19" s="19"/>
      <c r="J19" s="19"/>
      <c r="K19" s="19"/>
      <c r="L19" s="19"/>
      <c r="M19" s="19"/>
      <c r="N19" s="19"/>
    </row>
    <row r="20" spans="1:15" x14ac:dyDescent="0.3">
      <c r="A20" s="9" t="s">
        <v>41</v>
      </c>
      <c r="B20" s="4" t="s">
        <v>0</v>
      </c>
      <c r="C20" s="4" t="s">
        <v>1</v>
      </c>
      <c r="D20" s="4" t="s">
        <v>2</v>
      </c>
      <c r="E20" s="4" t="s">
        <v>3</v>
      </c>
      <c r="F20" s="4" t="s">
        <v>4</v>
      </c>
      <c r="G20" s="4" t="s">
        <v>5</v>
      </c>
      <c r="H20" s="4" t="s">
        <v>6</v>
      </c>
      <c r="I20" s="4" t="s">
        <v>7</v>
      </c>
      <c r="J20" s="4" t="s">
        <v>8</v>
      </c>
      <c r="K20" s="4" t="s">
        <v>9</v>
      </c>
      <c r="L20" s="4" t="s">
        <v>10</v>
      </c>
      <c r="M20" s="4" t="s">
        <v>11</v>
      </c>
      <c r="N20" s="4" t="s">
        <v>12</v>
      </c>
    </row>
    <row r="21" spans="1:15" x14ac:dyDescent="0.3">
      <c r="A21" s="8" t="s">
        <v>332</v>
      </c>
      <c r="B21" s="2">
        <v>0.154169107596173</v>
      </c>
      <c r="C21" s="2">
        <v>0.154506024096386</v>
      </c>
      <c r="D21" s="2">
        <v>0.15586404978458601</v>
      </c>
      <c r="E21" s="2">
        <v>0.15680333301770699</v>
      </c>
      <c r="F21" s="2">
        <v>0.153810452056066</v>
      </c>
      <c r="G21" s="2">
        <v>0.15289218792432299</v>
      </c>
      <c r="H21" s="2">
        <v>0.14989859800722999</v>
      </c>
      <c r="I21" s="2">
        <v>0.153551027368062</v>
      </c>
      <c r="J21" s="2">
        <v>0.161064546789942</v>
      </c>
      <c r="K21" s="2">
        <v>0.161844557905827</v>
      </c>
      <c r="L21" s="2">
        <v>0.162597363690833</v>
      </c>
      <c r="M21" s="2">
        <v>0.16213729653220099</v>
      </c>
      <c r="N21" s="2">
        <v>0.14889239421164499</v>
      </c>
    </row>
    <row r="22" spans="1:15" x14ac:dyDescent="0.3">
      <c r="A22" s="8" t="s">
        <v>333</v>
      </c>
      <c r="B22" s="2">
        <v>0.189611404022652</v>
      </c>
      <c r="C22" s="2">
        <v>0.18698795180722899</v>
      </c>
      <c r="D22" s="2">
        <v>0.18879846816658699</v>
      </c>
      <c r="E22" s="2">
        <v>0.183978789887321</v>
      </c>
      <c r="F22" s="2">
        <v>0.18481388656827299</v>
      </c>
      <c r="G22" s="2">
        <v>0.18720014483570199</v>
      </c>
      <c r="H22" s="2">
        <v>0.19037121946918301</v>
      </c>
      <c r="I22" s="2">
        <v>0.18876289538750099</v>
      </c>
      <c r="J22" s="2">
        <v>0.186986952389182</v>
      </c>
      <c r="K22" s="2">
        <v>0.18688710592430499</v>
      </c>
      <c r="L22" s="2">
        <v>0.18948472139005401</v>
      </c>
      <c r="M22" s="2">
        <v>0.19327671620665299</v>
      </c>
      <c r="N22" s="2">
        <v>0.19086482408614</v>
      </c>
    </row>
    <row r="23" spans="1:15" x14ac:dyDescent="0.3">
      <c r="A23" s="8" t="s">
        <v>334</v>
      </c>
      <c r="B23" s="2">
        <v>0.237551259519625</v>
      </c>
      <c r="C23" s="2">
        <v>0.236722891566265</v>
      </c>
      <c r="D23" s="2">
        <v>0.233700335088559</v>
      </c>
      <c r="E23" s="2">
        <v>0.23198560742353899</v>
      </c>
      <c r="F23" s="2">
        <v>0.23698134224449999</v>
      </c>
      <c r="G23" s="2">
        <v>0.23182764551461901</v>
      </c>
      <c r="H23" s="2">
        <v>0.22960938188872199</v>
      </c>
      <c r="I23" s="2">
        <v>0.22943132406854799</v>
      </c>
      <c r="J23" s="2">
        <v>0.22751231314265999</v>
      </c>
      <c r="K23" s="2">
        <v>0.234946105843261</v>
      </c>
      <c r="L23" s="2">
        <v>0.233373277411624</v>
      </c>
      <c r="M23" s="2">
        <v>0.231564048124558</v>
      </c>
      <c r="N23" s="2">
        <v>0.26246485151909998</v>
      </c>
    </row>
    <row r="24" spans="1:15" x14ac:dyDescent="0.3">
      <c r="A24" s="8" t="s">
        <v>335</v>
      </c>
      <c r="B24" s="2">
        <v>0.13630150361257601</v>
      </c>
      <c r="C24" s="2">
        <v>0.135325301204819</v>
      </c>
      <c r="D24" s="2">
        <v>0.13853518429870801</v>
      </c>
      <c r="E24" s="2">
        <v>0.153773316920746</v>
      </c>
      <c r="F24" s="2">
        <v>0.15084006312076501</v>
      </c>
      <c r="G24" s="2">
        <v>0.15008599619806301</v>
      </c>
      <c r="H24" s="2">
        <v>0.148223260735385</v>
      </c>
      <c r="I24" s="2">
        <v>0.15824025918663101</v>
      </c>
      <c r="J24" s="2">
        <v>0.16469368357383601</v>
      </c>
      <c r="K24" s="2">
        <v>0.157468190290947</v>
      </c>
      <c r="L24" s="2">
        <v>0.15690533253445199</v>
      </c>
      <c r="M24" s="2">
        <v>0.156263269639066</v>
      </c>
      <c r="N24" s="2">
        <v>0.12632878403401701</v>
      </c>
    </row>
    <row r="25" spans="1:15" x14ac:dyDescent="0.3">
      <c r="A25" s="8" t="s">
        <v>336</v>
      </c>
      <c r="B25" s="2">
        <v>0.115797695762546</v>
      </c>
      <c r="C25" s="2">
        <v>0.117590361445783</v>
      </c>
      <c r="D25" s="2">
        <v>0.116323599808521</v>
      </c>
      <c r="E25" s="2">
        <v>0.10803901145724799</v>
      </c>
      <c r="F25" s="2">
        <v>0.10814072217581</v>
      </c>
      <c r="G25" s="2">
        <v>0.108988865755409</v>
      </c>
      <c r="H25" s="2">
        <v>0.112159421567763</v>
      </c>
      <c r="I25" s="2">
        <v>0.110324835876886</v>
      </c>
      <c r="J25" s="2">
        <v>0.10498574267692</v>
      </c>
      <c r="K25" s="2">
        <v>0.104465515844072</v>
      </c>
      <c r="L25" s="2">
        <v>0.10507789095266599</v>
      </c>
      <c r="M25" s="2">
        <v>0.106015569709837</v>
      </c>
      <c r="N25" s="2">
        <v>0.112269391674096</v>
      </c>
    </row>
    <row r="26" spans="1:15" x14ac:dyDescent="0.3">
      <c r="A26" s="8" t="s">
        <v>337</v>
      </c>
      <c r="B26" s="2">
        <v>1.7379418082405802E-2</v>
      </c>
      <c r="C26" s="2">
        <v>1.6578313253012001E-2</v>
      </c>
      <c r="D26" s="2">
        <v>1.5797032072762101E-2</v>
      </c>
      <c r="E26" s="2">
        <v>1.4960704478742501E-2</v>
      </c>
      <c r="F26" s="2">
        <v>1.50375939849624E-2</v>
      </c>
      <c r="G26" s="2">
        <v>1.4393047886304E-2</v>
      </c>
      <c r="H26" s="2">
        <v>1.4901684154836401E-2</v>
      </c>
      <c r="I26" s="2">
        <v>1.4408730497058601E-2</v>
      </c>
      <c r="J26" s="2">
        <v>1.16650825196578E-2</v>
      </c>
      <c r="K26" s="2">
        <v>1.2642839776319E-2</v>
      </c>
      <c r="L26" s="2">
        <v>1.4754343918514099E-2</v>
      </c>
      <c r="M26" s="2">
        <v>1.32342533616419E-2</v>
      </c>
      <c r="N26" s="2">
        <v>1.25505795212948E-2</v>
      </c>
    </row>
    <row r="27" spans="1:15" x14ac:dyDescent="0.3">
      <c r="A27" s="8" t="s">
        <v>338</v>
      </c>
      <c r="B27" s="2">
        <v>0.14918961140402301</v>
      </c>
      <c r="C27" s="2">
        <v>0.15228915662650599</v>
      </c>
      <c r="D27" s="2">
        <v>0.15098133078027801</v>
      </c>
      <c r="E27" s="2">
        <v>0.150459236814696</v>
      </c>
      <c r="F27" s="2">
        <v>0.150375939849624</v>
      </c>
      <c r="G27" s="2">
        <v>0.15461211188557999</v>
      </c>
      <c r="H27" s="2">
        <v>0.15483643417688001</v>
      </c>
      <c r="I27" s="2">
        <v>0.145280927615312</v>
      </c>
      <c r="J27" s="2">
        <v>0.143091678907803</v>
      </c>
      <c r="K27" s="2">
        <v>0.141745684415269</v>
      </c>
      <c r="L27" s="2">
        <v>0.137807070101857</v>
      </c>
      <c r="M27" s="2">
        <v>0.137508846426044</v>
      </c>
      <c r="N27" s="2">
        <v>0.146629174953707</v>
      </c>
    </row>
    <row r="28" spans="1:15" x14ac:dyDescent="0.3">
      <c r="A28" s="15"/>
    </row>
    <row r="29" spans="1:15" x14ac:dyDescent="0.3">
      <c r="A29" s="15"/>
    </row>
    <row r="30" spans="1:15" x14ac:dyDescent="0.3">
      <c r="A30" s="15"/>
      <c r="B30" s="18" t="s">
        <v>38</v>
      </c>
      <c r="C30" s="18"/>
      <c r="D30" s="18"/>
      <c r="E30" s="18"/>
      <c r="F30" s="18"/>
      <c r="G30" s="18"/>
      <c r="H30" s="18"/>
      <c r="I30" s="18"/>
      <c r="J30" s="18"/>
      <c r="K30" s="18"/>
      <c r="L30" s="18"/>
      <c r="M30" s="18"/>
      <c r="N30" s="6" t="s">
        <v>39</v>
      </c>
      <c r="O30" s="6" t="s">
        <v>40</v>
      </c>
    </row>
    <row r="31" spans="1:15" x14ac:dyDescent="0.3">
      <c r="A31" s="9" t="s">
        <v>41</v>
      </c>
      <c r="B31" s="4" t="s">
        <v>19</v>
      </c>
      <c r="C31" s="4" t="s">
        <v>20</v>
      </c>
      <c r="D31" s="4" t="s">
        <v>21</v>
      </c>
      <c r="E31" s="4" t="s">
        <v>22</v>
      </c>
      <c r="F31" s="4" t="s">
        <v>23</v>
      </c>
      <c r="G31" s="4" t="s">
        <v>24</v>
      </c>
      <c r="H31" s="4" t="s">
        <v>25</v>
      </c>
      <c r="I31" s="4" t="s">
        <v>26</v>
      </c>
      <c r="J31" s="4" t="s">
        <v>27</v>
      </c>
      <c r="K31" s="4" t="s">
        <v>28</v>
      </c>
      <c r="L31" s="4" t="s">
        <v>29</v>
      </c>
      <c r="M31" s="4" t="s">
        <v>30</v>
      </c>
      <c r="N31" s="4" t="s">
        <v>31</v>
      </c>
      <c r="O31" s="4" t="s">
        <v>32</v>
      </c>
    </row>
    <row r="32" spans="1:15" x14ac:dyDescent="0.3">
      <c r="A32" s="8" t="s">
        <v>332</v>
      </c>
      <c r="B32" s="2">
        <v>1.51994933502217E-2</v>
      </c>
      <c r="C32" s="2">
        <v>1.55957579538366E-2</v>
      </c>
      <c r="D32" s="2">
        <v>1.7199017199017199E-2</v>
      </c>
      <c r="E32" s="2">
        <v>6.0386473429951699E-4</v>
      </c>
      <c r="F32" s="2">
        <v>1.9312009656004801E-2</v>
      </c>
      <c r="G32" s="2">
        <v>6.5127294256956802E-3</v>
      </c>
      <c r="H32" s="2">
        <v>5.94117647058824E-2</v>
      </c>
      <c r="I32" s="2">
        <v>3.49805663520266E-2</v>
      </c>
      <c r="J32" s="2">
        <v>7.1351931330472101E-2</v>
      </c>
      <c r="K32" s="2">
        <v>8.7130696044066105E-2</v>
      </c>
      <c r="L32" s="2">
        <v>5.5274067250115202E-2</v>
      </c>
      <c r="M32" s="2">
        <v>-5.2378873854212103E-2</v>
      </c>
      <c r="N32" s="3">
        <v>0.164699570815451</v>
      </c>
      <c r="O32" s="3">
        <v>0.33353808353808401</v>
      </c>
    </row>
    <row r="33" spans="1:15" x14ac:dyDescent="0.3">
      <c r="A33" s="8" t="s">
        <v>333</v>
      </c>
      <c r="B33" s="2">
        <v>-1.02986611740474E-3</v>
      </c>
      <c r="C33" s="2">
        <v>1.6494845360824701E-2</v>
      </c>
      <c r="D33" s="2">
        <v>-1.4705882352941201E-2</v>
      </c>
      <c r="E33" s="2">
        <v>2.4704065877509E-2</v>
      </c>
      <c r="F33" s="2">
        <v>3.8674033149171297E-2</v>
      </c>
      <c r="G33" s="2">
        <v>4.4003868471953603E-2</v>
      </c>
      <c r="H33" s="2">
        <v>2.5474756831866601E-2</v>
      </c>
      <c r="I33" s="2">
        <v>-2.2583559168924999E-2</v>
      </c>
      <c r="J33" s="2">
        <v>6.5619223659889106E-2</v>
      </c>
      <c r="K33" s="2">
        <v>9.7137901127493501E-2</v>
      </c>
      <c r="L33" s="2">
        <v>7.9446640316205505E-2</v>
      </c>
      <c r="M33" s="2">
        <v>1.9040644452581499E-2</v>
      </c>
      <c r="N33" s="3">
        <v>0.28604436229205199</v>
      </c>
      <c r="O33" s="3">
        <v>0.41125760649087201</v>
      </c>
    </row>
    <row r="34" spans="1:15" x14ac:dyDescent="0.3">
      <c r="A34" s="8" t="s">
        <v>334</v>
      </c>
      <c r="B34" s="2">
        <v>9.4533497739416397E-3</v>
      </c>
      <c r="C34" s="2">
        <v>-6.1074918566775202E-3</v>
      </c>
      <c r="D34" s="2">
        <v>3.6870135190495701E-3</v>
      </c>
      <c r="E34" s="2">
        <v>4.2040816326530603E-2</v>
      </c>
      <c r="F34" s="2">
        <v>3.13356835095966E-3</v>
      </c>
      <c r="G34" s="2">
        <v>1.6790316282702101E-2</v>
      </c>
      <c r="H34" s="2">
        <v>3.34101382488479E-2</v>
      </c>
      <c r="I34" s="2">
        <v>-2.1553325901151998E-2</v>
      </c>
      <c r="J34" s="2">
        <v>0.10102544625902</v>
      </c>
      <c r="K34" s="2">
        <v>7.4853397723352894E-2</v>
      </c>
      <c r="L34" s="2">
        <v>5.00641848523748E-2</v>
      </c>
      <c r="M34" s="2">
        <v>0.16962102689486599</v>
      </c>
      <c r="N34" s="3">
        <v>0.45347512343334601</v>
      </c>
      <c r="O34" s="3">
        <v>0.56780008193363396</v>
      </c>
    </row>
    <row r="35" spans="1:15" x14ac:dyDescent="0.3">
      <c r="A35" s="8" t="s">
        <v>335</v>
      </c>
      <c r="B35" s="2">
        <v>5.7306590257879698E-3</v>
      </c>
      <c r="C35" s="2">
        <v>3.0626780626780599E-2</v>
      </c>
      <c r="D35" s="2">
        <v>0.12232204561161</v>
      </c>
      <c r="E35" s="2">
        <v>6.1576354679803E-4</v>
      </c>
      <c r="F35" s="2">
        <v>2.0307692307692301E-2</v>
      </c>
      <c r="G35" s="2">
        <v>1.38721351025332E-2</v>
      </c>
      <c r="H35" s="2">
        <v>0.104104699583581</v>
      </c>
      <c r="I35" s="2">
        <v>2.6939655172413798E-2</v>
      </c>
      <c r="J35" s="2">
        <v>1.9412381951731401E-2</v>
      </c>
      <c r="K35" s="2">
        <v>7.8229541945445194E-2</v>
      </c>
      <c r="L35" s="2">
        <v>5.3937947494033397E-2</v>
      </c>
      <c r="M35" s="2">
        <v>-0.16576086956521699</v>
      </c>
      <c r="N35" s="3">
        <v>-3.3578174186778602E-2</v>
      </c>
      <c r="O35" s="3">
        <v>0.27297857636489298</v>
      </c>
    </row>
    <row r="36" spans="1:15" x14ac:dyDescent="0.3">
      <c r="A36" s="8" t="s">
        <v>336</v>
      </c>
      <c r="B36" s="2">
        <v>2.8667790893760502E-2</v>
      </c>
      <c r="C36" s="2">
        <v>-4.0983606557377103E-3</v>
      </c>
      <c r="D36" s="2">
        <v>-6.09053497942387E-2</v>
      </c>
      <c r="E36" s="2">
        <v>2.1034180543383001E-2</v>
      </c>
      <c r="F36" s="2">
        <v>3.3476394849785401E-2</v>
      </c>
      <c r="G36" s="2">
        <v>5.6478405315614599E-2</v>
      </c>
      <c r="H36" s="2">
        <v>1.7295597484276701E-2</v>
      </c>
      <c r="I36" s="2">
        <v>-6.10510046367852E-2</v>
      </c>
      <c r="J36" s="2">
        <v>6.09053497942387E-2</v>
      </c>
      <c r="K36" s="2">
        <v>8.8440651667959697E-2</v>
      </c>
      <c r="L36" s="2">
        <v>6.7712045616536001E-2</v>
      </c>
      <c r="M36" s="2">
        <v>9.2790387182910494E-2</v>
      </c>
      <c r="N36" s="3">
        <v>0.34732510288065799</v>
      </c>
      <c r="O36" s="3">
        <v>0.34732510288065799</v>
      </c>
    </row>
    <row r="37" spans="1:15" x14ac:dyDescent="0.3">
      <c r="A37" s="8" t="s">
        <v>337</v>
      </c>
      <c r="B37" s="2">
        <v>-3.3707865168539297E-2</v>
      </c>
      <c r="C37" s="2">
        <v>-4.0697674418604703E-2</v>
      </c>
      <c r="D37" s="2">
        <v>-4.2424242424242399E-2</v>
      </c>
      <c r="E37" s="2">
        <v>2.53164556962025E-2</v>
      </c>
      <c r="F37" s="2">
        <v>-1.85185185185185E-2</v>
      </c>
      <c r="G37" s="2">
        <v>6.2893081761006303E-2</v>
      </c>
      <c r="H37" s="2">
        <v>0</v>
      </c>
      <c r="I37" s="2">
        <v>-0.201183431952663</v>
      </c>
      <c r="J37" s="2">
        <v>0.155555555555556</v>
      </c>
      <c r="K37" s="2">
        <v>0.262820512820513</v>
      </c>
      <c r="L37" s="2">
        <v>-5.0761421319797002E-2</v>
      </c>
      <c r="M37" s="2">
        <v>-2.1390374331550801E-2</v>
      </c>
      <c r="N37" s="3">
        <v>0.35555555555555601</v>
      </c>
      <c r="O37" s="3">
        <v>0.109090909090909</v>
      </c>
    </row>
    <row r="38" spans="1:15" x14ac:dyDescent="0.3">
      <c r="A38" s="8" t="s">
        <v>338</v>
      </c>
      <c r="B38" s="2">
        <v>3.4031413612565398E-2</v>
      </c>
      <c r="C38" s="2">
        <v>-1.89873417721519E-3</v>
      </c>
      <c r="D38" s="2">
        <v>7.60938490805327E-3</v>
      </c>
      <c r="E38" s="2">
        <v>1.9509125235997501E-2</v>
      </c>
      <c r="F38" s="2">
        <v>5.4320987654321001E-2</v>
      </c>
      <c r="G38" s="2">
        <v>2.8103044496487099E-2</v>
      </c>
      <c r="H38" s="2">
        <v>-2.96127562642369E-2</v>
      </c>
      <c r="I38" s="2">
        <v>-2.8169014084507001E-2</v>
      </c>
      <c r="J38" s="2">
        <v>5.61594202898551E-2</v>
      </c>
      <c r="K38" s="2">
        <v>5.2029731275014299E-2</v>
      </c>
      <c r="L38" s="2">
        <v>5.59782608695652E-2</v>
      </c>
      <c r="M38" s="2">
        <v>0.10036026762738</v>
      </c>
      <c r="N38" s="3">
        <v>0.291062801932367</v>
      </c>
      <c r="O38" s="3">
        <v>0.35573874445149001</v>
      </c>
    </row>
    <row r="39" spans="1:15" x14ac:dyDescent="0.3">
      <c r="A39" s="11" t="s">
        <v>18</v>
      </c>
      <c r="B39" s="3">
        <v>1.29857449716852E-2</v>
      </c>
      <c r="C39" s="3">
        <v>6.7469879518072297E-3</v>
      </c>
      <c r="D39" s="3">
        <v>1.11057922450933E-2</v>
      </c>
      <c r="E39" s="3">
        <v>2.00738566423634E-2</v>
      </c>
      <c r="F39" s="3">
        <v>2.5433955258516699E-2</v>
      </c>
      <c r="G39" s="3">
        <v>2.6613560242599799E-2</v>
      </c>
      <c r="H39" s="3">
        <v>3.4212150604003198E-2</v>
      </c>
      <c r="I39" s="3">
        <v>-1.3300366612669499E-2</v>
      </c>
      <c r="J39" s="3">
        <v>6.6188542296725106E-2</v>
      </c>
      <c r="K39" s="3">
        <v>8.2097414701353399E-2</v>
      </c>
      <c r="L39" s="3">
        <v>5.8268424206111398E-2</v>
      </c>
      <c r="M39" s="3">
        <v>3.19179051663128E-2</v>
      </c>
      <c r="N39" s="3">
        <v>0.25991532014170898</v>
      </c>
      <c r="O39" s="3">
        <v>0.39597893729056999</v>
      </c>
    </row>
    <row r="40" spans="1:15" x14ac:dyDescent="0.3">
      <c r="A40" s="15"/>
    </row>
    <row r="41" spans="1:15" x14ac:dyDescent="0.3">
      <c r="A41" s="13" t="s">
        <v>42</v>
      </c>
    </row>
    <row r="42" spans="1:15" x14ac:dyDescent="0.3">
      <c r="A42" s="14" t="s">
        <v>43</v>
      </c>
    </row>
    <row r="43" spans="1:15" x14ac:dyDescent="0.3">
      <c r="A43" s="14" t="s">
        <v>44</v>
      </c>
    </row>
    <row r="44" spans="1:15" x14ac:dyDescent="0.3">
      <c r="A44" s="14" t="s">
        <v>47</v>
      </c>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N7"/>
    <mergeCell ref="B19:N19"/>
    <mergeCell ref="B30:M30"/>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F400"/>
  <sheetViews>
    <sheetView showGridLines="0" workbookViewId="0"/>
  </sheetViews>
  <sheetFormatPr defaultColWidth="11.5546875" defaultRowHeight="14.4" x14ac:dyDescent="0.3"/>
  <cols>
    <col min="1" max="1" width="25.6640625" customWidth="1"/>
    <col min="2" max="2" width="21.6640625" customWidth="1"/>
    <col min="3" max="13" width="10.5546875" customWidth="1"/>
  </cols>
  <sheetData>
    <row r="1" spans="1:6" ht="15.6" x14ac:dyDescent="0.3">
      <c r="A1" s="12" t="s">
        <v>137</v>
      </c>
      <c r="B1" s="15"/>
    </row>
    <row r="2" spans="1:6" ht="15.6" x14ac:dyDescent="0.3">
      <c r="A2" s="12" t="s">
        <v>34</v>
      </c>
      <c r="B2" s="15"/>
    </row>
    <row r="3" spans="1:6" ht="15.6" x14ac:dyDescent="0.3">
      <c r="A3" s="12" t="s">
        <v>35</v>
      </c>
      <c r="B3" s="15"/>
    </row>
    <row r="4" spans="1:6" ht="15.6" x14ac:dyDescent="0.3">
      <c r="A4" s="12" t="s">
        <v>138</v>
      </c>
      <c r="B4" s="15"/>
    </row>
    <row r="5" spans="1:6" ht="15.6" x14ac:dyDescent="0.3">
      <c r="A5" s="12"/>
      <c r="B5" s="15"/>
    </row>
    <row r="6" spans="1:6" x14ac:dyDescent="0.3">
      <c r="A6" s="16" t="str">
        <f>HYPERLINK("#'Table of contents'!A13", "Back to contents")</f>
        <v>Back to contents</v>
      </c>
      <c r="B6" s="15"/>
    </row>
    <row r="7" spans="1:6" x14ac:dyDescent="0.3">
      <c r="A7" s="15"/>
      <c r="B7" s="15"/>
      <c r="C7" s="18" t="s">
        <v>36</v>
      </c>
      <c r="D7" s="19"/>
      <c r="E7" s="19"/>
      <c r="F7" s="19"/>
    </row>
    <row r="8" spans="1:6" x14ac:dyDescent="0.3">
      <c r="A8" s="9" t="s">
        <v>41</v>
      </c>
      <c r="B8" s="9" t="s">
        <v>41</v>
      </c>
      <c r="C8" s="4" t="s">
        <v>9</v>
      </c>
      <c r="D8" s="4" t="s">
        <v>10</v>
      </c>
      <c r="E8" s="4" t="s">
        <v>11</v>
      </c>
      <c r="F8" s="4" t="s">
        <v>12</v>
      </c>
    </row>
    <row r="9" spans="1:6" x14ac:dyDescent="0.3">
      <c r="A9" s="7" t="s">
        <v>13</v>
      </c>
      <c r="B9" s="7" t="s">
        <v>126</v>
      </c>
      <c r="C9" s="1">
        <v>159</v>
      </c>
      <c r="D9" s="1">
        <v>192</v>
      </c>
      <c r="E9" s="1">
        <v>207</v>
      </c>
      <c r="F9" s="1">
        <v>234</v>
      </c>
    </row>
    <row r="10" spans="1:6" x14ac:dyDescent="0.3">
      <c r="A10" s="7" t="s">
        <v>13</v>
      </c>
      <c r="B10" s="7" t="s">
        <v>127</v>
      </c>
      <c r="C10" s="1">
        <v>864</v>
      </c>
      <c r="D10" s="1">
        <v>1048</v>
      </c>
      <c r="E10" s="1">
        <v>1144</v>
      </c>
      <c r="F10" s="1">
        <v>1149</v>
      </c>
    </row>
    <row r="11" spans="1:6" x14ac:dyDescent="0.3">
      <c r="A11" s="7" t="s">
        <v>13</v>
      </c>
      <c r="B11" s="7" t="s">
        <v>128</v>
      </c>
      <c r="C11" s="1">
        <v>3178</v>
      </c>
      <c r="D11" s="1">
        <v>4415</v>
      </c>
      <c r="E11" s="1">
        <v>5003</v>
      </c>
      <c r="F11" s="1">
        <v>5477</v>
      </c>
    </row>
    <row r="12" spans="1:6" x14ac:dyDescent="0.3">
      <c r="A12" s="7" t="s">
        <v>13</v>
      </c>
      <c r="B12" s="7" t="s">
        <v>129</v>
      </c>
      <c r="C12" s="1">
        <v>201</v>
      </c>
      <c r="D12" s="1">
        <v>240</v>
      </c>
      <c r="E12" s="1">
        <v>248</v>
      </c>
      <c r="F12" s="1">
        <v>266</v>
      </c>
    </row>
    <row r="13" spans="1:6" x14ac:dyDescent="0.3">
      <c r="A13" s="7" t="s">
        <v>13</v>
      </c>
      <c r="B13" s="7" t="s">
        <v>130</v>
      </c>
      <c r="C13" s="1">
        <v>2176</v>
      </c>
      <c r="D13" s="1">
        <v>2976</v>
      </c>
      <c r="E13" s="1">
        <v>3350</v>
      </c>
      <c r="F13" s="1">
        <v>3664</v>
      </c>
    </row>
    <row r="14" spans="1:6" x14ac:dyDescent="0.3">
      <c r="A14" s="7" t="s">
        <v>13</v>
      </c>
      <c r="B14" s="7" t="s">
        <v>131</v>
      </c>
      <c r="C14" s="1">
        <v>518</v>
      </c>
      <c r="D14" s="1">
        <v>670</v>
      </c>
      <c r="E14" s="1">
        <v>727</v>
      </c>
      <c r="F14" s="1">
        <v>755</v>
      </c>
    </row>
    <row r="15" spans="1:6" x14ac:dyDescent="0.3">
      <c r="A15" s="7" t="s">
        <v>13</v>
      </c>
      <c r="B15" s="7" t="s">
        <v>132</v>
      </c>
      <c r="C15" s="1">
        <v>71</v>
      </c>
      <c r="D15" s="1">
        <v>100</v>
      </c>
      <c r="E15" s="1">
        <v>102</v>
      </c>
      <c r="F15" s="1">
        <v>118</v>
      </c>
    </row>
    <row r="16" spans="1:6" x14ac:dyDescent="0.3">
      <c r="A16" s="7" t="s">
        <v>13</v>
      </c>
      <c r="B16" s="7" t="s">
        <v>133</v>
      </c>
      <c r="C16" s="1">
        <v>685</v>
      </c>
      <c r="D16" s="1">
        <v>1028</v>
      </c>
      <c r="E16" s="1">
        <v>1188</v>
      </c>
      <c r="F16" s="1">
        <v>1310</v>
      </c>
    </row>
    <row r="17" spans="1:6" x14ac:dyDescent="0.3">
      <c r="A17" s="7" t="s">
        <v>13</v>
      </c>
      <c r="B17" s="7" t="s">
        <v>134</v>
      </c>
      <c r="C17" s="1">
        <v>253901</v>
      </c>
      <c r="D17" s="1">
        <v>256477</v>
      </c>
      <c r="E17" s="1">
        <v>270395</v>
      </c>
      <c r="F17" s="1">
        <v>274937</v>
      </c>
    </row>
    <row r="18" spans="1:6" x14ac:dyDescent="0.3">
      <c r="A18" s="7" t="s">
        <v>14</v>
      </c>
      <c r="B18" s="7" t="s">
        <v>126</v>
      </c>
      <c r="C18" s="1">
        <v>3</v>
      </c>
      <c r="D18" s="1">
        <v>4</v>
      </c>
      <c r="E18" s="1">
        <v>5</v>
      </c>
      <c r="F18" s="1">
        <v>5</v>
      </c>
    </row>
    <row r="19" spans="1:6" x14ac:dyDescent="0.3">
      <c r="A19" s="7" t="s">
        <v>14</v>
      </c>
      <c r="B19" s="7" t="s">
        <v>127</v>
      </c>
      <c r="C19" s="1">
        <v>20</v>
      </c>
      <c r="D19" s="1">
        <v>24</v>
      </c>
      <c r="E19" s="1">
        <v>29</v>
      </c>
      <c r="F19" s="1">
        <v>30</v>
      </c>
    </row>
    <row r="20" spans="1:6" x14ac:dyDescent="0.3">
      <c r="A20" s="7" t="s">
        <v>14</v>
      </c>
      <c r="B20" s="7" t="s">
        <v>128</v>
      </c>
      <c r="C20" s="1">
        <v>73</v>
      </c>
      <c r="D20" s="1">
        <v>93</v>
      </c>
      <c r="E20" s="1">
        <v>98</v>
      </c>
      <c r="F20" s="1">
        <v>110</v>
      </c>
    </row>
    <row r="21" spans="1:6" x14ac:dyDescent="0.3">
      <c r="A21" s="7" t="s">
        <v>14</v>
      </c>
      <c r="B21" s="7" t="s">
        <v>129</v>
      </c>
      <c r="C21" s="1">
        <v>8</v>
      </c>
      <c r="D21" s="1">
        <v>10</v>
      </c>
      <c r="E21" s="1">
        <v>11</v>
      </c>
      <c r="F21" s="1">
        <v>12</v>
      </c>
    </row>
    <row r="22" spans="1:6" x14ac:dyDescent="0.3">
      <c r="A22" s="7" t="s">
        <v>14</v>
      </c>
      <c r="B22" s="7" t="s">
        <v>130</v>
      </c>
      <c r="C22" s="1">
        <v>57</v>
      </c>
      <c r="D22" s="1">
        <v>87</v>
      </c>
      <c r="E22" s="1">
        <v>90</v>
      </c>
      <c r="F22" s="1">
        <v>99</v>
      </c>
    </row>
    <row r="23" spans="1:6" x14ac:dyDescent="0.3">
      <c r="A23" s="7" t="s">
        <v>14</v>
      </c>
      <c r="B23" s="7" t="s">
        <v>131</v>
      </c>
      <c r="C23" s="1">
        <v>24</v>
      </c>
      <c r="D23" s="1">
        <v>32</v>
      </c>
      <c r="E23" s="1">
        <v>36</v>
      </c>
      <c r="F23" s="1">
        <v>41</v>
      </c>
    </row>
    <row r="24" spans="1:6" x14ac:dyDescent="0.3">
      <c r="A24" s="7" t="s">
        <v>14</v>
      </c>
      <c r="B24" s="7" t="s">
        <v>132</v>
      </c>
      <c r="C24" s="1">
        <v>3</v>
      </c>
      <c r="D24" s="1">
        <v>3</v>
      </c>
      <c r="E24" s="1">
        <v>3</v>
      </c>
      <c r="F24" s="1">
        <v>3</v>
      </c>
    </row>
    <row r="25" spans="1:6" x14ac:dyDescent="0.3">
      <c r="A25" s="7" t="s">
        <v>14</v>
      </c>
      <c r="B25" s="7" t="s">
        <v>133</v>
      </c>
      <c r="C25" s="1">
        <v>36</v>
      </c>
      <c r="D25" s="1">
        <v>48</v>
      </c>
      <c r="E25" s="1">
        <v>52</v>
      </c>
      <c r="F25" s="1">
        <v>52</v>
      </c>
    </row>
    <row r="26" spans="1:6" x14ac:dyDescent="0.3">
      <c r="A26" s="7" t="s">
        <v>14</v>
      </c>
      <c r="B26" s="7" t="s">
        <v>134</v>
      </c>
      <c r="C26" s="1">
        <v>8267</v>
      </c>
      <c r="D26" s="1">
        <v>8283</v>
      </c>
      <c r="E26" s="1">
        <v>8451</v>
      </c>
      <c r="F26" s="1">
        <v>8700</v>
      </c>
    </row>
    <row r="27" spans="1:6" x14ac:dyDescent="0.3">
      <c r="A27" s="7" t="s">
        <v>15</v>
      </c>
      <c r="B27" s="7" t="s">
        <v>126</v>
      </c>
      <c r="C27" s="1">
        <v>22</v>
      </c>
      <c r="D27" s="1">
        <v>24</v>
      </c>
      <c r="E27" s="1">
        <v>29</v>
      </c>
      <c r="F27" s="1">
        <v>28</v>
      </c>
    </row>
    <row r="28" spans="1:6" x14ac:dyDescent="0.3">
      <c r="A28" s="7" t="s">
        <v>15</v>
      </c>
      <c r="B28" s="7" t="s">
        <v>127</v>
      </c>
      <c r="C28" s="1">
        <v>100</v>
      </c>
      <c r="D28" s="1">
        <v>117</v>
      </c>
      <c r="E28" s="1">
        <v>120</v>
      </c>
      <c r="F28" s="1">
        <v>117</v>
      </c>
    </row>
    <row r="29" spans="1:6" x14ac:dyDescent="0.3">
      <c r="A29" s="7" t="s">
        <v>15</v>
      </c>
      <c r="B29" s="7" t="s">
        <v>128</v>
      </c>
      <c r="C29" s="1">
        <v>272</v>
      </c>
      <c r="D29" s="1">
        <v>382</v>
      </c>
      <c r="E29" s="1">
        <v>422</v>
      </c>
      <c r="F29" s="1">
        <v>475</v>
      </c>
    </row>
    <row r="30" spans="1:6" x14ac:dyDescent="0.3">
      <c r="A30" s="7" t="s">
        <v>15</v>
      </c>
      <c r="B30" s="7" t="s">
        <v>129</v>
      </c>
      <c r="C30" s="1">
        <v>23</v>
      </c>
      <c r="D30" s="1">
        <v>31</v>
      </c>
      <c r="E30" s="1">
        <v>32</v>
      </c>
      <c r="F30" s="1">
        <v>32</v>
      </c>
    </row>
    <row r="31" spans="1:6" x14ac:dyDescent="0.3">
      <c r="A31" s="7" t="s">
        <v>15</v>
      </c>
      <c r="B31" s="7" t="s">
        <v>130</v>
      </c>
      <c r="C31" s="1">
        <v>315</v>
      </c>
      <c r="D31" s="1">
        <v>432</v>
      </c>
      <c r="E31" s="1">
        <v>477</v>
      </c>
      <c r="F31" s="1">
        <v>533</v>
      </c>
    </row>
    <row r="32" spans="1:6" x14ac:dyDescent="0.3">
      <c r="A32" s="7" t="s">
        <v>15</v>
      </c>
      <c r="B32" s="7" t="s">
        <v>131</v>
      </c>
      <c r="C32" s="1">
        <v>62</v>
      </c>
      <c r="D32" s="1">
        <v>82</v>
      </c>
      <c r="E32" s="1">
        <v>83</v>
      </c>
      <c r="F32" s="1">
        <v>88</v>
      </c>
    </row>
    <row r="33" spans="1:6" x14ac:dyDescent="0.3">
      <c r="A33" s="7" t="s">
        <v>15</v>
      </c>
      <c r="B33" s="7" t="s">
        <v>132</v>
      </c>
      <c r="C33" s="1">
        <v>7</v>
      </c>
      <c r="D33" s="1">
        <v>6</v>
      </c>
      <c r="E33" s="1">
        <v>6</v>
      </c>
      <c r="F33" s="1">
        <v>6</v>
      </c>
    </row>
    <row r="34" spans="1:6" x14ac:dyDescent="0.3">
      <c r="A34" s="7" t="s">
        <v>15</v>
      </c>
      <c r="B34" s="7" t="s">
        <v>133</v>
      </c>
      <c r="C34" s="1">
        <v>53</v>
      </c>
      <c r="D34" s="1">
        <v>94</v>
      </c>
      <c r="E34" s="1">
        <v>113</v>
      </c>
      <c r="F34" s="1">
        <v>122</v>
      </c>
    </row>
    <row r="35" spans="1:6" x14ac:dyDescent="0.3">
      <c r="A35" s="7" t="s">
        <v>15</v>
      </c>
      <c r="B35" s="7" t="s">
        <v>134</v>
      </c>
      <c r="C35" s="1">
        <v>25195</v>
      </c>
      <c r="D35" s="1">
        <v>25010</v>
      </c>
      <c r="E35" s="1">
        <v>25235</v>
      </c>
      <c r="F35" s="1">
        <v>25320</v>
      </c>
    </row>
    <row r="36" spans="1:6" x14ac:dyDescent="0.3">
      <c r="A36" s="7" t="s">
        <v>16</v>
      </c>
      <c r="B36" s="7" t="s">
        <v>126</v>
      </c>
      <c r="C36" s="1">
        <v>10</v>
      </c>
      <c r="D36" s="1">
        <v>14</v>
      </c>
      <c r="E36" s="1">
        <v>15</v>
      </c>
      <c r="F36" s="1">
        <v>12</v>
      </c>
    </row>
    <row r="37" spans="1:6" x14ac:dyDescent="0.3">
      <c r="A37" s="7" t="s">
        <v>16</v>
      </c>
      <c r="B37" s="7" t="s">
        <v>127</v>
      </c>
      <c r="C37" s="1">
        <v>70</v>
      </c>
      <c r="D37" s="1">
        <v>74</v>
      </c>
      <c r="E37" s="1">
        <v>80</v>
      </c>
      <c r="F37" s="1">
        <v>85</v>
      </c>
    </row>
    <row r="38" spans="1:6" x14ac:dyDescent="0.3">
      <c r="A38" s="7" t="s">
        <v>16</v>
      </c>
      <c r="B38" s="7" t="s">
        <v>128</v>
      </c>
      <c r="C38" s="1">
        <v>173</v>
      </c>
      <c r="D38" s="1">
        <v>231</v>
      </c>
      <c r="E38" s="1">
        <v>256</v>
      </c>
      <c r="F38" s="1">
        <v>288</v>
      </c>
    </row>
    <row r="39" spans="1:6" x14ac:dyDescent="0.3">
      <c r="A39" s="7" t="s">
        <v>16</v>
      </c>
      <c r="B39" s="7" t="s">
        <v>129</v>
      </c>
      <c r="C39" s="1">
        <v>10</v>
      </c>
      <c r="D39" s="1">
        <v>16</v>
      </c>
      <c r="E39" s="1">
        <v>18</v>
      </c>
      <c r="F39" s="1">
        <v>19</v>
      </c>
    </row>
    <row r="40" spans="1:6" x14ac:dyDescent="0.3">
      <c r="A40" s="7" t="s">
        <v>16</v>
      </c>
      <c r="B40" s="7" t="s">
        <v>130</v>
      </c>
      <c r="C40" s="1">
        <v>128</v>
      </c>
      <c r="D40" s="1">
        <v>176</v>
      </c>
      <c r="E40" s="1">
        <v>198</v>
      </c>
      <c r="F40" s="1">
        <v>226</v>
      </c>
    </row>
    <row r="41" spans="1:6" x14ac:dyDescent="0.3">
      <c r="A41" s="7" t="s">
        <v>16</v>
      </c>
      <c r="B41" s="7" t="s">
        <v>131</v>
      </c>
      <c r="C41" s="1">
        <v>33</v>
      </c>
      <c r="D41" s="1">
        <v>43</v>
      </c>
      <c r="E41" s="1">
        <v>44</v>
      </c>
      <c r="F41" s="1">
        <v>41</v>
      </c>
    </row>
    <row r="42" spans="1:6" x14ac:dyDescent="0.3">
      <c r="A42" s="7" t="s">
        <v>16</v>
      </c>
      <c r="B42" s="7" t="s">
        <v>132</v>
      </c>
      <c r="C42" s="1">
        <v>4</v>
      </c>
      <c r="D42" s="1">
        <v>6</v>
      </c>
      <c r="E42" s="1">
        <v>10</v>
      </c>
      <c r="F42" s="1">
        <v>8</v>
      </c>
    </row>
    <row r="43" spans="1:6" x14ac:dyDescent="0.3">
      <c r="A43" s="7" t="s">
        <v>16</v>
      </c>
      <c r="B43" s="7" t="s">
        <v>133</v>
      </c>
      <c r="C43" s="1">
        <v>32</v>
      </c>
      <c r="D43" s="1">
        <v>51</v>
      </c>
      <c r="E43" s="1">
        <v>60</v>
      </c>
      <c r="F43" s="1">
        <v>58</v>
      </c>
    </row>
    <row r="44" spans="1:6" x14ac:dyDescent="0.3">
      <c r="A44" s="7" t="s">
        <v>16</v>
      </c>
      <c r="B44" s="7" t="s">
        <v>134</v>
      </c>
      <c r="C44" s="1">
        <v>12774</v>
      </c>
      <c r="D44" s="1">
        <v>13000</v>
      </c>
      <c r="E44" s="1">
        <v>13663</v>
      </c>
      <c r="F44" s="1">
        <v>13683</v>
      </c>
    </row>
    <row r="45" spans="1:6" x14ac:dyDescent="0.3">
      <c r="A45" s="7" t="s">
        <v>17</v>
      </c>
      <c r="B45" s="7" t="s">
        <v>126</v>
      </c>
      <c r="C45" s="1">
        <v>19</v>
      </c>
      <c r="D45" s="1">
        <v>25</v>
      </c>
      <c r="E45" s="1">
        <v>25</v>
      </c>
      <c r="F45" s="1">
        <v>25</v>
      </c>
    </row>
    <row r="46" spans="1:6" x14ac:dyDescent="0.3">
      <c r="A46" s="7" t="s">
        <v>17</v>
      </c>
      <c r="B46" s="7" t="s">
        <v>127</v>
      </c>
      <c r="C46" s="1">
        <v>57</v>
      </c>
      <c r="D46" s="1">
        <v>73</v>
      </c>
      <c r="E46" s="1">
        <v>71</v>
      </c>
      <c r="F46" s="1">
        <v>71</v>
      </c>
    </row>
    <row r="47" spans="1:6" x14ac:dyDescent="0.3">
      <c r="A47" s="7" t="s">
        <v>17</v>
      </c>
      <c r="B47" s="7" t="s">
        <v>128</v>
      </c>
      <c r="C47" s="1">
        <v>59</v>
      </c>
      <c r="D47" s="1">
        <v>73</v>
      </c>
      <c r="E47" s="1">
        <v>93</v>
      </c>
      <c r="F47" s="1">
        <v>116</v>
      </c>
    </row>
    <row r="48" spans="1:6" x14ac:dyDescent="0.3">
      <c r="A48" s="7" t="s">
        <v>17</v>
      </c>
      <c r="B48" s="7" t="s">
        <v>129</v>
      </c>
      <c r="C48" s="1">
        <v>12</v>
      </c>
      <c r="D48" s="1">
        <v>16</v>
      </c>
      <c r="E48" s="1">
        <v>17</v>
      </c>
      <c r="F48" s="1">
        <v>17</v>
      </c>
    </row>
    <row r="49" spans="1:6" x14ac:dyDescent="0.3">
      <c r="A49" s="7" t="s">
        <v>17</v>
      </c>
      <c r="B49" s="7" t="s">
        <v>130</v>
      </c>
      <c r="C49" s="1">
        <v>84</v>
      </c>
      <c r="D49" s="1">
        <v>102</v>
      </c>
      <c r="E49" s="1">
        <v>117</v>
      </c>
      <c r="F49" s="1">
        <v>156</v>
      </c>
    </row>
    <row r="50" spans="1:6" x14ac:dyDescent="0.3">
      <c r="A50" s="7" t="s">
        <v>17</v>
      </c>
      <c r="B50" s="7" t="s">
        <v>131</v>
      </c>
      <c r="C50" s="1">
        <v>37</v>
      </c>
      <c r="D50" s="1">
        <v>54</v>
      </c>
      <c r="E50" s="1">
        <v>61</v>
      </c>
      <c r="F50" s="1">
        <v>68</v>
      </c>
    </row>
    <row r="51" spans="1:6" x14ac:dyDescent="0.3">
      <c r="A51" s="7" t="s">
        <v>17</v>
      </c>
      <c r="B51" s="7" t="s">
        <v>132</v>
      </c>
      <c r="C51" s="1">
        <v>9</v>
      </c>
      <c r="D51" s="1">
        <v>13</v>
      </c>
      <c r="E51" s="1">
        <v>15</v>
      </c>
      <c r="F51" s="1">
        <v>22</v>
      </c>
    </row>
    <row r="52" spans="1:6" x14ac:dyDescent="0.3">
      <c r="A52" s="7" t="s">
        <v>17</v>
      </c>
      <c r="B52" s="7" t="s">
        <v>133</v>
      </c>
      <c r="C52" s="1">
        <v>59</v>
      </c>
      <c r="D52" s="1">
        <v>77</v>
      </c>
      <c r="E52" s="1">
        <v>81</v>
      </c>
      <c r="F52" s="1">
        <v>90</v>
      </c>
    </row>
    <row r="53" spans="1:6" x14ac:dyDescent="0.3">
      <c r="A53" s="7" t="s">
        <v>17</v>
      </c>
      <c r="B53" s="7" t="s">
        <v>134</v>
      </c>
      <c r="C53" s="1">
        <v>37994</v>
      </c>
      <c r="D53" s="1">
        <v>37894</v>
      </c>
      <c r="E53" s="1">
        <v>41882</v>
      </c>
      <c r="F53" s="1">
        <v>50754</v>
      </c>
    </row>
    <row r="54" spans="1:6" x14ac:dyDescent="0.3">
      <c r="A54" s="7" t="s">
        <v>13</v>
      </c>
      <c r="B54" s="7" t="s">
        <v>135</v>
      </c>
      <c r="C54" s="1">
        <v>113</v>
      </c>
      <c r="D54" s="1">
        <v>195</v>
      </c>
      <c r="E54" s="1">
        <v>248</v>
      </c>
      <c r="F54" s="1">
        <v>329</v>
      </c>
    </row>
    <row r="55" spans="1:6" x14ac:dyDescent="0.3">
      <c r="A55" s="7" t="s">
        <v>13</v>
      </c>
      <c r="B55" s="7" t="s">
        <v>136</v>
      </c>
      <c r="C55" s="1">
        <v>2926</v>
      </c>
      <c r="D55" s="1">
        <v>3803</v>
      </c>
      <c r="E55" s="1">
        <v>4242</v>
      </c>
      <c r="F55" s="1">
        <v>4534</v>
      </c>
    </row>
    <row r="56" spans="1:6" x14ac:dyDescent="0.3">
      <c r="A56" s="7" t="s">
        <v>14</v>
      </c>
      <c r="B56" s="7" t="s">
        <v>135</v>
      </c>
      <c r="C56" s="1">
        <v>7</v>
      </c>
      <c r="D56" s="1">
        <v>8</v>
      </c>
      <c r="E56" s="1">
        <v>8</v>
      </c>
      <c r="F56" s="1">
        <v>9</v>
      </c>
    </row>
    <row r="57" spans="1:6" x14ac:dyDescent="0.3">
      <c r="A57" s="7" t="s">
        <v>14</v>
      </c>
      <c r="B57" s="7" t="s">
        <v>136</v>
      </c>
      <c r="C57" s="1">
        <v>130</v>
      </c>
      <c r="D57" s="1">
        <v>158</v>
      </c>
      <c r="E57" s="1">
        <v>173</v>
      </c>
      <c r="F57" s="1">
        <v>174</v>
      </c>
    </row>
    <row r="58" spans="1:6" x14ac:dyDescent="0.3">
      <c r="A58" s="7" t="s">
        <v>17</v>
      </c>
      <c r="B58" s="7" t="s">
        <v>135</v>
      </c>
      <c r="C58" s="1">
        <v>5</v>
      </c>
      <c r="D58" s="1">
        <v>7</v>
      </c>
      <c r="E58" s="1">
        <v>9</v>
      </c>
      <c r="F58" s="1">
        <v>10</v>
      </c>
    </row>
    <row r="59" spans="1:6" x14ac:dyDescent="0.3">
      <c r="A59" s="7" t="s">
        <v>17</v>
      </c>
      <c r="B59" s="7" t="s">
        <v>136</v>
      </c>
      <c r="C59" s="1">
        <v>150</v>
      </c>
      <c r="D59" s="1">
        <v>221</v>
      </c>
      <c r="E59" s="1">
        <v>233</v>
      </c>
      <c r="F59" s="1">
        <v>289</v>
      </c>
    </row>
    <row r="60" spans="1:6" x14ac:dyDescent="0.3">
      <c r="A60" s="7" t="s">
        <v>15</v>
      </c>
      <c r="B60" s="7" t="s">
        <v>135</v>
      </c>
      <c r="C60" s="1">
        <v>18</v>
      </c>
      <c r="D60" s="1">
        <v>29</v>
      </c>
      <c r="E60" s="1">
        <v>29</v>
      </c>
      <c r="F60" s="1">
        <v>41</v>
      </c>
    </row>
    <row r="61" spans="1:6" x14ac:dyDescent="0.3">
      <c r="A61" s="7" t="s">
        <v>15</v>
      </c>
      <c r="B61" s="7" t="s">
        <v>136</v>
      </c>
      <c r="C61" s="1">
        <v>298</v>
      </c>
      <c r="D61" s="1">
        <v>418</v>
      </c>
      <c r="E61" s="1">
        <v>457</v>
      </c>
      <c r="F61" s="1">
        <v>513</v>
      </c>
    </row>
    <row r="62" spans="1:6" x14ac:dyDescent="0.3">
      <c r="A62" s="7" t="s">
        <v>16</v>
      </c>
      <c r="B62" s="7" t="s">
        <v>135</v>
      </c>
      <c r="C62" s="1">
        <v>7</v>
      </c>
      <c r="D62" s="1">
        <v>11</v>
      </c>
      <c r="E62" s="1">
        <v>12</v>
      </c>
      <c r="F62" s="1">
        <v>17</v>
      </c>
    </row>
    <row r="63" spans="1:6" x14ac:dyDescent="0.3">
      <c r="A63" s="7" t="s">
        <v>16</v>
      </c>
      <c r="B63" s="7" t="s">
        <v>136</v>
      </c>
      <c r="C63" s="1">
        <v>154</v>
      </c>
      <c r="D63" s="1">
        <v>219</v>
      </c>
      <c r="E63" s="1">
        <v>247</v>
      </c>
      <c r="F63" s="1">
        <v>246</v>
      </c>
    </row>
    <row r="64" spans="1:6" x14ac:dyDescent="0.3">
      <c r="A64" s="10" t="s">
        <v>18</v>
      </c>
      <c r="B64" s="10" t="s">
        <v>18</v>
      </c>
      <c r="C64" s="5">
        <v>351665</v>
      </c>
      <c r="D64" s="5">
        <v>358915</v>
      </c>
      <c r="E64" s="5">
        <v>380020</v>
      </c>
      <c r="F64" s="5">
        <v>395584</v>
      </c>
    </row>
    <row r="65" spans="1:6" x14ac:dyDescent="0.3">
      <c r="A65" s="15"/>
      <c r="B65" s="15"/>
    </row>
    <row r="66" spans="1:6" x14ac:dyDescent="0.3">
      <c r="A66" s="15"/>
      <c r="B66" s="15"/>
    </row>
    <row r="67" spans="1:6" x14ac:dyDescent="0.3">
      <c r="A67" s="15"/>
      <c r="B67" s="15"/>
      <c r="C67" s="18" t="s">
        <v>37</v>
      </c>
      <c r="D67" s="19"/>
      <c r="E67" s="19"/>
      <c r="F67" s="19"/>
    </row>
    <row r="68" spans="1:6" x14ac:dyDescent="0.3">
      <c r="A68" s="9" t="s">
        <v>41</v>
      </c>
      <c r="B68" s="9" t="s">
        <v>41</v>
      </c>
      <c r="C68" s="4" t="s">
        <v>9</v>
      </c>
      <c r="D68" s="4" t="s">
        <v>10</v>
      </c>
      <c r="E68" s="4" t="s">
        <v>11</v>
      </c>
      <c r="F68" s="4" t="s">
        <v>12</v>
      </c>
    </row>
    <row r="69" spans="1:6" x14ac:dyDescent="0.3">
      <c r="A69" s="8" t="s">
        <v>13</v>
      </c>
      <c r="B69" s="8" t="s">
        <v>126</v>
      </c>
      <c r="C69" s="2">
        <v>6.00471313332729E-4</v>
      </c>
      <c r="D69" s="2">
        <v>7.0811081934322702E-4</v>
      </c>
      <c r="E69" s="2">
        <v>7.2162145202786098E-4</v>
      </c>
      <c r="F69" s="2">
        <v>7.99254029572399E-4</v>
      </c>
    </row>
    <row r="70" spans="1:6" x14ac:dyDescent="0.3">
      <c r="A70" s="8" t="s">
        <v>13</v>
      </c>
      <c r="B70" s="8" t="s">
        <v>127</v>
      </c>
      <c r="C70" s="2">
        <v>3.2629384573552101E-3</v>
      </c>
      <c r="D70" s="2">
        <v>3.8651048889151202E-3</v>
      </c>
      <c r="E70" s="2">
        <v>3.9880915029945497E-3</v>
      </c>
      <c r="F70" s="2">
        <v>3.9245422221311404E-3</v>
      </c>
    </row>
    <row r="71" spans="1:6" x14ac:dyDescent="0.3">
      <c r="A71" s="8" t="s">
        <v>13</v>
      </c>
      <c r="B71" s="8" t="s">
        <v>128</v>
      </c>
      <c r="C71" s="2">
        <v>1.20018731683737E-2</v>
      </c>
      <c r="D71" s="2">
        <v>1.62828607677101E-2</v>
      </c>
      <c r="E71" s="2">
        <v>1.74409281376589E-2</v>
      </c>
      <c r="F71" s="2">
        <v>1.87073261537095E-2</v>
      </c>
    </row>
    <row r="72" spans="1:6" x14ac:dyDescent="0.3">
      <c r="A72" s="8" t="s">
        <v>13</v>
      </c>
      <c r="B72" s="8" t="s">
        <v>129</v>
      </c>
      <c r="C72" s="2">
        <v>7.5908637723194096E-4</v>
      </c>
      <c r="D72" s="2">
        <v>8.8513852417903399E-4</v>
      </c>
      <c r="E72" s="2">
        <v>8.6455130484497302E-4</v>
      </c>
      <c r="F72" s="2">
        <v>9.0855372592418002E-4</v>
      </c>
    </row>
    <row r="73" spans="1:6" x14ac:dyDescent="0.3">
      <c r="A73" s="8" t="s">
        <v>13</v>
      </c>
      <c r="B73" s="8" t="s">
        <v>130</v>
      </c>
      <c r="C73" s="2">
        <v>8.2177709296353402E-3</v>
      </c>
      <c r="D73" s="2">
        <v>1.097571769982E-2</v>
      </c>
      <c r="E73" s="2">
        <v>1.1678414803349401E-2</v>
      </c>
      <c r="F73" s="2">
        <v>1.25148152322789E-2</v>
      </c>
    </row>
    <row r="74" spans="1:6" x14ac:dyDescent="0.3">
      <c r="A74" s="8" t="s">
        <v>13</v>
      </c>
      <c r="B74" s="8" t="s">
        <v>131</v>
      </c>
      <c r="C74" s="2">
        <v>1.9562524547569399E-3</v>
      </c>
      <c r="D74" s="2">
        <v>2.4710117133331399E-3</v>
      </c>
      <c r="E74" s="2">
        <v>2.53439031702539E-3</v>
      </c>
      <c r="F74" s="2">
        <v>2.5787897107998302E-3</v>
      </c>
    </row>
    <row r="75" spans="1:6" x14ac:dyDescent="0.3">
      <c r="A75" s="8" t="s">
        <v>13</v>
      </c>
      <c r="B75" s="8" t="s">
        <v>132</v>
      </c>
      <c r="C75" s="2">
        <v>2.68134988972477E-4</v>
      </c>
      <c r="D75" s="2">
        <v>3.6880771840793098E-4</v>
      </c>
      <c r="E75" s="2">
        <v>3.55581585057207E-4</v>
      </c>
      <c r="F75" s="2">
        <v>4.0304263029719301E-4</v>
      </c>
    </row>
    <row r="76" spans="1:6" x14ac:dyDescent="0.3">
      <c r="A76" s="8" t="s">
        <v>13</v>
      </c>
      <c r="B76" s="8" t="s">
        <v>133</v>
      </c>
      <c r="C76" s="2">
        <v>2.5869361612133302E-3</v>
      </c>
      <c r="D76" s="2">
        <v>3.7913433452335301E-3</v>
      </c>
      <c r="E76" s="2">
        <v>4.1414796377251097E-3</v>
      </c>
      <c r="F76" s="2">
        <v>4.4744563194010403E-3</v>
      </c>
    </row>
    <row r="77" spans="1:6" x14ac:dyDescent="0.3">
      <c r="A77" s="8" t="s">
        <v>13</v>
      </c>
      <c r="B77" s="8" t="s">
        <v>134</v>
      </c>
      <c r="C77" s="2">
        <v>0.95886960331127802</v>
      </c>
      <c r="D77" s="2">
        <v>0.94590697194110895</v>
      </c>
      <c r="E77" s="2">
        <v>0.94262237932885695</v>
      </c>
      <c r="F77" s="2">
        <v>0.93907908174592603</v>
      </c>
    </row>
    <row r="78" spans="1:6" x14ac:dyDescent="0.3">
      <c r="A78" s="8" t="s">
        <v>14</v>
      </c>
      <c r="B78" s="8" t="s">
        <v>126</v>
      </c>
      <c r="C78" s="2">
        <v>3.4770514603616099E-4</v>
      </c>
      <c r="D78" s="2">
        <v>4.5714285714285703E-4</v>
      </c>
      <c r="E78" s="2">
        <v>5.5828494863778501E-4</v>
      </c>
      <c r="F78" s="2">
        <v>5.4141851651326499E-4</v>
      </c>
    </row>
    <row r="79" spans="1:6" x14ac:dyDescent="0.3">
      <c r="A79" s="8" t="s">
        <v>14</v>
      </c>
      <c r="B79" s="8" t="s">
        <v>127</v>
      </c>
      <c r="C79" s="2">
        <v>2.3180343069077402E-3</v>
      </c>
      <c r="D79" s="2">
        <v>2.7428571428571402E-3</v>
      </c>
      <c r="E79" s="2">
        <v>3.23805270209915E-3</v>
      </c>
      <c r="F79" s="2">
        <v>3.24851109907959E-3</v>
      </c>
    </row>
    <row r="80" spans="1:6" x14ac:dyDescent="0.3">
      <c r="A80" s="8" t="s">
        <v>14</v>
      </c>
      <c r="B80" s="8" t="s">
        <v>128</v>
      </c>
      <c r="C80" s="2">
        <v>8.4608252202132608E-3</v>
      </c>
      <c r="D80" s="2">
        <v>1.06285714285714E-2</v>
      </c>
      <c r="E80" s="2">
        <v>1.0942384993300599E-2</v>
      </c>
      <c r="F80" s="2">
        <v>1.1911207363291799E-2</v>
      </c>
    </row>
    <row r="81" spans="1:6" x14ac:dyDescent="0.3">
      <c r="A81" s="8" t="s">
        <v>14</v>
      </c>
      <c r="B81" s="8" t="s">
        <v>129</v>
      </c>
      <c r="C81" s="2">
        <v>9.2721372276309696E-4</v>
      </c>
      <c r="D81" s="2">
        <v>1.1428571428571399E-3</v>
      </c>
      <c r="E81" s="2">
        <v>1.22822688700313E-3</v>
      </c>
      <c r="F81" s="2">
        <v>1.2994044396318399E-3</v>
      </c>
    </row>
    <row r="82" spans="1:6" x14ac:dyDescent="0.3">
      <c r="A82" s="8" t="s">
        <v>14</v>
      </c>
      <c r="B82" s="8" t="s">
        <v>130</v>
      </c>
      <c r="C82" s="2">
        <v>6.6063977746870697E-3</v>
      </c>
      <c r="D82" s="2">
        <v>9.9428571428571404E-3</v>
      </c>
      <c r="E82" s="2">
        <v>1.00491290754801E-2</v>
      </c>
      <c r="F82" s="2">
        <v>1.07200866269626E-2</v>
      </c>
    </row>
    <row r="83" spans="1:6" x14ac:dyDescent="0.3">
      <c r="A83" s="8" t="s">
        <v>14</v>
      </c>
      <c r="B83" s="8" t="s">
        <v>131</v>
      </c>
      <c r="C83" s="2">
        <v>2.7816411682892901E-3</v>
      </c>
      <c r="D83" s="2">
        <v>3.6571428571428601E-3</v>
      </c>
      <c r="E83" s="2">
        <v>4.0196516301920504E-3</v>
      </c>
      <c r="F83" s="2">
        <v>4.4396318354087702E-3</v>
      </c>
    </row>
    <row r="84" spans="1:6" x14ac:dyDescent="0.3">
      <c r="A84" s="8" t="s">
        <v>14</v>
      </c>
      <c r="B84" s="8" t="s">
        <v>132</v>
      </c>
      <c r="C84" s="2">
        <v>3.4770514603616099E-4</v>
      </c>
      <c r="D84" s="2">
        <v>3.4285714285714301E-4</v>
      </c>
      <c r="E84" s="2">
        <v>3.3497096918267099E-4</v>
      </c>
      <c r="F84" s="2">
        <v>3.2485110990795901E-4</v>
      </c>
    </row>
    <row r="85" spans="1:6" x14ac:dyDescent="0.3">
      <c r="A85" s="8" t="s">
        <v>14</v>
      </c>
      <c r="B85" s="8" t="s">
        <v>133</v>
      </c>
      <c r="C85" s="2">
        <v>4.1724617524339404E-3</v>
      </c>
      <c r="D85" s="2">
        <v>5.4857142857142899E-3</v>
      </c>
      <c r="E85" s="2">
        <v>5.8061634658329603E-3</v>
      </c>
      <c r="F85" s="2">
        <v>5.6307525717379497E-3</v>
      </c>
    </row>
    <row r="86" spans="1:6" x14ac:dyDescent="0.3">
      <c r="A86" s="8" t="s">
        <v>14</v>
      </c>
      <c r="B86" s="8" t="s">
        <v>134</v>
      </c>
      <c r="C86" s="2">
        <v>0.95815948076031499</v>
      </c>
      <c r="D86" s="2">
        <v>0.94662857142857104</v>
      </c>
      <c r="E86" s="2">
        <v>0.94361322018758398</v>
      </c>
      <c r="F86" s="2">
        <v>0.942068218733081</v>
      </c>
    </row>
    <row r="87" spans="1:6" x14ac:dyDescent="0.3">
      <c r="A87" s="8" t="s">
        <v>15</v>
      </c>
      <c r="B87" s="8" t="s">
        <v>126</v>
      </c>
      <c r="C87" s="2">
        <v>8.3443959795182995E-4</v>
      </c>
      <c r="D87" s="2">
        <v>9.0140845070422505E-4</v>
      </c>
      <c r="E87" s="2">
        <v>1.07395474576899E-3</v>
      </c>
      <c r="F87" s="2">
        <v>1.02658111824015E-3</v>
      </c>
    </row>
    <row r="88" spans="1:6" x14ac:dyDescent="0.3">
      <c r="A88" s="8" t="s">
        <v>15</v>
      </c>
      <c r="B88" s="8" t="s">
        <v>127</v>
      </c>
      <c r="C88" s="2">
        <v>3.7929072634174102E-3</v>
      </c>
      <c r="D88" s="2">
        <v>4.3943661971831E-3</v>
      </c>
      <c r="E88" s="2">
        <v>4.4439506721475402E-3</v>
      </c>
      <c r="F88" s="2">
        <v>4.2896425297891802E-3</v>
      </c>
    </row>
    <row r="89" spans="1:6" x14ac:dyDescent="0.3">
      <c r="A89" s="8" t="s">
        <v>15</v>
      </c>
      <c r="B89" s="8" t="s">
        <v>128</v>
      </c>
      <c r="C89" s="2">
        <v>1.0316707756495401E-2</v>
      </c>
      <c r="D89" s="2">
        <v>1.43474178403756E-2</v>
      </c>
      <c r="E89" s="2">
        <v>1.5627893197052201E-2</v>
      </c>
      <c r="F89" s="2">
        <v>1.74152153987168E-2</v>
      </c>
    </row>
    <row r="90" spans="1:6" x14ac:dyDescent="0.3">
      <c r="A90" s="8" t="s">
        <v>15</v>
      </c>
      <c r="B90" s="8" t="s">
        <v>129</v>
      </c>
      <c r="C90" s="2">
        <v>8.7236867058600404E-4</v>
      </c>
      <c r="D90" s="2">
        <v>1.1643192488262899E-3</v>
      </c>
      <c r="E90" s="2">
        <v>1.18505351257268E-3</v>
      </c>
      <c r="F90" s="2">
        <v>1.1732355637030199E-3</v>
      </c>
    </row>
    <row r="91" spans="1:6" x14ac:dyDescent="0.3">
      <c r="A91" s="8" t="s">
        <v>15</v>
      </c>
      <c r="B91" s="8" t="s">
        <v>130</v>
      </c>
      <c r="C91" s="2">
        <v>1.19476578797648E-2</v>
      </c>
      <c r="D91" s="2">
        <v>1.62253521126761E-2</v>
      </c>
      <c r="E91" s="2">
        <v>1.7664703921786502E-2</v>
      </c>
      <c r="F91" s="2">
        <v>1.9541704857928499E-2</v>
      </c>
    </row>
    <row r="92" spans="1:6" x14ac:dyDescent="0.3">
      <c r="A92" s="8" t="s">
        <v>15</v>
      </c>
      <c r="B92" s="8" t="s">
        <v>131</v>
      </c>
      <c r="C92" s="2">
        <v>2.3516025033187898E-3</v>
      </c>
      <c r="D92" s="2">
        <v>3.0798122065727701E-3</v>
      </c>
      <c r="E92" s="2">
        <v>3.0737325482353799E-3</v>
      </c>
      <c r="F92" s="2">
        <v>3.22639780018332E-3</v>
      </c>
    </row>
    <row r="93" spans="1:6" x14ac:dyDescent="0.3">
      <c r="A93" s="8" t="s">
        <v>15</v>
      </c>
      <c r="B93" s="8" t="s">
        <v>132</v>
      </c>
      <c r="C93" s="2">
        <v>2.65503508439219E-4</v>
      </c>
      <c r="D93" s="2">
        <v>2.2535211267605599E-4</v>
      </c>
      <c r="E93" s="2">
        <v>2.2219753360737699E-4</v>
      </c>
      <c r="F93" s="2">
        <v>2.19981668194317E-4</v>
      </c>
    </row>
    <row r="94" spans="1:6" x14ac:dyDescent="0.3">
      <c r="A94" s="8" t="s">
        <v>15</v>
      </c>
      <c r="B94" s="8" t="s">
        <v>133</v>
      </c>
      <c r="C94" s="2">
        <v>2.0102408496112298E-3</v>
      </c>
      <c r="D94" s="2">
        <v>3.53051643192488E-3</v>
      </c>
      <c r="E94" s="2">
        <v>4.1847202162722703E-3</v>
      </c>
      <c r="F94" s="2">
        <v>4.4729605866177802E-3</v>
      </c>
    </row>
    <row r="95" spans="1:6" x14ac:dyDescent="0.3">
      <c r="A95" s="8" t="s">
        <v>15</v>
      </c>
      <c r="B95" s="8" t="s">
        <v>134</v>
      </c>
      <c r="C95" s="2">
        <v>0.95562298501801601</v>
      </c>
      <c r="D95" s="2">
        <v>0.93934272300469501</v>
      </c>
      <c r="E95" s="2">
        <v>0.93452579343036002</v>
      </c>
      <c r="F95" s="2">
        <v>0.92832263978001806</v>
      </c>
    </row>
    <row r="96" spans="1:6" x14ac:dyDescent="0.3">
      <c r="A96" s="8" t="s">
        <v>16</v>
      </c>
      <c r="B96" s="8" t="s">
        <v>126</v>
      </c>
      <c r="C96" s="2">
        <v>7.4654721911160903E-4</v>
      </c>
      <c r="D96" s="2">
        <v>1.01148760927679E-3</v>
      </c>
      <c r="E96" s="2">
        <v>1.02718619461754E-3</v>
      </c>
      <c r="F96" s="2">
        <v>8.1727167472587299E-4</v>
      </c>
    </row>
    <row r="97" spans="1:6" x14ac:dyDescent="0.3">
      <c r="A97" s="8" t="s">
        <v>16</v>
      </c>
      <c r="B97" s="8" t="s">
        <v>127</v>
      </c>
      <c r="C97" s="2">
        <v>5.2258305337812604E-3</v>
      </c>
      <c r="D97" s="2">
        <v>5.3464345061773003E-3</v>
      </c>
      <c r="E97" s="2">
        <v>5.4783263712935701E-3</v>
      </c>
      <c r="F97" s="2">
        <v>5.7890076959749397E-3</v>
      </c>
    </row>
    <row r="98" spans="1:6" x14ac:dyDescent="0.3">
      <c r="A98" s="8" t="s">
        <v>16</v>
      </c>
      <c r="B98" s="8" t="s">
        <v>128</v>
      </c>
      <c r="C98" s="2">
        <v>1.29152668906308E-2</v>
      </c>
      <c r="D98" s="2">
        <v>1.6689545553066999E-2</v>
      </c>
      <c r="E98" s="2">
        <v>1.7530644388139401E-2</v>
      </c>
      <c r="F98" s="2">
        <v>1.9614520193421001E-2</v>
      </c>
    </row>
    <row r="99" spans="1:6" x14ac:dyDescent="0.3">
      <c r="A99" s="8" t="s">
        <v>16</v>
      </c>
      <c r="B99" s="8" t="s">
        <v>129</v>
      </c>
      <c r="C99" s="2">
        <v>7.4654721911160903E-4</v>
      </c>
      <c r="D99" s="2">
        <v>1.1559858391734701E-3</v>
      </c>
      <c r="E99" s="2">
        <v>1.23262343354105E-3</v>
      </c>
      <c r="F99" s="2">
        <v>1.2940134849826299E-3</v>
      </c>
    </row>
    <row r="100" spans="1:6" x14ac:dyDescent="0.3">
      <c r="A100" s="8" t="s">
        <v>16</v>
      </c>
      <c r="B100" s="8" t="s">
        <v>130</v>
      </c>
      <c r="C100" s="2">
        <v>9.5558044046285904E-3</v>
      </c>
      <c r="D100" s="2">
        <v>1.2715844230908199E-2</v>
      </c>
      <c r="E100" s="2">
        <v>1.3558857768951601E-2</v>
      </c>
      <c r="F100" s="2">
        <v>1.5391949874003901E-2</v>
      </c>
    </row>
    <row r="101" spans="1:6" x14ac:dyDescent="0.3">
      <c r="A101" s="8" t="s">
        <v>16</v>
      </c>
      <c r="B101" s="8" t="s">
        <v>131</v>
      </c>
      <c r="C101" s="2">
        <v>2.4636058230683099E-3</v>
      </c>
      <c r="D101" s="2">
        <v>3.1067119427787E-3</v>
      </c>
      <c r="E101" s="2">
        <v>3.01307950421146E-3</v>
      </c>
      <c r="F101" s="2">
        <v>2.79234488864673E-3</v>
      </c>
    </row>
    <row r="102" spans="1:6" x14ac:dyDescent="0.3">
      <c r="A102" s="8" t="s">
        <v>16</v>
      </c>
      <c r="B102" s="8" t="s">
        <v>132</v>
      </c>
      <c r="C102" s="2">
        <v>2.9861888764464399E-4</v>
      </c>
      <c r="D102" s="2">
        <v>4.3349468969005098E-4</v>
      </c>
      <c r="E102" s="2">
        <v>6.8479079641169604E-4</v>
      </c>
      <c r="F102" s="2">
        <v>5.4484778315058203E-4</v>
      </c>
    </row>
    <row r="103" spans="1:6" x14ac:dyDescent="0.3">
      <c r="A103" s="8" t="s">
        <v>16</v>
      </c>
      <c r="B103" s="8" t="s">
        <v>133</v>
      </c>
      <c r="C103" s="2">
        <v>2.3889511011571502E-3</v>
      </c>
      <c r="D103" s="2">
        <v>3.6847048623654399E-3</v>
      </c>
      <c r="E103" s="2">
        <v>4.1087447784701799E-3</v>
      </c>
      <c r="F103" s="2">
        <v>3.9501464278417203E-3</v>
      </c>
    </row>
    <row r="104" spans="1:6" x14ac:dyDescent="0.3">
      <c r="A104" s="8" t="s">
        <v>16</v>
      </c>
      <c r="B104" s="8" t="s">
        <v>134</v>
      </c>
      <c r="C104" s="2">
        <v>0.95363941769316896</v>
      </c>
      <c r="D104" s="2">
        <v>0.93923849432844497</v>
      </c>
      <c r="E104" s="2">
        <v>0.93562966513730095</v>
      </c>
      <c r="F104" s="2">
        <v>0.93189402710617697</v>
      </c>
    </row>
    <row r="105" spans="1:6" x14ac:dyDescent="0.3">
      <c r="A105" s="8" t="s">
        <v>17</v>
      </c>
      <c r="B105" s="8" t="s">
        <v>126</v>
      </c>
      <c r="C105" s="2">
        <v>4.9369884370533996E-4</v>
      </c>
      <c r="D105" s="2">
        <v>6.4842432888082002E-4</v>
      </c>
      <c r="E105" s="2">
        <v>5.8679936156229501E-4</v>
      </c>
      <c r="F105" s="2">
        <v>4.8432717269169699E-4</v>
      </c>
    </row>
    <row r="106" spans="1:6" x14ac:dyDescent="0.3">
      <c r="A106" s="8" t="s">
        <v>17</v>
      </c>
      <c r="B106" s="8" t="s">
        <v>127</v>
      </c>
      <c r="C106" s="2">
        <v>1.48109653111602E-3</v>
      </c>
      <c r="D106" s="2">
        <v>1.89339904033199E-3</v>
      </c>
      <c r="E106" s="2">
        <v>1.66651018683692E-3</v>
      </c>
      <c r="F106" s="2">
        <v>1.37548917044442E-3</v>
      </c>
    </row>
    <row r="107" spans="1:6" x14ac:dyDescent="0.3">
      <c r="A107" s="8" t="s">
        <v>17</v>
      </c>
      <c r="B107" s="8" t="s">
        <v>128</v>
      </c>
      <c r="C107" s="2">
        <v>1.53306483045342E-3</v>
      </c>
      <c r="D107" s="2">
        <v>1.89339904033199E-3</v>
      </c>
      <c r="E107" s="2">
        <v>2.1828936250117398E-3</v>
      </c>
      <c r="F107" s="2">
        <v>2.2472780812894701E-3</v>
      </c>
    </row>
    <row r="108" spans="1:6" x14ac:dyDescent="0.3">
      <c r="A108" s="8" t="s">
        <v>17</v>
      </c>
      <c r="B108" s="8" t="s">
        <v>129</v>
      </c>
      <c r="C108" s="2">
        <v>3.11809796024425E-4</v>
      </c>
      <c r="D108" s="2">
        <v>4.1499157048372501E-4</v>
      </c>
      <c r="E108" s="2">
        <v>3.9902356586235998E-4</v>
      </c>
      <c r="F108" s="2">
        <v>3.2934247743035398E-4</v>
      </c>
    </row>
    <row r="109" spans="1:6" x14ac:dyDescent="0.3">
      <c r="A109" s="8" t="s">
        <v>17</v>
      </c>
      <c r="B109" s="8" t="s">
        <v>130</v>
      </c>
      <c r="C109" s="2">
        <v>2.1826685721709799E-3</v>
      </c>
      <c r="D109" s="2">
        <v>2.6455712618337398E-3</v>
      </c>
      <c r="E109" s="2">
        <v>2.7462210121115401E-3</v>
      </c>
      <c r="F109" s="2">
        <v>3.0222015575961901E-3</v>
      </c>
    </row>
    <row r="110" spans="1:6" x14ac:dyDescent="0.3">
      <c r="A110" s="8" t="s">
        <v>17</v>
      </c>
      <c r="B110" s="8" t="s">
        <v>131</v>
      </c>
      <c r="C110" s="2">
        <v>9.6141353774197697E-4</v>
      </c>
      <c r="D110" s="2">
        <v>1.4005965503825701E-3</v>
      </c>
      <c r="E110" s="2">
        <v>1.4317904422119999E-3</v>
      </c>
      <c r="F110" s="2">
        <v>1.31736990972142E-3</v>
      </c>
    </row>
    <row r="111" spans="1:6" x14ac:dyDescent="0.3">
      <c r="A111" s="8" t="s">
        <v>17</v>
      </c>
      <c r="B111" s="8" t="s">
        <v>132</v>
      </c>
      <c r="C111" s="2">
        <v>2.3385734701831899E-4</v>
      </c>
      <c r="D111" s="2">
        <v>3.3718065101802602E-4</v>
      </c>
      <c r="E111" s="2">
        <v>3.5207961693737699E-4</v>
      </c>
      <c r="F111" s="2">
        <v>4.2620791196869301E-4</v>
      </c>
    </row>
    <row r="112" spans="1:6" x14ac:dyDescent="0.3">
      <c r="A112" s="8" t="s">
        <v>17</v>
      </c>
      <c r="B112" s="8" t="s">
        <v>133</v>
      </c>
      <c r="C112" s="2">
        <v>1.53306483045342E-3</v>
      </c>
      <c r="D112" s="2">
        <v>1.9971469329529202E-3</v>
      </c>
      <c r="E112" s="2">
        <v>1.9012299314618299E-3</v>
      </c>
      <c r="F112" s="2">
        <v>1.7435778216901099E-3</v>
      </c>
    </row>
    <row r="113" spans="1:6" x14ac:dyDescent="0.3">
      <c r="A113" s="8" t="s">
        <v>17</v>
      </c>
      <c r="B113" s="8" t="s">
        <v>134</v>
      </c>
      <c r="C113" s="2">
        <v>0.98724178251266703</v>
      </c>
      <c r="D113" s="2">
        <v>0.98285566074439101</v>
      </c>
      <c r="E113" s="2">
        <v>0.98305323443808101</v>
      </c>
      <c r="F113" s="2">
        <v>0.98326165291177503</v>
      </c>
    </row>
    <row r="114" spans="1:6" x14ac:dyDescent="0.3">
      <c r="A114" s="8" t="s">
        <v>13</v>
      </c>
      <c r="B114" s="8" t="s">
        <v>135</v>
      </c>
      <c r="C114" s="2">
        <v>4.2675005287168798E-4</v>
      </c>
      <c r="D114" s="2">
        <v>7.1917505089546499E-4</v>
      </c>
      <c r="E114" s="2">
        <v>8.6455130484497302E-4</v>
      </c>
      <c r="F114" s="2">
        <v>1.12373750311675E-3</v>
      </c>
    </row>
    <row r="115" spans="1:6" x14ac:dyDescent="0.3">
      <c r="A115" s="8" t="s">
        <v>13</v>
      </c>
      <c r="B115" s="8" t="s">
        <v>136</v>
      </c>
      <c r="C115" s="2">
        <v>1.10501827849784E-2</v>
      </c>
      <c r="D115" s="2">
        <v>1.40257575310536E-2</v>
      </c>
      <c r="E115" s="2">
        <v>1.47880106256144E-2</v>
      </c>
      <c r="F115" s="2">
        <v>1.5486400726843E-2</v>
      </c>
    </row>
    <row r="116" spans="1:6" x14ac:dyDescent="0.3">
      <c r="A116" s="8" t="s">
        <v>14</v>
      </c>
      <c r="B116" s="8" t="s">
        <v>135</v>
      </c>
      <c r="C116" s="2">
        <v>8.1131200741771001E-4</v>
      </c>
      <c r="D116" s="2">
        <v>9.1428571428571405E-4</v>
      </c>
      <c r="E116" s="2">
        <v>8.9325591782045595E-4</v>
      </c>
      <c r="F116" s="2">
        <v>9.7455332972387696E-4</v>
      </c>
    </row>
    <row r="117" spans="1:6" x14ac:dyDescent="0.3">
      <c r="A117" s="8" t="s">
        <v>14</v>
      </c>
      <c r="B117" s="8" t="s">
        <v>136</v>
      </c>
      <c r="C117" s="2">
        <v>1.5067222994900299E-2</v>
      </c>
      <c r="D117" s="2">
        <v>1.80571428571429E-2</v>
      </c>
      <c r="E117" s="2">
        <v>1.9316659222867402E-2</v>
      </c>
      <c r="F117" s="2">
        <v>1.88413643746616E-2</v>
      </c>
    </row>
    <row r="118" spans="1:6" x14ac:dyDescent="0.3">
      <c r="A118" s="8" t="s">
        <v>17</v>
      </c>
      <c r="B118" s="8" t="s">
        <v>135</v>
      </c>
      <c r="C118" s="2">
        <v>1.2992074834350999E-4</v>
      </c>
      <c r="D118" s="2">
        <v>1.8155881208662899E-4</v>
      </c>
      <c r="E118" s="2">
        <v>2.1124777016242601E-4</v>
      </c>
      <c r="F118" s="2">
        <v>1.9373086907667901E-4</v>
      </c>
    </row>
    <row r="119" spans="1:6" x14ac:dyDescent="0.3">
      <c r="A119" s="8" t="s">
        <v>17</v>
      </c>
      <c r="B119" s="8" t="s">
        <v>136</v>
      </c>
      <c r="C119" s="2">
        <v>3.8976224503053099E-3</v>
      </c>
      <c r="D119" s="2">
        <v>5.7320710673064504E-3</v>
      </c>
      <c r="E119" s="2">
        <v>5.4689700497605898E-3</v>
      </c>
      <c r="F119" s="2">
        <v>5.5988221163160096E-3</v>
      </c>
    </row>
    <row r="120" spans="1:6" x14ac:dyDescent="0.3">
      <c r="A120" s="8" t="s">
        <v>15</v>
      </c>
      <c r="B120" s="8" t="s">
        <v>135</v>
      </c>
      <c r="C120" s="2">
        <v>6.8272330741513403E-4</v>
      </c>
      <c r="D120" s="2">
        <v>1.0892018779342699E-3</v>
      </c>
      <c r="E120" s="2">
        <v>1.07395474576899E-3</v>
      </c>
      <c r="F120" s="2">
        <v>1.5032080659945E-3</v>
      </c>
    </row>
    <row r="121" spans="1:6" x14ac:dyDescent="0.3">
      <c r="A121" s="8" t="s">
        <v>15</v>
      </c>
      <c r="B121" s="8" t="s">
        <v>136</v>
      </c>
      <c r="C121" s="2">
        <v>1.1302863644983899E-2</v>
      </c>
      <c r="D121" s="2">
        <v>1.56995305164319E-2</v>
      </c>
      <c r="E121" s="2">
        <v>1.6924045476428499E-2</v>
      </c>
      <c r="F121" s="2">
        <v>1.8808432630614099E-2</v>
      </c>
    </row>
    <row r="122" spans="1:6" x14ac:dyDescent="0.3">
      <c r="A122" s="8" t="s">
        <v>16</v>
      </c>
      <c r="B122" s="8" t="s">
        <v>135</v>
      </c>
      <c r="C122" s="2">
        <v>5.22583053378126E-4</v>
      </c>
      <c r="D122" s="2">
        <v>7.9474026443176104E-4</v>
      </c>
      <c r="E122" s="2">
        <v>8.2174895569403505E-4</v>
      </c>
      <c r="F122" s="2">
        <v>1.1578015391949901E-3</v>
      </c>
    </row>
    <row r="123" spans="1:6" x14ac:dyDescent="0.3">
      <c r="A123" s="8" t="s">
        <v>16</v>
      </c>
      <c r="B123" s="8" t="s">
        <v>136</v>
      </c>
      <c r="C123" s="2">
        <v>1.14968271743188E-2</v>
      </c>
      <c r="D123" s="2">
        <v>1.58225561736869E-2</v>
      </c>
      <c r="E123" s="2">
        <v>1.6914332671368899E-2</v>
      </c>
      <c r="F123" s="2">
        <v>1.6754069331880402E-2</v>
      </c>
    </row>
    <row r="124" spans="1:6" x14ac:dyDescent="0.3">
      <c r="A124" s="15"/>
      <c r="B124" s="15"/>
    </row>
    <row r="125" spans="1:6" x14ac:dyDescent="0.3">
      <c r="A125" s="13" t="s">
        <v>42</v>
      </c>
      <c r="B125" s="15"/>
    </row>
    <row r="126" spans="1:6" x14ac:dyDescent="0.3">
      <c r="A126" s="14" t="s">
        <v>43</v>
      </c>
      <c r="B126" s="15"/>
    </row>
    <row r="127" spans="1:6" x14ac:dyDescent="0.3">
      <c r="A127" s="14" t="s">
        <v>44</v>
      </c>
      <c r="B127" s="15"/>
    </row>
    <row r="128" spans="1:6" x14ac:dyDescent="0.3">
      <c r="A128" s="14" t="s">
        <v>139</v>
      </c>
      <c r="B128" s="15"/>
    </row>
    <row r="129" spans="1:2" x14ac:dyDescent="0.3">
      <c r="A129" s="14" t="s">
        <v>45</v>
      </c>
      <c r="B129" s="15"/>
    </row>
    <row r="130" spans="1:2" x14ac:dyDescent="0.3">
      <c r="A130" s="14" t="s">
        <v>46</v>
      </c>
      <c r="B130" s="15"/>
    </row>
    <row r="131" spans="1:2" x14ac:dyDescent="0.3">
      <c r="A131" s="14" t="s">
        <v>47</v>
      </c>
      <c r="B131" s="15"/>
    </row>
    <row r="132" spans="1:2" x14ac:dyDescent="0.3">
      <c r="A132" s="14" t="s">
        <v>140</v>
      </c>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F7"/>
    <mergeCell ref="C67:F67"/>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ageSetUpPr fitToPage="1"/>
  </sheetPr>
  <dimension ref="A1:O400"/>
  <sheetViews>
    <sheetView showGridLines="0" workbookViewId="0"/>
  </sheetViews>
  <sheetFormatPr defaultColWidth="11.5546875" defaultRowHeight="14.4" x14ac:dyDescent="0.3"/>
  <cols>
    <col min="1" max="1" width="25.6640625" customWidth="1"/>
    <col min="2" max="12" width="10.5546875" customWidth="1"/>
  </cols>
  <sheetData>
    <row r="1" spans="1:14" ht="15.6" x14ac:dyDescent="0.3">
      <c r="A1" s="12" t="s">
        <v>342</v>
      </c>
    </row>
    <row r="2" spans="1:14" ht="15.6" x14ac:dyDescent="0.3">
      <c r="A2" s="12" t="s">
        <v>343</v>
      </c>
    </row>
    <row r="3" spans="1:14" ht="15.6" x14ac:dyDescent="0.3">
      <c r="A3" s="12" t="s">
        <v>341</v>
      </c>
    </row>
    <row r="4" spans="1:14" x14ac:dyDescent="0.3">
      <c r="A4" s="15"/>
    </row>
    <row r="5" spans="1:14" x14ac:dyDescent="0.3">
      <c r="A5" s="15"/>
    </row>
    <row r="6" spans="1:14" x14ac:dyDescent="0.3">
      <c r="A6" s="16" t="str">
        <f>HYPERLINK("#'Table of contents'!A130", "Back to contents")</f>
        <v>Back to contents</v>
      </c>
    </row>
    <row r="7" spans="1:14" x14ac:dyDescent="0.3">
      <c r="A7" s="15"/>
      <c r="B7" s="18" t="s">
        <v>36</v>
      </c>
      <c r="C7" s="19"/>
      <c r="D7" s="19"/>
      <c r="E7" s="19"/>
      <c r="F7" s="19"/>
      <c r="G7" s="19"/>
      <c r="H7" s="19"/>
      <c r="I7" s="19"/>
      <c r="J7" s="19"/>
      <c r="K7" s="19"/>
      <c r="L7" s="19"/>
      <c r="M7" s="19"/>
      <c r="N7" s="19"/>
    </row>
    <row r="8" spans="1:14" x14ac:dyDescent="0.3">
      <c r="A8" s="9" t="s">
        <v>41</v>
      </c>
      <c r="B8" s="4" t="s">
        <v>0</v>
      </c>
      <c r="C8" s="4" t="s">
        <v>1</v>
      </c>
      <c r="D8" s="4" t="s">
        <v>2</v>
      </c>
      <c r="E8" s="4" t="s">
        <v>3</v>
      </c>
      <c r="F8" s="4" t="s">
        <v>4</v>
      </c>
      <c r="G8" s="4" t="s">
        <v>5</v>
      </c>
      <c r="H8" s="4" t="s">
        <v>6</v>
      </c>
      <c r="I8" s="4" t="s">
        <v>7</v>
      </c>
      <c r="J8" s="4" t="s">
        <v>8</v>
      </c>
      <c r="K8" s="4" t="s">
        <v>9</v>
      </c>
      <c r="L8" s="4" t="s">
        <v>10</v>
      </c>
      <c r="M8" s="4" t="s">
        <v>11</v>
      </c>
      <c r="N8" s="4" t="s">
        <v>12</v>
      </c>
    </row>
    <row r="9" spans="1:14" x14ac:dyDescent="0.3">
      <c r="A9" s="7" t="s">
        <v>332</v>
      </c>
      <c r="B9" s="1">
        <v>1519</v>
      </c>
      <c r="C9" s="1">
        <v>1543</v>
      </c>
      <c r="D9" s="1">
        <v>1548</v>
      </c>
      <c r="E9" s="1">
        <v>1546</v>
      </c>
      <c r="F9" s="1">
        <v>1552</v>
      </c>
      <c r="G9" s="1">
        <v>1570</v>
      </c>
      <c r="H9" s="1">
        <v>1576</v>
      </c>
      <c r="I9" s="1">
        <v>1670</v>
      </c>
      <c r="J9" s="1">
        <v>1801</v>
      </c>
      <c r="K9" s="1">
        <v>1899</v>
      </c>
      <c r="L9" s="1">
        <v>2031</v>
      </c>
      <c r="M9" s="1">
        <v>2124</v>
      </c>
      <c r="N9" s="1">
        <v>1996</v>
      </c>
    </row>
    <row r="10" spans="1:14" x14ac:dyDescent="0.3">
      <c r="A10" s="7" t="s">
        <v>333</v>
      </c>
      <c r="B10" s="1">
        <v>1866</v>
      </c>
      <c r="C10" s="1">
        <v>1846</v>
      </c>
      <c r="D10" s="1">
        <v>1840</v>
      </c>
      <c r="E10" s="1">
        <v>1774</v>
      </c>
      <c r="F10" s="1">
        <v>1799</v>
      </c>
      <c r="G10" s="1">
        <v>1865</v>
      </c>
      <c r="H10" s="1">
        <v>1932</v>
      </c>
      <c r="I10" s="1">
        <v>1985</v>
      </c>
      <c r="J10" s="1">
        <v>2071</v>
      </c>
      <c r="K10" s="1">
        <v>2175</v>
      </c>
      <c r="L10" s="1">
        <v>2320</v>
      </c>
      <c r="M10" s="1">
        <v>2525</v>
      </c>
      <c r="N10" s="1">
        <v>2531</v>
      </c>
    </row>
    <row r="11" spans="1:14" x14ac:dyDescent="0.3">
      <c r="A11" s="7" t="s">
        <v>334</v>
      </c>
      <c r="B11" s="1">
        <v>2331</v>
      </c>
      <c r="C11" s="1">
        <v>2320</v>
      </c>
      <c r="D11" s="1">
        <v>2258</v>
      </c>
      <c r="E11" s="1">
        <v>2237</v>
      </c>
      <c r="F11" s="1">
        <v>2311</v>
      </c>
      <c r="G11" s="1">
        <v>2270</v>
      </c>
      <c r="H11" s="1">
        <v>2304</v>
      </c>
      <c r="I11" s="1">
        <v>2377</v>
      </c>
      <c r="J11" s="1">
        <v>2495</v>
      </c>
      <c r="K11" s="1">
        <v>2714</v>
      </c>
      <c r="L11" s="1">
        <v>2831</v>
      </c>
      <c r="M11" s="1">
        <v>2941</v>
      </c>
      <c r="N11" s="1">
        <v>3415</v>
      </c>
    </row>
    <row r="12" spans="1:14" x14ac:dyDescent="0.3">
      <c r="A12" s="7" t="s">
        <v>335</v>
      </c>
      <c r="B12" s="1">
        <v>1359</v>
      </c>
      <c r="C12" s="1">
        <v>1357</v>
      </c>
      <c r="D12" s="1">
        <v>1394</v>
      </c>
      <c r="E12" s="1">
        <v>1551</v>
      </c>
      <c r="F12" s="1">
        <v>1555</v>
      </c>
      <c r="G12" s="1">
        <v>1584</v>
      </c>
      <c r="H12" s="1">
        <v>1596</v>
      </c>
      <c r="I12" s="1">
        <v>1768</v>
      </c>
      <c r="J12" s="1">
        <v>1860</v>
      </c>
      <c r="K12" s="1">
        <v>1886</v>
      </c>
      <c r="L12" s="1">
        <v>2022</v>
      </c>
      <c r="M12" s="1">
        <v>2121</v>
      </c>
      <c r="N12" s="1">
        <v>1746</v>
      </c>
    </row>
    <row r="13" spans="1:14" x14ac:dyDescent="0.3">
      <c r="A13" s="7" t="s">
        <v>336</v>
      </c>
      <c r="B13" s="1">
        <v>1131</v>
      </c>
      <c r="C13" s="1">
        <v>1142</v>
      </c>
      <c r="D13" s="1">
        <v>1134</v>
      </c>
      <c r="E13" s="1">
        <v>1039</v>
      </c>
      <c r="F13" s="1">
        <v>1058</v>
      </c>
      <c r="G13" s="1">
        <v>1096</v>
      </c>
      <c r="H13" s="1">
        <v>1153</v>
      </c>
      <c r="I13" s="1">
        <v>1160</v>
      </c>
      <c r="J13" s="1">
        <v>1153</v>
      </c>
      <c r="K13" s="1">
        <v>1212</v>
      </c>
      <c r="L13" s="1">
        <v>1301</v>
      </c>
      <c r="M13" s="1">
        <v>1386</v>
      </c>
      <c r="N13" s="1">
        <v>1479</v>
      </c>
    </row>
    <row r="14" spans="1:14" x14ac:dyDescent="0.3">
      <c r="A14" s="7" t="s">
        <v>337</v>
      </c>
      <c r="B14" s="1">
        <v>153</v>
      </c>
      <c r="C14" s="1">
        <v>146</v>
      </c>
      <c r="D14" s="1">
        <v>128</v>
      </c>
      <c r="E14" s="1">
        <v>124</v>
      </c>
      <c r="F14" s="1">
        <v>127</v>
      </c>
      <c r="G14" s="1">
        <v>124</v>
      </c>
      <c r="H14" s="1">
        <v>129</v>
      </c>
      <c r="I14" s="1">
        <v>122</v>
      </c>
      <c r="J14" s="1">
        <v>117</v>
      </c>
      <c r="K14" s="1">
        <v>123</v>
      </c>
      <c r="L14" s="1">
        <v>150</v>
      </c>
      <c r="M14" s="1">
        <v>144</v>
      </c>
      <c r="N14" s="1">
        <v>133</v>
      </c>
    </row>
    <row r="15" spans="1:14" x14ac:dyDescent="0.3">
      <c r="A15" s="7" t="s">
        <v>338</v>
      </c>
      <c r="B15" s="1">
        <v>1480</v>
      </c>
      <c r="C15" s="1">
        <v>1524</v>
      </c>
      <c r="D15" s="1">
        <v>1500</v>
      </c>
      <c r="E15" s="1">
        <v>1498</v>
      </c>
      <c r="F15" s="1">
        <v>1515</v>
      </c>
      <c r="G15" s="1">
        <v>1608</v>
      </c>
      <c r="H15" s="1">
        <v>1650</v>
      </c>
      <c r="I15" s="1">
        <v>1590</v>
      </c>
      <c r="J15" s="1">
        <v>1593</v>
      </c>
      <c r="K15" s="1">
        <v>1667</v>
      </c>
      <c r="L15" s="1">
        <v>1710</v>
      </c>
      <c r="M15" s="1">
        <v>1805</v>
      </c>
      <c r="N15" s="1">
        <v>1997</v>
      </c>
    </row>
    <row r="16" spans="1:14" x14ac:dyDescent="0.3">
      <c r="A16" s="10" t="s">
        <v>18</v>
      </c>
      <c r="B16" s="5">
        <v>9839</v>
      </c>
      <c r="C16" s="5">
        <v>9878</v>
      </c>
      <c r="D16" s="5">
        <v>9802</v>
      </c>
      <c r="E16" s="5">
        <v>9769</v>
      </c>
      <c r="F16" s="5">
        <v>9917</v>
      </c>
      <c r="G16" s="5">
        <v>10117</v>
      </c>
      <c r="H16" s="5">
        <v>10340</v>
      </c>
      <c r="I16" s="5">
        <v>10672</v>
      </c>
      <c r="J16" s="5">
        <v>11090</v>
      </c>
      <c r="K16" s="5">
        <v>11676</v>
      </c>
      <c r="L16" s="5">
        <v>12365</v>
      </c>
      <c r="M16" s="5">
        <v>13046</v>
      </c>
      <c r="N16" s="5">
        <v>13297</v>
      </c>
    </row>
    <row r="17" spans="1:15" x14ac:dyDescent="0.3">
      <c r="A17" s="15"/>
    </row>
    <row r="18" spans="1:15" x14ac:dyDescent="0.3">
      <c r="A18" s="15"/>
    </row>
    <row r="19" spans="1:15" x14ac:dyDescent="0.3">
      <c r="A19" s="15"/>
      <c r="B19" s="18" t="s">
        <v>37</v>
      </c>
      <c r="C19" s="19"/>
      <c r="D19" s="19"/>
      <c r="E19" s="19"/>
      <c r="F19" s="19"/>
      <c r="G19" s="19"/>
      <c r="H19" s="19"/>
      <c r="I19" s="19"/>
      <c r="J19" s="19"/>
      <c r="K19" s="19"/>
      <c r="L19" s="19"/>
      <c r="M19" s="19"/>
      <c r="N19" s="19"/>
    </row>
    <row r="20" spans="1:15" x14ac:dyDescent="0.3">
      <c r="A20" s="9" t="s">
        <v>41</v>
      </c>
      <c r="B20" s="4" t="s">
        <v>0</v>
      </c>
      <c r="C20" s="4" t="s">
        <v>1</v>
      </c>
      <c r="D20" s="4" t="s">
        <v>2</v>
      </c>
      <c r="E20" s="4" t="s">
        <v>3</v>
      </c>
      <c r="F20" s="4" t="s">
        <v>4</v>
      </c>
      <c r="G20" s="4" t="s">
        <v>5</v>
      </c>
      <c r="H20" s="4" t="s">
        <v>6</v>
      </c>
      <c r="I20" s="4" t="s">
        <v>7</v>
      </c>
      <c r="J20" s="4" t="s">
        <v>8</v>
      </c>
      <c r="K20" s="4" t="s">
        <v>9</v>
      </c>
      <c r="L20" s="4" t="s">
        <v>10</v>
      </c>
      <c r="M20" s="4" t="s">
        <v>11</v>
      </c>
      <c r="N20" s="4" t="s">
        <v>12</v>
      </c>
    </row>
    <row r="21" spans="1:15" x14ac:dyDescent="0.3">
      <c r="A21" s="8" t="s">
        <v>332</v>
      </c>
      <c r="B21" s="2">
        <v>0.15438560829352599</v>
      </c>
      <c r="C21" s="2">
        <v>0.15620570965782499</v>
      </c>
      <c r="D21" s="2">
        <v>0.15792695368292201</v>
      </c>
      <c r="E21" s="2">
        <v>0.15825570682772</v>
      </c>
      <c r="F21" s="2">
        <v>0.15649894121206001</v>
      </c>
      <c r="G21" s="2">
        <v>0.155184343184739</v>
      </c>
      <c r="H21" s="2">
        <v>0.15241779497098601</v>
      </c>
      <c r="I21" s="2">
        <v>0.15648425787106399</v>
      </c>
      <c r="J21" s="2">
        <v>0.16239855725879199</v>
      </c>
      <c r="K21" s="2">
        <v>0.16264131551901301</v>
      </c>
      <c r="L21" s="2">
        <v>0.164253942579863</v>
      </c>
      <c r="M21" s="2">
        <v>0.16280852368542101</v>
      </c>
      <c r="N21" s="2">
        <v>0.15010904715349299</v>
      </c>
    </row>
    <row r="22" spans="1:15" x14ac:dyDescent="0.3">
      <c r="A22" s="8" t="s">
        <v>333</v>
      </c>
      <c r="B22" s="2">
        <v>0.189653420063015</v>
      </c>
      <c r="C22" s="2">
        <v>0.18687993520955701</v>
      </c>
      <c r="D22" s="2">
        <v>0.187716792491328</v>
      </c>
      <c r="E22" s="2">
        <v>0.181594840823012</v>
      </c>
      <c r="F22" s="2">
        <v>0.18140566703640201</v>
      </c>
      <c r="G22" s="2">
        <v>0.18434318473855901</v>
      </c>
      <c r="H22" s="2">
        <v>0.18684719535783401</v>
      </c>
      <c r="I22" s="2">
        <v>0.18600074962518701</v>
      </c>
      <c r="J22" s="2">
        <v>0.18674481514878299</v>
      </c>
      <c r="K22" s="2">
        <v>0.18627954779033901</v>
      </c>
      <c r="L22" s="2">
        <v>0.18762636473918301</v>
      </c>
      <c r="M22" s="2">
        <v>0.19354591445653799</v>
      </c>
      <c r="N22" s="2">
        <v>0.190343686545837</v>
      </c>
    </row>
    <row r="23" spans="1:15" x14ac:dyDescent="0.3">
      <c r="A23" s="8" t="s">
        <v>334</v>
      </c>
      <c r="B23" s="2">
        <v>0.23691432056103301</v>
      </c>
      <c r="C23" s="2">
        <v>0.234865357359789</v>
      </c>
      <c r="D23" s="2">
        <v>0.230361150785554</v>
      </c>
      <c r="E23" s="2">
        <v>0.22898966117309899</v>
      </c>
      <c r="F23" s="2">
        <v>0.23303418372491699</v>
      </c>
      <c r="G23" s="2">
        <v>0.22437481466838</v>
      </c>
      <c r="H23" s="2">
        <v>0.22282398452611199</v>
      </c>
      <c r="I23" s="2">
        <v>0.22273238380809601</v>
      </c>
      <c r="J23" s="2">
        <v>0.22497745716862</v>
      </c>
      <c r="K23" s="2">
        <v>0.232442617334704</v>
      </c>
      <c r="L23" s="2">
        <v>0.22895268904165</v>
      </c>
      <c r="M23" s="2">
        <v>0.225433082937299</v>
      </c>
      <c r="N23" s="2">
        <v>0.25682484771001002</v>
      </c>
    </row>
    <row r="24" spans="1:15" x14ac:dyDescent="0.3">
      <c r="A24" s="8" t="s">
        <v>335</v>
      </c>
      <c r="B24" s="2">
        <v>0.138123793068401</v>
      </c>
      <c r="C24" s="2">
        <v>0.13737598704191101</v>
      </c>
      <c r="D24" s="2">
        <v>0.14221587431136501</v>
      </c>
      <c r="E24" s="2">
        <v>0.158767529941652</v>
      </c>
      <c r="F24" s="2">
        <v>0.156801452052032</v>
      </c>
      <c r="G24" s="2">
        <v>0.15656815261441101</v>
      </c>
      <c r="H24" s="2">
        <v>0.154352030947776</v>
      </c>
      <c r="I24" s="2">
        <v>0.16566716641679199</v>
      </c>
      <c r="J24" s="2">
        <v>0.16771866546438199</v>
      </c>
      <c r="K24" s="2">
        <v>0.16152792052072601</v>
      </c>
      <c r="L24" s="2">
        <v>0.16352608168216701</v>
      </c>
      <c r="M24" s="2">
        <v>0.162578568143492</v>
      </c>
      <c r="N24" s="2">
        <v>0.13130781379258499</v>
      </c>
    </row>
    <row r="25" spans="1:15" x14ac:dyDescent="0.3">
      <c r="A25" s="8" t="s">
        <v>336</v>
      </c>
      <c r="B25" s="2">
        <v>0.11495070637259901</v>
      </c>
      <c r="C25" s="2">
        <v>0.115610447459</v>
      </c>
      <c r="D25" s="2">
        <v>0.115690675372373</v>
      </c>
      <c r="E25" s="2">
        <v>0.106356843075033</v>
      </c>
      <c r="F25" s="2">
        <v>0.10668548956337599</v>
      </c>
      <c r="G25" s="2">
        <v>0.108332509637244</v>
      </c>
      <c r="H25" s="2">
        <v>0.111508704061896</v>
      </c>
      <c r="I25" s="2">
        <v>0.108695652173913</v>
      </c>
      <c r="J25" s="2">
        <v>0.103967538322813</v>
      </c>
      <c r="K25" s="2">
        <v>0.103802672147996</v>
      </c>
      <c r="L25" s="2">
        <v>0.10521633643348199</v>
      </c>
      <c r="M25" s="2">
        <v>0.10623946037099501</v>
      </c>
      <c r="N25" s="2">
        <v>0.111228096563135</v>
      </c>
    </row>
    <row r="26" spans="1:15" x14ac:dyDescent="0.3">
      <c r="A26" s="8" t="s">
        <v>337</v>
      </c>
      <c r="B26" s="2">
        <v>1.5550360809025301E-2</v>
      </c>
      <c r="C26" s="2">
        <v>1.4780319902814301E-2</v>
      </c>
      <c r="D26" s="2">
        <v>1.30585594776576E-2</v>
      </c>
      <c r="E26" s="2">
        <v>1.2693213225509301E-2</v>
      </c>
      <c r="F26" s="2">
        <v>1.2806292225471401E-2</v>
      </c>
      <c r="G26" s="2">
        <v>1.22565978056736E-2</v>
      </c>
      <c r="H26" s="2">
        <v>1.2475822050290099E-2</v>
      </c>
      <c r="I26" s="2">
        <v>1.1431784107946E-2</v>
      </c>
      <c r="J26" s="2">
        <v>1.0550045085662801E-2</v>
      </c>
      <c r="K26" s="2">
        <v>1.0534429599177801E-2</v>
      </c>
      <c r="L26" s="2">
        <v>1.21310149615851E-2</v>
      </c>
      <c r="M26" s="2">
        <v>1.10378660125709E-2</v>
      </c>
      <c r="N26" s="2">
        <v>1.00022561480033E-2</v>
      </c>
    </row>
    <row r="27" spans="1:15" x14ac:dyDescent="0.3">
      <c r="A27" s="8" t="s">
        <v>338</v>
      </c>
      <c r="B27" s="2">
        <v>0.15042179083240201</v>
      </c>
      <c r="C27" s="2">
        <v>0.15428224336910301</v>
      </c>
      <c r="D27" s="2">
        <v>0.15302999387880001</v>
      </c>
      <c r="E27" s="2">
        <v>0.15334220493397499</v>
      </c>
      <c r="F27" s="2">
        <v>0.15276797418574201</v>
      </c>
      <c r="G27" s="2">
        <v>0.158940397350993</v>
      </c>
      <c r="H27" s="2">
        <v>0.159574468085106</v>
      </c>
      <c r="I27" s="2">
        <v>0.14898800599700099</v>
      </c>
      <c r="J27" s="2">
        <v>0.14364292155094699</v>
      </c>
      <c r="K27" s="2">
        <v>0.14277149708804401</v>
      </c>
      <c r="L27" s="2">
        <v>0.13829357056207001</v>
      </c>
      <c r="M27" s="2">
        <v>0.13835658439368401</v>
      </c>
      <c r="N27" s="2">
        <v>0.150184252086937</v>
      </c>
    </row>
    <row r="28" spans="1:15" x14ac:dyDescent="0.3">
      <c r="A28" s="15"/>
    </row>
    <row r="29" spans="1:15" x14ac:dyDescent="0.3">
      <c r="A29" s="15"/>
    </row>
    <row r="30" spans="1:15" x14ac:dyDescent="0.3">
      <c r="A30" s="15"/>
      <c r="B30" s="18" t="s">
        <v>38</v>
      </c>
      <c r="C30" s="18"/>
      <c r="D30" s="18"/>
      <c r="E30" s="18"/>
      <c r="F30" s="18"/>
      <c r="G30" s="18"/>
      <c r="H30" s="18"/>
      <c r="I30" s="18"/>
      <c r="J30" s="18"/>
      <c r="K30" s="18"/>
      <c r="L30" s="18"/>
      <c r="M30" s="18"/>
      <c r="N30" s="6" t="s">
        <v>39</v>
      </c>
      <c r="O30" s="6" t="s">
        <v>40</v>
      </c>
    </row>
    <row r="31" spans="1:15" x14ac:dyDescent="0.3">
      <c r="A31" s="9" t="s">
        <v>41</v>
      </c>
      <c r="B31" s="4" t="s">
        <v>19</v>
      </c>
      <c r="C31" s="4" t="s">
        <v>20</v>
      </c>
      <c r="D31" s="4" t="s">
        <v>21</v>
      </c>
      <c r="E31" s="4" t="s">
        <v>22</v>
      </c>
      <c r="F31" s="4" t="s">
        <v>23</v>
      </c>
      <c r="G31" s="4" t="s">
        <v>24</v>
      </c>
      <c r="H31" s="4" t="s">
        <v>25</v>
      </c>
      <c r="I31" s="4" t="s">
        <v>26</v>
      </c>
      <c r="J31" s="4" t="s">
        <v>27</v>
      </c>
      <c r="K31" s="4" t="s">
        <v>28</v>
      </c>
      <c r="L31" s="4" t="s">
        <v>29</v>
      </c>
      <c r="M31" s="4" t="s">
        <v>30</v>
      </c>
      <c r="N31" s="4" t="s">
        <v>31</v>
      </c>
      <c r="O31" s="4" t="s">
        <v>32</v>
      </c>
    </row>
    <row r="32" spans="1:15" x14ac:dyDescent="0.3">
      <c r="A32" s="8" t="s">
        <v>332</v>
      </c>
      <c r="B32" s="2">
        <v>1.5799868334430499E-2</v>
      </c>
      <c r="C32" s="2">
        <v>3.2404406999351899E-3</v>
      </c>
      <c r="D32" s="2">
        <v>-1.29198966408269E-3</v>
      </c>
      <c r="E32" s="2">
        <v>3.8809831824062101E-3</v>
      </c>
      <c r="F32" s="2">
        <v>1.1597938144329901E-2</v>
      </c>
      <c r="G32" s="2">
        <v>3.8216560509554101E-3</v>
      </c>
      <c r="H32" s="2">
        <v>5.9644670050761399E-2</v>
      </c>
      <c r="I32" s="2">
        <v>7.8443113772455095E-2</v>
      </c>
      <c r="J32" s="2">
        <v>5.4414214325374799E-2</v>
      </c>
      <c r="K32" s="2">
        <v>6.9510268562401306E-2</v>
      </c>
      <c r="L32" s="2">
        <v>4.5790251107828701E-2</v>
      </c>
      <c r="M32" s="2">
        <v>-6.0263653483992499E-2</v>
      </c>
      <c r="N32" s="3">
        <v>0.108273181565797</v>
      </c>
      <c r="O32" s="3">
        <v>0.289405684754522</v>
      </c>
    </row>
    <row r="33" spans="1:15" x14ac:dyDescent="0.3">
      <c r="A33" s="8" t="s">
        <v>333</v>
      </c>
      <c r="B33" s="2">
        <v>-1.0718113612004299E-2</v>
      </c>
      <c r="C33" s="2">
        <v>-3.2502708559046601E-3</v>
      </c>
      <c r="D33" s="2">
        <v>-3.5869565217391298E-2</v>
      </c>
      <c r="E33" s="2">
        <v>1.4092446448703499E-2</v>
      </c>
      <c r="F33" s="2">
        <v>3.6687048360200099E-2</v>
      </c>
      <c r="G33" s="2">
        <v>3.59249329758713E-2</v>
      </c>
      <c r="H33" s="2">
        <v>2.7432712215320901E-2</v>
      </c>
      <c r="I33" s="2">
        <v>4.3324937027707802E-2</v>
      </c>
      <c r="J33" s="2">
        <v>5.0217286335103799E-2</v>
      </c>
      <c r="K33" s="2">
        <v>6.6666666666666693E-2</v>
      </c>
      <c r="L33" s="2">
        <v>8.8362068965517196E-2</v>
      </c>
      <c r="M33" s="2">
        <v>2.3762376237623801E-3</v>
      </c>
      <c r="N33" s="3">
        <v>0.22211492032834401</v>
      </c>
      <c r="O33" s="3">
        <v>0.37554347826086998</v>
      </c>
    </row>
    <row r="34" spans="1:15" x14ac:dyDescent="0.3">
      <c r="A34" s="8" t="s">
        <v>334</v>
      </c>
      <c r="B34" s="2">
        <v>-4.7190047190047201E-3</v>
      </c>
      <c r="C34" s="2">
        <v>-2.6724137931034501E-2</v>
      </c>
      <c r="D34" s="2">
        <v>-9.3002657218777696E-3</v>
      </c>
      <c r="E34" s="2">
        <v>3.3080017881090697E-2</v>
      </c>
      <c r="F34" s="2">
        <v>-1.7741237559498101E-2</v>
      </c>
      <c r="G34" s="2">
        <v>1.4977973568281899E-2</v>
      </c>
      <c r="H34" s="2">
        <v>3.1684027777777797E-2</v>
      </c>
      <c r="I34" s="2">
        <v>4.9642406394615098E-2</v>
      </c>
      <c r="J34" s="2">
        <v>8.7775551102204405E-2</v>
      </c>
      <c r="K34" s="2">
        <v>4.3109801031687503E-2</v>
      </c>
      <c r="L34" s="2">
        <v>3.8855528081949801E-2</v>
      </c>
      <c r="M34" s="2">
        <v>0.161169670180211</v>
      </c>
      <c r="N34" s="3">
        <v>0.3687374749499</v>
      </c>
      <c r="O34" s="3">
        <v>0.51240035429583697</v>
      </c>
    </row>
    <row r="35" spans="1:15" x14ac:dyDescent="0.3">
      <c r="A35" s="8" t="s">
        <v>335</v>
      </c>
      <c r="B35" s="2">
        <v>-1.47167034584253E-3</v>
      </c>
      <c r="C35" s="2">
        <v>2.7266028002947699E-2</v>
      </c>
      <c r="D35" s="2">
        <v>0.112625538020086</v>
      </c>
      <c r="E35" s="2">
        <v>2.5789813023855599E-3</v>
      </c>
      <c r="F35" s="2">
        <v>1.8649517684887498E-2</v>
      </c>
      <c r="G35" s="2">
        <v>7.5757575757575803E-3</v>
      </c>
      <c r="H35" s="2">
        <v>0.107769423558897</v>
      </c>
      <c r="I35" s="2">
        <v>5.2036199095022599E-2</v>
      </c>
      <c r="J35" s="2">
        <v>1.3978494623655901E-2</v>
      </c>
      <c r="K35" s="2">
        <v>7.2110286320254499E-2</v>
      </c>
      <c r="L35" s="2">
        <v>4.8961424332344197E-2</v>
      </c>
      <c r="M35" s="2">
        <v>-0.176803394625177</v>
      </c>
      <c r="N35" s="3">
        <v>-6.12903225806452E-2</v>
      </c>
      <c r="O35" s="3">
        <v>0.25251076040172199</v>
      </c>
    </row>
    <row r="36" spans="1:15" x14ac:dyDescent="0.3">
      <c r="A36" s="8" t="s">
        <v>336</v>
      </c>
      <c r="B36" s="2">
        <v>9.7259062776304198E-3</v>
      </c>
      <c r="C36" s="2">
        <v>-7.0052539404553398E-3</v>
      </c>
      <c r="D36" s="2">
        <v>-8.3774250440917103E-2</v>
      </c>
      <c r="E36" s="2">
        <v>1.82868142444658E-2</v>
      </c>
      <c r="F36" s="2">
        <v>3.5916824196597398E-2</v>
      </c>
      <c r="G36" s="2">
        <v>5.2007299270072999E-2</v>
      </c>
      <c r="H36" s="2">
        <v>6.0711188204683403E-3</v>
      </c>
      <c r="I36" s="2">
        <v>-6.0344827586206896E-3</v>
      </c>
      <c r="J36" s="2">
        <v>5.1170858629661801E-2</v>
      </c>
      <c r="K36" s="2">
        <v>7.3432343234323405E-2</v>
      </c>
      <c r="L36" s="2">
        <v>6.5334358186010799E-2</v>
      </c>
      <c r="M36" s="2">
        <v>6.7099567099567103E-2</v>
      </c>
      <c r="N36" s="3">
        <v>0.28274067649609702</v>
      </c>
      <c r="O36" s="3">
        <v>0.30423280423280402</v>
      </c>
    </row>
    <row r="37" spans="1:15" x14ac:dyDescent="0.3">
      <c r="A37" s="8" t="s">
        <v>337</v>
      </c>
      <c r="B37" s="2">
        <v>-4.5751633986928102E-2</v>
      </c>
      <c r="C37" s="2">
        <v>-0.123287671232877</v>
      </c>
      <c r="D37" s="2">
        <v>-3.125E-2</v>
      </c>
      <c r="E37" s="2">
        <v>2.4193548387096801E-2</v>
      </c>
      <c r="F37" s="2">
        <v>-2.3622047244094498E-2</v>
      </c>
      <c r="G37" s="2">
        <v>4.0322580645161303E-2</v>
      </c>
      <c r="H37" s="2">
        <v>-5.4263565891472902E-2</v>
      </c>
      <c r="I37" s="2">
        <v>-4.0983606557376998E-2</v>
      </c>
      <c r="J37" s="2">
        <v>5.1282051282051301E-2</v>
      </c>
      <c r="K37" s="2">
        <v>0.219512195121951</v>
      </c>
      <c r="L37" s="2">
        <v>-0.04</v>
      </c>
      <c r="M37" s="2">
        <v>-7.6388888888888895E-2</v>
      </c>
      <c r="N37" s="3">
        <v>0.13675213675213699</v>
      </c>
      <c r="O37" s="3">
        <v>3.90625E-2</v>
      </c>
    </row>
    <row r="38" spans="1:15" x14ac:dyDescent="0.3">
      <c r="A38" s="8" t="s">
        <v>338</v>
      </c>
      <c r="B38" s="2">
        <v>2.97297297297297E-2</v>
      </c>
      <c r="C38" s="2">
        <v>-1.5748031496062999E-2</v>
      </c>
      <c r="D38" s="2">
        <v>-1.33333333333333E-3</v>
      </c>
      <c r="E38" s="2">
        <v>1.1348464619492699E-2</v>
      </c>
      <c r="F38" s="2">
        <v>6.1386138613861399E-2</v>
      </c>
      <c r="G38" s="2">
        <v>2.6119402985074602E-2</v>
      </c>
      <c r="H38" s="2">
        <v>-3.6363636363636397E-2</v>
      </c>
      <c r="I38" s="2">
        <v>1.88679245283019E-3</v>
      </c>
      <c r="J38" s="2">
        <v>4.6453232893910901E-2</v>
      </c>
      <c r="K38" s="2">
        <v>2.5794841031793601E-2</v>
      </c>
      <c r="L38" s="2">
        <v>5.5555555555555601E-2</v>
      </c>
      <c r="M38" s="2">
        <v>0.106371191135734</v>
      </c>
      <c r="N38" s="3">
        <v>0.253609541745135</v>
      </c>
      <c r="O38" s="3">
        <v>0.33133333333333298</v>
      </c>
    </row>
    <row r="39" spans="1:15" x14ac:dyDescent="0.3">
      <c r="A39" s="11" t="s">
        <v>18</v>
      </c>
      <c r="B39" s="3">
        <v>3.9638174611241004E-3</v>
      </c>
      <c r="C39" s="3">
        <v>-7.69386515488965E-3</v>
      </c>
      <c r="D39" s="3">
        <v>-3.36665986533361E-3</v>
      </c>
      <c r="E39" s="3">
        <v>1.5149964172381999E-2</v>
      </c>
      <c r="F39" s="3">
        <v>2.0167389331450999E-2</v>
      </c>
      <c r="G39" s="3">
        <v>2.2042107344074299E-2</v>
      </c>
      <c r="H39" s="3">
        <v>3.2108317214700199E-2</v>
      </c>
      <c r="I39" s="3">
        <v>3.9167916041979001E-2</v>
      </c>
      <c r="J39" s="3">
        <v>5.28403967538323E-2</v>
      </c>
      <c r="K39" s="3">
        <v>5.9009934909215501E-2</v>
      </c>
      <c r="L39" s="3">
        <v>5.5074807925596402E-2</v>
      </c>
      <c r="M39" s="3">
        <v>1.9239613674689598E-2</v>
      </c>
      <c r="N39" s="3">
        <v>0.199008115419297</v>
      </c>
      <c r="O39" s="3">
        <v>0.356559885737605</v>
      </c>
    </row>
    <row r="40" spans="1:15" x14ac:dyDescent="0.3">
      <c r="A40" s="15"/>
    </row>
    <row r="41" spans="1:15" x14ac:dyDescent="0.3">
      <c r="A41" s="13" t="s">
        <v>42</v>
      </c>
    </row>
    <row r="42" spans="1:15" x14ac:dyDescent="0.3">
      <c r="A42" s="14" t="s">
        <v>43</v>
      </c>
    </row>
    <row r="43" spans="1:15" x14ac:dyDescent="0.3">
      <c r="A43" s="14" t="s">
        <v>44</v>
      </c>
    </row>
    <row r="44" spans="1:15" x14ac:dyDescent="0.3">
      <c r="A44" s="14" t="s">
        <v>47</v>
      </c>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N7"/>
    <mergeCell ref="B19:N19"/>
    <mergeCell ref="B30:M30"/>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O400"/>
  <sheetViews>
    <sheetView showGridLines="0" workbookViewId="0">
      <selection activeCell="A6" sqref="A6"/>
    </sheetView>
  </sheetViews>
  <sheetFormatPr defaultColWidth="11.5546875" defaultRowHeight="14.4" x14ac:dyDescent="0.3"/>
  <cols>
    <col min="1" max="1" width="25.6640625" customWidth="1"/>
    <col min="2" max="12" width="10.5546875" customWidth="1"/>
  </cols>
  <sheetData>
    <row r="1" spans="1:14" ht="15.6" x14ac:dyDescent="0.3">
      <c r="A1" s="12" t="s">
        <v>349</v>
      </c>
    </row>
    <row r="2" spans="1:14" ht="15.6" x14ac:dyDescent="0.3">
      <c r="A2" s="12" t="s">
        <v>350</v>
      </c>
    </row>
    <row r="3" spans="1:14" ht="15.6" x14ac:dyDescent="0.3">
      <c r="A3" s="12" t="s">
        <v>351</v>
      </c>
    </row>
    <row r="4" spans="1:14" x14ac:dyDescent="0.3">
      <c r="A4" s="15"/>
    </row>
    <row r="5" spans="1:14" x14ac:dyDescent="0.3">
      <c r="A5" s="15"/>
    </row>
    <row r="6" spans="1:14" x14ac:dyDescent="0.3">
      <c r="A6" s="16" t="str">
        <f>HYPERLINK("#'Table of contents'!A131", "Back to contents")</f>
        <v>Back to contents</v>
      </c>
    </row>
    <row r="7" spans="1:14" x14ac:dyDescent="0.3">
      <c r="A7" s="15"/>
      <c r="B7" s="18" t="s">
        <v>36</v>
      </c>
      <c r="C7" s="19"/>
      <c r="D7" s="19"/>
      <c r="E7" s="19"/>
      <c r="F7" s="19"/>
      <c r="G7" s="19"/>
      <c r="H7" s="19"/>
      <c r="I7" s="19"/>
      <c r="J7" s="19"/>
      <c r="K7" s="19"/>
      <c r="L7" s="19"/>
      <c r="M7" s="19"/>
      <c r="N7" s="19"/>
    </row>
    <row r="8" spans="1:14" x14ac:dyDescent="0.3">
      <c r="A8" s="9" t="s">
        <v>41</v>
      </c>
      <c r="B8" s="4" t="s">
        <v>0</v>
      </c>
      <c r="C8" s="4" t="s">
        <v>1</v>
      </c>
      <c r="D8" s="4" t="s">
        <v>2</v>
      </c>
      <c r="E8" s="4" t="s">
        <v>3</v>
      </c>
      <c r="F8" s="4" t="s">
        <v>4</v>
      </c>
      <c r="G8" s="4" t="s">
        <v>5</v>
      </c>
      <c r="H8" s="4" t="s">
        <v>6</v>
      </c>
      <c r="I8" s="4" t="s">
        <v>7</v>
      </c>
      <c r="J8" s="4" t="s">
        <v>8</v>
      </c>
      <c r="K8" s="4" t="s">
        <v>9</v>
      </c>
      <c r="L8" s="4" t="s">
        <v>10</v>
      </c>
      <c r="M8" s="4" t="s">
        <v>11</v>
      </c>
      <c r="N8" s="4" t="s">
        <v>12</v>
      </c>
    </row>
    <row r="9" spans="1:14" x14ac:dyDescent="0.3">
      <c r="A9" s="7" t="s">
        <v>344</v>
      </c>
      <c r="B9" s="1">
        <v>2837</v>
      </c>
      <c r="C9" s="1">
        <v>2892</v>
      </c>
      <c r="D9" s="1">
        <v>2931</v>
      </c>
      <c r="E9" s="1">
        <v>3015</v>
      </c>
      <c r="F9" s="1">
        <v>3098</v>
      </c>
      <c r="G9" s="1">
        <v>3174</v>
      </c>
      <c r="H9" s="1">
        <v>3227</v>
      </c>
      <c r="I9" s="1">
        <v>3314</v>
      </c>
      <c r="J9" s="1">
        <v>3332</v>
      </c>
      <c r="K9" s="1">
        <v>3508</v>
      </c>
      <c r="L9" s="1">
        <v>5006</v>
      </c>
      <c r="M9" s="1">
        <v>5072</v>
      </c>
      <c r="N9" s="1">
        <v>3540</v>
      </c>
    </row>
    <row r="10" spans="1:14" x14ac:dyDescent="0.3">
      <c r="A10" s="7" t="s">
        <v>345</v>
      </c>
      <c r="B10" s="1">
        <v>1096</v>
      </c>
      <c r="C10" s="1">
        <v>1119</v>
      </c>
      <c r="D10" s="1">
        <v>1127</v>
      </c>
      <c r="E10" s="1">
        <v>1144</v>
      </c>
      <c r="F10" s="1">
        <v>1165</v>
      </c>
      <c r="G10" s="1">
        <v>1185</v>
      </c>
      <c r="H10" s="1">
        <v>1236</v>
      </c>
      <c r="I10" s="1">
        <v>1265</v>
      </c>
      <c r="J10" s="1">
        <v>1235</v>
      </c>
      <c r="K10" s="1">
        <v>1273</v>
      </c>
      <c r="L10" s="1">
        <v>985</v>
      </c>
      <c r="M10" s="1">
        <v>1018</v>
      </c>
      <c r="N10" s="1">
        <v>1563</v>
      </c>
    </row>
    <row r="11" spans="1:14" x14ac:dyDescent="0.3">
      <c r="A11" s="7" t="s">
        <v>346</v>
      </c>
      <c r="B11" s="1">
        <v>668</v>
      </c>
      <c r="C11" s="1">
        <v>683</v>
      </c>
      <c r="D11" s="1">
        <v>726</v>
      </c>
      <c r="E11" s="1">
        <v>711</v>
      </c>
      <c r="F11" s="1">
        <v>752</v>
      </c>
      <c r="G11" s="1">
        <v>793</v>
      </c>
      <c r="H11" s="1">
        <v>853</v>
      </c>
      <c r="I11" s="1">
        <v>876</v>
      </c>
      <c r="J11" s="1">
        <v>796</v>
      </c>
      <c r="K11" s="1">
        <v>838</v>
      </c>
      <c r="L11" s="1">
        <v>520</v>
      </c>
      <c r="M11" s="1">
        <v>549</v>
      </c>
      <c r="N11" s="1">
        <v>1653</v>
      </c>
    </row>
    <row r="12" spans="1:14" x14ac:dyDescent="0.3">
      <c r="A12" s="7" t="s">
        <v>347</v>
      </c>
      <c r="B12" s="1">
        <v>911</v>
      </c>
      <c r="C12" s="1">
        <v>959</v>
      </c>
      <c r="D12" s="1">
        <v>985</v>
      </c>
      <c r="E12" s="1">
        <v>1032</v>
      </c>
      <c r="F12" s="1">
        <v>1054</v>
      </c>
      <c r="G12" s="1">
        <v>1096</v>
      </c>
      <c r="H12" s="1">
        <v>1128</v>
      </c>
      <c r="I12" s="1">
        <v>1199</v>
      </c>
      <c r="J12" s="1">
        <v>1167</v>
      </c>
      <c r="K12" s="1">
        <v>1215</v>
      </c>
      <c r="L12" s="1">
        <v>1019</v>
      </c>
      <c r="M12" s="1">
        <v>1064</v>
      </c>
      <c r="N12" s="1">
        <v>1212</v>
      </c>
    </row>
    <row r="13" spans="1:14" x14ac:dyDescent="0.3">
      <c r="A13" s="7" t="s">
        <v>348</v>
      </c>
      <c r="B13" s="1">
        <v>860</v>
      </c>
      <c r="C13" s="1">
        <v>870</v>
      </c>
      <c r="D13" s="1">
        <v>890</v>
      </c>
      <c r="E13" s="1">
        <v>913</v>
      </c>
      <c r="F13" s="1">
        <v>988</v>
      </c>
      <c r="G13" s="1">
        <v>1025</v>
      </c>
      <c r="H13" s="1">
        <v>1079</v>
      </c>
      <c r="I13" s="1">
        <v>1113</v>
      </c>
      <c r="J13" s="1">
        <v>1059</v>
      </c>
      <c r="K13" s="1">
        <v>1108</v>
      </c>
      <c r="L13" s="1">
        <v>912</v>
      </c>
      <c r="M13" s="1">
        <v>960</v>
      </c>
      <c r="N13" s="1">
        <v>1219</v>
      </c>
    </row>
    <row r="14" spans="1:14" x14ac:dyDescent="0.3">
      <c r="A14" s="10" t="s">
        <v>18</v>
      </c>
      <c r="B14" s="5">
        <v>6372</v>
      </c>
      <c r="C14" s="5">
        <v>6523</v>
      </c>
      <c r="D14" s="5">
        <v>6659</v>
      </c>
      <c r="E14" s="5">
        <v>6815</v>
      </c>
      <c r="F14" s="5">
        <v>7057</v>
      </c>
      <c r="G14" s="5">
        <v>7273</v>
      </c>
      <c r="H14" s="5">
        <v>7523</v>
      </c>
      <c r="I14" s="5">
        <v>7767</v>
      </c>
      <c r="J14" s="5">
        <v>7589</v>
      </c>
      <c r="K14" s="5">
        <v>7942</v>
      </c>
      <c r="L14" s="5">
        <v>8442</v>
      </c>
      <c r="M14" s="5">
        <v>8663</v>
      </c>
      <c r="N14" s="5">
        <v>9187</v>
      </c>
    </row>
    <row r="15" spans="1:14" x14ac:dyDescent="0.3">
      <c r="A15" s="15"/>
    </row>
    <row r="16" spans="1:14" x14ac:dyDescent="0.3">
      <c r="A16" s="15"/>
    </row>
    <row r="17" spans="1:15" x14ac:dyDescent="0.3">
      <c r="A17" s="15"/>
      <c r="B17" s="18" t="s">
        <v>37</v>
      </c>
      <c r="C17" s="19"/>
      <c r="D17" s="19"/>
      <c r="E17" s="19"/>
      <c r="F17" s="19"/>
      <c r="G17" s="19"/>
      <c r="H17" s="19"/>
      <c r="I17" s="19"/>
      <c r="J17" s="19"/>
      <c r="K17" s="19"/>
      <c r="L17" s="19"/>
      <c r="M17" s="19"/>
      <c r="N17" s="19"/>
    </row>
    <row r="18" spans="1:15" x14ac:dyDescent="0.3">
      <c r="A18" s="9" t="s">
        <v>41</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344</v>
      </c>
      <c r="B19" s="2">
        <v>0.44522912743251702</v>
      </c>
      <c r="C19" s="2">
        <v>0.443354284838265</v>
      </c>
      <c r="D19" s="2">
        <v>0.44015617960654801</v>
      </c>
      <c r="E19" s="2">
        <v>0.442406456346295</v>
      </c>
      <c r="F19" s="2">
        <v>0.43899674082471302</v>
      </c>
      <c r="G19" s="2">
        <v>0.4364086346762</v>
      </c>
      <c r="H19" s="2">
        <v>0.42895121627010502</v>
      </c>
      <c r="I19" s="2">
        <v>0.42667696665379201</v>
      </c>
      <c r="J19" s="2">
        <v>0.43905652918698101</v>
      </c>
      <c r="K19" s="2">
        <v>0.44170234197934999</v>
      </c>
      <c r="L19" s="2">
        <v>0.59298744373371204</v>
      </c>
      <c r="M19" s="2">
        <v>0.58547847166108702</v>
      </c>
      <c r="N19" s="2">
        <v>0.38532709263089099</v>
      </c>
    </row>
    <row r="20" spans="1:15" x14ac:dyDescent="0.3">
      <c r="A20" s="8" t="s">
        <v>345</v>
      </c>
      <c r="B20" s="2">
        <v>0.17200251098556199</v>
      </c>
      <c r="C20" s="2">
        <v>0.17154683427870601</v>
      </c>
      <c r="D20" s="2">
        <v>0.16924463132602499</v>
      </c>
      <c r="E20" s="2">
        <v>0.167865003668379</v>
      </c>
      <c r="F20" s="2">
        <v>0.16508431344764099</v>
      </c>
      <c r="G20" s="2">
        <v>0.162931390072872</v>
      </c>
      <c r="H20" s="2">
        <v>0.16429615844742801</v>
      </c>
      <c r="I20" s="2">
        <v>0.162868546414317</v>
      </c>
      <c r="J20" s="2">
        <v>0.16273553827908799</v>
      </c>
      <c r="K20" s="2">
        <v>0.16028708133971301</v>
      </c>
      <c r="L20" s="2">
        <v>0.1166785122009</v>
      </c>
      <c r="M20" s="2">
        <v>0.11751125476163</v>
      </c>
      <c r="N20" s="2">
        <v>0.17013170784804599</v>
      </c>
    </row>
    <row r="21" spans="1:15" x14ac:dyDescent="0.3">
      <c r="A21" s="8" t="s">
        <v>346</v>
      </c>
      <c r="B21" s="2">
        <v>0.104833647206529</v>
      </c>
      <c r="C21" s="2">
        <v>0.104706423424805</v>
      </c>
      <c r="D21" s="2">
        <v>0.109025379186064</v>
      </c>
      <c r="E21" s="2">
        <v>0.10432868672047001</v>
      </c>
      <c r="F21" s="2">
        <v>0.106560861555902</v>
      </c>
      <c r="G21" s="2">
        <v>0.10903341124707799</v>
      </c>
      <c r="H21" s="2">
        <v>0.113385617439851</v>
      </c>
      <c r="I21" s="2">
        <v>0.112784859018926</v>
      </c>
      <c r="J21" s="2">
        <v>0.10488865463170401</v>
      </c>
      <c r="K21" s="2">
        <v>0.105514983631327</v>
      </c>
      <c r="L21" s="2">
        <v>6.1596778014688498E-2</v>
      </c>
      <c r="M21" s="2">
        <v>6.3372965485397698E-2</v>
      </c>
      <c r="N21" s="2">
        <v>0.17992815935561099</v>
      </c>
    </row>
    <row r="22" spans="1:15" x14ac:dyDescent="0.3">
      <c r="A22" s="8" t="s">
        <v>347</v>
      </c>
      <c r="B22" s="2">
        <v>0.14296924042686801</v>
      </c>
      <c r="C22" s="2">
        <v>0.14701824313966</v>
      </c>
      <c r="D22" s="2">
        <v>0.147920108124343</v>
      </c>
      <c r="E22" s="2">
        <v>0.15143066764490101</v>
      </c>
      <c r="F22" s="2">
        <v>0.14935525010627701</v>
      </c>
      <c r="G22" s="2">
        <v>0.150694348961914</v>
      </c>
      <c r="H22" s="2">
        <v>0.14994018343745799</v>
      </c>
      <c r="I22" s="2">
        <v>0.15437105703617901</v>
      </c>
      <c r="J22" s="2">
        <v>0.153775200948742</v>
      </c>
      <c r="K22" s="2">
        <v>0.152984134978595</v>
      </c>
      <c r="L22" s="2">
        <v>0.120705993840322</v>
      </c>
      <c r="M22" s="2">
        <v>0.1228211935819</v>
      </c>
      <c r="N22" s="2">
        <v>0.131925546968543</v>
      </c>
    </row>
    <row r="23" spans="1:15" x14ac:dyDescent="0.3">
      <c r="A23" s="8" t="s">
        <v>348</v>
      </c>
      <c r="B23" s="2">
        <v>0.13496547394852501</v>
      </c>
      <c r="C23" s="2">
        <v>0.133374214318565</v>
      </c>
      <c r="D23" s="2">
        <v>0.13365370175702099</v>
      </c>
      <c r="E23" s="2">
        <v>0.13396918561995599</v>
      </c>
      <c r="F23" s="2">
        <v>0.14000283406546701</v>
      </c>
      <c r="G23" s="2">
        <v>0.14093221504193601</v>
      </c>
      <c r="H23" s="2">
        <v>0.143426824405158</v>
      </c>
      <c r="I23" s="2">
        <v>0.14329857087678599</v>
      </c>
      <c r="J23" s="2">
        <v>0.139544076953485</v>
      </c>
      <c r="K23" s="2">
        <v>0.139511458071015</v>
      </c>
      <c r="L23" s="2">
        <v>0.10803127221037701</v>
      </c>
      <c r="M23" s="2">
        <v>0.11081611450998501</v>
      </c>
      <c r="N23" s="2">
        <v>0.13268749319690901</v>
      </c>
    </row>
    <row r="24" spans="1:15" x14ac:dyDescent="0.3">
      <c r="A24" s="15"/>
    </row>
    <row r="25" spans="1:15" x14ac:dyDescent="0.3">
      <c r="A25" s="15"/>
    </row>
    <row r="26" spans="1:15" x14ac:dyDescent="0.3">
      <c r="A26" s="15"/>
      <c r="B26" s="18" t="s">
        <v>38</v>
      </c>
      <c r="C26" s="18"/>
      <c r="D26" s="18"/>
      <c r="E26" s="18"/>
      <c r="F26" s="18"/>
      <c r="G26" s="18"/>
      <c r="H26" s="18"/>
      <c r="I26" s="18"/>
      <c r="J26" s="18"/>
      <c r="K26" s="18"/>
      <c r="L26" s="18"/>
      <c r="M26" s="18"/>
      <c r="N26" s="6" t="s">
        <v>39</v>
      </c>
      <c r="O26" s="6" t="s">
        <v>40</v>
      </c>
    </row>
    <row r="27" spans="1:15" x14ac:dyDescent="0.3">
      <c r="A27" s="9" t="s">
        <v>41</v>
      </c>
      <c r="B27" s="4" t="s">
        <v>19</v>
      </c>
      <c r="C27" s="4" t="s">
        <v>20</v>
      </c>
      <c r="D27" s="4" t="s">
        <v>21</v>
      </c>
      <c r="E27" s="4" t="s">
        <v>22</v>
      </c>
      <c r="F27" s="4" t="s">
        <v>23</v>
      </c>
      <c r="G27" s="4" t="s">
        <v>24</v>
      </c>
      <c r="H27" s="4" t="s">
        <v>25</v>
      </c>
      <c r="I27" s="4" t="s">
        <v>26</v>
      </c>
      <c r="J27" s="4" t="s">
        <v>27</v>
      </c>
      <c r="K27" s="4" t="s">
        <v>28</v>
      </c>
      <c r="L27" s="4" t="s">
        <v>29</v>
      </c>
      <c r="M27" s="4" t="s">
        <v>30</v>
      </c>
      <c r="N27" s="4" t="s">
        <v>31</v>
      </c>
      <c r="O27" s="4" t="s">
        <v>32</v>
      </c>
    </row>
    <row r="28" spans="1:15" x14ac:dyDescent="0.3">
      <c r="A28" s="8" t="s">
        <v>344</v>
      </c>
      <c r="B28" s="2">
        <v>1.9386676066267199E-2</v>
      </c>
      <c r="C28" s="2">
        <v>1.3485477178423201E-2</v>
      </c>
      <c r="D28" s="2">
        <v>2.8659160696008198E-2</v>
      </c>
      <c r="E28" s="2">
        <v>2.75290215588723E-2</v>
      </c>
      <c r="F28" s="2">
        <v>2.4531956100710101E-2</v>
      </c>
      <c r="G28" s="2">
        <v>1.6698172652803999E-2</v>
      </c>
      <c r="H28" s="2">
        <v>2.6960024790827399E-2</v>
      </c>
      <c r="I28" s="2">
        <v>5.4315027157513596E-3</v>
      </c>
      <c r="J28" s="2">
        <v>5.2821128451380601E-2</v>
      </c>
      <c r="K28" s="2">
        <v>0.427023945267959</v>
      </c>
      <c r="L28" s="2">
        <v>1.31841789852177E-2</v>
      </c>
      <c r="M28" s="2">
        <v>-0.30205047318611999</v>
      </c>
      <c r="N28" s="3">
        <v>6.2424969987995203E-2</v>
      </c>
      <c r="O28" s="3">
        <v>0.207778915046059</v>
      </c>
    </row>
    <row r="29" spans="1:15" x14ac:dyDescent="0.3">
      <c r="A29" s="8" t="s">
        <v>345</v>
      </c>
      <c r="B29" s="2">
        <v>2.0985401459853999E-2</v>
      </c>
      <c r="C29" s="2">
        <v>7.1492403932082197E-3</v>
      </c>
      <c r="D29" s="2">
        <v>1.5084294587400199E-2</v>
      </c>
      <c r="E29" s="2">
        <v>1.8356643356643401E-2</v>
      </c>
      <c r="F29" s="2">
        <v>1.7167381974248899E-2</v>
      </c>
      <c r="G29" s="2">
        <v>4.3037974683544297E-2</v>
      </c>
      <c r="H29" s="2">
        <v>2.3462783171521E-2</v>
      </c>
      <c r="I29" s="2">
        <v>-2.3715415019762799E-2</v>
      </c>
      <c r="J29" s="2">
        <v>3.0769230769230799E-2</v>
      </c>
      <c r="K29" s="2">
        <v>-0.22623723487823999</v>
      </c>
      <c r="L29" s="2">
        <v>3.3502538071065999E-2</v>
      </c>
      <c r="M29" s="2">
        <v>0.53536345776031402</v>
      </c>
      <c r="N29" s="3">
        <v>0.26558704453441301</v>
      </c>
      <c r="O29" s="3">
        <v>0.38686779059449899</v>
      </c>
    </row>
    <row r="30" spans="1:15" x14ac:dyDescent="0.3">
      <c r="A30" s="8" t="s">
        <v>346</v>
      </c>
      <c r="B30" s="2">
        <v>2.2455089820359299E-2</v>
      </c>
      <c r="C30" s="2">
        <v>6.2957540263543194E-2</v>
      </c>
      <c r="D30" s="2">
        <v>-2.0661157024793399E-2</v>
      </c>
      <c r="E30" s="2">
        <v>5.76652601969058E-2</v>
      </c>
      <c r="F30" s="2">
        <v>5.4521276595744697E-2</v>
      </c>
      <c r="G30" s="2">
        <v>7.5662042875157598E-2</v>
      </c>
      <c r="H30" s="2">
        <v>2.6963657678780801E-2</v>
      </c>
      <c r="I30" s="2">
        <v>-9.1324200913242004E-2</v>
      </c>
      <c r="J30" s="2">
        <v>5.27638190954774E-2</v>
      </c>
      <c r="K30" s="2">
        <v>-0.37947494033412899</v>
      </c>
      <c r="L30" s="2">
        <v>5.57692307692308E-2</v>
      </c>
      <c r="M30" s="2">
        <v>2.0109289617486299</v>
      </c>
      <c r="N30" s="3">
        <v>1.0766331658291499</v>
      </c>
      <c r="O30" s="3">
        <v>1.2768595041322299</v>
      </c>
    </row>
    <row r="31" spans="1:15" x14ac:dyDescent="0.3">
      <c r="A31" s="8" t="s">
        <v>347</v>
      </c>
      <c r="B31" s="2">
        <v>5.2689352360043899E-2</v>
      </c>
      <c r="C31" s="2">
        <v>2.7111574556830002E-2</v>
      </c>
      <c r="D31" s="2">
        <v>4.7715736040609101E-2</v>
      </c>
      <c r="E31" s="2">
        <v>2.1317829457364299E-2</v>
      </c>
      <c r="F31" s="2">
        <v>3.9848197343453497E-2</v>
      </c>
      <c r="G31" s="2">
        <v>2.9197080291970798E-2</v>
      </c>
      <c r="H31" s="2">
        <v>6.2943262411347498E-2</v>
      </c>
      <c r="I31" s="2">
        <v>-2.66889074228524E-2</v>
      </c>
      <c r="J31" s="2">
        <v>4.1131105398457601E-2</v>
      </c>
      <c r="K31" s="2">
        <v>-0.16131687242798401</v>
      </c>
      <c r="L31" s="2">
        <v>4.4160942100098098E-2</v>
      </c>
      <c r="M31" s="2">
        <v>0.139097744360902</v>
      </c>
      <c r="N31" s="3">
        <v>3.8560411311053998E-2</v>
      </c>
      <c r="O31" s="3">
        <v>0.230456852791878</v>
      </c>
    </row>
    <row r="32" spans="1:15" x14ac:dyDescent="0.3">
      <c r="A32" s="8" t="s">
        <v>348</v>
      </c>
      <c r="B32" s="2">
        <v>1.16279069767442E-2</v>
      </c>
      <c r="C32" s="2">
        <v>2.2988505747126398E-2</v>
      </c>
      <c r="D32" s="2">
        <v>2.5842696629213499E-2</v>
      </c>
      <c r="E32" s="2">
        <v>8.21467688937568E-2</v>
      </c>
      <c r="F32" s="2">
        <v>3.74493927125506E-2</v>
      </c>
      <c r="G32" s="2">
        <v>5.2682926829268298E-2</v>
      </c>
      <c r="H32" s="2">
        <v>3.1510658016682097E-2</v>
      </c>
      <c r="I32" s="2">
        <v>-4.8517520215633402E-2</v>
      </c>
      <c r="J32" s="2">
        <v>4.6270066100094397E-2</v>
      </c>
      <c r="K32" s="2">
        <v>-0.17689530685920599</v>
      </c>
      <c r="L32" s="2">
        <v>5.2631578947368397E-2</v>
      </c>
      <c r="M32" s="2">
        <v>0.26979166666666698</v>
      </c>
      <c r="N32" s="3">
        <v>0.15108593012275701</v>
      </c>
      <c r="O32" s="3">
        <v>0.36966292134831502</v>
      </c>
    </row>
    <row r="33" spans="1:15" x14ac:dyDescent="0.3">
      <c r="A33" s="11" t="s">
        <v>18</v>
      </c>
      <c r="B33" s="3">
        <v>2.3697426239799101E-2</v>
      </c>
      <c r="C33" s="3">
        <v>2.0849302468189501E-2</v>
      </c>
      <c r="D33" s="3">
        <v>2.3426940982129399E-2</v>
      </c>
      <c r="E33" s="3">
        <v>3.5509904622157001E-2</v>
      </c>
      <c r="F33" s="3">
        <v>3.0607907042652701E-2</v>
      </c>
      <c r="G33" s="3">
        <v>3.4373710985838003E-2</v>
      </c>
      <c r="H33" s="3">
        <v>3.2433869466968003E-2</v>
      </c>
      <c r="I33" s="3">
        <v>-2.2917471353160801E-2</v>
      </c>
      <c r="J33" s="3">
        <v>4.6514692317828399E-2</v>
      </c>
      <c r="K33" s="3">
        <v>6.2956434147569906E-2</v>
      </c>
      <c r="L33" s="3">
        <v>2.61786306562426E-2</v>
      </c>
      <c r="M33" s="3">
        <v>6.0487129170033502E-2</v>
      </c>
      <c r="N33" s="3">
        <v>0.21056792726314399</v>
      </c>
      <c r="O33" s="3">
        <v>0.37963658206938</v>
      </c>
    </row>
    <row r="34" spans="1:15" x14ac:dyDescent="0.3">
      <c r="A34" s="15"/>
    </row>
    <row r="35" spans="1:15" x14ac:dyDescent="0.3">
      <c r="A35" s="13" t="s">
        <v>42</v>
      </c>
    </row>
    <row r="36" spans="1:15" x14ac:dyDescent="0.3">
      <c r="A36" s="14" t="s">
        <v>43</v>
      </c>
    </row>
    <row r="37" spans="1:15" x14ac:dyDescent="0.3">
      <c r="A37" s="14" t="s">
        <v>44</v>
      </c>
    </row>
    <row r="38" spans="1:15" x14ac:dyDescent="0.3">
      <c r="A38" s="14" t="s">
        <v>47</v>
      </c>
    </row>
    <row r="39" spans="1:15" x14ac:dyDescent="0.3">
      <c r="A39" s="15"/>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N7"/>
    <mergeCell ref="B17:N17"/>
    <mergeCell ref="B26:M2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O400"/>
  <sheetViews>
    <sheetView showGridLines="0" workbookViewId="0"/>
  </sheetViews>
  <sheetFormatPr defaultColWidth="11.5546875" defaultRowHeight="14.4" x14ac:dyDescent="0.3"/>
  <cols>
    <col min="1" max="1" width="25.6640625" customWidth="1"/>
    <col min="2" max="12" width="10.5546875" customWidth="1"/>
  </cols>
  <sheetData>
    <row r="1" spans="1:14" ht="15.6" x14ac:dyDescent="0.3">
      <c r="A1" s="12" t="s">
        <v>352</v>
      </c>
    </row>
    <row r="2" spans="1:14" ht="15.6" x14ac:dyDescent="0.3">
      <c r="A2" s="12" t="s">
        <v>353</v>
      </c>
    </row>
    <row r="3" spans="1:14" ht="15.6" x14ac:dyDescent="0.3">
      <c r="A3" s="12" t="s">
        <v>351</v>
      </c>
    </row>
    <row r="4" spans="1:14" x14ac:dyDescent="0.3">
      <c r="A4" s="15"/>
    </row>
    <row r="5" spans="1:14" x14ac:dyDescent="0.3">
      <c r="A5" s="15"/>
    </row>
    <row r="6" spans="1:14" x14ac:dyDescent="0.3">
      <c r="A6" s="16" t="str">
        <f>HYPERLINK("#'Table of contents'!A132", "Back to contents")</f>
        <v>Back to contents</v>
      </c>
    </row>
    <row r="7" spans="1:14" x14ac:dyDescent="0.3">
      <c r="A7" s="15"/>
      <c r="B7" s="18" t="s">
        <v>36</v>
      </c>
      <c r="C7" s="19"/>
      <c r="D7" s="19"/>
      <c r="E7" s="19"/>
      <c r="F7" s="19"/>
      <c r="G7" s="19"/>
      <c r="H7" s="19"/>
      <c r="I7" s="19"/>
      <c r="J7" s="19"/>
      <c r="K7" s="19"/>
      <c r="L7" s="19"/>
      <c r="M7" s="19"/>
      <c r="N7" s="19"/>
    </row>
    <row r="8" spans="1:14" x14ac:dyDescent="0.3">
      <c r="A8" s="9" t="s">
        <v>41</v>
      </c>
      <c r="B8" s="4" t="s">
        <v>0</v>
      </c>
      <c r="C8" s="4" t="s">
        <v>1</v>
      </c>
      <c r="D8" s="4" t="s">
        <v>2</v>
      </c>
      <c r="E8" s="4" t="s">
        <v>3</v>
      </c>
      <c r="F8" s="4" t="s">
        <v>4</v>
      </c>
      <c r="G8" s="4" t="s">
        <v>5</v>
      </c>
      <c r="H8" s="4" t="s">
        <v>6</v>
      </c>
      <c r="I8" s="4" t="s">
        <v>7</v>
      </c>
      <c r="J8" s="4" t="s">
        <v>8</v>
      </c>
      <c r="K8" s="4" t="s">
        <v>9</v>
      </c>
      <c r="L8" s="4" t="s">
        <v>10</v>
      </c>
      <c r="M8" s="4" t="s">
        <v>11</v>
      </c>
      <c r="N8" s="4" t="s">
        <v>12</v>
      </c>
    </row>
    <row r="9" spans="1:14" x14ac:dyDescent="0.3">
      <c r="A9" s="7" t="s">
        <v>344</v>
      </c>
      <c r="B9" s="1">
        <v>2773</v>
      </c>
      <c r="C9" s="1">
        <v>2814</v>
      </c>
      <c r="D9" s="1">
        <v>2819</v>
      </c>
      <c r="E9" s="1">
        <v>2874</v>
      </c>
      <c r="F9" s="1">
        <v>2949</v>
      </c>
      <c r="G9" s="1">
        <v>2998</v>
      </c>
      <c r="H9" s="1">
        <v>3021</v>
      </c>
      <c r="I9" s="1">
        <v>3101</v>
      </c>
      <c r="J9" s="1">
        <v>3237</v>
      </c>
      <c r="K9" s="1">
        <v>3364</v>
      </c>
      <c r="L9" s="1">
        <v>4813</v>
      </c>
      <c r="M9" s="1">
        <v>4853</v>
      </c>
      <c r="N9" s="1">
        <v>3244</v>
      </c>
    </row>
    <row r="10" spans="1:14" x14ac:dyDescent="0.3">
      <c r="A10" s="7" t="s">
        <v>345</v>
      </c>
      <c r="B10" s="1">
        <v>1047</v>
      </c>
      <c r="C10" s="1">
        <v>1055</v>
      </c>
      <c r="D10" s="1">
        <v>1045</v>
      </c>
      <c r="E10" s="1">
        <v>1040</v>
      </c>
      <c r="F10" s="1">
        <v>1051</v>
      </c>
      <c r="G10" s="1">
        <v>1049</v>
      </c>
      <c r="H10" s="1">
        <v>1101</v>
      </c>
      <c r="I10" s="1">
        <v>1138</v>
      </c>
      <c r="J10" s="1">
        <v>1190</v>
      </c>
      <c r="K10" s="1">
        <v>1203</v>
      </c>
      <c r="L10" s="1">
        <v>860</v>
      </c>
      <c r="M10" s="1">
        <v>881</v>
      </c>
      <c r="N10" s="1">
        <v>1391</v>
      </c>
    </row>
    <row r="11" spans="1:14" x14ac:dyDescent="0.3">
      <c r="A11" s="7" t="s">
        <v>346</v>
      </c>
      <c r="B11" s="1">
        <v>606</v>
      </c>
      <c r="C11" s="1">
        <v>601</v>
      </c>
      <c r="D11" s="1">
        <v>619</v>
      </c>
      <c r="E11" s="1">
        <v>573</v>
      </c>
      <c r="F11" s="1">
        <v>591</v>
      </c>
      <c r="G11" s="1">
        <v>609</v>
      </c>
      <c r="H11" s="1">
        <v>657</v>
      </c>
      <c r="I11" s="1">
        <v>670</v>
      </c>
      <c r="J11" s="1">
        <v>694</v>
      </c>
      <c r="K11" s="1">
        <v>704</v>
      </c>
      <c r="L11" s="1">
        <v>329</v>
      </c>
      <c r="M11" s="1">
        <v>349</v>
      </c>
      <c r="N11" s="1">
        <v>1419</v>
      </c>
    </row>
    <row r="12" spans="1:14" x14ac:dyDescent="0.3">
      <c r="A12" s="7" t="s">
        <v>347</v>
      </c>
      <c r="B12" s="1">
        <v>869</v>
      </c>
      <c r="C12" s="1">
        <v>903</v>
      </c>
      <c r="D12" s="1">
        <v>916</v>
      </c>
      <c r="E12" s="1">
        <v>928</v>
      </c>
      <c r="F12" s="1">
        <v>936</v>
      </c>
      <c r="G12" s="1">
        <v>969</v>
      </c>
      <c r="H12" s="1">
        <v>1002</v>
      </c>
      <c r="I12" s="1">
        <v>1059</v>
      </c>
      <c r="J12" s="1">
        <v>1102</v>
      </c>
      <c r="K12" s="1">
        <v>1135</v>
      </c>
      <c r="L12" s="1">
        <v>914</v>
      </c>
      <c r="M12" s="1">
        <v>944</v>
      </c>
      <c r="N12" s="1">
        <v>1077</v>
      </c>
    </row>
    <row r="13" spans="1:14" x14ac:dyDescent="0.3">
      <c r="A13" s="7" t="s">
        <v>348</v>
      </c>
      <c r="B13" s="1">
        <v>827</v>
      </c>
      <c r="C13" s="1">
        <v>821</v>
      </c>
      <c r="D13" s="1">
        <v>832</v>
      </c>
      <c r="E13" s="1">
        <v>832</v>
      </c>
      <c r="F13" s="1">
        <v>896</v>
      </c>
      <c r="G13" s="1">
        <v>923</v>
      </c>
      <c r="H13" s="1">
        <v>952</v>
      </c>
      <c r="I13" s="1">
        <v>985</v>
      </c>
      <c r="J13" s="1">
        <v>1009</v>
      </c>
      <c r="K13" s="1">
        <v>1033</v>
      </c>
      <c r="L13" s="1">
        <v>791</v>
      </c>
      <c r="M13" s="1">
        <v>836</v>
      </c>
      <c r="N13" s="1">
        <v>1086</v>
      </c>
    </row>
    <row r="14" spans="1:14" x14ac:dyDescent="0.3">
      <c r="A14" s="10" t="s">
        <v>18</v>
      </c>
      <c r="B14" s="5">
        <v>6122</v>
      </c>
      <c r="C14" s="5">
        <v>6194</v>
      </c>
      <c r="D14" s="5">
        <v>6231</v>
      </c>
      <c r="E14" s="5">
        <v>6247</v>
      </c>
      <c r="F14" s="5">
        <v>6423</v>
      </c>
      <c r="G14" s="5">
        <v>6548</v>
      </c>
      <c r="H14" s="5">
        <v>6733</v>
      </c>
      <c r="I14" s="5">
        <v>6953</v>
      </c>
      <c r="J14" s="5">
        <v>7232</v>
      </c>
      <c r="K14" s="5">
        <v>7439</v>
      </c>
      <c r="L14" s="5">
        <v>7707</v>
      </c>
      <c r="M14" s="5">
        <v>7863</v>
      </c>
      <c r="N14" s="5">
        <v>8217</v>
      </c>
    </row>
    <row r="15" spans="1:14" x14ac:dyDescent="0.3">
      <c r="A15" s="15"/>
    </row>
    <row r="16" spans="1:14" x14ac:dyDescent="0.3">
      <c r="A16" s="15"/>
    </row>
    <row r="17" spans="1:15" x14ac:dyDescent="0.3">
      <c r="A17" s="15"/>
      <c r="B17" s="18" t="s">
        <v>37</v>
      </c>
      <c r="C17" s="19"/>
      <c r="D17" s="19"/>
      <c r="E17" s="19"/>
      <c r="F17" s="19"/>
      <c r="G17" s="19"/>
      <c r="H17" s="19"/>
      <c r="I17" s="19"/>
      <c r="J17" s="19"/>
      <c r="K17" s="19"/>
      <c r="L17" s="19"/>
      <c r="M17" s="19"/>
      <c r="N17" s="19"/>
    </row>
    <row r="18" spans="1:15" x14ac:dyDescent="0.3">
      <c r="A18" s="9" t="s">
        <v>41</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344</v>
      </c>
      <c r="B19" s="2">
        <v>0.45295655014701097</v>
      </c>
      <c r="C19" s="2">
        <v>0.454310623183726</v>
      </c>
      <c r="D19" s="2">
        <v>0.45241534264163102</v>
      </c>
      <c r="E19" s="2">
        <v>0.460060829198015</v>
      </c>
      <c r="F19" s="2">
        <v>0.459131247080803</v>
      </c>
      <c r="G19" s="2">
        <v>0.45784972510690303</v>
      </c>
      <c r="H19" s="2">
        <v>0.44868557849398499</v>
      </c>
      <c r="I19" s="2">
        <v>0.44599453473320899</v>
      </c>
      <c r="J19" s="2">
        <v>0.44759402654867297</v>
      </c>
      <c r="K19" s="2">
        <v>0.45221131872563503</v>
      </c>
      <c r="L19" s="2">
        <v>0.62449721032827299</v>
      </c>
      <c r="M19" s="2">
        <v>0.61719445504260495</v>
      </c>
      <c r="N19" s="2">
        <v>0.39479128635755101</v>
      </c>
    </row>
    <row r="20" spans="1:15" x14ac:dyDescent="0.3">
      <c r="A20" s="8" t="s">
        <v>345</v>
      </c>
      <c r="B20" s="2">
        <v>0.171022541653055</v>
      </c>
      <c r="C20" s="2">
        <v>0.17032612205360001</v>
      </c>
      <c r="D20" s="2">
        <v>0.16770983790723801</v>
      </c>
      <c r="E20" s="2">
        <v>0.16647991035697099</v>
      </c>
      <c r="F20" s="2">
        <v>0.163630702164098</v>
      </c>
      <c r="G20" s="2">
        <v>0.16020158827122799</v>
      </c>
      <c r="H20" s="2">
        <v>0.163522946680529</v>
      </c>
      <c r="I20" s="2">
        <v>0.16367035811879799</v>
      </c>
      <c r="J20" s="2">
        <v>0.16454646017699101</v>
      </c>
      <c r="K20" s="2">
        <v>0.161715284312408</v>
      </c>
      <c r="L20" s="2">
        <v>0.11158686908005699</v>
      </c>
      <c r="M20" s="2">
        <v>0.112043749205138</v>
      </c>
      <c r="N20" s="2">
        <v>0.16928319337957901</v>
      </c>
    </row>
    <row r="21" spans="1:15" x14ac:dyDescent="0.3">
      <c r="A21" s="8" t="s">
        <v>346</v>
      </c>
      <c r="B21" s="2">
        <v>9.8987259065664801E-2</v>
      </c>
      <c r="C21" s="2">
        <v>9.7029383274136294E-2</v>
      </c>
      <c r="D21" s="2">
        <v>9.9341999679024198E-2</v>
      </c>
      <c r="E21" s="2">
        <v>9.1724027533215902E-2</v>
      </c>
      <c r="F21" s="2">
        <v>9.2013078000934098E-2</v>
      </c>
      <c r="G21" s="2">
        <v>9.3005497861942593E-2</v>
      </c>
      <c r="H21" s="2">
        <v>9.7579088073666997E-2</v>
      </c>
      <c r="I21" s="2">
        <v>9.6361282899467895E-2</v>
      </c>
      <c r="J21" s="2">
        <v>9.5962389380531005E-2</v>
      </c>
      <c r="K21" s="2">
        <v>9.4636375856970004E-2</v>
      </c>
      <c r="L21" s="2">
        <v>4.2688465031789302E-2</v>
      </c>
      <c r="M21" s="2">
        <v>4.4385094747551798E-2</v>
      </c>
      <c r="N21" s="2">
        <v>0.17269076305220901</v>
      </c>
    </row>
    <row r="22" spans="1:15" x14ac:dyDescent="0.3">
      <c r="A22" s="8" t="s">
        <v>347</v>
      </c>
      <c r="B22" s="2">
        <v>0.14194707611891499</v>
      </c>
      <c r="C22" s="2">
        <v>0.14578624475298699</v>
      </c>
      <c r="D22" s="2">
        <v>0.14700690097897601</v>
      </c>
      <c r="E22" s="2">
        <v>0.14855130462622099</v>
      </c>
      <c r="F22" s="2">
        <v>0.14572629612330701</v>
      </c>
      <c r="G22" s="2">
        <v>0.14798411728772101</v>
      </c>
      <c r="H22" s="2">
        <v>0.14881924847764699</v>
      </c>
      <c r="I22" s="2">
        <v>0.15230835610527799</v>
      </c>
      <c r="J22" s="2">
        <v>0.152378318584071</v>
      </c>
      <c r="K22" s="2">
        <v>0.15257427073531399</v>
      </c>
      <c r="L22" s="2">
        <v>0.118593486440898</v>
      </c>
      <c r="M22" s="2">
        <v>0.120055958285642</v>
      </c>
      <c r="N22" s="2">
        <v>0.13106973347937201</v>
      </c>
    </row>
    <row r="23" spans="1:15" x14ac:dyDescent="0.3">
      <c r="A23" s="8" t="s">
        <v>348</v>
      </c>
      <c r="B23" s="2">
        <v>0.13508657301535401</v>
      </c>
      <c r="C23" s="2">
        <v>0.13254762673555101</v>
      </c>
      <c r="D23" s="2">
        <v>0.133525918793131</v>
      </c>
      <c r="E23" s="2">
        <v>0.13318392828557701</v>
      </c>
      <c r="F23" s="2">
        <v>0.13949867663085799</v>
      </c>
      <c r="G23" s="2">
        <v>0.14095907147220499</v>
      </c>
      <c r="H23" s="2">
        <v>0.14139313827417199</v>
      </c>
      <c r="I23" s="2">
        <v>0.14166546814324801</v>
      </c>
      <c r="J23" s="2">
        <v>0.13951880530973501</v>
      </c>
      <c r="K23" s="2">
        <v>0.13886275036967299</v>
      </c>
      <c r="L23" s="2">
        <v>0.102633969118983</v>
      </c>
      <c r="M23" s="2">
        <v>0.106320742719064</v>
      </c>
      <c r="N23" s="2">
        <v>0.13216502373128899</v>
      </c>
    </row>
    <row r="24" spans="1:15" x14ac:dyDescent="0.3">
      <c r="A24" s="15"/>
    </row>
    <row r="25" spans="1:15" x14ac:dyDescent="0.3">
      <c r="A25" s="15"/>
    </row>
    <row r="26" spans="1:15" x14ac:dyDescent="0.3">
      <c r="A26" s="15"/>
      <c r="B26" s="18" t="s">
        <v>38</v>
      </c>
      <c r="C26" s="18"/>
      <c r="D26" s="18"/>
      <c r="E26" s="18"/>
      <c r="F26" s="18"/>
      <c r="G26" s="18"/>
      <c r="H26" s="18"/>
      <c r="I26" s="18"/>
      <c r="J26" s="18"/>
      <c r="K26" s="18"/>
      <c r="L26" s="18"/>
      <c r="M26" s="18"/>
      <c r="N26" s="6" t="s">
        <v>39</v>
      </c>
      <c r="O26" s="6" t="s">
        <v>40</v>
      </c>
    </row>
    <row r="27" spans="1:15" x14ac:dyDescent="0.3">
      <c r="A27" s="9" t="s">
        <v>41</v>
      </c>
      <c r="B27" s="4" t="s">
        <v>19</v>
      </c>
      <c r="C27" s="4" t="s">
        <v>20</v>
      </c>
      <c r="D27" s="4" t="s">
        <v>21</v>
      </c>
      <c r="E27" s="4" t="s">
        <v>22</v>
      </c>
      <c r="F27" s="4" t="s">
        <v>23</v>
      </c>
      <c r="G27" s="4" t="s">
        <v>24</v>
      </c>
      <c r="H27" s="4" t="s">
        <v>25</v>
      </c>
      <c r="I27" s="4" t="s">
        <v>26</v>
      </c>
      <c r="J27" s="4" t="s">
        <v>27</v>
      </c>
      <c r="K27" s="4" t="s">
        <v>28</v>
      </c>
      <c r="L27" s="4" t="s">
        <v>29</v>
      </c>
      <c r="M27" s="4" t="s">
        <v>30</v>
      </c>
      <c r="N27" s="4" t="s">
        <v>31</v>
      </c>
      <c r="O27" s="4" t="s">
        <v>32</v>
      </c>
    </row>
    <row r="28" spans="1:15" x14ac:dyDescent="0.3">
      <c r="A28" s="8" t="s">
        <v>344</v>
      </c>
      <c r="B28" s="2">
        <v>1.47854309412189E-2</v>
      </c>
      <c r="C28" s="2">
        <v>1.77683013503909E-3</v>
      </c>
      <c r="D28" s="2">
        <v>1.95104647037957E-2</v>
      </c>
      <c r="E28" s="2">
        <v>2.60960334029228E-2</v>
      </c>
      <c r="F28" s="2">
        <v>1.6615801966768401E-2</v>
      </c>
      <c r="G28" s="2">
        <v>7.6717811874583101E-3</v>
      </c>
      <c r="H28" s="2">
        <v>2.6481297583581601E-2</v>
      </c>
      <c r="I28" s="2">
        <v>4.3856820380522403E-2</v>
      </c>
      <c r="J28" s="2">
        <v>3.9233858510966897E-2</v>
      </c>
      <c r="K28" s="2">
        <v>0.43073721759809802</v>
      </c>
      <c r="L28" s="2">
        <v>8.3108248493662992E-3</v>
      </c>
      <c r="M28" s="2">
        <v>-0.33154749639398301</v>
      </c>
      <c r="N28" s="3">
        <v>2.1624961383997499E-3</v>
      </c>
      <c r="O28" s="3">
        <v>0.15076268180205701</v>
      </c>
    </row>
    <row r="29" spans="1:15" x14ac:dyDescent="0.3">
      <c r="A29" s="8" t="s">
        <v>345</v>
      </c>
      <c r="B29" s="2">
        <v>7.6408787010506197E-3</v>
      </c>
      <c r="C29" s="2">
        <v>-9.4786729857819895E-3</v>
      </c>
      <c r="D29" s="2">
        <v>-4.78468899521531E-3</v>
      </c>
      <c r="E29" s="2">
        <v>1.05769230769231E-2</v>
      </c>
      <c r="F29" s="2">
        <v>-1.9029495718363501E-3</v>
      </c>
      <c r="G29" s="2">
        <v>4.9571020019065798E-2</v>
      </c>
      <c r="H29" s="2">
        <v>3.3605812897366E-2</v>
      </c>
      <c r="I29" s="2">
        <v>4.5694200351493901E-2</v>
      </c>
      <c r="J29" s="2">
        <v>1.0924369747899201E-2</v>
      </c>
      <c r="K29" s="2">
        <v>-0.28512053200332499</v>
      </c>
      <c r="L29" s="2">
        <v>2.4418604651162801E-2</v>
      </c>
      <c r="M29" s="2">
        <v>0.57888762769580004</v>
      </c>
      <c r="N29" s="3">
        <v>0.16890756302521001</v>
      </c>
      <c r="O29" s="3">
        <v>0.33110047846890001</v>
      </c>
    </row>
    <row r="30" spans="1:15" x14ac:dyDescent="0.3">
      <c r="A30" s="8" t="s">
        <v>346</v>
      </c>
      <c r="B30" s="2">
        <v>-8.2508250825082501E-3</v>
      </c>
      <c r="C30" s="2">
        <v>2.99500831946755E-2</v>
      </c>
      <c r="D30" s="2">
        <v>-7.4313408723748003E-2</v>
      </c>
      <c r="E30" s="2">
        <v>3.1413612565444997E-2</v>
      </c>
      <c r="F30" s="2">
        <v>3.0456852791878201E-2</v>
      </c>
      <c r="G30" s="2">
        <v>7.8817733990147798E-2</v>
      </c>
      <c r="H30" s="2">
        <v>1.9786910197869101E-2</v>
      </c>
      <c r="I30" s="2">
        <v>3.5820895522388103E-2</v>
      </c>
      <c r="J30" s="2">
        <v>1.4409221902017299E-2</v>
      </c>
      <c r="K30" s="2">
        <v>-0.53267045454545503</v>
      </c>
      <c r="L30" s="2">
        <v>6.0790273556230998E-2</v>
      </c>
      <c r="M30" s="2">
        <v>3.0659025787965599</v>
      </c>
      <c r="N30" s="3">
        <v>1.0446685878962501</v>
      </c>
      <c r="O30" s="3">
        <v>1.2924071082391</v>
      </c>
    </row>
    <row r="31" spans="1:15" x14ac:dyDescent="0.3">
      <c r="A31" s="8" t="s">
        <v>347</v>
      </c>
      <c r="B31" s="2">
        <v>3.9125431530494803E-2</v>
      </c>
      <c r="C31" s="2">
        <v>1.4396456256921399E-2</v>
      </c>
      <c r="D31" s="2">
        <v>1.31004366812227E-2</v>
      </c>
      <c r="E31" s="2">
        <v>8.6206896551724102E-3</v>
      </c>
      <c r="F31" s="2">
        <v>3.5256410256410298E-2</v>
      </c>
      <c r="G31" s="2">
        <v>3.4055727554179599E-2</v>
      </c>
      <c r="H31" s="2">
        <v>5.6886227544910198E-2</v>
      </c>
      <c r="I31" s="2">
        <v>4.0604343720491001E-2</v>
      </c>
      <c r="J31" s="2">
        <v>2.9945553539019999E-2</v>
      </c>
      <c r="K31" s="2">
        <v>-0.194713656387665</v>
      </c>
      <c r="L31" s="2">
        <v>3.2822757111597399E-2</v>
      </c>
      <c r="M31" s="2">
        <v>0.14088983050847501</v>
      </c>
      <c r="N31" s="3">
        <v>-2.2686025408348499E-2</v>
      </c>
      <c r="O31" s="3">
        <v>0.17576419213973801</v>
      </c>
    </row>
    <row r="32" spans="1:15" x14ac:dyDescent="0.3">
      <c r="A32" s="8" t="s">
        <v>348</v>
      </c>
      <c r="B32" s="2">
        <v>-7.2551390568319201E-3</v>
      </c>
      <c r="C32" s="2">
        <v>1.3398294762484801E-2</v>
      </c>
      <c r="D32" s="2">
        <v>0</v>
      </c>
      <c r="E32" s="2">
        <v>7.69230769230769E-2</v>
      </c>
      <c r="F32" s="2">
        <v>3.01339285714286E-2</v>
      </c>
      <c r="G32" s="2">
        <v>3.1419284940411699E-2</v>
      </c>
      <c r="H32" s="2">
        <v>3.4663865546218503E-2</v>
      </c>
      <c r="I32" s="2">
        <v>2.4365482233502499E-2</v>
      </c>
      <c r="J32" s="2">
        <v>2.3785926660059499E-2</v>
      </c>
      <c r="K32" s="2">
        <v>-0.234269119070668</v>
      </c>
      <c r="L32" s="2">
        <v>5.6890012642224999E-2</v>
      </c>
      <c r="M32" s="2">
        <v>0.299043062200957</v>
      </c>
      <c r="N32" s="3">
        <v>7.6313181367690802E-2</v>
      </c>
      <c r="O32" s="3">
        <v>0.30528846153846201</v>
      </c>
    </row>
    <row r="33" spans="1:15" x14ac:dyDescent="0.3">
      <c r="A33" s="11" t="s">
        <v>18</v>
      </c>
      <c r="B33" s="3">
        <v>1.17608624632473E-2</v>
      </c>
      <c r="C33" s="3">
        <v>5.9735227639651301E-3</v>
      </c>
      <c r="D33" s="3">
        <v>2.5678061306371402E-3</v>
      </c>
      <c r="E33" s="3">
        <v>2.8173523291179801E-2</v>
      </c>
      <c r="F33" s="3">
        <v>1.9461310913903199E-2</v>
      </c>
      <c r="G33" s="3">
        <v>2.8252901649358599E-2</v>
      </c>
      <c r="H33" s="3">
        <v>3.26748848952918E-2</v>
      </c>
      <c r="I33" s="3">
        <v>4.0126564073061997E-2</v>
      </c>
      <c r="J33" s="3">
        <v>2.86227876106195E-2</v>
      </c>
      <c r="K33" s="3">
        <v>3.6026347627369303E-2</v>
      </c>
      <c r="L33" s="3">
        <v>2.0241339042428998E-2</v>
      </c>
      <c r="M33" s="3">
        <v>4.5020984357115601E-2</v>
      </c>
      <c r="N33" s="3">
        <v>0.13620022123893799</v>
      </c>
      <c r="O33" s="3">
        <v>0.31872893596533503</v>
      </c>
    </row>
    <row r="34" spans="1:15" x14ac:dyDescent="0.3">
      <c r="A34" s="15"/>
    </row>
    <row r="35" spans="1:15" x14ac:dyDescent="0.3">
      <c r="A35" s="13" t="s">
        <v>42</v>
      </c>
    </row>
    <row r="36" spans="1:15" x14ac:dyDescent="0.3">
      <c r="A36" s="14" t="s">
        <v>43</v>
      </c>
    </row>
    <row r="37" spans="1:15" x14ac:dyDescent="0.3">
      <c r="A37" s="14" t="s">
        <v>44</v>
      </c>
    </row>
    <row r="38" spans="1:15" x14ac:dyDescent="0.3">
      <c r="A38" s="14" t="s">
        <v>47</v>
      </c>
    </row>
    <row r="39" spans="1:15" x14ac:dyDescent="0.3">
      <c r="A39" s="15"/>
    </row>
    <row r="40" spans="1:15" x14ac:dyDescent="0.3">
      <c r="A40" s="15"/>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N7"/>
    <mergeCell ref="B17:N17"/>
    <mergeCell ref="B26:M2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O400"/>
  <sheetViews>
    <sheetView showGridLines="0" workbookViewId="0"/>
  </sheetViews>
  <sheetFormatPr defaultColWidth="11.5546875" defaultRowHeight="14.4" x14ac:dyDescent="0.3"/>
  <cols>
    <col min="1" max="1" width="25.6640625" customWidth="1"/>
    <col min="2" max="12" width="10.5546875" customWidth="1"/>
  </cols>
  <sheetData>
    <row r="1" spans="1:14" ht="15.6" x14ac:dyDescent="0.3">
      <c r="A1" s="12" t="s">
        <v>141</v>
      </c>
    </row>
    <row r="2" spans="1:14" ht="15.6" x14ac:dyDescent="0.3">
      <c r="A2" s="12" t="s">
        <v>142</v>
      </c>
    </row>
    <row r="3" spans="1:14" ht="15.6" x14ac:dyDescent="0.3">
      <c r="A3" s="12" t="s">
        <v>35</v>
      </c>
    </row>
    <row r="4" spans="1:14" x14ac:dyDescent="0.3">
      <c r="A4" s="15"/>
    </row>
    <row r="5" spans="1:14" x14ac:dyDescent="0.3">
      <c r="A5" s="15"/>
    </row>
    <row r="6" spans="1:14" x14ac:dyDescent="0.3">
      <c r="A6" s="16" t="str">
        <f>HYPERLINK("#'Table of contents'!A14", "Back to contents")</f>
        <v>Back to contents</v>
      </c>
    </row>
    <row r="7" spans="1:14" x14ac:dyDescent="0.3">
      <c r="A7" s="15"/>
      <c r="B7" s="18" t="s">
        <v>36</v>
      </c>
      <c r="C7" s="19"/>
      <c r="D7" s="19"/>
      <c r="E7" s="19"/>
      <c r="F7" s="19"/>
      <c r="G7" s="19"/>
      <c r="H7" s="19"/>
      <c r="I7" s="19"/>
      <c r="J7" s="19"/>
      <c r="K7" s="19"/>
      <c r="L7" s="19"/>
      <c r="M7" s="19"/>
      <c r="N7" s="19"/>
    </row>
    <row r="8" spans="1:14" x14ac:dyDescent="0.3">
      <c r="A8" s="9" t="s">
        <v>41</v>
      </c>
      <c r="B8" s="4" t="s">
        <v>0</v>
      </c>
      <c r="C8" s="4" t="s">
        <v>1</v>
      </c>
      <c r="D8" s="4" t="s">
        <v>2</v>
      </c>
      <c r="E8" s="4" t="s">
        <v>3</v>
      </c>
      <c r="F8" s="4" t="s">
        <v>4</v>
      </c>
      <c r="G8" s="4" t="s">
        <v>5</v>
      </c>
      <c r="H8" s="4" t="s">
        <v>6</v>
      </c>
      <c r="I8" s="4" t="s">
        <v>7</v>
      </c>
      <c r="J8" s="4" t="s">
        <v>8</v>
      </c>
      <c r="K8" s="4" t="s">
        <v>9</v>
      </c>
      <c r="L8" s="4" t="s">
        <v>10</v>
      </c>
      <c r="M8" s="4" t="s">
        <v>11</v>
      </c>
      <c r="N8" s="4" t="s">
        <v>12</v>
      </c>
    </row>
    <row r="9" spans="1:14" x14ac:dyDescent="0.3">
      <c r="A9" s="7" t="s">
        <v>13</v>
      </c>
      <c r="B9" s="1">
        <v>184383</v>
      </c>
      <c r="C9" s="1">
        <v>187720</v>
      </c>
      <c r="D9" s="1">
        <v>189131</v>
      </c>
      <c r="E9" s="1">
        <v>191337</v>
      </c>
      <c r="F9" s="1">
        <v>194924</v>
      </c>
      <c r="G9" s="1">
        <v>199915</v>
      </c>
      <c r="H9" s="1">
        <v>206389</v>
      </c>
      <c r="I9" s="1">
        <v>214031</v>
      </c>
      <c r="J9" s="1">
        <v>223122</v>
      </c>
      <c r="K9" s="1">
        <v>232067</v>
      </c>
      <c r="L9" s="1">
        <v>242560</v>
      </c>
      <c r="M9" s="1">
        <v>256038</v>
      </c>
      <c r="N9" s="1">
        <v>263925</v>
      </c>
    </row>
    <row r="10" spans="1:14" x14ac:dyDescent="0.3">
      <c r="A10" s="7" t="s">
        <v>14</v>
      </c>
      <c r="B10" s="1">
        <v>6122</v>
      </c>
      <c r="C10" s="1">
        <v>6194</v>
      </c>
      <c r="D10" s="1">
        <v>6231</v>
      </c>
      <c r="E10" s="1">
        <v>6247</v>
      </c>
      <c r="F10" s="1">
        <v>6423</v>
      </c>
      <c r="G10" s="1">
        <v>6548</v>
      </c>
      <c r="H10" s="1">
        <v>6733</v>
      </c>
      <c r="I10" s="1">
        <v>6953</v>
      </c>
      <c r="J10" s="1">
        <v>7232</v>
      </c>
      <c r="K10" s="1">
        <v>7439</v>
      </c>
      <c r="L10" s="1">
        <v>7707</v>
      </c>
      <c r="M10" s="1">
        <v>7863</v>
      </c>
      <c r="N10" s="1">
        <v>8217</v>
      </c>
    </row>
    <row r="11" spans="1:14" x14ac:dyDescent="0.3">
      <c r="A11" s="7" t="s">
        <v>15</v>
      </c>
      <c r="B11" s="1">
        <v>19665</v>
      </c>
      <c r="C11" s="1">
        <v>19938</v>
      </c>
      <c r="D11" s="1">
        <v>20002</v>
      </c>
      <c r="E11" s="1">
        <v>20031</v>
      </c>
      <c r="F11" s="1">
        <v>20411</v>
      </c>
      <c r="G11" s="1">
        <v>20675</v>
      </c>
      <c r="H11" s="1">
        <v>20976</v>
      </c>
      <c r="I11" s="1">
        <v>21455</v>
      </c>
      <c r="J11" s="1">
        <v>22084</v>
      </c>
      <c r="K11" s="1">
        <v>22675</v>
      </c>
      <c r="L11" s="1">
        <v>23484</v>
      </c>
      <c r="M11" s="1">
        <v>23769</v>
      </c>
      <c r="N11" s="1">
        <v>24369</v>
      </c>
    </row>
    <row r="12" spans="1:14" x14ac:dyDescent="0.3">
      <c r="A12" s="7" t="s">
        <v>16</v>
      </c>
      <c r="B12" s="1">
        <v>9839</v>
      </c>
      <c r="C12" s="1">
        <v>9878</v>
      </c>
      <c r="D12" s="1">
        <v>9802</v>
      </c>
      <c r="E12" s="1">
        <v>9769</v>
      </c>
      <c r="F12" s="1">
        <v>9917</v>
      </c>
      <c r="G12" s="1">
        <v>10117</v>
      </c>
      <c r="H12" s="1">
        <v>10340</v>
      </c>
      <c r="I12" s="1">
        <v>10672</v>
      </c>
      <c r="J12" s="1">
        <v>11090</v>
      </c>
      <c r="K12" s="1">
        <v>11676</v>
      </c>
      <c r="L12" s="1">
        <v>12365</v>
      </c>
      <c r="M12" s="1">
        <v>13046</v>
      </c>
      <c r="N12" s="1">
        <v>13297</v>
      </c>
    </row>
    <row r="13" spans="1:14" x14ac:dyDescent="0.3">
      <c r="A13" s="7" t="s">
        <v>17</v>
      </c>
      <c r="B13" s="1">
        <v>16235</v>
      </c>
      <c r="C13" s="1">
        <v>14531</v>
      </c>
      <c r="D13" s="1">
        <v>11755</v>
      </c>
      <c r="E13" s="1">
        <v>7348</v>
      </c>
      <c r="F13" s="1">
        <v>5564</v>
      </c>
      <c r="G13" s="1">
        <v>5387</v>
      </c>
      <c r="H13" s="1">
        <v>5772</v>
      </c>
      <c r="I13" s="1">
        <v>7209</v>
      </c>
      <c r="J13" s="1">
        <v>8727</v>
      </c>
      <c r="K13" s="1">
        <v>9806</v>
      </c>
      <c r="L13" s="1">
        <v>10066</v>
      </c>
      <c r="M13" s="1">
        <v>13113</v>
      </c>
      <c r="N13" s="1">
        <v>18341</v>
      </c>
    </row>
    <row r="14" spans="1:14" x14ac:dyDescent="0.3">
      <c r="A14" s="10" t="s">
        <v>18</v>
      </c>
      <c r="B14" s="5">
        <v>236244</v>
      </c>
      <c r="C14" s="5">
        <v>238261</v>
      </c>
      <c r="D14" s="5">
        <v>236921</v>
      </c>
      <c r="E14" s="5">
        <v>234732</v>
      </c>
      <c r="F14" s="5">
        <v>237239</v>
      </c>
      <c r="G14" s="5">
        <v>242642</v>
      </c>
      <c r="H14" s="5">
        <v>250210</v>
      </c>
      <c r="I14" s="5">
        <v>260320</v>
      </c>
      <c r="J14" s="5">
        <v>272255</v>
      </c>
      <c r="K14" s="5">
        <v>283663</v>
      </c>
      <c r="L14" s="5">
        <v>296182</v>
      </c>
      <c r="M14" s="5">
        <v>313829</v>
      </c>
      <c r="N14" s="5">
        <v>328149</v>
      </c>
    </row>
    <row r="15" spans="1:14" x14ac:dyDescent="0.3">
      <c r="A15" s="15"/>
    </row>
    <row r="16" spans="1:14" x14ac:dyDescent="0.3">
      <c r="A16" s="15"/>
    </row>
    <row r="17" spans="1:15" x14ac:dyDescent="0.3">
      <c r="A17" s="15"/>
      <c r="B17" s="18" t="s">
        <v>37</v>
      </c>
      <c r="C17" s="19"/>
      <c r="D17" s="19"/>
      <c r="E17" s="19"/>
      <c r="F17" s="19"/>
      <c r="G17" s="19"/>
      <c r="H17" s="19"/>
      <c r="I17" s="19"/>
      <c r="J17" s="19"/>
      <c r="K17" s="19"/>
      <c r="L17" s="19"/>
      <c r="M17" s="19"/>
      <c r="N17" s="19"/>
    </row>
    <row r="18" spans="1:15" x14ac:dyDescent="0.3">
      <c r="A18" s="9" t="s">
        <v>41</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13</v>
      </c>
      <c r="B19" s="2">
        <v>0.78047696449433601</v>
      </c>
      <c r="C19" s="2">
        <v>0.787875481090065</v>
      </c>
      <c r="D19" s="2">
        <v>0.79828719277733895</v>
      </c>
      <c r="E19" s="2">
        <v>0.81512959460150303</v>
      </c>
      <c r="F19" s="2">
        <v>0.82163556582180797</v>
      </c>
      <c r="G19" s="2">
        <v>0.82390929847264704</v>
      </c>
      <c r="H19" s="2">
        <v>0.82486311498341403</v>
      </c>
      <c r="I19" s="2">
        <v>0.82218423478795299</v>
      </c>
      <c r="J19" s="2">
        <v>0.81953315825237405</v>
      </c>
      <c r="K19" s="2">
        <v>0.81810810715532201</v>
      </c>
      <c r="L19" s="2">
        <v>0.81895591224314801</v>
      </c>
      <c r="M19" s="2">
        <v>0.81585194484894596</v>
      </c>
      <c r="N19" s="2">
        <v>0.80428402951098399</v>
      </c>
    </row>
    <row r="20" spans="1:15" x14ac:dyDescent="0.3">
      <c r="A20" s="8" t="s">
        <v>14</v>
      </c>
      <c r="B20" s="2">
        <v>2.5913885643656601E-2</v>
      </c>
      <c r="C20" s="2">
        <v>2.5996701096696499E-2</v>
      </c>
      <c r="D20" s="2">
        <v>2.62999058757983E-2</v>
      </c>
      <c r="E20" s="2">
        <v>2.6613329243562901E-2</v>
      </c>
      <c r="F20" s="2">
        <v>2.7073963387132801E-2</v>
      </c>
      <c r="G20" s="2">
        <v>2.6986259592321201E-2</v>
      </c>
      <c r="H20" s="2">
        <v>2.69093961072699E-2</v>
      </c>
      <c r="I20" s="2">
        <v>2.6709434542101999E-2</v>
      </c>
      <c r="J20" s="2">
        <v>2.65633321702081E-2</v>
      </c>
      <c r="K20" s="2">
        <v>2.6224780813853099E-2</v>
      </c>
      <c r="L20" s="2">
        <v>2.60211626634974E-2</v>
      </c>
      <c r="M20" s="2">
        <v>2.5055045900793101E-2</v>
      </c>
      <c r="N20" s="2">
        <v>2.5040454183922499E-2</v>
      </c>
    </row>
    <row r="21" spans="1:15" x14ac:dyDescent="0.3">
      <c r="A21" s="8" t="s">
        <v>15</v>
      </c>
      <c r="B21" s="2">
        <v>8.3240209275156199E-2</v>
      </c>
      <c r="C21" s="2">
        <v>8.3681341050360694E-2</v>
      </c>
      <c r="D21" s="2">
        <v>8.4424766061260897E-2</v>
      </c>
      <c r="E21" s="2">
        <v>8.5335616788507707E-2</v>
      </c>
      <c r="F21" s="2">
        <v>8.6035601229140196E-2</v>
      </c>
      <c r="G21" s="2">
        <v>8.5207837060360503E-2</v>
      </c>
      <c r="H21" s="2">
        <v>8.38335797929739E-2</v>
      </c>
      <c r="I21" s="2">
        <v>8.2417793484941604E-2</v>
      </c>
      <c r="J21" s="2">
        <v>8.1115131035242705E-2</v>
      </c>
      <c r="K21" s="2">
        <v>7.9936403408269699E-2</v>
      </c>
      <c r="L21" s="2">
        <v>7.9289085764833803E-2</v>
      </c>
      <c r="M21" s="2">
        <v>7.5738698463175796E-2</v>
      </c>
      <c r="N21" s="2">
        <v>7.4261996836802804E-2</v>
      </c>
    </row>
    <row r="22" spans="1:15" x14ac:dyDescent="0.3">
      <c r="A22" s="8" t="s">
        <v>16</v>
      </c>
      <c r="B22" s="2">
        <v>4.1647618563857701E-2</v>
      </c>
      <c r="C22" s="2">
        <v>4.1458736427698997E-2</v>
      </c>
      <c r="D22" s="2">
        <v>4.1372440602563697E-2</v>
      </c>
      <c r="E22" s="2">
        <v>4.16176746246784E-2</v>
      </c>
      <c r="F22" s="2">
        <v>4.18017273719751E-2</v>
      </c>
      <c r="G22" s="2">
        <v>4.1695172311471199E-2</v>
      </c>
      <c r="H22" s="2">
        <v>4.1325286759122302E-2</v>
      </c>
      <c r="I22" s="2">
        <v>4.0995697602950201E-2</v>
      </c>
      <c r="J22" s="2">
        <v>4.0733870819636003E-2</v>
      </c>
      <c r="K22" s="2">
        <v>4.11615191265692E-2</v>
      </c>
      <c r="L22" s="2">
        <v>4.1747979283008399E-2</v>
      </c>
      <c r="M22" s="2">
        <v>4.1570409363060799E-2</v>
      </c>
      <c r="N22" s="2">
        <v>4.0521226637899199E-2</v>
      </c>
    </row>
    <row r="23" spans="1:15" x14ac:dyDescent="0.3">
      <c r="A23" s="8" t="s">
        <v>17</v>
      </c>
      <c r="B23" s="2">
        <v>6.8721322022993206E-2</v>
      </c>
      <c r="C23" s="2">
        <v>6.0987740335178599E-2</v>
      </c>
      <c r="D23" s="2">
        <v>4.9615694683037802E-2</v>
      </c>
      <c r="E23" s="2">
        <v>3.1303784741747998E-2</v>
      </c>
      <c r="F23" s="2">
        <v>2.3453142189943502E-2</v>
      </c>
      <c r="G23" s="2">
        <v>2.2201432563200101E-2</v>
      </c>
      <c r="H23" s="2">
        <v>2.30686223572199E-2</v>
      </c>
      <c r="I23" s="2">
        <v>2.7692839582052899E-2</v>
      </c>
      <c r="J23" s="2">
        <v>3.2054507722539503E-2</v>
      </c>
      <c r="K23" s="2">
        <v>3.4569189495986398E-2</v>
      </c>
      <c r="L23" s="2">
        <v>3.39858600455126E-2</v>
      </c>
      <c r="M23" s="2">
        <v>4.1783901424023898E-2</v>
      </c>
      <c r="N23" s="2">
        <v>5.5892292830391099E-2</v>
      </c>
    </row>
    <row r="24" spans="1:15" x14ac:dyDescent="0.3">
      <c r="A24" s="15"/>
    </row>
    <row r="25" spans="1:15" x14ac:dyDescent="0.3">
      <c r="A25" s="15"/>
    </row>
    <row r="26" spans="1:15" x14ac:dyDescent="0.3">
      <c r="A26" s="15"/>
      <c r="B26" s="18" t="s">
        <v>38</v>
      </c>
      <c r="C26" s="18"/>
      <c r="D26" s="18"/>
      <c r="E26" s="18"/>
      <c r="F26" s="18"/>
      <c r="G26" s="18"/>
      <c r="H26" s="18"/>
      <c r="I26" s="18"/>
      <c r="J26" s="18"/>
      <c r="K26" s="18"/>
      <c r="L26" s="18"/>
      <c r="M26" s="18"/>
      <c r="N26" s="6" t="s">
        <v>39</v>
      </c>
      <c r="O26" s="6" t="s">
        <v>40</v>
      </c>
    </row>
    <row r="27" spans="1:15" x14ac:dyDescent="0.3">
      <c r="A27" s="9" t="s">
        <v>41</v>
      </c>
      <c r="B27" s="4" t="s">
        <v>19</v>
      </c>
      <c r="C27" s="4" t="s">
        <v>20</v>
      </c>
      <c r="D27" s="4" t="s">
        <v>21</v>
      </c>
      <c r="E27" s="4" t="s">
        <v>22</v>
      </c>
      <c r="F27" s="4" t="s">
        <v>23</v>
      </c>
      <c r="G27" s="4" t="s">
        <v>24</v>
      </c>
      <c r="H27" s="4" t="s">
        <v>25</v>
      </c>
      <c r="I27" s="4" t="s">
        <v>26</v>
      </c>
      <c r="J27" s="4" t="s">
        <v>27</v>
      </c>
      <c r="K27" s="4" t="s">
        <v>28</v>
      </c>
      <c r="L27" s="4" t="s">
        <v>29</v>
      </c>
      <c r="M27" s="4" t="s">
        <v>30</v>
      </c>
      <c r="N27" s="4" t="s">
        <v>31</v>
      </c>
      <c r="O27" s="4" t="s">
        <v>32</v>
      </c>
    </row>
    <row r="28" spans="1:15" x14ac:dyDescent="0.3">
      <c r="A28" s="8" t="s">
        <v>13</v>
      </c>
      <c r="B28" s="2">
        <v>1.8098197773113601E-2</v>
      </c>
      <c r="C28" s="2">
        <v>7.5165139569571696E-3</v>
      </c>
      <c r="D28" s="2">
        <v>1.1663873188425E-2</v>
      </c>
      <c r="E28" s="2">
        <v>1.8747027495988802E-2</v>
      </c>
      <c r="F28" s="2">
        <v>2.5604851121462699E-2</v>
      </c>
      <c r="G28" s="2">
        <v>3.2383763099317203E-2</v>
      </c>
      <c r="H28" s="2">
        <v>3.7027167145535902E-2</v>
      </c>
      <c r="I28" s="2">
        <v>4.2475155468133102E-2</v>
      </c>
      <c r="J28" s="2">
        <v>4.0090174881903202E-2</v>
      </c>
      <c r="K28" s="2">
        <v>4.5215390382949701E-2</v>
      </c>
      <c r="L28" s="2">
        <v>5.5565633245382599E-2</v>
      </c>
      <c r="M28" s="2">
        <v>3.0804021278091499E-2</v>
      </c>
      <c r="N28" s="3">
        <v>0.18287304703256499</v>
      </c>
      <c r="O28" s="3">
        <v>0.39546134689712398</v>
      </c>
    </row>
    <row r="29" spans="1:15" x14ac:dyDescent="0.3">
      <c r="A29" s="8" t="s">
        <v>14</v>
      </c>
      <c r="B29" s="2">
        <v>1.17608624632473E-2</v>
      </c>
      <c r="C29" s="2">
        <v>5.9735227639651301E-3</v>
      </c>
      <c r="D29" s="2">
        <v>2.5678061306371402E-3</v>
      </c>
      <c r="E29" s="2">
        <v>2.8173523291179801E-2</v>
      </c>
      <c r="F29" s="2">
        <v>1.9461310913903199E-2</v>
      </c>
      <c r="G29" s="2">
        <v>2.8252901649358599E-2</v>
      </c>
      <c r="H29" s="2">
        <v>3.26748848952918E-2</v>
      </c>
      <c r="I29" s="2">
        <v>4.0126564073061997E-2</v>
      </c>
      <c r="J29" s="2">
        <v>2.86227876106195E-2</v>
      </c>
      <c r="K29" s="2">
        <v>3.6026347627369303E-2</v>
      </c>
      <c r="L29" s="2">
        <v>2.0241339042428998E-2</v>
      </c>
      <c r="M29" s="2">
        <v>4.5020984357115601E-2</v>
      </c>
      <c r="N29" s="3">
        <v>0.13620022123893799</v>
      </c>
      <c r="O29" s="3">
        <v>0.31872893596533503</v>
      </c>
    </row>
    <row r="30" spans="1:15" x14ac:dyDescent="0.3">
      <c r="A30" s="8" t="s">
        <v>15</v>
      </c>
      <c r="B30" s="2">
        <v>1.3882532418001499E-2</v>
      </c>
      <c r="C30" s="2">
        <v>3.20995084762765E-3</v>
      </c>
      <c r="D30" s="2">
        <v>1.44985501449855E-3</v>
      </c>
      <c r="E30" s="2">
        <v>1.89705955768559E-2</v>
      </c>
      <c r="F30" s="2">
        <v>1.2934202145901699E-2</v>
      </c>
      <c r="G30" s="2">
        <v>1.4558645707376101E-2</v>
      </c>
      <c r="H30" s="2">
        <v>2.2835621662852801E-2</v>
      </c>
      <c r="I30" s="2">
        <v>2.9317175483570299E-2</v>
      </c>
      <c r="J30" s="2">
        <v>2.6761456257924299E-2</v>
      </c>
      <c r="K30" s="2">
        <v>3.5678059536935001E-2</v>
      </c>
      <c r="L30" s="2">
        <v>1.2135922330097099E-2</v>
      </c>
      <c r="M30" s="2">
        <v>2.5242963523917701E-2</v>
      </c>
      <c r="N30" s="3">
        <v>0.10346857453359901</v>
      </c>
      <c r="O30" s="3">
        <v>0.21832816718328199</v>
      </c>
    </row>
    <row r="31" spans="1:15" x14ac:dyDescent="0.3">
      <c r="A31" s="8" t="s">
        <v>16</v>
      </c>
      <c r="B31" s="2">
        <v>3.9638174611241004E-3</v>
      </c>
      <c r="C31" s="2">
        <v>-7.69386515488965E-3</v>
      </c>
      <c r="D31" s="2">
        <v>-3.36665986533361E-3</v>
      </c>
      <c r="E31" s="2">
        <v>1.5149964172381999E-2</v>
      </c>
      <c r="F31" s="2">
        <v>2.0167389331450999E-2</v>
      </c>
      <c r="G31" s="2">
        <v>2.2042107344074299E-2</v>
      </c>
      <c r="H31" s="2">
        <v>3.2108317214700199E-2</v>
      </c>
      <c r="I31" s="2">
        <v>3.9167916041979001E-2</v>
      </c>
      <c r="J31" s="2">
        <v>5.28403967538323E-2</v>
      </c>
      <c r="K31" s="2">
        <v>5.9009934909215501E-2</v>
      </c>
      <c r="L31" s="2">
        <v>5.5074807925596402E-2</v>
      </c>
      <c r="M31" s="2">
        <v>1.9239613674689598E-2</v>
      </c>
      <c r="N31" s="3">
        <v>0.199008115419297</v>
      </c>
      <c r="O31" s="3">
        <v>0.356559885737605</v>
      </c>
    </row>
    <row r="32" spans="1:15" x14ac:dyDescent="0.3">
      <c r="A32" s="8" t="s">
        <v>17</v>
      </c>
      <c r="B32" s="2">
        <v>-0.10495842315984</v>
      </c>
      <c r="C32" s="2">
        <v>-0.19103984584681</v>
      </c>
      <c r="D32" s="2">
        <v>-0.37490429604423597</v>
      </c>
      <c r="E32" s="2">
        <v>-0.24278715296679401</v>
      </c>
      <c r="F32" s="2">
        <v>-3.1811646297627602E-2</v>
      </c>
      <c r="G32" s="2">
        <v>7.1468349730833505E-2</v>
      </c>
      <c r="H32" s="2">
        <v>0.24896049896049899</v>
      </c>
      <c r="I32" s="2">
        <v>0.21057012068247999</v>
      </c>
      <c r="J32" s="2">
        <v>0.123639280394179</v>
      </c>
      <c r="K32" s="2">
        <v>2.6514378951662199E-2</v>
      </c>
      <c r="L32" s="2">
        <v>0.30270216570633801</v>
      </c>
      <c r="M32" s="2">
        <v>0.39868832456341002</v>
      </c>
      <c r="N32" s="3">
        <v>1.1016385928726899</v>
      </c>
      <c r="O32" s="3">
        <v>0.56027222458528303</v>
      </c>
    </row>
    <row r="33" spans="1:15" x14ac:dyDescent="0.3">
      <c r="A33" s="11" t="s">
        <v>18</v>
      </c>
      <c r="B33" s="3">
        <v>8.53778297014951E-3</v>
      </c>
      <c r="C33" s="3">
        <v>-5.6240845123624898E-3</v>
      </c>
      <c r="D33" s="3">
        <v>-9.2393667087341293E-3</v>
      </c>
      <c r="E33" s="3">
        <v>1.06802651534516E-2</v>
      </c>
      <c r="F33" s="3">
        <v>2.277450166288E-2</v>
      </c>
      <c r="G33" s="3">
        <v>3.1189983597233802E-2</v>
      </c>
      <c r="H33" s="3">
        <v>4.04060589105152E-2</v>
      </c>
      <c r="I33" s="3">
        <v>4.5847418561770097E-2</v>
      </c>
      <c r="J33" s="3">
        <v>4.1901893445483097E-2</v>
      </c>
      <c r="K33" s="3">
        <v>4.41333554252758E-2</v>
      </c>
      <c r="L33" s="3">
        <v>5.9581608605519601E-2</v>
      </c>
      <c r="M33" s="3">
        <v>4.5629944970031401E-2</v>
      </c>
      <c r="N33" s="3">
        <v>0.205300178141816</v>
      </c>
      <c r="O33" s="3">
        <v>0.38505662224961101</v>
      </c>
    </row>
    <row r="34" spans="1:15" x14ac:dyDescent="0.3">
      <c r="A34" s="15"/>
    </row>
    <row r="35" spans="1:15" x14ac:dyDescent="0.3">
      <c r="A35" s="13" t="s">
        <v>42</v>
      </c>
    </row>
    <row r="36" spans="1:15" x14ac:dyDescent="0.3">
      <c r="A36" s="14" t="s">
        <v>43</v>
      </c>
    </row>
    <row r="37" spans="1:15" x14ac:dyDescent="0.3">
      <c r="A37" s="14" t="s">
        <v>44</v>
      </c>
    </row>
    <row r="38" spans="1:15" x14ac:dyDescent="0.3">
      <c r="A38" s="14" t="s">
        <v>45</v>
      </c>
    </row>
    <row r="39" spans="1:15" x14ac:dyDescent="0.3">
      <c r="A39" s="14" t="s">
        <v>46</v>
      </c>
    </row>
    <row r="40" spans="1:15" x14ac:dyDescent="0.3">
      <c r="A40" s="14" t="s">
        <v>47</v>
      </c>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N7"/>
    <mergeCell ref="B17:N17"/>
    <mergeCell ref="B26:M2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143</v>
      </c>
      <c r="B1" s="15"/>
    </row>
    <row r="2" spans="1:15" ht="15.6" x14ac:dyDescent="0.3">
      <c r="A2" s="12" t="s">
        <v>142</v>
      </c>
      <c r="B2" s="15"/>
    </row>
    <row r="3" spans="1:15" ht="15.6" x14ac:dyDescent="0.3">
      <c r="A3" s="12" t="s">
        <v>35</v>
      </c>
      <c r="B3" s="15"/>
    </row>
    <row r="4" spans="1:15" ht="15.6" x14ac:dyDescent="0.3">
      <c r="A4" s="12" t="s">
        <v>55</v>
      </c>
      <c r="B4" s="15"/>
    </row>
    <row r="5" spans="1:15" x14ac:dyDescent="0.3">
      <c r="A5" s="15"/>
      <c r="B5" s="15"/>
    </row>
    <row r="6" spans="1:15" x14ac:dyDescent="0.3">
      <c r="A6" s="16" t="str">
        <f>HYPERLINK("#'Table of contents'!A15",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48</v>
      </c>
      <c r="C9" s="1">
        <v>28193</v>
      </c>
      <c r="D9" s="1">
        <v>29349</v>
      </c>
      <c r="E9" s="1">
        <v>30037</v>
      </c>
      <c r="F9" s="1">
        <v>30314</v>
      </c>
      <c r="G9" s="1">
        <v>29963</v>
      </c>
      <c r="H9" s="1">
        <v>30065</v>
      </c>
      <c r="I9" s="1">
        <v>30641</v>
      </c>
      <c r="J9" s="1">
        <v>31716</v>
      </c>
      <c r="K9" s="1">
        <v>32661</v>
      </c>
      <c r="L9" s="1">
        <v>33664</v>
      </c>
      <c r="M9" s="1">
        <v>35533</v>
      </c>
      <c r="N9" s="1">
        <v>38009</v>
      </c>
      <c r="O9" s="1">
        <v>39075</v>
      </c>
    </row>
    <row r="10" spans="1:15" x14ac:dyDescent="0.3">
      <c r="A10" s="7" t="s">
        <v>13</v>
      </c>
      <c r="B10" s="7" t="s">
        <v>49</v>
      </c>
      <c r="C10" s="1">
        <v>58948</v>
      </c>
      <c r="D10" s="1">
        <v>59409</v>
      </c>
      <c r="E10" s="1">
        <v>59871</v>
      </c>
      <c r="F10" s="1">
        <v>60825</v>
      </c>
      <c r="G10" s="1">
        <v>62012</v>
      </c>
      <c r="H10" s="1">
        <v>63704</v>
      </c>
      <c r="I10" s="1">
        <v>66168</v>
      </c>
      <c r="J10" s="1">
        <v>69153</v>
      </c>
      <c r="K10" s="1">
        <v>72710</v>
      </c>
      <c r="L10" s="1">
        <v>76896</v>
      </c>
      <c r="M10" s="1">
        <v>81824</v>
      </c>
      <c r="N10" s="1">
        <v>87796</v>
      </c>
      <c r="O10" s="1">
        <v>90626</v>
      </c>
    </row>
    <row r="11" spans="1:15" x14ac:dyDescent="0.3">
      <c r="A11" s="7" t="s">
        <v>13</v>
      </c>
      <c r="B11" s="7" t="s">
        <v>50</v>
      </c>
      <c r="C11" s="1">
        <v>46734</v>
      </c>
      <c r="D11" s="1">
        <v>47827</v>
      </c>
      <c r="E11" s="1">
        <v>48740</v>
      </c>
      <c r="F11" s="1">
        <v>49717</v>
      </c>
      <c r="G11" s="1">
        <v>51318</v>
      </c>
      <c r="H11" s="1">
        <v>52896</v>
      </c>
      <c r="I11" s="1">
        <v>54805</v>
      </c>
      <c r="J11" s="1">
        <v>56676</v>
      </c>
      <c r="K11" s="1">
        <v>58555</v>
      </c>
      <c r="L11" s="1">
        <v>60353</v>
      </c>
      <c r="M11" s="1">
        <v>61845</v>
      </c>
      <c r="N11" s="1">
        <v>64137</v>
      </c>
      <c r="O11" s="1">
        <v>65751</v>
      </c>
    </row>
    <row r="12" spans="1:15" x14ac:dyDescent="0.3">
      <c r="A12" s="7" t="s">
        <v>13</v>
      </c>
      <c r="B12" s="7" t="s">
        <v>51</v>
      </c>
      <c r="C12" s="1">
        <v>32827</v>
      </c>
      <c r="D12" s="1">
        <v>33678</v>
      </c>
      <c r="E12" s="1">
        <v>34351</v>
      </c>
      <c r="F12" s="1">
        <v>35092</v>
      </c>
      <c r="G12" s="1">
        <v>35982</v>
      </c>
      <c r="H12" s="1">
        <v>36988</v>
      </c>
      <c r="I12" s="1">
        <v>37661</v>
      </c>
      <c r="J12" s="1">
        <v>38506</v>
      </c>
      <c r="K12" s="1">
        <v>39721</v>
      </c>
      <c r="L12" s="1">
        <v>40864</v>
      </c>
      <c r="M12" s="1">
        <v>42064</v>
      </c>
      <c r="N12" s="1">
        <v>43610</v>
      </c>
      <c r="O12" s="1">
        <v>44963</v>
      </c>
    </row>
    <row r="13" spans="1:15" x14ac:dyDescent="0.3">
      <c r="A13" s="7" t="s">
        <v>13</v>
      </c>
      <c r="B13" s="7" t="s">
        <v>52</v>
      </c>
      <c r="C13" s="1">
        <v>14109</v>
      </c>
      <c r="D13" s="1">
        <v>14035</v>
      </c>
      <c r="E13" s="1">
        <v>13189</v>
      </c>
      <c r="F13" s="1">
        <v>12916</v>
      </c>
      <c r="G13" s="1">
        <v>13134</v>
      </c>
      <c r="H13" s="1">
        <v>13536</v>
      </c>
      <c r="I13" s="1">
        <v>14099</v>
      </c>
      <c r="J13" s="1">
        <v>14792</v>
      </c>
      <c r="K13" s="1">
        <v>16036</v>
      </c>
      <c r="L13" s="1">
        <v>16767</v>
      </c>
      <c r="M13" s="1">
        <v>17627</v>
      </c>
      <c r="N13" s="1">
        <v>18567</v>
      </c>
      <c r="O13" s="1">
        <v>19454</v>
      </c>
    </row>
    <row r="14" spans="1:15" x14ac:dyDescent="0.3">
      <c r="A14" s="7" t="s">
        <v>13</v>
      </c>
      <c r="B14" s="7" t="s">
        <v>53</v>
      </c>
      <c r="C14" s="1">
        <v>3572</v>
      </c>
      <c r="D14" s="1">
        <v>3422</v>
      </c>
      <c r="E14" s="1">
        <v>2943</v>
      </c>
      <c r="F14" s="1">
        <v>2473</v>
      </c>
      <c r="G14" s="1">
        <v>2515</v>
      </c>
      <c r="H14" s="1">
        <v>2726</v>
      </c>
      <c r="I14" s="1">
        <v>3015</v>
      </c>
      <c r="J14" s="1">
        <v>3188</v>
      </c>
      <c r="K14" s="1">
        <v>3439</v>
      </c>
      <c r="L14" s="1">
        <v>3523</v>
      </c>
      <c r="M14" s="1">
        <v>3667</v>
      </c>
      <c r="N14" s="1">
        <v>3919</v>
      </c>
      <c r="O14" s="1">
        <v>4056</v>
      </c>
    </row>
    <row r="15" spans="1:15" x14ac:dyDescent="0.3">
      <c r="A15" s="7" t="s">
        <v>14</v>
      </c>
      <c r="B15" s="7" t="s">
        <v>48</v>
      </c>
      <c r="C15" s="1">
        <v>1366</v>
      </c>
      <c r="D15" s="1">
        <v>1405</v>
      </c>
      <c r="E15" s="1">
        <v>1401</v>
      </c>
      <c r="F15" s="1">
        <v>1364</v>
      </c>
      <c r="G15" s="1">
        <v>1411</v>
      </c>
      <c r="H15" s="1">
        <v>1336</v>
      </c>
      <c r="I15" s="1">
        <v>1309</v>
      </c>
      <c r="J15" s="1">
        <v>1281</v>
      </c>
      <c r="K15" s="1">
        <v>1269</v>
      </c>
      <c r="L15" s="1">
        <v>1207</v>
      </c>
      <c r="M15" s="1">
        <v>1175</v>
      </c>
      <c r="N15" s="1">
        <v>1143</v>
      </c>
      <c r="O15" s="1">
        <v>1274</v>
      </c>
    </row>
    <row r="16" spans="1:15" x14ac:dyDescent="0.3">
      <c r="A16" s="7" t="s">
        <v>14</v>
      </c>
      <c r="B16" s="7" t="s">
        <v>49</v>
      </c>
      <c r="C16" s="1">
        <v>1794</v>
      </c>
      <c r="D16" s="1">
        <v>1772</v>
      </c>
      <c r="E16" s="1">
        <v>1835</v>
      </c>
      <c r="F16" s="1">
        <v>1892</v>
      </c>
      <c r="G16" s="1">
        <v>1955</v>
      </c>
      <c r="H16" s="1">
        <v>2092</v>
      </c>
      <c r="I16" s="1">
        <v>2204</v>
      </c>
      <c r="J16" s="1">
        <v>2341</v>
      </c>
      <c r="K16" s="1">
        <v>2464</v>
      </c>
      <c r="L16" s="1">
        <v>2599</v>
      </c>
      <c r="M16" s="1">
        <v>2767</v>
      </c>
      <c r="N16" s="1">
        <v>2865</v>
      </c>
      <c r="O16" s="1">
        <v>2952</v>
      </c>
    </row>
    <row r="17" spans="1:15" x14ac:dyDescent="0.3">
      <c r="A17" s="7" t="s">
        <v>14</v>
      </c>
      <c r="B17" s="7" t="s">
        <v>50</v>
      </c>
      <c r="C17" s="1">
        <v>1381</v>
      </c>
      <c r="D17" s="1">
        <v>1412</v>
      </c>
      <c r="E17" s="1">
        <v>1422</v>
      </c>
      <c r="F17" s="1">
        <v>1426</v>
      </c>
      <c r="G17" s="1">
        <v>1441</v>
      </c>
      <c r="H17" s="1">
        <v>1460</v>
      </c>
      <c r="I17" s="1">
        <v>1548</v>
      </c>
      <c r="J17" s="1">
        <v>1647</v>
      </c>
      <c r="K17" s="1">
        <v>1745</v>
      </c>
      <c r="L17" s="1">
        <v>1810</v>
      </c>
      <c r="M17" s="1">
        <v>1869</v>
      </c>
      <c r="N17" s="1">
        <v>1897</v>
      </c>
      <c r="O17" s="1">
        <v>2003</v>
      </c>
    </row>
    <row r="18" spans="1:15" x14ac:dyDescent="0.3">
      <c r="A18" s="7" t="s">
        <v>14</v>
      </c>
      <c r="B18" s="7" t="s">
        <v>51</v>
      </c>
      <c r="C18" s="1">
        <v>1126</v>
      </c>
      <c r="D18" s="1">
        <v>1134</v>
      </c>
      <c r="E18" s="1">
        <v>1126</v>
      </c>
      <c r="F18" s="1">
        <v>1144</v>
      </c>
      <c r="G18" s="1">
        <v>1180</v>
      </c>
      <c r="H18" s="1">
        <v>1196</v>
      </c>
      <c r="I18" s="1">
        <v>1168</v>
      </c>
      <c r="J18" s="1">
        <v>1174</v>
      </c>
      <c r="K18" s="1">
        <v>1197</v>
      </c>
      <c r="L18" s="1">
        <v>1244</v>
      </c>
      <c r="M18" s="1">
        <v>1286</v>
      </c>
      <c r="N18" s="1">
        <v>1324</v>
      </c>
      <c r="O18" s="1">
        <v>1361</v>
      </c>
    </row>
    <row r="19" spans="1:15" x14ac:dyDescent="0.3">
      <c r="A19" s="7" t="s">
        <v>14</v>
      </c>
      <c r="B19" s="7" t="s">
        <v>52</v>
      </c>
      <c r="C19" s="1">
        <v>396</v>
      </c>
      <c r="D19" s="1">
        <v>406</v>
      </c>
      <c r="E19" s="1">
        <v>397</v>
      </c>
      <c r="F19" s="1">
        <v>387</v>
      </c>
      <c r="G19" s="1">
        <v>404</v>
      </c>
      <c r="H19" s="1">
        <v>422</v>
      </c>
      <c r="I19" s="1">
        <v>453</v>
      </c>
      <c r="J19" s="1">
        <v>462</v>
      </c>
      <c r="K19" s="1">
        <v>504</v>
      </c>
      <c r="L19" s="1">
        <v>518</v>
      </c>
      <c r="M19" s="1">
        <v>549</v>
      </c>
      <c r="N19" s="1">
        <v>565</v>
      </c>
      <c r="O19" s="1">
        <v>553</v>
      </c>
    </row>
    <row r="20" spans="1:15" x14ac:dyDescent="0.3">
      <c r="A20" s="7" t="s">
        <v>14</v>
      </c>
      <c r="B20" s="7" t="s">
        <v>53</v>
      </c>
      <c r="C20" s="1">
        <v>59</v>
      </c>
      <c r="D20" s="1">
        <v>65</v>
      </c>
      <c r="E20" s="1">
        <v>50</v>
      </c>
      <c r="F20" s="1">
        <v>34</v>
      </c>
      <c r="G20" s="1">
        <v>32</v>
      </c>
      <c r="H20" s="1">
        <v>42</v>
      </c>
      <c r="I20" s="1">
        <v>51</v>
      </c>
      <c r="J20" s="1">
        <v>48</v>
      </c>
      <c r="K20" s="1">
        <v>53</v>
      </c>
      <c r="L20" s="1">
        <v>61</v>
      </c>
      <c r="M20" s="1">
        <v>61</v>
      </c>
      <c r="N20" s="1">
        <v>69</v>
      </c>
      <c r="O20" s="1">
        <v>74</v>
      </c>
    </row>
    <row r="21" spans="1:15" x14ac:dyDescent="0.3">
      <c r="A21" s="7" t="s">
        <v>15</v>
      </c>
      <c r="B21" s="7" t="s">
        <v>48</v>
      </c>
      <c r="C21" s="1">
        <v>3577</v>
      </c>
      <c r="D21" s="1">
        <v>3741</v>
      </c>
      <c r="E21" s="1">
        <v>3761</v>
      </c>
      <c r="F21" s="1">
        <v>3765</v>
      </c>
      <c r="G21" s="1">
        <v>3822</v>
      </c>
      <c r="H21" s="1">
        <v>3819</v>
      </c>
      <c r="I21" s="1">
        <v>3834</v>
      </c>
      <c r="J21" s="1">
        <v>3855</v>
      </c>
      <c r="K21" s="1">
        <v>3975</v>
      </c>
      <c r="L21" s="1">
        <v>3944</v>
      </c>
      <c r="M21" s="1">
        <v>4082</v>
      </c>
      <c r="N21" s="1">
        <v>3987</v>
      </c>
      <c r="O21" s="1">
        <v>4034</v>
      </c>
    </row>
    <row r="22" spans="1:15" x14ac:dyDescent="0.3">
      <c r="A22" s="7" t="s">
        <v>15</v>
      </c>
      <c r="B22" s="7" t="s">
        <v>49</v>
      </c>
      <c r="C22" s="1">
        <v>5886</v>
      </c>
      <c r="D22" s="1">
        <v>5910</v>
      </c>
      <c r="E22" s="1">
        <v>5971</v>
      </c>
      <c r="F22" s="1">
        <v>5974</v>
      </c>
      <c r="G22" s="1">
        <v>6074</v>
      </c>
      <c r="H22" s="1">
        <v>6175</v>
      </c>
      <c r="I22" s="1">
        <v>6220</v>
      </c>
      <c r="J22" s="1">
        <v>6430</v>
      </c>
      <c r="K22" s="1">
        <v>6569</v>
      </c>
      <c r="L22" s="1">
        <v>6885</v>
      </c>
      <c r="M22" s="1">
        <v>7248</v>
      </c>
      <c r="N22" s="1">
        <v>7457</v>
      </c>
      <c r="O22" s="1">
        <v>7886</v>
      </c>
    </row>
    <row r="23" spans="1:15" x14ac:dyDescent="0.3">
      <c r="A23" s="7" t="s">
        <v>15</v>
      </c>
      <c r="B23" s="7" t="s">
        <v>50</v>
      </c>
      <c r="C23" s="1">
        <v>4959</v>
      </c>
      <c r="D23" s="1">
        <v>4975</v>
      </c>
      <c r="E23" s="1">
        <v>4993</v>
      </c>
      <c r="F23" s="1">
        <v>5038</v>
      </c>
      <c r="G23" s="1">
        <v>5127</v>
      </c>
      <c r="H23" s="1">
        <v>5162</v>
      </c>
      <c r="I23" s="1">
        <v>5296</v>
      </c>
      <c r="J23" s="1">
        <v>5392</v>
      </c>
      <c r="K23" s="1">
        <v>5580</v>
      </c>
      <c r="L23" s="1">
        <v>5701</v>
      </c>
      <c r="M23" s="1">
        <v>5845</v>
      </c>
      <c r="N23" s="1">
        <v>5916</v>
      </c>
      <c r="O23" s="1">
        <v>6016</v>
      </c>
    </row>
    <row r="24" spans="1:15" x14ac:dyDescent="0.3">
      <c r="A24" s="7" t="s">
        <v>15</v>
      </c>
      <c r="B24" s="7" t="s">
        <v>51</v>
      </c>
      <c r="C24" s="1">
        <v>3844</v>
      </c>
      <c r="D24" s="1">
        <v>3939</v>
      </c>
      <c r="E24" s="1">
        <v>3996</v>
      </c>
      <c r="F24" s="1">
        <v>4062</v>
      </c>
      <c r="G24" s="1">
        <v>4136</v>
      </c>
      <c r="H24" s="1">
        <v>4213</v>
      </c>
      <c r="I24" s="1">
        <v>4250</v>
      </c>
      <c r="J24" s="1">
        <v>4326</v>
      </c>
      <c r="K24" s="1">
        <v>4367</v>
      </c>
      <c r="L24" s="1">
        <v>4480</v>
      </c>
      <c r="M24" s="1">
        <v>4588</v>
      </c>
      <c r="N24" s="1">
        <v>4577</v>
      </c>
      <c r="O24" s="1">
        <v>4558</v>
      </c>
    </row>
    <row r="25" spans="1:15" x14ac:dyDescent="0.3">
      <c r="A25" s="7" t="s">
        <v>15</v>
      </c>
      <c r="B25" s="7" t="s">
        <v>52</v>
      </c>
      <c r="C25" s="1">
        <v>1204</v>
      </c>
      <c r="D25" s="1">
        <v>1178</v>
      </c>
      <c r="E25" s="1">
        <v>1134</v>
      </c>
      <c r="F25" s="1">
        <v>1102</v>
      </c>
      <c r="G25" s="1">
        <v>1159</v>
      </c>
      <c r="H25" s="1">
        <v>1203</v>
      </c>
      <c r="I25" s="1">
        <v>1260</v>
      </c>
      <c r="J25" s="1">
        <v>1325</v>
      </c>
      <c r="K25" s="1">
        <v>1458</v>
      </c>
      <c r="L25" s="1">
        <v>1500</v>
      </c>
      <c r="M25" s="1">
        <v>1535</v>
      </c>
      <c r="N25" s="1">
        <v>1627</v>
      </c>
      <c r="O25" s="1">
        <v>1675</v>
      </c>
    </row>
    <row r="26" spans="1:15" x14ac:dyDescent="0.3">
      <c r="A26" s="7" t="s">
        <v>15</v>
      </c>
      <c r="B26" s="7" t="s">
        <v>53</v>
      </c>
      <c r="C26" s="1">
        <v>195</v>
      </c>
      <c r="D26" s="1">
        <v>195</v>
      </c>
      <c r="E26" s="1">
        <v>147</v>
      </c>
      <c r="F26" s="1">
        <v>90</v>
      </c>
      <c r="G26" s="1">
        <v>93</v>
      </c>
      <c r="H26" s="1">
        <v>103</v>
      </c>
      <c r="I26" s="1">
        <v>116</v>
      </c>
      <c r="J26" s="1">
        <v>127</v>
      </c>
      <c r="K26" s="1">
        <v>135</v>
      </c>
      <c r="L26" s="1">
        <v>165</v>
      </c>
      <c r="M26" s="1">
        <v>186</v>
      </c>
      <c r="N26" s="1">
        <v>205</v>
      </c>
      <c r="O26" s="1">
        <v>200</v>
      </c>
    </row>
    <row r="27" spans="1:15" x14ac:dyDescent="0.3">
      <c r="A27" s="7" t="s">
        <v>16</v>
      </c>
      <c r="B27" s="7" t="s">
        <v>48</v>
      </c>
      <c r="C27" s="1">
        <v>1513</v>
      </c>
      <c r="D27" s="1">
        <v>1576</v>
      </c>
      <c r="E27" s="1">
        <v>1556</v>
      </c>
      <c r="F27" s="1">
        <v>1523</v>
      </c>
      <c r="G27" s="1">
        <v>1514</v>
      </c>
      <c r="H27" s="1">
        <v>1519</v>
      </c>
      <c r="I27" s="1">
        <v>1613</v>
      </c>
      <c r="J27" s="1">
        <v>1634</v>
      </c>
      <c r="K27" s="1">
        <v>1611</v>
      </c>
      <c r="L27" s="1">
        <v>1700</v>
      </c>
      <c r="M27" s="1">
        <v>1773</v>
      </c>
      <c r="N27" s="1">
        <v>1921</v>
      </c>
      <c r="O27" s="1">
        <v>1951</v>
      </c>
    </row>
    <row r="28" spans="1:15" x14ac:dyDescent="0.3">
      <c r="A28" s="7" t="s">
        <v>16</v>
      </c>
      <c r="B28" s="7" t="s">
        <v>49</v>
      </c>
      <c r="C28" s="1">
        <v>2867</v>
      </c>
      <c r="D28" s="1">
        <v>2813</v>
      </c>
      <c r="E28" s="1">
        <v>2812</v>
      </c>
      <c r="F28" s="1">
        <v>2767</v>
      </c>
      <c r="G28" s="1">
        <v>2814</v>
      </c>
      <c r="H28" s="1">
        <v>2865</v>
      </c>
      <c r="I28" s="1">
        <v>2953</v>
      </c>
      <c r="J28" s="1">
        <v>3157</v>
      </c>
      <c r="K28" s="1">
        <v>3399</v>
      </c>
      <c r="L28" s="1">
        <v>3698</v>
      </c>
      <c r="M28" s="1">
        <v>4003</v>
      </c>
      <c r="N28" s="1">
        <v>4306</v>
      </c>
      <c r="O28" s="1">
        <v>4364</v>
      </c>
    </row>
    <row r="29" spans="1:15" x14ac:dyDescent="0.3">
      <c r="A29" s="7" t="s">
        <v>16</v>
      </c>
      <c r="B29" s="7" t="s">
        <v>50</v>
      </c>
      <c r="C29" s="1">
        <v>2580</v>
      </c>
      <c r="D29" s="1">
        <v>2600</v>
      </c>
      <c r="E29" s="1">
        <v>2578</v>
      </c>
      <c r="F29" s="1">
        <v>2581</v>
      </c>
      <c r="G29" s="1">
        <v>2648</v>
      </c>
      <c r="H29" s="1">
        <v>2700</v>
      </c>
      <c r="I29" s="1">
        <v>2700</v>
      </c>
      <c r="J29" s="1">
        <v>2723</v>
      </c>
      <c r="K29" s="1">
        <v>2791</v>
      </c>
      <c r="L29" s="1">
        <v>2879</v>
      </c>
      <c r="M29" s="1">
        <v>3049</v>
      </c>
      <c r="N29" s="1">
        <v>3156</v>
      </c>
      <c r="O29" s="1">
        <v>3240</v>
      </c>
    </row>
    <row r="30" spans="1:15" x14ac:dyDescent="0.3">
      <c r="A30" s="7" t="s">
        <v>16</v>
      </c>
      <c r="B30" s="7" t="s">
        <v>51</v>
      </c>
      <c r="C30" s="1">
        <v>1967</v>
      </c>
      <c r="D30" s="1">
        <v>1985</v>
      </c>
      <c r="E30" s="1">
        <v>2004</v>
      </c>
      <c r="F30" s="1">
        <v>2085</v>
      </c>
      <c r="G30" s="1">
        <v>2107</v>
      </c>
      <c r="H30" s="1">
        <v>2145</v>
      </c>
      <c r="I30" s="1">
        <v>2163</v>
      </c>
      <c r="J30" s="1">
        <v>2190</v>
      </c>
      <c r="K30" s="1">
        <v>2251</v>
      </c>
      <c r="L30" s="1">
        <v>2290</v>
      </c>
      <c r="M30" s="1">
        <v>2385</v>
      </c>
      <c r="N30" s="1">
        <v>2458</v>
      </c>
      <c r="O30" s="1">
        <v>2486</v>
      </c>
    </row>
    <row r="31" spans="1:15" x14ac:dyDescent="0.3">
      <c r="A31" s="7" t="s">
        <v>16</v>
      </c>
      <c r="B31" s="7" t="s">
        <v>52</v>
      </c>
      <c r="C31" s="1">
        <v>761</v>
      </c>
      <c r="D31" s="1">
        <v>758</v>
      </c>
      <c r="E31" s="1">
        <v>724</v>
      </c>
      <c r="F31" s="1">
        <v>709</v>
      </c>
      <c r="G31" s="1">
        <v>717</v>
      </c>
      <c r="H31" s="1">
        <v>757</v>
      </c>
      <c r="I31" s="1">
        <v>771</v>
      </c>
      <c r="J31" s="1">
        <v>817</v>
      </c>
      <c r="K31" s="1">
        <v>867</v>
      </c>
      <c r="L31" s="1">
        <v>935</v>
      </c>
      <c r="M31" s="1">
        <v>958</v>
      </c>
      <c r="N31" s="1">
        <v>991</v>
      </c>
      <c r="O31" s="1">
        <v>1051</v>
      </c>
    </row>
    <row r="32" spans="1:15" x14ac:dyDescent="0.3">
      <c r="A32" s="7" t="s">
        <v>16</v>
      </c>
      <c r="B32" s="7" t="s">
        <v>53</v>
      </c>
      <c r="C32" s="1">
        <v>151</v>
      </c>
      <c r="D32" s="1">
        <v>146</v>
      </c>
      <c r="E32" s="1">
        <v>128</v>
      </c>
      <c r="F32" s="1">
        <v>104</v>
      </c>
      <c r="G32" s="1">
        <v>117</v>
      </c>
      <c r="H32" s="1">
        <v>131</v>
      </c>
      <c r="I32" s="1">
        <v>140</v>
      </c>
      <c r="J32" s="1">
        <v>151</v>
      </c>
      <c r="K32" s="1">
        <v>171</v>
      </c>
      <c r="L32" s="1">
        <v>174</v>
      </c>
      <c r="M32" s="1">
        <v>197</v>
      </c>
      <c r="N32" s="1">
        <v>214</v>
      </c>
      <c r="O32" s="1">
        <v>205</v>
      </c>
    </row>
    <row r="33" spans="1:15" x14ac:dyDescent="0.3">
      <c r="A33" s="7" t="s">
        <v>17</v>
      </c>
      <c r="B33" s="7" t="s">
        <v>48</v>
      </c>
      <c r="C33" s="1">
        <v>1040</v>
      </c>
      <c r="D33" s="1">
        <v>1018</v>
      </c>
      <c r="E33" s="1">
        <v>1036</v>
      </c>
      <c r="F33" s="1">
        <v>675</v>
      </c>
      <c r="G33" s="1">
        <v>579</v>
      </c>
      <c r="H33" s="1">
        <v>649</v>
      </c>
      <c r="I33" s="1">
        <v>854</v>
      </c>
      <c r="J33" s="1">
        <v>1607</v>
      </c>
      <c r="K33" s="1">
        <v>1702</v>
      </c>
      <c r="L33" s="1">
        <v>2132</v>
      </c>
      <c r="M33" s="1">
        <v>3196</v>
      </c>
      <c r="N33" s="1">
        <v>4517</v>
      </c>
      <c r="O33" s="1">
        <v>6790</v>
      </c>
    </row>
    <row r="34" spans="1:15" x14ac:dyDescent="0.3">
      <c r="A34" s="7" t="s">
        <v>17</v>
      </c>
      <c r="B34" s="7" t="s">
        <v>49</v>
      </c>
      <c r="C34" s="1">
        <v>4946</v>
      </c>
      <c r="D34" s="1">
        <v>4417</v>
      </c>
      <c r="E34" s="1">
        <v>3838</v>
      </c>
      <c r="F34" s="1">
        <v>2412</v>
      </c>
      <c r="G34" s="1">
        <v>1741</v>
      </c>
      <c r="H34" s="1">
        <v>1669</v>
      </c>
      <c r="I34" s="1">
        <v>1810</v>
      </c>
      <c r="J34" s="1">
        <v>2455</v>
      </c>
      <c r="K34" s="1">
        <v>3240</v>
      </c>
      <c r="L34" s="1">
        <v>3785</v>
      </c>
      <c r="M34" s="1">
        <v>3333</v>
      </c>
      <c r="N34" s="1">
        <v>4843</v>
      </c>
      <c r="O34" s="1">
        <v>7135</v>
      </c>
    </row>
    <row r="35" spans="1:15" x14ac:dyDescent="0.3">
      <c r="A35" s="7" t="s">
        <v>17</v>
      </c>
      <c r="B35" s="7" t="s">
        <v>50</v>
      </c>
      <c r="C35" s="1">
        <v>5293</v>
      </c>
      <c r="D35" s="1">
        <v>4702</v>
      </c>
      <c r="E35" s="1">
        <v>3630</v>
      </c>
      <c r="F35" s="1">
        <v>2263</v>
      </c>
      <c r="G35" s="1">
        <v>1628</v>
      </c>
      <c r="H35" s="1">
        <v>1524</v>
      </c>
      <c r="I35" s="1">
        <v>1592</v>
      </c>
      <c r="J35" s="1">
        <v>1595</v>
      </c>
      <c r="K35" s="1">
        <v>2003</v>
      </c>
      <c r="L35" s="1">
        <v>2077</v>
      </c>
      <c r="M35" s="1">
        <v>1833</v>
      </c>
      <c r="N35" s="1">
        <v>1987</v>
      </c>
      <c r="O35" s="1">
        <v>2501</v>
      </c>
    </row>
    <row r="36" spans="1:15" x14ac:dyDescent="0.3">
      <c r="A36" s="7" t="s">
        <v>17</v>
      </c>
      <c r="B36" s="7" t="s">
        <v>51</v>
      </c>
      <c r="C36" s="1">
        <v>3401</v>
      </c>
      <c r="D36" s="1">
        <v>3038</v>
      </c>
      <c r="E36" s="1">
        <v>2293</v>
      </c>
      <c r="F36" s="1">
        <v>1413</v>
      </c>
      <c r="G36" s="1">
        <v>1117</v>
      </c>
      <c r="H36" s="1">
        <v>1078</v>
      </c>
      <c r="I36" s="1">
        <v>1045</v>
      </c>
      <c r="J36" s="1">
        <v>1045</v>
      </c>
      <c r="K36" s="1">
        <v>1195</v>
      </c>
      <c r="L36" s="1">
        <v>1209</v>
      </c>
      <c r="M36" s="1">
        <v>1116</v>
      </c>
      <c r="N36" s="1">
        <v>1154</v>
      </c>
      <c r="O36" s="1">
        <v>1231</v>
      </c>
    </row>
    <row r="37" spans="1:15" x14ac:dyDescent="0.3">
      <c r="A37" s="7" t="s">
        <v>17</v>
      </c>
      <c r="B37" s="7" t="s">
        <v>52</v>
      </c>
      <c r="C37" s="1">
        <v>1317</v>
      </c>
      <c r="D37" s="1">
        <v>1143</v>
      </c>
      <c r="E37" s="1">
        <v>812</v>
      </c>
      <c r="F37" s="1">
        <v>515</v>
      </c>
      <c r="G37" s="1">
        <v>439</v>
      </c>
      <c r="H37" s="1">
        <v>411</v>
      </c>
      <c r="I37" s="1">
        <v>414</v>
      </c>
      <c r="J37" s="1">
        <v>439</v>
      </c>
      <c r="K37" s="1">
        <v>504</v>
      </c>
      <c r="L37" s="1">
        <v>524</v>
      </c>
      <c r="M37" s="1">
        <v>509</v>
      </c>
      <c r="N37" s="1">
        <v>529</v>
      </c>
      <c r="O37" s="1">
        <v>574</v>
      </c>
    </row>
    <row r="38" spans="1:15" x14ac:dyDescent="0.3">
      <c r="A38" s="7" t="s">
        <v>17</v>
      </c>
      <c r="B38" s="7" t="s">
        <v>53</v>
      </c>
      <c r="C38" s="1">
        <v>238</v>
      </c>
      <c r="D38" s="1">
        <v>213</v>
      </c>
      <c r="E38" s="1">
        <v>146</v>
      </c>
      <c r="F38" s="1">
        <v>70</v>
      </c>
      <c r="G38" s="1">
        <v>60</v>
      </c>
      <c r="H38" s="1">
        <v>56</v>
      </c>
      <c r="I38" s="1">
        <v>57</v>
      </c>
      <c r="J38" s="1">
        <v>68</v>
      </c>
      <c r="K38" s="1">
        <v>83</v>
      </c>
      <c r="L38" s="1">
        <v>79</v>
      </c>
      <c r="M38" s="1">
        <v>79</v>
      </c>
      <c r="N38" s="1">
        <v>83</v>
      </c>
      <c r="O38" s="1">
        <v>110</v>
      </c>
    </row>
    <row r="39" spans="1:15" x14ac:dyDescent="0.3">
      <c r="A39" s="10" t="s">
        <v>18</v>
      </c>
      <c r="B39" s="10" t="s">
        <v>18</v>
      </c>
      <c r="C39" s="5">
        <v>236244</v>
      </c>
      <c r="D39" s="5">
        <v>238261</v>
      </c>
      <c r="E39" s="5">
        <v>236921</v>
      </c>
      <c r="F39" s="5">
        <v>234732</v>
      </c>
      <c r="G39" s="5">
        <v>237239</v>
      </c>
      <c r="H39" s="5">
        <v>242642</v>
      </c>
      <c r="I39" s="5">
        <v>250210</v>
      </c>
      <c r="J39" s="5">
        <v>260320</v>
      </c>
      <c r="K39" s="5">
        <v>272255</v>
      </c>
      <c r="L39" s="5">
        <v>283663</v>
      </c>
      <c r="M39" s="5">
        <v>296182</v>
      </c>
      <c r="N39" s="5">
        <v>313829</v>
      </c>
      <c r="O39" s="5">
        <v>328149</v>
      </c>
    </row>
    <row r="40" spans="1:15" x14ac:dyDescent="0.3">
      <c r="A40" s="15"/>
      <c r="B40" s="15"/>
    </row>
    <row r="41" spans="1:15" x14ac:dyDescent="0.3">
      <c r="A41" s="15"/>
      <c r="B41" s="15"/>
    </row>
    <row r="42" spans="1:15" x14ac:dyDescent="0.3">
      <c r="A42" s="15"/>
      <c r="B42" s="15"/>
      <c r="C42" s="18" t="s">
        <v>37</v>
      </c>
      <c r="D42" s="19"/>
      <c r="E42" s="19"/>
      <c r="F42" s="19"/>
      <c r="G42" s="19"/>
      <c r="H42" s="19"/>
      <c r="I42" s="19"/>
      <c r="J42" s="19"/>
      <c r="K42" s="19"/>
      <c r="L42" s="19"/>
      <c r="M42" s="19"/>
      <c r="N42" s="19"/>
      <c r="O42" s="19"/>
    </row>
    <row r="43" spans="1:15" x14ac:dyDescent="0.3">
      <c r="A43" s="9" t="s">
        <v>41</v>
      </c>
      <c r="B43" s="9" t="s">
        <v>41</v>
      </c>
      <c r="C43" s="4" t="s">
        <v>0</v>
      </c>
      <c r="D43" s="4" t="s">
        <v>1</v>
      </c>
      <c r="E43" s="4" t="s">
        <v>2</v>
      </c>
      <c r="F43" s="4" t="s">
        <v>3</v>
      </c>
      <c r="G43" s="4" t="s">
        <v>4</v>
      </c>
      <c r="H43" s="4" t="s">
        <v>5</v>
      </c>
      <c r="I43" s="4" t="s">
        <v>6</v>
      </c>
      <c r="J43" s="4" t="s">
        <v>7</v>
      </c>
      <c r="K43" s="4" t="s">
        <v>8</v>
      </c>
      <c r="L43" s="4" t="s">
        <v>9</v>
      </c>
      <c r="M43" s="4" t="s">
        <v>10</v>
      </c>
      <c r="N43" s="4" t="s">
        <v>11</v>
      </c>
      <c r="O43" s="4" t="s">
        <v>12</v>
      </c>
    </row>
    <row r="44" spans="1:15" x14ac:dyDescent="0.3">
      <c r="A44" s="8" t="s">
        <v>13</v>
      </c>
      <c r="B44" s="8" t="s">
        <v>48</v>
      </c>
      <c r="C44" s="2">
        <v>0.152904551938085</v>
      </c>
      <c r="D44" s="2">
        <v>0.156344555721287</v>
      </c>
      <c r="E44" s="2">
        <v>0.158815847217008</v>
      </c>
      <c r="F44" s="2">
        <v>0.15843250390672001</v>
      </c>
      <c r="G44" s="2">
        <v>0.15371632020685</v>
      </c>
      <c r="H44" s="2">
        <v>0.150388915288998</v>
      </c>
      <c r="I44" s="2">
        <v>0.148462369603031</v>
      </c>
      <c r="J44" s="2">
        <v>0.148184141549589</v>
      </c>
      <c r="K44" s="2">
        <v>0.14638180009143001</v>
      </c>
      <c r="L44" s="2">
        <v>0.145061555499058</v>
      </c>
      <c r="M44" s="2">
        <v>0.146491589709763</v>
      </c>
      <c r="N44" s="2">
        <v>0.148450620611003</v>
      </c>
      <c r="O44" s="2">
        <v>0.14805342426825799</v>
      </c>
    </row>
    <row r="45" spans="1:15" x14ac:dyDescent="0.3">
      <c r="A45" s="8" t="s">
        <v>13</v>
      </c>
      <c r="B45" s="8" t="s">
        <v>49</v>
      </c>
      <c r="C45" s="2">
        <v>0.31970409419523499</v>
      </c>
      <c r="D45" s="2">
        <v>0.31647666737694402</v>
      </c>
      <c r="E45" s="2">
        <v>0.316558364308337</v>
      </c>
      <c r="F45" s="2">
        <v>0.31789460480722498</v>
      </c>
      <c r="G45" s="2">
        <v>0.31813424719377797</v>
      </c>
      <c r="H45" s="2">
        <v>0.31865542855713702</v>
      </c>
      <c r="I45" s="2">
        <v>0.32059848150822001</v>
      </c>
      <c r="J45" s="2">
        <v>0.32309805588910001</v>
      </c>
      <c r="K45" s="2">
        <v>0.32587552997911501</v>
      </c>
      <c r="L45" s="2">
        <v>0.331352583521138</v>
      </c>
      <c r="M45" s="2">
        <v>0.33733509234828501</v>
      </c>
      <c r="N45" s="2">
        <v>0.34290222545090998</v>
      </c>
      <c r="O45" s="2">
        <v>0.343377853556882</v>
      </c>
    </row>
    <row r="46" spans="1:15" x14ac:dyDescent="0.3">
      <c r="A46" s="8" t="s">
        <v>13</v>
      </c>
      <c r="B46" s="8" t="s">
        <v>50</v>
      </c>
      <c r="C46" s="2">
        <v>0.25346154471941601</v>
      </c>
      <c r="D46" s="2">
        <v>0.25477839335180102</v>
      </c>
      <c r="E46" s="2">
        <v>0.25770497697363198</v>
      </c>
      <c r="F46" s="2">
        <v>0.259839968223605</v>
      </c>
      <c r="G46" s="2">
        <v>0.26327183928095099</v>
      </c>
      <c r="H46" s="2">
        <v>0.26459245179201202</v>
      </c>
      <c r="I46" s="2">
        <v>0.26554225273633802</v>
      </c>
      <c r="J46" s="2">
        <v>0.26480276221668803</v>
      </c>
      <c r="K46" s="2">
        <v>0.26243490108550499</v>
      </c>
      <c r="L46" s="2">
        <v>0.26006713578406199</v>
      </c>
      <c r="M46" s="2">
        <v>0.25496784300791597</v>
      </c>
      <c r="N46" s="2">
        <v>0.25049797295713899</v>
      </c>
      <c r="O46" s="2">
        <v>0.24912759306621199</v>
      </c>
    </row>
    <row r="47" spans="1:15" x14ac:dyDescent="0.3">
      <c r="A47" s="8" t="s">
        <v>13</v>
      </c>
      <c r="B47" s="8" t="s">
        <v>51</v>
      </c>
      <c r="C47" s="2">
        <v>0.178037020766557</v>
      </c>
      <c r="D47" s="2">
        <v>0.17940549754954199</v>
      </c>
      <c r="E47" s="2">
        <v>0.18162543422284</v>
      </c>
      <c r="F47" s="2">
        <v>0.18340415079153499</v>
      </c>
      <c r="G47" s="2">
        <v>0.18459502164946301</v>
      </c>
      <c r="H47" s="2">
        <v>0.18501863291899101</v>
      </c>
      <c r="I47" s="2">
        <v>0.18247581024182499</v>
      </c>
      <c r="J47" s="2">
        <v>0.179908517924973</v>
      </c>
      <c r="K47" s="2">
        <v>0.17802368211113201</v>
      </c>
      <c r="L47" s="2">
        <v>0.176087078300663</v>
      </c>
      <c r="M47" s="2">
        <v>0.17341688654353599</v>
      </c>
      <c r="N47" s="2">
        <v>0.17032627969285799</v>
      </c>
      <c r="O47" s="2">
        <v>0.17036279245997901</v>
      </c>
    </row>
    <row r="48" spans="1:15" x14ac:dyDescent="0.3">
      <c r="A48" s="8" t="s">
        <v>13</v>
      </c>
      <c r="B48" s="8" t="s">
        <v>52</v>
      </c>
      <c r="C48" s="2">
        <v>7.6520069637656396E-2</v>
      </c>
      <c r="D48" s="2">
        <v>7.4765608352865998E-2</v>
      </c>
      <c r="E48" s="2">
        <v>6.9734734126081901E-2</v>
      </c>
      <c r="F48" s="2">
        <v>6.7503932851461002E-2</v>
      </c>
      <c r="G48" s="2">
        <v>6.73801071186719E-2</v>
      </c>
      <c r="H48" s="2">
        <v>6.7708776229897696E-2</v>
      </c>
      <c r="I48" s="2">
        <v>6.8312749225976202E-2</v>
      </c>
      <c r="J48" s="2">
        <v>6.9111483850470307E-2</v>
      </c>
      <c r="K48" s="2">
        <v>7.1870994343901498E-2</v>
      </c>
      <c r="L48" s="2">
        <v>7.2250686224236998E-2</v>
      </c>
      <c r="M48" s="2">
        <v>7.2670679419525097E-2</v>
      </c>
      <c r="N48" s="2">
        <v>7.2516579570219994E-2</v>
      </c>
      <c r="O48" s="2">
        <v>7.3710334375296005E-2</v>
      </c>
    </row>
    <row r="49" spans="1:15" x14ac:dyDescent="0.3">
      <c r="A49" s="8" t="s">
        <v>13</v>
      </c>
      <c r="B49" s="8" t="s">
        <v>53</v>
      </c>
      <c r="C49" s="2">
        <v>1.93727187430511E-2</v>
      </c>
      <c r="D49" s="2">
        <v>1.8229277647560198E-2</v>
      </c>
      <c r="E49" s="2">
        <v>1.55606431521009E-2</v>
      </c>
      <c r="F49" s="2">
        <v>1.2924839419453601E-2</v>
      </c>
      <c r="G49" s="2">
        <v>1.29024645502863E-2</v>
      </c>
      <c r="H49" s="2">
        <v>1.36357952129655E-2</v>
      </c>
      <c r="I49" s="2">
        <v>1.4608336684610101E-2</v>
      </c>
      <c r="J49" s="2">
        <v>1.48950385691792E-2</v>
      </c>
      <c r="K49" s="2">
        <v>1.5413092388917299E-2</v>
      </c>
      <c r="L49" s="2">
        <v>1.5180960670840699E-2</v>
      </c>
      <c r="M49" s="2">
        <v>1.51179089709763E-2</v>
      </c>
      <c r="N49" s="2">
        <v>1.5306321717870001E-2</v>
      </c>
      <c r="O49" s="2">
        <v>1.5368002273373101E-2</v>
      </c>
    </row>
    <row r="50" spans="1:15" x14ac:dyDescent="0.3">
      <c r="A50" s="8" t="s">
        <v>14</v>
      </c>
      <c r="B50" s="8" t="s">
        <v>48</v>
      </c>
      <c r="C50" s="2">
        <v>0.22312969617771999</v>
      </c>
      <c r="D50" s="2">
        <v>0.22683241846948701</v>
      </c>
      <c r="E50" s="2">
        <v>0.22484352431391399</v>
      </c>
      <c r="F50" s="2">
        <v>0.21834480550664301</v>
      </c>
      <c r="G50" s="2">
        <v>0.21967927759613901</v>
      </c>
      <c r="H50" s="2">
        <v>0.204031765424557</v>
      </c>
      <c r="I50" s="2">
        <v>0.19441556512698599</v>
      </c>
      <c r="J50" s="2">
        <v>0.18423701999137099</v>
      </c>
      <c r="K50" s="2">
        <v>0.17547013274336301</v>
      </c>
      <c r="L50" s="2">
        <v>0.162252990993413</v>
      </c>
      <c r="M50" s="2">
        <v>0.15245880368496201</v>
      </c>
      <c r="N50" s="2">
        <v>0.14536436474628001</v>
      </c>
      <c r="O50" s="2">
        <v>0.15504442010466099</v>
      </c>
    </row>
    <row r="51" spans="1:15" x14ac:dyDescent="0.3">
      <c r="A51" s="8" t="s">
        <v>14</v>
      </c>
      <c r="B51" s="8" t="s">
        <v>49</v>
      </c>
      <c r="C51" s="2">
        <v>0.29304148970924498</v>
      </c>
      <c r="D51" s="2">
        <v>0.286083306425573</v>
      </c>
      <c r="E51" s="2">
        <v>0.29449526560744699</v>
      </c>
      <c r="F51" s="2">
        <v>0.30286537538018199</v>
      </c>
      <c r="G51" s="2">
        <v>0.30437490269344503</v>
      </c>
      <c r="H51" s="2">
        <v>0.31948686621869299</v>
      </c>
      <c r="I51" s="2">
        <v>0.32734293776919599</v>
      </c>
      <c r="J51" s="2">
        <v>0.33668919890694698</v>
      </c>
      <c r="K51" s="2">
        <v>0.34070796460177</v>
      </c>
      <c r="L51" s="2">
        <v>0.34937491598333098</v>
      </c>
      <c r="M51" s="2">
        <v>0.35902426365641599</v>
      </c>
      <c r="N51" s="2">
        <v>0.364364746280046</v>
      </c>
      <c r="O51" s="2">
        <v>0.35925520262869698</v>
      </c>
    </row>
    <row r="52" spans="1:15" x14ac:dyDescent="0.3">
      <c r="A52" s="8" t="s">
        <v>14</v>
      </c>
      <c r="B52" s="8" t="s">
        <v>50</v>
      </c>
      <c r="C52" s="2">
        <v>0.22557987585756301</v>
      </c>
      <c r="D52" s="2">
        <v>0.227962544397804</v>
      </c>
      <c r="E52" s="2">
        <v>0.228213769860376</v>
      </c>
      <c r="F52" s="2">
        <v>0.228269569393309</v>
      </c>
      <c r="G52" s="2">
        <v>0.224349992215476</v>
      </c>
      <c r="H52" s="2">
        <v>0.22296884544899201</v>
      </c>
      <c r="I52" s="2">
        <v>0.22991237189959901</v>
      </c>
      <c r="J52" s="2">
        <v>0.236876168560334</v>
      </c>
      <c r="K52" s="2">
        <v>0.241288716814159</v>
      </c>
      <c r="L52" s="2">
        <v>0.24331227315499401</v>
      </c>
      <c r="M52" s="2">
        <v>0.24250681198910101</v>
      </c>
      <c r="N52" s="2">
        <v>0.241256517868498</v>
      </c>
      <c r="O52" s="2">
        <v>0.24376293050991801</v>
      </c>
    </row>
    <row r="53" spans="1:15" x14ac:dyDescent="0.3">
      <c r="A53" s="8" t="s">
        <v>14</v>
      </c>
      <c r="B53" s="8" t="s">
        <v>51</v>
      </c>
      <c r="C53" s="2">
        <v>0.183926821300229</v>
      </c>
      <c r="D53" s="2">
        <v>0.183080400387472</v>
      </c>
      <c r="E53" s="2">
        <v>0.18070935644358899</v>
      </c>
      <c r="F53" s="2">
        <v>0.18312790139266799</v>
      </c>
      <c r="G53" s="2">
        <v>0.18371477502724601</v>
      </c>
      <c r="H53" s="2">
        <v>0.18265119120342099</v>
      </c>
      <c r="I53" s="2">
        <v>0.173473934353186</v>
      </c>
      <c r="J53" s="2">
        <v>0.168847979289515</v>
      </c>
      <c r="K53" s="2">
        <v>0.165514380530973</v>
      </c>
      <c r="L53" s="2">
        <v>0.167226777792714</v>
      </c>
      <c r="M53" s="2">
        <v>0.16686129492669</v>
      </c>
      <c r="N53" s="2">
        <v>0.16838356861248899</v>
      </c>
      <c r="O53" s="2">
        <v>0.16563222587318999</v>
      </c>
    </row>
    <row r="54" spans="1:15" x14ac:dyDescent="0.3">
      <c r="A54" s="8" t="s">
        <v>14</v>
      </c>
      <c r="B54" s="8" t="s">
        <v>52</v>
      </c>
      <c r="C54" s="2">
        <v>6.4684743547860205E-2</v>
      </c>
      <c r="D54" s="2">
        <v>6.5547303842428198E-2</v>
      </c>
      <c r="E54" s="2">
        <v>6.3713689616434005E-2</v>
      </c>
      <c r="F54" s="2">
        <v>6.19497358732191E-2</v>
      </c>
      <c r="G54" s="2">
        <v>6.2898956873735007E-2</v>
      </c>
      <c r="H54" s="2">
        <v>6.4447159437996296E-2</v>
      </c>
      <c r="I54" s="2">
        <v>6.7280558443487307E-2</v>
      </c>
      <c r="J54" s="2">
        <v>6.6446138357543497E-2</v>
      </c>
      <c r="K54" s="2">
        <v>6.9690265486725703E-2</v>
      </c>
      <c r="L54" s="2">
        <v>6.9633015190213698E-2</v>
      </c>
      <c r="M54" s="2">
        <v>7.12339431685481E-2</v>
      </c>
      <c r="N54" s="2">
        <v>7.1855525880707094E-2</v>
      </c>
      <c r="O54" s="2">
        <v>6.7299501034440795E-2</v>
      </c>
    </row>
    <row r="55" spans="1:15" x14ac:dyDescent="0.3">
      <c r="A55" s="8" t="s">
        <v>14</v>
      </c>
      <c r="B55" s="8" t="s">
        <v>53</v>
      </c>
      <c r="C55" s="2">
        <v>9.6373734073832099E-3</v>
      </c>
      <c r="D55" s="2">
        <v>1.0494026477236001E-2</v>
      </c>
      <c r="E55" s="2">
        <v>8.0243941582410494E-3</v>
      </c>
      <c r="F55" s="2">
        <v>5.4426124539779103E-3</v>
      </c>
      <c r="G55" s="2">
        <v>4.9820955939592097E-3</v>
      </c>
      <c r="H55" s="2">
        <v>6.4141722663408696E-3</v>
      </c>
      <c r="I55" s="2">
        <v>7.5746324075449296E-3</v>
      </c>
      <c r="J55" s="2">
        <v>6.90349489429023E-3</v>
      </c>
      <c r="K55" s="2">
        <v>7.3285398230088497E-3</v>
      </c>
      <c r="L55" s="2">
        <v>8.20002688533405E-3</v>
      </c>
      <c r="M55" s="2">
        <v>7.9148825742831191E-3</v>
      </c>
      <c r="N55" s="2">
        <v>8.7752766119801595E-3</v>
      </c>
      <c r="O55" s="2">
        <v>9.0057198490933396E-3</v>
      </c>
    </row>
    <row r="56" spans="1:15" x14ac:dyDescent="0.3">
      <c r="A56" s="8" t="s">
        <v>15</v>
      </c>
      <c r="B56" s="8" t="s">
        <v>48</v>
      </c>
      <c r="C56" s="2">
        <v>0.181896770912789</v>
      </c>
      <c r="D56" s="2">
        <v>0.187631658140235</v>
      </c>
      <c r="E56" s="2">
        <v>0.188031196880312</v>
      </c>
      <c r="F56" s="2">
        <v>0.18795866407069001</v>
      </c>
      <c r="G56" s="2">
        <v>0.18725197197589499</v>
      </c>
      <c r="H56" s="2">
        <v>0.184715840386941</v>
      </c>
      <c r="I56" s="2">
        <v>0.18278032036613301</v>
      </c>
      <c r="J56" s="2">
        <v>0.17967839664413901</v>
      </c>
      <c r="K56" s="2">
        <v>0.17999456620177501</v>
      </c>
      <c r="L56" s="2">
        <v>0.17393605292172001</v>
      </c>
      <c r="M56" s="2">
        <v>0.173820473513882</v>
      </c>
      <c r="N56" s="2">
        <v>0.16773949261643301</v>
      </c>
      <c r="O56" s="2">
        <v>0.16553818375805299</v>
      </c>
    </row>
    <row r="57" spans="1:15" x14ac:dyDescent="0.3">
      <c r="A57" s="8" t="s">
        <v>15</v>
      </c>
      <c r="B57" s="8" t="s">
        <v>49</v>
      </c>
      <c r="C57" s="2">
        <v>0.299313501144165</v>
      </c>
      <c r="D57" s="2">
        <v>0.29641889858561499</v>
      </c>
      <c r="E57" s="2">
        <v>0.29852014798520099</v>
      </c>
      <c r="F57" s="2">
        <v>0.29823773151615002</v>
      </c>
      <c r="G57" s="2">
        <v>0.29758463573563299</v>
      </c>
      <c r="H57" s="2">
        <v>0.29866989117291398</v>
      </c>
      <c r="I57" s="2">
        <v>0.29652936689550002</v>
      </c>
      <c r="J57" s="2">
        <v>0.299697040316942</v>
      </c>
      <c r="K57" s="2">
        <v>0.29745517116464398</v>
      </c>
      <c r="L57" s="2">
        <v>0.30363836824696799</v>
      </c>
      <c r="M57" s="2">
        <v>0.308635666836995</v>
      </c>
      <c r="N57" s="2">
        <v>0.31372796499642402</v>
      </c>
      <c r="O57" s="2">
        <v>0.32360786244819201</v>
      </c>
    </row>
    <row r="58" spans="1:15" x14ac:dyDescent="0.3">
      <c r="A58" s="8" t="s">
        <v>15</v>
      </c>
      <c r="B58" s="8" t="s">
        <v>50</v>
      </c>
      <c r="C58" s="2">
        <v>0.25217391304347803</v>
      </c>
      <c r="D58" s="2">
        <v>0.24952352292105501</v>
      </c>
      <c r="E58" s="2">
        <v>0.24962503749625001</v>
      </c>
      <c r="F58" s="2">
        <v>0.25151015925315801</v>
      </c>
      <c r="G58" s="2">
        <v>0.25118808485620497</v>
      </c>
      <c r="H58" s="2">
        <v>0.24967351874244301</v>
      </c>
      <c r="I58" s="2">
        <v>0.252479023646072</v>
      </c>
      <c r="J58" s="2">
        <v>0.25131670939174999</v>
      </c>
      <c r="K58" s="2">
        <v>0.25267161746060501</v>
      </c>
      <c r="L58" s="2">
        <v>0.251422271223815</v>
      </c>
      <c r="M58" s="2">
        <v>0.248892863226026</v>
      </c>
      <c r="N58" s="2">
        <v>0.24889562034582899</v>
      </c>
      <c r="O58" s="2">
        <v>0.24687102466248101</v>
      </c>
    </row>
    <row r="59" spans="1:15" x14ac:dyDescent="0.3">
      <c r="A59" s="8" t="s">
        <v>15</v>
      </c>
      <c r="B59" s="8" t="s">
        <v>51</v>
      </c>
      <c r="C59" s="2">
        <v>0.19547419272819699</v>
      </c>
      <c r="D59" s="2">
        <v>0.19756244357508301</v>
      </c>
      <c r="E59" s="2">
        <v>0.19978002199780001</v>
      </c>
      <c r="F59" s="2">
        <v>0.20278568219260101</v>
      </c>
      <c r="G59" s="2">
        <v>0.20263583361912699</v>
      </c>
      <c r="H59" s="2">
        <v>0.20377267230955301</v>
      </c>
      <c r="I59" s="2">
        <v>0.202612509534706</v>
      </c>
      <c r="J59" s="2">
        <v>0.20163132137031001</v>
      </c>
      <c r="K59" s="2">
        <v>0.19774497373664199</v>
      </c>
      <c r="L59" s="2">
        <v>0.19757442116868801</v>
      </c>
      <c r="M59" s="2">
        <v>0.19536705842275601</v>
      </c>
      <c r="N59" s="2">
        <v>0.192561740081619</v>
      </c>
      <c r="O59" s="2">
        <v>0.18704091263490499</v>
      </c>
    </row>
    <row r="60" spans="1:15" x14ac:dyDescent="0.3">
      <c r="A60" s="8" t="s">
        <v>15</v>
      </c>
      <c r="B60" s="8" t="s">
        <v>52</v>
      </c>
      <c r="C60" s="2">
        <v>6.1225527587083703E-2</v>
      </c>
      <c r="D60" s="2">
        <v>5.9083157789146398E-2</v>
      </c>
      <c r="E60" s="2">
        <v>5.6694330566943299E-2</v>
      </c>
      <c r="F60" s="2">
        <v>5.5014727172882E-2</v>
      </c>
      <c r="G60" s="2">
        <v>5.6783107148106401E-2</v>
      </c>
      <c r="H60" s="2">
        <v>5.8186215235792003E-2</v>
      </c>
      <c r="I60" s="2">
        <v>6.0068649885583497E-2</v>
      </c>
      <c r="J60" s="2">
        <v>6.1757166161733899E-2</v>
      </c>
      <c r="K60" s="2">
        <v>6.6020648433254794E-2</v>
      </c>
      <c r="L60" s="2">
        <v>6.6152149944873201E-2</v>
      </c>
      <c r="M60" s="2">
        <v>6.5363651848066806E-2</v>
      </c>
      <c r="N60" s="2">
        <v>6.8450502755690201E-2</v>
      </c>
      <c r="O60" s="2">
        <v>6.8734868070089106E-2</v>
      </c>
    </row>
    <row r="61" spans="1:15" x14ac:dyDescent="0.3">
      <c r="A61" s="8" t="s">
        <v>15</v>
      </c>
      <c r="B61" s="8" t="s">
        <v>53</v>
      </c>
      <c r="C61" s="2">
        <v>9.9160945842867998E-3</v>
      </c>
      <c r="D61" s="2">
        <v>9.7803189888654805E-3</v>
      </c>
      <c r="E61" s="2">
        <v>7.3492650734926501E-3</v>
      </c>
      <c r="F61" s="2">
        <v>4.4930357945184999E-3</v>
      </c>
      <c r="G61" s="2">
        <v>4.5563666650335604E-3</v>
      </c>
      <c r="H61" s="2">
        <v>4.9818621523579198E-3</v>
      </c>
      <c r="I61" s="2">
        <v>5.5301296720061E-3</v>
      </c>
      <c r="J61" s="2">
        <v>5.9193661151246803E-3</v>
      </c>
      <c r="K61" s="2">
        <v>6.1130230030791502E-3</v>
      </c>
      <c r="L61" s="2">
        <v>7.2767364939360498E-3</v>
      </c>
      <c r="M61" s="2">
        <v>7.92028615227389E-3</v>
      </c>
      <c r="N61" s="2">
        <v>8.6246792040052204E-3</v>
      </c>
      <c r="O61" s="2">
        <v>8.2071484262792906E-3</v>
      </c>
    </row>
    <row r="62" spans="1:15" x14ac:dyDescent="0.3">
      <c r="A62" s="8" t="s">
        <v>16</v>
      </c>
      <c r="B62" s="8" t="s">
        <v>48</v>
      </c>
      <c r="C62" s="2">
        <v>0.153775790222584</v>
      </c>
      <c r="D62" s="2">
        <v>0.159546466896133</v>
      </c>
      <c r="E62" s="2">
        <v>0.15874311365027499</v>
      </c>
      <c r="F62" s="2">
        <v>0.15590132050363401</v>
      </c>
      <c r="G62" s="2">
        <v>0.15266713723908401</v>
      </c>
      <c r="H62" s="2">
        <v>0.15014332311950199</v>
      </c>
      <c r="I62" s="2">
        <v>0.15599613152804601</v>
      </c>
      <c r="J62" s="2">
        <v>0.15311094452773599</v>
      </c>
      <c r="K62" s="2">
        <v>0.14526600541028001</v>
      </c>
      <c r="L62" s="2">
        <v>0.145597807468311</v>
      </c>
      <c r="M62" s="2">
        <v>0.14338859684593599</v>
      </c>
      <c r="N62" s="2">
        <v>0.14724819868158801</v>
      </c>
      <c r="O62" s="2">
        <v>0.14672482514853</v>
      </c>
    </row>
    <row r="63" spans="1:15" x14ac:dyDescent="0.3">
      <c r="A63" s="8" t="s">
        <v>16</v>
      </c>
      <c r="B63" s="8" t="s">
        <v>49</v>
      </c>
      <c r="C63" s="2">
        <v>0.29139140156519999</v>
      </c>
      <c r="D63" s="2">
        <v>0.284774245798745</v>
      </c>
      <c r="E63" s="2">
        <v>0.286880228524791</v>
      </c>
      <c r="F63" s="2">
        <v>0.283242911249872</v>
      </c>
      <c r="G63" s="2">
        <v>0.28375516789351601</v>
      </c>
      <c r="H63" s="2">
        <v>0.28318671542947499</v>
      </c>
      <c r="I63" s="2">
        <v>0.28558994197292098</v>
      </c>
      <c r="J63" s="2">
        <v>0.29582083958020999</v>
      </c>
      <c r="K63" s="2">
        <v>0.30649233543733101</v>
      </c>
      <c r="L63" s="2">
        <v>0.31671805412812598</v>
      </c>
      <c r="M63" s="2">
        <v>0.32373635260816802</v>
      </c>
      <c r="N63" s="2">
        <v>0.330062854514794</v>
      </c>
      <c r="O63" s="2">
        <v>0.32819432954801803</v>
      </c>
    </row>
    <row r="64" spans="1:15" x14ac:dyDescent="0.3">
      <c r="A64" s="8" t="s">
        <v>16</v>
      </c>
      <c r="B64" s="8" t="s">
        <v>50</v>
      </c>
      <c r="C64" s="2">
        <v>0.26222177050513301</v>
      </c>
      <c r="D64" s="2">
        <v>0.263211176351488</v>
      </c>
      <c r="E64" s="2">
        <v>0.26300754947969801</v>
      </c>
      <c r="F64" s="2">
        <v>0.26420309141160803</v>
      </c>
      <c r="G64" s="2">
        <v>0.26701623474841202</v>
      </c>
      <c r="H64" s="2">
        <v>0.266877532865474</v>
      </c>
      <c r="I64" s="2">
        <v>0.26112185686653799</v>
      </c>
      <c r="J64" s="2">
        <v>0.25515367316341803</v>
      </c>
      <c r="K64" s="2">
        <v>0.25166816952209198</v>
      </c>
      <c r="L64" s="2">
        <v>0.24657416923604</v>
      </c>
      <c r="M64" s="2">
        <v>0.24658309745248699</v>
      </c>
      <c r="N64" s="2">
        <v>0.24191323010884599</v>
      </c>
      <c r="O64" s="2">
        <v>0.24366398435737399</v>
      </c>
    </row>
    <row r="65" spans="1:16" x14ac:dyDescent="0.3">
      <c r="A65" s="8" t="s">
        <v>16</v>
      </c>
      <c r="B65" s="8" t="s">
        <v>51</v>
      </c>
      <c r="C65" s="2">
        <v>0.19991869092387399</v>
      </c>
      <c r="D65" s="2">
        <v>0.20095160963757799</v>
      </c>
      <c r="E65" s="2">
        <v>0.204448071822077</v>
      </c>
      <c r="F65" s="2">
        <v>0.21343023850957099</v>
      </c>
      <c r="G65" s="2">
        <v>0.212463446606837</v>
      </c>
      <c r="H65" s="2">
        <v>0.21201937333201501</v>
      </c>
      <c r="I65" s="2">
        <v>0.20918762088974899</v>
      </c>
      <c r="J65" s="2">
        <v>0.205209895052474</v>
      </c>
      <c r="K65" s="2">
        <v>0.20297565374210999</v>
      </c>
      <c r="L65" s="2">
        <v>0.19612881123672499</v>
      </c>
      <c r="M65" s="2">
        <v>0.192883137889203</v>
      </c>
      <c r="N65" s="2">
        <v>0.18841024068680101</v>
      </c>
      <c r="O65" s="2">
        <v>0.186959464540874</v>
      </c>
    </row>
    <row r="66" spans="1:16" x14ac:dyDescent="0.3">
      <c r="A66" s="8" t="s">
        <v>16</v>
      </c>
      <c r="B66" s="8" t="s">
        <v>52</v>
      </c>
      <c r="C66" s="2">
        <v>7.7345258664498401E-2</v>
      </c>
      <c r="D66" s="2">
        <v>7.6736181413241594E-2</v>
      </c>
      <c r="E66" s="2">
        <v>7.3862477045500904E-2</v>
      </c>
      <c r="F66" s="2">
        <v>7.2576517555532793E-2</v>
      </c>
      <c r="G66" s="2">
        <v>7.2300090753252E-2</v>
      </c>
      <c r="H66" s="2">
        <v>7.4824552733023603E-2</v>
      </c>
      <c r="I66" s="2">
        <v>7.45647969052224E-2</v>
      </c>
      <c r="J66" s="2">
        <v>7.6555472263868093E-2</v>
      </c>
      <c r="K66" s="2">
        <v>7.8178539224526597E-2</v>
      </c>
      <c r="L66" s="2">
        <v>8.00787941075711E-2</v>
      </c>
      <c r="M66" s="2">
        <v>7.7476748887990304E-2</v>
      </c>
      <c r="N66" s="2">
        <v>7.5961980683734498E-2</v>
      </c>
      <c r="O66" s="2">
        <v>7.9040385049259199E-2</v>
      </c>
    </row>
    <row r="67" spans="1:16" x14ac:dyDescent="0.3">
      <c r="A67" s="8" t="s">
        <v>16</v>
      </c>
      <c r="B67" s="8" t="s">
        <v>53</v>
      </c>
      <c r="C67" s="2">
        <v>1.53470881187113E-2</v>
      </c>
      <c r="D67" s="2">
        <v>1.4780319902814301E-2</v>
      </c>
      <c r="E67" s="2">
        <v>1.30585594776576E-2</v>
      </c>
      <c r="F67" s="2">
        <v>1.0645920769782E-2</v>
      </c>
      <c r="G67" s="2">
        <v>1.1797922758898899E-2</v>
      </c>
      <c r="H67" s="2">
        <v>1.294850252051E-2</v>
      </c>
      <c r="I67" s="2">
        <v>1.3539651837524201E-2</v>
      </c>
      <c r="J67" s="2">
        <v>1.41491754122939E-2</v>
      </c>
      <c r="K67" s="2">
        <v>1.5419296663661E-2</v>
      </c>
      <c r="L67" s="2">
        <v>1.4902363823227099E-2</v>
      </c>
      <c r="M67" s="2">
        <v>1.5932066316215101E-2</v>
      </c>
      <c r="N67" s="2">
        <v>1.6403495324237301E-2</v>
      </c>
      <c r="O67" s="2">
        <v>1.5417011355945E-2</v>
      </c>
    </row>
    <row r="68" spans="1:16" x14ac:dyDescent="0.3">
      <c r="A68" s="8" t="s">
        <v>17</v>
      </c>
      <c r="B68" s="8" t="s">
        <v>48</v>
      </c>
      <c r="C68" s="2">
        <v>6.4059131506005507E-2</v>
      </c>
      <c r="D68" s="2">
        <v>7.0057119262266904E-2</v>
      </c>
      <c r="E68" s="2">
        <v>8.8132709485325395E-2</v>
      </c>
      <c r="F68" s="2">
        <v>9.1861731083288004E-2</v>
      </c>
      <c r="G68" s="2">
        <v>0.104061826024443</v>
      </c>
      <c r="H68" s="2">
        <v>0.120475218117691</v>
      </c>
      <c r="I68" s="2">
        <v>0.147955647955648</v>
      </c>
      <c r="J68" s="2">
        <v>0.222915799694826</v>
      </c>
      <c r="K68" s="2">
        <v>0.19502692792483101</v>
      </c>
      <c r="L68" s="2">
        <v>0.21741790740363001</v>
      </c>
      <c r="M68" s="2">
        <v>0.31750447049473501</v>
      </c>
      <c r="N68" s="2">
        <v>0.344467322504385</v>
      </c>
      <c r="O68" s="2">
        <v>0.37020882176544401</v>
      </c>
    </row>
    <row r="69" spans="1:16" x14ac:dyDescent="0.3">
      <c r="A69" s="8" t="s">
        <v>17</v>
      </c>
      <c r="B69" s="8" t="s">
        <v>49</v>
      </c>
      <c r="C69" s="2">
        <v>0.304650446566061</v>
      </c>
      <c r="D69" s="2">
        <v>0.30397082100337203</v>
      </c>
      <c r="E69" s="2">
        <v>0.326499361973628</v>
      </c>
      <c r="F69" s="2">
        <v>0.32825258573761601</v>
      </c>
      <c r="G69" s="2">
        <v>0.31290438533429199</v>
      </c>
      <c r="H69" s="2">
        <v>0.30981993688509402</v>
      </c>
      <c r="I69" s="2">
        <v>0.31358281358281398</v>
      </c>
      <c r="J69" s="2">
        <v>0.34054653904841198</v>
      </c>
      <c r="K69" s="2">
        <v>0.37126160192506003</v>
      </c>
      <c r="L69" s="2">
        <v>0.385988170507852</v>
      </c>
      <c r="M69" s="2">
        <v>0.33111464335386398</v>
      </c>
      <c r="N69" s="2">
        <v>0.36932814763974697</v>
      </c>
      <c r="O69" s="2">
        <v>0.38901913745161099</v>
      </c>
    </row>
    <row r="70" spans="1:16" x14ac:dyDescent="0.3">
      <c r="A70" s="8" t="s">
        <v>17</v>
      </c>
      <c r="B70" s="8" t="s">
        <v>50</v>
      </c>
      <c r="C70" s="2">
        <v>0.32602402217431498</v>
      </c>
      <c r="D70" s="2">
        <v>0.32358406166127601</v>
      </c>
      <c r="E70" s="2">
        <v>0.30880476393024198</v>
      </c>
      <c r="F70" s="2">
        <v>0.30797495917256401</v>
      </c>
      <c r="G70" s="2">
        <v>0.29259525521207802</v>
      </c>
      <c r="H70" s="2">
        <v>0.28290328568776701</v>
      </c>
      <c r="I70" s="2">
        <v>0.27581427581427598</v>
      </c>
      <c r="J70" s="2">
        <v>0.22125121376057699</v>
      </c>
      <c r="K70" s="2">
        <v>0.229517589091326</v>
      </c>
      <c r="L70" s="2">
        <v>0.211809096471548</v>
      </c>
      <c r="M70" s="2">
        <v>0.18209815219551001</v>
      </c>
      <c r="N70" s="2">
        <v>0.151529017006025</v>
      </c>
      <c r="O70" s="2">
        <v>0.13636115806117399</v>
      </c>
    </row>
    <row r="71" spans="1:16" x14ac:dyDescent="0.3">
      <c r="A71" s="8" t="s">
        <v>17</v>
      </c>
      <c r="B71" s="8" t="s">
        <v>51</v>
      </c>
      <c r="C71" s="2">
        <v>0.209485679088389</v>
      </c>
      <c r="D71" s="2">
        <v>0.20907026357442701</v>
      </c>
      <c r="E71" s="2">
        <v>0.19506592939174799</v>
      </c>
      <c r="F71" s="2">
        <v>0.19229722373434899</v>
      </c>
      <c r="G71" s="2">
        <v>0.20075485262401099</v>
      </c>
      <c r="H71" s="2">
        <v>0.20011137924633399</v>
      </c>
      <c r="I71" s="2">
        <v>0.18104643104643101</v>
      </c>
      <c r="J71" s="2">
        <v>0.144957691774171</v>
      </c>
      <c r="K71" s="2">
        <v>0.13693136243841</v>
      </c>
      <c r="L71" s="2">
        <v>0.123291862125229</v>
      </c>
      <c r="M71" s="2">
        <v>0.110868269421816</v>
      </c>
      <c r="N71" s="2">
        <v>8.8004270571188897E-2</v>
      </c>
      <c r="O71" s="2">
        <v>6.7117387274412493E-2</v>
      </c>
    </row>
    <row r="72" spans="1:16" x14ac:dyDescent="0.3">
      <c r="A72" s="8" t="s">
        <v>17</v>
      </c>
      <c r="B72" s="8" t="s">
        <v>52</v>
      </c>
      <c r="C72" s="2">
        <v>8.1121034801355102E-2</v>
      </c>
      <c r="D72" s="2">
        <v>7.8659417796435205E-2</v>
      </c>
      <c r="E72" s="2">
        <v>6.9076988515525295E-2</v>
      </c>
      <c r="F72" s="2">
        <v>7.0087098530212305E-2</v>
      </c>
      <c r="G72" s="2">
        <v>7.8900071890726106E-2</v>
      </c>
      <c r="H72" s="2">
        <v>7.6294783738629995E-2</v>
      </c>
      <c r="I72" s="2">
        <v>7.1725571725571702E-2</v>
      </c>
      <c r="J72" s="2">
        <v>6.0896102094603999E-2</v>
      </c>
      <c r="K72" s="2">
        <v>5.7751804743898197E-2</v>
      </c>
      <c r="L72" s="2">
        <v>5.3436671425657799E-2</v>
      </c>
      <c r="M72" s="2">
        <v>5.0566262666401698E-2</v>
      </c>
      <c r="N72" s="2">
        <v>4.03416456951117E-2</v>
      </c>
      <c r="O72" s="2">
        <v>3.12960034894499E-2</v>
      </c>
    </row>
    <row r="73" spans="1:16" x14ac:dyDescent="0.3">
      <c r="A73" s="8" t="s">
        <v>17</v>
      </c>
      <c r="B73" s="8" t="s">
        <v>53</v>
      </c>
      <c r="C73" s="2">
        <v>1.4659685863874301E-2</v>
      </c>
      <c r="D73" s="2">
        <v>1.46583167022228E-2</v>
      </c>
      <c r="E73" s="2">
        <v>1.24202467035304E-2</v>
      </c>
      <c r="F73" s="2">
        <v>9.5264017419706103E-3</v>
      </c>
      <c r="G73" s="2">
        <v>1.078360891445E-2</v>
      </c>
      <c r="H73" s="2">
        <v>1.03953963244849E-2</v>
      </c>
      <c r="I73" s="2">
        <v>9.8752598752598793E-3</v>
      </c>
      <c r="J73" s="2">
        <v>9.4326536274101803E-3</v>
      </c>
      <c r="K73" s="2">
        <v>9.5107138764753095E-3</v>
      </c>
      <c r="L73" s="2">
        <v>8.0562920660819902E-3</v>
      </c>
      <c r="M73" s="2">
        <v>7.8482018676733593E-3</v>
      </c>
      <c r="N73" s="2">
        <v>6.3295965835430497E-3</v>
      </c>
      <c r="O73" s="2">
        <v>5.9974919579085101E-3</v>
      </c>
    </row>
    <row r="74" spans="1:16" x14ac:dyDescent="0.3">
      <c r="A74" s="15"/>
      <c r="B74" s="15"/>
    </row>
    <row r="75" spans="1:16" x14ac:dyDescent="0.3">
      <c r="A75" s="15"/>
      <c r="B75" s="15"/>
    </row>
    <row r="76" spans="1:16" x14ac:dyDescent="0.3">
      <c r="A76" s="15"/>
      <c r="B76" s="13"/>
      <c r="C76" s="18" t="s">
        <v>38</v>
      </c>
      <c r="D76" s="18"/>
      <c r="E76" s="18"/>
      <c r="F76" s="18"/>
      <c r="G76" s="18"/>
      <c r="H76" s="18"/>
      <c r="I76" s="18"/>
      <c r="J76" s="18"/>
      <c r="K76" s="18"/>
      <c r="L76" s="18"/>
      <c r="M76" s="18"/>
      <c r="N76" s="18"/>
      <c r="O76" s="6" t="s">
        <v>39</v>
      </c>
      <c r="P76" s="6" t="s">
        <v>40</v>
      </c>
    </row>
    <row r="77" spans="1:16" x14ac:dyDescent="0.3">
      <c r="A77" s="9" t="s">
        <v>41</v>
      </c>
      <c r="B77" s="9" t="s">
        <v>41</v>
      </c>
      <c r="C77" s="4" t="s">
        <v>19</v>
      </c>
      <c r="D77" s="4" t="s">
        <v>20</v>
      </c>
      <c r="E77" s="4" t="s">
        <v>21</v>
      </c>
      <c r="F77" s="4" t="s">
        <v>22</v>
      </c>
      <c r="G77" s="4" t="s">
        <v>23</v>
      </c>
      <c r="H77" s="4" t="s">
        <v>24</v>
      </c>
      <c r="I77" s="4" t="s">
        <v>25</v>
      </c>
      <c r="J77" s="4" t="s">
        <v>26</v>
      </c>
      <c r="K77" s="4" t="s">
        <v>27</v>
      </c>
      <c r="L77" s="4" t="s">
        <v>28</v>
      </c>
      <c r="M77" s="4" t="s">
        <v>29</v>
      </c>
      <c r="N77" s="4" t="s">
        <v>30</v>
      </c>
      <c r="O77" s="4" t="s">
        <v>31</v>
      </c>
      <c r="P77" s="4" t="s">
        <v>32</v>
      </c>
    </row>
    <row r="78" spans="1:16" x14ac:dyDescent="0.3">
      <c r="A78" s="8" t="s">
        <v>13</v>
      </c>
      <c r="B78" s="8" t="s">
        <v>48</v>
      </c>
      <c r="C78" s="2">
        <v>4.1003085872379698E-2</v>
      </c>
      <c r="D78" s="2">
        <v>2.34420252819517E-2</v>
      </c>
      <c r="E78" s="2">
        <v>9.2219595831807399E-3</v>
      </c>
      <c r="F78" s="2">
        <v>-1.1578808471333401E-2</v>
      </c>
      <c r="G78" s="2">
        <v>3.4041985114975099E-3</v>
      </c>
      <c r="H78" s="2">
        <v>1.9158489938466701E-2</v>
      </c>
      <c r="I78" s="2">
        <v>3.5083711367122503E-2</v>
      </c>
      <c r="J78" s="2">
        <v>2.97956867196368E-2</v>
      </c>
      <c r="K78" s="2">
        <v>3.0709408774991599E-2</v>
      </c>
      <c r="L78" s="2">
        <v>5.5519249049429703E-2</v>
      </c>
      <c r="M78" s="2">
        <v>6.9681704331185104E-2</v>
      </c>
      <c r="N78" s="2">
        <v>2.8045989107842902E-2</v>
      </c>
      <c r="O78" s="3">
        <v>0.19638100486819099</v>
      </c>
      <c r="P78" s="3">
        <v>0.300895562140027</v>
      </c>
    </row>
    <row r="79" spans="1:16" x14ac:dyDescent="0.3">
      <c r="A79" s="8" t="s">
        <v>13</v>
      </c>
      <c r="B79" s="8" t="s">
        <v>49</v>
      </c>
      <c r="C79" s="2">
        <v>7.8204519237293907E-3</v>
      </c>
      <c r="D79" s="2">
        <v>7.7765995051254904E-3</v>
      </c>
      <c r="E79" s="2">
        <v>1.59342586561106E-2</v>
      </c>
      <c r="F79" s="2">
        <v>1.9515002055075999E-2</v>
      </c>
      <c r="G79" s="2">
        <v>2.72850416048507E-2</v>
      </c>
      <c r="H79" s="2">
        <v>3.86788898656285E-2</v>
      </c>
      <c r="I79" s="2">
        <v>4.5112441059122203E-2</v>
      </c>
      <c r="J79" s="2">
        <v>5.14366694141975E-2</v>
      </c>
      <c r="K79" s="2">
        <v>5.7571173153623999E-2</v>
      </c>
      <c r="L79" s="2">
        <v>6.4086558468580898E-2</v>
      </c>
      <c r="M79" s="2">
        <v>7.2985921001173307E-2</v>
      </c>
      <c r="N79" s="2">
        <v>3.2233814752380498E-2</v>
      </c>
      <c r="O79" s="3">
        <v>0.24640352083619901</v>
      </c>
      <c r="P79" s="3">
        <v>0.51368776202167998</v>
      </c>
    </row>
    <row r="80" spans="1:16" x14ac:dyDescent="0.3">
      <c r="A80" s="8" t="s">
        <v>13</v>
      </c>
      <c r="B80" s="8" t="s">
        <v>50</v>
      </c>
      <c r="C80" s="2">
        <v>2.3387683485257001E-2</v>
      </c>
      <c r="D80" s="2">
        <v>1.90896355615029E-2</v>
      </c>
      <c r="E80" s="2">
        <v>2.0045137464095201E-2</v>
      </c>
      <c r="F80" s="2">
        <v>3.2202264818874803E-2</v>
      </c>
      <c r="G80" s="2">
        <v>3.0749444639307798E-2</v>
      </c>
      <c r="H80" s="2">
        <v>3.6089685420447701E-2</v>
      </c>
      <c r="I80" s="2">
        <v>3.4139220874007802E-2</v>
      </c>
      <c r="J80" s="2">
        <v>3.3153362975509901E-2</v>
      </c>
      <c r="K80" s="2">
        <v>3.0706173682862301E-2</v>
      </c>
      <c r="L80" s="2">
        <v>2.4721223468593099E-2</v>
      </c>
      <c r="M80" s="2">
        <v>3.7060392917778302E-2</v>
      </c>
      <c r="N80" s="2">
        <v>2.5164881425698098E-2</v>
      </c>
      <c r="O80" s="3">
        <v>0.12289300657501501</v>
      </c>
      <c r="P80" s="3">
        <v>0.349015182601559</v>
      </c>
    </row>
    <row r="81" spans="1:16" x14ac:dyDescent="0.3">
      <c r="A81" s="8" t="s">
        <v>13</v>
      </c>
      <c r="B81" s="8" t="s">
        <v>51</v>
      </c>
      <c r="C81" s="2">
        <v>2.59237822524142E-2</v>
      </c>
      <c r="D81" s="2">
        <v>1.9983371934200401E-2</v>
      </c>
      <c r="E81" s="2">
        <v>2.1571424412680899E-2</v>
      </c>
      <c r="F81" s="2">
        <v>2.5361905847486599E-2</v>
      </c>
      <c r="G81" s="2">
        <v>2.7958423656272598E-2</v>
      </c>
      <c r="H81" s="2">
        <v>1.8195090299556599E-2</v>
      </c>
      <c r="I81" s="2">
        <v>2.24370037970314E-2</v>
      </c>
      <c r="J81" s="2">
        <v>3.1553524126110198E-2</v>
      </c>
      <c r="K81" s="2">
        <v>2.8775710581304601E-2</v>
      </c>
      <c r="L81" s="2">
        <v>2.9365700861393899E-2</v>
      </c>
      <c r="M81" s="2">
        <v>3.6753518448079101E-2</v>
      </c>
      <c r="N81" s="2">
        <v>3.1024994267369901E-2</v>
      </c>
      <c r="O81" s="3">
        <v>0.131970494197024</v>
      </c>
      <c r="P81" s="3">
        <v>0.30892841547553201</v>
      </c>
    </row>
    <row r="82" spans="1:16" x14ac:dyDescent="0.3">
      <c r="A82" s="8" t="s">
        <v>13</v>
      </c>
      <c r="B82" s="8" t="s">
        <v>52</v>
      </c>
      <c r="C82" s="2">
        <v>-5.2448791551491999E-3</v>
      </c>
      <c r="D82" s="2">
        <v>-6.0277876736729602E-2</v>
      </c>
      <c r="E82" s="2">
        <v>-2.0699067404655401E-2</v>
      </c>
      <c r="F82" s="2">
        <v>1.68782904924125E-2</v>
      </c>
      <c r="G82" s="2">
        <v>3.06075833714025E-2</v>
      </c>
      <c r="H82" s="2">
        <v>4.15927895981087E-2</v>
      </c>
      <c r="I82" s="2">
        <v>4.9152422157599802E-2</v>
      </c>
      <c r="J82" s="2">
        <v>8.40995132504056E-2</v>
      </c>
      <c r="K82" s="2">
        <v>4.5584933898727899E-2</v>
      </c>
      <c r="L82" s="2">
        <v>5.12912268145762E-2</v>
      </c>
      <c r="M82" s="2">
        <v>5.3327282010552E-2</v>
      </c>
      <c r="N82" s="2">
        <v>4.7772930468034699E-2</v>
      </c>
      <c r="O82" s="3">
        <v>0.21314542279870299</v>
      </c>
      <c r="P82" s="3">
        <v>0.47501705967093799</v>
      </c>
    </row>
    <row r="83" spans="1:16" x14ac:dyDescent="0.3">
      <c r="A83" s="8" t="s">
        <v>13</v>
      </c>
      <c r="B83" s="8" t="s">
        <v>53</v>
      </c>
      <c r="C83" s="2">
        <v>-4.1993281075027998E-2</v>
      </c>
      <c r="D83" s="2">
        <v>-0.13997662185856199</v>
      </c>
      <c r="E83" s="2">
        <v>-0.159700985389059</v>
      </c>
      <c r="F83" s="2">
        <v>1.6983420946219199E-2</v>
      </c>
      <c r="G83" s="2">
        <v>8.3896620278330003E-2</v>
      </c>
      <c r="H83" s="2">
        <v>0.106016140865737</v>
      </c>
      <c r="I83" s="2">
        <v>5.7379767827529002E-2</v>
      </c>
      <c r="J83" s="2">
        <v>7.8732747804266007E-2</v>
      </c>
      <c r="K83" s="2">
        <v>2.4425705146845E-2</v>
      </c>
      <c r="L83" s="2">
        <v>4.0874254896395103E-2</v>
      </c>
      <c r="M83" s="2">
        <v>6.8721025361330804E-2</v>
      </c>
      <c r="N83" s="2">
        <v>3.4957897422811898E-2</v>
      </c>
      <c r="O83" s="3">
        <v>0.179412619947659</v>
      </c>
      <c r="P83" s="3">
        <v>0.37818552497451602</v>
      </c>
    </row>
    <row r="84" spans="1:16" x14ac:dyDescent="0.3">
      <c r="A84" s="8" t="s">
        <v>14</v>
      </c>
      <c r="B84" s="8" t="s">
        <v>48</v>
      </c>
      <c r="C84" s="2">
        <v>2.85505124450952E-2</v>
      </c>
      <c r="D84" s="2">
        <v>-2.84697508896797E-3</v>
      </c>
      <c r="E84" s="2">
        <v>-2.64097073518915E-2</v>
      </c>
      <c r="F84" s="2">
        <v>3.44574780058651E-2</v>
      </c>
      <c r="G84" s="2">
        <v>-5.31537916371368E-2</v>
      </c>
      <c r="H84" s="2">
        <v>-2.0209580838323402E-2</v>
      </c>
      <c r="I84" s="2">
        <v>-2.1390374331550801E-2</v>
      </c>
      <c r="J84" s="2">
        <v>-9.3676814988290398E-3</v>
      </c>
      <c r="K84" s="2">
        <v>-4.8857368006304198E-2</v>
      </c>
      <c r="L84" s="2">
        <v>-2.6512013256006599E-2</v>
      </c>
      <c r="M84" s="2">
        <v>-2.72340425531915E-2</v>
      </c>
      <c r="N84" s="2">
        <v>0.114610673665792</v>
      </c>
      <c r="O84" s="3">
        <v>3.9401103230890496E-3</v>
      </c>
      <c r="P84" s="3">
        <v>-9.0649536045681697E-2</v>
      </c>
    </row>
    <row r="85" spans="1:16" x14ac:dyDescent="0.3">
      <c r="A85" s="8" t="s">
        <v>14</v>
      </c>
      <c r="B85" s="8" t="s">
        <v>49</v>
      </c>
      <c r="C85" s="2">
        <v>-1.2263099219621E-2</v>
      </c>
      <c r="D85" s="2">
        <v>3.5553047404063197E-2</v>
      </c>
      <c r="E85" s="2">
        <v>3.10626702997275E-2</v>
      </c>
      <c r="F85" s="2">
        <v>3.3298097251585598E-2</v>
      </c>
      <c r="G85" s="2">
        <v>7.0076726342711004E-2</v>
      </c>
      <c r="H85" s="2">
        <v>5.35372848948375E-2</v>
      </c>
      <c r="I85" s="2">
        <v>6.2159709618874799E-2</v>
      </c>
      <c r="J85" s="2">
        <v>5.2541648868005102E-2</v>
      </c>
      <c r="K85" s="2">
        <v>5.4788961038960998E-2</v>
      </c>
      <c r="L85" s="2">
        <v>6.4640246248557104E-2</v>
      </c>
      <c r="M85" s="2">
        <v>3.5417419588001403E-2</v>
      </c>
      <c r="N85" s="2">
        <v>3.03664921465969E-2</v>
      </c>
      <c r="O85" s="3">
        <v>0.19805194805194801</v>
      </c>
      <c r="P85" s="3">
        <v>0.60871934604904598</v>
      </c>
    </row>
    <row r="86" spans="1:16" x14ac:dyDescent="0.3">
      <c r="A86" s="8" t="s">
        <v>14</v>
      </c>
      <c r="B86" s="8" t="s">
        <v>50</v>
      </c>
      <c r="C86" s="2">
        <v>2.2447501810282398E-2</v>
      </c>
      <c r="D86" s="2">
        <v>7.0821529745042503E-3</v>
      </c>
      <c r="E86" s="2">
        <v>2.81293952180028E-3</v>
      </c>
      <c r="F86" s="2">
        <v>1.0518934081346401E-2</v>
      </c>
      <c r="G86" s="2">
        <v>1.31852879944483E-2</v>
      </c>
      <c r="H86" s="2">
        <v>6.02739726027397E-2</v>
      </c>
      <c r="I86" s="2">
        <v>6.3953488372092998E-2</v>
      </c>
      <c r="J86" s="2">
        <v>5.9502125075895598E-2</v>
      </c>
      <c r="K86" s="2">
        <v>3.7249283667621799E-2</v>
      </c>
      <c r="L86" s="2">
        <v>3.2596685082872903E-2</v>
      </c>
      <c r="M86" s="2">
        <v>1.4981273408239701E-2</v>
      </c>
      <c r="N86" s="2">
        <v>5.5877701634159199E-2</v>
      </c>
      <c r="O86" s="3">
        <v>0.14785100286533001</v>
      </c>
      <c r="P86" s="3">
        <v>0.40857946554149099</v>
      </c>
    </row>
    <row r="87" spans="1:16" x14ac:dyDescent="0.3">
      <c r="A87" s="8" t="s">
        <v>14</v>
      </c>
      <c r="B87" s="8" t="s">
        <v>51</v>
      </c>
      <c r="C87" s="2">
        <v>7.1047957371225597E-3</v>
      </c>
      <c r="D87" s="2">
        <v>-7.0546737213403902E-3</v>
      </c>
      <c r="E87" s="2">
        <v>1.59857904085258E-2</v>
      </c>
      <c r="F87" s="2">
        <v>3.1468531468531499E-2</v>
      </c>
      <c r="G87" s="2">
        <v>1.3559322033898299E-2</v>
      </c>
      <c r="H87" s="2">
        <v>-2.3411371237458199E-2</v>
      </c>
      <c r="I87" s="2">
        <v>5.1369863013698601E-3</v>
      </c>
      <c r="J87" s="2">
        <v>1.95911413969336E-2</v>
      </c>
      <c r="K87" s="2">
        <v>3.9264828738512898E-2</v>
      </c>
      <c r="L87" s="2">
        <v>3.3762057877813501E-2</v>
      </c>
      <c r="M87" s="2">
        <v>2.9548989113530301E-2</v>
      </c>
      <c r="N87" s="2">
        <v>2.7945619335347401E-2</v>
      </c>
      <c r="O87" s="3">
        <v>0.137009189640769</v>
      </c>
      <c r="P87" s="3">
        <v>0.20870337477797499</v>
      </c>
    </row>
    <row r="88" spans="1:16" x14ac:dyDescent="0.3">
      <c r="A88" s="8" t="s">
        <v>14</v>
      </c>
      <c r="B88" s="8" t="s">
        <v>52</v>
      </c>
      <c r="C88" s="2">
        <v>2.5252525252525301E-2</v>
      </c>
      <c r="D88" s="2">
        <v>-2.2167487684729099E-2</v>
      </c>
      <c r="E88" s="2">
        <v>-2.5188916876574301E-2</v>
      </c>
      <c r="F88" s="2">
        <v>4.3927648578811401E-2</v>
      </c>
      <c r="G88" s="2">
        <v>4.4554455445544601E-2</v>
      </c>
      <c r="H88" s="2">
        <v>7.3459715639810394E-2</v>
      </c>
      <c r="I88" s="2">
        <v>1.9867549668874201E-2</v>
      </c>
      <c r="J88" s="2">
        <v>9.0909090909090898E-2</v>
      </c>
      <c r="K88" s="2">
        <v>2.7777777777777801E-2</v>
      </c>
      <c r="L88" s="2">
        <v>5.9845559845559802E-2</v>
      </c>
      <c r="M88" s="2">
        <v>2.9143897996356999E-2</v>
      </c>
      <c r="N88" s="2">
        <v>-2.12389380530973E-2</v>
      </c>
      <c r="O88" s="3">
        <v>9.7222222222222196E-2</v>
      </c>
      <c r="P88" s="3">
        <v>0.39294710327455901</v>
      </c>
    </row>
    <row r="89" spans="1:16" x14ac:dyDescent="0.3">
      <c r="A89" s="8" t="s">
        <v>14</v>
      </c>
      <c r="B89" s="8" t="s">
        <v>53</v>
      </c>
      <c r="C89" s="2">
        <v>0.101694915254237</v>
      </c>
      <c r="D89" s="2">
        <v>-0.230769230769231</v>
      </c>
      <c r="E89" s="2">
        <v>-0.32</v>
      </c>
      <c r="F89" s="2">
        <v>-5.8823529411764698E-2</v>
      </c>
      <c r="G89" s="2">
        <v>0.3125</v>
      </c>
      <c r="H89" s="2">
        <v>0.214285714285714</v>
      </c>
      <c r="I89" s="2">
        <v>-5.8823529411764698E-2</v>
      </c>
      <c r="J89" s="2">
        <v>0.104166666666667</v>
      </c>
      <c r="K89" s="2">
        <v>0.15094339622641501</v>
      </c>
      <c r="L89" s="2">
        <v>0</v>
      </c>
      <c r="M89" s="2">
        <v>0.13114754098360701</v>
      </c>
      <c r="N89" s="2">
        <v>7.2463768115942004E-2</v>
      </c>
      <c r="O89" s="3">
        <v>0.39622641509433998</v>
      </c>
      <c r="P89" s="3">
        <v>0.48</v>
      </c>
    </row>
    <row r="90" spans="1:16" x14ac:dyDescent="0.3">
      <c r="A90" s="8" t="s">
        <v>15</v>
      </c>
      <c r="B90" s="8" t="s">
        <v>48</v>
      </c>
      <c r="C90" s="2">
        <v>4.5848476376852097E-2</v>
      </c>
      <c r="D90" s="2">
        <v>5.3461641272387096E-3</v>
      </c>
      <c r="E90" s="2">
        <v>1.06354692900824E-3</v>
      </c>
      <c r="F90" s="2">
        <v>1.51394422310757E-2</v>
      </c>
      <c r="G90" s="2">
        <v>-7.8492935635792805E-4</v>
      </c>
      <c r="H90" s="2">
        <v>3.9277297721916696E-3</v>
      </c>
      <c r="I90" s="2">
        <v>5.4773082942097002E-3</v>
      </c>
      <c r="J90" s="2">
        <v>3.1128404669260701E-2</v>
      </c>
      <c r="K90" s="2">
        <v>-7.7987421383647797E-3</v>
      </c>
      <c r="L90" s="2">
        <v>3.4989858012170402E-2</v>
      </c>
      <c r="M90" s="2">
        <v>-2.3272905438510499E-2</v>
      </c>
      <c r="N90" s="2">
        <v>1.17883120140456E-2</v>
      </c>
      <c r="O90" s="3">
        <v>1.4842767295597499E-2</v>
      </c>
      <c r="P90" s="3">
        <v>7.2587077904812503E-2</v>
      </c>
    </row>
    <row r="91" spans="1:16" x14ac:dyDescent="0.3">
      <c r="A91" s="8" t="s">
        <v>15</v>
      </c>
      <c r="B91" s="8" t="s">
        <v>49</v>
      </c>
      <c r="C91" s="2">
        <v>4.0774719673802202E-3</v>
      </c>
      <c r="D91" s="2">
        <v>1.0321489001692E-2</v>
      </c>
      <c r="E91" s="2">
        <v>5.0242840395243701E-4</v>
      </c>
      <c r="F91" s="2">
        <v>1.6739203213926999E-2</v>
      </c>
      <c r="G91" s="2">
        <v>1.66282515640435E-2</v>
      </c>
      <c r="H91" s="2">
        <v>7.2874493927125496E-3</v>
      </c>
      <c r="I91" s="2">
        <v>3.3762057877813501E-2</v>
      </c>
      <c r="J91" s="2">
        <v>2.1617418351477499E-2</v>
      </c>
      <c r="K91" s="2">
        <v>4.8104734358349797E-2</v>
      </c>
      <c r="L91" s="2">
        <v>5.2723311546840998E-2</v>
      </c>
      <c r="M91" s="2">
        <v>2.8835540838852099E-2</v>
      </c>
      <c r="N91" s="2">
        <v>5.7529837736355102E-2</v>
      </c>
      <c r="O91" s="3">
        <v>0.20048713655046399</v>
      </c>
      <c r="P91" s="3">
        <v>0.32071679785630502</v>
      </c>
    </row>
    <row r="92" spans="1:16" x14ac:dyDescent="0.3">
      <c r="A92" s="8" t="s">
        <v>15</v>
      </c>
      <c r="B92" s="8" t="s">
        <v>50</v>
      </c>
      <c r="C92" s="2">
        <v>3.22645694696511E-3</v>
      </c>
      <c r="D92" s="2">
        <v>3.61809045226131E-3</v>
      </c>
      <c r="E92" s="2">
        <v>9.0126176647306201E-3</v>
      </c>
      <c r="F92" s="2">
        <v>1.7665740373163999E-2</v>
      </c>
      <c r="G92" s="2">
        <v>6.8266042519992201E-3</v>
      </c>
      <c r="H92" s="2">
        <v>2.5958930647035999E-2</v>
      </c>
      <c r="I92" s="2">
        <v>1.8126888217522698E-2</v>
      </c>
      <c r="J92" s="2">
        <v>3.4866468842730002E-2</v>
      </c>
      <c r="K92" s="2">
        <v>2.16845878136201E-2</v>
      </c>
      <c r="L92" s="2">
        <v>2.5258726539203601E-2</v>
      </c>
      <c r="M92" s="2">
        <v>1.2147134302822901E-2</v>
      </c>
      <c r="N92" s="2">
        <v>1.6903313049357702E-2</v>
      </c>
      <c r="O92" s="3">
        <v>7.8136200716845905E-2</v>
      </c>
      <c r="P92" s="3">
        <v>0.20488684157820899</v>
      </c>
    </row>
    <row r="93" spans="1:16" x14ac:dyDescent="0.3">
      <c r="A93" s="8" t="s">
        <v>15</v>
      </c>
      <c r="B93" s="8" t="s">
        <v>51</v>
      </c>
      <c r="C93" s="2">
        <v>2.4713839750260098E-2</v>
      </c>
      <c r="D93" s="2">
        <v>1.4470677837014501E-2</v>
      </c>
      <c r="E93" s="2">
        <v>1.6516516516516502E-2</v>
      </c>
      <c r="F93" s="2">
        <v>1.82176267848351E-2</v>
      </c>
      <c r="G93" s="2">
        <v>1.8617021276595699E-2</v>
      </c>
      <c r="H93" s="2">
        <v>8.7823403750296701E-3</v>
      </c>
      <c r="I93" s="2">
        <v>1.7882352941176499E-2</v>
      </c>
      <c r="J93" s="2">
        <v>9.4775774387424894E-3</v>
      </c>
      <c r="K93" s="2">
        <v>2.58758873368445E-2</v>
      </c>
      <c r="L93" s="2">
        <v>2.41071428571429E-2</v>
      </c>
      <c r="M93" s="2">
        <v>-2.39755884917175E-3</v>
      </c>
      <c r="N93" s="2">
        <v>-4.1511907362901503E-3</v>
      </c>
      <c r="O93" s="3">
        <v>4.3737119303869899E-2</v>
      </c>
      <c r="P93" s="3">
        <v>0.140640640640641</v>
      </c>
    </row>
    <row r="94" spans="1:16" x14ac:dyDescent="0.3">
      <c r="A94" s="8" t="s">
        <v>15</v>
      </c>
      <c r="B94" s="8" t="s">
        <v>52</v>
      </c>
      <c r="C94" s="2">
        <v>-2.1594684385382101E-2</v>
      </c>
      <c r="D94" s="2">
        <v>-3.7351443123938899E-2</v>
      </c>
      <c r="E94" s="2">
        <v>-2.8218694885361599E-2</v>
      </c>
      <c r="F94" s="2">
        <v>5.1724137931034503E-2</v>
      </c>
      <c r="G94" s="2">
        <v>3.7963761863675602E-2</v>
      </c>
      <c r="H94" s="2">
        <v>4.7381546134663298E-2</v>
      </c>
      <c r="I94" s="2">
        <v>5.1587301587301598E-2</v>
      </c>
      <c r="J94" s="2">
        <v>0.100377358490566</v>
      </c>
      <c r="K94" s="2">
        <v>2.8806584362139901E-2</v>
      </c>
      <c r="L94" s="2">
        <v>2.33333333333333E-2</v>
      </c>
      <c r="M94" s="2">
        <v>5.9934853420195403E-2</v>
      </c>
      <c r="N94" s="2">
        <v>2.9502151198524899E-2</v>
      </c>
      <c r="O94" s="3">
        <v>0.14883401920438999</v>
      </c>
      <c r="P94" s="3">
        <v>0.47707231040564402</v>
      </c>
    </row>
    <row r="95" spans="1:16" x14ac:dyDescent="0.3">
      <c r="A95" s="8" t="s">
        <v>15</v>
      </c>
      <c r="B95" s="8" t="s">
        <v>53</v>
      </c>
      <c r="C95" s="2">
        <v>0</v>
      </c>
      <c r="D95" s="2">
        <v>-0.246153846153846</v>
      </c>
      <c r="E95" s="2">
        <v>-0.38775510204081598</v>
      </c>
      <c r="F95" s="2">
        <v>3.3333333333333298E-2</v>
      </c>
      <c r="G95" s="2">
        <v>0.10752688172043</v>
      </c>
      <c r="H95" s="2">
        <v>0.12621359223301001</v>
      </c>
      <c r="I95" s="2">
        <v>9.4827586206896505E-2</v>
      </c>
      <c r="J95" s="2">
        <v>6.2992125984251995E-2</v>
      </c>
      <c r="K95" s="2">
        <v>0.22222222222222199</v>
      </c>
      <c r="L95" s="2">
        <v>0.12727272727272701</v>
      </c>
      <c r="M95" s="2">
        <v>0.102150537634409</v>
      </c>
      <c r="N95" s="2">
        <v>-2.4390243902439001E-2</v>
      </c>
      <c r="O95" s="3">
        <v>0.48148148148148101</v>
      </c>
      <c r="P95" s="3">
        <v>0.36054421768707501</v>
      </c>
    </row>
    <row r="96" spans="1:16" x14ac:dyDescent="0.3">
      <c r="A96" s="8" t="s">
        <v>16</v>
      </c>
      <c r="B96" s="8" t="s">
        <v>48</v>
      </c>
      <c r="C96" s="2">
        <v>4.1639127561136802E-2</v>
      </c>
      <c r="D96" s="2">
        <v>-1.26903553299492E-2</v>
      </c>
      <c r="E96" s="2">
        <v>-2.12082262210797E-2</v>
      </c>
      <c r="F96" s="2">
        <v>-5.9093893630991498E-3</v>
      </c>
      <c r="G96" s="2">
        <v>3.3025099075297201E-3</v>
      </c>
      <c r="H96" s="2">
        <v>6.1882817643186303E-2</v>
      </c>
      <c r="I96" s="2">
        <v>1.3019218846869201E-2</v>
      </c>
      <c r="J96" s="2">
        <v>-1.40758873929009E-2</v>
      </c>
      <c r="K96" s="2">
        <v>5.5245189323401597E-2</v>
      </c>
      <c r="L96" s="2">
        <v>4.2941176470588198E-2</v>
      </c>
      <c r="M96" s="2">
        <v>8.3474337281443906E-2</v>
      </c>
      <c r="N96" s="2">
        <v>1.56168662155128E-2</v>
      </c>
      <c r="O96" s="3">
        <v>0.21104903786467999</v>
      </c>
      <c r="P96" s="3">
        <v>0.25385604113110499</v>
      </c>
    </row>
    <row r="97" spans="1:16" x14ac:dyDescent="0.3">
      <c r="A97" s="8" t="s">
        <v>16</v>
      </c>
      <c r="B97" s="8" t="s">
        <v>49</v>
      </c>
      <c r="C97" s="2">
        <v>-1.8835019183815801E-2</v>
      </c>
      <c r="D97" s="2">
        <v>-3.5549235691432601E-4</v>
      </c>
      <c r="E97" s="2">
        <v>-1.60028449502134E-2</v>
      </c>
      <c r="F97" s="2">
        <v>1.69859053126129E-2</v>
      </c>
      <c r="G97" s="2">
        <v>1.8123667377398699E-2</v>
      </c>
      <c r="H97" s="2">
        <v>3.0715532286212901E-2</v>
      </c>
      <c r="I97" s="2">
        <v>6.9082289197426303E-2</v>
      </c>
      <c r="J97" s="2">
        <v>7.6655052264808399E-2</v>
      </c>
      <c r="K97" s="2">
        <v>8.7967049132097699E-2</v>
      </c>
      <c r="L97" s="2">
        <v>8.2477014602487797E-2</v>
      </c>
      <c r="M97" s="2">
        <v>7.56932300774419E-2</v>
      </c>
      <c r="N97" s="2">
        <v>1.34695773339526E-2</v>
      </c>
      <c r="O97" s="3">
        <v>0.28390703147984703</v>
      </c>
      <c r="P97" s="3">
        <v>0.55192034139402602</v>
      </c>
    </row>
    <row r="98" spans="1:16" x14ac:dyDescent="0.3">
      <c r="A98" s="8" t="s">
        <v>16</v>
      </c>
      <c r="B98" s="8" t="s">
        <v>50</v>
      </c>
      <c r="C98" s="2">
        <v>7.7519379844961196E-3</v>
      </c>
      <c r="D98" s="2">
        <v>-8.4615384615384596E-3</v>
      </c>
      <c r="E98" s="2">
        <v>1.16369278510473E-3</v>
      </c>
      <c r="F98" s="2">
        <v>2.5958930647035999E-2</v>
      </c>
      <c r="G98" s="2">
        <v>1.9637462235649501E-2</v>
      </c>
      <c r="H98" s="2">
        <v>0</v>
      </c>
      <c r="I98" s="2">
        <v>8.5185185185185208E-3</v>
      </c>
      <c r="J98" s="2">
        <v>2.4972456849063501E-2</v>
      </c>
      <c r="K98" s="2">
        <v>3.15299175922608E-2</v>
      </c>
      <c r="L98" s="2">
        <v>5.9048280653004499E-2</v>
      </c>
      <c r="M98" s="2">
        <v>3.5093473269924597E-2</v>
      </c>
      <c r="N98" s="2">
        <v>2.6615969581748999E-2</v>
      </c>
      <c r="O98" s="3">
        <v>0.16087423862414901</v>
      </c>
      <c r="P98" s="3">
        <v>0.25678820791311102</v>
      </c>
    </row>
    <row r="99" spans="1:16" x14ac:dyDescent="0.3">
      <c r="A99" s="8" t="s">
        <v>16</v>
      </c>
      <c r="B99" s="8" t="s">
        <v>51</v>
      </c>
      <c r="C99" s="2">
        <v>9.1509913573970501E-3</v>
      </c>
      <c r="D99" s="2">
        <v>9.5717884130982409E-3</v>
      </c>
      <c r="E99" s="2">
        <v>4.0419161676646699E-2</v>
      </c>
      <c r="F99" s="2">
        <v>1.0551558752997601E-2</v>
      </c>
      <c r="G99" s="2">
        <v>1.8035121025154199E-2</v>
      </c>
      <c r="H99" s="2">
        <v>8.3916083916083899E-3</v>
      </c>
      <c r="I99" s="2">
        <v>1.2482662968099901E-2</v>
      </c>
      <c r="J99" s="2">
        <v>2.78538812785388E-2</v>
      </c>
      <c r="K99" s="2">
        <v>1.7325633051976898E-2</v>
      </c>
      <c r="L99" s="2">
        <v>4.1484716157205198E-2</v>
      </c>
      <c r="M99" s="2">
        <v>3.06079664570231E-2</v>
      </c>
      <c r="N99" s="2">
        <v>1.1391375101708699E-2</v>
      </c>
      <c r="O99" s="3">
        <v>0.10439804531319399</v>
      </c>
      <c r="P99" s="3">
        <v>0.240518962075848</v>
      </c>
    </row>
    <row r="100" spans="1:16" x14ac:dyDescent="0.3">
      <c r="A100" s="8" t="s">
        <v>16</v>
      </c>
      <c r="B100" s="8" t="s">
        <v>52</v>
      </c>
      <c r="C100" s="2">
        <v>-3.9421813403416597E-3</v>
      </c>
      <c r="D100" s="2">
        <v>-4.4854881266490801E-2</v>
      </c>
      <c r="E100" s="2">
        <v>-2.0718232044198901E-2</v>
      </c>
      <c r="F100" s="2">
        <v>1.12834978843441E-2</v>
      </c>
      <c r="G100" s="2">
        <v>5.5788005578800599E-2</v>
      </c>
      <c r="H100" s="2">
        <v>1.8494055482166399E-2</v>
      </c>
      <c r="I100" s="2">
        <v>5.9662775616082998E-2</v>
      </c>
      <c r="J100" s="2">
        <v>6.1199510403916801E-2</v>
      </c>
      <c r="K100" s="2">
        <v>7.8431372549019607E-2</v>
      </c>
      <c r="L100" s="2">
        <v>2.45989304812834E-2</v>
      </c>
      <c r="M100" s="2">
        <v>3.4446764091857998E-2</v>
      </c>
      <c r="N100" s="2">
        <v>6.0544904137235102E-2</v>
      </c>
      <c r="O100" s="3">
        <v>0.21222606689734699</v>
      </c>
      <c r="P100" s="3">
        <v>0.45165745856353601</v>
      </c>
    </row>
    <row r="101" spans="1:16" x14ac:dyDescent="0.3">
      <c r="A101" s="8" t="s">
        <v>16</v>
      </c>
      <c r="B101" s="8" t="s">
        <v>53</v>
      </c>
      <c r="C101" s="2">
        <v>-3.3112582781456998E-2</v>
      </c>
      <c r="D101" s="2">
        <v>-0.123287671232877</v>
      </c>
      <c r="E101" s="2">
        <v>-0.1875</v>
      </c>
      <c r="F101" s="2">
        <v>0.125</v>
      </c>
      <c r="G101" s="2">
        <v>0.11965811965812</v>
      </c>
      <c r="H101" s="2">
        <v>6.8702290076335895E-2</v>
      </c>
      <c r="I101" s="2">
        <v>7.8571428571428598E-2</v>
      </c>
      <c r="J101" s="2">
        <v>0.13245033112582799</v>
      </c>
      <c r="K101" s="2">
        <v>1.7543859649122799E-2</v>
      </c>
      <c r="L101" s="2">
        <v>0.13218390804597699</v>
      </c>
      <c r="M101" s="2">
        <v>8.6294416243654803E-2</v>
      </c>
      <c r="N101" s="2">
        <v>-4.2056074766355103E-2</v>
      </c>
      <c r="O101" s="3">
        <v>0.198830409356725</v>
      </c>
      <c r="P101" s="3">
        <v>0.6015625</v>
      </c>
    </row>
    <row r="102" spans="1:16" x14ac:dyDescent="0.3">
      <c r="A102" s="8" t="s">
        <v>17</v>
      </c>
      <c r="B102" s="8" t="s">
        <v>48</v>
      </c>
      <c r="C102" s="2">
        <v>-2.11538461538462E-2</v>
      </c>
      <c r="D102" s="2">
        <v>1.7681728880157201E-2</v>
      </c>
      <c r="E102" s="2">
        <v>-0.34845559845559798</v>
      </c>
      <c r="F102" s="2">
        <v>-0.142222222222222</v>
      </c>
      <c r="G102" s="2">
        <v>0.12089810017271201</v>
      </c>
      <c r="H102" s="2">
        <v>0.31587057010785802</v>
      </c>
      <c r="I102" s="2">
        <v>0.88173302107728302</v>
      </c>
      <c r="J102" s="2">
        <v>5.9116365899190997E-2</v>
      </c>
      <c r="K102" s="2">
        <v>0.25264394829612202</v>
      </c>
      <c r="L102" s="2">
        <v>0.49906191369606001</v>
      </c>
      <c r="M102" s="2">
        <v>0.41332916145181497</v>
      </c>
      <c r="N102" s="2">
        <v>0.50321009519592697</v>
      </c>
      <c r="O102" s="3">
        <v>2.9894242068155101</v>
      </c>
      <c r="P102" s="3">
        <v>5.5540540540540499</v>
      </c>
    </row>
    <row r="103" spans="1:16" x14ac:dyDescent="0.3">
      <c r="A103" s="8" t="s">
        <v>17</v>
      </c>
      <c r="B103" s="8" t="s">
        <v>49</v>
      </c>
      <c r="C103" s="2">
        <v>-0.106955115244642</v>
      </c>
      <c r="D103" s="2">
        <v>-0.13108444645687101</v>
      </c>
      <c r="E103" s="2">
        <v>-0.37154768108389802</v>
      </c>
      <c r="F103" s="2">
        <v>-0.27819237147595399</v>
      </c>
      <c r="G103" s="2">
        <v>-4.1355542791499098E-2</v>
      </c>
      <c r="H103" s="2">
        <v>8.4481725584182099E-2</v>
      </c>
      <c r="I103" s="2">
        <v>0.35635359116022097</v>
      </c>
      <c r="J103" s="2">
        <v>0.31975560081466398</v>
      </c>
      <c r="K103" s="2">
        <v>0.16820987654321001</v>
      </c>
      <c r="L103" s="2">
        <v>-0.119418758256275</v>
      </c>
      <c r="M103" s="2">
        <v>0.453045304530453</v>
      </c>
      <c r="N103" s="2">
        <v>0.47326037580012398</v>
      </c>
      <c r="O103" s="3">
        <v>1.2021604938271599</v>
      </c>
      <c r="P103" s="3">
        <v>0.85904116727462199</v>
      </c>
    </row>
    <row r="104" spans="1:16" x14ac:dyDescent="0.3">
      <c r="A104" s="8" t="s">
        <v>17</v>
      </c>
      <c r="B104" s="8" t="s">
        <v>50</v>
      </c>
      <c r="C104" s="2">
        <v>-0.111656905346684</v>
      </c>
      <c r="D104" s="2">
        <v>-0.227988090174394</v>
      </c>
      <c r="E104" s="2">
        <v>-0.376584022038568</v>
      </c>
      <c r="F104" s="2">
        <v>-0.28060097216084801</v>
      </c>
      <c r="G104" s="2">
        <v>-6.3882063882063897E-2</v>
      </c>
      <c r="H104" s="2">
        <v>4.4619422572178498E-2</v>
      </c>
      <c r="I104" s="2">
        <v>1.8844221105527601E-3</v>
      </c>
      <c r="J104" s="2">
        <v>0.25579937304075201</v>
      </c>
      <c r="K104" s="2">
        <v>3.6944583125312E-2</v>
      </c>
      <c r="L104" s="2">
        <v>-0.117477130476649</v>
      </c>
      <c r="M104" s="2">
        <v>8.4015275504637194E-2</v>
      </c>
      <c r="N104" s="2">
        <v>0.25868142929038801</v>
      </c>
      <c r="O104" s="3">
        <v>0.248627059410884</v>
      </c>
      <c r="P104" s="3">
        <v>-0.31101928374655602</v>
      </c>
    </row>
    <row r="105" spans="1:16" x14ac:dyDescent="0.3">
      <c r="A105" s="8" t="s">
        <v>17</v>
      </c>
      <c r="B105" s="8" t="s">
        <v>51</v>
      </c>
      <c r="C105" s="2">
        <v>-0.106733313731256</v>
      </c>
      <c r="D105" s="2">
        <v>-0.24522712310730699</v>
      </c>
      <c r="E105" s="2">
        <v>-0.38377671173135602</v>
      </c>
      <c r="F105" s="2">
        <v>-0.209483368719037</v>
      </c>
      <c r="G105" s="2">
        <v>-3.4914950760966901E-2</v>
      </c>
      <c r="H105" s="2">
        <v>-3.06122448979592E-2</v>
      </c>
      <c r="I105" s="2">
        <v>0</v>
      </c>
      <c r="J105" s="2">
        <v>0.143540669856459</v>
      </c>
      <c r="K105" s="2">
        <v>1.17154811715481E-2</v>
      </c>
      <c r="L105" s="2">
        <v>-7.69230769230769E-2</v>
      </c>
      <c r="M105" s="2">
        <v>3.4050179211469501E-2</v>
      </c>
      <c r="N105" s="2">
        <v>6.6724436741767798E-2</v>
      </c>
      <c r="O105" s="3">
        <v>3.0125523012552301E-2</v>
      </c>
      <c r="P105" s="3">
        <v>-0.463148713475796</v>
      </c>
    </row>
    <row r="106" spans="1:16" x14ac:dyDescent="0.3">
      <c r="A106" s="8" t="s">
        <v>17</v>
      </c>
      <c r="B106" s="8" t="s">
        <v>52</v>
      </c>
      <c r="C106" s="2">
        <v>-0.13211845102505701</v>
      </c>
      <c r="D106" s="2">
        <v>-0.28958880139982501</v>
      </c>
      <c r="E106" s="2">
        <v>-0.36576354679803003</v>
      </c>
      <c r="F106" s="2">
        <v>-0.14757281553398099</v>
      </c>
      <c r="G106" s="2">
        <v>-6.3781321184510298E-2</v>
      </c>
      <c r="H106" s="2">
        <v>7.2992700729926996E-3</v>
      </c>
      <c r="I106" s="2">
        <v>6.0386473429951702E-2</v>
      </c>
      <c r="J106" s="2">
        <v>0.148063781321185</v>
      </c>
      <c r="K106" s="2">
        <v>3.9682539682539701E-2</v>
      </c>
      <c r="L106" s="2">
        <v>-2.8625954198473299E-2</v>
      </c>
      <c r="M106" s="2">
        <v>3.9292730844793698E-2</v>
      </c>
      <c r="N106" s="2">
        <v>8.5066162570888504E-2</v>
      </c>
      <c r="O106" s="3">
        <v>0.13888888888888901</v>
      </c>
      <c r="P106" s="3">
        <v>-0.29310344827586199</v>
      </c>
    </row>
    <row r="107" spans="1:16" x14ac:dyDescent="0.3">
      <c r="A107" s="8" t="s">
        <v>17</v>
      </c>
      <c r="B107" s="8" t="s">
        <v>53</v>
      </c>
      <c r="C107" s="2">
        <v>-0.105042016806723</v>
      </c>
      <c r="D107" s="2">
        <v>-0.31455399061032902</v>
      </c>
      <c r="E107" s="2">
        <v>-0.52054794520547898</v>
      </c>
      <c r="F107" s="2">
        <v>-0.14285714285714299</v>
      </c>
      <c r="G107" s="2">
        <v>-6.6666666666666693E-2</v>
      </c>
      <c r="H107" s="2">
        <v>1.7857142857142901E-2</v>
      </c>
      <c r="I107" s="2">
        <v>0.19298245614035101</v>
      </c>
      <c r="J107" s="2">
        <v>0.220588235294118</v>
      </c>
      <c r="K107" s="2">
        <v>-4.81927710843374E-2</v>
      </c>
      <c r="L107" s="2">
        <v>0</v>
      </c>
      <c r="M107" s="2">
        <v>5.0632911392405097E-2</v>
      </c>
      <c r="N107" s="2">
        <v>0.32530120481927699</v>
      </c>
      <c r="O107" s="3">
        <v>0.32530120481927699</v>
      </c>
      <c r="P107" s="3">
        <v>-0.24657534246575299</v>
      </c>
    </row>
    <row r="108" spans="1:16" x14ac:dyDescent="0.3">
      <c r="A108" s="11" t="s">
        <v>18</v>
      </c>
      <c r="B108" s="11" t="s">
        <v>18</v>
      </c>
      <c r="C108" s="3">
        <v>8.53778297014951E-3</v>
      </c>
      <c r="D108" s="3">
        <v>-5.6240845123624898E-3</v>
      </c>
      <c r="E108" s="3">
        <v>-9.2393667087341293E-3</v>
      </c>
      <c r="F108" s="3">
        <v>1.06802651534516E-2</v>
      </c>
      <c r="G108" s="3">
        <v>2.277450166288E-2</v>
      </c>
      <c r="H108" s="3">
        <v>3.1189983597233802E-2</v>
      </c>
      <c r="I108" s="3">
        <v>4.04060589105152E-2</v>
      </c>
      <c r="J108" s="3">
        <v>4.5847418561770097E-2</v>
      </c>
      <c r="K108" s="3">
        <v>4.1901893445483097E-2</v>
      </c>
      <c r="L108" s="3">
        <v>4.41333554252758E-2</v>
      </c>
      <c r="M108" s="3">
        <v>5.9581608605519601E-2</v>
      </c>
      <c r="N108" s="3">
        <v>4.5629944970031401E-2</v>
      </c>
      <c r="O108" s="3">
        <v>0.205300178141816</v>
      </c>
      <c r="P108" s="3">
        <v>0.38505662224961101</v>
      </c>
    </row>
    <row r="109" spans="1:16" x14ac:dyDescent="0.3">
      <c r="A109" s="15"/>
      <c r="B109" s="15"/>
    </row>
    <row r="110" spans="1:16" x14ac:dyDescent="0.3">
      <c r="A110" s="13" t="s">
        <v>42</v>
      </c>
      <c r="B110" s="15"/>
    </row>
    <row r="111" spans="1:16" x14ac:dyDescent="0.3">
      <c r="A111" s="14" t="s">
        <v>43</v>
      </c>
      <c r="B111" s="15"/>
    </row>
    <row r="112" spans="1:16" x14ac:dyDescent="0.3">
      <c r="A112" s="14" t="s">
        <v>44</v>
      </c>
      <c r="B112" s="15"/>
    </row>
    <row r="113" spans="1:2" x14ac:dyDescent="0.3">
      <c r="A113" s="14" t="s">
        <v>45</v>
      </c>
      <c r="B113" s="15"/>
    </row>
    <row r="114" spans="1:2" x14ac:dyDescent="0.3">
      <c r="A114" s="14" t="s">
        <v>46</v>
      </c>
      <c r="B114" s="15"/>
    </row>
    <row r="115" spans="1:2" x14ac:dyDescent="0.3">
      <c r="A115" s="14" t="s">
        <v>47</v>
      </c>
      <c r="B115" s="15"/>
    </row>
    <row r="116" spans="1:2" x14ac:dyDescent="0.3">
      <c r="A116" s="14" t="s">
        <v>56</v>
      </c>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42:O42"/>
    <mergeCell ref="C76:N7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144</v>
      </c>
      <c r="B1" s="15"/>
    </row>
    <row r="2" spans="1:15" ht="15.6" x14ac:dyDescent="0.3">
      <c r="A2" s="12" t="s">
        <v>142</v>
      </c>
      <c r="B2" s="15"/>
    </row>
    <row r="3" spans="1:15" ht="15.6" x14ac:dyDescent="0.3">
      <c r="A3" s="12" t="s">
        <v>35</v>
      </c>
      <c r="B3" s="15"/>
    </row>
    <row r="4" spans="1:15" ht="15.6" x14ac:dyDescent="0.3">
      <c r="A4" s="12" t="s">
        <v>60</v>
      </c>
      <c r="B4" s="15"/>
    </row>
    <row r="5" spans="1:15" x14ac:dyDescent="0.3">
      <c r="A5" s="15"/>
      <c r="B5" s="15"/>
    </row>
    <row r="6" spans="1:15" x14ac:dyDescent="0.3">
      <c r="A6" s="16" t="str">
        <f>HYPERLINK("#'Table of contents'!A16",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57</v>
      </c>
      <c r="C9" s="1">
        <v>81306</v>
      </c>
      <c r="D9" s="1">
        <v>84096</v>
      </c>
      <c r="E9" s="1">
        <v>86015</v>
      </c>
      <c r="F9" s="1">
        <v>88329</v>
      </c>
      <c r="G9" s="1">
        <v>90963</v>
      </c>
      <c r="H9" s="1">
        <v>94141</v>
      </c>
      <c r="I9" s="1">
        <v>97829</v>
      </c>
      <c r="J9" s="1">
        <v>102103</v>
      </c>
      <c r="K9" s="1">
        <v>107090</v>
      </c>
      <c r="L9" s="1">
        <v>112306</v>
      </c>
      <c r="M9" s="1">
        <v>118209</v>
      </c>
      <c r="N9" s="1">
        <v>125873</v>
      </c>
      <c r="O9" s="1">
        <v>131269</v>
      </c>
    </row>
    <row r="10" spans="1:15" x14ac:dyDescent="0.3">
      <c r="A10" s="7" t="s">
        <v>13</v>
      </c>
      <c r="B10" s="7" t="s">
        <v>58</v>
      </c>
      <c r="C10" s="1">
        <v>103077</v>
      </c>
      <c r="D10" s="1">
        <v>103624</v>
      </c>
      <c r="E10" s="1">
        <v>103116</v>
      </c>
      <c r="F10" s="1">
        <v>103008</v>
      </c>
      <c r="G10" s="1">
        <v>103961</v>
      </c>
      <c r="H10" s="1">
        <v>105774</v>
      </c>
      <c r="I10" s="1">
        <v>108560</v>
      </c>
      <c r="J10" s="1">
        <v>111928</v>
      </c>
      <c r="K10" s="1">
        <v>116032</v>
      </c>
      <c r="L10" s="1">
        <v>119761</v>
      </c>
      <c r="M10" s="1">
        <v>124351</v>
      </c>
      <c r="N10" s="1">
        <v>130165</v>
      </c>
      <c r="O10" s="1">
        <v>132656</v>
      </c>
    </row>
    <row r="11" spans="1:15" x14ac:dyDescent="0.3">
      <c r="A11" s="7" t="s">
        <v>14</v>
      </c>
      <c r="B11" s="7" t="s">
        <v>57</v>
      </c>
      <c r="C11" s="1">
        <v>2908</v>
      </c>
      <c r="D11" s="1">
        <v>2980</v>
      </c>
      <c r="E11" s="1">
        <v>3081</v>
      </c>
      <c r="F11" s="1">
        <v>3125</v>
      </c>
      <c r="G11" s="1">
        <v>3219</v>
      </c>
      <c r="H11" s="1">
        <v>3290</v>
      </c>
      <c r="I11" s="1">
        <v>3419</v>
      </c>
      <c r="J11" s="1">
        <v>3564</v>
      </c>
      <c r="K11" s="1">
        <v>3715</v>
      </c>
      <c r="L11" s="1">
        <v>3855</v>
      </c>
      <c r="M11" s="1">
        <v>4073</v>
      </c>
      <c r="N11" s="1">
        <v>4190</v>
      </c>
      <c r="O11" s="1">
        <v>4371</v>
      </c>
    </row>
    <row r="12" spans="1:15" x14ac:dyDescent="0.3">
      <c r="A12" s="7" t="s">
        <v>14</v>
      </c>
      <c r="B12" s="7" t="s">
        <v>58</v>
      </c>
      <c r="C12" s="1">
        <v>3214</v>
      </c>
      <c r="D12" s="1">
        <v>3214</v>
      </c>
      <c r="E12" s="1">
        <v>3150</v>
      </c>
      <c r="F12" s="1">
        <v>3122</v>
      </c>
      <c r="G12" s="1">
        <v>3204</v>
      </c>
      <c r="H12" s="1">
        <v>3258</v>
      </c>
      <c r="I12" s="1">
        <v>3314</v>
      </c>
      <c r="J12" s="1">
        <v>3389</v>
      </c>
      <c r="K12" s="1">
        <v>3517</v>
      </c>
      <c r="L12" s="1">
        <v>3584</v>
      </c>
      <c r="M12" s="1">
        <v>3634</v>
      </c>
      <c r="N12" s="1">
        <v>3673</v>
      </c>
      <c r="O12" s="1">
        <v>3846</v>
      </c>
    </row>
    <row r="13" spans="1:15" x14ac:dyDescent="0.3">
      <c r="A13" s="7" t="s">
        <v>15</v>
      </c>
      <c r="B13" s="7" t="s">
        <v>57</v>
      </c>
      <c r="C13" s="1">
        <v>9602</v>
      </c>
      <c r="D13" s="1">
        <v>9856</v>
      </c>
      <c r="E13" s="1">
        <v>10080</v>
      </c>
      <c r="F13" s="1">
        <v>10197</v>
      </c>
      <c r="G13" s="1">
        <v>10465</v>
      </c>
      <c r="H13" s="1">
        <v>10738</v>
      </c>
      <c r="I13" s="1">
        <v>10981</v>
      </c>
      <c r="J13" s="1">
        <v>11330</v>
      </c>
      <c r="K13" s="1">
        <v>11687</v>
      </c>
      <c r="L13" s="1">
        <v>12082</v>
      </c>
      <c r="M13" s="1">
        <v>12600</v>
      </c>
      <c r="N13" s="1">
        <v>12864</v>
      </c>
      <c r="O13" s="1">
        <v>13359</v>
      </c>
    </row>
    <row r="14" spans="1:15" x14ac:dyDescent="0.3">
      <c r="A14" s="7" t="s">
        <v>15</v>
      </c>
      <c r="B14" s="7" t="s">
        <v>58</v>
      </c>
      <c r="C14" s="1">
        <v>10063</v>
      </c>
      <c r="D14" s="1">
        <v>10082</v>
      </c>
      <c r="E14" s="1">
        <v>9922</v>
      </c>
      <c r="F14" s="1">
        <v>9834</v>
      </c>
      <c r="G14" s="1">
        <v>9946</v>
      </c>
      <c r="H14" s="1">
        <v>9937</v>
      </c>
      <c r="I14" s="1">
        <v>9995</v>
      </c>
      <c r="J14" s="1">
        <v>10125</v>
      </c>
      <c r="K14" s="1">
        <v>10397</v>
      </c>
      <c r="L14" s="1">
        <v>10593</v>
      </c>
      <c r="M14" s="1">
        <v>10884</v>
      </c>
      <c r="N14" s="1">
        <v>10905</v>
      </c>
      <c r="O14" s="1">
        <v>11010</v>
      </c>
    </row>
    <row r="15" spans="1:15" x14ac:dyDescent="0.3">
      <c r="A15" s="7" t="s">
        <v>16</v>
      </c>
      <c r="B15" s="7" t="s">
        <v>57</v>
      </c>
      <c r="C15" s="1">
        <v>4112</v>
      </c>
      <c r="D15" s="1">
        <v>4176</v>
      </c>
      <c r="E15" s="1">
        <v>4257</v>
      </c>
      <c r="F15" s="1">
        <v>4334</v>
      </c>
      <c r="G15" s="1">
        <v>4408</v>
      </c>
      <c r="H15" s="1">
        <v>4558</v>
      </c>
      <c r="I15" s="1">
        <v>4706</v>
      </c>
      <c r="J15" s="1">
        <v>4844</v>
      </c>
      <c r="K15" s="1">
        <v>5060</v>
      </c>
      <c r="L15" s="1">
        <v>5385</v>
      </c>
      <c r="M15" s="1">
        <v>5769</v>
      </c>
      <c r="N15" s="1">
        <v>6115</v>
      </c>
      <c r="O15" s="1">
        <v>6287</v>
      </c>
    </row>
    <row r="16" spans="1:15" x14ac:dyDescent="0.3">
      <c r="A16" s="7" t="s">
        <v>16</v>
      </c>
      <c r="B16" s="7" t="s">
        <v>58</v>
      </c>
      <c r="C16" s="1">
        <v>5727</v>
      </c>
      <c r="D16" s="1">
        <v>5702</v>
      </c>
      <c r="E16" s="1">
        <v>5545</v>
      </c>
      <c r="F16" s="1">
        <v>5435</v>
      </c>
      <c r="G16" s="1">
        <v>5509</v>
      </c>
      <c r="H16" s="1">
        <v>5559</v>
      </c>
      <c r="I16" s="1">
        <v>5634</v>
      </c>
      <c r="J16" s="1">
        <v>5828</v>
      </c>
      <c r="K16" s="1">
        <v>6030</v>
      </c>
      <c r="L16" s="1">
        <v>6291</v>
      </c>
      <c r="M16" s="1">
        <v>6596</v>
      </c>
      <c r="N16" s="1">
        <v>6931</v>
      </c>
      <c r="O16" s="1">
        <v>7010</v>
      </c>
    </row>
    <row r="17" spans="1:15" x14ac:dyDescent="0.3">
      <c r="A17" s="7" t="s">
        <v>17</v>
      </c>
      <c r="B17" s="7" t="s">
        <v>57</v>
      </c>
      <c r="C17" s="1">
        <v>4900</v>
      </c>
      <c r="D17" s="1">
        <v>4471</v>
      </c>
      <c r="E17" s="1">
        <v>3813</v>
      </c>
      <c r="F17" s="1">
        <v>2399</v>
      </c>
      <c r="G17" s="1">
        <v>1843</v>
      </c>
      <c r="H17" s="1">
        <v>1848</v>
      </c>
      <c r="I17" s="1">
        <v>2071</v>
      </c>
      <c r="J17" s="1">
        <v>2680</v>
      </c>
      <c r="K17" s="1">
        <v>3381</v>
      </c>
      <c r="L17" s="1">
        <v>3873</v>
      </c>
      <c r="M17" s="1">
        <v>4212</v>
      </c>
      <c r="N17" s="1">
        <v>5784</v>
      </c>
      <c r="O17" s="1">
        <v>8794</v>
      </c>
    </row>
    <row r="18" spans="1:15" x14ac:dyDescent="0.3">
      <c r="A18" s="7" t="s">
        <v>17</v>
      </c>
      <c r="B18" s="7" t="s">
        <v>58</v>
      </c>
      <c r="C18" s="1">
        <v>11335</v>
      </c>
      <c r="D18" s="1">
        <v>10060</v>
      </c>
      <c r="E18" s="1">
        <v>7942</v>
      </c>
      <c r="F18" s="1">
        <v>4949</v>
      </c>
      <c r="G18" s="1">
        <v>3721</v>
      </c>
      <c r="H18" s="1">
        <v>3539</v>
      </c>
      <c r="I18" s="1">
        <v>3701</v>
      </c>
      <c r="J18" s="1">
        <v>4529</v>
      </c>
      <c r="K18" s="1">
        <v>5346</v>
      </c>
      <c r="L18" s="1">
        <v>5933</v>
      </c>
      <c r="M18" s="1">
        <v>5854</v>
      </c>
      <c r="N18" s="1">
        <v>7329</v>
      </c>
      <c r="O18" s="1">
        <v>9547</v>
      </c>
    </row>
    <row r="19" spans="1:15" x14ac:dyDescent="0.3">
      <c r="A19" s="10" t="s">
        <v>18</v>
      </c>
      <c r="B19" s="10" t="s">
        <v>18</v>
      </c>
      <c r="C19" s="5">
        <v>236244</v>
      </c>
      <c r="D19" s="5">
        <v>238261</v>
      </c>
      <c r="E19" s="5">
        <v>236921</v>
      </c>
      <c r="F19" s="5">
        <v>234732</v>
      </c>
      <c r="G19" s="5">
        <v>237239</v>
      </c>
      <c r="H19" s="5">
        <v>242642</v>
      </c>
      <c r="I19" s="5">
        <v>250210</v>
      </c>
      <c r="J19" s="5">
        <v>260320</v>
      </c>
      <c r="K19" s="5">
        <v>272255</v>
      </c>
      <c r="L19" s="5">
        <v>283663</v>
      </c>
      <c r="M19" s="5">
        <v>296182</v>
      </c>
      <c r="N19" s="5">
        <v>313829</v>
      </c>
      <c r="O19" s="5">
        <v>328149</v>
      </c>
    </row>
    <row r="20" spans="1:15" x14ac:dyDescent="0.3">
      <c r="A20" s="15"/>
      <c r="B20" s="15"/>
    </row>
    <row r="21" spans="1:15" x14ac:dyDescent="0.3">
      <c r="A21" s="15"/>
      <c r="B21" s="15"/>
    </row>
    <row r="22" spans="1:15" x14ac:dyDescent="0.3">
      <c r="A22" s="15"/>
      <c r="B22" s="15"/>
      <c r="C22" s="18" t="s">
        <v>37</v>
      </c>
      <c r="D22" s="19"/>
      <c r="E22" s="19"/>
      <c r="F22" s="19"/>
      <c r="G22" s="19"/>
      <c r="H22" s="19"/>
      <c r="I22" s="19"/>
      <c r="J22" s="19"/>
      <c r="K22" s="19"/>
      <c r="L22" s="19"/>
      <c r="M22" s="19"/>
      <c r="N22" s="19"/>
      <c r="O22" s="19"/>
    </row>
    <row r="23" spans="1:15" x14ac:dyDescent="0.3">
      <c r="A23" s="9" t="s">
        <v>41</v>
      </c>
      <c r="B23" s="9" t="s">
        <v>41</v>
      </c>
      <c r="C23" s="4" t="s">
        <v>0</v>
      </c>
      <c r="D23" s="4" t="s">
        <v>1</v>
      </c>
      <c r="E23" s="4" t="s">
        <v>2</v>
      </c>
      <c r="F23" s="4" t="s">
        <v>3</v>
      </c>
      <c r="G23" s="4" t="s">
        <v>4</v>
      </c>
      <c r="H23" s="4" t="s">
        <v>5</v>
      </c>
      <c r="I23" s="4" t="s">
        <v>6</v>
      </c>
      <c r="J23" s="4" t="s">
        <v>7</v>
      </c>
      <c r="K23" s="4" t="s">
        <v>8</v>
      </c>
      <c r="L23" s="4" t="s">
        <v>9</v>
      </c>
      <c r="M23" s="4" t="s">
        <v>10</v>
      </c>
      <c r="N23" s="4" t="s">
        <v>11</v>
      </c>
      <c r="O23" s="4" t="s">
        <v>12</v>
      </c>
    </row>
    <row r="24" spans="1:15" x14ac:dyDescent="0.3">
      <c r="A24" s="8" t="s">
        <v>13</v>
      </c>
      <c r="B24" s="8" t="s">
        <v>57</v>
      </c>
      <c r="C24" s="2">
        <v>0.44096256162444503</v>
      </c>
      <c r="D24" s="2">
        <v>0.44798636266780301</v>
      </c>
      <c r="E24" s="2">
        <v>0.45479059487868201</v>
      </c>
      <c r="F24" s="2">
        <v>0.461640979005629</v>
      </c>
      <c r="G24" s="2">
        <v>0.46665880035295798</v>
      </c>
      <c r="H24" s="2">
        <v>0.47090513468223999</v>
      </c>
      <c r="I24" s="2">
        <v>0.47400297496475102</v>
      </c>
      <c r="J24" s="2">
        <v>0.47704771738673402</v>
      </c>
      <c r="K24" s="2">
        <v>0.47996163533851399</v>
      </c>
      <c r="L24" s="2">
        <v>0.48393782829958598</v>
      </c>
      <c r="M24" s="2">
        <v>0.487339215039578</v>
      </c>
      <c r="N24" s="2">
        <v>0.491618431639054</v>
      </c>
      <c r="O24" s="2">
        <v>0.497372359571848</v>
      </c>
    </row>
    <row r="25" spans="1:15" x14ac:dyDescent="0.3">
      <c r="A25" s="8" t="s">
        <v>13</v>
      </c>
      <c r="B25" s="8" t="s">
        <v>58</v>
      </c>
      <c r="C25" s="2">
        <v>0.55903743837555497</v>
      </c>
      <c r="D25" s="2">
        <v>0.55201363733219699</v>
      </c>
      <c r="E25" s="2">
        <v>0.54520940512131799</v>
      </c>
      <c r="F25" s="2">
        <v>0.53835902099437105</v>
      </c>
      <c r="G25" s="2">
        <v>0.53334119964704196</v>
      </c>
      <c r="H25" s="2">
        <v>0.52909486531775995</v>
      </c>
      <c r="I25" s="2">
        <v>0.52599702503524903</v>
      </c>
      <c r="J25" s="2">
        <v>0.52295228261326598</v>
      </c>
      <c r="K25" s="2">
        <v>0.52003836466148601</v>
      </c>
      <c r="L25" s="2">
        <v>0.51606217170041402</v>
      </c>
      <c r="M25" s="2">
        <v>0.512660784960422</v>
      </c>
      <c r="N25" s="2">
        <v>0.50838156836094595</v>
      </c>
      <c r="O25" s="2">
        <v>0.502627640428152</v>
      </c>
    </row>
    <row r="26" spans="1:15" x14ac:dyDescent="0.3">
      <c r="A26" s="8" t="s">
        <v>14</v>
      </c>
      <c r="B26" s="8" t="s">
        <v>57</v>
      </c>
      <c r="C26" s="2">
        <v>0.47500816726559902</v>
      </c>
      <c r="D26" s="2">
        <v>0.481110752340975</v>
      </c>
      <c r="E26" s="2">
        <v>0.49446316803081403</v>
      </c>
      <c r="F26" s="2">
        <v>0.50024011525532297</v>
      </c>
      <c r="G26" s="2">
        <v>0.50116767865483403</v>
      </c>
      <c r="H26" s="2">
        <v>0.50244349419670098</v>
      </c>
      <c r="I26" s="2">
        <v>0.507797415713649</v>
      </c>
      <c r="J26" s="2">
        <v>0.51258449590105004</v>
      </c>
      <c r="K26" s="2">
        <v>0.51368915929203496</v>
      </c>
      <c r="L26" s="2">
        <v>0.51821481381906198</v>
      </c>
      <c r="M26" s="2">
        <v>0.52848060205008396</v>
      </c>
      <c r="N26" s="2">
        <v>0.53287549281444702</v>
      </c>
      <c r="O26" s="2">
        <v>0.53194596568090502</v>
      </c>
    </row>
    <row r="27" spans="1:15" x14ac:dyDescent="0.3">
      <c r="A27" s="8" t="s">
        <v>14</v>
      </c>
      <c r="B27" s="8" t="s">
        <v>58</v>
      </c>
      <c r="C27" s="2">
        <v>0.52499183273440098</v>
      </c>
      <c r="D27" s="2">
        <v>0.518889247659025</v>
      </c>
      <c r="E27" s="2">
        <v>0.50553683196918597</v>
      </c>
      <c r="F27" s="2">
        <v>0.49975988474467697</v>
      </c>
      <c r="G27" s="2">
        <v>0.49883232134516597</v>
      </c>
      <c r="H27" s="2">
        <v>0.49755650580329902</v>
      </c>
      <c r="I27" s="2">
        <v>0.492202584286351</v>
      </c>
      <c r="J27" s="2">
        <v>0.48741550409895001</v>
      </c>
      <c r="K27" s="2">
        <v>0.48631084070796499</v>
      </c>
      <c r="L27" s="2">
        <v>0.48178518618093802</v>
      </c>
      <c r="M27" s="2">
        <v>0.47151939794991599</v>
      </c>
      <c r="N27" s="2">
        <v>0.46712450718555298</v>
      </c>
      <c r="O27" s="2">
        <v>0.46805403431909498</v>
      </c>
    </row>
    <row r="28" spans="1:15" x14ac:dyDescent="0.3">
      <c r="A28" s="8" t="s">
        <v>15</v>
      </c>
      <c r="B28" s="8" t="s">
        <v>57</v>
      </c>
      <c r="C28" s="2">
        <v>0.48827866768370198</v>
      </c>
      <c r="D28" s="2">
        <v>0.49433243053465697</v>
      </c>
      <c r="E28" s="2">
        <v>0.50394960503949604</v>
      </c>
      <c r="F28" s="2">
        <v>0.50906095551894603</v>
      </c>
      <c r="G28" s="2">
        <v>0.51271373279114196</v>
      </c>
      <c r="H28" s="2">
        <v>0.51937122128174096</v>
      </c>
      <c r="I28" s="2">
        <v>0.52350305110602602</v>
      </c>
      <c r="J28" s="2">
        <v>0.528082032160336</v>
      </c>
      <c r="K28" s="2">
        <v>0.52920666545915596</v>
      </c>
      <c r="L28" s="2">
        <v>0.53283351708930504</v>
      </c>
      <c r="M28" s="2">
        <v>0.53653551354113405</v>
      </c>
      <c r="N28" s="2">
        <v>0.54120913795279602</v>
      </c>
      <c r="O28" s="2">
        <v>0.54819647913332503</v>
      </c>
    </row>
    <row r="29" spans="1:15" x14ac:dyDescent="0.3">
      <c r="A29" s="8" t="s">
        <v>15</v>
      </c>
      <c r="B29" s="8" t="s">
        <v>58</v>
      </c>
      <c r="C29" s="2">
        <v>0.51172133231629802</v>
      </c>
      <c r="D29" s="2">
        <v>0.50566756946534297</v>
      </c>
      <c r="E29" s="2">
        <v>0.49605039496050402</v>
      </c>
      <c r="F29" s="2">
        <v>0.49093904448105402</v>
      </c>
      <c r="G29" s="2">
        <v>0.48728626720885798</v>
      </c>
      <c r="H29" s="2">
        <v>0.48062877871825899</v>
      </c>
      <c r="I29" s="2">
        <v>0.47649694889397398</v>
      </c>
      <c r="J29" s="2">
        <v>0.471917967839664</v>
      </c>
      <c r="K29" s="2">
        <v>0.47079333454084399</v>
      </c>
      <c r="L29" s="2">
        <v>0.46716648291069501</v>
      </c>
      <c r="M29" s="2">
        <v>0.46346448645886601</v>
      </c>
      <c r="N29" s="2">
        <v>0.45879086204720398</v>
      </c>
      <c r="O29" s="2">
        <v>0.45180352086667502</v>
      </c>
    </row>
    <row r="30" spans="1:15" x14ac:dyDescent="0.3">
      <c r="A30" s="8" t="s">
        <v>16</v>
      </c>
      <c r="B30" s="8" t="s">
        <v>57</v>
      </c>
      <c r="C30" s="2">
        <v>0.4179286512857</v>
      </c>
      <c r="D30" s="2">
        <v>0.422757643247621</v>
      </c>
      <c r="E30" s="2">
        <v>0.43429912262803499</v>
      </c>
      <c r="F30" s="2">
        <v>0.443648275156106</v>
      </c>
      <c r="G30" s="2">
        <v>0.44448926086518098</v>
      </c>
      <c r="H30" s="2">
        <v>0.450528812889196</v>
      </c>
      <c r="I30" s="2">
        <v>0.45512572533849099</v>
      </c>
      <c r="J30" s="2">
        <v>0.45389805097451302</v>
      </c>
      <c r="K30" s="2">
        <v>0.45626690712353501</v>
      </c>
      <c r="L30" s="2">
        <v>0.46120246659815001</v>
      </c>
      <c r="M30" s="2">
        <v>0.46655883542256399</v>
      </c>
      <c r="N30" s="2">
        <v>0.46872604629771603</v>
      </c>
      <c r="O30" s="2">
        <v>0.47281341656012599</v>
      </c>
    </row>
    <row r="31" spans="1:15" x14ac:dyDescent="0.3">
      <c r="A31" s="8" t="s">
        <v>16</v>
      </c>
      <c r="B31" s="8" t="s">
        <v>58</v>
      </c>
      <c r="C31" s="2">
        <v>0.5820713487143</v>
      </c>
      <c r="D31" s="2">
        <v>0.577242356752379</v>
      </c>
      <c r="E31" s="2">
        <v>0.56570087737196495</v>
      </c>
      <c r="F31" s="2">
        <v>0.55635172484389395</v>
      </c>
      <c r="G31" s="2">
        <v>0.55551073913481896</v>
      </c>
      <c r="H31" s="2">
        <v>0.549471187110804</v>
      </c>
      <c r="I31" s="2">
        <v>0.54487427466150895</v>
      </c>
      <c r="J31" s="2">
        <v>0.54610194902548703</v>
      </c>
      <c r="K31" s="2">
        <v>0.54373309287646499</v>
      </c>
      <c r="L31" s="2">
        <v>0.53879753340184999</v>
      </c>
      <c r="M31" s="2">
        <v>0.53344116457743596</v>
      </c>
      <c r="N31" s="2">
        <v>0.53127395370228403</v>
      </c>
      <c r="O31" s="2">
        <v>0.52718658343987401</v>
      </c>
    </row>
    <row r="32" spans="1:15" x14ac:dyDescent="0.3">
      <c r="A32" s="8" t="s">
        <v>17</v>
      </c>
      <c r="B32" s="8" t="s">
        <v>57</v>
      </c>
      <c r="C32" s="2">
        <v>0.30181706190329499</v>
      </c>
      <c r="D32" s="2">
        <v>0.30768701397013298</v>
      </c>
      <c r="E32" s="2">
        <v>0.32437260740110602</v>
      </c>
      <c r="F32" s="2">
        <v>0.32648339684267802</v>
      </c>
      <c r="G32" s="2">
        <v>0.33123652048885699</v>
      </c>
      <c r="H32" s="2">
        <v>0.34304807870800103</v>
      </c>
      <c r="I32" s="2">
        <v>0.35880110880110899</v>
      </c>
      <c r="J32" s="2">
        <v>0.37175752531557799</v>
      </c>
      <c r="K32" s="2">
        <v>0.387418356823651</v>
      </c>
      <c r="L32" s="2">
        <v>0.39496226799918399</v>
      </c>
      <c r="M32" s="2">
        <v>0.41843830717266001</v>
      </c>
      <c r="N32" s="2">
        <v>0.441088995653169</v>
      </c>
      <c r="O32" s="2">
        <v>0.47947222070770401</v>
      </c>
    </row>
    <row r="33" spans="1:16" x14ac:dyDescent="0.3">
      <c r="A33" s="8" t="s">
        <v>17</v>
      </c>
      <c r="B33" s="8" t="s">
        <v>58</v>
      </c>
      <c r="C33" s="2">
        <v>0.69818293809670495</v>
      </c>
      <c r="D33" s="2">
        <v>0.69231298602986702</v>
      </c>
      <c r="E33" s="2">
        <v>0.67562739259889404</v>
      </c>
      <c r="F33" s="2">
        <v>0.67351660315732198</v>
      </c>
      <c r="G33" s="2">
        <v>0.66876347951114301</v>
      </c>
      <c r="H33" s="2">
        <v>0.65695192129199897</v>
      </c>
      <c r="I33" s="2">
        <v>0.64119889119889095</v>
      </c>
      <c r="J33" s="2">
        <v>0.62824247468442196</v>
      </c>
      <c r="K33" s="2">
        <v>0.612581643176349</v>
      </c>
      <c r="L33" s="2">
        <v>0.60503773200081601</v>
      </c>
      <c r="M33" s="2">
        <v>0.58156169282734005</v>
      </c>
      <c r="N33" s="2">
        <v>0.55891100434683105</v>
      </c>
      <c r="O33" s="2">
        <v>0.52052777929229599</v>
      </c>
    </row>
    <row r="34" spans="1:16" x14ac:dyDescent="0.3">
      <c r="A34" s="15"/>
      <c r="B34" s="15"/>
    </row>
    <row r="35" spans="1:16" x14ac:dyDescent="0.3">
      <c r="A35" s="15"/>
      <c r="B35" s="15"/>
    </row>
    <row r="36" spans="1:16" x14ac:dyDescent="0.3">
      <c r="A36" s="15"/>
      <c r="B36" s="13"/>
      <c r="C36" s="18" t="s">
        <v>38</v>
      </c>
      <c r="D36" s="18"/>
      <c r="E36" s="18"/>
      <c r="F36" s="18"/>
      <c r="G36" s="18"/>
      <c r="H36" s="18"/>
      <c r="I36" s="18"/>
      <c r="J36" s="18"/>
      <c r="K36" s="18"/>
      <c r="L36" s="18"/>
      <c r="M36" s="18"/>
      <c r="N36" s="18"/>
      <c r="O36" s="6" t="s">
        <v>39</v>
      </c>
      <c r="P36" s="6" t="s">
        <v>40</v>
      </c>
    </row>
    <row r="37" spans="1:16" x14ac:dyDescent="0.3">
      <c r="A37" s="9" t="s">
        <v>41</v>
      </c>
      <c r="B37" s="9" t="s">
        <v>41</v>
      </c>
      <c r="C37" s="4" t="s">
        <v>19</v>
      </c>
      <c r="D37" s="4" t="s">
        <v>20</v>
      </c>
      <c r="E37" s="4" t="s">
        <v>21</v>
      </c>
      <c r="F37" s="4" t="s">
        <v>22</v>
      </c>
      <c r="G37" s="4" t="s">
        <v>23</v>
      </c>
      <c r="H37" s="4" t="s">
        <v>24</v>
      </c>
      <c r="I37" s="4" t="s">
        <v>25</v>
      </c>
      <c r="J37" s="4" t="s">
        <v>26</v>
      </c>
      <c r="K37" s="4" t="s">
        <v>27</v>
      </c>
      <c r="L37" s="4" t="s">
        <v>28</v>
      </c>
      <c r="M37" s="4" t="s">
        <v>29</v>
      </c>
      <c r="N37" s="4" t="s">
        <v>30</v>
      </c>
      <c r="O37" s="4" t="s">
        <v>31</v>
      </c>
      <c r="P37" s="4" t="s">
        <v>32</v>
      </c>
    </row>
    <row r="38" spans="1:16" x14ac:dyDescent="0.3">
      <c r="A38" s="8" t="s">
        <v>13</v>
      </c>
      <c r="B38" s="8" t="s">
        <v>57</v>
      </c>
      <c r="C38" s="2">
        <v>3.4314810715076402E-2</v>
      </c>
      <c r="D38" s="2">
        <v>2.2819159056316599E-2</v>
      </c>
      <c r="E38" s="2">
        <v>2.6902284485264199E-2</v>
      </c>
      <c r="F38" s="2">
        <v>2.9820330808681201E-2</v>
      </c>
      <c r="G38" s="2">
        <v>3.4937282191660299E-2</v>
      </c>
      <c r="H38" s="2">
        <v>3.91752796337409E-2</v>
      </c>
      <c r="I38" s="2">
        <v>4.3688476832023197E-2</v>
      </c>
      <c r="J38" s="2">
        <v>4.8842835176243597E-2</v>
      </c>
      <c r="K38" s="2">
        <v>4.8706695303016197E-2</v>
      </c>
      <c r="L38" s="2">
        <v>5.2561750930493499E-2</v>
      </c>
      <c r="M38" s="2">
        <v>6.4834318875889294E-2</v>
      </c>
      <c r="N38" s="2">
        <v>4.2868605658083897E-2</v>
      </c>
      <c r="O38" s="3">
        <v>0.22578205247922301</v>
      </c>
      <c r="P38" s="3">
        <v>0.52611753763878399</v>
      </c>
    </row>
    <row r="39" spans="1:16" x14ac:dyDescent="0.3">
      <c r="A39" s="8" t="s">
        <v>13</v>
      </c>
      <c r="B39" s="8" t="s">
        <v>58</v>
      </c>
      <c r="C39" s="2">
        <v>5.3067124576772701E-3</v>
      </c>
      <c r="D39" s="2">
        <v>-4.9023392264340299E-3</v>
      </c>
      <c r="E39" s="2">
        <v>-1.04736413359711E-3</v>
      </c>
      <c r="F39" s="2">
        <v>9.2517086051568803E-3</v>
      </c>
      <c r="G39" s="2">
        <v>1.7439232019699699E-2</v>
      </c>
      <c r="H39" s="2">
        <v>2.6339175978973998E-2</v>
      </c>
      <c r="I39" s="2">
        <v>3.10243183492999E-2</v>
      </c>
      <c r="J39" s="2">
        <v>3.66664284182689E-2</v>
      </c>
      <c r="K39" s="2">
        <v>3.2137686155543299E-2</v>
      </c>
      <c r="L39" s="2">
        <v>3.8326333280450202E-2</v>
      </c>
      <c r="M39" s="2">
        <v>4.6754750665455001E-2</v>
      </c>
      <c r="N39" s="2">
        <v>1.9137248876426101E-2</v>
      </c>
      <c r="O39" s="3">
        <v>0.14327082184225001</v>
      </c>
      <c r="P39" s="3">
        <v>0.286473486170914</v>
      </c>
    </row>
    <row r="40" spans="1:16" x14ac:dyDescent="0.3">
      <c r="A40" s="8" t="s">
        <v>14</v>
      </c>
      <c r="B40" s="8" t="s">
        <v>57</v>
      </c>
      <c r="C40" s="2">
        <v>2.4759284731774401E-2</v>
      </c>
      <c r="D40" s="2">
        <v>3.3892617449664403E-2</v>
      </c>
      <c r="E40" s="2">
        <v>1.42810775722168E-2</v>
      </c>
      <c r="F40" s="2">
        <v>3.0079999999999999E-2</v>
      </c>
      <c r="G40" s="2">
        <v>2.20565392979186E-2</v>
      </c>
      <c r="H40" s="2">
        <v>3.9209726443769001E-2</v>
      </c>
      <c r="I40" s="2">
        <v>4.2410061421468297E-2</v>
      </c>
      <c r="J40" s="2">
        <v>4.2368125701459002E-2</v>
      </c>
      <c r="K40" s="2">
        <v>3.7685060565275902E-2</v>
      </c>
      <c r="L40" s="2">
        <v>5.6549935149156898E-2</v>
      </c>
      <c r="M40" s="2">
        <v>2.8725754971765299E-2</v>
      </c>
      <c r="N40" s="2">
        <v>4.3198090692124103E-2</v>
      </c>
      <c r="O40" s="3">
        <v>0.17658142664872101</v>
      </c>
      <c r="P40" s="3">
        <v>0.41869522882181098</v>
      </c>
    </row>
    <row r="41" spans="1:16" x14ac:dyDescent="0.3">
      <c r="A41" s="8" t="s">
        <v>14</v>
      </c>
      <c r="B41" s="8" t="s">
        <v>58</v>
      </c>
      <c r="C41" s="2">
        <v>0</v>
      </c>
      <c r="D41" s="2">
        <v>-1.99128811449907E-2</v>
      </c>
      <c r="E41" s="2">
        <v>-8.8888888888888906E-3</v>
      </c>
      <c r="F41" s="2">
        <v>2.6265214606021801E-2</v>
      </c>
      <c r="G41" s="2">
        <v>1.6853932584269701E-2</v>
      </c>
      <c r="H41" s="2">
        <v>1.71884591774095E-2</v>
      </c>
      <c r="I41" s="2">
        <v>2.2631261315630698E-2</v>
      </c>
      <c r="J41" s="2">
        <v>3.7769253467099403E-2</v>
      </c>
      <c r="K41" s="2">
        <v>1.90503269832243E-2</v>
      </c>
      <c r="L41" s="2">
        <v>1.39508928571429E-2</v>
      </c>
      <c r="M41" s="2">
        <v>1.0731975784259801E-2</v>
      </c>
      <c r="N41" s="2">
        <v>4.71004628369181E-2</v>
      </c>
      <c r="O41" s="3">
        <v>9.3545635484788198E-2</v>
      </c>
      <c r="P41" s="3">
        <v>0.22095238095238101</v>
      </c>
    </row>
    <row r="42" spans="1:16" x14ac:dyDescent="0.3">
      <c r="A42" s="8" t="s">
        <v>15</v>
      </c>
      <c r="B42" s="8" t="s">
        <v>57</v>
      </c>
      <c r="C42" s="2">
        <v>2.64528223286815E-2</v>
      </c>
      <c r="D42" s="2">
        <v>2.27272727272727E-2</v>
      </c>
      <c r="E42" s="2">
        <v>1.1607142857142899E-2</v>
      </c>
      <c r="F42" s="2">
        <v>2.6282239874472899E-2</v>
      </c>
      <c r="G42" s="2">
        <v>2.6086956521739101E-2</v>
      </c>
      <c r="H42" s="2">
        <v>2.2629912460420901E-2</v>
      </c>
      <c r="I42" s="2">
        <v>3.1782169201347799E-2</v>
      </c>
      <c r="J42" s="2">
        <v>3.1509267431597501E-2</v>
      </c>
      <c r="K42" s="2">
        <v>3.3798237357747903E-2</v>
      </c>
      <c r="L42" s="2">
        <v>4.2873696407879497E-2</v>
      </c>
      <c r="M42" s="2">
        <v>2.0952380952381E-2</v>
      </c>
      <c r="N42" s="2">
        <v>3.8479477611940302E-2</v>
      </c>
      <c r="O42" s="3">
        <v>0.143064943954822</v>
      </c>
      <c r="P42" s="3">
        <v>0.325297619047619</v>
      </c>
    </row>
    <row r="43" spans="1:16" x14ac:dyDescent="0.3">
      <c r="A43" s="8" t="s">
        <v>15</v>
      </c>
      <c r="B43" s="8" t="s">
        <v>58</v>
      </c>
      <c r="C43" s="2">
        <v>1.8881049388850199E-3</v>
      </c>
      <c r="D43" s="2">
        <v>-1.5869867089863099E-2</v>
      </c>
      <c r="E43" s="2">
        <v>-8.8691796008869197E-3</v>
      </c>
      <c r="F43" s="2">
        <v>1.13890583689241E-2</v>
      </c>
      <c r="G43" s="2">
        <v>-9.0488638648703002E-4</v>
      </c>
      <c r="H43" s="2">
        <v>5.8367716614672396E-3</v>
      </c>
      <c r="I43" s="2">
        <v>1.3006503251625799E-2</v>
      </c>
      <c r="J43" s="2">
        <v>2.6864197530864199E-2</v>
      </c>
      <c r="K43" s="2">
        <v>1.8851591805328499E-2</v>
      </c>
      <c r="L43" s="2">
        <v>2.7470971396205E-2</v>
      </c>
      <c r="M43" s="2">
        <v>1.92943770672547E-3</v>
      </c>
      <c r="N43" s="2">
        <v>9.6286107290233808E-3</v>
      </c>
      <c r="O43" s="3">
        <v>5.8959315187073202E-2</v>
      </c>
      <c r="P43" s="3">
        <v>0.109655311429147</v>
      </c>
    </row>
    <row r="44" spans="1:16" x14ac:dyDescent="0.3">
      <c r="A44" s="8" t="s">
        <v>16</v>
      </c>
      <c r="B44" s="8" t="s">
        <v>57</v>
      </c>
      <c r="C44" s="2">
        <v>1.5564202334630401E-2</v>
      </c>
      <c r="D44" s="2">
        <v>1.93965517241379E-2</v>
      </c>
      <c r="E44" s="2">
        <v>1.8087855297157601E-2</v>
      </c>
      <c r="F44" s="2">
        <v>1.70742962621135E-2</v>
      </c>
      <c r="G44" s="2">
        <v>3.4029038112522697E-2</v>
      </c>
      <c r="H44" s="2">
        <v>3.2470381746379999E-2</v>
      </c>
      <c r="I44" s="2">
        <v>2.9324266893327702E-2</v>
      </c>
      <c r="J44" s="2">
        <v>4.4591246903385597E-2</v>
      </c>
      <c r="K44" s="2">
        <v>6.4229249011857698E-2</v>
      </c>
      <c r="L44" s="2">
        <v>7.1309192200557106E-2</v>
      </c>
      <c r="M44" s="2">
        <v>5.99757323626278E-2</v>
      </c>
      <c r="N44" s="2">
        <v>2.8127555192150499E-2</v>
      </c>
      <c r="O44" s="3">
        <v>0.242490118577075</v>
      </c>
      <c r="P44" s="3">
        <v>0.47686163965233702</v>
      </c>
    </row>
    <row r="45" spans="1:16" x14ac:dyDescent="0.3">
      <c r="A45" s="8" t="s">
        <v>16</v>
      </c>
      <c r="B45" s="8" t="s">
        <v>58</v>
      </c>
      <c r="C45" s="2">
        <v>-4.3652872359001204E-3</v>
      </c>
      <c r="D45" s="2">
        <v>-2.7534198526832698E-2</v>
      </c>
      <c r="E45" s="2">
        <v>-1.9837691614066701E-2</v>
      </c>
      <c r="F45" s="2">
        <v>1.36154553817847E-2</v>
      </c>
      <c r="G45" s="2">
        <v>9.0760573606825205E-3</v>
      </c>
      <c r="H45" s="2">
        <v>1.3491635186184601E-2</v>
      </c>
      <c r="I45" s="2">
        <v>3.4433794817181403E-2</v>
      </c>
      <c r="J45" s="2">
        <v>3.4660260809883298E-2</v>
      </c>
      <c r="K45" s="2">
        <v>4.32835820895522E-2</v>
      </c>
      <c r="L45" s="2">
        <v>4.8481958353203E-2</v>
      </c>
      <c r="M45" s="2">
        <v>5.07883565797453E-2</v>
      </c>
      <c r="N45" s="2">
        <v>1.1398066657047999E-2</v>
      </c>
      <c r="O45" s="3">
        <v>0.16252072968490899</v>
      </c>
      <c r="P45" s="3">
        <v>0.26420198376916099</v>
      </c>
    </row>
    <row r="46" spans="1:16" x14ac:dyDescent="0.3">
      <c r="A46" s="8" t="s">
        <v>17</v>
      </c>
      <c r="B46" s="8" t="s">
        <v>57</v>
      </c>
      <c r="C46" s="2">
        <v>-8.7551020408163302E-2</v>
      </c>
      <c r="D46" s="2">
        <v>-0.14717065533437701</v>
      </c>
      <c r="E46" s="2">
        <v>-0.37083661159192199</v>
      </c>
      <c r="F46" s="2">
        <v>-0.23176323468111701</v>
      </c>
      <c r="G46" s="2">
        <v>2.7129679869777501E-3</v>
      </c>
      <c r="H46" s="2">
        <v>0.120670995670996</v>
      </c>
      <c r="I46" s="2">
        <v>0.294060840173829</v>
      </c>
      <c r="J46" s="2">
        <v>0.26156716417910397</v>
      </c>
      <c r="K46" s="2">
        <v>0.145519077196096</v>
      </c>
      <c r="L46" s="2">
        <v>8.7529047250193601E-2</v>
      </c>
      <c r="M46" s="2">
        <v>0.37321937321937299</v>
      </c>
      <c r="N46" s="2">
        <v>0.52040110650069205</v>
      </c>
      <c r="O46" s="3">
        <v>1.60100561963916</v>
      </c>
      <c r="P46" s="3">
        <v>1.3063204825596599</v>
      </c>
    </row>
    <row r="47" spans="1:16" x14ac:dyDescent="0.3">
      <c r="A47" s="8" t="s">
        <v>17</v>
      </c>
      <c r="B47" s="8" t="s">
        <v>58</v>
      </c>
      <c r="C47" s="2">
        <v>-0.112483458314954</v>
      </c>
      <c r="D47" s="2">
        <v>-0.21053677932405601</v>
      </c>
      <c r="E47" s="2">
        <v>-0.37685721480735301</v>
      </c>
      <c r="F47" s="2">
        <v>-0.24813093554253399</v>
      </c>
      <c r="G47" s="2">
        <v>-4.8911582907820501E-2</v>
      </c>
      <c r="H47" s="2">
        <v>4.5775642836959597E-2</v>
      </c>
      <c r="I47" s="2">
        <v>0.223723318022156</v>
      </c>
      <c r="J47" s="2">
        <v>0.18039302274232699</v>
      </c>
      <c r="K47" s="2">
        <v>0.109801720912832</v>
      </c>
      <c r="L47" s="2">
        <v>-1.3315354795213201E-2</v>
      </c>
      <c r="M47" s="2">
        <v>0.25196446873932399</v>
      </c>
      <c r="N47" s="2">
        <v>0.30263337426661202</v>
      </c>
      <c r="O47" s="3">
        <v>0.78582117471006396</v>
      </c>
      <c r="P47" s="3">
        <v>0.202090153613699</v>
      </c>
    </row>
    <row r="48" spans="1:16" x14ac:dyDescent="0.3">
      <c r="A48" s="11" t="s">
        <v>18</v>
      </c>
      <c r="B48" s="11" t="s">
        <v>18</v>
      </c>
      <c r="C48" s="3">
        <v>8.53778297014951E-3</v>
      </c>
      <c r="D48" s="3">
        <v>-5.6240845123624898E-3</v>
      </c>
      <c r="E48" s="3">
        <v>-9.2393667087341293E-3</v>
      </c>
      <c r="F48" s="3">
        <v>1.06802651534516E-2</v>
      </c>
      <c r="G48" s="3">
        <v>2.277450166288E-2</v>
      </c>
      <c r="H48" s="3">
        <v>3.1189983597233802E-2</v>
      </c>
      <c r="I48" s="3">
        <v>4.04060589105152E-2</v>
      </c>
      <c r="J48" s="3">
        <v>4.5847418561770097E-2</v>
      </c>
      <c r="K48" s="3">
        <v>4.1901893445483097E-2</v>
      </c>
      <c r="L48" s="3">
        <v>4.41333554252758E-2</v>
      </c>
      <c r="M48" s="3">
        <v>5.9581608605519601E-2</v>
      </c>
      <c r="N48" s="3">
        <v>4.5629944970031401E-2</v>
      </c>
      <c r="O48" s="3">
        <v>0.205300178141816</v>
      </c>
      <c r="P48" s="3">
        <v>0.38505662224961101</v>
      </c>
    </row>
    <row r="49" spans="1:2" x14ac:dyDescent="0.3">
      <c r="A49" s="15"/>
      <c r="B49" s="15"/>
    </row>
    <row r="50" spans="1:2" x14ac:dyDescent="0.3">
      <c r="A50" s="13" t="s">
        <v>42</v>
      </c>
      <c r="B50" s="15"/>
    </row>
    <row r="51" spans="1:2" x14ac:dyDescent="0.3">
      <c r="A51" s="14" t="s">
        <v>43</v>
      </c>
      <c r="B51" s="15"/>
    </row>
    <row r="52" spans="1:2" x14ac:dyDescent="0.3">
      <c r="A52" s="14" t="s">
        <v>44</v>
      </c>
      <c r="B52" s="15"/>
    </row>
    <row r="53" spans="1:2" x14ac:dyDescent="0.3">
      <c r="A53" s="14" t="s">
        <v>45</v>
      </c>
      <c r="B53" s="15"/>
    </row>
    <row r="54" spans="1:2" x14ac:dyDescent="0.3">
      <c r="A54" s="14" t="s">
        <v>46</v>
      </c>
      <c r="B54" s="15"/>
    </row>
    <row r="55" spans="1:2" x14ac:dyDescent="0.3">
      <c r="A55" s="14" t="s">
        <v>47</v>
      </c>
      <c r="B55" s="15"/>
    </row>
    <row r="56" spans="1:2" x14ac:dyDescent="0.3">
      <c r="A56" s="14" t="s">
        <v>61</v>
      </c>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22:O22"/>
    <mergeCell ref="C36:N3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145</v>
      </c>
      <c r="B1" s="15"/>
    </row>
    <row r="2" spans="1:15" ht="15.6" x14ac:dyDescent="0.3">
      <c r="A2" s="12" t="s">
        <v>142</v>
      </c>
      <c r="B2" s="15"/>
    </row>
    <row r="3" spans="1:15" ht="15.6" x14ac:dyDescent="0.3">
      <c r="A3" s="12" t="s">
        <v>35</v>
      </c>
      <c r="B3" s="15"/>
    </row>
    <row r="4" spans="1:15" ht="15.6" x14ac:dyDescent="0.3">
      <c r="A4" s="12" t="s">
        <v>60</v>
      </c>
      <c r="B4" s="15"/>
    </row>
    <row r="5" spans="1:15" ht="15.6" x14ac:dyDescent="0.3">
      <c r="A5" s="12" t="s">
        <v>55</v>
      </c>
      <c r="B5" s="15"/>
    </row>
    <row r="6" spans="1:15" x14ac:dyDescent="0.3">
      <c r="A6" s="16" t="str">
        <f>HYPERLINK("#'Table of contents'!A17",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62</v>
      </c>
      <c r="C9" s="1">
        <v>17208</v>
      </c>
      <c r="D9" s="1">
        <v>17630</v>
      </c>
      <c r="E9" s="1">
        <v>17685</v>
      </c>
      <c r="F9" s="1">
        <v>17578</v>
      </c>
      <c r="G9" s="1">
        <v>17231</v>
      </c>
      <c r="H9" s="1">
        <v>17078</v>
      </c>
      <c r="I9" s="1">
        <v>17133</v>
      </c>
      <c r="J9" s="1">
        <v>17559</v>
      </c>
      <c r="K9" s="1">
        <v>18083</v>
      </c>
      <c r="L9" s="1">
        <v>18718</v>
      </c>
      <c r="M9" s="1">
        <v>19910</v>
      </c>
      <c r="N9" s="1">
        <v>21687</v>
      </c>
      <c r="O9" s="1">
        <v>22928</v>
      </c>
    </row>
    <row r="10" spans="1:15" x14ac:dyDescent="0.3">
      <c r="A10" s="7" t="s">
        <v>13</v>
      </c>
      <c r="B10" s="7" t="s">
        <v>63</v>
      </c>
      <c r="C10" s="1">
        <v>29654</v>
      </c>
      <c r="D10" s="1">
        <v>30750</v>
      </c>
      <c r="E10" s="1">
        <v>31715</v>
      </c>
      <c r="F10" s="1">
        <v>33006</v>
      </c>
      <c r="G10" s="1">
        <v>34296</v>
      </c>
      <c r="H10" s="1">
        <v>35666</v>
      </c>
      <c r="I10" s="1">
        <v>37148</v>
      </c>
      <c r="J10" s="1">
        <v>38669</v>
      </c>
      <c r="K10" s="1">
        <v>40250</v>
      </c>
      <c r="L10" s="1">
        <v>42173</v>
      </c>
      <c r="M10" s="1">
        <v>44348</v>
      </c>
      <c r="N10" s="1">
        <v>47063</v>
      </c>
      <c r="O10" s="1">
        <v>48374</v>
      </c>
    </row>
    <row r="11" spans="1:15" x14ac:dyDescent="0.3">
      <c r="A11" s="7" t="s">
        <v>13</v>
      </c>
      <c r="B11" s="7" t="s">
        <v>64</v>
      </c>
      <c r="C11" s="1">
        <v>19713</v>
      </c>
      <c r="D11" s="1">
        <v>20412</v>
      </c>
      <c r="E11" s="1">
        <v>21093</v>
      </c>
      <c r="F11" s="1">
        <v>21728</v>
      </c>
      <c r="G11" s="1">
        <v>22615</v>
      </c>
      <c r="H11" s="1">
        <v>23711</v>
      </c>
      <c r="I11" s="1">
        <v>25055</v>
      </c>
      <c r="J11" s="1">
        <v>26393</v>
      </c>
      <c r="K11" s="1">
        <v>27908</v>
      </c>
      <c r="L11" s="1">
        <v>29409</v>
      </c>
      <c r="M11" s="1">
        <v>30780</v>
      </c>
      <c r="N11" s="1">
        <v>32585</v>
      </c>
      <c r="O11" s="1">
        <v>34081</v>
      </c>
    </row>
    <row r="12" spans="1:15" x14ac:dyDescent="0.3">
      <c r="A12" s="7" t="s">
        <v>13</v>
      </c>
      <c r="B12" s="7" t="s">
        <v>65</v>
      </c>
      <c r="C12" s="1">
        <v>10986</v>
      </c>
      <c r="D12" s="1">
        <v>11535</v>
      </c>
      <c r="E12" s="1">
        <v>12031</v>
      </c>
      <c r="F12" s="1">
        <v>12570</v>
      </c>
      <c r="G12" s="1">
        <v>13285</v>
      </c>
      <c r="H12" s="1">
        <v>13962</v>
      </c>
      <c r="I12" s="1">
        <v>14500</v>
      </c>
      <c r="J12" s="1">
        <v>15149</v>
      </c>
      <c r="K12" s="1">
        <v>16000</v>
      </c>
      <c r="L12" s="1">
        <v>16820</v>
      </c>
      <c r="M12" s="1">
        <v>17649</v>
      </c>
      <c r="N12" s="1">
        <v>18554</v>
      </c>
      <c r="O12" s="1">
        <v>19456</v>
      </c>
    </row>
    <row r="13" spans="1:15" x14ac:dyDescent="0.3">
      <c r="A13" s="7" t="s">
        <v>13</v>
      </c>
      <c r="B13" s="7" t="s">
        <v>66</v>
      </c>
      <c r="C13" s="1">
        <v>3169</v>
      </c>
      <c r="D13" s="1">
        <v>3224</v>
      </c>
      <c r="E13" s="1">
        <v>3038</v>
      </c>
      <c r="F13" s="1">
        <v>3057</v>
      </c>
      <c r="G13" s="1">
        <v>3137</v>
      </c>
      <c r="H13" s="1">
        <v>3287</v>
      </c>
      <c r="I13" s="1">
        <v>3503</v>
      </c>
      <c r="J13" s="1">
        <v>3805</v>
      </c>
      <c r="K13" s="1">
        <v>4270</v>
      </c>
      <c r="L13" s="1">
        <v>4596</v>
      </c>
      <c r="M13" s="1">
        <v>4893</v>
      </c>
      <c r="N13" s="1">
        <v>5298</v>
      </c>
      <c r="O13" s="1">
        <v>5677</v>
      </c>
    </row>
    <row r="14" spans="1:15" x14ac:dyDescent="0.3">
      <c r="A14" s="7" t="s">
        <v>13</v>
      </c>
      <c r="B14" s="7" t="s">
        <v>67</v>
      </c>
      <c r="C14" s="1">
        <v>576</v>
      </c>
      <c r="D14" s="1">
        <v>545</v>
      </c>
      <c r="E14" s="1">
        <v>453</v>
      </c>
      <c r="F14" s="1">
        <v>390</v>
      </c>
      <c r="G14" s="1">
        <v>399</v>
      </c>
      <c r="H14" s="1">
        <v>437</v>
      </c>
      <c r="I14" s="1">
        <v>490</v>
      </c>
      <c r="J14" s="1">
        <v>528</v>
      </c>
      <c r="K14" s="1">
        <v>579</v>
      </c>
      <c r="L14" s="1">
        <v>590</v>
      </c>
      <c r="M14" s="1">
        <v>629</v>
      </c>
      <c r="N14" s="1">
        <v>686</v>
      </c>
      <c r="O14" s="1">
        <v>753</v>
      </c>
    </row>
    <row r="15" spans="1:15" x14ac:dyDescent="0.3">
      <c r="A15" s="7" t="s">
        <v>13</v>
      </c>
      <c r="B15" s="7" t="s">
        <v>68</v>
      </c>
      <c r="C15" s="1">
        <v>10985</v>
      </c>
      <c r="D15" s="1">
        <v>11719</v>
      </c>
      <c r="E15" s="1">
        <v>12352</v>
      </c>
      <c r="F15" s="1">
        <v>12736</v>
      </c>
      <c r="G15" s="1">
        <v>12732</v>
      </c>
      <c r="H15" s="1">
        <v>12987</v>
      </c>
      <c r="I15" s="1">
        <v>13508</v>
      </c>
      <c r="J15" s="1">
        <v>14157</v>
      </c>
      <c r="K15" s="1">
        <v>14578</v>
      </c>
      <c r="L15" s="1">
        <v>14946</v>
      </c>
      <c r="M15" s="1">
        <v>15623</v>
      </c>
      <c r="N15" s="1">
        <v>16322</v>
      </c>
      <c r="O15" s="1">
        <v>16147</v>
      </c>
    </row>
    <row r="16" spans="1:15" x14ac:dyDescent="0.3">
      <c r="A16" s="7" t="s">
        <v>13</v>
      </c>
      <c r="B16" s="7" t="s">
        <v>69</v>
      </c>
      <c r="C16" s="1">
        <v>29294</v>
      </c>
      <c r="D16" s="1">
        <v>28659</v>
      </c>
      <c r="E16" s="1">
        <v>28156</v>
      </c>
      <c r="F16" s="1">
        <v>27819</v>
      </c>
      <c r="G16" s="1">
        <v>27716</v>
      </c>
      <c r="H16" s="1">
        <v>28038</v>
      </c>
      <c r="I16" s="1">
        <v>29020</v>
      </c>
      <c r="J16" s="1">
        <v>30484</v>
      </c>
      <c r="K16" s="1">
        <v>32460</v>
      </c>
      <c r="L16" s="1">
        <v>34723</v>
      </c>
      <c r="M16" s="1">
        <v>37476</v>
      </c>
      <c r="N16" s="1">
        <v>40733</v>
      </c>
      <c r="O16" s="1">
        <v>42252</v>
      </c>
    </row>
    <row r="17" spans="1:15" x14ac:dyDescent="0.3">
      <c r="A17" s="7" t="s">
        <v>13</v>
      </c>
      <c r="B17" s="7" t="s">
        <v>70</v>
      </c>
      <c r="C17" s="1">
        <v>27021</v>
      </c>
      <c r="D17" s="1">
        <v>27415</v>
      </c>
      <c r="E17" s="1">
        <v>27647</v>
      </c>
      <c r="F17" s="1">
        <v>27989</v>
      </c>
      <c r="G17" s="1">
        <v>28703</v>
      </c>
      <c r="H17" s="1">
        <v>29185</v>
      </c>
      <c r="I17" s="1">
        <v>29750</v>
      </c>
      <c r="J17" s="1">
        <v>30283</v>
      </c>
      <c r="K17" s="1">
        <v>30647</v>
      </c>
      <c r="L17" s="1">
        <v>30944</v>
      </c>
      <c r="M17" s="1">
        <v>31065</v>
      </c>
      <c r="N17" s="1">
        <v>31552</v>
      </c>
      <c r="O17" s="1">
        <v>31670</v>
      </c>
    </row>
    <row r="18" spans="1:15" x14ac:dyDescent="0.3">
      <c r="A18" s="7" t="s">
        <v>13</v>
      </c>
      <c r="B18" s="7" t="s">
        <v>71</v>
      </c>
      <c r="C18" s="1">
        <v>21841</v>
      </c>
      <c r="D18" s="1">
        <v>22143</v>
      </c>
      <c r="E18" s="1">
        <v>22320</v>
      </c>
      <c r="F18" s="1">
        <v>22522</v>
      </c>
      <c r="G18" s="1">
        <v>22697</v>
      </c>
      <c r="H18" s="1">
        <v>23026</v>
      </c>
      <c r="I18" s="1">
        <v>23161</v>
      </c>
      <c r="J18" s="1">
        <v>23357</v>
      </c>
      <c r="K18" s="1">
        <v>23721</v>
      </c>
      <c r="L18" s="1">
        <v>24044</v>
      </c>
      <c r="M18" s="1">
        <v>24415</v>
      </c>
      <c r="N18" s="1">
        <v>25056</v>
      </c>
      <c r="O18" s="1">
        <v>25507</v>
      </c>
    </row>
    <row r="19" spans="1:15" x14ac:dyDescent="0.3">
      <c r="A19" s="7" t="s">
        <v>13</v>
      </c>
      <c r="B19" s="7" t="s">
        <v>72</v>
      </c>
      <c r="C19" s="1">
        <v>10940</v>
      </c>
      <c r="D19" s="1">
        <v>10811</v>
      </c>
      <c r="E19" s="1">
        <v>10151</v>
      </c>
      <c r="F19" s="1">
        <v>9859</v>
      </c>
      <c r="G19" s="1">
        <v>9997</v>
      </c>
      <c r="H19" s="1">
        <v>10249</v>
      </c>
      <c r="I19" s="1">
        <v>10596</v>
      </c>
      <c r="J19" s="1">
        <v>10987</v>
      </c>
      <c r="K19" s="1">
        <v>11766</v>
      </c>
      <c r="L19" s="1">
        <v>12171</v>
      </c>
      <c r="M19" s="1">
        <v>12734</v>
      </c>
      <c r="N19" s="1">
        <v>13269</v>
      </c>
      <c r="O19" s="1">
        <v>13777</v>
      </c>
    </row>
    <row r="20" spans="1:15" x14ac:dyDescent="0.3">
      <c r="A20" s="7" t="s">
        <v>13</v>
      </c>
      <c r="B20" s="7" t="s">
        <v>73</v>
      </c>
      <c r="C20" s="1">
        <v>2996</v>
      </c>
      <c r="D20" s="1">
        <v>2877</v>
      </c>
      <c r="E20" s="1">
        <v>2490</v>
      </c>
      <c r="F20" s="1">
        <v>2083</v>
      </c>
      <c r="G20" s="1">
        <v>2116</v>
      </c>
      <c r="H20" s="1">
        <v>2289</v>
      </c>
      <c r="I20" s="1">
        <v>2525</v>
      </c>
      <c r="J20" s="1">
        <v>2660</v>
      </c>
      <c r="K20" s="1">
        <v>2860</v>
      </c>
      <c r="L20" s="1">
        <v>2933</v>
      </c>
      <c r="M20" s="1">
        <v>3038</v>
      </c>
      <c r="N20" s="1">
        <v>3233</v>
      </c>
      <c r="O20" s="1">
        <v>3303</v>
      </c>
    </row>
    <row r="21" spans="1:15" x14ac:dyDescent="0.3">
      <c r="A21" s="7" t="s">
        <v>14</v>
      </c>
      <c r="B21" s="7" t="s">
        <v>62</v>
      </c>
      <c r="C21" s="1">
        <v>842</v>
      </c>
      <c r="D21" s="1">
        <v>847</v>
      </c>
      <c r="E21" s="1">
        <v>858</v>
      </c>
      <c r="F21" s="1">
        <v>817</v>
      </c>
      <c r="G21" s="1">
        <v>831</v>
      </c>
      <c r="H21" s="1">
        <v>772</v>
      </c>
      <c r="I21" s="1">
        <v>753</v>
      </c>
      <c r="J21" s="1">
        <v>749</v>
      </c>
      <c r="K21" s="1">
        <v>736</v>
      </c>
      <c r="L21" s="1">
        <v>722</v>
      </c>
      <c r="M21" s="1">
        <v>727</v>
      </c>
      <c r="N21" s="1">
        <v>721</v>
      </c>
      <c r="O21" s="1">
        <v>788</v>
      </c>
    </row>
    <row r="22" spans="1:15" x14ac:dyDescent="0.3">
      <c r="A22" s="7" t="s">
        <v>14</v>
      </c>
      <c r="B22" s="7" t="s">
        <v>63</v>
      </c>
      <c r="C22" s="1">
        <v>962</v>
      </c>
      <c r="D22" s="1">
        <v>987</v>
      </c>
      <c r="E22" s="1">
        <v>1055</v>
      </c>
      <c r="F22" s="1">
        <v>1100</v>
      </c>
      <c r="G22" s="1">
        <v>1151</v>
      </c>
      <c r="H22" s="1">
        <v>1231</v>
      </c>
      <c r="I22" s="1">
        <v>1315</v>
      </c>
      <c r="J22" s="1">
        <v>1379</v>
      </c>
      <c r="K22" s="1">
        <v>1437</v>
      </c>
      <c r="L22" s="1">
        <v>1511</v>
      </c>
      <c r="M22" s="1">
        <v>1626</v>
      </c>
      <c r="N22" s="1">
        <v>1669</v>
      </c>
      <c r="O22" s="1">
        <v>1688</v>
      </c>
    </row>
    <row r="23" spans="1:15" x14ac:dyDescent="0.3">
      <c r="A23" s="7" t="s">
        <v>14</v>
      </c>
      <c r="B23" s="7" t="s">
        <v>64</v>
      </c>
      <c r="C23" s="1">
        <v>626</v>
      </c>
      <c r="D23" s="1">
        <v>641</v>
      </c>
      <c r="E23" s="1">
        <v>663</v>
      </c>
      <c r="F23" s="1">
        <v>685</v>
      </c>
      <c r="G23" s="1">
        <v>694</v>
      </c>
      <c r="H23" s="1">
        <v>711</v>
      </c>
      <c r="I23" s="1">
        <v>766</v>
      </c>
      <c r="J23" s="1">
        <v>824</v>
      </c>
      <c r="K23" s="1">
        <v>893</v>
      </c>
      <c r="L23" s="1">
        <v>935</v>
      </c>
      <c r="M23" s="1">
        <v>987</v>
      </c>
      <c r="N23" s="1">
        <v>1036</v>
      </c>
      <c r="O23" s="1">
        <v>1116</v>
      </c>
    </row>
    <row r="24" spans="1:15" x14ac:dyDescent="0.3">
      <c r="A24" s="7" t="s">
        <v>14</v>
      </c>
      <c r="B24" s="7" t="s">
        <v>65</v>
      </c>
      <c r="C24" s="1">
        <v>387</v>
      </c>
      <c r="D24" s="1">
        <v>396</v>
      </c>
      <c r="E24" s="1">
        <v>397</v>
      </c>
      <c r="F24" s="1">
        <v>424</v>
      </c>
      <c r="G24" s="1">
        <v>444</v>
      </c>
      <c r="H24" s="1">
        <v>465</v>
      </c>
      <c r="I24" s="1">
        <v>468</v>
      </c>
      <c r="J24" s="1">
        <v>477</v>
      </c>
      <c r="K24" s="1">
        <v>503</v>
      </c>
      <c r="L24" s="1">
        <v>541</v>
      </c>
      <c r="M24" s="1">
        <v>566</v>
      </c>
      <c r="N24" s="1">
        <v>585</v>
      </c>
      <c r="O24" s="1">
        <v>611</v>
      </c>
    </row>
    <row r="25" spans="1:15" x14ac:dyDescent="0.3">
      <c r="A25" s="7" t="s">
        <v>14</v>
      </c>
      <c r="B25" s="7" t="s">
        <v>66</v>
      </c>
      <c r="C25" s="1">
        <v>83</v>
      </c>
      <c r="D25" s="1">
        <v>100</v>
      </c>
      <c r="E25" s="1">
        <v>98</v>
      </c>
      <c r="F25" s="1">
        <v>92</v>
      </c>
      <c r="G25" s="1">
        <v>91</v>
      </c>
      <c r="H25" s="1">
        <v>103</v>
      </c>
      <c r="I25" s="1">
        <v>109</v>
      </c>
      <c r="J25" s="1">
        <v>124</v>
      </c>
      <c r="K25" s="1">
        <v>133</v>
      </c>
      <c r="L25" s="1">
        <v>133</v>
      </c>
      <c r="M25" s="1">
        <v>154</v>
      </c>
      <c r="N25" s="1">
        <v>163</v>
      </c>
      <c r="O25" s="1">
        <v>151</v>
      </c>
    </row>
    <row r="26" spans="1:15" x14ac:dyDescent="0.3">
      <c r="A26" s="7" t="s">
        <v>14</v>
      </c>
      <c r="B26" s="7" t="s">
        <v>67</v>
      </c>
      <c r="C26" s="1">
        <v>8</v>
      </c>
      <c r="D26" s="1">
        <v>9</v>
      </c>
      <c r="E26" s="1">
        <v>10</v>
      </c>
      <c r="F26" s="1">
        <v>7</v>
      </c>
      <c r="G26" s="1">
        <v>8</v>
      </c>
      <c r="H26" s="1">
        <v>8</v>
      </c>
      <c r="I26" s="1">
        <v>8</v>
      </c>
      <c r="J26" s="1">
        <v>11</v>
      </c>
      <c r="K26" s="1">
        <v>13</v>
      </c>
      <c r="L26" s="1">
        <v>13</v>
      </c>
      <c r="M26" s="1">
        <v>13</v>
      </c>
      <c r="N26" s="1">
        <v>16</v>
      </c>
      <c r="O26" s="1">
        <v>17</v>
      </c>
    </row>
    <row r="27" spans="1:15" x14ac:dyDescent="0.3">
      <c r="A27" s="7" t="s">
        <v>14</v>
      </c>
      <c r="B27" s="7" t="s">
        <v>68</v>
      </c>
      <c r="C27" s="1">
        <v>524</v>
      </c>
      <c r="D27" s="1">
        <v>558</v>
      </c>
      <c r="E27" s="1">
        <v>543</v>
      </c>
      <c r="F27" s="1">
        <v>547</v>
      </c>
      <c r="G27" s="1">
        <v>580</v>
      </c>
      <c r="H27" s="1">
        <v>564</v>
      </c>
      <c r="I27" s="1">
        <v>556</v>
      </c>
      <c r="J27" s="1">
        <v>532</v>
      </c>
      <c r="K27" s="1">
        <v>533</v>
      </c>
      <c r="L27" s="1">
        <v>485</v>
      </c>
      <c r="M27" s="1">
        <v>448</v>
      </c>
      <c r="N27" s="1">
        <v>422</v>
      </c>
      <c r="O27" s="1">
        <v>486</v>
      </c>
    </row>
    <row r="28" spans="1:15" x14ac:dyDescent="0.3">
      <c r="A28" s="7" t="s">
        <v>14</v>
      </c>
      <c r="B28" s="7" t="s">
        <v>69</v>
      </c>
      <c r="C28" s="1">
        <v>832</v>
      </c>
      <c r="D28" s="1">
        <v>785</v>
      </c>
      <c r="E28" s="1">
        <v>780</v>
      </c>
      <c r="F28" s="1">
        <v>792</v>
      </c>
      <c r="G28" s="1">
        <v>804</v>
      </c>
      <c r="H28" s="1">
        <v>861</v>
      </c>
      <c r="I28" s="1">
        <v>889</v>
      </c>
      <c r="J28" s="1">
        <v>962</v>
      </c>
      <c r="K28" s="1">
        <v>1027</v>
      </c>
      <c r="L28" s="1">
        <v>1088</v>
      </c>
      <c r="M28" s="1">
        <v>1141</v>
      </c>
      <c r="N28" s="1">
        <v>1196</v>
      </c>
      <c r="O28" s="1">
        <v>1264</v>
      </c>
    </row>
    <row r="29" spans="1:15" x14ac:dyDescent="0.3">
      <c r="A29" s="7" t="s">
        <v>14</v>
      </c>
      <c r="B29" s="7" t="s">
        <v>70</v>
      </c>
      <c r="C29" s="1">
        <v>755</v>
      </c>
      <c r="D29" s="1">
        <v>771</v>
      </c>
      <c r="E29" s="1">
        <v>759</v>
      </c>
      <c r="F29" s="1">
        <v>741</v>
      </c>
      <c r="G29" s="1">
        <v>747</v>
      </c>
      <c r="H29" s="1">
        <v>749</v>
      </c>
      <c r="I29" s="1">
        <v>782</v>
      </c>
      <c r="J29" s="1">
        <v>823</v>
      </c>
      <c r="K29" s="1">
        <v>852</v>
      </c>
      <c r="L29" s="1">
        <v>875</v>
      </c>
      <c r="M29" s="1">
        <v>882</v>
      </c>
      <c r="N29" s="1">
        <v>861</v>
      </c>
      <c r="O29" s="1">
        <v>887</v>
      </c>
    </row>
    <row r="30" spans="1:15" x14ac:dyDescent="0.3">
      <c r="A30" s="7" t="s">
        <v>14</v>
      </c>
      <c r="B30" s="7" t="s">
        <v>71</v>
      </c>
      <c r="C30" s="1">
        <v>739</v>
      </c>
      <c r="D30" s="1">
        <v>738</v>
      </c>
      <c r="E30" s="1">
        <v>729</v>
      </c>
      <c r="F30" s="1">
        <v>720</v>
      </c>
      <c r="G30" s="1">
        <v>736</v>
      </c>
      <c r="H30" s="1">
        <v>731</v>
      </c>
      <c r="I30" s="1">
        <v>700</v>
      </c>
      <c r="J30" s="1">
        <v>697</v>
      </c>
      <c r="K30" s="1">
        <v>694</v>
      </c>
      <c r="L30" s="1">
        <v>703</v>
      </c>
      <c r="M30" s="1">
        <v>720</v>
      </c>
      <c r="N30" s="1">
        <v>739</v>
      </c>
      <c r="O30" s="1">
        <v>750</v>
      </c>
    </row>
    <row r="31" spans="1:15" x14ac:dyDescent="0.3">
      <c r="A31" s="7" t="s">
        <v>14</v>
      </c>
      <c r="B31" s="7" t="s">
        <v>72</v>
      </c>
      <c r="C31" s="1">
        <v>313</v>
      </c>
      <c r="D31" s="1">
        <v>306</v>
      </c>
      <c r="E31" s="1">
        <v>299</v>
      </c>
      <c r="F31" s="1">
        <v>295</v>
      </c>
      <c r="G31" s="1">
        <v>313</v>
      </c>
      <c r="H31" s="1">
        <v>319</v>
      </c>
      <c r="I31" s="1">
        <v>344</v>
      </c>
      <c r="J31" s="1">
        <v>338</v>
      </c>
      <c r="K31" s="1">
        <v>371</v>
      </c>
      <c r="L31" s="1">
        <v>385</v>
      </c>
      <c r="M31" s="1">
        <v>395</v>
      </c>
      <c r="N31" s="1">
        <v>402</v>
      </c>
      <c r="O31" s="1">
        <v>402</v>
      </c>
    </row>
    <row r="32" spans="1:15" x14ac:dyDescent="0.3">
      <c r="A32" s="7" t="s">
        <v>14</v>
      </c>
      <c r="B32" s="7" t="s">
        <v>73</v>
      </c>
      <c r="C32" s="1">
        <v>51</v>
      </c>
      <c r="D32" s="1">
        <v>56</v>
      </c>
      <c r="E32" s="1">
        <v>40</v>
      </c>
      <c r="F32" s="1">
        <v>27</v>
      </c>
      <c r="G32" s="1">
        <v>24</v>
      </c>
      <c r="H32" s="1">
        <v>34</v>
      </c>
      <c r="I32" s="1">
        <v>43</v>
      </c>
      <c r="J32" s="1">
        <v>37</v>
      </c>
      <c r="K32" s="1">
        <v>40</v>
      </c>
      <c r="L32" s="1">
        <v>48</v>
      </c>
      <c r="M32" s="1">
        <v>48</v>
      </c>
      <c r="N32" s="1">
        <v>53</v>
      </c>
      <c r="O32" s="1">
        <v>57</v>
      </c>
    </row>
    <row r="33" spans="1:15" x14ac:dyDescent="0.3">
      <c r="A33" s="7" t="s">
        <v>15</v>
      </c>
      <c r="B33" s="7" t="s">
        <v>62</v>
      </c>
      <c r="C33" s="1">
        <v>2216</v>
      </c>
      <c r="D33" s="1">
        <v>2297</v>
      </c>
      <c r="E33" s="1">
        <v>2269</v>
      </c>
      <c r="F33" s="1">
        <v>2227</v>
      </c>
      <c r="G33" s="1">
        <v>2228</v>
      </c>
      <c r="H33" s="1">
        <v>2233</v>
      </c>
      <c r="I33" s="1">
        <v>2220</v>
      </c>
      <c r="J33" s="1">
        <v>2223</v>
      </c>
      <c r="K33" s="1">
        <v>2289</v>
      </c>
      <c r="L33" s="1">
        <v>2285</v>
      </c>
      <c r="M33" s="1">
        <v>2377</v>
      </c>
      <c r="N33" s="1">
        <v>2381</v>
      </c>
      <c r="O33" s="1">
        <v>2481</v>
      </c>
    </row>
    <row r="34" spans="1:15" x14ac:dyDescent="0.3">
      <c r="A34" s="7" t="s">
        <v>15</v>
      </c>
      <c r="B34" s="7" t="s">
        <v>63</v>
      </c>
      <c r="C34" s="1">
        <v>3178</v>
      </c>
      <c r="D34" s="1">
        <v>3285</v>
      </c>
      <c r="E34" s="1">
        <v>3432</v>
      </c>
      <c r="F34" s="1">
        <v>3497</v>
      </c>
      <c r="G34" s="1">
        <v>3607</v>
      </c>
      <c r="H34" s="1">
        <v>3714</v>
      </c>
      <c r="I34" s="1">
        <v>3746</v>
      </c>
      <c r="J34" s="1">
        <v>3900</v>
      </c>
      <c r="K34" s="1">
        <v>3931</v>
      </c>
      <c r="L34" s="1">
        <v>4106</v>
      </c>
      <c r="M34" s="1">
        <v>4301</v>
      </c>
      <c r="N34" s="1">
        <v>4369</v>
      </c>
      <c r="O34" s="1">
        <v>4552</v>
      </c>
    </row>
    <row r="35" spans="1:15" x14ac:dyDescent="0.3">
      <c r="A35" s="7" t="s">
        <v>15</v>
      </c>
      <c r="B35" s="7" t="s">
        <v>64</v>
      </c>
      <c r="C35" s="1">
        <v>2440</v>
      </c>
      <c r="D35" s="1">
        <v>2428</v>
      </c>
      <c r="E35" s="1">
        <v>2470</v>
      </c>
      <c r="F35" s="1">
        <v>2478</v>
      </c>
      <c r="G35" s="1">
        <v>2566</v>
      </c>
      <c r="H35" s="1">
        <v>2616</v>
      </c>
      <c r="I35" s="1">
        <v>2738</v>
      </c>
      <c r="J35" s="1">
        <v>2833</v>
      </c>
      <c r="K35" s="1">
        <v>2990</v>
      </c>
      <c r="L35" s="1">
        <v>3100</v>
      </c>
      <c r="M35" s="1">
        <v>3220</v>
      </c>
      <c r="N35" s="1">
        <v>3376</v>
      </c>
      <c r="O35" s="1">
        <v>3486</v>
      </c>
    </row>
    <row r="36" spans="1:15" x14ac:dyDescent="0.3">
      <c r="A36" s="7" t="s">
        <v>15</v>
      </c>
      <c r="B36" s="7" t="s">
        <v>65</v>
      </c>
      <c r="C36" s="1">
        <v>1482</v>
      </c>
      <c r="D36" s="1">
        <v>1551</v>
      </c>
      <c r="E36" s="1">
        <v>1618</v>
      </c>
      <c r="F36" s="1">
        <v>1723</v>
      </c>
      <c r="G36" s="1">
        <v>1778</v>
      </c>
      <c r="H36" s="1">
        <v>1858</v>
      </c>
      <c r="I36" s="1">
        <v>1921</v>
      </c>
      <c r="J36" s="1">
        <v>1991</v>
      </c>
      <c r="K36" s="1">
        <v>2042</v>
      </c>
      <c r="L36" s="1">
        <v>2124</v>
      </c>
      <c r="M36" s="1">
        <v>2198</v>
      </c>
      <c r="N36" s="1">
        <v>2191</v>
      </c>
      <c r="O36" s="1">
        <v>2254</v>
      </c>
    </row>
    <row r="37" spans="1:15" x14ac:dyDescent="0.3">
      <c r="A37" s="7" t="s">
        <v>15</v>
      </c>
      <c r="B37" s="7" t="s">
        <v>66</v>
      </c>
      <c r="C37" s="1">
        <v>257</v>
      </c>
      <c r="D37" s="1">
        <v>270</v>
      </c>
      <c r="E37" s="1">
        <v>271</v>
      </c>
      <c r="F37" s="1">
        <v>258</v>
      </c>
      <c r="G37" s="1">
        <v>270</v>
      </c>
      <c r="H37" s="1">
        <v>301</v>
      </c>
      <c r="I37" s="1">
        <v>342</v>
      </c>
      <c r="J37" s="1">
        <v>365</v>
      </c>
      <c r="K37" s="1">
        <v>419</v>
      </c>
      <c r="L37" s="1">
        <v>436</v>
      </c>
      <c r="M37" s="1">
        <v>470</v>
      </c>
      <c r="N37" s="1">
        <v>512</v>
      </c>
      <c r="O37" s="1">
        <v>550</v>
      </c>
    </row>
    <row r="38" spans="1:15" x14ac:dyDescent="0.3">
      <c r="A38" s="7" t="s">
        <v>15</v>
      </c>
      <c r="B38" s="7" t="s">
        <v>67</v>
      </c>
      <c r="C38" s="1">
        <v>29</v>
      </c>
      <c r="D38" s="1">
        <v>25</v>
      </c>
      <c r="E38" s="1">
        <v>20</v>
      </c>
      <c r="F38" s="1">
        <v>14</v>
      </c>
      <c r="G38" s="1">
        <v>16</v>
      </c>
      <c r="H38" s="1">
        <v>16</v>
      </c>
      <c r="I38" s="1">
        <v>14</v>
      </c>
      <c r="J38" s="1">
        <v>18</v>
      </c>
      <c r="K38" s="1">
        <v>16</v>
      </c>
      <c r="L38" s="1">
        <v>31</v>
      </c>
      <c r="M38" s="1">
        <v>34</v>
      </c>
      <c r="N38" s="1">
        <v>35</v>
      </c>
      <c r="O38" s="1">
        <v>36</v>
      </c>
    </row>
    <row r="39" spans="1:15" x14ac:dyDescent="0.3">
      <c r="A39" s="7" t="s">
        <v>15</v>
      </c>
      <c r="B39" s="7" t="s">
        <v>68</v>
      </c>
      <c r="C39" s="1">
        <v>1361</v>
      </c>
      <c r="D39" s="1">
        <v>1444</v>
      </c>
      <c r="E39" s="1">
        <v>1492</v>
      </c>
      <c r="F39" s="1">
        <v>1538</v>
      </c>
      <c r="G39" s="1">
        <v>1594</v>
      </c>
      <c r="H39" s="1">
        <v>1586</v>
      </c>
      <c r="I39" s="1">
        <v>1614</v>
      </c>
      <c r="J39" s="1">
        <v>1632</v>
      </c>
      <c r="K39" s="1">
        <v>1686</v>
      </c>
      <c r="L39" s="1">
        <v>1659</v>
      </c>
      <c r="M39" s="1">
        <v>1705</v>
      </c>
      <c r="N39" s="1">
        <v>1606</v>
      </c>
      <c r="O39" s="1">
        <v>1553</v>
      </c>
    </row>
    <row r="40" spans="1:15" x14ac:dyDescent="0.3">
      <c r="A40" s="7" t="s">
        <v>15</v>
      </c>
      <c r="B40" s="7" t="s">
        <v>69</v>
      </c>
      <c r="C40" s="1">
        <v>2708</v>
      </c>
      <c r="D40" s="1">
        <v>2625</v>
      </c>
      <c r="E40" s="1">
        <v>2539</v>
      </c>
      <c r="F40" s="1">
        <v>2477</v>
      </c>
      <c r="G40" s="1">
        <v>2467</v>
      </c>
      <c r="H40" s="1">
        <v>2461</v>
      </c>
      <c r="I40" s="1">
        <v>2474</v>
      </c>
      <c r="J40" s="1">
        <v>2530</v>
      </c>
      <c r="K40" s="1">
        <v>2638</v>
      </c>
      <c r="L40" s="1">
        <v>2779</v>
      </c>
      <c r="M40" s="1">
        <v>2947</v>
      </c>
      <c r="N40" s="1">
        <v>3088</v>
      </c>
      <c r="O40" s="1">
        <v>3334</v>
      </c>
    </row>
    <row r="41" spans="1:15" x14ac:dyDescent="0.3">
      <c r="A41" s="7" t="s">
        <v>15</v>
      </c>
      <c r="B41" s="7" t="s">
        <v>70</v>
      </c>
      <c r="C41" s="1">
        <v>2519</v>
      </c>
      <c r="D41" s="1">
        <v>2547</v>
      </c>
      <c r="E41" s="1">
        <v>2523</v>
      </c>
      <c r="F41" s="1">
        <v>2560</v>
      </c>
      <c r="G41" s="1">
        <v>2561</v>
      </c>
      <c r="H41" s="1">
        <v>2546</v>
      </c>
      <c r="I41" s="1">
        <v>2558</v>
      </c>
      <c r="J41" s="1">
        <v>2559</v>
      </c>
      <c r="K41" s="1">
        <v>2590</v>
      </c>
      <c r="L41" s="1">
        <v>2601</v>
      </c>
      <c r="M41" s="1">
        <v>2625</v>
      </c>
      <c r="N41" s="1">
        <v>2540</v>
      </c>
      <c r="O41" s="1">
        <v>2530</v>
      </c>
    </row>
    <row r="42" spans="1:15" x14ac:dyDescent="0.3">
      <c r="A42" s="7" t="s">
        <v>15</v>
      </c>
      <c r="B42" s="7" t="s">
        <v>71</v>
      </c>
      <c r="C42" s="1">
        <v>2362</v>
      </c>
      <c r="D42" s="1">
        <v>2388</v>
      </c>
      <c r="E42" s="1">
        <v>2378</v>
      </c>
      <c r="F42" s="1">
        <v>2339</v>
      </c>
      <c r="G42" s="1">
        <v>2358</v>
      </c>
      <c r="H42" s="1">
        <v>2355</v>
      </c>
      <c r="I42" s="1">
        <v>2329</v>
      </c>
      <c r="J42" s="1">
        <v>2335</v>
      </c>
      <c r="K42" s="1">
        <v>2325</v>
      </c>
      <c r="L42" s="1">
        <v>2356</v>
      </c>
      <c r="M42" s="1">
        <v>2390</v>
      </c>
      <c r="N42" s="1">
        <v>2386</v>
      </c>
      <c r="O42" s="1">
        <v>2304</v>
      </c>
    </row>
    <row r="43" spans="1:15" x14ac:dyDescent="0.3">
      <c r="A43" s="7" t="s">
        <v>15</v>
      </c>
      <c r="B43" s="7" t="s">
        <v>72</v>
      </c>
      <c r="C43" s="1">
        <v>947</v>
      </c>
      <c r="D43" s="1">
        <v>908</v>
      </c>
      <c r="E43" s="1">
        <v>863</v>
      </c>
      <c r="F43" s="1">
        <v>844</v>
      </c>
      <c r="G43" s="1">
        <v>889</v>
      </c>
      <c r="H43" s="1">
        <v>902</v>
      </c>
      <c r="I43" s="1">
        <v>918</v>
      </c>
      <c r="J43" s="1">
        <v>960</v>
      </c>
      <c r="K43" s="1">
        <v>1039</v>
      </c>
      <c r="L43" s="1">
        <v>1064</v>
      </c>
      <c r="M43" s="1">
        <v>1065</v>
      </c>
      <c r="N43" s="1">
        <v>1115</v>
      </c>
      <c r="O43" s="1">
        <v>1125</v>
      </c>
    </row>
    <row r="44" spans="1:15" x14ac:dyDescent="0.3">
      <c r="A44" s="7" t="s">
        <v>15</v>
      </c>
      <c r="B44" s="7" t="s">
        <v>73</v>
      </c>
      <c r="C44" s="1">
        <v>166</v>
      </c>
      <c r="D44" s="1">
        <v>170</v>
      </c>
      <c r="E44" s="1">
        <v>127</v>
      </c>
      <c r="F44" s="1">
        <v>76</v>
      </c>
      <c r="G44" s="1">
        <v>77</v>
      </c>
      <c r="H44" s="1">
        <v>87</v>
      </c>
      <c r="I44" s="1">
        <v>102</v>
      </c>
      <c r="J44" s="1">
        <v>109</v>
      </c>
      <c r="K44" s="1">
        <v>119</v>
      </c>
      <c r="L44" s="1">
        <v>134</v>
      </c>
      <c r="M44" s="1">
        <v>152</v>
      </c>
      <c r="N44" s="1">
        <v>170</v>
      </c>
      <c r="O44" s="1">
        <v>164</v>
      </c>
    </row>
    <row r="45" spans="1:15" x14ac:dyDescent="0.3">
      <c r="A45" s="7" t="s">
        <v>16</v>
      </c>
      <c r="B45" s="7" t="s">
        <v>62</v>
      </c>
      <c r="C45" s="1">
        <v>917</v>
      </c>
      <c r="D45" s="1">
        <v>905</v>
      </c>
      <c r="E45" s="1">
        <v>885</v>
      </c>
      <c r="F45" s="1">
        <v>876</v>
      </c>
      <c r="G45" s="1">
        <v>843</v>
      </c>
      <c r="H45" s="1">
        <v>859</v>
      </c>
      <c r="I45" s="1">
        <v>884</v>
      </c>
      <c r="J45" s="1">
        <v>870</v>
      </c>
      <c r="K45" s="1">
        <v>876</v>
      </c>
      <c r="L45" s="1">
        <v>929</v>
      </c>
      <c r="M45" s="1">
        <v>990</v>
      </c>
      <c r="N45" s="1">
        <v>1084</v>
      </c>
      <c r="O45" s="1">
        <v>1116</v>
      </c>
    </row>
    <row r="46" spans="1:15" x14ac:dyDescent="0.3">
      <c r="A46" s="7" t="s">
        <v>16</v>
      </c>
      <c r="B46" s="7" t="s">
        <v>63</v>
      </c>
      <c r="C46" s="1">
        <v>1385</v>
      </c>
      <c r="D46" s="1">
        <v>1410</v>
      </c>
      <c r="E46" s="1">
        <v>1450</v>
      </c>
      <c r="F46" s="1">
        <v>1465</v>
      </c>
      <c r="G46" s="1">
        <v>1508</v>
      </c>
      <c r="H46" s="1">
        <v>1540</v>
      </c>
      <c r="I46" s="1">
        <v>1602</v>
      </c>
      <c r="J46" s="1">
        <v>1682</v>
      </c>
      <c r="K46" s="1">
        <v>1765</v>
      </c>
      <c r="L46" s="1">
        <v>1887</v>
      </c>
      <c r="M46" s="1">
        <v>2028</v>
      </c>
      <c r="N46" s="1">
        <v>2157</v>
      </c>
      <c r="O46" s="1">
        <v>2183</v>
      </c>
    </row>
    <row r="47" spans="1:15" x14ac:dyDescent="0.3">
      <c r="A47" s="7" t="s">
        <v>16</v>
      </c>
      <c r="B47" s="7" t="s">
        <v>64</v>
      </c>
      <c r="C47" s="1">
        <v>1044</v>
      </c>
      <c r="D47" s="1">
        <v>1063</v>
      </c>
      <c r="E47" s="1">
        <v>1095</v>
      </c>
      <c r="F47" s="1">
        <v>1110</v>
      </c>
      <c r="G47" s="1">
        <v>1149</v>
      </c>
      <c r="H47" s="1">
        <v>1197</v>
      </c>
      <c r="I47" s="1">
        <v>1212</v>
      </c>
      <c r="J47" s="1">
        <v>1263</v>
      </c>
      <c r="K47" s="1">
        <v>1311</v>
      </c>
      <c r="L47" s="1">
        <v>1387</v>
      </c>
      <c r="M47" s="1">
        <v>1497</v>
      </c>
      <c r="N47" s="1">
        <v>1577</v>
      </c>
      <c r="O47" s="1">
        <v>1631</v>
      </c>
    </row>
    <row r="48" spans="1:15" x14ac:dyDescent="0.3">
      <c r="A48" s="7" t="s">
        <v>16</v>
      </c>
      <c r="B48" s="7" t="s">
        <v>65</v>
      </c>
      <c r="C48" s="1">
        <v>620</v>
      </c>
      <c r="D48" s="1">
        <v>647</v>
      </c>
      <c r="E48" s="1">
        <v>675</v>
      </c>
      <c r="F48" s="1">
        <v>732</v>
      </c>
      <c r="G48" s="1">
        <v>741</v>
      </c>
      <c r="H48" s="1">
        <v>777</v>
      </c>
      <c r="I48" s="1">
        <v>813</v>
      </c>
      <c r="J48" s="1">
        <v>821</v>
      </c>
      <c r="K48" s="1">
        <v>877</v>
      </c>
      <c r="L48" s="1">
        <v>917</v>
      </c>
      <c r="M48" s="1">
        <v>967</v>
      </c>
      <c r="N48" s="1">
        <v>989</v>
      </c>
      <c r="O48" s="1">
        <v>1046</v>
      </c>
    </row>
    <row r="49" spans="1:15" x14ac:dyDescent="0.3">
      <c r="A49" s="7" t="s">
        <v>16</v>
      </c>
      <c r="B49" s="7" t="s">
        <v>66</v>
      </c>
      <c r="C49" s="1">
        <v>131</v>
      </c>
      <c r="D49" s="1">
        <v>131</v>
      </c>
      <c r="E49" s="1">
        <v>137</v>
      </c>
      <c r="F49" s="1">
        <v>143</v>
      </c>
      <c r="G49" s="1">
        <v>156</v>
      </c>
      <c r="H49" s="1">
        <v>171</v>
      </c>
      <c r="I49" s="1">
        <v>178</v>
      </c>
      <c r="J49" s="1">
        <v>192</v>
      </c>
      <c r="K49" s="1">
        <v>211</v>
      </c>
      <c r="L49" s="1">
        <v>244</v>
      </c>
      <c r="M49" s="1">
        <v>260</v>
      </c>
      <c r="N49" s="1">
        <v>276</v>
      </c>
      <c r="O49" s="1">
        <v>279</v>
      </c>
    </row>
    <row r="50" spans="1:15" x14ac:dyDescent="0.3">
      <c r="A50" s="7" t="s">
        <v>16</v>
      </c>
      <c r="B50" s="7" t="s">
        <v>67</v>
      </c>
      <c r="C50" s="1">
        <v>15</v>
      </c>
      <c r="D50" s="1">
        <v>20</v>
      </c>
      <c r="E50" s="1">
        <v>15</v>
      </c>
      <c r="F50" s="1">
        <v>8</v>
      </c>
      <c r="G50" s="1">
        <v>11</v>
      </c>
      <c r="H50" s="1">
        <v>14</v>
      </c>
      <c r="I50" s="1">
        <v>17</v>
      </c>
      <c r="J50" s="1">
        <v>16</v>
      </c>
      <c r="K50" s="1">
        <v>20</v>
      </c>
      <c r="L50" s="1">
        <v>21</v>
      </c>
      <c r="M50" s="1">
        <v>27</v>
      </c>
      <c r="N50" s="1">
        <v>32</v>
      </c>
      <c r="O50" s="1">
        <v>32</v>
      </c>
    </row>
    <row r="51" spans="1:15" x14ac:dyDescent="0.3">
      <c r="A51" s="7" t="s">
        <v>16</v>
      </c>
      <c r="B51" s="7" t="s">
        <v>68</v>
      </c>
      <c r="C51" s="1">
        <v>596</v>
      </c>
      <c r="D51" s="1">
        <v>671</v>
      </c>
      <c r="E51" s="1">
        <v>671</v>
      </c>
      <c r="F51" s="1">
        <v>647</v>
      </c>
      <c r="G51" s="1">
        <v>671</v>
      </c>
      <c r="H51" s="1">
        <v>660</v>
      </c>
      <c r="I51" s="1">
        <v>729</v>
      </c>
      <c r="J51" s="1">
        <v>764</v>
      </c>
      <c r="K51" s="1">
        <v>735</v>
      </c>
      <c r="L51" s="1">
        <v>771</v>
      </c>
      <c r="M51" s="1">
        <v>783</v>
      </c>
      <c r="N51" s="1">
        <v>837</v>
      </c>
      <c r="O51" s="1">
        <v>835</v>
      </c>
    </row>
    <row r="52" spans="1:15" x14ac:dyDescent="0.3">
      <c r="A52" s="7" t="s">
        <v>16</v>
      </c>
      <c r="B52" s="7" t="s">
        <v>69</v>
      </c>
      <c r="C52" s="1">
        <v>1482</v>
      </c>
      <c r="D52" s="1">
        <v>1403</v>
      </c>
      <c r="E52" s="1">
        <v>1362</v>
      </c>
      <c r="F52" s="1">
        <v>1302</v>
      </c>
      <c r="G52" s="1">
        <v>1306</v>
      </c>
      <c r="H52" s="1">
        <v>1325</v>
      </c>
      <c r="I52" s="1">
        <v>1351</v>
      </c>
      <c r="J52" s="1">
        <v>1475</v>
      </c>
      <c r="K52" s="1">
        <v>1634</v>
      </c>
      <c r="L52" s="1">
        <v>1811</v>
      </c>
      <c r="M52" s="1">
        <v>1975</v>
      </c>
      <c r="N52" s="1">
        <v>2149</v>
      </c>
      <c r="O52" s="1">
        <v>2181</v>
      </c>
    </row>
    <row r="53" spans="1:15" x14ac:dyDescent="0.3">
      <c r="A53" s="7" t="s">
        <v>16</v>
      </c>
      <c r="B53" s="7" t="s">
        <v>70</v>
      </c>
      <c r="C53" s="1">
        <v>1536</v>
      </c>
      <c r="D53" s="1">
        <v>1537</v>
      </c>
      <c r="E53" s="1">
        <v>1483</v>
      </c>
      <c r="F53" s="1">
        <v>1471</v>
      </c>
      <c r="G53" s="1">
        <v>1499</v>
      </c>
      <c r="H53" s="1">
        <v>1503</v>
      </c>
      <c r="I53" s="1">
        <v>1488</v>
      </c>
      <c r="J53" s="1">
        <v>1460</v>
      </c>
      <c r="K53" s="1">
        <v>1480</v>
      </c>
      <c r="L53" s="1">
        <v>1492</v>
      </c>
      <c r="M53" s="1">
        <v>1552</v>
      </c>
      <c r="N53" s="1">
        <v>1579</v>
      </c>
      <c r="O53" s="1">
        <v>1609</v>
      </c>
    </row>
    <row r="54" spans="1:15" x14ac:dyDescent="0.3">
      <c r="A54" s="7" t="s">
        <v>16</v>
      </c>
      <c r="B54" s="7" t="s">
        <v>71</v>
      </c>
      <c r="C54" s="1">
        <v>1347</v>
      </c>
      <c r="D54" s="1">
        <v>1338</v>
      </c>
      <c r="E54" s="1">
        <v>1329</v>
      </c>
      <c r="F54" s="1">
        <v>1353</v>
      </c>
      <c r="G54" s="1">
        <v>1366</v>
      </c>
      <c r="H54" s="1">
        <v>1368</v>
      </c>
      <c r="I54" s="1">
        <v>1350</v>
      </c>
      <c r="J54" s="1">
        <v>1369</v>
      </c>
      <c r="K54" s="1">
        <v>1374</v>
      </c>
      <c r="L54" s="1">
        <v>1373</v>
      </c>
      <c r="M54" s="1">
        <v>1418</v>
      </c>
      <c r="N54" s="1">
        <v>1469</v>
      </c>
      <c r="O54" s="1">
        <v>1440</v>
      </c>
    </row>
    <row r="55" spans="1:15" x14ac:dyDescent="0.3">
      <c r="A55" s="7" t="s">
        <v>16</v>
      </c>
      <c r="B55" s="7" t="s">
        <v>72</v>
      </c>
      <c r="C55" s="1">
        <v>630</v>
      </c>
      <c r="D55" s="1">
        <v>627</v>
      </c>
      <c r="E55" s="1">
        <v>587</v>
      </c>
      <c r="F55" s="1">
        <v>566</v>
      </c>
      <c r="G55" s="1">
        <v>561</v>
      </c>
      <c r="H55" s="1">
        <v>586</v>
      </c>
      <c r="I55" s="1">
        <v>593</v>
      </c>
      <c r="J55" s="1">
        <v>625</v>
      </c>
      <c r="K55" s="1">
        <v>656</v>
      </c>
      <c r="L55" s="1">
        <v>691</v>
      </c>
      <c r="M55" s="1">
        <v>698</v>
      </c>
      <c r="N55" s="1">
        <v>715</v>
      </c>
      <c r="O55" s="1">
        <v>772</v>
      </c>
    </row>
    <row r="56" spans="1:15" x14ac:dyDescent="0.3">
      <c r="A56" s="7" t="s">
        <v>16</v>
      </c>
      <c r="B56" s="7" t="s">
        <v>73</v>
      </c>
      <c r="C56" s="1">
        <v>136</v>
      </c>
      <c r="D56" s="1">
        <v>126</v>
      </c>
      <c r="E56" s="1">
        <v>113</v>
      </c>
      <c r="F56" s="1">
        <v>96</v>
      </c>
      <c r="G56" s="1">
        <v>106</v>
      </c>
      <c r="H56" s="1">
        <v>117</v>
      </c>
      <c r="I56" s="1">
        <v>123</v>
      </c>
      <c r="J56" s="1">
        <v>135</v>
      </c>
      <c r="K56" s="1">
        <v>151</v>
      </c>
      <c r="L56" s="1">
        <v>153</v>
      </c>
      <c r="M56" s="1">
        <v>170</v>
      </c>
      <c r="N56" s="1">
        <v>182</v>
      </c>
      <c r="O56" s="1">
        <v>173</v>
      </c>
    </row>
    <row r="57" spans="1:15" x14ac:dyDescent="0.3">
      <c r="A57" s="7" t="s">
        <v>17</v>
      </c>
      <c r="B57" s="7" t="s">
        <v>62</v>
      </c>
      <c r="C57" s="1">
        <v>559</v>
      </c>
      <c r="D57" s="1">
        <v>547</v>
      </c>
      <c r="E57" s="1">
        <v>553</v>
      </c>
      <c r="F57" s="1">
        <v>359</v>
      </c>
      <c r="G57" s="1">
        <v>307</v>
      </c>
      <c r="H57" s="1">
        <v>329</v>
      </c>
      <c r="I57" s="1">
        <v>454</v>
      </c>
      <c r="J57" s="1">
        <v>788</v>
      </c>
      <c r="K57" s="1">
        <v>913</v>
      </c>
      <c r="L57" s="1">
        <v>1067</v>
      </c>
      <c r="M57" s="1">
        <v>1629</v>
      </c>
      <c r="N57" s="1">
        <v>2331</v>
      </c>
      <c r="O57" s="1">
        <v>3666</v>
      </c>
    </row>
    <row r="58" spans="1:15" x14ac:dyDescent="0.3">
      <c r="A58" s="7" t="s">
        <v>17</v>
      </c>
      <c r="B58" s="7" t="s">
        <v>63</v>
      </c>
      <c r="C58" s="1">
        <v>1989</v>
      </c>
      <c r="D58" s="1">
        <v>1784</v>
      </c>
      <c r="E58" s="1">
        <v>1580</v>
      </c>
      <c r="F58" s="1">
        <v>957</v>
      </c>
      <c r="G58" s="1">
        <v>706</v>
      </c>
      <c r="H58" s="1">
        <v>683</v>
      </c>
      <c r="I58" s="1">
        <v>767</v>
      </c>
      <c r="J58" s="1">
        <v>986</v>
      </c>
      <c r="K58" s="1">
        <v>1358</v>
      </c>
      <c r="L58" s="1">
        <v>1591</v>
      </c>
      <c r="M58" s="1">
        <v>1457</v>
      </c>
      <c r="N58" s="1">
        <v>2210</v>
      </c>
      <c r="O58" s="1">
        <v>3485</v>
      </c>
    </row>
    <row r="59" spans="1:15" x14ac:dyDescent="0.3">
      <c r="A59" s="7" t="s">
        <v>17</v>
      </c>
      <c r="B59" s="7" t="s">
        <v>64</v>
      </c>
      <c r="C59" s="1">
        <v>1449</v>
      </c>
      <c r="D59" s="1">
        <v>1307</v>
      </c>
      <c r="E59" s="1">
        <v>1030</v>
      </c>
      <c r="F59" s="1">
        <v>678</v>
      </c>
      <c r="G59" s="1">
        <v>480</v>
      </c>
      <c r="H59" s="1">
        <v>481</v>
      </c>
      <c r="I59" s="1">
        <v>483</v>
      </c>
      <c r="J59" s="1">
        <v>508</v>
      </c>
      <c r="K59" s="1">
        <v>682</v>
      </c>
      <c r="L59" s="1">
        <v>769</v>
      </c>
      <c r="M59" s="1">
        <v>692</v>
      </c>
      <c r="N59" s="1">
        <v>813</v>
      </c>
      <c r="O59" s="1">
        <v>1116</v>
      </c>
    </row>
    <row r="60" spans="1:15" x14ac:dyDescent="0.3">
      <c r="A60" s="7" t="s">
        <v>17</v>
      </c>
      <c r="B60" s="7" t="s">
        <v>65</v>
      </c>
      <c r="C60" s="1">
        <v>679</v>
      </c>
      <c r="D60" s="1">
        <v>646</v>
      </c>
      <c r="E60" s="1">
        <v>525</v>
      </c>
      <c r="F60" s="1">
        <v>317</v>
      </c>
      <c r="G60" s="1">
        <v>272</v>
      </c>
      <c r="H60" s="1">
        <v>269</v>
      </c>
      <c r="I60" s="1">
        <v>277</v>
      </c>
      <c r="J60" s="1">
        <v>300</v>
      </c>
      <c r="K60" s="1">
        <v>321</v>
      </c>
      <c r="L60" s="1">
        <v>334</v>
      </c>
      <c r="M60" s="1">
        <v>326</v>
      </c>
      <c r="N60" s="1">
        <v>327</v>
      </c>
      <c r="O60" s="1">
        <v>389</v>
      </c>
    </row>
    <row r="61" spans="1:15" x14ac:dyDescent="0.3">
      <c r="A61" s="7" t="s">
        <v>17</v>
      </c>
      <c r="B61" s="7" t="s">
        <v>66</v>
      </c>
      <c r="C61" s="1">
        <v>198</v>
      </c>
      <c r="D61" s="1">
        <v>163</v>
      </c>
      <c r="E61" s="1">
        <v>108</v>
      </c>
      <c r="F61" s="1">
        <v>82</v>
      </c>
      <c r="G61" s="1">
        <v>68</v>
      </c>
      <c r="H61" s="1">
        <v>75</v>
      </c>
      <c r="I61" s="1">
        <v>78</v>
      </c>
      <c r="J61" s="1">
        <v>82</v>
      </c>
      <c r="K61" s="1">
        <v>93</v>
      </c>
      <c r="L61" s="1">
        <v>100</v>
      </c>
      <c r="M61" s="1">
        <v>94</v>
      </c>
      <c r="N61" s="1">
        <v>88</v>
      </c>
      <c r="O61" s="1">
        <v>122</v>
      </c>
    </row>
    <row r="62" spans="1:15" x14ac:dyDescent="0.3">
      <c r="A62" s="7" t="s">
        <v>17</v>
      </c>
      <c r="B62" s="7" t="s">
        <v>67</v>
      </c>
      <c r="C62" s="1">
        <v>26</v>
      </c>
      <c r="D62" s="1">
        <v>24</v>
      </c>
      <c r="E62" s="1">
        <v>17</v>
      </c>
      <c r="F62" s="1">
        <v>6</v>
      </c>
      <c r="G62" s="1">
        <v>10</v>
      </c>
      <c r="H62" s="1">
        <v>11</v>
      </c>
      <c r="I62" s="1">
        <v>12</v>
      </c>
      <c r="J62" s="1">
        <v>16</v>
      </c>
      <c r="K62" s="1">
        <v>14</v>
      </c>
      <c r="L62" s="1">
        <v>12</v>
      </c>
      <c r="M62" s="1">
        <v>14</v>
      </c>
      <c r="N62" s="1">
        <v>15</v>
      </c>
      <c r="O62" s="1">
        <v>16</v>
      </c>
    </row>
    <row r="63" spans="1:15" x14ac:dyDescent="0.3">
      <c r="A63" s="7" t="s">
        <v>17</v>
      </c>
      <c r="B63" s="7" t="s">
        <v>68</v>
      </c>
      <c r="C63" s="1">
        <v>481</v>
      </c>
      <c r="D63" s="1">
        <v>471</v>
      </c>
      <c r="E63" s="1">
        <v>483</v>
      </c>
      <c r="F63" s="1">
        <v>316</v>
      </c>
      <c r="G63" s="1">
        <v>272</v>
      </c>
      <c r="H63" s="1">
        <v>320</v>
      </c>
      <c r="I63" s="1">
        <v>400</v>
      </c>
      <c r="J63" s="1">
        <v>819</v>
      </c>
      <c r="K63" s="1">
        <v>789</v>
      </c>
      <c r="L63" s="1">
        <v>1065</v>
      </c>
      <c r="M63" s="1">
        <v>1567</v>
      </c>
      <c r="N63" s="1">
        <v>2186</v>
      </c>
      <c r="O63" s="1">
        <v>3124</v>
      </c>
    </row>
    <row r="64" spans="1:15" x14ac:dyDescent="0.3">
      <c r="A64" s="7" t="s">
        <v>17</v>
      </c>
      <c r="B64" s="7" t="s">
        <v>69</v>
      </c>
      <c r="C64" s="1">
        <v>2957</v>
      </c>
      <c r="D64" s="1">
        <v>2633</v>
      </c>
      <c r="E64" s="1">
        <v>2258</v>
      </c>
      <c r="F64" s="1">
        <v>1455</v>
      </c>
      <c r="G64" s="1">
        <v>1035</v>
      </c>
      <c r="H64" s="1">
        <v>986</v>
      </c>
      <c r="I64" s="1">
        <v>1043</v>
      </c>
      <c r="J64" s="1">
        <v>1469</v>
      </c>
      <c r="K64" s="1">
        <v>1882</v>
      </c>
      <c r="L64" s="1">
        <v>2194</v>
      </c>
      <c r="M64" s="1">
        <v>1876</v>
      </c>
      <c r="N64" s="1">
        <v>2633</v>
      </c>
      <c r="O64" s="1">
        <v>3650</v>
      </c>
    </row>
    <row r="65" spans="1:15" x14ac:dyDescent="0.3">
      <c r="A65" s="7" t="s">
        <v>17</v>
      </c>
      <c r="B65" s="7" t="s">
        <v>70</v>
      </c>
      <c r="C65" s="1">
        <v>3844</v>
      </c>
      <c r="D65" s="1">
        <v>3395</v>
      </c>
      <c r="E65" s="1">
        <v>2600</v>
      </c>
      <c r="F65" s="1">
        <v>1585</v>
      </c>
      <c r="G65" s="1">
        <v>1148</v>
      </c>
      <c r="H65" s="1">
        <v>1043</v>
      </c>
      <c r="I65" s="1">
        <v>1109</v>
      </c>
      <c r="J65" s="1">
        <v>1087</v>
      </c>
      <c r="K65" s="1">
        <v>1321</v>
      </c>
      <c r="L65" s="1">
        <v>1308</v>
      </c>
      <c r="M65" s="1">
        <v>1141</v>
      </c>
      <c r="N65" s="1">
        <v>1174</v>
      </c>
      <c r="O65" s="1">
        <v>1385</v>
      </c>
    </row>
    <row r="66" spans="1:15" x14ac:dyDescent="0.3">
      <c r="A66" s="7" t="s">
        <v>17</v>
      </c>
      <c r="B66" s="7" t="s">
        <v>71</v>
      </c>
      <c r="C66" s="1">
        <v>2722</v>
      </c>
      <c r="D66" s="1">
        <v>2392</v>
      </c>
      <c r="E66" s="1">
        <v>1768</v>
      </c>
      <c r="F66" s="1">
        <v>1096</v>
      </c>
      <c r="G66" s="1">
        <v>845</v>
      </c>
      <c r="H66" s="1">
        <v>809</v>
      </c>
      <c r="I66" s="1">
        <v>768</v>
      </c>
      <c r="J66" s="1">
        <v>745</v>
      </c>
      <c r="K66" s="1">
        <v>874</v>
      </c>
      <c r="L66" s="1">
        <v>875</v>
      </c>
      <c r="M66" s="1">
        <v>790</v>
      </c>
      <c r="N66" s="1">
        <v>827</v>
      </c>
      <c r="O66" s="1">
        <v>842</v>
      </c>
    </row>
    <row r="67" spans="1:15" x14ac:dyDescent="0.3">
      <c r="A67" s="7" t="s">
        <v>17</v>
      </c>
      <c r="B67" s="7" t="s">
        <v>72</v>
      </c>
      <c r="C67" s="1">
        <v>1119</v>
      </c>
      <c r="D67" s="1">
        <v>980</v>
      </c>
      <c r="E67" s="1">
        <v>704</v>
      </c>
      <c r="F67" s="1">
        <v>433</v>
      </c>
      <c r="G67" s="1">
        <v>371</v>
      </c>
      <c r="H67" s="1">
        <v>336</v>
      </c>
      <c r="I67" s="1">
        <v>336</v>
      </c>
      <c r="J67" s="1">
        <v>357</v>
      </c>
      <c r="K67" s="1">
        <v>411</v>
      </c>
      <c r="L67" s="1">
        <v>424</v>
      </c>
      <c r="M67" s="1">
        <v>415</v>
      </c>
      <c r="N67" s="1">
        <v>441</v>
      </c>
      <c r="O67" s="1">
        <v>452</v>
      </c>
    </row>
    <row r="68" spans="1:15" x14ac:dyDescent="0.3">
      <c r="A68" s="7" t="s">
        <v>17</v>
      </c>
      <c r="B68" s="7" t="s">
        <v>73</v>
      </c>
      <c r="C68" s="1">
        <v>212</v>
      </c>
      <c r="D68" s="1">
        <v>189</v>
      </c>
      <c r="E68" s="1">
        <v>129</v>
      </c>
      <c r="F68" s="1">
        <v>64</v>
      </c>
      <c r="G68" s="1">
        <v>50</v>
      </c>
      <c r="H68" s="1">
        <v>45</v>
      </c>
      <c r="I68" s="1">
        <v>45</v>
      </c>
      <c r="J68" s="1">
        <v>52</v>
      </c>
      <c r="K68" s="1">
        <v>69</v>
      </c>
      <c r="L68" s="1">
        <v>67</v>
      </c>
      <c r="M68" s="1">
        <v>65</v>
      </c>
      <c r="N68" s="1">
        <v>68</v>
      </c>
      <c r="O68" s="1">
        <v>94</v>
      </c>
    </row>
    <row r="69" spans="1:15" x14ac:dyDescent="0.3">
      <c r="A69" s="10" t="s">
        <v>18</v>
      </c>
      <c r="B69" s="10" t="s">
        <v>18</v>
      </c>
      <c r="C69" s="5">
        <v>236244</v>
      </c>
      <c r="D69" s="5">
        <v>238261</v>
      </c>
      <c r="E69" s="5">
        <v>236921</v>
      </c>
      <c r="F69" s="5">
        <v>234732</v>
      </c>
      <c r="G69" s="5">
        <v>237239</v>
      </c>
      <c r="H69" s="5">
        <v>242642</v>
      </c>
      <c r="I69" s="5">
        <v>250210</v>
      </c>
      <c r="J69" s="5">
        <v>260320</v>
      </c>
      <c r="K69" s="5">
        <v>272255</v>
      </c>
      <c r="L69" s="5">
        <v>283663</v>
      </c>
      <c r="M69" s="5">
        <v>296182</v>
      </c>
      <c r="N69" s="5">
        <v>313829</v>
      </c>
      <c r="O69" s="5">
        <v>328149</v>
      </c>
    </row>
    <row r="70" spans="1:15" x14ac:dyDescent="0.3">
      <c r="A70" s="15"/>
      <c r="B70" s="15"/>
    </row>
    <row r="71" spans="1:15" x14ac:dyDescent="0.3">
      <c r="A71" s="15"/>
      <c r="B71" s="15"/>
    </row>
    <row r="72" spans="1:15" x14ac:dyDescent="0.3">
      <c r="A72" s="15"/>
      <c r="B72" s="15"/>
      <c r="C72" s="18" t="s">
        <v>37</v>
      </c>
      <c r="D72" s="19"/>
      <c r="E72" s="19"/>
      <c r="F72" s="19"/>
      <c r="G72" s="19"/>
      <c r="H72" s="19"/>
      <c r="I72" s="19"/>
      <c r="J72" s="19"/>
      <c r="K72" s="19"/>
      <c r="L72" s="19"/>
      <c r="M72" s="19"/>
      <c r="N72" s="19"/>
      <c r="O72" s="19"/>
    </row>
    <row r="73" spans="1:15" x14ac:dyDescent="0.3">
      <c r="A73" s="9" t="s">
        <v>41</v>
      </c>
      <c r="B73" s="9" t="s">
        <v>41</v>
      </c>
      <c r="C73" s="4" t="s">
        <v>0</v>
      </c>
      <c r="D73" s="4" t="s">
        <v>1</v>
      </c>
      <c r="E73" s="4" t="s">
        <v>2</v>
      </c>
      <c r="F73" s="4" t="s">
        <v>3</v>
      </c>
      <c r="G73" s="4" t="s">
        <v>4</v>
      </c>
      <c r="H73" s="4" t="s">
        <v>5</v>
      </c>
      <c r="I73" s="4" t="s">
        <v>6</v>
      </c>
      <c r="J73" s="4" t="s">
        <v>7</v>
      </c>
      <c r="K73" s="4" t="s">
        <v>8</v>
      </c>
      <c r="L73" s="4" t="s">
        <v>9</v>
      </c>
      <c r="M73" s="4" t="s">
        <v>10</v>
      </c>
      <c r="N73" s="4" t="s">
        <v>11</v>
      </c>
      <c r="O73" s="4" t="s">
        <v>12</v>
      </c>
    </row>
    <row r="74" spans="1:15" x14ac:dyDescent="0.3">
      <c r="A74" s="8" t="s">
        <v>13</v>
      </c>
      <c r="B74" s="8" t="s">
        <v>62</v>
      </c>
      <c r="C74" s="2">
        <v>0.610364274819991</v>
      </c>
      <c r="D74" s="2">
        <v>0.60070189785001205</v>
      </c>
      <c r="E74" s="2">
        <v>0.58877384559043799</v>
      </c>
      <c r="F74" s="2">
        <v>0.57986408919971</v>
      </c>
      <c r="G74" s="2">
        <v>0.57507592697660403</v>
      </c>
      <c r="H74" s="2">
        <v>0.56803592216863497</v>
      </c>
      <c r="I74" s="2">
        <v>0.55915276916549705</v>
      </c>
      <c r="J74" s="2">
        <v>0.55363223609534595</v>
      </c>
      <c r="K74" s="2">
        <v>0.55365726707694196</v>
      </c>
      <c r="L74" s="2">
        <v>0.55602423954372604</v>
      </c>
      <c r="M74" s="2">
        <v>0.56032420566797103</v>
      </c>
      <c r="N74" s="2">
        <v>0.57057539003920099</v>
      </c>
      <c r="O74" s="2">
        <v>0.58676903390914903</v>
      </c>
    </row>
    <row r="75" spans="1:15" x14ac:dyDescent="0.3">
      <c r="A75" s="8" t="s">
        <v>13</v>
      </c>
      <c r="B75" s="8" t="s">
        <v>63</v>
      </c>
      <c r="C75" s="2">
        <v>0.50305353871208502</v>
      </c>
      <c r="D75" s="2">
        <v>0.5175983436853</v>
      </c>
      <c r="E75" s="2">
        <v>0.52972223614103697</v>
      </c>
      <c r="F75" s="2">
        <v>0.542638717632552</v>
      </c>
      <c r="G75" s="2">
        <v>0.553054247564987</v>
      </c>
      <c r="H75" s="2">
        <v>0.55987065176440998</v>
      </c>
      <c r="I75" s="2">
        <v>0.561419417240962</v>
      </c>
      <c r="J75" s="2">
        <v>0.55918036816913197</v>
      </c>
      <c r="K75" s="2">
        <v>0.55356897263100002</v>
      </c>
      <c r="L75" s="2">
        <v>0.54844205160216397</v>
      </c>
      <c r="M75" s="2">
        <v>0.54199256941728602</v>
      </c>
      <c r="N75" s="2">
        <v>0.53604947833614303</v>
      </c>
      <c r="O75" s="2">
        <v>0.53377617902147301</v>
      </c>
    </row>
    <row r="76" spans="1:15" x14ac:dyDescent="0.3">
      <c r="A76" s="8" t="s">
        <v>13</v>
      </c>
      <c r="B76" s="8" t="s">
        <v>64</v>
      </c>
      <c r="C76" s="2">
        <v>0.421812812941327</v>
      </c>
      <c r="D76" s="2">
        <v>0.42678821586133397</v>
      </c>
      <c r="E76" s="2">
        <v>0.432765695527288</v>
      </c>
      <c r="F76" s="2">
        <v>0.43703361023392401</v>
      </c>
      <c r="G76" s="2">
        <v>0.44068358080985198</v>
      </c>
      <c r="H76" s="2">
        <v>0.448256957047792</v>
      </c>
      <c r="I76" s="2">
        <v>0.45716631694188498</v>
      </c>
      <c r="J76" s="2">
        <v>0.46568212294445599</v>
      </c>
      <c r="K76" s="2">
        <v>0.47661173255913197</v>
      </c>
      <c r="L76" s="2">
        <v>0.48728315079614898</v>
      </c>
      <c r="M76" s="2">
        <v>0.497695852534562</v>
      </c>
      <c r="N76" s="2">
        <v>0.50805307388870702</v>
      </c>
      <c r="O76" s="2">
        <v>0.51833432191145401</v>
      </c>
    </row>
    <row r="77" spans="1:15" x14ac:dyDescent="0.3">
      <c r="A77" s="8" t="s">
        <v>13</v>
      </c>
      <c r="B77" s="8" t="s">
        <v>65</v>
      </c>
      <c r="C77" s="2">
        <v>0.33466353915983799</v>
      </c>
      <c r="D77" s="2">
        <v>0.342508462497773</v>
      </c>
      <c r="E77" s="2">
        <v>0.35023725655730498</v>
      </c>
      <c r="F77" s="2">
        <v>0.358201299441468</v>
      </c>
      <c r="G77" s="2">
        <v>0.36921238396976302</v>
      </c>
      <c r="H77" s="2">
        <v>0.37747377527846898</v>
      </c>
      <c r="I77" s="2">
        <v>0.38501367462361602</v>
      </c>
      <c r="J77" s="2">
        <v>0.39341920739625003</v>
      </c>
      <c r="K77" s="2">
        <v>0.40280959693864699</v>
      </c>
      <c r="L77" s="2">
        <v>0.41160924040720398</v>
      </c>
      <c r="M77" s="2">
        <v>0.41957493343476598</v>
      </c>
      <c r="N77" s="2">
        <v>0.42545287778032598</v>
      </c>
      <c r="O77" s="2">
        <v>0.43271134043546899</v>
      </c>
    </row>
    <row r="78" spans="1:15" x14ac:dyDescent="0.3">
      <c r="A78" s="8" t="s">
        <v>13</v>
      </c>
      <c r="B78" s="8" t="s">
        <v>66</v>
      </c>
      <c r="C78" s="2">
        <v>0.22460840598199699</v>
      </c>
      <c r="D78" s="2">
        <v>0.22971143569647301</v>
      </c>
      <c r="E78" s="2">
        <v>0.23034346804155001</v>
      </c>
      <c r="F78" s="2">
        <v>0.23668318364818799</v>
      </c>
      <c r="G78" s="2">
        <v>0.23884574387086899</v>
      </c>
      <c r="H78" s="2">
        <v>0.24283392434988199</v>
      </c>
      <c r="I78" s="2">
        <v>0.24845733739981599</v>
      </c>
      <c r="J78" s="2">
        <v>0.25723363980530001</v>
      </c>
      <c r="K78" s="2">
        <v>0.26627587927163898</v>
      </c>
      <c r="L78" s="2">
        <v>0.27410985865092102</v>
      </c>
      <c r="M78" s="2">
        <v>0.27758552221024602</v>
      </c>
      <c r="N78" s="2">
        <v>0.28534496687671701</v>
      </c>
      <c r="O78" s="2">
        <v>0.29181659298858798</v>
      </c>
    </row>
    <row r="79" spans="1:15" x14ac:dyDescent="0.3">
      <c r="A79" s="8" t="s">
        <v>13</v>
      </c>
      <c r="B79" s="8" t="s">
        <v>67</v>
      </c>
      <c r="C79" s="2">
        <v>0.161254199328108</v>
      </c>
      <c r="D79" s="2">
        <v>0.15926358854471101</v>
      </c>
      <c r="E79" s="2">
        <v>0.153924566768603</v>
      </c>
      <c r="F79" s="2">
        <v>0.15770319450060699</v>
      </c>
      <c r="G79" s="2">
        <v>0.15864811133200801</v>
      </c>
      <c r="H79" s="2">
        <v>0.16030814380044001</v>
      </c>
      <c r="I79" s="2">
        <v>0.16252072968490899</v>
      </c>
      <c r="J79" s="2">
        <v>0.16562107904642401</v>
      </c>
      <c r="K79" s="2">
        <v>0.16836289619075301</v>
      </c>
      <c r="L79" s="2">
        <v>0.167470905478286</v>
      </c>
      <c r="M79" s="2">
        <v>0.171529860921734</v>
      </c>
      <c r="N79" s="2">
        <v>0.17504465424853299</v>
      </c>
      <c r="O79" s="2">
        <v>0.185650887573965</v>
      </c>
    </row>
    <row r="80" spans="1:15" x14ac:dyDescent="0.3">
      <c r="A80" s="8" t="s">
        <v>13</v>
      </c>
      <c r="B80" s="8" t="s">
        <v>68</v>
      </c>
      <c r="C80" s="2">
        <v>0.389635725180009</v>
      </c>
      <c r="D80" s="2">
        <v>0.39929810214998801</v>
      </c>
      <c r="E80" s="2">
        <v>0.41122615440956201</v>
      </c>
      <c r="F80" s="2">
        <v>0.42013591080029</v>
      </c>
      <c r="G80" s="2">
        <v>0.42492407302339602</v>
      </c>
      <c r="H80" s="2">
        <v>0.43196407783136498</v>
      </c>
      <c r="I80" s="2">
        <v>0.440847230834503</v>
      </c>
      <c r="J80" s="2">
        <v>0.44636776390465399</v>
      </c>
      <c r="K80" s="2">
        <v>0.44634273292305798</v>
      </c>
      <c r="L80" s="2">
        <v>0.44397576045627402</v>
      </c>
      <c r="M80" s="2">
        <v>0.43967579433202902</v>
      </c>
      <c r="N80" s="2">
        <v>0.42942460996079901</v>
      </c>
      <c r="O80" s="2">
        <v>0.41323096609085103</v>
      </c>
    </row>
    <row r="81" spans="1:15" x14ac:dyDescent="0.3">
      <c r="A81" s="8" t="s">
        <v>13</v>
      </c>
      <c r="B81" s="8" t="s">
        <v>69</v>
      </c>
      <c r="C81" s="2">
        <v>0.49694646128791498</v>
      </c>
      <c r="D81" s="2">
        <v>0.4824016563147</v>
      </c>
      <c r="E81" s="2">
        <v>0.47027776385896303</v>
      </c>
      <c r="F81" s="2">
        <v>0.457361282367448</v>
      </c>
      <c r="G81" s="2">
        <v>0.446945752435013</v>
      </c>
      <c r="H81" s="2">
        <v>0.44012934823559002</v>
      </c>
      <c r="I81" s="2">
        <v>0.438580582759038</v>
      </c>
      <c r="J81" s="2">
        <v>0.44081963183086798</v>
      </c>
      <c r="K81" s="2">
        <v>0.44643102736899998</v>
      </c>
      <c r="L81" s="2">
        <v>0.45155794839783597</v>
      </c>
      <c r="M81" s="2">
        <v>0.45800743058271398</v>
      </c>
      <c r="N81" s="2">
        <v>0.46395052166385697</v>
      </c>
      <c r="O81" s="2">
        <v>0.46622382097852699</v>
      </c>
    </row>
    <row r="82" spans="1:15" x14ac:dyDescent="0.3">
      <c r="A82" s="8" t="s">
        <v>13</v>
      </c>
      <c r="B82" s="8" t="s">
        <v>70</v>
      </c>
      <c r="C82" s="2">
        <v>0.578187187058672</v>
      </c>
      <c r="D82" s="2">
        <v>0.57321178413866603</v>
      </c>
      <c r="E82" s="2">
        <v>0.56723430447271195</v>
      </c>
      <c r="F82" s="2">
        <v>0.56296638976607605</v>
      </c>
      <c r="G82" s="2">
        <v>0.55931641919014796</v>
      </c>
      <c r="H82" s="2">
        <v>0.551743042952208</v>
      </c>
      <c r="I82" s="2">
        <v>0.54283368305811497</v>
      </c>
      <c r="J82" s="2">
        <v>0.53431787705554401</v>
      </c>
      <c r="K82" s="2">
        <v>0.52338826744086797</v>
      </c>
      <c r="L82" s="2">
        <v>0.51271684920385097</v>
      </c>
      <c r="M82" s="2">
        <v>0.50230414746543794</v>
      </c>
      <c r="N82" s="2">
        <v>0.49194692611129298</v>
      </c>
      <c r="O82" s="2">
        <v>0.48166567808854599</v>
      </c>
    </row>
    <row r="83" spans="1:15" x14ac:dyDescent="0.3">
      <c r="A83" s="8" t="s">
        <v>13</v>
      </c>
      <c r="B83" s="8" t="s">
        <v>71</v>
      </c>
      <c r="C83" s="2">
        <v>0.66533646084016196</v>
      </c>
      <c r="D83" s="2">
        <v>0.657491537502227</v>
      </c>
      <c r="E83" s="2">
        <v>0.64976274344269502</v>
      </c>
      <c r="F83" s="2">
        <v>0.64179870055853205</v>
      </c>
      <c r="G83" s="2">
        <v>0.63078761603023703</v>
      </c>
      <c r="H83" s="2">
        <v>0.62252622472153096</v>
      </c>
      <c r="I83" s="2">
        <v>0.61498632537638398</v>
      </c>
      <c r="J83" s="2">
        <v>0.60658079260374997</v>
      </c>
      <c r="K83" s="2">
        <v>0.59719040306135296</v>
      </c>
      <c r="L83" s="2">
        <v>0.58839075959279596</v>
      </c>
      <c r="M83" s="2">
        <v>0.58042506656523396</v>
      </c>
      <c r="N83" s="2">
        <v>0.57454712221967397</v>
      </c>
      <c r="O83" s="2">
        <v>0.56728865956453101</v>
      </c>
    </row>
    <row r="84" spans="1:15" x14ac:dyDescent="0.3">
      <c r="A84" s="8" t="s">
        <v>13</v>
      </c>
      <c r="B84" s="8" t="s">
        <v>72</v>
      </c>
      <c r="C84" s="2">
        <v>0.77539159401800295</v>
      </c>
      <c r="D84" s="2">
        <v>0.77028856430352699</v>
      </c>
      <c r="E84" s="2">
        <v>0.76965653195844996</v>
      </c>
      <c r="F84" s="2">
        <v>0.76331681635181203</v>
      </c>
      <c r="G84" s="2">
        <v>0.76115425612913001</v>
      </c>
      <c r="H84" s="2">
        <v>0.75716607565011795</v>
      </c>
      <c r="I84" s="2">
        <v>0.75154266260018399</v>
      </c>
      <c r="J84" s="2">
        <v>0.74276636019469999</v>
      </c>
      <c r="K84" s="2">
        <v>0.73372412072836102</v>
      </c>
      <c r="L84" s="2">
        <v>0.72589014134907903</v>
      </c>
      <c r="M84" s="2">
        <v>0.72241447778975398</v>
      </c>
      <c r="N84" s="2">
        <v>0.71465503312328305</v>
      </c>
      <c r="O84" s="2">
        <v>0.70818340701141202</v>
      </c>
    </row>
    <row r="85" spans="1:15" x14ac:dyDescent="0.3">
      <c r="A85" s="8" t="s">
        <v>13</v>
      </c>
      <c r="B85" s="8" t="s">
        <v>73</v>
      </c>
      <c r="C85" s="2">
        <v>0.83874580067189297</v>
      </c>
      <c r="D85" s="2">
        <v>0.84073641145528899</v>
      </c>
      <c r="E85" s="2">
        <v>0.846075433231397</v>
      </c>
      <c r="F85" s="2">
        <v>0.84229680549939301</v>
      </c>
      <c r="G85" s="2">
        <v>0.84135188866799204</v>
      </c>
      <c r="H85" s="2">
        <v>0.83969185619955999</v>
      </c>
      <c r="I85" s="2">
        <v>0.83747927031509095</v>
      </c>
      <c r="J85" s="2">
        <v>0.83437892095357602</v>
      </c>
      <c r="K85" s="2">
        <v>0.83163710380924705</v>
      </c>
      <c r="L85" s="2">
        <v>0.83252909452171397</v>
      </c>
      <c r="M85" s="2">
        <v>0.82847013907826605</v>
      </c>
      <c r="N85" s="2">
        <v>0.82495534575146701</v>
      </c>
      <c r="O85" s="2">
        <v>0.81434911242603503</v>
      </c>
    </row>
    <row r="86" spans="1:15" x14ac:dyDescent="0.3">
      <c r="A86" s="8" t="s">
        <v>14</v>
      </c>
      <c r="B86" s="8" t="s">
        <v>62</v>
      </c>
      <c r="C86" s="2">
        <v>0.61639824304538804</v>
      </c>
      <c r="D86" s="2">
        <v>0.60284697508896801</v>
      </c>
      <c r="E86" s="2">
        <v>0.61241970021413294</v>
      </c>
      <c r="F86" s="2">
        <v>0.59897360703812297</v>
      </c>
      <c r="G86" s="2">
        <v>0.58894401133947605</v>
      </c>
      <c r="H86" s="2">
        <v>0.57784431137724501</v>
      </c>
      <c r="I86" s="2">
        <v>0.57524828113063398</v>
      </c>
      <c r="J86" s="2">
        <v>0.584699453551913</v>
      </c>
      <c r="K86" s="2">
        <v>0.57998423955870804</v>
      </c>
      <c r="L86" s="2">
        <v>0.59817729908865003</v>
      </c>
      <c r="M86" s="2">
        <v>0.61872340425531902</v>
      </c>
      <c r="N86" s="2">
        <v>0.63079615048118998</v>
      </c>
      <c r="O86" s="2">
        <v>0.61852433281004704</v>
      </c>
    </row>
    <row r="87" spans="1:15" x14ac:dyDescent="0.3">
      <c r="A87" s="8" t="s">
        <v>14</v>
      </c>
      <c r="B87" s="8" t="s">
        <v>63</v>
      </c>
      <c r="C87" s="2">
        <v>0.53623188405797095</v>
      </c>
      <c r="D87" s="2">
        <v>0.55699774266365698</v>
      </c>
      <c r="E87" s="2">
        <v>0.57493188010899199</v>
      </c>
      <c r="F87" s="2">
        <v>0.581395348837209</v>
      </c>
      <c r="G87" s="2">
        <v>0.58874680306905403</v>
      </c>
      <c r="H87" s="2">
        <v>0.58843212237093701</v>
      </c>
      <c r="I87" s="2">
        <v>0.59664246823956402</v>
      </c>
      <c r="J87" s="2">
        <v>0.58906450234942298</v>
      </c>
      <c r="K87" s="2">
        <v>0.58319805194805197</v>
      </c>
      <c r="L87" s="2">
        <v>0.58137745286648701</v>
      </c>
      <c r="M87" s="2">
        <v>0.58764004336826903</v>
      </c>
      <c r="N87" s="2">
        <v>0.58254799301919702</v>
      </c>
      <c r="O87" s="2">
        <v>0.57181571815718202</v>
      </c>
    </row>
    <row r="88" spans="1:15" x14ac:dyDescent="0.3">
      <c r="A88" s="8" t="s">
        <v>14</v>
      </c>
      <c r="B88" s="8" t="s">
        <v>64</v>
      </c>
      <c r="C88" s="2">
        <v>0.45329471397538001</v>
      </c>
      <c r="D88" s="2">
        <v>0.45396600566572198</v>
      </c>
      <c r="E88" s="2">
        <v>0.46624472573839698</v>
      </c>
      <c r="F88" s="2">
        <v>0.48036465638148701</v>
      </c>
      <c r="G88" s="2">
        <v>0.481609993060375</v>
      </c>
      <c r="H88" s="2">
        <v>0.48698630136986298</v>
      </c>
      <c r="I88" s="2">
        <v>0.49483204134366898</v>
      </c>
      <c r="J88" s="2">
        <v>0.50030358227079497</v>
      </c>
      <c r="K88" s="2">
        <v>0.51174785100286502</v>
      </c>
      <c r="L88" s="2">
        <v>0.51657458563535896</v>
      </c>
      <c r="M88" s="2">
        <v>0.52808988764044895</v>
      </c>
      <c r="N88" s="2">
        <v>0.54612546125461303</v>
      </c>
      <c r="O88" s="2">
        <v>0.557164253619571</v>
      </c>
    </row>
    <row r="89" spans="1:15" x14ac:dyDescent="0.3">
      <c r="A89" s="8" t="s">
        <v>14</v>
      </c>
      <c r="B89" s="8" t="s">
        <v>65</v>
      </c>
      <c r="C89" s="2">
        <v>0.34369449378330402</v>
      </c>
      <c r="D89" s="2">
        <v>0.34920634920634902</v>
      </c>
      <c r="E89" s="2">
        <v>0.35257548845470699</v>
      </c>
      <c r="F89" s="2">
        <v>0.37062937062937101</v>
      </c>
      <c r="G89" s="2">
        <v>0.37627118644067797</v>
      </c>
      <c r="H89" s="2">
        <v>0.38879598662207399</v>
      </c>
      <c r="I89" s="2">
        <v>0.40068493150684897</v>
      </c>
      <c r="J89" s="2">
        <v>0.40630323679727398</v>
      </c>
      <c r="K89" s="2">
        <v>0.42021720969089399</v>
      </c>
      <c r="L89" s="2">
        <v>0.43488745980707399</v>
      </c>
      <c r="M89" s="2">
        <v>0.44012441679626801</v>
      </c>
      <c r="N89" s="2">
        <v>0.44184290030211498</v>
      </c>
      <c r="O89" s="2">
        <v>0.44893460690668602</v>
      </c>
    </row>
    <row r="90" spans="1:15" x14ac:dyDescent="0.3">
      <c r="A90" s="8" t="s">
        <v>14</v>
      </c>
      <c r="B90" s="8" t="s">
        <v>66</v>
      </c>
      <c r="C90" s="2">
        <v>0.20959595959596</v>
      </c>
      <c r="D90" s="2">
        <v>0.24630541871921199</v>
      </c>
      <c r="E90" s="2">
        <v>0.246851385390428</v>
      </c>
      <c r="F90" s="2">
        <v>0.23772609819121401</v>
      </c>
      <c r="G90" s="2">
        <v>0.225247524752475</v>
      </c>
      <c r="H90" s="2">
        <v>0.244075829383886</v>
      </c>
      <c r="I90" s="2">
        <v>0.24061810154525401</v>
      </c>
      <c r="J90" s="2">
        <v>0.26839826839826803</v>
      </c>
      <c r="K90" s="2">
        <v>0.26388888888888901</v>
      </c>
      <c r="L90" s="2">
        <v>0.25675675675675702</v>
      </c>
      <c r="M90" s="2">
        <v>0.28051001821493599</v>
      </c>
      <c r="N90" s="2">
        <v>0.28849557522123898</v>
      </c>
      <c r="O90" s="2">
        <v>0.27305605786618398</v>
      </c>
    </row>
    <row r="91" spans="1:15" x14ac:dyDescent="0.3">
      <c r="A91" s="8" t="s">
        <v>14</v>
      </c>
      <c r="B91" s="8" t="s">
        <v>67</v>
      </c>
      <c r="C91" s="2">
        <v>0.13559322033898299</v>
      </c>
      <c r="D91" s="2">
        <v>0.138461538461538</v>
      </c>
      <c r="E91" s="2">
        <v>0.2</v>
      </c>
      <c r="F91" s="2">
        <v>0.20588235294117599</v>
      </c>
      <c r="G91" s="2">
        <v>0.25</v>
      </c>
      <c r="H91" s="2">
        <v>0.19047619047618999</v>
      </c>
      <c r="I91" s="2">
        <v>0.15686274509803899</v>
      </c>
      <c r="J91" s="2">
        <v>0.22916666666666699</v>
      </c>
      <c r="K91" s="2">
        <v>0.245283018867925</v>
      </c>
      <c r="L91" s="2">
        <v>0.213114754098361</v>
      </c>
      <c r="M91" s="2">
        <v>0.213114754098361</v>
      </c>
      <c r="N91" s="2">
        <v>0.231884057971014</v>
      </c>
      <c r="O91" s="2">
        <v>0.22972972972972999</v>
      </c>
    </row>
    <row r="92" spans="1:15" x14ac:dyDescent="0.3">
      <c r="A92" s="8" t="s">
        <v>14</v>
      </c>
      <c r="B92" s="8" t="s">
        <v>68</v>
      </c>
      <c r="C92" s="2">
        <v>0.38360175695461202</v>
      </c>
      <c r="D92" s="2">
        <v>0.39715302491103199</v>
      </c>
      <c r="E92" s="2">
        <v>0.387580299785867</v>
      </c>
      <c r="F92" s="2">
        <v>0.40102639296187698</v>
      </c>
      <c r="G92" s="2">
        <v>0.41105598866052401</v>
      </c>
      <c r="H92" s="2">
        <v>0.42215568862275399</v>
      </c>
      <c r="I92" s="2">
        <v>0.42475171886936602</v>
      </c>
      <c r="J92" s="2">
        <v>0.415300546448087</v>
      </c>
      <c r="K92" s="2">
        <v>0.42001576044129202</v>
      </c>
      <c r="L92" s="2">
        <v>0.40182270091134997</v>
      </c>
      <c r="M92" s="2">
        <v>0.38127659574468098</v>
      </c>
      <c r="N92" s="2">
        <v>0.36920384951881002</v>
      </c>
      <c r="O92" s="2">
        <v>0.38147566718995302</v>
      </c>
    </row>
    <row r="93" spans="1:15" x14ac:dyDescent="0.3">
      <c r="A93" s="8" t="s">
        <v>14</v>
      </c>
      <c r="B93" s="8" t="s">
        <v>69</v>
      </c>
      <c r="C93" s="2">
        <v>0.46376811594202899</v>
      </c>
      <c r="D93" s="2">
        <v>0.44300225733634302</v>
      </c>
      <c r="E93" s="2">
        <v>0.42506811989100801</v>
      </c>
      <c r="F93" s="2">
        <v>0.418604651162791</v>
      </c>
      <c r="G93" s="2">
        <v>0.41125319693094597</v>
      </c>
      <c r="H93" s="2">
        <v>0.41156787762906299</v>
      </c>
      <c r="I93" s="2">
        <v>0.40335753176043598</v>
      </c>
      <c r="J93" s="2">
        <v>0.41093549765057702</v>
      </c>
      <c r="K93" s="2">
        <v>0.41680194805194798</v>
      </c>
      <c r="L93" s="2">
        <v>0.41862254713351299</v>
      </c>
      <c r="M93" s="2">
        <v>0.41235995663173097</v>
      </c>
      <c r="N93" s="2">
        <v>0.41745200698080298</v>
      </c>
      <c r="O93" s="2">
        <v>0.42818428184281798</v>
      </c>
    </row>
    <row r="94" spans="1:15" x14ac:dyDescent="0.3">
      <c r="A94" s="8" t="s">
        <v>14</v>
      </c>
      <c r="B94" s="8" t="s">
        <v>70</v>
      </c>
      <c r="C94" s="2">
        <v>0.54670528602461999</v>
      </c>
      <c r="D94" s="2">
        <v>0.54603399433427802</v>
      </c>
      <c r="E94" s="2">
        <v>0.53375527426160296</v>
      </c>
      <c r="F94" s="2">
        <v>0.51963534361851305</v>
      </c>
      <c r="G94" s="2">
        <v>0.518390006939625</v>
      </c>
      <c r="H94" s="2">
        <v>0.51301369863013702</v>
      </c>
      <c r="I94" s="2">
        <v>0.50516795865633102</v>
      </c>
      <c r="J94" s="2">
        <v>0.49969641772920498</v>
      </c>
      <c r="K94" s="2">
        <v>0.48825214899713498</v>
      </c>
      <c r="L94" s="2">
        <v>0.48342541436464098</v>
      </c>
      <c r="M94" s="2">
        <v>0.47191011235955099</v>
      </c>
      <c r="N94" s="2">
        <v>0.45387453874538702</v>
      </c>
      <c r="O94" s="2">
        <v>0.442835746380429</v>
      </c>
    </row>
    <row r="95" spans="1:15" x14ac:dyDescent="0.3">
      <c r="A95" s="8" t="s">
        <v>14</v>
      </c>
      <c r="B95" s="8" t="s">
        <v>71</v>
      </c>
      <c r="C95" s="2">
        <v>0.65630550621669603</v>
      </c>
      <c r="D95" s="2">
        <v>0.65079365079365104</v>
      </c>
      <c r="E95" s="2">
        <v>0.64742451154529301</v>
      </c>
      <c r="F95" s="2">
        <v>0.62937062937062904</v>
      </c>
      <c r="G95" s="2">
        <v>0.62372881355932197</v>
      </c>
      <c r="H95" s="2">
        <v>0.61120401337792596</v>
      </c>
      <c r="I95" s="2">
        <v>0.59931506849315097</v>
      </c>
      <c r="J95" s="2">
        <v>0.59369676320272602</v>
      </c>
      <c r="K95" s="2">
        <v>0.57978279030910596</v>
      </c>
      <c r="L95" s="2">
        <v>0.56511254019292601</v>
      </c>
      <c r="M95" s="2">
        <v>0.55987558320373298</v>
      </c>
      <c r="N95" s="2">
        <v>0.55815709969788496</v>
      </c>
      <c r="O95" s="2">
        <v>0.55106539309331404</v>
      </c>
    </row>
    <row r="96" spans="1:15" x14ac:dyDescent="0.3">
      <c r="A96" s="8" t="s">
        <v>14</v>
      </c>
      <c r="B96" s="8" t="s">
        <v>72</v>
      </c>
      <c r="C96" s="2">
        <v>0.79040404040404</v>
      </c>
      <c r="D96" s="2">
        <v>0.75369458128078803</v>
      </c>
      <c r="E96" s="2">
        <v>0.75314861460957205</v>
      </c>
      <c r="F96" s="2">
        <v>0.76227390180878596</v>
      </c>
      <c r="G96" s="2">
        <v>0.774752475247525</v>
      </c>
      <c r="H96" s="2">
        <v>0.75592417061611406</v>
      </c>
      <c r="I96" s="2">
        <v>0.75938189845474602</v>
      </c>
      <c r="J96" s="2">
        <v>0.73160173160173203</v>
      </c>
      <c r="K96" s="2">
        <v>0.73611111111111105</v>
      </c>
      <c r="L96" s="2">
        <v>0.74324324324324298</v>
      </c>
      <c r="M96" s="2">
        <v>0.71948998178506396</v>
      </c>
      <c r="N96" s="2">
        <v>0.71150442477876097</v>
      </c>
      <c r="O96" s="2">
        <v>0.72694394213381597</v>
      </c>
    </row>
    <row r="97" spans="1:15" x14ac:dyDescent="0.3">
      <c r="A97" s="8" t="s">
        <v>14</v>
      </c>
      <c r="B97" s="8" t="s">
        <v>73</v>
      </c>
      <c r="C97" s="2">
        <v>0.86440677966101698</v>
      </c>
      <c r="D97" s="2">
        <v>0.86153846153846203</v>
      </c>
      <c r="E97" s="2">
        <v>0.8</v>
      </c>
      <c r="F97" s="2">
        <v>0.79411764705882304</v>
      </c>
      <c r="G97" s="2">
        <v>0.75</v>
      </c>
      <c r="H97" s="2">
        <v>0.80952380952380998</v>
      </c>
      <c r="I97" s="2">
        <v>0.84313725490196101</v>
      </c>
      <c r="J97" s="2">
        <v>0.77083333333333304</v>
      </c>
      <c r="K97" s="2">
        <v>0.75471698113207597</v>
      </c>
      <c r="L97" s="2">
        <v>0.786885245901639</v>
      </c>
      <c r="M97" s="2">
        <v>0.786885245901639</v>
      </c>
      <c r="N97" s="2">
        <v>0.76811594202898503</v>
      </c>
      <c r="O97" s="2">
        <v>0.77027027027026995</v>
      </c>
    </row>
    <row r="98" spans="1:15" x14ac:dyDescent="0.3">
      <c r="A98" s="8" t="s">
        <v>15</v>
      </c>
      <c r="B98" s="8" t="s">
        <v>62</v>
      </c>
      <c r="C98" s="2">
        <v>0.61951355884819703</v>
      </c>
      <c r="D98" s="2">
        <v>0.61400695001336503</v>
      </c>
      <c r="E98" s="2">
        <v>0.60329699547992599</v>
      </c>
      <c r="F98" s="2">
        <v>0.59150066401062396</v>
      </c>
      <c r="G98" s="2">
        <v>0.58294086865515404</v>
      </c>
      <c r="H98" s="2">
        <v>0.5847080387536</v>
      </c>
      <c r="I98" s="2">
        <v>0.57902973395931101</v>
      </c>
      <c r="J98" s="2">
        <v>0.57665369649805398</v>
      </c>
      <c r="K98" s="2">
        <v>0.57584905660377395</v>
      </c>
      <c r="L98" s="2">
        <v>0.57936105476673405</v>
      </c>
      <c r="M98" s="2">
        <v>0.58231259186673201</v>
      </c>
      <c r="N98" s="2">
        <v>0.59719087032856799</v>
      </c>
      <c r="O98" s="2">
        <v>0.61502231036192401</v>
      </c>
    </row>
    <row r="99" spans="1:15" x14ac:dyDescent="0.3">
      <c r="A99" s="8" t="s">
        <v>15</v>
      </c>
      <c r="B99" s="8" t="s">
        <v>63</v>
      </c>
      <c r="C99" s="2">
        <v>0.53992524634726502</v>
      </c>
      <c r="D99" s="2">
        <v>0.55583756345177704</v>
      </c>
      <c r="E99" s="2">
        <v>0.57477809412158798</v>
      </c>
      <c r="F99" s="2">
        <v>0.58536993639102797</v>
      </c>
      <c r="G99" s="2">
        <v>0.59384260783668097</v>
      </c>
      <c r="H99" s="2">
        <v>0.60145748987854297</v>
      </c>
      <c r="I99" s="2">
        <v>0.60225080385852103</v>
      </c>
      <c r="J99" s="2">
        <v>0.60653188180404305</v>
      </c>
      <c r="K99" s="2">
        <v>0.59841680621099103</v>
      </c>
      <c r="L99" s="2">
        <v>0.59636891793754498</v>
      </c>
      <c r="M99" s="2">
        <v>0.59340507726269298</v>
      </c>
      <c r="N99" s="2">
        <v>0.58589245004693602</v>
      </c>
      <c r="O99" s="2">
        <v>0.57722546284554899</v>
      </c>
    </row>
    <row r="100" spans="1:15" x14ac:dyDescent="0.3">
      <c r="A100" s="8" t="s">
        <v>15</v>
      </c>
      <c r="B100" s="8" t="s">
        <v>64</v>
      </c>
      <c r="C100" s="2">
        <v>0.49203468441218001</v>
      </c>
      <c r="D100" s="2">
        <v>0.48804020100502499</v>
      </c>
      <c r="E100" s="2">
        <v>0.49469256959743602</v>
      </c>
      <c r="F100" s="2">
        <v>0.49186184994045301</v>
      </c>
      <c r="G100" s="2">
        <v>0.50048761458942803</v>
      </c>
      <c r="H100" s="2">
        <v>0.50678031770631504</v>
      </c>
      <c r="I100" s="2">
        <v>0.51699395770392798</v>
      </c>
      <c r="J100" s="2">
        <v>0.52540801186943598</v>
      </c>
      <c r="K100" s="2">
        <v>0.53584229390681004</v>
      </c>
      <c r="L100" s="2">
        <v>0.54376425188563404</v>
      </c>
      <c r="M100" s="2">
        <v>0.55089820359281405</v>
      </c>
      <c r="N100" s="2">
        <v>0.57065584854631501</v>
      </c>
      <c r="O100" s="2">
        <v>0.57945478723404298</v>
      </c>
    </row>
    <row r="101" spans="1:15" x14ac:dyDescent="0.3">
      <c r="A101" s="8" t="s">
        <v>15</v>
      </c>
      <c r="B101" s="8" t="s">
        <v>65</v>
      </c>
      <c r="C101" s="2">
        <v>0.38553590010405803</v>
      </c>
      <c r="D101" s="2">
        <v>0.39375476009139398</v>
      </c>
      <c r="E101" s="2">
        <v>0.40490490490490499</v>
      </c>
      <c r="F101" s="2">
        <v>0.424175283111768</v>
      </c>
      <c r="G101" s="2">
        <v>0.429883945841393</v>
      </c>
      <c r="H101" s="2">
        <v>0.44101590315689498</v>
      </c>
      <c r="I101" s="2">
        <v>0.45200000000000001</v>
      </c>
      <c r="J101" s="2">
        <v>0.46024040684234901</v>
      </c>
      <c r="K101" s="2">
        <v>0.46759789329058798</v>
      </c>
      <c r="L101" s="2">
        <v>0.474107142857143</v>
      </c>
      <c r="M101" s="2">
        <v>0.47907585004359199</v>
      </c>
      <c r="N101" s="2">
        <v>0.47869783701114299</v>
      </c>
      <c r="O101" s="2">
        <v>0.494515138218517</v>
      </c>
    </row>
    <row r="102" spans="1:15" x14ac:dyDescent="0.3">
      <c r="A102" s="8" t="s">
        <v>15</v>
      </c>
      <c r="B102" s="8" t="s">
        <v>66</v>
      </c>
      <c r="C102" s="2">
        <v>0.213455149501661</v>
      </c>
      <c r="D102" s="2">
        <v>0.22920203735144301</v>
      </c>
      <c r="E102" s="2">
        <v>0.23897707231040599</v>
      </c>
      <c r="F102" s="2">
        <v>0.234119782214156</v>
      </c>
      <c r="G102" s="2">
        <v>0.232959447799827</v>
      </c>
      <c r="H102" s="2">
        <v>0.250207813798836</v>
      </c>
      <c r="I102" s="2">
        <v>0.27142857142857102</v>
      </c>
      <c r="J102" s="2">
        <v>0.27547169811320799</v>
      </c>
      <c r="K102" s="2">
        <v>0.28737997256515802</v>
      </c>
      <c r="L102" s="2">
        <v>0.29066666666666702</v>
      </c>
      <c r="M102" s="2">
        <v>0.30618892508143303</v>
      </c>
      <c r="N102" s="2">
        <v>0.31468961278426499</v>
      </c>
      <c r="O102" s="2">
        <v>0.328358208955224</v>
      </c>
    </row>
    <row r="103" spans="1:15" x14ac:dyDescent="0.3">
      <c r="A103" s="8" t="s">
        <v>15</v>
      </c>
      <c r="B103" s="8" t="s">
        <v>67</v>
      </c>
      <c r="C103" s="2">
        <v>0.14871794871794899</v>
      </c>
      <c r="D103" s="2">
        <v>0.128205128205128</v>
      </c>
      <c r="E103" s="2">
        <v>0.136054421768707</v>
      </c>
      <c r="F103" s="2">
        <v>0.155555555555556</v>
      </c>
      <c r="G103" s="2">
        <v>0.17204301075268799</v>
      </c>
      <c r="H103" s="2">
        <v>0.15533980582524301</v>
      </c>
      <c r="I103" s="2">
        <v>0.12068965517241401</v>
      </c>
      <c r="J103" s="2">
        <v>0.14173228346456701</v>
      </c>
      <c r="K103" s="2">
        <v>0.11851851851851899</v>
      </c>
      <c r="L103" s="2">
        <v>0.18787878787878801</v>
      </c>
      <c r="M103" s="2">
        <v>0.18279569892473099</v>
      </c>
      <c r="N103" s="2">
        <v>0.17073170731707299</v>
      </c>
      <c r="O103" s="2">
        <v>0.18</v>
      </c>
    </row>
    <row r="104" spans="1:15" x14ac:dyDescent="0.3">
      <c r="A104" s="8" t="s">
        <v>15</v>
      </c>
      <c r="B104" s="8" t="s">
        <v>68</v>
      </c>
      <c r="C104" s="2">
        <v>0.38048644115180302</v>
      </c>
      <c r="D104" s="2">
        <v>0.38599304998663497</v>
      </c>
      <c r="E104" s="2">
        <v>0.39670300452007401</v>
      </c>
      <c r="F104" s="2">
        <v>0.40849933598937599</v>
      </c>
      <c r="G104" s="2">
        <v>0.41705913134484601</v>
      </c>
      <c r="H104" s="2">
        <v>0.4152919612464</v>
      </c>
      <c r="I104" s="2">
        <v>0.42097026604068899</v>
      </c>
      <c r="J104" s="2">
        <v>0.42334630350194602</v>
      </c>
      <c r="K104" s="2">
        <v>0.424150943396226</v>
      </c>
      <c r="L104" s="2">
        <v>0.420638945233266</v>
      </c>
      <c r="M104" s="2">
        <v>0.41768740813326799</v>
      </c>
      <c r="N104" s="2">
        <v>0.40280912967143201</v>
      </c>
      <c r="O104" s="2">
        <v>0.38497768963807599</v>
      </c>
    </row>
    <row r="105" spans="1:15" x14ac:dyDescent="0.3">
      <c r="A105" s="8" t="s">
        <v>15</v>
      </c>
      <c r="B105" s="8" t="s">
        <v>69</v>
      </c>
      <c r="C105" s="2">
        <v>0.46007475365273498</v>
      </c>
      <c r="D105" s="2">
        <v>0.44416243654822302</v>
      </c>
      <c r="E105" s="2">
        <v>0.42522190587841202</v>
      </c>
      <c r="F105" s="2">
        <v>0.41463006360897198</v>
      </c>
      <c r="G105" s="2">
        <v>0.40615739216331898</v>
      </c>
      <c r="H105" s="2">
        <v>0.39854251012145703</v>
      </c>
      <c r="I105" s="2">
        <v>0.39774919614147902</v>
      </c>
      <c r="J105" s="2">
        <v>0.39346811819595601</v>
      </c>
      <c r="K105" s="2">
        <v>0.40158319378900897</v>
      </c>
      <c r="L105" s="2">
        <v>0.40363108206245502</v>
      </c>
      <c r="M105" s="2">
        <v>0.40659492273730702</v>
      </c>
      <c r="N105" s="2">
        <v>0.41410754995306398</v>
      </c>
      <c r="O105" s="2">
        <v>0.42277453715445101</v>
      </c>
    </row>
    <row r="106" spans="1:15" x14ac:dyDescent="0.3">
      <c r="A106" s="8" t="s">
        <v>15</v>
      </c>
      <c r="B106" s="8" t="s">
        <v>70</v>
      </c>
      <c r="C106" s="2">
        <v>0.50796531558781999</v>
      </c>
      <c r="D106" s="2">
        <v>0.51195979899497501</v>
      </c>
      <c r="E106" s="2">
        <v>0.50530743040256398</v>
      </c>
      <c r="F106" s="2">
        <v>0.50813815005954699</v>
      </c>
      <c r="G106" s="2">
        <v>0.49951238541057102</v>
      </c>
      <c r="H106" s="2">
        <v>0.49321968229368501</v>
      </c>
      <c r="I106" s="2">
        <v>0.48300604229607302</v>
      </c>
      <c r="J106" s="2">
        <v>0.47459198813056402</v>
      </c>
      <c r="K106" s="2">
        <v>0.46415770609319001</v>
      </c>
      <c r="L106" s="2">
        <v>0.45623574811436601</v>
      </c>
      <c r="M106" s="2">
        <v>0.449101796407186</v>
      </c>
      <c r="N106" s="2">
        <v>0.42934415145368499</v>
      </c>
      <c r="O106" s="2">
        <v>0.42054521276595702</v>
      </c>
    </row>
    <row r="107" spans="1:15" x14ac:dyDescent="0.3">
      <c r="A107" s="8" t="s">
        <v>15</v>
      </c>
      <c r="B107" s="8" t="s">
        <v>71</v>
      </c>
      <c r="C107" s="2">
        <v>0.61446409989594197</v>
      </c>
      <c r="D107" s="2">
        <v>0.60624523990860602</v>
      </c>
      <c r="E107" s="2">
        <v>0.59509509509509495</v>
      </c>
      <c r="F107" s="2">
        <v>0.575824716888232</v>
      </c>
      <c r="G107" s="2">
        <v>0.570116054158607</v>
      </c>
      <c r="H107" s="2">
        <v>0.55898409684310502</v>
      </c>
      <c r="I107" s="2">
        <v>0.54800000000000004</v>
      </c>
      <c r="J107" s="2">
        <v>0.53975959315765099</v>
      </c>
      <c r="K107" s="2">
        <v>0.53240210670941102</v>
      </c>
      <c r="L107" s="2">
        <v>0.52589285714285705</v>
      </c>
      <c r="M107" s="2">
        <v>0.52092414995640801</v>
      </c>
      <c r="N107" s="2">
        <v>0.52130216298885701</v>
      </c>
      <c r="O107" s="2">
        <v>0.505484861781483</v>
      </c>
    </row>
    <row r="108" spans="1:15" x14ac:dyDescent="0.3">
      <c r="A108" s="8" t="s">
        <v>15</v>
      </c>
      <c r="B108" s="8" t="s">
        <v>72</v>
      </c>
      <c r="C108" s="2">
        <v>0.786544850498339</v>
      </c>
      <c r="D108" s="2">
        <v>0.77079796264855704</v>
      </c>
      <c r="E108" s="2">
        <v>0.76102292768959401</v>
      </c>
      <c r="F108" s="2">
        <v>0.76588021778584403</v>
      </c>
      <c r="G108" s="2">
        <v>0.76704055220017298</v>
      </c>
      <c r="H108" s="2">
        <v>0.74979218620116395</v>
      </c>
      <c r="I108" s="2">
        <v>0.72857142857142898</v>
      </c>
      <c r="J108" s="2">
        <v>0.72452830188679196</v>
      </c>
      <c r="K108" s="2">
        <v>0.71262002743484198</v>
      </c>
      <c r="L108" s="2">
        <v>0.70933333333333304</v>
      </c>
      <c r="M108" s="2">
        <v>0.69381107491856697</v>
      </c>
      <c r="N108" s="2">
        <v>0.68531038721573401</v>
      </c>
      <c r="O108" s="2">
        <v>0.67164179104477595</v>
      </c>
    </row>
    <row r="109" spans="1:15" x14ac:dyDescent="0.3">
      <c r="A109" s="8" t="s">
        <v>15</v>
      </c>
      <c r="B109" s="8" t="s">
        <v>73</v>
      </c>
      <c r="C109" s="2">
        <v>0.85128205128205103</v>
      </c>
      <c r="D109" s="2">
        <v>0.87179487179487203</v>
      </c>
      <c r="E109" s="2">
        <v>0.86394557823129203</v>
      </c>
      <c r="F109" s="2">
        <v>0.844444444444444</v>
      </c>
      <c r="G109" s="2">
        <v>0.82795698924731198</v>
      </c>
      <c r="H109" s="2">
        <v>0.84466019417475702</v>
      </c>
      <c r="I109" s="2">
        <v>0.87931034482758597</v>
      </c>
      <c r="J109" s="2">
        <v>0.85826771653543299</v>
      </c>
      <c r="K109" s="2">
        <v>0.88148148148148198</v>
      </c>
      <c r="L109" s="2">
        <v>0.81212121212121202</v>
      </c>
      <c r="M109" s="2">
        <v>0.81720430107526898</v>
      </c>
      <c r="N109" s="2">
        <v>0.82926829268292701</v>
      </c>
      <c r="O109" s="2">
        <v>0.82</v>
      </c>
    </row>
    <row r="110" spans="1:15" x14ac:dyDescent="0.3">
      <c r="A110" s="8" t="s">
        <v>16</v>
      </c>
      <c r="B110" s="8" t="s">
        <v>62</v>
      </c>
      <c r="C110" s="2">
        <v>0.60608063450099103</v>
      </c>
      <c r="D110" s="2">
        <v>0.574238578680203</v>
      </c>
      <c r="E110" s="2">
        <v>0.56876606683804598</v>
      </c>
      <c r="F110" s="2">
        <v>0.57518056467498402</v>
      </c>
      <c r="G110" s="2">
        <v>0.55680317040951099</v>
      </c>
      <c r="H110" s="2">
        <v>0.56550362080315997</v>
      </c>
      <c r="I110" s="2">
        <v>0.54804711717297006</v>
      </c>
      <c r="J110" s="2">
        <v>0.53243574051407605</v>
      </c>
      <c r="K110" s="2">
        <v>0.54376163873370598</v>
      </c>
      <c r="L110" s="2">
        <v>0.54647058823529404</v>
      </c>
      <c r="M110" s="2">
        <v>0.55837563451776695</v>
      </c>
      <c r="N110" s="2">
        <v>0.564289432587194</v>
      </c>
      <c r="O110" s="2">
        <v>0.57201435161455705</v>
      </c>
    </row>
    <row r="111" spans="1:15" x14ac:dyDescent="0.3">
      <c r="A111" s="8" t="s">
        <v>16</v>
      </c>
      <c r="B111" s="8" t="s">
        <v>63</v>
      </c>
      <c r="C111" s="2">
        <v>0.48308336239972099</v>
      </c>
      <c r="D111" s="2">
        <v>0.50124422324920004</v>
      </c>
      <c r="E111" s="2">
        <v>0.51564722617354197</v>
      </c>
      <c r="F111" s="2">
        <v>0.52945428261655203</v>
      </c>
      <c r="G111" s="2">
        <v>0.53589196872778999</v>
      </c>
      <c r="H111" s="2">
        <v>0.53752181500872598</v>
      </c>
      <c r="I111" s="2">
        <v>0.542499153403319</v>
      </c>
      <c r="J111" s="2">
        <v>0.53278428888185003</v>
      </c>
      <c r="K111" s="2">
        <v>0.51927037363930595</v>
      </c>
      <c r="L111" s="2">
        <v>0.51027582477014599</v>
      </c>
      <c r="M111" s="2">
        <v>0.50662003497376995</v>
      </c>
      <c r="N111" s="2">
        <v>0.50092893636785896</v>
      </c>
      <c r="O111" s="2">
        <v>0.50022914757103598</v>
      </c>
    </row>
    <row r="112" spans="1:15" x14ac:dyDescent="0.3">
      <c r="A112" s="8" t="s">
        <v>16</v>
      </c>
      <c r="B112" s="8" t="s">
        <v>64</v>
      </c>
      <c r="C112" s="2">
        <v>0.40465116279069802</v>
      </c>
      <c r="D112" s="2">
        <v>0.40884615384615403</v>
      </c>
      <c r="E112" s="2">
        <v>0.42474786656322699</v>
      </c>
      <c r="F112" s="2">
        <v>0.43006586594343299</v>
      </c>
      <c r="G112" s="2">
        <v>0.43391238670694898</v>
      </c>
      <c r="H112" s="2">
        <v>0.44333333333333302</v>
      </c>
      <c r="I112" s="2">
        <v>0.448888888888889</v>
      </c>
      <c r="J112" s="2">
        <v>0.46382666177010701</v>
      </c>
      <c r="K112" s="2">
        <v>0.469724113221068</v>
      </c>
      <c r="L112" s="2">
        <v>0.48176450156304301</v>
      </c>
      <c r="M112" s="2">
        <v>0.49098064939324398</v>
      </c>
      <c r="N112" s="2">
        <v>0.49968314321926499</v>
      </c>
      <c r="O112" s="2">
        <v>0.50339506172839499</v>
      </c>
    </row>
    <row r="113" spans="1:15" x14ac:dyDescent="0.3">
      <c r="A113" s="8" t="s">
        <v>16</v>
      </c>
      <c r="B113" s="8" t="s">
        <v>65</v>
      </c>
      <c r="C113" s="2">
        <v>0.31520081342145401</v>
      </c>
      <c r="D113" s="2">
        <v>0.32594458438287199</v>
      </c>
      <c r="E113" s="2">
        <v>0.33682634730538902</v>
      </c>
      <c r="F113" s="2">
        <v>0.351079136690647</v>
      </c>
      <c r="G113" s="2">
        <v>0.35168485999050803</v>
      </c>
      <c r="H113" s="2">
        <v>0.362237762237762</v>
      </c>
      <c r="I113" s="2">
        <v>0.37586685159500699</v>
      </c>
      <c r="J113" s="2">
        <v>0.374885844748858</v>
      </c>
      <c r="K113" s="2">
        <v>0.38960462016881398</v>
      </c>
      <c r="L113" s="2">
        <v>0.40043668122270698</v>
      </c>
      <c r="M113" s="2">
        <v>0.40545073375262097</v>
      </c>
      <c r="N113" s="2">
        <v>0.40235964198535401</v>
      </c>
      <c r="O113" s="2">
        <v>0.42075623491552699</v>
      </c>
    </row>
    <row r="114" spans="1:15" x14ac:dyDescent="0.3">
      <c r="A114" s="8" t="s">
        <v>16</v>
      </c>
      <c r="B114" s="8" t="s">
        <v>66</v>
      </c>
      <c r="C114" s="2">
        <v>0.172141918528252</v>
      </c>
      <c r="D114" s="2">
        <v>0.172823218997361</v>
      </c>
      <c r="E114" s="2">
        <v>0.18922651933701701</v>
      </c>
      <c r="F114" s="2">
        <v>0.201692524682652</v>
      </c>
      <c r="G114" s="2">
        <v>0.21757322175732199</v>
      </c>
      <c r="H114" s="2">
        <v>0.22589167767503299</v>
      </c>
      <c r="I114" s="2">
        <v>0.23086900129701701</v>
      </c>
      <c r="J114" s="2">
        <v>0.23500611995104001</v>
      </c>
      <c r="K114" s="2">
        <v>0.243367935409458</v>
      </c>
      <c r="L114" s="2">
        <v>0.26096256684491997</v>
      </c>
      <c r="M114" s="2">
        <v>0.27139874739039699</v>
      </c>
      <c r="N114" s="2">
        <v>0.27850655903128202</v>
      </c>
      <c r="O114" s="2">
        <v>0.26546146527116998</v>
      </c>
    </row>
    <row r="115" spans="1:15" x14ac:dyDescent="0.3">
      <c r="A115" s="8" t="s">
        <v>16</v>
      </c>
      <c r="B115" s="8" t="s">
        <v>67</v>
      </c>
      <c r="C115" s="2">
        <v>9.9337748344370896E-2</v>
      </c>
      <c r="D115" s="2">
        <v>0.13698630136986301</v>
      </c>
      <c r="E115" s="2">
        <v>0.1171875</v>
      </c>
      <c r="F115" s="2">
        <v>7.69230769230769E-2</v>
      </c>
      <c r="G115" s="2">
        <v>9.4017094017094002E-2</v>
      </c>
      <c r="H115" s="2">
        <v>0.106870229007634</v>
      </c>
      <c r="I115" s="2">
        <v>0.121428571428571</v>
      </c>
      <c r="J115" s="2">
        <v>0.105960264900662</v>
      </c>
      <c r="K115" s="2">
        <v>0.116959064327485</v>
      </c>
      <c r="L115" s="2">
        <v>0.12068965517241401</v>
      </c>
      <c r="M115" s="2">
        <v>0.13705583756345199</v>
      </c>
      <c r="N115" s="2">
        <v>0.14953271028037399</v>
      </c>
      <c r="O115" s="2">
        <v>0.15609756097561001</v>
      </c>
    </row>
    <row r="116" spans="1:15" x14ac:dyDescent="0.3">
      <c r="A116" s="8" t="s">
        <v>16</v>
      </c>
      <c r="B116" s="8" t="s">
        <v>68</v>
      </c>
      <c r="C116" s="2">
        <v>0.39391936549900902</v>
      </c>
      <c r="D116" s="2">
        <v>0.425761421319797</v>
      </c>
      <c r="E116" s="2">
        <v>0.43123393316195402</v>
      </c>
      <c r="F116" s="2">
        <v>0.42481943532501598</v>
      </c>
      <c r="G116" s="2">
        <v>0.44319682959048901</v>
      </c>
      <c r="H116" s="2">
        <v>0.43449637919683998</v>
      </c>
      <c r="I116" s="2">
        <v>0.45195288282703</v>
      </c>
      <c r="J116" s="2">
        <v>0.46756425948592401</v>
      </c>
      <c r="K116" s="2">
        <v>0.45623836126629402</v>
      </c>
      <c r="L116" s="2">
        <v>0.45352941176470601</v>
      </c>
      <c r="M116" s="2">
        <v>0.44162436548223299</v>
      </c>
      <c r="N116" s="2">
        <v>0.435710567412806</v>
      </c>
      <c r="O116" s="2">
        <v>0.42798564838544301</v>
      </c>
    </row>
    <row r="117" spans="1:15" x14ac:dyDescent="0.3">
      <c r="A117" s="8" t="s">
        <v>16</v>
      </c>
      <c r="B117" s="8" t="s">
        <v>69</v>
      </c>
      <c r="C117" s="2">
        <v>0.51691663760027895</v>
      </c>
      <c r="D117" s="2">
        <v>0.49875577675080002</v>
      </c>
      <c r="E117" s="2">
        <v>0.48435277382645803</v>
      </c>
      <c r="F117" s="2">
        <v>0.47054571738344803</v>
      </c>
      <c r="G117" s="2">
        <v>0.46410803127221001</v>
      </c>
      <c r="H117" s="2">
        <v>0.46247818499127402</v>
      </c>
      <c r="I117" s="2">
        <v>0.457500846596681</v>
      </c>
      <c r="J117" s="2">
        <v>0.46721571111815002</v>
      </c>
      <c r="K117" s="2">
        <v>0.480729626360694</v>
      </c>
      <c r="L117" s="2">
        <v>0.48972417522985401</v>
      </c>
      <c r="M117" s="2">
        <v>0.49337996502622999</v>
      </c>
      <c r="N117" s="2">
        <v>0.49907106363214099</v>
      </c>
      <c r="O117" s="2">
        <v>0.49977085242896402</v>
      </c>
    </row>
    <row r="118" spans="1:15" x14ac:dyDescent="0.3">
      <c r="A118" s="8" t="s">
        <v>16</v>
      </c>
      <c r="B118" s="8" t="s">
        <v>70</v>
      </c>
      <c r="C118" s="2">
        <v>0.59534883720930198</v>
      </c>
      <c r="D118" s="2">
        <v>0.59115384615384603</v>
      </c>
      <c r="E118" s="2">
        <v>0.57525213343677295</v>
      </c>
      <c r="F118" s="2">
        <v>0.56993413405656701</v>
      </c>
      <c r="G118" s="2">
        <v>0.56608761329305102</v>
      </c>
      <c r="H118" s="2">
        <v>0.55666666666666698</v>
      </c>
      <c r="I118" s="2">
        <v>0.551111111111111</v>
      </c>
      <c r="J118" s="2">
        <v>0.53617333822989399</v>
      </c>
      <c r="K118" s="2">
        <v>0.530275886778932</v>
      </c>
      <c r="L118" s="2">
        <v>0.51823549843695704</v>
      </c>
      <c r="M118" s="2">
        <v>0.50901935060675596</v>
      </c>
      <c r="N118" s="2">
        <v>0.50031685678073501</v>
      </c>
      <c r="O118" s="2">
        <v>0.49660493827160501</v>
      </c>
    </row>
    <row r="119" spans="1:15" x14ac:dyDescent="0.3">
      <c r="A119" s="8" t="s">
        <v>16</v>
      </c>
      <c r="B119" s="8" t="s">
        <v>71</v>
      </c>
      <c r="C119" s="2">
        <v>0.68479918657854599</v>
      </c>
      <c r="D119" s="2">
        <v>0.67405541561712801</v>
      </c>
      <c r="E119" s="2">
        <v>0.66317365269461104</v>
      </c>
      <c r="F119" s="2">
        <v>0.64892086330935295</v>
      </c>
      <c r="G119" s="2">
        <v>0.64831514000949197</v>
      </c>
      <c r="H119" s="2">
        <v>0.63776223776223795</v>
      </c>
      <c r="I119" s="2">
        <v>0.62413314840499301</v>
      </c>
      <c r="J119" s="2">
        <v>0.625114155251142</v>
      </c>
      <c r="K119" s="2">
        <v>0.61039537983118597</v>
      </c>
      <c r="L119" s="2">
        <v>0.59956331877729296</v>
      </c>
      <c r="M119" s="2">
        <v>0.59454926624737903</v>
      </c>
      <c r="N119" s="2">
        <v>0.59764035801464599</v>
      </c>
      <c r="O119" s="2">
        <v>0.57924376508447295</v>
      </c>
    </row>
    <row r="120" spans="1:15" x14ac:dyDescent="0.3">
      <c r="A120" s="8" t="s">
        <v>16</v>
      </c>
      <c r="B120" s="8" t="s">
        <v>72</v>
      </c>
      <c r="C120" s="2">
        <v>0.827858081471748</v>
      </c>
      <c r="D120" s="2">
        <v>0.82717678100263803</v>
      </c>
      <c r="E120" s="2">
        <v>0.81077348066298305</v>
      </c>
      <c r="F120" s="2">
        <v>0.79830747531734803</v>
      </c>
      <c r="G120" s="2">
        <v>0.78242677824267803</v>
      </c>
      <c r="H120" s="2">
        <v>0.77410832232496696</v>
      </c>
      <c r="I120" s="2">
        <v>0.76913099870298296</v>
      </c>
      <c r="J120" s="2">
        <v>0.76499388004895996</v>
      </c>
      <c r="K120" s="2">
        <v>0.756632064590542</v>
      </c>
      <c r="L120" s="2">
        <v>0.73903743315507997</v>
      </c>
      <c r="M120" s="2">
        <v>0.72860125260960296</v>
      </c>
      <c r="N120" s="2">
        <v>0.72149344096871804</v>
      </c>
      <c r="O120" s="2">
        <v>0.73453853472883002</v>
      </c>
    </row>
    <row r="121" spans="1:15" x14ac:dyDescent="0.3">
      <c r="A121" s="8" t="s">
        <v>16</v>
      </c>
      <c r="B121" s="8" t="s">
        <v>73</v>
      </c>
      <c r="C121" s="2">
        <v>0.90066225165562896</v>
      </c>
      <c r="D121" s="2">
        <v>0.86301369863013699</v>
      </c>
      <c r="E121" s="2">
        <v>0.8828125</v>
      </c>
      <c r="F121" s="2">
        <v>0.92307692307692302</v>
      </c>
      <c r="G121" s="2">
        <v>0.90598290598290598</v>
      </c>
      <c r="H121" s="2">
        <v>0.89312977099236601</v>
      </c>
      <c r="I121" s="2">
        <v>0.878571428571429</v>
      </c>
      <c r="J121" s="2">
        <v>0.89403973509933798</v>
      </c>
      <c r="K121" s="2">
        <v>0.88304093567251496</v>
      </c>
      <c r="L121" s="2">
        <v>0.87931034482758597</v>
      </c>
      <c r="M121" s="2">
        <v>0.86294416243654803</v>
      </c>
      <c r="N121" s="2">
        <v>0.85046728971962604</v>
      </c>
      <c r="O121" s="2">
        <v>0.84390243902438999</v>
      </c>
    </row>
    <row r="122" spans="1:15" x14ac:dyDescent="0.3">
      <c r="A122" s="8" t="s">
        <v>17</v>
      </c>
      <c r="B122" s="8" t="s">
        <v>62</v>
      </c>
      <c r="C122" s="2">
        <v>0.53749999999999998</v>
      </c>
      <c r="D122" s="2">
        <v>0.53732809430255402</v>
      </c>
      <c r="E122" s="2">
        <v>0.53378378378378399</v>
      </c>
      <c r="F122" s="2">
        <v>0.53185185185185202</v>
      </c>
      <c r="G122" s="2">
        <v>0.53022452504317796</v>
      </c>
      <c r="H122" s="2">
        <v>0.50693374422187998</v>
      </c>
      <c r="I122" s="2">
        <v>0.53161592505854804</v>
      </c>
      <c r="J122" s="2">
        <v>0.49035469819539501</v>
      </c>
      <c r="K122" s="2">
        <v>0.53642773207990602</v>
      </c>
      <c r="L122" s="2">
        <v>0.50046904315197005</v>
      </c>
      <c r="M122" s="2">
        <v>0.50969962453066298</v>
      </c>
      <c r="N122" s="2">
        <v>0.51605047597963205</v>
      </c>
      <c r="O122" s="2">
        <v>0.539911634756996</v>
      </c>
    </row>
    <row r="123" spans="1:15" x14ac:dyDescent="0.3">
      <c r="A123" s="8" t="s">
        <v>17</v>
      </c>
      <c r="B123" s="8" t="s">
        <v>63</v>
      </c>
      <c r="C123" s="2">
        <v>0.40214314597654699</v>
      </c>
      <c r="D123" s="2">
        <v>0.40389404573239801</v>
      </c>
      <c r="E123" s="2">
        <v>0.41167274622199101</v>
      </c>
      <c r="F123" s="2">
        <v>0.39676616915422902</v>
      </c>
      <c r="G123" s="2">
        <v>0.4055140723722</v>
      </c>
      <c r="H123" s="2">
        <v>0.40922708208508102</v>
      </c>
      <c r="I123" s="2">
        <v>0.42375690607734801</v>
      </c>
      <c r="J123" s="2">
        <v>0.40162932790223999</v>
      </c>
      <c r="K123" s="2">
        <v>0.41913580246913601</v>
      </c>
      <c r="L123" s="2">
        <v>0.420343461030383</v>
      </c>
      <c r="M123" s="2">
        <v>0.43714371437143701</v>
      </c>
      <c r="N123" s="2">
        <v>0.456328721866612</v>
      </c>
      <c r="O123" s="2">
        <v>0.48843728100910999</v>
      </c>
    </row>
    <row r="124" spans="1:15" x14ac:dyDescent="0.3">
      <c r="A124" s="8" t="s">
        <v>17</v>
      </c>
      <c r="B124" s="8" t="s">
        <v>64</v>
      </c>
      <c r="C124" s="2">
        <v>0.27375779331192102</v>
      </c>
      <c r="D124" s="2">
        <v>0.27796682262866901</v>
      </c>
      <c r="E124" s="2">
        <v>0.28374655647382901</v>
      </c>
      <c r="F124" s="2">
        <v>0.29960229783473302</v>
      </c>
      <c r="G124" s="2">
        <v>0.294840294840295</v>
      </c>
      <c r="H124" s="2">
        <v>0.31561679790026198</v>
      </c>
      <c r="I124" s="2">
        <v>0.30339195979899503</v>
      </c>
      <c r="J124" s="2">
        <v>0.31849529780564301</v>
      </c>
      <c r="K124" s="2">
        <v>0.34048926610084901</v>
      </c>
      <c r="L124" s="2">
        <v>0.37024554646124203</v>
      </c>
      <c r="M124" s="2">
        <v>0.37752318603382401</v>
      </c>
      <c r="N124" s="2">
        <v>0.409159536990438</v>
      </c>
      <c r="O124" s="2">
        <v>0.44622151139544203</v>
      </c>
    </row>
    <row r="125" spans="1:15" x14ac:dyDescent="0.3">
      <c r="A125" s="8" t="s">
        <v>17</v>
      </c>
      <c r="B125" s="8" t="s">
        <v>65</v>
      </c>
      <c r="C125" s="2">
        <v>0.19964716259923601</v>
      </c>
      <c r="D125" s="2">
        <v>0.21263989466754399</v>
      </c>
      <c r="E125" s="2">
        <v>0.22895769733973001</v>
      </c>
      <c r="F125" s="2">
        <v>0.22434536447275299</v>
      </c>
      <c r="G125" s="2">
        <v>0.24350940017905101</v>
      </c>
      <c r="H125" s="2">
        <v>0.249536178107607</v>
      </c>
      <c r="I125" s="2">
        <v>0.26507177033492801</v>
      </c>
      <c r="J125" s="2">
        <v>0.28708133971291899</v>
      </c>
      <c r="K125" s="2">
        <v>0.26861924686192501</v>
      </c>
      <c r="L125" s="2">
        <v>0.27626137303556703</v>
      </c>
      <c r="M125" s="2">
        <v>0.292114695340502</v>
      </c>
      <c r="N125" s="2">
        <v>0.28336221837088399</v>
      </c>
      <c r="O125" s="2">
        <v>0.31600324939073898</v>
      </c>
    </row>
    <row r="126" spans="1:15" x14ac:dyDescent="0.3">
      <c r="A126" s="8" t="s">
        <v>17</v>
      </c>
      <c r="B126" s="8" t="s">
        <v>66</v>
      </c>
      <c r="C126" s="2">
        <v>0.150341685649203</v>
      </c>
      <c r="D126" s="2">
        <v>0.14260717410323701</v>
      </c>
      <c r="E126" s="2">
        <v>0.133004926108374</v>
      </c>
      <c r="F126" s="2">
        <v>0.159223300970874</v>
      </c>
      <c r="G126" s="2">
        <v>0.154897494305239</v>
      </c>
      <c r="H126" s="2">
        <v>0.18248175182481799</v>
      </c>
      <c r="I126" s="2">
        <v>0.188405797101449</v>
      </c>
      <c r="J126" s="2">
        <v>0.18678815489749401</v>
      </c>
      <c r="K126" s="2">
        <v>0.18452380952381001</v>
      </c>
      <c r="L126" s="2">
        <v>0.19083969465648901</v>
      </c>
      <c r="M126" s="2">
        <v>0.18467583497053</v>
      </c>
      <c r="N126" s="2">
        <v>0.16635160680529301</v>
      </c>
      <c r="O126" s="2">
        <v>0.212543554006969</v>
      </c>
    </row>
    <row r="127" spans="1:15" x14ac:dyDescent="0.3">
      <c r="A127" s="8" t="s">
        <v>17</v>
      </c>
      <c r="B127" s="8" t="s">
        <v>67</v>
      </c>
      <c r="C127" s="2">
        <v>0.109243697478992</v>
      </c>
      <c r="D127" s="2">
        <v>0.11267605633802801</v>
      </c>
      <c r="E127" s="2">
        <v>0.116438356164384</v>
      </c>
      <c r="F127" s="2">
        <v>8.5714285714285701E-2</v>
      </c>
      <c r="G127" s="2">
        <v>0.16666666666666699</v>
      </c>
      <c r="H127" s="2">
        <v>0.19642857142857101</v>
      </c>
      <c r="I127" s="2">
        <v>0.21052631578947401</v>
      </c>
      <c r="J127" s="2">
        <v>0.23529411764705899</v>
      </c>
      <c r="K127" s="2">
        <v>0.16867469879518099</v>
      </c>
      <c r="L127" s="2">
        <v>0.151898734177215</v>
      </c>
      <c r="M127" s="2">
        <v>0.177215189873418</v>
      </c>
      <c r="N127" s="2">
        <v>0.180722891566265</v>
      </c>
      <c r="O127" s="2">
        <v>0.145454545454545</v>
      </c>
    </row>
    <row r="128" spans="1:15" x14ac:dyDescent="0.3">
      <c r="A128" s="8" t="s">
        <v>17</v>
      </c>
      <c r="B128" s="8" t="s">
        <v>68</v>
      </c>
      <c r="C128" s="2">
        <v>0.46250000000000002</v>
      </c>
      <c r="D128" s="2">
        <v>0.46267190569744598</v>
      </c>
      <c r="E128" s="2">
        <v>0.46621621621621601</v>
      </c>
      <c r="F128" s="2">
        <v>0.46814814814814798</v>
      </c>
      <c r="G128" s="2">
        <v>0.46977547495682198</v>
      </c>
      <c r="H128" s="2">
        <v>0.49306625577812002</v>
      </c>
      <c r="I128" s="2">
        <v>0.46838407494145201</v>
      </c>
      <c r="J128" s="2">
        <v>0.50964530180460499</v>
      </c>
      <c r="K128" s="2">
        <v>0.46357226792009398</v>
      </c>
      <c r="L128" s="2">
        <v>0.49953095684803001</v>
      </c>
      <c r="M128" s="2">
        <v>0.49030037546933702</v>
      </c>
      <c r="N128" s="2">
        <v>0.483949524020368</v>
      </c>
      <c r="O128" s="2">
        <v>0.460088365243004</v>
      </c>
    </row>
    <row r="129" spans="1:16" x14ac:dyDescent="0.3">
      <c r="A129" s="8" t="s">
        <v>17</v>
      </c>
      <c r="B129" s="8" t="s">
        <v>69</v>
      </c>
      <c r="C129" s="2">
        <v>0.59785685402345301</v>
      </c>
      <c r="D129" s="2">
        <v>0.59610595426760205</v>
      </c>
      <c r="E129" s="2">
        <v>0.58832725377800899</v>
      </c>
      <c r="F129" s="2">
        <v>0.60323383084577098</v>
      </c>
      <c r="G129" s="2">
        <v>0.59448592762779995</v>
      </c>
      <c r="H129" s="2">
        <v>0.59077291791491904</v>
      </c>
      <c r="I129" s="2">
        <v>0.57624309392265205</v>
      </c>
      <c r="J129" s="2">
        <v>0.59837067209775996</v>
      </c>
      <c r="K129" s="2">
        <v>0.58086419753086405</v>
      </c>
      <c r="L129" s="2">
        <v>0.579656538969617</v>
      </c>
      <c r="M129" s="2">
        <v>0.56285628562856305</v>
      </c>
      <c r="N129" s="2">
        <v>0.543671278133388</v>
      </c>
      <c r="O129" s="2">
        <v>0.51156271899089001</v>
      </c>
    </row>
    <row r="130" spans="1:16" x14ac:dyDescent="0.3">
      <c r="A130" s="8" t="s">
        <v>17</v>
      </c>
      <c r="B130" s="8" t="s">
        <v>70</v>
      </c>
      <c r="C130" s="2">
        <v>0.72624220668807904</v>
      </c>
      <c r="D130" s="2">
        <v>0.72203317737133099</v>
      </c>
      <c r="E130" s="2">
        <v>0.71625344352617104</v>
      </c>
      <c r="F130" s="2">
        <v>0.70039770216526698</v>
      </c>
      <c r="G130" s="2">
        <v>0.70515970515970505</v>
      </c>
      <c r="H130" s="2">
        <v>0.68438320209973802</v>
      </c>
      <c r="I130" s="2">
        <v>0.69660804020100497</v>
      </c>
      <c r="J130" s="2">
        <v>0.68150470219435699</v>
      </c>
      <c r="K130" s="2">
        <v>0.65951073389915105</v>
      </c>
      <c r="L130" s="2">
        <v>0.62975445353875803</v>
      </c>
      <c r="M130" s="2">
        <v>0.62247681396617605</v>
      </c>
      <c r="N130" s="2">
        <v>0.59084046300956194</v>
      </c>
      <c r="O130" s="2">
        <v>0.55377848860455803</v>
      </c>
    </row>
    <row r="131" spans="1:16" x14ac:dyDescent="0.3">
      <c r="A131" s="8" t="s">
        <v>17</v>
      </c>
      <c r="B131" s="8" t="s">
        <v>71</v>
      </c>
      <c r="C131" s="2">
        <v>0.80035283740076402</v>
      </c>
      <c r="D131" s="2">
        <v>0.78736010533245604</v>
      </c>
      <c r="E131" s="2">
        <v>0.77104230266026996</v>
      </c>
      <c r="F131" s="2">
        <v>0.77565463552724701</v>
      </c>
      <c r="G131" s="2">
        <v>0.75649059982094902</v>
      </c>
      <c r="H131" s="2">
        <v>0.75046382189239302</v>
      </c>
      <c r="I131" s="2">
        <v>0.73492822966507199</v>
      </c>
      <c r="J131" s="2">
        <v>0.71291866028708095</v>
      </c>
      <c r="K131" s="2">
        <v>0.73138075313807505</v>
      </c>
      <c r="L131" s="2">
        <v>0.72373862696443303</v>
      </c>
      <c r="M131" s="2">
        <v>0.70788530465949795</v>
      </c>
      <c r="N131" s="2">
        <v>0.71663778162911596</v>
      </c>
      <c r="O131" s="2">
        <v>0.68399675060926102</v>
      </c>
    </row>
    <row r="132" spans="1:16" x14ac:dyDescent="0.3">
      <c r="A132" s="8" t="s">
        <v>17</v>
      </c>
      <c r="B132" s="8" t="s">
        <v>72</v>
      </c>
      <c r="C132" s="2">
        <v>0.84965831435079697</v>
      </c>
      <c r="D132" s="2">
        <v>0.85739282589676302</v>
      </c>
      <c r="E132" s="2">
        <v>0.866995073891626</v>
      </c>
      <c r="F132" s="2">
        <v>0.840776699029126</v>
      </c>
      <c r="G132" s="2">
        <v>0.84510250569476097</v>
      </c>
      <c r="H132" s="2">
        <v>0.81751824817518204</v>
      </c>
      <c r="I132" s="2">
        <v>0.811594202898551</v>
      </c>
      <c r="J132" s="2">
        <v>0.81321184510250599</v>
      </c>
      <c r="K132" s="2">
        <v>0.81547619047619002</v>
      </c>
      <c r="L132" s="2">
        <v>0.80916030534351102</v>
      </c>
      <c r="M132" s="2">
        <v>0.81532416502947003</v>
      </c>
      <c r="N132" s="2">
        <v>0.83364839319470696</v>
      </c>
      <c r="O132" s="2">
        <v>0.787456445993031</v>
      </c>
    </row>
    <row r="133" spans="1:16" x14ac:dyDescent="0.3">
      <c r="A133" s="8" t="s">
        <v>17</v>
      </c>
      <c r="B133" s="8" t="s">
        <v>73</v>
      </c>
      <c r="C133" s="2">
        <v>0.89075630252100801</v>
      </c>
      <c r="D133" s="2">
        <v>0.88732394366197198</v>
      </c>
      <c r="E133" s="2">
        <v>0.88356164383561597</v>
      </c>
      <c r="F133" s="2">
        <v>0.91428571428571404</v>
      </c>
      <c r="G133" s="2">
        <v>0.83333333333333304</v>
      </c>
      <c r="H133" s="2">
        <v>0.80357142857142905</v>
      </c>
      <c r="I133" s="2">
        <v>0.78947368421052599</v>
      </c>
      <c r="J133" s="2">
        <v>0.76470588235294101</v>
      </c>
      <c r="K133" s="2">
        <v>0.83132530120481896</v>
      </c>
      <c r="L133" s="2">
        <v>0.848101265822785</v>
      </c>
      <c r="M133" s="2">
        <v>0.822784810126582</v>
      </c>
      <c r="N133" s="2">
        <v>0.81927710843373502</v>
      </c>
      <c r="O133" s="2">
        <v>0.85454545454545405</v>
      </c>
    </row>
    <row r="134" spans="1:16" x14ac:dyDescent="0.3">
      <c r="A134" s="15"/>
      <c r="B134" s="15"/>
    </row>
    <row r="135" spans="1:16" x14ac:dyDescent="0.3">
      <c r="A135" s="15"/>
      <c r="B135" s="15"/>
    </row>
    <row r="136" spans="1:16" x14ac:dyDescent="0.3">
      <c r="A136" s="15"/>
      <c r="B136" s="13"/>
      <c r="C136" s="18" t="s">
        <v>38</v>
      </c>
      <c r="D136" s="18"/>
      <c r="E136" s="18"/>
      <c r="F136" s="18"/>
      <c r="G136" s="18"/>
      <c r="H136" s="18"/>
      <c r="I136" s="18"/>
      <c r="J136" s="18"/>
      <c r="K136" s="18"/>
      <c r="L136" s="18"/>
      <c r="M136" s="18"/>
      <c r="N136" s="18"/>
      <c r="O136" s="6" t="s">
        <v>39</v>
      </c>
      <c r="P136" s="6" t="s">
        <v>40</v>
      </c>
    </row>
    <row r="137" spans="1:16" x14ac:dyDescent="0.3">
      <c r="A137" s="9" t="s">
        <v>41</v>
      </c>
      <c r="B137" s="9" t="s">
        <v>41</v>
      </c>
      <c r="C137" s="4" t="s">
        <v>19</v>
      </c>
      <c r="D137" s="4" t="s">
        <v>20</v>
      </c>
      <c r="E137" s="4" t="s">
        <v>21</v>
      </c>
      <c r="F137" s="4" t="s">
        <v>22</v>
      </c>
      <c r="G137" s="4" t="s">
        <v>23</v>
      </c>
      <c r="H137" s="4" t="s">
        <v>24</v>
      </c>
      <c r="I137" s="4" t="s">
        <v>25</v>
      </c>
      <c r="J137" s="4" t="s">
        <v>26</v>
      </c>
      <c r="K137" s="4" t="s">
        <v>27</v>
      </c>
      <c r="L137" s="4" t="s">
        <v>28</v>
      </c>
      <c r="M137" s="4" t="s">
        <v>29</v>
      </c>
      <c r="N137" s="4" t="s">
        <v>30</v>
      </c>
      <c r="O137" s="4" t="s">
        <v>31</v>
      </c>
      <c r="P137" s="4" t="s">
        <v>32</v>
      </c>
    </row>
    <row r="138" spans="1:16" x14ac:dyDescent="0.3">
      <c r="A138" s="8" t="s">
        <v>13</v>
      </c>
      <c r="B138" s="8" t="s">
        <v>62</v>
      </c>
      <c r="C138" s="2">
        <v>2.4523477452347699E-2</v>
      </c>
      <c r="D138" s="2">
        <v>3.1196823596142901E-3</v>
      </c>
      <c r="E138" s="2">
        <v>-6.0503251342946002E-3</v>
      </c>
      <c r="F138" s="2">
        <v>-1.97405848219365E-2</v>
      </c>
      <c r="G138" s="2">
        <v>-8.8793453659102798E-3</v>
      </c>
      <c r="H138" s="2">
        <v>3.2205176250146399E-3</v>
      </c>
      <c r="I138" s="2">
        <v>2.4864296970758201E-2</v>
      </c>
      <c r="J138" s="2">
        <v>2.9842246141579799E-2</v>
      </c>
      <c r="K138" s="2">
        <v>3.5115854670132202E-2</v>
      </c>
      <c r="L138" s="2">
        <v>6.3682017309541594E-2</v>
      </c>
      <c r="M138" s="2">
        <v>8.9251632345554999E-2</v>
      </c>
      <c r="N138" s="2">
        <v>5.72232212846406E-2</v>
      </c>
      <c r="O138" s="3">
        <v>0.26793120610518201</v>
      </c>
      <c r="P138" s="3">
        <v>0.29646593158043499</v>
      </c>
    </row>
    <row r="139" spans="1:16" x14ac:dyDescent="0.3">
      <c r="A139" s="8" t="s">
        <v>13</v>
      </c>
      <c r="B139" s="8" t="s">
        <v>63</v>
      </c>
      <c r="C139" s="2">
        <v>3.6959600728400897E-2</v>
      </c>
      <c r="D139" s="2">
        <v>3.1382113821138202E-2</v>
      </c>
      <c r="E139" s="2">
        <v>4.0706290398864899E-2</v>
      </c>
      <c r="F139" s="2">
        <v>3.9083802944919102E-2</v>
      </c>
      <c r="G139" s="2">
        <v>3.99463494285048E-2</v>
      </c>
      <c r="H139" s="2">
        <v>4.1552178545393399E-2</v>
      </c>
      <c r="I139" s="2">
        <v>4.0944330784968203E-2</v>
      </c>
      <c r="J139" s="2">
        <v>4.0885463808218503E-2</v>
      </c>
      <c r="K139" s="2">
        <v>4.7776397515528E-2</v>
      </c>
      <c r="L139" s="2">
        <v>5.1573281483413599E-2</v>
      </c>
      <c r="M139" s="2">
        <v>6.12203481554974E-2</v>
      </c>
      <c r="N139" s="2">
        <v>2.7856277755349199E-2</v>
      </c>
      <c r="O139" s="3">
        <v>0.20183850931677</v>
      </c>
      <c r="P139" s="3">
        <v>0.52527195333438403</v>
      </c>
    </row>
    <row r="140" spans="1:16" x14ac:dyDescent="0.3">
      <c r="A140" s="8" t="s">
        <v>13</v>
      </c>
      <c r="B140" s="8" t="s">
        <v>64</v>
      </c>
      <c r="C140" s="2">
        <v>3.5458834271800299E-2</v>
      </c>
      <c r="D140" s="2">
        <v>3.3362727807172303E-2</v>
      </c>
      <c r="E140" s="2">
        <v>3.01047740956716E-2</v>
      </c>
      <c r="F140" s="2">
        <v>4.0822901325478597E-2</v>
      </c>
      <c r="G140" s="2">
        <v>4.84634092416538E-2</v>
      </c>
      <c r="H140" s="2">
        <v>5.6682552401838802E-2</v>
      </c>
      <c r="I140" s="2">
        <v>5.3402514468170001E-2</v>
      </c>
      <c r="J140" s="2">
        <v>5.7401583753267899E-2</v>
      </c>
      <c r="K140" s="2">
        <v>5.3783861258420503E-2</v>
      </c>
      <c r="L140" s="2">
        <v>4.6618382127920001E-2</v>
      </c>
      <c r="M140" s="2">
        <v>5.8641975308642E-2</v>
      </c>
      <c r="N140" s="2">
        <v>4.59106951051097E-2</v>
      </c>
      <c r="O140" s="3">
        <v>0.22119105632793501</v>
      </c>
      <c r="P140" s="3">
        <v>0.61574930071587697</v>
      </c>
    </row>
    <row r="141" spans="1:16" x14ac:dyDescent="0.3">
      <c r="A141" s="8" t="s">
        <v>13</v>
      </c>
      <c r="B141" s="8" t="s">
        <v>65</v>
      </c>
      <c r="C141" s="2">
        <v>4.9972692517749898E-2</v>
      </c>
      <c r="D141" s="2">
        <v>4.2999566536627697E-2</v>
      </c>
      <c r="E141" s="2">
        <v>4.4800930928434901E-2</v>
      </c>
      <c r="F141" s="2">
        <v>5.6881463802704903E-2</v>
      </c>
      <c r="G141" s="2">
        <v>5.0959729017689102E-2</v>
      </c>
      <c r="H141" s="2">
        <v>3.8533161438189398E-2</v>
      </c>
      <c r="I141" s="2">
        <v>4.47586206896552E-2</v>
      </c>
      <c r="J141" s="2">
        <v>5.6175325103967298E-2</v>
      </c>
      <c r="K141" s="2">
        <v>5.1249999999999997E-2</v>
      </c>
      <c r="L141" s="2">
        <v>4.92865636147444E-2</v>
      </c>
      <c r="M141" s="2">
        <v>5.1277692787126801E-2</v>
      </c>
      <c r="N141" s="2">
        <v>4.8614853939851203E-2</v>
      </c>
      <c r="O141" s="3">
        <v>0.216</v>
      </c>
      <c r="P141" s="3">
        <v>0.61715568115701103</v>
      </c>
    </row>
    <row r="142" spans="1:16" x14ac:dyDescent="0.3">
      <c r="A142" s="8" t="s">
        <v>13</v>
      </c>
      <c r="B142" s="8" t="s">
        <v>66</v>
      </c>
      <c r="C142" s="2">
        <v>1.7355632691700901E-2</v>
      </c>
      <c r="D142" s="2">
        <v>-5.7692307692307702E-2</v>
      </c>
      <c r="E142" s="2">
        <v>6.2541145490454201E-3</v>
      </c>
      <c r="F142" s="2">
        <v>2.61694471704285E-2</v>
      </c>
      <c r="G142" s="2">
        <v>4.7816385081287903E-2</v>
      </c>
      <c r="H142" s="2">
        <v>6.57134164891999E-2</v>
      </c>
      <c r="I142" s="2">
        <v>8.6211818441336005E-2</v>
      </c>
      <c r="J142" s="2">
        <v>0.12220762155059101</v>
      </c>
      <c r="K142" s="2">
        <v>7.6346604215456706E-2</v>
      </c>
      <c r="L142" s="2">
        <v>6.4621409921670994E-2</v>
      </c>
      <c r="M142" s="2">
        <v>8.2771305947271598E-2</v>
      </c>
      <c r="N142" s="2">
        <v>7.15364288410721E-2</v>
      </c>
      <c r="O142" s="3">
        <v>0.32950819672131099</v>
      </c>
      <c r="P142" s="3">
        <v>0.86866359447004604</v>
      </c>
    </row>
    <row r="143" spans="1:16" x14ac:dyDescent="0.3">
      <c r="A143" s="8" t="s">
        <v>13</v>
      </c>
      <c r="B143" s="8" t="s">
        <v>67</v>
      </c>
      <c r="C143" s="2">
        <v>-5.3819444444444399E-2</v>
      </c>
      <c r="D143" s="2">
        <v>-0.16880733944954099</v>
      </c>
      <c r="E143" s="2">
        <v>-0.139072847682119</v>
      </c>
      <c r="F143" s="2">
        <v>2.3076923076923099E-2</v>
      </c>
      <c r="G143" s="2">
        <v>9.5238095238095205E-2</v>
      </c>
      <c r="H143" s="2">
        <v>0.121281464530892</v>
      </c>
      <c r="I143" s="2">
        <v>7.7551020408163293E-2</v>
      </c>
      <c r="J143" s="2">
        <v>9.6590909090909102E-2</v>
      </c>
      <c r="K143" s="2">
        <v>1.8998272884283199E-2</v>
      </c>
      <c r="L143" s="2">
        <v>6.6101694915254194E-2</v>
      </c>
      <c r="M143" s="2">
        <v>9.0620031796502395E-2</v>
      </c>
      <c r="N143" s="2">
        <v>9.7667638483964994E-2</v>
      </c>
      <c r="O143" s="3">
        <v>0.30051813471502598</v>
      </c>
      <c r="P143" s="3">
        <v>0.66225165562913901</v>
      </c>
    </row>
    <row r="144" spans="1:16" x14ac:dyDescent="0.3">
      <c r="A144" s="8" t="s">
        <v>13</v>
      </c>
      <c r="B144" s="8" t="s">
        <v>68</v>
      </c>
      <c r="C144" s="2">
        <v>6.6818388711879798E-2</v>
      </c>
      <c r="D144" s="2">
        <v>5.4014847683249399E-2</v>
      </c>
      <c r="E144" s="2">
        <v>3.10880829015544E-2</v>
      </c>
      <c r="F144" s="2">
        <v>-3.1407035175879397E-4</v>
      </c>
      <c r="G144" s="2">
        <v>2.0028275212064101E-2</v>
      </c>
      <c r="H144" s="2">
        <v>4.0117040117040099E-2</v>
      </c>
      <c r="I144" s="2">
        <v>4.80456026058632E-2</v>
      </c>
      <c r="J144" s="2">
        <v>2.9737938828847899E-2</v>
      </c>
      <c r="K144" s="2">
        <v>2.52435176293044E-2</v>
      </c>
      <c r="L144" s="2">
        <v>4.5296400374682202E-2</v>
      </c>
      <c r="M144" s="2">
        <v>4.4741726941048499E-2</v>
      </c>
      <c r="N144" s="2">
        <v>-1.07217252787649E-2</v>
      </c>
      <c r="O144" s="3">
        <v>0.10762793250102901</v>
      </c>
      <c r="P144" s="3">
        <v>0.307237694300518</v>
      </c>
    </row>
    <row r="145" spans="1:16" x14ac:dyDescent="0.3">
      <c r="A145" s="8" t="s">
        <v>13</v>
      </c>
      <c r="B145" s="8" t="s">
        <v>69</v>
      </c>
      <c r="C145" s="2">
        <v>-2.1676793882706401E-2</v>
      </c>
      <c r="D145" s="2">
        <v>-1.7551205554974001E-2</v>
      </c>
      <c r="E145" s="2">
        <v>-1.1969029691717601E-2</v>
      </c>
      <c r="F145" s="2">
        <v>-3.70250548186491E-3</v>
      </c>
      <c r="G145" s="2">
        <v>1.16178380718718E-2</v>
      </c>
      <c r="H145" s="2">
        <v>3.5023896140951603E-2</v>
      </c>
      <c r="I145" s="2">
        <v>5.0447966919365997E-2</v>
      </c>
      <c r="J145" s="2">
        <v>6.4820889647027993E-2</v>
      </c>
      <c r="K145" s="2">
        <v>6.9716574245224899E-2</v>
      </c>
      <c r="L145" s="2">
        <v>7.9284624024421907E-2</v>
      </c>
      <c r="M145" s="2">
        <v>8.6908955064574703E-2</v>
      </c>
      <c r="N145" s="2">
        <v>3.7291630864409703E-2</v>
      </c>
      <c r="O145" s="3">
        <v>0.30166358595194098</v>
      </c>
      <c r="P145" s="3">
        <v>0.50063929535445395</v>
      </c>
    </row>
    <row r="146" spans="1:16" x14ac:dyDescent="0.3">
      <c r="A146" s="8" t="s">
        <v>13</v>
      </c>
      <c r="B146" s="8" t="s">
        <v>70</v>
      </c>
      <c r="C146" s="2">
        <v>1.4581251619111101E-2</v>
      </c>
      <c r="D146" s="2">
        <v>8.4625205179646203E-3</v>
      </c>
      <c r="E146" s="2">
        <v>1.23702390856151E-2</v>
      </c>
      <c r="F146" s="2">
        <v>2.5510021794276298E-2</v>
      </c>
      <c r="G146" s="2">
        <v>1.6792669755774699E-2</v>
      </c>
      <c r="H146" s="2">
        <v>1.9359259893781101E-2</v>
      </c>
      <c r="I146" s="2">
        <v>1.7915966386554599E-2</v>
      </c>
      <c r="J146" s="2">
        <v>1.2019945183766499E-2</v>
      </c>
      <c r="K146" s="2">
        <v>9.6909974875191707E-3</v>
      </c>
      <c r="L146" s="2">
        <v>3.9102895553257497E-3</v>
      </c>
      <c r="M146" s="2">
        <v>1.5676806695638201E-2</v>
      </c>
      <c r="N146" s="2">
        <v>3.7398580121703901E-3</v>
      </c>
      <c r="O146" s="3">
        <v>3.3380102457010501E-2</v>
      </c>
      <c r="P146" s="3">
        <v>0.145513075559735</v>
      </c>
    </row>
    <row r="147" spans="1:16" x14ac:dyDescent="0.3">
      <c r="A147" s="8" t="s">
        <v>13</v>
      </c>
      <c r="B147" s="8" t="s">
        <v>71</v>
      </c>
      <c r="C147" s="2">
        <v>1.3827205714024101E-2</v>
      </c>
      <c r="D147" s="2">
        <v>7.9934968161495708E-3</v>
      </c>
      <c r="E147" s="2">
        <v>9.0501792114695296E-3</v>
      </c>
      <c r="F147" s="2">
        <v>7.7701802681822201E-3</v>
      </c>
      <c r="G147" s="2">
        <v>1.44953077499229E-2</v>
      </c>
      <c r="H147" s="2">
        <v>5.8629375488578103E-3</v>
      </c>
      <c r="I147" s="2">
        <v>8.4625016191010698E-3</v>
      </c>
      <c r="J147" s="2">
        <v>1.5584193175493401E-2</v>
      </c>
      <c r="K147" s="2">
        <v>1.3616626617764801E-2</v>
      </c>
      <c r="L147" s="2">
        <v>1.5430044917651001E-2</v>
      </c>
      <c r="M147" s="2">
        <v>2.62543518328896E-2</v>
      </c>
      <c r="N147" s="2">
        <v>1.7999680715197999E-2</v>
      </c>
      <c r="O147" s="3">
        <v>7.5291935415876199E-2</v>
      </c>
      <c r="P147" s="3">
        <v>0.14278673835125399</v>
      </c>
    </row>
    <row r="148" spans="1:16" x14ac:dyDescent="0.3">
      <c r="A148" s="8" t="s">
        <v>13</v>
      </c>
      <c r="B148" s="8" t="s">
        <v>72</v>
      </c>
      <c r="C148" s="2">
        <v>-1.1791590493601499E-2</v>
      </c>
      <c r="D148" s="2">
        <v>-6.1048931643696201E-2</v>
      </c>
      <c r="E148" s="2">
        <v>-2.8765638853314901E-2</v>
      </c>
      <c r="F148" s="2">
        <v>1.39973628157014E-2</v>
      </c>
      <c r="G148" s="2">
        <v>2.5207562268680601E-2</v>
      </c>
      <c r="H148" s="2">
        <v>3.3856961654795598E-2</v>
      </c>
      <c r="I148" s="2">
        <v>3.69007172517931E-2</v>
      </c>
      <c r="J148" s="2">
        <v>7.0901975061436195E-2</v>
      </c>
      <c r="K148" s="2">
        <v>3.4421213666496697E-2</v>
      </c>
      <c r="L148" s="2">
        <v>4.6257497329718199E-2</v>
      </c>
      <c r="M148" s="2">
        <v>4.2013507146222699E-2</v>
      </c>
      <c r="N148" s="2">
        <v>3.8284723792297803E-2</v>
      </c>
      <c r="O148" s="3">
        <v>0.17091619921808601</v>
      </c>
      <c r="P148" s="3">
        <v>0.357206186582603</v>
      </c>
    </row>
    <row r="149" spans="1:16" x14ac:dyDescent="0.3">
      <c r="A149" s="8" t="s">
        <v>13</v>
      </c>
      <c r="B149" s="8" t="s">
        <v>73</v>
      </c>
      <c r="C149" s="2">
        <v>-3.9719626168224297E-2</v>
      </c>
      <c r="D149" s="2">
        <v>-0.13451511991657999</v>
      </c>
      <c r="E149" s="2">
        <v>-0.16345381526104399</v>
      </c>
      <c r="F149" s="2">
        <v>1.5842534805568902E-2</v>
      </c>
      <c r="G149" s="2">
        <v>8.1758034026465004E-2</v>
      </c>
      <c r="H149" s="2">
        <v>0.103101791175186</v>
      </c>
      <c r="I149" s="2">
        <v>5.3465346534653499E-2</v>
      </c>
      <c r="J149" s="2">
        <v>7.5187969924811998E-2</v>
      </c>
      <c r="K149" s="2">
        <v>2.5524475524475499E-2</v>
      </c>
      <c r="L149" s="2">
        <v>3.5799522673030999E-2</v>
      </c>
      <c r="M149" s="2">
        <v>6.4186965108624094E-2</v>
      </c>
      <c r="N149" s="2">
        <v>2.1651716671821801E-2</v>
      </c>
      <c r="O149" s="3">
        <v>0.154895104895105</v>
      </c>
      <c r="P149" s="3">
        <v>0.32650602409638602</v>
      </c>
    </row>
    <row r="150" spans="1:16" x14ac:dyDescent="0.3">
      <c r="A150" s="8" t="s">
        <v>14</v>
      </c>
      <c r="B150" s="8" t="s">
        <v>62</v>
      </c>
      <c r="C150" s="2">
        <v>5.9382422802850398E-3</v>
      </c>
      <c r="D150" s="2">
        <v>1.2987012987013E-2</v>
      </c>
      <c r="E150" s="2">
        <v>-4.7785547785547798E-2</v>
      </c>
      <c r="F150" s="2">
        <v>1.7135862913096701E-2</v>
      </c>
      <c r="G150" s="2">
        <v>-7.0998796630565603E-2</v>
      </c>
      <c r="H150" s="2">
        <v>-2.4611398963730598E-2</v>
      </c>
      <c r="I150" s="2">
        <v>-5.3120849933598899E-3</v>
      </c>
      <c r="J150" s="2">
        <v>-1.7356475300400499E-2</v>
      </c>
      <c r="K150" s="2">
        <v>-1.9021739130434801E-2</v>
      </c>
      <c r="L150" s="2">
        <v>6.9252077562326902E-3</v>
      </c>
      <c r="M150" s="2">
        <v>-8.2530949105914693E-3</v>
      </c>
      <c r="N150" s="2">
        <v>9.2926490984743398E-2</v>
      </c>
      <c r="O150" s="3">
        <v>7.0652173913043501E-2</v>
      </c>
      <c r="P150" s="3">
        <v>-8.1585081585081598E-2</v>
      </c>
    </row>
    <row r="151" spans="1:16" x14ac:dyDescent="0.3">
      <c r="A151" s="8" t="s">
        <v>14</v>
      </c>
      <c r="B151" s="8" t="s">
        <v>63</v>
      </c>
      <c r="C151" s="2">
        <v>2.5987525987525999E-2</v>
      </c>
      <c r="D151" s="2">
        <v>6.8895643363728498E-2</v>
      </c>
      <c r="E151" s="2">
        <v>4.2654028436019002E-2</v>
      </c>
      <c r="F151" s="2">
        <v>4.6363636363636399E-2</v>
      </c>
      <c r="G151" s="2">
        <v>6.9504778453518698E-2</v>
      </c>
      <c r="H151" s="2">
        <v>6.8237205523964298E-2</v>
      </c>
      <c r="I151" s="2">
        <v>4.8669201520912503E-2</v>
      </c>
      <c r="J151" s="2">
        <v>4.2059463379260302E-2</v>
      </c>
      <c r="K151" s="2">
        <v>5.1496172581767599E-2</v>
      </c>
      <c r="L151" s="2">
        <v>7.6108537392455294E-2</v>
      </c>
      <c r="M151" s="2">
        <v>2.6445264452644501E-2</v>
      </c>
      <c r="N151" s="2">
        <v>1.13840623127621E-2</v>
      </c>
      <c r="O151" s="3">
        <v>0.17466945024356301</v>
      </c>
      <c r="P151" s="3">
        <v>0.6</v>
      </c>
    </row>
    <row r="152" spans="1:16" x14ac:dyDescent="0.3">
      <c r="A152" s="8" t="s">
        <v>14</v>
      </c>
      <c r="B152" s="8" t="s">
        <v>64</v>
      </c>
      <c r="C152" s="2">
        <v>2.3961661341852999E-2</v>
      </c>
      <c r="D152" s="2">
        <v>3.4321372854914198E-2</v>
      </c>
      <c r="E152" s="2">
        <v>3.31825037707391E-2</v>
      </c>
      <c r="F152" s="2">
        <v>1.31386861313869E-2</v>
      </c>
      <c r="G152" s="2">
        <v>2.4495677233429401E-2</v>
      </c>
      <c r="H152" s="2">
        <v>7.7355836849507698E-2</v>
      </c>
      <c r="I152" s="2">
        <v>7.5718015665796307E-2</v>
      </c>
      <c r="J152" s="2">
        <v>8.3737864077669893E-2</v>
      </c>
      <c r="K152" s="2">
        <v>4.7032474804031402E-2</v>
      </c>
      <c r="L152" s="2">
        <v>5.5614973262032102E-2</v>
      </c>
      <c r="M152" s="2">
        <v>4.9645390070922002E-2</v>
      </c>
      <c r="N152" s="2">
        <v>7.7220077220077205E-2</v>
      </c>
      <c r="O152" s="3">
        <v>0.249720044792833</v>
      </c>
      <c r="P152" s="3">
        <v>0.68325791855203599</v>
      </c>
    </row>
    <row r="153" spans="1:16" x14ac:dyDescent="0.3">
      <c r="A153" s="8" t="s">
        <v>14</v>
      </c>
      <c r="B153" s="8" t="s">
        <v>65</v>
      </c>
      <c r="C153" s="2">
        <v>2.32558139534884E-2</v>
      </c>
      <c r="D153" s="2">
        <v>2.5252525252525298E-3</v>
      </c>
      <c r="E153" s="2">
        <v>6.8010075566750594E-2</v>
      </c>
      <c r="F153" s="2">
        <v>4.71698113207547E-2</v>
      </c>
      <c r="G153" s="2">
        <v>4.72972972972973E-2</v>
      </c>
      <c r="H153" s="2">
        <v>6.4516129032258099E-3</v>
      </c>
      <c r="I153" s="2">
        <v>1.9230769230769201E-2</v>
      </c>
      <c r="J153" s="2">
        <v>5.4507337526205499E-2</v>
      </c>
      <c r="K153" s="2">
        <v>7.55467196819085E-2</v>
      </c>
      <c r="L153" s="2">
        <v>4.6210720887245801E-2</v>
      </c>
      <c r="M153" s="2">
        <v>3.3568904593639599E-2</v>
      </c>
      <c r="N153" s="2">
        <v>4.4444444444444398E-2</v>
      </c>
      <c r="O153" s="3">
        <v>0.21471172962226601</v>
      </c>
      <c r="P153" s="3">
        <v>0.53904282115868996</v>
      </c>
    </row>
    <row r="154" spans="1:16" x14ac:dyDescent="0.3">
      <c r="A154" s="8" t="s">
        <v>14</v>
      </c>
      <c r="B154" s="8" t="s">
        <v>66</v>
      </c>
      <c r="C154" s="2">
        <v>0.20481927710843401</v>
      </c>
      <c r="D154" s="2">
        <v>-0.02</v>
      </c>
      <c r="E154" s="2">
        <v>-6.1224489795918401E-2</v>
      </c>
      <c r="F154" s="2">
        <v>-1.0869565217391301E-2</v>
      </c>
      <c r="G154" s="2">
        <v>0.13186813186813201</v>
      </c>
      <c r="H154" s="2">
        <v>5.8252427184466E-2</v>
      </c>
      <c r="I154" s="2">
        <v>0.13761467889908299</v>
      </c>
      <c r="J154" s="2">
        <v>7.25806451612903E-2</v>
      </c>
      <c r="K154" s="2">
        <v>0</v>
      </c>
      <c r="L154" s="2">
        <v>0.157894736842105</v>
      </c>
      <c r="M154" s="2">
        <v>5.8441558441558399E-2</v>
      </c>
      <c r="N154" s="2">
        <v>-7.3619631901840496E-2</v>
      </c>
      <c r="O154" s="3">
        <v>0.13533834586466201</v>
      </c>
      <c r="P154" s="3">
        <v>0.54081632653061196</v>
      </c>
    </row>
    <row r="155" spans="1:16" x14ac:dyDescent="0.3">
      <c r="A155" s="8" t="s">
        <v>14</v>
      </c>
      <c r="B155" s="8" t="s">
        <v>67</v>
      </c>
      <c r="C155" s="2">
        <v>0.125</v>
      </c>
      <c r="D155" s="2">
        <v>0.11111111111111099</v>
      </c>
      <c r="E155" s="2">
        <v>-0.3</v>
      </c>
      <c r="F155" s="2">
        <v>0.14285714285714299</v>
      </c>
      <c r="G155" s="2">
        <v>0</v>
      </c>
      <c r="H155" s="2">
        <v>0</v>
      </c>
      <c r="I155" s="2">
        <v>0.375</v>
      </c>
      <c r="J155" s="2">
        <v>0.18181818181818199</v>
      </c>
      <c r="K155" s="2">
        <v>0</v>
      </c>
      <c r="L155" s="2">
        <v>0</v>
      </c>
      <c r="M155" s="2">
        <v>0.230769230769231</v>
      </c>
      <c r="N155" s="2">
        <v>6.25E-2</v>
      </c>
      <c r="O155" s="3">
        <v>0.30769230769230799</v>
      </c>
      <c r="P155" s="3">
        <v>0.7</v>
      </c>
    </row>
    <row r="156" spans="1:16" x14ac:dyDescent="0.3">
      <c r="A156" s="8" t="s">
        <v>14</v>
      </c>
      <c r="B156" s="8" t="s">
        <v>68</v>
      </c>
      <c r="C156" s="2">
        <v>6.4885496183206104E-2</v>
      </c>
      <c r="D156" s="2">
        <v>-2.68817204301075E-2</v>
      </c>
      <c r="E156" s="2">
        <v>7.3664825046040501E-3</v>
      </c>
      <c r="F156" s="2">
        <v>6.0329067641681902E-2</v>
      </c>
      <c r="G156" s="2">
        <v>-2.7586206896551699E-2</v>
      </c>
      <c r="H156" s="2">
        <v>-1.41843971631206E-2</v>
      </c>
      <c r="I156" s="2">
        <v>-4.3165467625899297E-2</v>
      </c>
      <c r="J156" s="2">
        <v>1.8796992481203E-3</v>
      </c>
      <c r="K156" s="2">
        <v>-9.0056285178236398E-2</v>
      </c>
      <c r="L156" s="2">
        <v>-7.6288659793814398E-2</v>
      </c>
      <c r="M156" s="2">
        <v>-5.8035714285714302E-2</v>
      </c>
      <c r="N156" s="2">
        <v>0.151658767772512</v>
      </c>
      <c r="O156" s="3">
        <v>-8.8180112570356503E-2</v>
      </c>
      <c r="P156" s="3">
        <v>-0.10497237569060799</v>
      </c>
    </row>
    <row r="157" spans="1:16" x14ac:dyDescent="0.3">
      <c r="A157" s="8" t="s">
        <v>14</v>
      </c>
      <c r="B157" s="8" t="s">
        <v>69</v>
      </c>
      <c r="C157" s="2">
        <v>-5.6490384615384602E-2</v>
      </c>
      <c r="D157" s="2">
        <v>-6.3694267515923596E-3</v>
      </c>
      <c r="E157" s="2">
        <v>1.5384615384615399E-2</v>
      </c>
      <c r="F157" s="2">
        <v>1.5151515151515201E-2</v>
      </c>
      <c r="G157" s="2">
        <v>7.0895522388059698E-2</v>
      </c>
      <c r="H157" s="2">
        <v>3.2520325203252001E-2</v>
      </c>
      <c r="I157" s="2">
        <v>8.2114735658042698E-2</v>
      </c>
      <c r="J157" s="2">
        <v>6.7567567567567599E-2</v>
      </c>
      <c r="K157" s="2">
        <v>5.9396299902628999E-2</v>
      </c>
      <c r="L157" s="2">
        <v>4.8713235294117599E-2</v>
      </c>
      <c r="M157" s="2">
        <v>4.8203330411919397E-2</v>
      </c>
      <c r="N157" s="2">
        <v>5.6856187290969903E-2</v>
      </c>
      <c r="O157" s="3">
        <v>0.230769230769231</v>
      </c>
      <c r="P157" s="3">
        <v>0.62051282051282097</v>
      </c>
    </row>
    <row r="158" spans="1:16" x14ac:dyDescent="0.3">
      <c r="A158" s="8" t="s">
        <v>14</v>
      </c>
      <c r="B158" s="8" t="s">
        <v>70</v>
      </c>
      <c r="C158" s="2">
        <v>2.1192052980132499E-2</v>
      </c>
      <c r="D158" s="2">
        <v>-1.5564202334630401E-2</v>
      </c>
      <c r="E158" s="2">
        <v>-2.3715415019762799E-2</v>
      </c>
      <c r="F158" s="2">
        <v>8.0971659919028306E-3</v>
      </c>
      <c r="G158" s="2">
        <v>2.6773761713520701E-3</v>
      </c>
      <c r="H158" s="2">
        <v>4.4058744993324399E-2</v>
      </c>
      <c r="I158" s="2">
        <v>5.24296675191816E-2</v>
      </c>
      <c r="J158" s="2">
        <v>3.5236938031591697E-2</v>
      </c>
      <c r="K158" s="2">
        <v>2.6995305164319201E-2</v>
      </c>
      <c r="L158" s="2">
        <v>8.0000000000000002E-3</v>
      </c>
      <c r="M158" s="2">
        <v>-2.3809523809523801E-2</v>
      </c>
      <c r="N158" s="2">
        <v>3.0197444831591199E-2</v>
      </c>
      <c r="O158" s="3">
        <v>4.1079812206572801E-2</v>
      </c>
      <c r="P158" s="3">
        <v>0.16864295125164699</v>
      </c>
    </row>
    <row r="159" spans="1:16" x14ac:dyDescent="0.3">
      <c r="A159" s="8" t="s">
        <v>14</v>
      </c>
      <c r="B159" s="8" t="s">
        <v>71</v>
      </c>
      <c r="C159" s="2">
        <v>-1.3531799729364E-3</v>
      </c>
      <c r="D159" s="2">
        <v>-1.21951219512195E-2</v>
      </c>
      <c r="E159" s="2">
        <v>-1.2345679012345699E-2</v>
      </c>
      <c r="F159" s="2">
        <v>2.2222222222222199E-2</v>
      </c>
      <c r="G159" s="2">
        <v>-6.7934782608695702E-3</v>
      </c>
      <c r="H159" s="2">
        <v>-4.2407660738714097E-2</v>
      </c>
      <c r="I159" s="2">
        <v>-4.2857142857142903E-3</v>
      </c>
      <c r="J159" s="2">
        <v>-4.30416068866571E-3</v>
      </c>
      <c r="K159" s="2">
        <v>1.29682997118156E-2</v>
      </c>
      <c r="L159" s="2">
        <v>2.4182076813655799E-2</v>
      </c>
      <c r="M159" s="2">
        <v>2.6388888888888899E-2</v>
      </c>
      <c r="N159" s="2">
        <v>1.48849797023004E-2</v>
      </c>
      <c r="O159" s="3">
        <v>8.0691642651296802E-2</v>
      </c>
      <c r="P159" s="3">
        <v>2.8806584362139901E-2</v>
      </c>
    </row>
    <row r="160" spans="1:16" x14ac:dyDescent="0.3">
      <c r="A160" s="8" t="s">
        <v>14</v>
      </c>
      <c r="B160" s="8" t="s">
        <v>72</v>
      </c>
      <c r="C160" s="2">
        <v>-2.23642172523962E-2</v>
      </c>
      <c r="D160" s="2">
        <v>-2.2875816993464099E-2</v>
      </c>
      <c r="E160" s="2">
        <v>-1.3377926421404699E-2</v>
      </c>
      <c r="F160" s="2">
        <v>6.1016949152542403E-2</v>
      </c>
      <c r="G160" s="2">
        <v>1.91693290734824E-2</v>
      </c>
      <c r="H160" s="2">
        <v>7.8369905956112901E-2</v>
      </c>
      <c r="I160" s="2">
        <v>-1.74418604651163E-2</v>
      </c>
      <c r="J160" s="2">
        <v>9.7633136094674597E-2</v>
      </c>
      <c r="K160" s="2">
        <v>3.77358490566038E-2</v>
      </c>
      <c r="L160" s="2">
        <v>2.5974025974026E-2</v>
      </c>
      <c r="M160" s="2">
        <v>1.7721518987341801E-2</v>
      </c>
      <c r="N160" s="2">
        <v>0</v>
      </c>
      <c r="O160" s="3">
        <v>8.3557951482479798E-2</v>
      </c>
      <c r="P160" s="3">
        <v>0.34448160535117101</v>
      </c>
    </row>
    <row r="161" spans="1:16" x14ac:dyDescent="0.3">
      <c r="A161" s="8" t="s">
        <v>14</v>
      </c>
      <c r="B161" s="8" t="s">
        <v>73</v>
      </c>
      <c r="C161" s="2">
        <v>9.8039215686274495E-2</v>
      </c>
      <c r="D161" s="2">
        <v>-0.28571428571428598</v>
      </c>
      <c r="E161" s="2">
        <v>-0.32500000000000001</v>
      </c>
      <c r="F161" s="2">
        <v>-0.11111111111111099</v>
      </c>
      <c r="G161" s="2">
        <v>0.41666666666666702</v>
      </c>
      <c r="H161" s="2">
        <v>0.26470588235294101</v>
      </c>
      <c r="I161" s="2">
        <v>-0.13953488372093001</v>
      </c>
      <c r="J161" s="2">
        <v>8.1081081081081099E-2</v>
      </c>
      <c r="K161" s="2">
        <v>0.2</v>
      </c>
      <c r="L161" s="2">
        <v>0</v>
      </c>
      <c r="M161" s="2">
        <v>0.104166666666667</v>
      </c>
      <c r="N161" s="2">
        <v>7.5471698113207503E-2</v>
      </c>
      <c r="O161" s="3">
        <v>0.42499999999999999</v>
      </c>
      <c r="P161" s="3">
        <v>0.42499999999999999</v>
      </c>
    </row>
    <row r="162" spans="1:16" x14ac:dyDescent="0.3">
      <c r="A162" s="8" t="s">
        <v>15</v>
      </c>
      <c r="B162" s="8" t="s">
        <v>62</v>
      </c>
      <c r="C162" s="2">
        <v>3.6552346570397097E-2</v>
      </c>
      <c r="D162" s="2">
        <v>-1.2189812799303401E-2</v>
      </c>
      <c r="E162" s="2">
        <v>-1.8510356985456101E-2</v>
      </c>
      <c r="F162" s="2">
        <v>4.4903457566232598E-4</v>
      </c>
      <c r="G162" s="2">
        <v>2.24416517055655E-3</v>
      </c>
      <c r="H162" s="2">
        <v>-5.8217644424541004E-3</v>
      </c>
      <c r="I162" s="2">
        <v>1.3513513513513499E-3</v>
      </c>
      <c r="J162" s="2">
        <v>2.9689608636977099E-2</v>
      </c>
      <c r="K162" s="2">
        <v>-1.7474879860201E-3</v>
      </c>
      <c r="L162" s="2">
        <v>4.0262582056892801E-2</v>
      </c>
      <c r="M162" s="2">
        <v>1.6827934371055999E-3</v>
      </c>
      <c r="N162" s="2">
        <v>4.1999160016799701E-2</v>
      </c>
      <c r="O162" s="3">
        <v>8.38794233289646E-2</v>
      </c>
      <c r="P162" s="3">
        <v>9.3433230498016703E-2</v>
      </c>
    </row>
    <row r="163" spans="1:16" x14ac:dyDescent="0.3">
      <c r="A163" s="8" t="s">
        <v>15</v>
      </c>
      <c r="B163" s="8" t="s">
        <v>63</v>
      </c>
      <c r="C163" s="2">
        <v>3.36689741976086E-2</v>
      </c>
      <c r="D163" s="2">
        <v>4.4748858447488597E-2</v>
      </c>
      <c r="E163" s="2">
        <v>1.8939393939393898E-2</v>
      </c>
      <c r="F163" s="2">
        <v>3.1455533314269403E-2</v>
      </c>
      <c r="G163" s="2">
        <v>2.9664541169947298E-2</v>
      </c>
      <c r="H163" s="2">
        <v>8.6160473882606406E-3</v>
      </c>
      <c r="I163" s="2">
        <v>4.1110517885744803E-2</v>
      </c>
      <c r="J163" s="2">
        <v>7.9487179487179507E-3</v>
      </c>
      <c r="K163" s="2">
        <v>4.4517934367845298E-2</v>
      </c>
      <c r="L163" s="2">
        <v>4.7491475888943001E-2</v>
      </c>
      <c r="M163" s="2">
        <v>1.58102766798419E-2</v>
      </c>
      <c r="N163" s="2">
        <v>4.1886015106431702E-2</v>
      </c>
      <c r="O163" s="3">
        <v>0.15797506995675401</v>
      </c>
      <c r="P163" s="3">
        <v>0.326340326340326</v>
      </c>
    </row>
    <row r="164" spans="1:16" x14ac:dyDescent="0.3">
      <c r="A164" s="8" t="s">
        <v>15</v>
      </c>
      <c r="B164" s="8" t="s">
        <v>64</v>
      </c>
      <c r="C164" s="2">
        <v>-4.9180327868852498E-3</v>
      </c>
      <c r="D164" s="2">
        <v>1.72981878088962E-2</v>
      </c>
      <c r="E164" s="2">
        <v>3.23886639676113E-3</v>
      </c>
      <c r="F164" s="2">
        <v>3.5512510088781299E-2</v>
      </c>
      <c r="G164" s="2">
        <v>1.9485580670303999E-2</v>
      </c>
      <c r="H164" s="2">
        <v>4.6636085626911301E-2</v>
      </c>
      <c r="I164" s="2">
        <v>3.4696859021183302E-2</v>
      </c>
      <c r="J164" s="2">
        <v>5.5418284504059299E-2</v>
      </c>
      <c r="K164" s="2">
        <v>3.67892976588629E-2</v>
      </c>
      <c r="L164" s="2">
        <v>3.8709677419354799E-2</v>
      </c>
      <c r="M164" s="2">
        <v>4.8447204968944099E-2</v>
      </c>
      <c r="N164" s="2">
        <v>3.2582938388625603E-2</v>
      </c>
      <c r="O164" s="3">
        <v>0.16588628762541799</v>
      </c>
      <c r="P164" s="3">
        <v>0.41133603238866401</v>
      </c>
    </row>
    <row r="165" spans="1:16" x14ac:dyDescent="0.3">
      <c r="A165" s="8" t="s">
        <v>15</v>
      </c>
      <c r="B165" s="8" t="s">
        <v>65</v>
      </c>
      <c r="C165" s="2">
        <v>4.6558704453441298E-2</v>
      </c>
      <c r="D165" s="2">
        <v>4.31979368149581E-2</v>
      </c>
      <c r="E165" s="2">
        <v>6.4894932014833095E-2</v>
      </c>
      <c r="F165" s="2">
        <v>3.1921067904817198E-2</v>
      </c>
      <c r="G165" s="2">
        <v>4.4994375703037097E-2</v>
      </c>
      <c r="H165" s="2">
        <v>3.3907427341227099E-2</v>
      </c>
      <c r="I165" s="2">
        <v>3.6439354502863099E-2</v>
      </c>
      <c r="J165" s="2">
        <v>2.56152687091914E-2</v>
      </c>
      <c r="K165" s="2">
        <v>4.0156709108716902E-2</v>
      </c>
      <c r="L165" s="2">
        <v>3.4839924670433099E-2</v>
      </c>
      <c r="M165" s="2">
        <v>-3.1847133757961798E-3</v>
      </c>
      <c r="N165" s="2">
        <v>2.8753993610223599E-2</v>
      </c>
      <c r="O165" s="3">
        <v>0.10381978452497601</v>
      </c>
      <c r="P165" s="3">
        <v>0.39307787391841797</v>
      </c>
    </row>
    <row r="166" spans="1:16" x14ac:dyDescent="0.3">
      <c r="A166" s="8" t="s">
        <v>15</v>
      </c>
      <c r="B166" s="8" t="s">
        <v>66</v>
      </c>
      <c r="C166" s="2">
        <v>5.0583657587548597E-2</v>
      </c>
      <c r="D166" s="2">
        <v>3.7037037037036999E-3</v>
      </c>
      <c r="E166" s="2">
        <v>-4.7970479704797099E-2</v>
      </c>
      <c r="F166" s="2">
        <v>4.6511627906976702E-2</v>
      </c>
      <c r="G166" s="2">
        <v>0.11481481481481499</v>
      </c>
      <c r="H166" s="2">
        <v>0.136212624584718</v>
      </c>
      <c r="I166" s="2">
        <v>6.7251461988304104E-2</v>
      </c>
      <c r="J166" s="2">
        <v>0.147945205479452</v>
      </c>
      <c r="K166" s="2">
        <v>4.0572792362768499E-2</v>
      </c>
      <c r="L166" s="2">
        <v>7.7981651376146793E-2</v>
      </c>
      <c r="M166" s="2">
        <v>8.9361702127659606E-2</v>
      </c>
      <c r="N166" s="2">
        <v>7.421875E-2</v>
      </c>
      <c r="O166" s="3">
        <v>0.31264916467780401</v>
      </c>
      <c r="P166" s="3">
        <v>1.0295202952029501</v>
      </c>
    </row>
    <row r="167" spans="1:16" x14ac:dyDescent="0.3">
      <c r="A167" s="8" t="s">
        <v>15</v>
      </c>
      <c r="B167" s="8" t="s">
        <v>67</v>
      </c>
      <c r="C167" s="2">
        <v>-0.13793103448275901</v>
      </c>
      <c r="D167" s="2">
        <v>-0.2</v>
      </c>
      <c r="E167" s="2">
        <v>-0.3</v>
      </c>
      <c r="F167" s="2">
        <v>0.14285714285714299</v>
      </c>
      <c r="G167" s="2">
        <v>0</v>
      </c>
      <c r="H167" s="2">
        <v>-0.125</v>
      </c>
      <c r="I167" s="2">
        <v>0.28571428571428598</v>
      </c>
      <c r="J167" s="2">
        <v>-0.11111111111111099</v>
      </c>
      <c r="K167" s="2">
        <v>0.9375</v>
      </c>
      <c r="L167" s="2">
        <v>9.6774193548387094E-2</v>
      </c>
      <c r="M167" s="2">
        <v>2.9411764705882401E-2</v>
      </c>
      <c r="N167" s="2">
        <v>2.8571428571428598E-2</v>
      </c>
      <c r="O167" s="3">
        <v>1.25</v>
      </c>
      <c r="P167" s="3">
        <v>0.8</v>
      </c>
    </row>
    <row r="168" spans="1:16" x14ac:dyDescent="0.3">
      <c r="A168" s="8" t="s">
        <v>15</v>
      </c>
      <c r="B168" s="8" t="s">
        <v>68</v>
      </c>
      <c r="C168" s="2">
        <v>6.0984570168993397E-2</v>
      </c>
      <c r="D168" s="2">
        <v>3.3240997229916899E-2</v>
      </c>
      <c r="E168" s="2">
        <v>3.0831099195710501E-2</v>
      </c>
      <c r="F168" s="2">
        <v>3.6410923276983101E-2</v>
      </c>
      <c r="G168" s="2">
        <v>-5.0188205771643703E-3</v>
      </c>
      <c r="H168" s="2">
        <v>1.7654476670870101E-2</v>
      </c>
      <c r="I168" s="2">
        <v>1.11524163568773E-2</v>
      </c>
      <c r="J168" s="2">
        <v>3.3088235294117599E-2</v>
      </c>
      <c r="K168" s="2">
        <v>-1.6014234875444799E-2</v>
      </c>
      <c r="L168" s="2">
        <v>2.7727546714888501E-2</v>
      </c>
      <c r="M168" s="2">
        <v>-5.8064516129032302E-2</v>
      </c>
      <c r="N168" s="2">
        <v>-3.3001245330012502E-2</v>
      </c>
      <c r="O168" s="3">
        <v>-7.8884934756820901E-2</v>
      </c>
      <c r="P168" s="3">
        <v>4.0884718498659503E-2</v>
      </c>
    </row>
    <row r="169" spans="1:16" x14ac:dyDescent="0.3">
      <c r="A169" s="8" t="s">
        <v>15</v>
      </c>
      <c r="B169" s="8" t="s">
        <v>69</v>
      </c>
      <c r="C169" s="2">
        <v>-3.0649926144756302E-2</v>
      </c>
      <c r="D169" s="2">
        <v>-3.2761904761904798E-2</v>
      </c>
      <c r="E169" s="2">
        <v>-2.4419062623079999E-2</v>
      </c>
      <c r="F169" s="2">
        <v>-4.0371417036738E-3</v>
      </c>
      <c r="G169" s="2">
        <v>-2.4321037697608398E-3</v>
      </c>
      <c r="H169" s="2">
        <v>5.2824055262088599E-3</v>
      </c>
      <c r="I169" s="2">
        <v>2.2635408245755901E-2</v>
      </c>
      <c r="J169" s="2">
        <v>4.2687747035573098E-2</v>
      </c>
      <c r="K169" s="2">
        <v>5.3449583017437401E-2</v>
      </c>
      <c r="L169" s="2">
        <v>6.0453400503778301E-2</v>
      </c>
      <c r="M169" s="2">
        <v>4.7845266372582303E-2</v>
      </c>
      <c r="N169" s="2">
        <v>7.9663212435233194E-2</v>
      </c>
      <c r="O169" s="3">
        <v>0.263836239575436</v>
      </c>
      <c r="P169" s="3">
        <v>0.31311539976368602</v>
      </c>
    </row>
    <row r="170" spans="1:16" x14ac:dyDescent="0.3">
      <c r="A170" s="8" t="s">
        <v>15</v>
      </c>
      <c r="B170" s="8" t="s">
        <v>70</v>
      </c>
      <c r="C170" s="2">
        <v>1.11155220325526E-2</v>
      </c>
      <c r="D170" s="2">
        <v>-9.4228504122496996E-3</v>
      </c>
      <c r="E170" s="2">
        <v>1.4665081252477201E-2</v>
      </c>
      <c r="F170" s="2">
        <v>3.9062500000000002E-4</v>
      </c>
      <c r="G170" s="2">
        <v>-5.8570870753611899E-3</v>
      </c>
      <c r="H170" s="2">
        <v>4.7132757266300099E-3</v>
      </c>
      <c r="I170" s="2">
        <v>3.9093041438623903E-4</v>
      </c>
      <c r="J170" s="2">
        <v>1.2114107073075401E-2</v>
      </c>
      <c r="K170" s="2">
        <v>4.2471042471042501E-3</v>
      </c>
      <c r="L170" s="2">
        <v>9.22722029988466E-3</v>
      </c>
      <c r="M170" s="2">
        <v>-3.2380952380952399E-2</v>
      </c>
      <c r="N170" s="2">
        <v>-3.9370078740157497E-3</v>
      </c>
      <c r="O170" s="3">
        <v>-2.31660231660232E-2</v>
      </c>
      <c r="P170" s="3">
        <v>2.77447483154974E-3</v>
      </c>
    </row>
    <row r="171" spans="1:16" x14ac:dyDescent="0.3">
      <c r="A171" s="8" t="s">
        <v>15</v>
      </c>
      <c r="B171" s="8" t="s">
        <v>71</v>
      </c>
      <c r="C171" s="2">
        <v>1.10076206604572E-2</v>
      </c>
      <c r="D171" s="2">
        <v>-4.18760469011725E-3</v>
      </c>
      <c r="E171" s="2">
        <v>-1.64003364171573E-2</v>
      </c>
      <c r="F171" s="2">
        <v>8.1231295425395495E-3</v>
      </c>
      <c r="G171" s="2">
        <v>-1.2722646310432599E-3</v>
      </c>
      <c r="H171" s="2">
        <v>-1.10403397027601E-2</v>
      </c>
      <c r="I171" s="2">
        <v>2.5762129669386E-3</v>
      </c>
      <c r="J171" s="2">
        <v>-4.2826552462526804E-3</v>
      </c>
      <c r="K171" s="2">
        <v>1.3333333333333299E-2</v>
      </c>
      <c r="L171" s="2">
        <v>1.4431239388794599E-2</v>
      </c>
      <c r="M171" s="2">
        <v>-1.6736401673640201E-3</v>
      </c>
      <c r="N171" s="2">
        <v>-3.4367141659681501E-2</v>
      </c>
      <c r="O171" s="3">
        <v>-9.0322580645161299E-3</v>
      </c>
      <c r="P171" s="3">
        <v>-3.1118587047939399E-2</v>
      </c>
    </row>
    <row r="172" spans="1:16" x14ac:dyDescent="0.3">
      <c r="A172" s="8" t="s">
        <v>15</v>
      </c>
      <c r="B172" s="8" t="s">
        <v>72</v>
      </c>
      <c r="C172" s="2">
        <v>-4.1182682154171098E-2</v>
      </c>
      <c r="D172" s="2">
        <v>-4.9559471365638798E-2</v>
      </c>
      <c r="E172" s="2">
        <v>-2.20162224797219E-2</v>
      </c>
      <c r="F172" s="2">
        <v>5.3317535545023699E-2</v>
      </c>
      <c r="G172" s="2">
        <v>1.4623172103487099E-2</v>
      </c>
      <c r="H172" s="2">
        <v>1.7738359201773801E-2</v>
      </c>
      <c r="I172" s="2">
        <v>4.5751633986928102E-2</v>
      </c>
      <c r="J172" s="2">
        <v>8.2291666666666693E-2</v>
      </c>
      <c r="K172" s="2">
        <v>2.40615976900866E-2</v>
      </c>
      <c r="L172" s="2">
        <v>9.3984962406015E-4</v>
      </c>
      <c r="M172" s="2">
        <v>4.69483568075117E-2</v>
      </c>
      <c r="N172" s="2">
        <v>8.9686098654708502E-3</v>
      </c>
      <c r="O172" s="3">
        <v>8.2771896053897995E-2</v>
      </c>
      <c r="P172" s="3">
        <v>0.30359212050984902</v>
      </c>
    </row>
    <row r="173" spans="1:16" x14ac:dyDescent="0.3">
      <c r="A173" s="8" t="s">
        <v>15</v>
      </c>
      <c r="B173" s="8" t="s">
        <v>73</v>
      </c>
      <c r="C173" s="2">
        <v>2.40963855421687E-2</v>
      </c>
      <c r="D173" s="2">
        <v>-0.252941176470588</v>
      </c>
      <c r="E173" s="2">
        <v>-0.40157480314960597</v>
      </c>
      <c r="F173" s="2">
        <v>1.3157894736842099E-2</v>
      </c>
      <c r="G173" s="2">
        <v>0.12987012987013</v>
      </c>
      <c r="H173" s="2">
        <v>0.17241379310344801</v>
      </c>
      <c r="I173" s="2">
        <v>6.8627450980392204E-2</v>
      </c>
      <c r="J173" s="2">
        <v>9.1743119266055106E-2</v>
      </c>
      <c r="K173" s="2">
        <v>0.126050420168067</v>
      </c>
      <c r="L173" s="2">
        <v>0.134328358208955</v>
      </c>
      <c r="M173" s="2">
        <v>0.118421052631579</v>
      </c>
      <c r="N173" s="2">
        <v>-3.5294117647058802E-2</v>
      </c>
      <c r="O173" s="3">
        <v>0.378151260504202</v>
      </c>
      <c r="P173" s="3">
        <v>0.291338582677165</v>
      </c>
    </row>
    <row r="174" spans="1:16" x14ac:dyDescent="0.3">
      <c r="A174" s="8" t="s">
        <v>16</v>
      </c>
      <c r="B174" s="8" t="s">
        <v>62</v>
      </c>
      <c r="C174" s="2">
        <v>-1.30861504907306E-2</v>
      </c>
      <c r="D174" s="2">
        <v>-2.2099447513812199E-2</v>
      </c>
      <c r="E174" s="2">
        <v>-1.01694915254237E-2</v>
      </c>
      <c r="F174" s="2">
        <v>-3.7671232876712299E-2</v>
      </c>
      <c r="G174" s="2">
        <v>1.89798339264531E-2</v>
      </c>
      <c r="H174" s="2">
        <v>2.91036088474971E-2</v>
      </c>
      <c r="I174" s="2">
        <v>-1.58371040723982E-2</v>
      </c>
      <c r="J174" s="2">
        <v>6.8965517241379301E-3</v>
      </c>
      <c r="K174" s="2">
        <v>6.05022831050228E-2</v>
      </c>
      <c r="L174" s="2">
        <v>6.5662002152852506E-2</v>
      </c>
      <c r="M174" s="2">
        <v>9.4949494949495006E-2</v>
      </c>
      <c r="N174" s="2">
        <v>2.9520295202952001E-2</v>
      </c>
      <c r="O174" s="3">
        <v>0.27397260273972601</v>
      </c>
      <c r="P174" s="3">
        <v>0.26101694915254198</v>
      </c>
    </row>
    <row r="175" spans="1:16" x14ac:dyDescent="0.3">
      <c r="A175" s="8" t="s">
        <v>16</v>
      </c>
      <c r="B175" s="8" t="s">
        <v>63</v>
      </c>
      <c r="C175" s="2">
        <v>1.8050541516245501E-2</v>
      </c>
      <c r="D175" s="2">
        <v>2.8368794326241099E-2</v>
      </c>
      <c r="E175" s="2">
        <v>1.03448275862069E-2</v>
      </c>
      <c r="F175" s="2">
        <v>2.93515358361775E-2</v>
      </c>
      <c r="G175" s="2">
        <v>2.1220159151193602E-2</v>
      </c>
      <c r="H175" s="2">
        <v>4.0259740259740301E-2</v>
      </c>
      <c r="I175" s="2">
        <v>4.99375780274657E-2</v>
      </c>
      <c r="J175" s="2">
        <v>4.9346016646848997E-2</v>
      </c>
      <c r="K175" s="2">
        <v>6.9121813031161494E-2</v>
      </c>
      <c r="L175" s="2">
        <v>7.4721780604133606E-2</v>
      </c>
      <c r="M175" s="2">
        <v>6.3609467455621294E-2</v>
      </c>
      <c r="N175" s="2">
        <v>1.2053778395920299E-2</v>
      </c>
      <c r="O175" s="3">
        <v>0.23682719546742201</v>
      </c>
      <c r="P175" s="3">
        <v>0.50551724137930998</v>
      </c>
    </row>
    <row r="176" spans="1:16" x14ac:dyDescent="0.3">
      <c r="A176" s="8" t="s">
        <v>16</v>
      </c>
      <c r="B176" s="8" t="s">
        <v>64</v>
      </c>
      <c r="C176" s="2">
        <v>1.81992337164751E-2</v>
      </c>
      <c r="D176" s="2">
        <v>3.0103480714957699E-2</v>
      </c>
      <c r="E176" s="2">
        <v>1.3698630136986301E-2</v>
      </c>
      <c r="F176" s="2">
        <v>3.5135135135135102E-2</v>
      </c>
      <c r="G176" s="2">
        <v>4.1775456919060101E-2</v>
      </c>
      <c r="H176" s="2">
        <v>1.2531328320802001E-2</v>
      </c>
      <c r="I176" s="2">
        <v>4.2079207920792103E-2</v>
      </c>
      <c r="J176" s="2">
        <v>3.8004750593824202E-2</v>
      </c>
      <c r="K176" s="2">
        <v>5.7971014492753603E-2</v>
      </c>
      <c r="L176" s="2">
        <v>7.9307858687815397E-2</v>
      </c>
      <c r="M176" s="2">
        <v>5.3440213760854997E-2</v>
      </c>
      <c r="N176" s="2">
        <v>3.42422320862397E-2</v>
      </c>
      <c r="O176" s="3">
        <v>0.24408848207475201</v>
      </c>
      <c r="P176" s="3">
        <v>0.48949771689497701</v>
      </c>
    </row>
    <row r="177" spans="1:16" x14ac:dyDescent="0.3">
      <c r="A177" s="8" t="s">
        <v>16</v>
      </c>
      <c r="B177" s="8" t="s">
        <v>65</v>
      </c>
      <c r="C177" s="2">
        <v>4.3548387096774201E-2</v>
      </c>
      <c r="D177" s="2">
        <v>4.32766615146832E-2</v>
      </c>
      <c r="E177" s="2">
        <v>8.4444444444444405E-2</v>
      </c>
      <c r="F177" s="2">
        <v>1.2295081967213101E-2</v>
      </c>
      <c r="G177" s="2">
        <v>4.8582995951416998E-2</v>
      </c>
      <c r="H177" s="2">
        <v>4.6332046332046302E-2</v>
      </c>
      <c r="I177" s="2">
        <v>9.8400984009840101E-3</v>
      </c>
      <c r="J177" s="2">
        <v>6.8209500609013402E-2</v>
      </c>
      <c r="K177" s="2">
        <v>4.5610034207525699E-2</v>
      </c>
      <c r="L177" s="2">
        <v>5.4525627044710999E-2</v>
      </c>
      <c r="M177" s="2">
        <v>2.2750775594622501E-2</v>
      </c>
      <c r="N177" s="2">
        <v>5.7633973710818999E-2</v>
      </c>
      <c r="O177" s="3">
        <v>0.19270239452679599</v>
      </c>
      <c r="P177" s="3">
        <v>0.54962962962963002</v>
      </c>
    </row>
    <row r="178" spans="1:16" x14ac:dyDescent="0.3">
      <c r="A178" s="8" t="s">
        <v>16</v>
      </c>
      <c r="B178" s="8" t="s">
        <v>66</v>
      </c>
      <c r="C178" s="2">
        <v>0</v>
      </c>
      <c r="D178" s="2">
        <v>4.58015267175573E-2</v>
      </c>
      <c r="E178" s="2">
        <v>4.3795620437956199E-2</v>
      </c>
      <c r="F178" s="2">
        <v>9.0909090909090898E-2</v>
      </c>
      <c r="G178" s="2">
        <v>9.6153846153846201E-2</v>
      </c>
      <c r="H178" s="2">
        <v>4.0935672514619902E-2</v>
      </c>
      <c r="I178" s="2">
        <v>7.8651685393258397E-2</v>
      </c>
      <c r="J178" s="2">
        <v>9.8958333333333301E-2</v>
      </c>
      <c r="K178" s="2">
        <v>0.15639810426540299</v>
      </c>
      <c r="L178" s="2">
        <v>6.5573770491803296E-2</v>
      </c>
      <c r="M178" s="2">
        <v>6.15384615384615E-2</v>
      </c>
      <c r="N178" s="2">
        <v>1.0869565217391301E-2</v>
      </c>
      <c r="O178" s="3">
        <v>0.32227488151658801</v>
      </c>
      <c r="P178" s="3">
        <v>1.03649635036496</v>
      </c>
    </row>
    <row r="179" spans="1:16" x14ac:dyDescent="0.3">
      <c r="A179" s="8" t="s">
        <v>16</v>
      </c>
      <c r="B179" s="8" t="s">
        <v>67</v>
      </c>
      <c r="C179" s="2">
        <v>0.33333333333333298</v>
      </c>
      <c r="D179" s="2">
        <v>-0.25</v>
      </c>
      <c r="E179" s="2">
        <v>-0.46666666666666701</v>
      </c>
      <c r="F179" s="2">
        <v>0.375</v>
      </c>
      <c r="G179" s="2">
        <v>0.27272727272727298</v>
      </c>
      <c r="H179" s="2">
        <v>0.214285714285714</v>
      </c>
      <c r="I179" s="2">
        <v>-5.8823529411764698E-2</v>
      </c>
      <c r="J179" s="2">
        <v>0.25</v>
      </c>
      <c r="K179" s="2">
        <v>0.05</v>
      </c>
      <c r="L179" s="2">
        <v>0.28571428571428598</v>
      </c>
      <c r="M179" s="2">
        <v>0.18518518518518501</v>
      </c>
      <c r="N179" s="2">
        <v>0</v>
      </c>
      <c r="O179" s="3">
        <v>0.6</v>
      </c>
      <c r="P179" s="3">
        <v>1.13333333333333</v>
      </c>
    </row>
    <row r="180" spans="1:16" x14ac:dyDescent="0.3">
      <c r="A180" s="8" t="s">
        <v>16</v>
      </c>
      <c r="B180" s="8" t="s">
        <v>68</v>
      </c>
      <c r="C180" s="2">
        <v>0.12583892617449699</v>
      </c>
      <c r="D180" s="2">
        <v>0</v>
      </c>
      <c r="E180" s="2">
        <v>-3.5767511177347201E-2</v>
      </c>
      <c r="F180" s="2">
        <v>3.7094281298299801E-2</v>
      </c>
      <c r="G180" s="2">
        <v>-1.63934426229508E-2</v>
      </c>
      <c r="H180" s="2">
        <v>0.104545454545455</v>
      </c>
      <c r="I180" s="2">
        <v>4.8010973936899903E-2</v>
      </c>
      <c r="J180" s="2">
        <v>-3.7958115183246099E-2</v>
      </c>
      <c r="K180" s="2">
        <v>4.8979591836734698E-2</v>
      </c>
      <c r="L180" s="2">
        <v>1.5564202334630401E-2</v>
      </c>
      <c r="M180" s="2">
        <v>6.8965517241379296E-2</v>
      </c>
      <c r="N180" s="2">
        <v>-2.3894862604540001E-3</v>
      </c>
      <c r="O180" s="3">
        <v>0.136054421768707</v>
      </c>
      <c r="P180" s="3">
        <v>0.24441132637853899</v>
      </c>
    </row>
    <row r="181" spans="1:16" x14ac:dyDescent="0.3">
      <c r="A181" s="8" t="s">
        <v>16</v>
      </c>
      <c r="B181" s="8" t="s">
        <v>69</v>
      </c>
      <c r="C181" s="2">
        <v>-5.3306342780027001E-2</v>
      </c>
      <c r="D181" s="2">
        <v>-2.9223093371347101E-2</v>
      </c>
      <c r="E181" s="2">
        <v>-4.4052863436123399E-2</v>
      </c>
      <c r="F181" s="2">
        <v>3.07219662058372E-3</v>
      </c>
      <c r="G181" s="2">
        <v>1.45482388973966E-2</v>
      </c>
      <c r="H181" s="2">
        <v>1.9622641509434002E-2</v>
      </c>
      <c r="I181" s="2">
        <v>9.1783863804589194E-2</v>
      </c>
      <c r="J181" s="2">
        <v>0.107796610169492</v>
      </c>
      <c r="K181" s="2">
        <v>0.10832313341493301</v>
      </c>
      <c r="L181" s="2">
        <v>9.0557702926559902E-2</v>
      </c>
      <c r="M181" s="2">
        <v>8.8101265822784797E-2</v>
      </c>
      <c r="N181" s="2">
        <v>1.48906468124709E-2</v>
      </c>
      <c r="O181" s="3">
        <v>0.33476132190942498</v>
      </c>
      <c r="P181" s="3">
        <v>0.60132158590308404</v>
      </c>
    </row>
    <row r="182" spans="1:16" x14ac:dyDescent="0.3">
      <c r="A182" s="8" t="s">
        <v>16</v>
      </c>
      <c r="B182" s="8" t="s">
        <v>70</v>
      </c>
      <c r="C182" s="2">
        <v>6.5104166666666696E-4</v>
      </c>
      <c r="D182" s="2">
        <v>-3.5133376707872498E-2</v>
      </c>
      <c r="E182" s="2">
        <v>-8.0917060013486197E-3</v>
      </c>
      <c r="F182" s="2">
        <v>1.9034670292318201E-2</v>
      </c>
      <c r="G182" s="2">
        <v>2.66844563042028E-3</v>
      </c>
      <c r="H182" s="2">
        <v>-9.9800399201596807E-3</v>
      </c>
      <c r="I182" s="2">
        <v>-1.8817204301075301E-2</v>
      </c>
      <c r="J182" s="2">
        <v>1.3698630136986301E-2</v>
      </c>
      <c r="K182" s="2">
        <v>8.1081081081081103E-3</v>
      </c>
      <c r="L182" s="2">
        <v>4.0214477211796197E-2</v>
      </c>
      <c r="M182" s="2">
        <v>1.7396907216494801E-2</v>
      </c>
      <c r="N182" s="2">
        <v>1.8999366687777099E-2</v>
      </c>
      <c r="O182" s="3">
        <v>8.7162162162162202E-2</v>
      </c>
      <c r="P182" s="3">
        <v>8.4962913014160493E-2</v>
      </c>
    </row>
    <row r="183" spans="1:16" x14ac:dyDescent="0.3">
      <c r="A183" s="8" t="s">
        <v>16</v>
      </c>
      <c r="B183" s="8" t="s">
        <v>71</v>
      </c>
      <c r="C183" s="2">
        <v>-6.6815144766147003E-3</v>
      </c>
      <c r="D183" s="2">
        <v>-6.7264573991031402E-3</v>
      </c>
      <c r="E183" s="2">
        <v>1.8058690744920999E-2</v>
      </c>
      <c r="F183" s="2">
        <v>9.6082779009608304E-3</v>
      </c>
      <c r="G183" s="2">
        <v>1.4641288433382099E-3</v>
      </c>
      <c r="H183" s="2">
        <v>-1.3157894736842099E-2</v>
      </c>
      <c r="I183" s="2">
        <v>1.40740740740741E-2</v>
      </c>
      <c r="J183" s="2">
        <v>3.6523009495982501E-3</v>
      </c>
      <c r="K183" s="2">
        <v>-7.27802037845706E-4</v>
      </c>
      <c r="L183" s="2">
        <v>3.2774945375091E-2</v>
      </c>
      <c r="M183" s="2">
        <v>3.5966149506347002E-2</v>
      </c>
      <c r="N183" s="2">
        <v>-1.9741320626276398E-2</v>
      </c>
      <c r="O183" s="3">
        <v>4.8034934497816602E-2</v>
      </c>
      <c r="P183" s="3">
        <v>8.35214446952596E-2</v>
      </c>
    </row>
    <row r="184" spans="1:16" x14ac:dyDescent="0.3">
      <c r="A184" s="8" t="s">
        <v>16</v>
      </c>
      <c r="B184" s="8" t="s">
        <v>72</v>
      </c>
      <c r="C184" s="2">
        <v>-4.7619047619047597E-3</v>
      </c>
      <c r="D184" s="2">
        <v>-6.3795853269537503E-2</v>
      </c>
      <c r="E184" s="2">
        <v>-3.57751277683135E-2</v>
      </c>
      <c r="F184" s="2">
        <v>-8.8339222614840993E-3</v>
      </c>
      <c r="G184" s="2">
        <v>4.4563279857397498E-2</v>
      </c>
      <c r="H184" s="2">
        <v>1.19453924914676E-2</v>
      </c>
      <c r="I184" s="2">
        <v>5.3962900505902203E-2</v>
      </c>
      <c r="J184" s="2">
        <v>4.9599999999999998E-2</v>
      </c>
      <c r="K184" s="2">
        <v>5.3353658536585399E-2</v>
      </c>
      <c r="L184" s="2">
        <v>1.0130246020260501E-2</v>
      </c>
      <c r="M184" s="2">
        <v>2.4355300859598899E-2</v>
      </c>
      <c r="N184" s="2">
        <v>7.9720279720279702E-2</v>
      </c>
      <c r="O184" s="3">
        <v>0.176829268292683</v>
      </c>
      <c r="P184" s="3">
        <v>0.31516183986371399</v>
      </c>
    </row>
    <row r="185" spans="1:16" x14ac:dyDescent="0.3">
      <c r="A185" s="8" t="s">
        <v>16</v>
      </c>
      <c r="B185" s="8" t="s">
        <v>73</v>
      </c>
      <c r="C185" s="2">
        <v>-7.3529411764705899E-2</v>
      </c>
      <c r="D185" s="2">
        <v>-0.103174603174603</v>
      </c>
      <c r="E185" s="2">
        <v>-0.15044247787610601</v>
      </c>
      <c r="F185" s="2">
        <v>0.104166666666667</v>
      </c>
      <c r="G185" s="2">
        <v>0.10377358490565999</v>
      </c>
      <c r="H185" s="2">
        <v>5.1282051282051301E-2</v>
      </c>
      <c r="I185" s="2">
        <v>9.7560975609756101E-2</v>
      </c>
      <c r="J185" s="2">
        <v>0.11851851851851899</v>
      </c>
      <c r="K185" s="2">
        <v>1.3245033112582801E-2</v>
      </c>
      <c r="L185" s="2">
        <v>0.11111111111111099</v>
      </c>
      <c r="M185" s="2">
        <v>7.0588235294117604E-2</v>
      </c>
      <c r="N185" s="2">
        <v>-4.94505494505494E-2</v>
      </c>
      <c r="O185" s="3">
        <v>0.14569536423841101</v>
      </c>
      <c r="P185" s="3">
        <v>0.53097345132743401</v>
      </c>
    </row>
    <row r="186" spans="1:16" x14ac:dyDescent="0.3">
      <c r="A186" s="8" t="s">
        <v>17</v>
      </c>
      <c r="B186" s="8" t="s">
        <v>62</v>
      </c>
      <c r="C186" s="2">
        <v>-2.1466905187835401E-2</v>
      </c>
      <c r="D186" s="2">
        <v>1.09689213893967E-2</v>
      </c>
      <c r="E186" s="2">
        <v>-0.35081374321880598</v>
      </c>
      <c r="F186" s="2">
        <v>-0.14484679665738201</v>
      </c>
      <c r="G186" s="2">
        <v>7.1661237785016305E-2</v>
      </c>
      <c r="H186" s="2">
        <v>0.37993920972644402</v>
      </c>
      <c r="I186" s="2">
        <v>0.73568281938325997</v>
      </c>
      <c r="J186" s="2">
        <v>0.15862944162436499</v>
      </c>
      <c r="K186" s="2">
        <v>0.16867469879518099</v>
      </c>
      <c r="L186" s="2">
        <v>0.52671040299906302</v>
      </c>
      <c r="M186" s="2">
        <v>0.43093922651933703</v>
      </c>
      <c r="N186" s="2">
        <v>0.57271557271557305</v>
      </c>
      <c r="O186" s="3">
        <v>3.0153340635268302</v>
      </c>
      <c r="P186" s="3">
        <v>5.6292947558770301</v>
      </c>
    </row>
    <row r="187" spans="1:16" x14ac:dyDescent="0.3">
      <c r="A187" s="8" t="s">
        <v>17</v>
      </c>
      <c r="B187" s="8" t="s">
        <v>63</v>
      </c>
      <c r="C187" s="2">
        <v>-0.10306686777275</v>
      </c>
      <c r="D187" s="2">
        <v>-0.114349775784753</v>
      </c>
      <c r="E187" s="2">
        <v>-0.39430379746835398</v>
      </c>
      <c r="F187" s="2">
        <v>-0.26227795193312398</v>
      </c>
      <c r="G187" s="2">
        <v>-3.2577903682719497E-2</v>
      </c>
      <c r="H187" s="2">
        <v>0.12298682284041</v>
      </c>
      <c r="I187" s="2">
        <v>0.285528031290743</v>
      </c>
      <c r="J187" s="2">
        <v>0.37728194726166298</v>
      </c>
      <c r="K187" s="2">
        <v>0.17157584683357899</v>
      </c>
      <c r="L187" s="2">
        <v>-8.4223758642363297E-2</v>
      </c>
      <c r="M187" s="2">
        <v>0.51681537405627997</v>
      </c>
      <c r="N187" s="2">
        <v>0.57692307692307698</v>
      </c>
      <c r="O187" s="3">
        <v>1.5662739322533099</v>
      </c>
      <c r="P187" s="3">
        <v>1.20569620253165</v>
      </c>
    </row>
    <row r="188" spans="1:16" x14ac:dyDescent="0.3">
      <c r="A188" s="8" t="s">
        <v>17</v>
      </c>
      <c r="B188" s="8" t="s">
        <v>64</v>
      </c>
      <c r="C188" s="2">
        <v>-9.7998619737750203E-2</v>
      </c>
      <c r="D188" s="2">
        <v>-0.21193573068094901</v>
      </c>
      <c r="E188" s="2">
        <v>-0.34174757281553397</v>
      </c>
      <c r="F188" s="2">
        <v>-0.29203539823008901</v>
      </c>
      <c r="G188" s="2">
        <v>2.0833333333333298E-3</v>
      </c>
      <c r="H188" s="2">
        <v>4.15800415800416E-3</v>
      </c>
      <c r="I188" s="2">
        <v>5.1759834368530003E-2</v>
      </c>
      <c r="J188" s="2">
        <v>0.34251968503937003</v>
      </c>
      <c r="K188" s="2">
        <v>0.127565982404692</v>
      </c>
      <c r="L188" s="2">
        <v>-0.100130039011704</v>
      </c>
      <c r="M188" s="2">
        <v>0.17485549132948</v>
      </c>
      <c r="N188" s="2">
        <v>0.37269372693726899</v>
      </c>
      <c r="O188" s="3">
        <v>0.63636363636363602</v>
      </c>
      <c r="P188" s="3">
        <v>8.3495145631067996E-2</v>
      </c>
    </row>
    <row r="189" spans="1:16" x14ac:dyDescent="0.3">
      <c r="A189" s="8" t="s">
        <v>17</v>
      </c>
      <c r="B189" s="8" t="s">
        <v>65</v>
      </c>
      <c r="C189" s="2">
        <v>-4.8600883652430003E-2</v>
      </c>
      <c r="D189" s="2">
        <v>-0.187306501547988</v>
      </c>
      <c r="E189" s="2">
        <v>-0.39619047619047598</v>
      </c>
      <c r="F189" s="2">
        <v>-0.141955835962145</v>
      </c>
      <c r="G189" s="2">
        <v>-1.10294117647059E-2</v>
      </c>
      <c r="H189" s="2">
        <v>2.9739776951672899E-2</v>
      </c>
      <c r="I189" s="2">
        <v>8.3032490974729201E-2</v>
      </c>
      <c r="J189" s="2">
        <v>7.0000000000000007E-2</v>
      </c>
      <c r="K189" s="2">
        <v>4.0498442367601202E-2</v>
      </c>
      <c r="L189" s="2">
        <v>-2.39520958083832E-2</v>
      </c>
      <c r="M189" s="2">
        <v>3.0674846625766898E-3</v>
      </c>
      <c r="N189" s="2">
        <v>0.18960244648318</v>
      </c>
      <c r="O189" s="3">
        <v>0.21183800623053001</v>
      </c>
      <c r="P189" s="3">
        <v>-0.25904761904761903</v>
      </c>
    </row>
    <row r="190" spans="1:16" x14ac:dyDescent="0.3">
      <c r="A190" s="8" t="s">
        <v>17</v>
      </c>
      <c r="B190" s="8" t="s">
        <v>66</v>
      </c>
      <c r="C190" s="2">
        <v>-0.17676767676767699</v>
      </c>
      <c r="D190" s="2">
        <v>-0.33742331288343602</v>
      </c>
      <c r="E190" s="2">
        <v>-0.240740740740741</v>
      </c>
      <c r="F190" s="2">
        <v>-0.17073170731707299</v>
      </c>
      <c r="G190" s="2">
        <v>0.10294117647058799</v>
      </c>
      <c r="H190" s="2">
        <v>0.04</v>
      </c>
      <c r="I190" s="2">
        <v>5.1282051282051301E-2</v>
      </c>
      <c r="J190" s="2">
        <v>0.134146341463415</v>
      </c>
      <c r="K190" s="2">
        <v>7.5268817204301106E-2</v>
      </c>
      <c r="L190" s="2">
        <v>-0.06</v>
      </c>
      <c r="M190" s="2">
        <v>-6.3829787234042507E-2</v>
      </c>
      <c r="N190" s="2">
        <v>0.38636363636363602</v>
      </c>
      <c r="O190" s="3">
        <v>0.31182795698924698</v>
      </c>
      <c r="P190" s="3">
        <v>0.12962962962963001</v>
      </c>
    </row>
    <row r="191" spans="1:16" x14ac:dyDescent="0.3">
      <c r="A191" s="8" t="s">
        <v>17</v>
      </c>
      <c r="B191" s="8" t="s">
        <v>67</v>
      </c>
      <c r="C191" s="2">
        <v>-7.69230769230769E-2</v>
      </c>
      <c r="D191" s="2">
        <v>-0.29166666666666702</v>
      </c>
      <c r="E191" s="2">
        <v>-0.64705882352941202</v>
      </c>
      <c r="F191" s="2">
        <v>0.66666666666666696</v>
      </c>
      <c r="G191" s="2">
        <v>0.1</v>
      </c>
      <c r="H191" s="2">
        <v>9.0909090909090898E-2</v>
      </c>
      <c r="I191" s="2">
        <v>0.33333333333333298</v>
      </c>
      <c r="J191" s="2">
        <v>-0.125</v>
      </c>
      <c r="K191" s="2">
        <v>-0.14285714285714299</v>
      </c>
      <c r="L191" s="2">
        <v>0.16666666666666699</v>
      </c>
      <c r="M191" s="2">
        <v>7.1428571428571397E-2</v>
      </c>
      <c r="N191" s="2">
        <v>6.6666666666666693E-2</v>
      </c>
      <c r="O191" s="3">
        <v>0.14285714285714299</v>
      </c>
      <c r="P191" s="3">
        <v>-5.8823529411764698E-2</v>
      </c>
    </row>
    <row r="192" spans="1:16" x14ac:dyDescent="0.3">
      <c r="A192" s="8" t="s">
        <v>17</v>
      </c>
      <c r="B192" s="8" t="s">
        <v>68</v>
      </c>
      <c r="C192" s="2">
        <v>-2.0790020790020802E-2</v>
      </c>
      <c r="D192" s="2">
        <v>2.54777070063694E-2</v>
      </c>
      <c r="E192" s="2">
        <v>-0.34575569358178099</v>
      </c>
      <c r="F192" s="2">
        <v>-0.139240506329114</v>
      </c>
      <c r="G192" s="2">
        <v>0.17647058823529399</v>
      </c>
      <c r="H192" s="2">
        <v>0.25</v>
      </c>
      <c r="I192" s="2">
        <v>1.0475000000000001</v>
      </c>
      <c r="J192" s="2">
        <v>-3.6630036630036597E-2</v>
      </c>
      <c r="K192" s="2">
        <v>0.34980988593155898</v>
      </c>
      <c r="L192" s="2">
        <v>0.47136150234741803</v>
      </c>
      <c r="M192" s="2">
        <v>0.395022335673261</v>
      </c>
      <c r="N192" s="2">
        <v>0.42909423604757502</v>
      </c>
      <c r="O192" s="3">
        <v>2.95944233206591</v>
      </c>
      <c r="P192" s="3">
        <v>5.4679089026915104</v>
      </c>
    </row>
    <row r="193" spans="1:16" x14ac:dyDescent="0.3">
      <c r="A193" s="8" t="s">
        <v>17</v>
      </c>
      <c r="B193" s="8" t="s">
        <v>69</v>
      </c>
      <c r="C193" s="2">
        <v>-0.109570510652689</v>
      </c>
      <c r="D193" s="2">
        <v>-0.142423091530574</v>
      </c>
      <c r="E193" s="2">
        <v>-0.35562444641275498</v>
      </c>
      <c r="F193" s="2">
        <v>-0.28865979381443302</v>
      </c>
      <c r="G193" s="2">
        <v>-4.7342995169082101E-2</v>
      </c>
      <c r="H193" s="2">
        <v>5.7809330628803203E-2</v>
      </c>
      <c r="I193" s="2">
        <v>0.408437200383509</v>
      </c>
      <c r="J193" s="2">
        <v>0.28114363512593599</v>
      </c>
      <c r="K193" s="2">
        <v>0.16578108395324101</v>
      </c>
      <c r="L193" s="2">
        <v>-0.14494074749316299</v>
      </c>
      <c r="M193" s="2">
        <v>0.40351812366737699</v>
      </c>
      <c r="N193" s="2">
        <v>0.38625142423091502</v>
      </c>
      <c r="O193" s="3">
        <v>0.93942614240169997</v>
      </c>
      <c r="P193" s="3">
        <v>0.61647475642161198</v>
      </c>
    </row>
    <row r="194" spans="1:16" x14ac:dyDescent="0.3">
      <c r="A194" s="8" t="s">
        <v>17</v>
      </c>
      <c r="B194" s="8" t="s">
        <v>70</v>
      </c>
      <c r="C194" s="2">
        <v>-0.116805411030177</v>
      </c>
      <c r="D194" s="2">
        <v>-0.23416789396170801</v>
      </c>
      <c r="E194" s="2">
        <v>-0.390384615384615</v>
      </c>
      <c r="F194" s="2">
        <v>-0.27570977917981099</v>
      </c>
      <c r="G194" s="2">
        <v>-9.1463414634146298E-2</v>
      </c>
      <c r="H194" s="2">
        <v>6.3279002876318297E-2</v>
      </c>
      <c r="I194" s="2">
        <v>-1.9837691614066701E-2</v>
      </c>
      <c r="J194" s="2">
        <v>0.215271389144434</v>
      </c>
      <c r="K194" s="2">
        <v>-9.8410295230885701E-3</v>
      </c>
      <c r="L194" s="2">
        <v>-0.127675840978593</v>
      </c>
      <c r="M194" s="2">
        <v>2.8921998247151599E-2</v>
      </c>
      <c r="N194" s="2">
        <v>0.17972742759795601</v>
      </c>
      <c r="O194" s="3">
        <v>4.8448145344435999E-2</v>
      </c>
      <c r="P194" s="3">
        <v>-0.46730769230769198</v>
      </c>
    </row>
    <row r="195" spans="1:16" x14ac:dyDescent="0.3">
      <c r="A195" s="8" t="s">
        <v>17</v>
      </c>
      <c r="B195" s="8" t="s">
        <v>71</v>
      </c>
      <c r="C195" s="2">
        <v>-0.12123438648052901</v>
      </c>
      <c r="D195" s="2">
        <v>-0.26086956521739102</v>
      </c>
      <c r="E195" s="2">
        <v>-0.38009049773755699</v>
      </c>
      <c r="F195" s="2">
        <v>-0.229014598540146</v>
      </c>
      <c r="G195" s="2">
        <v>-4.2603550295858002E-2</v>
      </c>
      <c r="H195" s="2">
        <v>-5.0679851668726801E-2</v>
      </c>
      <c r="I195" s="2">
        <v>-2.9947916666666699E-2</v>
      </c>
      <c r="J195" s="2">
        <v>0.17315436241610699</v>
      </c>
      <c r="K195" s="2">
        <v>1.1441647597254E-3</v>
      </c>
      <c r="L195" s="2">
        <v>-9.71428571428571E-2</v>
      </c>
      <c r="M195" s="2">
        <v>4.6835443037974697E-2</v>
      </c>
      <c r="N195" s="2">
        <v>1.8137847642079801E-2</v>
      </c>
      <c r="O195" s="3">
        <v>-3.6613272311212801E-2</v>
      </c>
      <c r="P195" s="3">
        <v>-0.52375565610859698</v>
      </c>
    </row>
    <row r="196" spans="1:16" x14ac:dyDescent="0.3">
      <c r="A196" s="8" t="s">
        <v>17</v>
      </c>
      <c r="B196" s="8" t="s">
        <v>72</v>
      </c>
      <c r="C196" s="2">
        <v>-0.124218051831993</v>
      </c>
      <c r="D196" s="2">
        <v>-0.28163265306122398</v>
      </c>
      <c r="E196" s="2">
        <v>-0.38494318181818199</v>
      </c>
      <c r="F196" s="2">
        <v>-0.14318706697459599</v>
      </c>
      <c r="G196" s="2">
        <v>-9.4339622641509399E-2</v>
      </c>
      <c r="H196" s="2">
        <v>0</v>
      </c>
      <c r="I196" s="2">
        <v>6.25E-2</v>
      </c>
      <c r="J196" s="2">
        <v>0.151260504201681</v>
      </c>
      <c r="K196" s="2">
        <v>3.1630170316301699E-2</v>
      </c>
      <c r="L196" s="2">
        <v>-2.1226415094339601E-2</v>
      </c>
      <c r="M196" s="2">
        <v>6.26506024096386E-2</v>
      </c>
      <c r="N196" s="2">
        <v>2.4943310657596401E-2</v>
      </c>
      <c r="O196" s="3">
        <v>9.9756690997566899E-2</v>
      </c>
      <c r="P196" s="3">
        <v>-0.35795454545454503</v>
      </c>
    </row>
    <row r="197" spans="1:16" x14ac:dyDescent="0.3">
      <c r="A197" s="8" t="s">
        <v>17</v>
      </c>
      <c r="B197" s="8" t="s">
        <v>73</v>
      </c>
      <c r="C197" s="2">
        <v>-0.10849056603773601</v>
      </c>
      <c r="D197" s="2">
        <v>-0.317460317460317</v>
      </c>
      <c r="E197" s="2">
        <v>-0.50387596899224796</v>
      </c>
      <c r="F197" s="2">
        <v>-0.21875</v>
      </c>
      <c r="G197" s="2">
        <v>-0.1</v>
      </c>
      <c r="H197" s="2">
        <v>0</v>
      </c>
      <c r="I197" s="2">
        <v>0.155555555555556</v>
      </c>
      <c r="J197" s="2">
        <v>0.32692307692307698</v>
      </c>
      <c r="K197" s="2">
        <v>-2.8985507246376802E-2</v>
      </c>
      <c r="L197" s="2">
        <v>-2.9850746268656699E-2</v>
      </c>
      <c r="M197" s="2">
        <v>4.6153846153846198E-2</v>
      </c>
      <c r="N197" s="2">
        <v>0.38235294117647101</v>
      </c>
      <c r="O197" s="3">
        <v>0.36231884057970998</v>
      </c>
      <c r="P197" s="3">
        <v>-0.27131782945736399</v>
      </c>
    </row>
    <row r="198" spans="1:16" x14ac:dyDescent="0.3">
      <c r="A198" s="11" t="s">
        <v>18</v>
      </c>
      <c r="B198" s="11" t="s">
        <v>18</v>
      </c>
      <c r="C198" s="3">
        <v>8.53778297014951E-3</v>
      </c>
      <c r="D198" s="3">
        <v>-5.6240845123624898E-3</v>
      </c>
      <c r="E198" s="3">
        <v>-9.2393667087341293E-3</v>
      </c>
      <c r="F198" s="3">
        <v>1.06802651534516E-2</v>
      </c>
      <c r="G198" s="3">
        <v>2.277450166288E-2</v>
      </c>
      <c r="H198" s="3">
        <v>3.1189983597233802E-2</v>
      </c>
      <c r="I198" s="3">
        <v>4.04060589105152E-2</v>
      </c>
      <c r="J198" s="3">
        <v>4.5847418561770097E-2</v>
      </c>
      <c r="K198" s="3">
        <v>4.1901893445483097E-2</v>
      </c>
      <c r="L198" s="3">
        <v>4.41333554252758E-2</v>
      </c>
      <c r="M198" s="3">
        <v>5.9581608605519601E-2</v>
      </c>
      <c r="N198" s="3">
        <v>4.5629944970031401E-2</v>
      </c>
      <c r="O198" s="3">
        <v>0.205300178141816</v>
      </c>
      <c r="P198" s="3">
        <v>0.38505662224961101</v>
      </c>
    </row>
    <row r="199" spans="1:16" x14ac:dyDescent="0.3">
      <c r="A199" s="15"/>
      <c r="B199" s="15"/>
    </row>
    <row r="200" spans="1:16" x14ac:dyDescent="0.3">
      <c r="A200" s="13" t="s">
        <v>42</v>
      </c>
      <c r="B200" s="15"/>
    </row>
    <row r="201" spans="1:16" x14ac:dyDescent="0.3">
      <c r="A201" s="14" t="s">
        <v>43</v>
      </c>
      <c r="B201" s="15"/>
    </row>
    <row r="202" spans="1:16" x14ac:dyDescent="0.3">
      <c r="A202" s="14" t="s">
        <v>44</v>
      </c>
      <c r="B202" s="15"/>
    </row>
    <row r="203" spans="1:16" x14ac:dyDescent="0.3">
      <c r="A203" s="14" t="s">
        <v>75</v>
      </c>
      <c r="B203" s="15"/>
    </row>
    <row r="204" spans="1:16" x14ac:dyDescent="0.3">
      <c r="A204" s="14" t="s">
        <v>45</v>
      </c>
      <c r="B204" s="15"/>
    </row>
    <row r="205" spans="1:16" x14ac:dyDescent="0.3">
      <c r="A205" s="14" t="s">
        <v>46</v>
      </c>
      <c r="B205" s="15"/>
    </row>
    <row r="206" spans="1:16" x14ac:dyDescent="0.3">
      <c r="A206" s="14" t="s">
        <v>47</v>
      </c>
      <c r="B206" s="15"/>
    </row>
    <row r="207" spans="1:16" x14ac:dyDescent="0.3">
      <c r="A207" s="15"/>
      <c r="B207" s="15"/>
    </row>
    <row r="208" spans="1:16"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72:O72"/>
    <mergeCell ref="C136:N13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146</v>
      </c>
      <c r="B1" s="15"/>
    </row>
    <row r="2" spans="1:15" ht="15.6" x14ac:dyDescent="0.3">
      <c r="A2" s="12" t="s">
        <v>142</v>
      </c>
      <c r="B2" s="15"/>
    </row>
    <row r="3" spans="1:15" ht="15.6" x14ac:dyDescent="0.3">
      <c r="A3" s="12" t="s">
        <v>35</v>
      </c>
      <c r="B3" s="15"/>
    </row>
    <row r="4" spans="1:15" ht="15.6" x14ac:dyDescent="0.3">
      <c r="A4" s="12" t="s">
        <v>79</v>
      </c>
      <c r="B4" s="15"/>
    </row>
    <row r="5" spans="1:15" x14ac:dyDescent="0.3">
      <c r="A5" s="15"/>
      <c r="B5" s="15"/>
    </row>
    <row r="6" spans="1:15" x14ac:dyDescent="0.3">
      <c r="A6" s="16" t="str">
        <f>HYPERLINK("#'Table of contents'!A18",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76</v>
      </c>
      <c r="C9" s="1">
        <v>121578</v>
      </c>
      <c r="D9" s="1">
        <v>124245</v>
      </c>
      <c r="E9" s="1">
        <v>125680</v>
      </c>
      <c r="F9" s="1">
        <v>127503</v>
      </c>
      <c r="G9" s="1">
        <v>129466</v>
      </c>
      <c r="H9" s="1">
        <v>132048</v>
      </c>
      <c r="I9" s="1">
        <v>134816</v>
      </c>
      <c r="J9" s="1">
        <v>137757</v>
      </c>
      <c r="K9" s="1">
        <v>141977</v>
      </c>
      <c r="L9" s="1">
        <v>144859</v>
      </c>
      <c r="M9" s="1">
        <v>147398</v>
      </c>
      <c r="N9" s="1">
        <v>151058</v>
      </c>
      <c r="O9" s="1">
        <v>154349</v>
      </c>
    </row>
    <row r="10" spans="1:15" x14ac:dyDescent="0.3">
      <c r="A10" s="7" t="s">
        <v>13</v>
      </c>
      <c r="B10" s="7" t="s">
        <v>77</v>
      </c>
      <c r="C10" s="1">
        <v>62805</v>
      </c>
      <c r="D10" s="1">
        <v>63475</v>
      </c>
      <c r="E10" s="1">
        <v>63451</v>
      </c>
      <c r="F10" s="1">
        <v>63834</v>
      </c>
      <c r="G10" s="1">
        <v>65458</v>
      </c>
      <c r="H10" s="1">
        <v>67867</v>
      </c>
      <c r="I10" s="1">
        <v>71573</v>
      </c>
      <c r="J10" s="1">
        <v>76274</v>
      </c>
      <c r="K10" s="1">
        <v>81145</v>
      </c>
      <c r="L10" s="1">
        <v>87208</v>
      </c>
      <c r="M10" s="1">
        <v>95162</v>
      </c>
      <c r="N10" s="1">
        <v>104980</v>
      </c>
      <c r="O10" s="1">
        <v>109576</v>
      </c>
    </row>
    <row r="11" spans="1:15" x14ac:dyDescent="0.3">
      <c r="A11" s="7" t="s">
        <v>14</v>
      </c>
      <c r="B11" s="7" t="s">
        <v>76</v>
      </c>
      <c r="C11" s="1">
        <v>5056</v>
      </c>
      <c r="D11" s="1">
        <v>5171</v>
      </c>
      <c r="E11" s="1">
        <v>5282</v>
      </c>
      <c r="F11" s="1">
        <v>5330</v>
      </c>
      <c r="G11" s="1">
        <v>5469</v>
      </c>
      <c r="H11" s="1">
        <v>5571</v>
      </c>
      <c r="I11" s="1">
        <v>5725</v>
      </c>
      <c r="J11" s="1">
        <v>5853</v>
      </c>
      <c r="K11" s="1">
        <v>6036</v>
      </c>
      <c r="L11" s="1">
        <v>6176</v>
      </c>
      <c r="M11" s="1">
        <v>6346</v>
      </c>
      <c r="N11" s="1">
        <v>6377</v>
      </c>
      <c r="O11" s="1">
        <v>6607</v>
      </c>
    </row>
    <row r="12" spans="1:15" x14ac:dyDescent="0.3">
      <c r="A12" s="7" t="s">
        <v>14</v>
      </c>
      <c r="B12" s="7" t="s">
        <v>77</v>
      </c>
      <c r="C12" s="1">
        <v>1066</v>
      </c>
      <c r="D12" s="1">
        <v>1023</v>
      </c>
      <c r="E12" s="1">
        <v>949</v>
      </c>
      <c r="F12" s="1">
        <v>917</v>
      </c>
      <c r="G12" s="1">
        <v>954</v>
      </c>
      <c r="H12" s="1">
        <v>977</v>
      </c>
      <c r="I12" s="1">
        <v>1008</v>
      </c>
      <c r="J12" s="1">
        <v>1100</v>
      </c>
      <c r="K12" s="1">
        <v>1196</v>
      </c>
      <c r="L12" s="1">
        <v>1263</v>
      </c>
      <c r="M12" s="1">
        <v>1361</v>
      </c>
      <c r="N12" s="1">
        <v>1486</v>
      </c>
      <c r="O12" s="1">
        <v>1610</v>
      </c>
    </row>
    <row r="13" spans="1:15" x14ac:dyDescent="0.3">
      <c r="A13" s="7" t="s">
        <v>15</v>
      </c>
      <c r="B13" s="7" t="s">
        <v>76</v>
      </c>
      <c r="C13" s="1">
        <v>16195</v>
      </c>
      <c r="D13" s="1">
        <v>16404</v>
      </c>
      <c r="E13" s="1">
        <v>16491</v>
      </c>
      <c r="F13" s="1">
        <v>16578</v>
      </c>
      <c r="G13" s="1">
        <v>16910</v>
      </c>
      <c r="H13" s="1">
        <v>17212</v>
      </c>
      <c r="I13" s="1">
        <v>17476</v>
      </c>
      <c r="J13" s="1">
        <v>17814</v>
      </c>
      <c r="K13" s="1">
        <v>18221</v>
      </c>
      <c r="L13" s="1">
        <v>18568</v>
      </c>
      <c r="M13" s="1">
        <v>18932</v>
      </c>
      <c r="N13" s="1">
        <v>18996</v>
      </c>
      <c r="O13" s="1">
        <v>19431</v>
      </c>
    </row>
    <row r="14" spans="1:15" x14ac:dyDescent="0.3">
      <c r="A14" s="7" t="s">
        <v>15</v>
      </c>
      <c r="B14" s="7" t="s">
        <v>77</v>
      </c>
      <c r="C14" s="1">
        <v>3470</v>
      </c>
      <c r="D14" s="1">
        <v>3534</v>
      </c>
      <c r="E14" s="1">
        <v>3511</v>
      </c>
      <c r="F14" s="1">
        <v>3453</v>
      </c>
      <c r="G14" s="1">
        <v>3501</v>
      </c>
      <c r="H14" s="1">
        <v>3463</v>
      </c>
      <c r="I14" s="1">
        <v>3500</v>
      </c>
      <c r="J14" s="1">
        <v>3641</v>
      </c>
      <c r="K14" s="1">
        <v>3863</v>
      </c>
      <c r="L14" s="1">
        <v>4107</v>
      </c>
      <c r="M14" s="1">
        <v>4552</v>
      </c>
      <c r="N14" s="1">
        <v>4773</v>
      </c>
      <c r="O14" s="1">
        <v>4938</v>
      </c>
    </row>
    <row r="15" spans="1:15" x14ac:dyDescent="0.3">
      <c r="A15" s="7" t="s">
        <v>16</v>
      </c>
      <c r="B15" s="7" t="s">
        <v>76</v>
      </c>
      <c r="C15" s="1">
        <v>6452</v>
      </c>
      <c r="D15" s="1">
        <v>6559</v>
      </c>
      <c r="E15" s="1">
        <v>6572</v>
      </c>
      <c r="F15" s="1">
        <v>6565</v>
      </c>
      <c r="G15" s="1">
        <v>6706</v>
      </c>
      <c r="H15" s="1">
        <v>6843</v>
      </c>
      <c r="I15" s="1">
        <v>6994</v>
      </c>
      <c r="J15" s="1">
        <v>7135</v>
      </c>
      <c r="K15" s="1">
        <v>7327</v>
      </c>
      <c r="L15" s="1">
        <v>7569</v>
      </c>
      <c r="M15" s="1">
        <v>7877</v>
      </c>
      <c r="N15" s="1">
        <v>8080</v>
      </c>
      <c r="O15" s="1">
        <v>8205</v>
      </c>
    </row>
    <row r="16" spans="1:15" x14ac:dyDescent="0.3">
      <c r="A16" s="7" t="s">
        <v>16</v>
      </c>
      <c r="B16" s="7" t="s">
        <v>77</v>
      </c>
      <c r="C16" s="1">
        <v>3387</v>
      </c>
      <c r="D16" s="1">
        <v>3319</v>
      </c>
      <c r="E16" s="1">
        <v>3230</v>
      </c>
      <c r="F16" s="1">
        <v>3204</v>
      </c>
      <c r="G16" s="1">
        <v>3211</v>
      </c>
      <c r="H16" s="1">
        <v>3274</v>
      </c>
      <c r="I16" s="1">
        <v>3346</v>
      </c>
      <c r="J16" s="1">
        <v>3537</v>
      </c>
      <c r="K16" s="1">
        <v>3763</v>
      </c>
      <c r="L16" s="1">
        <v>4107</v>
      </c>
      <c r="M16" s="1">
        <v>4488</v>
      </c>
      <c r="N16" s="1">
        <v>4966</v>
      </c>
      <c r="O16" s="1">
        <v>5092</v>
      </c>
    </row>
    <row r="17" spans="1:15" x14ac:dyDescent="0.3">
      <c r="A17" s="7" t="s">
        <v>17</v>
      </c>
      <c r="B17" s="7" t="s">
        <v>76</v>
      </c>
      <c r="C17" s="1">
        <v>2333</v>
      </c>
      <c r="D17" s="1">
        <v>2037</v>
      </c>
      <c r="E17" s="1">
        <v>1496</v>
      </c>
      <c r="F17" s="1">
        <v>1049</v>
      </c>
      <c r="G17" s="1">
        <v>962</v>
      </c>
      <c r="H17" s="1">
        <v>960</v>
      </c>
      <c r="I17" s="1">
        <v>934</v>
      </c>
      <c r="J17" s="1">
        <v>982</v>
      </c>
      <c r="K17" s="1">
        <v>1050</v>
      </c>
      <c r="L17" s="1">
        <v>1001</v>
      </c>
      <c r="M17" s="1">
        <v>1016</v>
      </c>
      <c r="N17" s="1">
        <v>900</v>
      </c>
      <c r="O17" s="1">
        <v>1152</v>
      </c>
    </row>
    <row r="18" spans="1:15" x14ac:dyDescent="0.3">
      <c r="A18" s="7" t="s">
        <v>17</v>
      </c>
      <c r="B18" s="7" t="s">
        <v>77</v>
      </c>
      <c r="C18" s="1">
        <v>13902</v>
      </c>
      <c r="D18" s="1">
        <v>12494</v>
      </c>
      <c r="E18" s="1">
        <v>10259</v>
      </c>
      <c r="F18" s="1">
        <v>6299</v>
      </c>
      <c r="G18" s="1">
        <v>4602</v>
      </c>
      <c r="H18" s="1">
        <v>4427</v>
      </c>
      <c r="I18" s="1">
        <v>4838</v>
      </c>
      <c r="J18" s="1">
        <v>6227</v>
      </c>
      <c r="K18" s="1">
        <v>7677</v>
      </c>
      <c r="L18" s="1">
        <v>8805</v>
      </c>
      <c r="M18" s="1">
        <v>9050</v>
      </c>
      <c r="N18" s="1">
        <v>12213</v>
      </c>
      <c r="O18" s="1">
        <v>17189</v>
      </c>
    </row>
    <row r="19" spans="1:15" x14ac:dyDescent="0.3">
      <c r="A19" s="10" t="s">
        <v>18</v>
      </c>
      <c r="B19" s="10" t="s">
        <v>18</v>
      </c>
      <c r="C19" s="5">
        <v>236244</v>
      </c>
      <c r="D19" s="5">
        <v>238261</v>
      </c>
      <c r="E19" s="5">
        <v>236921</v>
      </c>
      <c r="F19" s="5">
        <v>234732</v>
      </c>
      <c r="G19" s="5">
        <v>237239</v>
      </c>
      <c r="H19" s="5">
        <v>242642</v>
      </c>
      <c r="I19" s="5">
        <v>250210</v>
      </c>
      <c r="J19" s="5">
        <v>260320</v>
      </c>
      <c r="K19" s="5">
        <v>272255</v>
      </c>
      <c r="L19" s="5">
        <v>283663</v>
      </c>
      <c r="M19" s="5">
        <v>296182</v>
      </c>
      <c r="N19" s="5">
        <v>313829</v>
      </c>
      <c r="O19" s="5">
        <v>328149</v>
      </c>
    </row>
    <row r="20" spans="1:15" x14ac:dyDescent="0.3">
      <c r="A20" s="15"/>
      <c r="B20" s="15"/>
    </row>
    <row r="21" spans="1:15" x14ac:dyDescent="0.3">
      <c r="A21" s="15"/>
      <c r="B21" s="15"/>
    </row>
    <row r="22" spans="1:15" x14ac:dyDescent="0.3">
      <c r="A22" s="15"/>
      <c r="B22" s="15"/>
      <c r="C22" s="18" t="s">
        <v>37</v>
      </c>
      <c r="D22" s="19"/>
      <c r="E22" s="19"/>
      <c r="F22" s="19"/>
      <c r="G22" s="19"/>
      <c r="H22" s="19"/>
      <c r="I22" s="19"/>
      <c r="J22" s="19"/>
      <c r="K22" s="19"/>
      <c r="L22" s="19"/>
      <c r="M22" s="19"/>
      <c r="N22" s="19"/>
      <c r="O22" s="19"/>
    </row>
    <row r="23" spans="1:15" x14ac:dyDescent="0.3">
      <c r="A23" s="9" t="s">
        <v>41</v>
      </c>
      <c r="B23" s="9" t="s">
        <v>41</v>
      </c>
      <c r="C23" s="4" t="s">
        <v>0</v>
      </c>
      <c r="D23" s="4" t="s">
        <v>1</v>
      </c>
      <c r="E23" s="4" t="s">
        <v>2</v>
      </c>
      <c r="F23" s="4" t="s">
        <v>3</v>
      </c>
      <c r="G23" s="4" t="s">
        <v>4</v>
      </c>
      <c r="H23" s="4" t="s">
        <v>5</v>
      </c>
      <c r="I23" s="4" t="s">
        <v>6</v>
      </c>
      <c r="J23" s="4" t="s">
        <v>7</v>
      </c>
      <c r="K23" s="4" t="s">
        <v>8</v>
      </c>
      <c r="L23" s="4" t="s">
        <v>9</v>
      </c>
      <c r="M23" s="4" t="s">
        <v>10</v>
      </c>
      <c r="N23" s="4" t="s">
        <v>11</v>
      </c>
      <c r="O23" s="4" t="s">
        <v>12</v>
      </c>
    </row>
    <row r="24" spans="1:15" x14ac:dyDescent="0.3">
      <c r="A24" s="8" t="s">
        <v>13</v>
      </c>
      <c r="B24" s="8" t="s">
        <v>76</v>
      </c>
      <c r="C24" s="2">
        <v>0.65937749141732205</v>
      </c>
      <c r="D24" s="2">
        <v>0.66186341359471601</v>
      </c>
      <c r="E24" s="2">
        <v>0.66451295662794596</v>
      </c>
      <c r="F24" s="2">
        <v>0.66637921572931502</v>
      </c>
      <c r="G24" s="2">
        <v>0.66418706778026304</v>
      </c>
      <c r="H24" s="2">
        <v>0.66052072130655504</v>
      </c>
      <c r="I24" s="2">
        <v>0.65321310728769499</v>
      </c>
      <c r="J24" s="2">
        <v>0.64363106278996995</v>
      </c>
      <c r="K24" s="2">
        <v>0.63632004015740296</v>
      </c>
      <c r="L24" s="2">
        <v>0.62421197326634104</v>
      </c>
      <c r="M24" s="2">
        <v>0.60767645118733504</v>
      </c>
      <c r="N24" s="2">
        <v>0.58998273693748604</v>
      </c>
      <c r="O24" s="2">
        <v>0.58482144548640702</v>
      </c>
    </row>
    <row r="25" spans="1:15" x14ac:dyDescent="0.3">
      <c r="A25" s="8" t="s">
        <v>13</v>
      </c>
      <c r="B25" s="8" t="s">
        <v>77</v>
      </c>
      <c r="C25" s="2">
        <v>0.34062250858267801</v>
      </c>
      <c r="D25" s="2">
        <v>0.33813658640528399</v>
      </c>
      <c r="E25" s="2">
        <v>0.33548704337205398</v>
      </c>
      <c r="F25" s="2">
        <v>0.33362078427068498</v>
      </c>
      <c r="G25" s="2">
        <v>0.33581293221973701</v>
      </c>
      <c r="H25" s="2">
        <v>0.33947927869344502</v>
      </c>
      <c r="I25" s="2">
        <v>0.34678689271230501</v>
      </c>
      <c r="J25" s="2">
        <v>0.35636893721002999</v>
      </c>
      <c r="K25" s="2">
        <v>0.36367995984259699</v>
      </c>
      <c r="L25" s="2">
        <v>0.37578802673365902</v>
      </c>
      <c r="M25" s="2">
        <v>0.39232354881266501</v>
      </c>
      <c r="N25" s="2">
        <v>0.41001726306251401</v>
      </c>
      <c r="O25" s="2">
        <v>0.41517855451359298</v>
      </c>
    </row>
    <row r="26" spans="1:15" x14ac:dyDescent="0.3">
      <c r="A26" s="8" t="s">
        <v>14</v>
      </c>
      <c r="B26" s="8" t="s">
        <v>76</v>
      </c>
      <c r="C26" s="2">
        <v>0.82587389741914397</v>
      </c>
      <c r="D26" s="2">
        <v>0.83484016790442395</v>
      </c>
      <c r="E26" s="2">
        <v>0.84769699887658501</v>
      </c>
      <c r="F26" s="2">
        <v>0.85320954057947795</v>
      </c>
      <c r="G26" s="2">
        <v>0.85147127510509102</v>
      </c>
      <c r="H26" s="2">
        <v>0.85079413561392803</v>
      </c>
      <c r="I26" s="2">
        <v>0.85028961829793603</v>
      </c>
      <c r="J26" s="2">
        <v>0.84179490867251505</v>
      </c>
      <c r="K26" s="2">
        <v>0.83462389380530999</v>
      </c>
      <c r="L26" s="2">
        <v>0.83021911547251004</v>
      </c>
      <c r="M26" s="2">
        <v>0.82340729207214203</v>
      </c>
      <c r="N26" s="2">
        <v>0.811013608037645</v>
      </c>
      <c r="O26" s="2">
        <v>0.80406474382378001</v>
      </c>
    </row>
    <row r="27" spans="1:15" x14ac:dyDescent="0.3">
      <c r="A27" s="8" t="s">
        <v>14</v>
      </c>
      <c r="B27" s="8" t="s">
        <v>77</v>
      </c>
      <c r="C27" s="2">
        <v>0.17412610258085601</v>
      </c>
      <c r="D27" s="2">
        <v>0.165159832095576</v>
      </c>
      <c r="E27" s="2">
        <v>0.15230300112341499</v>
      </c>
      <c r="F27" s="2">
        <v>0.14679045942052199</v>
      </c>
      <c r="G27" s="2">
        <v>0.14852872489490901</v>
      </c>
      <c r="H27" s="2">
        <v>0.149205864386072</v>
      </c>
      <c r="I27" s="2">
        <v>0.14971038170206399</v>
      </c>
      <c r="J27" s="2">
        <v>0.158205091327485</v>
      </c>
      <c r="K27" s="2">
        <v>0.16537610619469001</v>
      </c>
      <c r="L27" s="2">
        <v>0.16978088452748999</v>
      </c>
      <c r="M27" s="2">
        <v>0.176592707927858</v>
      </c>
      <c r="N27" s="2">
        <v>0.188986391962355</v>
      </c>
      <c r="O27" s="2">
        <v>0.19593525617622001</v>
      </c>
    </row>
    <row r="28" spans="1:15" x14ac:dyDescent="0.3">
      <c r="A28" s="8" t="s">
        <v>15</v>
      </c>
      <c r="B28" s="8" t="s">
        <v>76</v>
      </c>
      <c r="C28" s="2">
        <v>0.82354436816679399</v>
      </c>
      <c r="D28" s="2">
        <v>0.82275052663256099</v>
      </c>
      <c r="E28" s="2">
        <v>0.82446755324467602</v>
      </c>
      <c r="F28" s="2">
        <v>0.82761719335030703</v>
      </c>
      <c r="G28" s="2">
        <v>0.82847484199696197</v>
      </c>
      <c r="H28" s="2">
        <v>0.83250302297460699</v>
      </c>
      <c r="I28" s="2">
        <v>0.83314263920671205</v>
      </c>
      <c r="J28" s="2">
        <v>0.83029596830575603</v>
      </c>
      <c r="K28" s="2">
        <v>0.82507697880818698</v>
      </c>
      <c r="L28" s="2">
        <v>0.81887541345093695</v>
      </c>
      <c r="M28" s="2">
        <v>0.80616590018736201</v>
      </c>
      <c r="N28" s="2">
        <v>0.79919222516723498</v>
      </c>
      <c r="O28" s="2">
        <v>0.79736550535516404</v>
      </c>
    </row>
    <row r="29" spans="1:15" x14ac:dyDescent="0.3">
      <c r="A29" s="8" t="s">
        <v>15</v>
      </c>
      <c r="B29" s="8" t="s">
        <v>77</v>
      </c>
      <c r="C29" s="2">
        <v>0.17645563183320601</v>
      </c>
      <c r="D29" s="2">
        <v>0.17724947336743899</v>
      </c>
      <c r="E29" s="2">
        <v>0.17553244675532401</v>
      </c>
      <c r="F29" s="2">
        <v>0.17238280664969299</v>
      </c>
      <c r="G29" s="2">
        <v>0.171525158003038</v>
      </c>
      <c r="H29" s="2">
        <v>0.16749697702539301</v>
      </c>
      <c r="I29" s="2">
        <v>0.166857360793288</v>
      </c>
      <c r="J29" s="2">
        <v>0.169704031694244</v>
      </c>
      <c r="K29" s="2">
        <v>0.17492302119181299</v>
      </c>
      <c r="L29" s="2">
        <v>0.18112458654906299</v>
      </c>
      <c r="M29" s="2">
        <v>0.19383409981263799</v>
      </c>
      <c r="N29" s="2">
        <v>0.20080777483276499</v>
      </c>
      <c r="O29" s="2">
        <v>0.20263449464483599</v>
      </c>
    </row>
    <row r="30" spans="1:15" x14ac:dyDescent="0.3">
      <c r="A30" s="8" t="s">
        <v>16</v>
      </c>
      <c r="B30" s="8" t="s">
        <v>76</v>
      </c>
      <c r="C30" s="2">
        <v>0.65575769895314595</v>
      </c>
      <c r="D30" s="2">
        <v>0.664000809880543</v>
      </c>
      <c r="E30" s="2">
        <v>0.67047541318098303</v>
      </c>
      <c r="F30" s="2">
        <v>0.67202374859248604</v>
      </c>
      <c r="G30" s="2">
        <v>0.67621256428355303</v>
      </c>
      <c r="H30" s="2">
        <v>0.67638628051794003</v>
      </c>
      <c r="I30" s="2">
        <v>0.676402321083172</v>
      </c>
      <c r="J30" s="2">
        <v>0.66857196401799102</v>
      </c>
      <c r="K30" s="2">
        <v>0.66068530207394005</v>
      </c>
      <c r="L30" s="2">
        <v>0.64825282631037995</v>
      </c>
      <c r="M30" s="2">
        <v>0.63704003234937301</v>
      </c>
      <c r="N30" s="2">
        <v>0.61934692626092303</v>
      </c>
      <c r="O30" s="2">
        <v>0.61705647890501603</v>
      </c>
    </row>
    <row r="31" spans="1:15" x14ac:dyDescent="0.3">
      <c r="A31" s="8" t="s">
        <v>16</v>
      </c>
      <c r="B31" s="8" t="s">
        <v>77</v>
      </c>
      <c r="C31" s="2">
        <v>0.34424230104685399</v>
      </c>
      <c r="D31" s="2">
        <v>0.335999190119457</v>
      </c>
      <c r="E31" s="2">
        <v>0.32952458681901697</v>
      </c>
      <c r="F31" s="2">
        <v>0.32797625140751402</v>
      </c>
      <c r="G31" s="2">
        <v>0.32378743571644703</v>
      </c>
      <c r="H31" s="2">
        <v>0.32361371948206002</v>
      </c>
      <c r="I31" s="2">
        <v>0.323597678916828</v>
      </c>
      <c r="J31" s="2">
        <v>0.33142803598200898</v>
      </c>
      <c r="K31" s="2">
        <v>0.33931469792606</v>
      </c>
      <c r="L31" s="2">
        <v>0.35174717368962</v>
      </c>
      <c r="M31" s="2">
        <v>0.36295996765062699</v>
      </c>
      <c r="N31" s="2">
        <v>0.38065307373907697</v>
      </c>
      <c r="O31" s="2">
        <v>0.38294352109498397</v>
      </c>
    </row>
    <row r="32" spans="1:15" x14ac:dyDescent="0.3">
      <c r="A32" s="8" t="s">
        <v>17</v>
      </c>
      <c r="B32" s="8" t="s">
        <v>76</v>
      </c>
      <c r="C32" s="2">
        <v>0.143701878657222</v>
      </c>
      <c r="D32" s="2">
        <v>0.140183056912807</v>
      </c>
      <c r="E32" s="2">
        <v>0.12726499361973601</v>
      </c>
      <c r="F32" s="2">
        <v>0.14275993467610201</v>
      </c>
      <c r="G32" s="2">
        <v>0.17289719626168201</v>
      </c>
      <c r="H32" s="2">
        <v>0.17820679413402599</v>
      </c>
      <c r="I32" s="2">
        <v>0.16181566181566201</v>
      </c>
      <c r="J32" s="2">
        <v>0.13621861561936499</v>
      </c>
      <c r="K32" s="2">
        <v>0.120316259883121</v>
      </c>
      <c r="L32" s="2">
        <v>0.1020803589639</v>
      </c>
      <c r="M32" s="2">
        <v>0.10093383667792601</v>
      </c>
      <c r="N32" s="2">
        <v>6.8634179821551095E-2</v>
      </c>
      <c r="O32" s="2">
        <v>6.2810097595551007E-2</v>
      </c>
    </row>
    <row r="33" spans="1:16" x14ac:dyDescent="0.3">
      <c r="A33" s="8" t="s">
        <v>17</v>
      </c>
      <c r="B33" s="8" t="s">
        <v>77</v>
      </c>
      <c r="C33" s="2">
        <v>0.85629812134277805</v>
      </c>
      <c r="D33" s="2">
        <v>0.85981694308719303</v>
      </c>
      <c r="E33" s="2">
        <v>0.87273500638026402</v>
      </c>
      <c r="F33" s="2">
        <v>0.85724006532389796</v>
      </c>
      <c r="G33" s="2">
        <v>0.82710280373831802</v>
      </c>
      <c r="H33" s="2">
        <v>0.82179320586597404</v>
      </c>
      <c r="I33" s="2">
        <v>0.83818433818433802</v>
      </c>
      <c r="J33" s="2">
        <v>0.86378138438063501</v>
      </c>
      <c r="K33" s="2">
        <v>0.879683740116879</v>
      </c>
      <c r="L33" s="2">
        <v>0.8979196410361</v>
      </c>
      <c r="M33" s="2">
        <v>0.89906616332207401</v>
      </c>
      <c r="N33" s="2">
        <v>0.93136582017844904</v>
      </c>
      <c r="O33" s="2">
        <v>0.93718990240444899</v>
      </c>
    </row>
    <row r="34" spans="1:16" x14ac:dyDescent="0.3">
      <c r="A34" s="15"/>
      <c r="B34" s="15"/>
    </row>
    <row r="35" spans="1:16" x14ac:dyDescent="0.3">
      <c r="A35" s="15"/>
      <c r="B35" s="15"/>
    </row>
    <row r="36" spans="1:16" x14ac:dyDescent="0.3">
      <c r="A36" s="15"/>
      <c r="B36" s="13"/>
      <c r="C36" s="18" t="s">
        <v>38</v>
      </c>
      <c r="D36" s="18"/>
      <c r="E36" s="18"/>
      <c r="F36" s="18"/>
      <c r="G36" s="18"/>
      <c r="H36" s="18"/>
      <c r="I36" s="18"/>
      <c r="J36" s="18"/>
      <c r="K36" s="18"/>
      <c r="L36" s="18"/>
      <c r="M36" s="18"/>
      <c r="N36" s="18"/>
      <c r="O36" s="6" t="s">
        <v>39</v>
      </c>
      <c r="P36" s="6" t="s">
        <v>40</v>
      </c>
    </row>
    <row r="37" spans="1:16" x14ac:dyDescent="0.3">
      <c r="A37" s="9" t="s">
        <v>41</v>
      </c>
      <c r="B37" s="9" t="s">
        <v>41</v>
      </c>
      <c r="C37" s="4" t="s">
        <v>19</v>
      </c>
      <c r="D37" s="4" t="s">
        <v>20</v>
      </c>
      <c r="E37" s="4" t="s">
        <v>21</v>
      </c>
      <c r="F37" s="4" t="s">
        <v>22</v>
      </c>
      <c r="G37" s="4" t="s">
        <v>23</v>
      </c>
      <c r="H37" s="4" t="s">
        <v>24</v>
      </c>
      <c r="I37" s="4" t="s">
        <v>25</v>
      </c>
      <c r="J37" s="4" t="s">
        <v>26</v>
      </c>
      <c r="K37" s="4" t="s">
        <v>27</v>
      </c>
      <c r="L37" s="4" t="s">
        <v>28</v>
      </c>
      <c r="M37" s="4" t="s">
        <v>29</v>
      </c>
      <c r="N37" s="4" t="s">
        <v>30</v>
      </c>
      <c r="O37" s="4" t="s">
        <v>31</v>
      </c>
      <c r="P37" s="4" t="s">
        <v>32</v>
      </c>
    </row>
    <row r="38" spans="1:16" x14ac:dyDescent="0.3">
      <c r="A38" s="8" t="s">
        <v>13</v>
      </c>
      <c r="B38" s="8" t="s">
        <v>76</v>
      </c>
      <c r="C38" s="2">
        <v>2.1936534570399201E-2</v>
      </c>
      <c r="D38" s="2">
        <v>1.15497605537446E-2</v>
      </c>
      <c r="E38" s="2">
        <v>1.45050922978994E-2</v>
      </c>
      <c r="F38" s="2">
        <v>1.5395716179227199E-2</v>
      </c>
      <c r="G38" s="2">
        <v>1.9943460059011601E-2</v>
      </c>
      <c r="H38" s="2">
        <v>2.0962074397188901E-2</v>
      </c>
      <c r="I38" s="2">
        <v>2.1814918110609999E-2</v>
      </c>
      <c r="J38" s="2">
        <v>3.06336520104242E-2</v>
      </c>
      <c r="K38" s="2">
        <v>2.0299062524211701E-2</v>
      </c>
      <c r="L38" s="2">
        <v>1.7527388702117199E-2</v>
      </c>
      <c r="M38" s="2">
        <v>2.4830730403397599E-2</v>
      </c>
      <c r="N38" s="2">
        <v>2.17863337261184E-2</v>
      </c>
      <c r="O38" s="3">
        <v>8.7140874930446505E-2</v>
      </c>
      <c r="P38" s="3">
        <v>0.22811107574793099</v>
      </c>
    </row>
    <row r="39" spans="1:16" x14ac:dyDescent="0.3">
      <c r="A39" s="8" t="s">
        <v>13</v>
      </c>
      <c r="B39" s="8" t="s">
        <v>77</v>
      </c>
      <c r="C39" s="2">
        <v>1.0667940450601101E-2</v>
      </c>
      <c r="D39" s="2">
        <v>-3.7810161480897998E-4</v>
      </c>
      <c r="E39" s="2">
        <v>6.0361538825235202E-3</v>
      </c>
      <c r="F39" s="2">
        <v>2.5440987561487601E-2</v>
      </c>
      <c r="G39" s="2">
        <v>3.6802224327049403E-2</v>
      </c>
      <c r="H39" s="2">
        <v>5.4606804485243202E-2</v>
      </c>
      <c r="I39" s="2">
        <v>6.5681192628505206E-2</v>
      </c>
      <c r="J39" s="2">
        <v>6.38618664289273E-2</v>
      </c>
      <c r="K39" s="2">
        <v>7.4718097233347699E-2</v>
      </c>
      <c r="L39" s="2">
        <v>9.12072286946152E-2</v>
      </c>
      <c r="M39" s="2">
        <v>0.103171433975747</v>
      </c>
      <c r="N39" s="2">
        <v>4.3779767574776099E-2</v>
      </c>
      <c r="O39" s="3">
        <v>0.35037278945098299</v>
      </c>
      <c r="P39" s="3">
        <v>0.72693889773210796</v>
      </c>
    </row>
    <row r="40" spans="1:16" x14ac:dyDescent="0.3">
      <c r="A40" s="8" t="s">
        <v>14</v>
      </c>
      <c r="B40" s="8" t="s">
        <v>76</v>
      </c>
      <c r="C40" s="2">
        <v>2.2745253164557E-2</v>
      </c>
      <c r="D40" s="2">
        <v>2.1465867337072099E-2</v>
      </c>
      <c r="E40" s="2">
        <v>9.0874668686103804E-3</v>
      </c>
      <c r="F40" s="2">
        <v>2.6078799249531E-2</v>
      </c>
      <c r="G40" s="2">
        <v>1.86505759736698E-2</v>
      </c>
      <c r="H40" s="2">
        <v>2.7643152037336201E-2</v>
      </c>
      <c r="I40" s="2">
        <v>2.23580786026201E-2</v>
      </c>
      <c r="J40" s="2">
        <v>3.1266017426960502E-2</v>
      </c>
      <c r="K40" s="2">
        <v>2.3194168323393001E-2</v>
      </c>
      <c r="L40" s="2">
        <v>2.7525906735751299E-2</v>
      </c>
      <c r="M40" s="2">
        <v>4.8849669082886901E-3</v>
      </c>
      <c r="N40" s="2">
        <v>3.6067116198839601E-2</v>
      </c>
      <c r="O40" s="3">
        <v>9.4599072233267106E-2</v>
      </c>
      <c r="P40" s="3">
        <v>0.25085195001893201</v>
      </c>
    </row>
    <row r="41" spans="1:16" x14ac:dyDescent="0.3">
      <c r="A41" s="8" t="s">
        <v>14</v>
      </c>
      <c r="B41" s="8" t="s">
        <v>77</v>
      </c>
      <c r="C41" s="2">
        <v>-4.03377110694184E-2</v>
      </c>
      <c r="D41" s="2">
        <v>-7.2336265884653E-2</v>
      </c>
      <c r="E41" s="2">
        <v>-3.3719704952581697E-2</v>
      </c>
      <c r="F41" s="2">
        <v>4.03489640130862E-2</v>
      </c>
      <c r="G41" s="2">
        <v>2.4109014675052401E-2</v>
      </c>
      <c r="H41" s="2">
        <v>3.1729785056294799E-2</v>
      </c>
      <c r="I41" s="2">
        <v>9.1269841269841306E-2</v>
      </c>
      <c r="J41" s="2">
        <v>8.7272727272727293E-2</v>
      </c>
      <c r="K41" s="2">
        <v>5.6020066889632097E-2</v>
      </c>
      <c r="L41" s="2">
        <v>7.7593032462391104E-2</v>
      </c>
      <c r="M41" s="2">
        <v>9.1844232182219002E-2</v>
      </c>
      <c r="N41" s="2">
        <v>8.3445491251682394E-2</v>
      </c>
      <c r="O41" s="3">
        <v>0.34615384615384598</v>
      </c>
      <c r="P41" s="3">
        <v>0.69652265542676495</v>
      </c>
    </row>
    <row r="42" spans="1:16" x14ac:dyDescent="0.3">
      <c r="A42" s="8" t="s">
        <v>15</v>
      </c>
      <c r="B42" s="8" t="s">
        <v>76</v>
      </c>
      <c r="C42" s="2">
        <v>1.29052176597715E-2</v>
      </c>
      <c r="D42" s="2">
        <v>5.3035844915874202E-3</v>
      </c>
      <c r="E42" s="2">
        <v>5.2756048753865702E-3</v>
      </c>
      <c r="F42" s="2">
        <v>2.0026541199179598E-2</v>
      </c>
      <c r="G42" s="2">
        <v>1.7859254878769999E-2</v>
      </c>
      <c r="H42" s="2">
        <v>1.53381361840576E-2</v>
      </c>
      <c r="I42" s="2">
        <v>1.9340810254062701E-2</v>
      </c>
      <c r="J42" s="2">
        <v>2.2847198832379002E-2</v>
      </c>
      <c r="K42" s="2">
        <v>1.9043960265627598E-2</v>
      </c>
      <c r="L42" s="2">
        <v>1.9603619129685501E-2</v>
      </c>
      <c r="M42" s="2">
        <v>3.38051975491232E-3</v>
      </c>
      <c r="N42" s="2">
        <v>2.28995578016425E-2</v>
      </c>
      <c r="O42" s="3">
        <v>6.64068931452719E-2</v>
      </c>
      <c r="P42" s="3">
        <v>0.178279061306167</v>
      </c>
    </row>
    <row r="43" spans="1:16" x14ac:dyDescent="0.3">
      <c r="A43" s="8" t="s">
        <v>15</v>
      </c>
      <c r="B43" s="8" t="s">
        <v>77</v>
      </c>
      <c r="C43" s="2">
        <v>1.8443804034582099E-2</v>
      </c>
      <c r="D43" s="2">
        <v>-6.5082059988681397E-3</v>
      </c>
      <c r="E43" s="2">
        <v>-1.6519510111079501E-2</v>
      </c>
      <c r="F43" s="2">
        <v>1.39009556907037E-2</v>
      </c>
      <c r="G43" s="2">
        <v>-1.08540417023708E-2</v>
      </c>
      <c r="H43" s="2">
        <v>1.0684377707190299E-2</v>
      </c>
      <c r="I43" s="2">
        <v>4.02857142857143E-2</v>
      </c>
      <c r="J43" s="2">
        <v>6.0972260368030801E-2</v>
      </c>
      <c r="K43" s="2">
        <v>6.3163344550867195E-2</v>
      </c>
      <c r="L43" s="2">
        <v>0.108351594838081</v>
      </c>
      <c r="M43" s="2">
        <v>4.8550087873462197E-2</v>
      </c>
      <c r="N43" s="2">
        <v>3.45694531741043E-2</v>
      </c>
      <c r="O43" s="3">
        <v>0.27828112865648502</v>
      </c>
      <c r="P43" s="3">
        <v>0.406436912560524</v>
      </c>
    </row>
    <row r="44" spans="1:16" x14ac:dyDescent="0.3">
      <c r="A44" s="8" t="s">
        <v>16</v>
      </c>
      <c r="B44" s="8" t="s">
        <v>76</v>
      </c>
      <c r="C44" s="2">
        <v>1.65840049597024E-2</v>
      </c>
      <c r="D44" s="2">
        <v>1.9820094526604702E-3</v>
      </c>
      <c r="E44" s="2">
        <v>-1.06512477175898E-3</v>
      </c>
      <c r="F44" s="2">
        <v>2.1477532368621498E-2</v>
      </c>
      <c r="G44" s="2">
        <v>2.0429466149716701E-2</v>
      </c>
      <c r="H44" s="2">
        <v>2.2066345170247002E-2</v>
      </c>
      <c r="I44" s="2">
        <v>2.0160137260509001E-2</v>
      </c>
      <c r="J44" s="2">
        <v>2.6909600560616701E-2</v>
      </c>
      <c r="K44" s="2">
        <v>3.3028524634912002E-2</v>
      </c>
      <c r="L44" s="2">
        <v>4.0692297529396203E-2</v>
      </c>
      <c r="M44" s="2">
        <v>2.57712327028056E-2</v>
      </c>
      <c r="N44" s="2">
        <v>1.5470297029703E-2</v>
      </c>
      <c r="O44" s="3">
        <v>0.11983076293162299</v>
      </c>
      <c r="P44" s="3">
        <v>0.248478393183201</v>
      </c>
    </row>
    <row r="45" spans="1:16" x14ac:dyDescent="0.3">
      <c r="A45" s="8" t="s">
        <v>16</v>
      </c>
      <c r="B45" s="8" t="s">
        <v>77</v>
      </c>
      <c r="C45" s="2">
        <v>-2.0076764098021799E-2</v>
      </c>
      <c r="D45" s="2">
        <v>-2.6815305815004499E-2</v>
      </c>
      <c r="E45" s="2">
        <v>-8.0495356037151699E-3</v>
      </c>
      <c r="F45" s="2">
        <v>2.1847690387016201E-3</v>
      </c>
      <c r="G45" s="2">
        <v>1.9620056057302999E-2</v>
      </c>
      <c r="H45" s="2">
        <v>2.1991447770311499E-2</v>
      </c>
      <c r="I45" s="2">
        <v>5.7083084279736997E-2</v>
      </c>
      <c r="J45" s="2">
        <v>6.3895957025728006E-2</v>
      </c>
      <c r="K45" s="2">
        <v>9.1416423066702099E-2</v>
      </c>
      <c r="L45" s="2">
        <v>9.2768444119795498E-2</v>
      </c>
      <c r="M45" s="2">
        <v>0.10650623885917999</v>
      </c>
      <c r="N45" s="2">
        <v>2.5372533225936401E-2</v>
      </c>
      <c r="O45" s="3">
        <v>0.353175657719904</v>
      </c>
      <c r="P45" s="3">
        <v>0.57647058823529396</v>
      </c>
    </row>
    <row r="46" spans="1:16" x14ac:dyDescent="0.3">
      <c r="A46" s="8" t="s">
        <v>17</v>
      </c>
      <c r="B46" s="8" t="s">
        <v>76</v>
      </c>
      <c r="C46" s="2">
        <v>-0.12687526789541401</v>
      </c>
      <c r="D46" s="2">
        <v>-0.265586647029946</v>
      </c>
      <c r="E46" s="2">
        <v>-0.29879679144385002</v>
      </c>
      <c r="F46" s="2">
        <v>-8.2936129647283099E-2</v>
      </c>
      <c r="G46" s="2">
        <v>-2.07900207900208E-3</v>
      </c>
      <c r="H46" s="2">
        <v>-2.70833333333333E-2</v>
      </c>
      <c r="I46" s="2">
        <v>5.1391862955032099E-2</v>
      </c>
      <c r="J46" s="2">
        <v>6.9246435845213894E-2</v>
      </c>
      <c r="K46" s="2">
        <v>-4.6666666666666697E-2</v>
      </c>
      <c r="L46" s="2">
        <v>1.4985014985015E-2</v>
      </c>
      <c r="M46" s="2">
        <v>-0.114173228346457</v>
      </c>
      <c r="N46" s="2">
        <v>0.28000000000000003</v>
      </c>
      <c r="O46" s="3">
        <v>9.71428571428571E-2</v>
      </c>
      <c r="P46" s="3">
        <v>-0.22994652406417099</v>
      </c>
    </row>
    <row r="47" spans="1:16" x14ac:dyDescent="0.3">
      <c r="A47" s="8" t="s">
        <v>17</v>
      </c>
      <c r="B47" s="8" t="s">
        <v>77</v>
      </c>
      <c r="C47" s="2">
        <v>-0.101280391310603</v>
      </c>
      <c r="D47" s="2">
        <v>-0.178885865215303</v>
      </c>
      <c r="E47" s="2">
        <v>-0.38600253436007398</v>
      </c>
      <c r="F47" s="2">
        <v>-0.26940784251468503</v>
      </c>
      <c r="G47" s="2">
        <v>-3.8026944806605803E-2</v>
      </c>
      <c r="H47" s="2">
        <v>9.2839394623898799E-2</v>
      </c>
      <c r="I47" s="2">
        <v>0.28710210830921901</v>
      </c>
      <c r="J47" s="2">
        <v>0.232856913441465</v>
      </c>
      <c r="K47" s="2">
        <v>0.146932395466979</v>
      </c>
      <c r="L47" s="2">
        <v>2.7825099375354899E-2</v>
      </c>
      <c r="M47" s="2">
        <v>0.34950276243093897</v>
      </c>
      <c r="N47" s="2">
        <v>0.407434700728732</v>
      </c>
      <c r="O47" s="3">
        <v>1.2390256610655199</v>
      </c>
      <c r="P47" s="3">
        <v>0.67550443513013003</v>
      </c>
    </row>
    <row r="48" spans="1:16" x14ac:dyDescent="0.3">
      <c r="A48" s="11" t="s">
        <v>18</v>
      </c>
      <c r="B48" s="11" t="s">
        <v>18</v>
      </c>
      <c r="C48" s="3">
        <v>8.53778297014951E-3</v>
      </c>
      <c r="D48" s="3">
        <v>-5.6240845123624898E-3</v>
      </c>
      <c r="E48" s="3">
        <v>-9.2393667087341293E-3</v>
      </c>
      <c r="F48" s="3">
        <v>1.06802651534516E-2</v>
      </c>
      <c r="G48" s="3">
        <v>2.277450166288E-2</v>
      </c>
      <c r="H48" s="3">
        <v>3.1189983597233802E-2</v>
      </c>
      <c r="I48" s="3">
        <v>4.04060589105152E-2</v>
      </c>
      <c r="J48" s="3">
        <v>4.5847418561770097E-2</v>
      </c>
      <c r="K48" s="3">
        <v>4.1901893445483097E-2</v>
      </c>
      <c r="L48" s="3">
        <v>4.41333554252758E-2</v>
      </c>
      <c r="M48" s="3">
        <v>5.9581608605519601E-2</v>
      </c>
      <c r="N48" s="3">
        <v>4.5629944970031401E-2</v>
      </c>
      <c r="O48" s="3">
        <v>0.205300178141816</v>
      </c>
      <c r="P48" s="3">
        <v>0.38505662224961101</v>
      </c>
    </row>
    <row r="49" spans="1:2" x14ac:dyDescent="0.3">
      <c r="A49" s="15"/>
      <c r="B49" s="15"/>
    </row>
    <row r="50" spans="1:2" x14ac:dyDescent="0.3">
      <c r="A50" s="13" t="s">
        <v>42</v>
      </c>
      <c r="B50" s="15"/>
    </row>
    <row r="51" spans="1:2" x14ac:dyDescent="0.3">
      <c r="A51" s="14" t="s">
        <v>43</v>
      </c>
      <c r="B51" s="15"/>
    </row>
    <row r="52" spans="1:2" x14ac:dyDescent="0.3">
      <c r="A52" s="14" t="s">
        <v>44</v>
      </c>
      <c r="B52" s="15"/>
    </row>
    <row r="53" spans="1:2" x14ac:dyDescent="0.3">
      <c r="A53" s="14" t="s">
        <v>45</v>
      </c>
      <c r="B53" s="15"/>
    </row>
    <row r="54" spans="1:2" x14ac:dyDescent="0.3">
      <c r="A54" s="14" t="s">
        <v>46</v>
      </c>
      <c r="B54" s="15"/>
    </row>
    <row r="55" spans="1:2" x14ac:dyDescent="0.3">
      <c r="A55" s="14" t="s">
        <v>47</v>
      </c>
      <c r="B55" s="15"/>
    </row>
    <row r="56" spans="1:2" x14ac:dyDescent="0.3">
      <c r="A56" s="14" t="s">
        <v>80</v>
      </c>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22:O22"/>
    <mergeCell ref="C36:N3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147</v>
      </c>
      <c r="B1" s="15"/>
    </row>
    <row r="2" spans="1:15" ht="15.6" x14ac:dyDescent="0.3">
      <c r="A2" s="12" t="s">
        <v>142</v>
      </c>
      <c r="B2" s="15"/>
    </row>
    <row r="3" spans="1:15" ht="15.6" x14ac:dyDescent="0.3">
      <c r="A3" s="12" t="s">
        <v>35</v>
      </c>
      <c r="B3" s="15"/>
    </row>
    <row r="4" spans="1:15" ht="15.6" x14ac:dyDescent="0.3">
      <c r="A4" s="12" t="s">
        <v>87</v>
      </c>
      <c r="B4" s="15"/>
    </row>
    <row r="5" spans="1:15" x14ac:dyDescent="0.3">
      <c r="A5" s="15"/>
      <c r="B5" s="15"/>
    </row>
    <row r="6" spans="1:15" x14ac:dyDescent="0.3">
      <c r="A6" s="16" t="str">
        <f>HYPERLINK("#'Table of contents'!A19",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81</v>
      </c>
      <c r="C9" s="1">
        <v>50083</v>
      </c>
      <c r="D9" s="1">
        <v>51145</v>
      </c>
      <c r="E9" s="1">
        <v>51938</v>
      </c>
      <c r="F9" s="1">
        <v>53248</v>
      </c>
      <c r="G9" s="1">
        <v>54975</v>
      </c>
      <c r="H9" s="1">
        <v>57136</v>
      </c>
      <c r="I9" s="1">
        <v>60206</v>
      </c>
      <c r="J9" s="1">
        <v>63876</v>
      </c>
      <c r="K9" s="1">
        <v>67719</v>
      </c>
      <c r="L9" s="1">
        <v>72427</v>
      </c>
      <c r="M9" s="1">
        <v>79090</v>
      </c>
      <c r="N9" s="1">
        <v>86946</v>
      </c>
      <c r="O9" s="1">
        <v>91932</v>
      </c>
    </row>
    <row r="10" spans="1:15" x14ac:dyDescent="0.3">
      <c r="A10" s="7" t="s">
        <v>13</v>
      </c>
      <c r="B10" s="7" t="s">
        <v>82</v>
      </c>
      <c r="C10" s="1">
        <v>6979</v>
      </c>
      <c r="D10" s="1">
        <v>7204</v>
      </c>
      <c r="E10" s="1">
        <v>7375</v>
      </c>
      <c r="F10" s="1">
        <v>7688</v>
      </c>
      <c r="G10" s="1">
        <v>8167</v>
      </c>
      <c r="H10" s="1">
        <v>8853</v>
      </c>
      <c r="I10" s="1">
        <v>9956</v>
      </c>
      <c r="J10" s="1">
        <v>11148</v>
      </c>
      <c r="K10" s="1">
        <v>12361</v>
      </c>
      <c r="L10" s="1">
        <v>13984</v>
      </c>
      <c r="M10" s="1">
        <v>16166</v>
      </c>
      <c r="N10" s="1">
        <v>18417</v>
      </c>
      <c r="O10" s="1">
        <v>20119</v>
      </c>
    </row>
    <row r="11" spans="1:15" x14ac:dyDescent="0.3">
      <c r="A11" s="7" t="s">
        <v>13</v>
      </c>
      <c r="B11" s="7" t="s">
        <v>83</v>
      </c>
      <c r="C11" s="1">
        <v>3920</v>
      </c>
      <c r="D11" s="1">
        <v>4139</v>
      </c>
      <c r="E11" s="1">
        <v>4331</v>
      </c>
      <c r="F11" s="1">
        <v>4584</v>
      </c>
      <c r="G11" s="1">
        <v>4790</v>
      </c>
      <c r="H11" s="1">
        <v>5052</v>
      </c>
      <c r="I11" s="1">
        <v>5346</v>
      </c>
      <c r="J11" s="1">
        <v>5686</v>
      </c>
      <c r="K11" s="1">
        <v>6097</v>
      </c>
      <c r="L11" s="1">
        <v>6461</v>
      </c>
      <c r="M11" s="1">
        <v>6882</v>
      </c>
      <c r="N11" s="1">
        <v>7370</v>
      </c>
      <c r="O11" s="1">
        <v>7712</v>
      </c>
    </row>
    <row r="12" spans="1:15" x14ac:dyDescent="0.3">
      <c r="A12" s="7" t="s">
        <v>13</v>
      </c>
      <c r="B12" s="7" t="s">
        <v>84</v>
      </c>
      <c r="C12" s="1">
        <v>100206</v>
      </c>
      <c r="D12" s="1">
        <v>102352</v>
      </c>
      <c r="E12" s="1">
        <v>103310</v>
      </c>
      <c r="F12" s="1">
        <v>104206</v>
      </c>
      <c r="G12" s="1">
        <v>105371</v>
      </c>
      <c r="H12" s="1">
        <v>106944</v>
      </c>
      <c r="I12" s="1">
        <v>108347</v>
      </c>
      <c r="J12" s="1">
        <v>109625</v>
      </c>
      <c r="K12" s="1">
        <v>111862</v>
      </c>
      <c r="L12" s="1">
        <v>112493</v>
      </c>
      <c r="M12" s="1">
        <v>113285</v>
      </c>
      <c r="N12" s="1">
        <v>114871</v>
      </c>
      <c r="O12" s="1">
        <v>115024</v>
      </c>
    </row>
    <row r="13" spans="1:15" x14ac:dyDescent="0.3">
      <c r="A13" s="7" t="s">
        <v>13</v>
      </c>
      <c r="B13" s="7" t="s">
        <v>17</v>
      </c>
      <c r="C13" s="1">
        <v>5741</v>
      </c>
      <c r="D13" s="1">
        <v>5960</v>
      </c>
      <c r="E13" s="1">
        <v>6210</v>
      </c>
      <c r="F13" s="1">
        <v>6540</v>
      </c>
      <c r="G13" s="1">
        <v>6940</v>
      </c>
      <c r="H13" s="1">
        <v>7427</v>
      </c>
      <c r="I13" s="1">
        <v>8155</v>
      </c>
      <c r="J13" s="1">
        <v>9248</v>
      </c>
      <c r="K13" s="1">
        <v>10395</v>
      </c>
      <c r="L13" s="1">
        <v>11803</v>
      </c>
      <c r="M13" s="1">
        <v>13461</v>
      </c>
      <c r="N13" s="1">
        <v>15336</v>
      </c>
      <c r="O13" s="1">
        <v>16387</v>
      </c>
    </row>
    <row r="14" spans="1:15" x14ac:dyDescent="0.3">
      <c r="A14" s="7" t="s">
        <v>13</v>
      </c>
      <c r="B14" s="7" t="s">
        <v>85</v>
      </c>
      <c r="C14" s="1">
        <v>17454</v>
      </c>
      <c r="D14" s="1">
        <v>16920</v>
      </c>
      <c r="E14" s="1">
        <v>15967</v>
      </c>
      <c r="F14" s="1">
        <v>15071</v>
      </c>
      <c r="G14" s="1">
        <v>14681</v>
      </c>
      <c r="H14" s="1">
        <v>14503</v>
      </c>
      <c r="I14" s="1">
        <v>14379</v>
      </c>
      <c r="J14" s="1">
        <v>14448</v>
      </c>
      <c r="K14" s="1">
        <v>14688</v>
      </c>
      <c r="L14" s="1">
        <v>14899</v>
      </c>
      <c r="M14" s="1">
        <v>13676</v>
      </c>
      <c r="N14" s="1">
        <v>13098</v>
      </c>
      <c r="O14" s="1">
        <v>12751</v>
      </c>
    </row>
    <row r="15" spans="1:15" x14ac:dyDescent="0.3">
      <c r="A15" s="7" t="s">
        <v>14</v>
      </c>
      <c r="B15" s="7" t="s">
        <v>81</v>
      </c>
      <c r="C15" s="1">
        <v>392</v>
      </c>
      <c r="D15" s="1">
        <v>362</v>
      </c>
      <c r="E15" s="1">
        <v>340</v>
      </c>
      <c r="F15" s="1">
        <v>333</v>
      </c>
      <c r="G15" s="1">
        <v>355</v>
      </c>
      <c r="H15" s="1">
        <v>365</v>
      </c>
      <c r="I15" s="1">
        <v>384</v>
      </c>
      <c r="J15" s="1">
        <v>424</v>
      </c>
      <c r="K15" s="1">
        <v>503</v>
      </c>
      <c r="L15" s="1">
        <v>551</v>
      </c>
      <c r="M15" s="1">
        <v>617</v>
      </c>
      <c r="N15" s="1">
        <v>684</v>
      </c>
      <c r="O15" s="1">
        <v>762</v>
      </c>
    </row>
    <row r="16" spans="1:15" x14ac:dyDescent="0.3">
      <c r="A16" s="7" t="s">
        <v>14</v>
      </c>
      <c r="B16" s="7" t="s">
        <v>82</v>
      </c>
      <c r="C16" s="1">
        <v>54</v>
      </c>
      <c r="D16" s="1">
        <v>59</v>
      </c>
      <c r="E16" s="1">
        <v>53</v>
      </c>
      <c r="F16" s="1">
        <v>50</v>
      </c>
      <c r="G16" s="1">
        <v>62</v>
      </c>
      <c r="H16" s="1">
        <v>67</v>
      </c>
      <c r="I16" s="1">
        <v>76</v>
      </c>
      <c r="J16" s="1">
        <v>118</v>
      </c>
      <c r="K16" s="1">
        <v>136</v>
      </c>
      <c r="L16" s="1">
        <v>150</v>
      </c>
      <c r="M16" s="1">
        <v>161</v>
      </c>
      <c r="N16" s="1">
        <v>203</v>
      </c>
      <c r="O16" s="1">
        <v>270</v>
      </c>
    </row>
    <row r="17" spans="1:15" x14ac:dyDescent="0.3">
      <c r="A17" s="7" t="s">
        <v>14</v>
      </c>
      <c r="B17" s="7" t="s">
        <v>83</v>
      </c>
      <c r="C17" s="1">
        <v>43</v>
      </c>
      <c r="D17" s="1">
        <v>46</v>
      </c>
      <c r="E17" s="1">
        <v>47</v>
      </c>
      <c r="F17" s="1">
        <v>48</v>
      </c>
      <c r="G17" s="1">
        <v>58</v>
      </c>
      <c r="H17" s="1">
        <v>61</v>
      </c>
      <c r="I17" s="1">
        <v>63</v>
      </c>
      <c r="J17" s="1">
        <v>79</v>
      </c>
      <c r="K17" s="1">
        <v>79</v>
      </c>
      <c r="L17" s="1">
        <v>88</v>
      </c>
      <c r="M17" s="1">
        <v>91</v>
      </c>
      <c r="N17" s="1">
        <v>91</v>
      </c>
      <c r="O17" s="1">
        <v>105</v>
      </c>
    </row>
    <row r="18" spans="1:15" x14ac:dyDescent="0.3">
      <c r="A18" s="7" t="s">
        <v>14</v>
      </c>
      <c r="B18" s="7" t="s">
        <v>84</v>
      </c>
      <c r="C18" s="1">
        <v>4817</v>
      </c>
      <c r="D18" s="1">
        <v>4934</v>
      </c>
      <c r="E18" s="1">
        <v>5047</v>
      </c>
      <c r="F18" s="1">
        <v>5117</v>
      </c>
      <c r="G18" s="1">
        <v>5258</v>
      </c>
      <c r="H18" s="1">
        <v>5374</v>
      </c>
      <c r="I18" s="1">
        <v>5536</v>
      </c>
      <c r="J18" s="1">
        <v>5669</v>
      </c>
      <c r="K18" s="1">
        <v>5818</v>
      </c>
      <c r="L18" s="1">
        <v>5946</v>
      </c>
      <c r="M18" s="1">
        <v>6201</v>
      </c>
      <c r="N18" s="1">
        <v>6329</v>
      </c>
      <c r="O18" s="1">
        <v>6489</v>
      </c>
    </row>
    <row r="19" spans="1:15" x14ac:dyDescent="0.3">
      <c r="A19" s="7" t="s">
        <v>14</v>
      </c>
      <c r="B19" s="7" t="s">
        <v>17</v>
      </c>
      <c r="C19" s="1">
        <v>70</v>
      </c>
      <c r="D19" s="1">
        <v>72</v>
      </c>
      <c r="E19" s="1">
        <v>67</v>
      </c>
      <c r="F19" s="1">
        <v>71</v>
      </c>
      <c r="G19" s="1">
        <v>76</v>
      </c>
      <c r="H19" s="1">
        <v>82</v>
      </c>
      <c r="I19" s="1">
        <v>93</v>
      </c>
      <c r="J19" s="1">
        <v>100</v>
      </c>
      <c r="K19" s="1">
        <v>120</v>
      </c>
      <c r="L19" s="1">
        <v>129</v>
      </c>
      <c r="M19" s="1">
        <v>159</v>
      </c>
      <c r="N19" s="1">
        <v>164</v>
      </c>
      <c r="O19" s="1">
        <v>211</v>
      </c>
    </row>
    <row r="20" spans="1:15" x14ac:dyDescent="0.3">
      <c r="A20" s="7" t="s">
        <v>14</v>
      </c>
      <c r="B20" s="7" t="s">
        <v>85</v>
      </c>
      <c r="C20" s="1">
        <v>746</v>
      </c>
      <c r="D20" s="1">
        <v>721</v>
      </c>
      <c r="E20" s="1">
        <v>677</v>
      </c>
      <c r="F20" s="1">
        <v>628</v>
      </c>
      <c r="G20" s="1">
        <v>614</v>
      </c>
      <c r="H20" s="1">
        <v>599</v>
      </c>
      <c r="I20" s="1">
        <v>581</v>
      </c>
      <c r="J20" s="1">
        <v>563</v>
      </c>
      <c r="K20" s="1">
        <v>576</v>
      </c>
      <c r="L20" s="1">
        <v>575</v>
      </c>
      <c r="M20" s="1">
        <v>478</v>
      </c>
      <c r="N20" s="1">
        <v>392</v>
      </c>
      <c r="O20" s="1">
        <v>380</v>
      </c>
    </row>
    <row r="21" spans="1:15" x14ac:dyDescent="0.3">
      <c r="A21" s="7" t="s">
        <v>15</v>
      </c>
      <c r="B21" s="7" t="s">
        <v>81</v>
      </c>
      <c r="C21" s="1">
        <v>2275</v>
      </c>
      <c r="D21" s="1">
        <v>2332</v>
      </c>
      <c r="E21" s="1">
        <v>2371</v>
      </c>
      <c r="F21" s="1">
        <v>2375</v>
      </c>
      <c r="G21" s="1">
        <v>2435</v>
      </c>
      <c r="H21" s="1">
        <v>2466</v>
      </c>
      <c r="I21" s="1">
        <v>2524</v>
      </c>
      <c r="J21" s="1">
        <v>2641</v>
      </c>
      <c r="K21" s="1">
        <v>2841</v>
      </c>
      <c r="L21" s="1">
        <v>3071</v>
      </c>
      <c r="M21" s="1">
        <v>3411</v>
      </c>
      <c r="N21" s="1">
        <v>3644</v>
      </c>
      <c r="O21" s="1">
        <v>3875</v>
      </c>
    </row>
    <row r="22" spans="1:15" x14ac:dyDescent="0.3">
      <c r="A22" s="7" t="s">
        <v>15</v>
      </c>
      <c r="B22" s="7" t="s">
        <v>82</v>
      </c>
      <c r="C22" s="1">
        <v>282</v>
      </c>
      <c r="D22" s="1">
        <v>307</v>
      </c>
      <c r="E22" s="1">
        <v>317</v>
      </c>
      <c r="F22" s="1">
        <v>300</v>
      </c>
      <c r="G22" s="1">
        <v>317</v>
      </c>
      <c r="H22" s="1">
        <v>310</v>
      </c>
      <c r="I22" s="1">
        <v>327</v>
      </c>
      <c r="J22" s="1">
        <v>375</v>
      </c>
      <c r="K22" s="1">
        <v>424</v>
      </c>
      <c r="L22" s="1">
        <v>486</v>
      </c>
      <c r="M22" s="1">
        <v>596</v>
      </c>
      <c r="N22" s="1">
        <v>697</v>
      </c>
      <c r="O22" s="1">
        <v>819</v>
      </c>
    </row>
    <row r="23" spans="1:15" x14ac:dyDescent="0.3">
      <c r="A23" s="7" t="s">
        <v>15</v>
      </c>
      <c r="B23" s="7" t="s">
        <v>83</v>
      </c>
      <c r="C23" s="1">
        <v>232</v>
      </c>
      <c r="D23" s="1">
        <v>252</v>
      </c>
      <c r="E23" s="1">
        <v>276</v>
      </c>
      <c r="F23" s="1">
        <v>300</v>
      </c>
      <c r="G23" s="1">
        <v>314</v>
      </c>
      <c r="H23" s="1">
        <v>329</v>
      </c>
      <c r="I23" s="1">
        <v>358</v>
      </c>
      <c r="J23" s="1">
        <v>381</v>
      </c>
      <c r="K23" s="1">
        <v>424</v>
      </c>
      <c r="L23" s="1">
        <v>469</v>
      </c>
      <c r="M23" s="1">
        <v>502</v>
      </c>
      <c r="N23" s="1">
        <v>521</v>
      </c>
      <c r="O23" s="1">
        <v>554</v>
      </c>
    </row>
    <row r="24" spans="1:15" x14ac:dyDescent="0.3">
      <c r="A24" s="7" t="s">
        <v>15</v>
      </c>
      <c r="B24" s="7" t="s">
        <v>84</v>
      </c>
      <c r="C24" s="1">
        <v>13567</v>
      </c>
      <c r="D24" s="1">
        <v>13862</v>
      </c>
      <c r="E24" s="1">
        <v>13982</v>
      </c>
      <c r="F24" s="1">
        <v>14132</v>
      </c>
      <c r="G24" s="1">
        <v>14482</v>
      </c>
      <c r="H24" s="1">
        <v>14803</v>
      </c>
      <c r="I24" s="1">
        <v>15014</v>
      </c>
      <c r="J24" s="1">
        <v>15311</v>
      </c>
      <c r="K24" s="1">
        <v>15631</v>
      </c>
      <c r="L24" s="1">
        <v>15868</v>
      </c>
      <c r="M24" s="1">
        <v>16363</v>
      </c>
      <c r="N24" s="1">
        <v>16486</v>
      </c>
      <c r="O24" s="1">
        <v>16715</v>
      </c>
    </row>
    <row r="25" spans="1:15" x14ac:dyDescent="0.3">
      <c r="A25" s="7" t="s">
        <v>15</v>
      </c>
      <c r="B25" s="7" t="s">
        <v>17</v>
      </c>
      <c r="C25" s="1">
        <v>328</v>
      </c>
      <c r="D25" s="1">
        <v>344</v>
      </c>
      <c r="E25" s="1">
        <v>352</v>
      </c>
      <c r="F25" s="1">
        <v>351</v>
      </c>
      <c r="G25" s="1">
        <v>371</v>
      </c>
      <c r="H25" s="1">
        <v>360</v>
      </c>
      <c r="I25" s="1">
        <v>387</v>
      </c>
      <c r="J25" s="1">
        <v>422</v>
      </c>
      <c r="K25" s="1">
        <v>467</v>
      </c>
      <c r="L25" s="1">
        <v>474</v>
      </c>
      <c r="M25" s="1">
        <v>578</v>
      </c>
      <c r="N25" s="1">
        <v>609</v>
      </c>
      <c r="O25" s="1">
        <v>682</v>
      </c>
    </row>
    <row r="26" spans="1:15" x14ac:dyDescent="0.3">
      <c r="A26" s="7" t="s">
        <v>15</v>
      </c>
      <c r="B26" s="7" t="s">
        <v>85</v>
      </c>
      <c r="C26" s="1">
        <v>2981</v>
      </c>
      <c r="D26" s="1">
        <v>2841</v>
      </c>
      <c r="E26" s="1">
        <v>2704</v>
      </c>
      <c r="F26" s="1">
        <v>2573</v>
      </c>
      <c r="G26" s="1">
        <v>2492</v>
      </c>
      <c r="H26" s="1">
        <v>2407</v>
      </c>
      <c r="I26" s="1">
        <v>2366</v>
      </c>
      <c r="J26" s="1">
        <v>2325</v>
      </c>
      <c r="K26" s="1">
        <v>2297</v>
      </c>
      <c r="L26" s="1">
        <v>2307</v>
      </c>
      <c r="M26" s="1">
        <v>2034</v>
      </c>
      <c r="N26" s="1">
        <v>1812</v>
      </c>
      <c r="O26" s="1">
        <v>1724</v>
      </c>
    </row>
    <row r="27" spans="1:15" x14ac:dyDescent="0.3">
      <c r="A27" s="7" t="s">
        <v>16</v>
      </c>
      <c r="B27" s="7" t="s">
        <v>81</v>
      </c>
      <c r="C27" s="1">
        <v>2230</v>
      </c>
      <c r="D27" s="1">
        <v>2237</v>
      </c>
      <c r="E27" s="1">
        <v>2192</v>
      </c>
      <c r="F27" s="1">
        <v>2184</v>
      </c>
      <c r="G27" s="1">
        <v>2210</v>
      </c>
      <c r="H27" s="1">
        <v>2272</v>
      </c>
      <c r="I27" s="1">
        <v>2337</v>
      </c>
      <c r="J27" s="1">
        <v>2437</v>
      </c>
      <c r="K27" s="1">
        <v>2542</v>
      </c>
      <c r="L27" s="1">
        <v>2776</v>
      </c>
      <c r="M27" s="1">
        <v>3065</v>
      </c>
      <c r="N27" s="1">
        <v>3460</v>
      </c>
      <c r="O27" s="1">
        <v>3560</v>
      </c>
    </row>
    <row r="28" spans="1:15" x14ac:dyDescent="0.3">
      <c r="A28" s="7" t="s">
        <v>16</v>
      </c>
      <c r="B28" s="7" t="s">
        <v>82</v>
      </c>
      <c r="C28" s="1">
        <v>221</v>
      </c>
      <c r="D28" s="1">
        <v>223</v>
      </c>
      <c r="E28" s="1">
        <v>215</v>
      </c>
      <c r="F28" s="1">
        <v>228</v>
      </c>
      <c r="G28" s="1">
        <v>243</v>
      </c>
      <c r="H28" s="1">
        <v>248</v>
      </c>
      <c r="I28" s="1">
        <v>276</v>
      </c>
      <c r="J28" s="1">
        <v>325</v>
      </c>
      <c r="K28" s="1">
        <v>407</v>
      </c>
      <c r="L28" s="1">
        <v>487</v>
      </c>
      <c r="M28" s="1">
        <v>555</v>
      </c>
      <c r="N28" s="1">
        <v>619</v>
      </c>
      <c r="O28" s="1">
        <v>669</v>
      </c>
    </row>
    <row r="29" spans="1:15" x14ac:dyDescent="0.3">
      <c r="A29" s="7" t="s">
        <v>16</v>
      </c>
      <c r="B29" s="7" t="s">
        <v>83</v>
      </c>
      <c r="C29" s="1">
        <v>139</v>
      </c>
      <c r="D29" s="1">
        <v>147</v>
      </c>
      <c r="E29" s="1">
        <v>159</v>
      </c>
      <c r="F29" s="1">
        <v>168</v>
      </c>
      <c r="G29" s="1">
        <v>169</v>
      </c>
      <c r="H29" s="1">
        <v>183</v>
      </c>
      <c r="I29" s="1">
        <v>200</v>
      </c>
      <c r="J29" s="1">
        <v>224</v>
      </c>
      <c r="K29" s="1">
        <v>241</v>
      </c>
      <c r="L29" s="1">
        <v>266</v>
      </c>
      <c r="M29" s="1">
        <v>289</v>
      </c>
      <c r="N29" s="1">
        <v>303</v>
      </c>
      <c r="O29" s="1">
        <v>324</v>
      </c>
    </row>
    <row r="30" spans="1:15" x14ac:dyDescent="0.3">
      <c r="A30" s="7" t="s">
        <v>16</v>
      </c>
      <c r="B30" s="7" t="s">
        <v>84</v>
      </c>
      <c r="C30" s="1">
        <v>5535</v>
      </c>
      <c r="D30" s="1">
        <v>5596</v>
      </c>
      <c r="E30" s="1">
        <v>5635</v>
      </c>
      <c r="F30" s="1">
        <v>5662</v>
      </c>
      <c r="G30" s="1">
        <v>5783</v>
      </c>
      <c r="H30" s="1">
        <v>5911</v>
      </c>
      <c r="I30" s="1">
        <v>6054</v>
      </c>
      <c r="J30" s="1">
        <v>6174</v>
      </c>
      <c r="K30" s="1">
        <v>6303</v>
      </c>
      <c r="L30" s="1">
        <v>6470</v>
      </c>
      <c r="M30" s="1">
        <v>6768</v>
      </c>
      <c r="N30" s="1">
        <v>6954</v>
      </c>
      <c r="O30" s="1">
        <v>7056</v>
      </c>
    </row>
    <row r="31" spans="1:15" x14ac:dyDescent="0.3">
      <c r="A31" s="7" t="s">
        <v>16</v>
      </c>
      <c r="B31" s="7" t="s">
        <v>17</v>
      </c>
      <c r="C31" s="1">
        <v>307</v>
      </c>
      <c r="D31" s="1">
        <v>303</v>
      </c>
      <c r="E31" s="1">
        <v>321</v>
      </c>
      <c r="F31" s="1">
        <v>320</v>
      </c>
      <c r="G31" s="1">
        <v>333</v>
      </c>
      <c r="H31" s="1">
        <v>356</v>
      </c>
      <c r="I31" s="1">
        <v>381</v>
      </c>
      <c r="J31" s="1">
        <v>435</v>
      </c>
      <c r="K31" s="1">
        <v>509</v>
      </c>
      <c r="L31" s="1">
        <v>586</v>
      </c>
      <c r="M31" s="1">
        <v>671</v>
      </c>
      <c r="N31" s="1">
        <v>764</v>
      </c>
      <c r="O31" s="1">
        <v>811</v>
      </c>
    </row>
    <row r="32" spans="1:15" x14ac:dyDescent="0.3">
      <c r="A32" s="7" t="s">
        <v>16</v>
      </c>
      <c r="B32" s="7" t="s">
        <v>85</v>
      </c>
      <c r="C32" s="1">
        <v>1407</v>
      </c>
      <c r="D32" s="1">
        <v>1372</v>
      </c>
      <c r="E32" s="1">
        <v>1280</v>
      </c>
      <c r="F32" s="1">
        <v>1207</v>
      </c>
      <c r="G32" s="1">
        <v>1179</v>
      </c>
      <c r="H32" s="1">
        <v>1147</v>
      </c>
      <c r="I32" s="1">
        <v>1092</v>
      </c>
      <c r="J32" s="1">
        <v>1077</v>
      </c>
      <c r="K32" s="1">
        <v>1088</v>
      </c>
      <c r="L32" s="1">
        <v>1091</v>
      </c>
      <c r="M32" s="1">
        <v>1017</v>
      </c>
      <c r="N32" s="1">
        <v>946</v>
      </c>
      <c r="O32" s="1">
        <v>877</v>
      </c>
    </row>
    <row r="33" spans="1:15" x14ac:dyDescent="0.3">
      <c r="A33" s="7" t="s">
        <v>17</v>
      </c>
      <c r="B33" s="7" t="s">
        <v>81</v>
      </c>
      <c r="C33" s="1">
        <v>2880</v>
      </c>
      <c r="D33" s="1">
        <v>2718</v>
      </c>
      <c r="E33" s="1">
        <v>2197</v>
      </c>
      <c r="F33" s="1">
        <v>1459</v>
      </c>
      <c r="G33" s="1">
        <v>1242</v>
      </c>
      <c r="H33" s="1">
        <v>1294</v>
      </c>
      <c r="I33" s="1">
        <v>1534</v>
      </c>
      <c r="J33" s="1">
        <v>2009</v>
      </c>
      <c r="K33" s="1">
        <v>2841</v>
      </c>
      <c r="L33" s="1">
        <v>3494</v>
      </c>
      <c r="M33" s="1">
        <v>4212</v>
      </c>
      <c r="N33" s="1">
        <v>6200</v>
      </c>
      <c r="O33" s="1">
        <v>9421</v>
      </c>
    </row>
    <row r="34" spans="1:15" x14ac:dyDescent="0.3">
      <c r="A34" s="7" t="s">
        <v>17</v>
      </c>
      <c r="B34" s="7" t="s">
        <v>82</v>
      </c>
      <c r="C34" s="1">
        <v>565</v>
      </c>
      <c r="D34" s="1">
        <v>523</v>
      </c>
      <c r="E34" s="1">
        <v>442</v>
      </c>
      <c r="F34" s="1">
        <v>276</v>
      </c>
      <c r="G34" s="1">
        <v>237</v>
      </c>
      <c r="H34" s="1">
        <v>261</v>
      </c>
      <c r="I34" s="1">
        <v>341</v>
      </c>
      <c r="J34" s="1">
        <v>801</v>
      </c>
      <c r="K34" s="1">
        <v>947</v>
      </c>
      <c r="L34" s="1">
        <v>1115</v>
      </c>
      <c r="M34" s="1">
        <v>1113</v>
      </c>
      <c r="N34" s="1">
        <v>1352</v>
      </c>
      <c r="O34" s="1">
        <v>2036</v>
      </c>
    </row>
    <row r="35" spans="1:15" x14ac:dyDescent="0.3">
      <c r="A35" s="7" t="s">
        <v>17</v>
      </c>
      <c r="B35" s="7" t="s">
        <v>83</v>
      </c>
      <c r="C35" s="1">
        <v>261</v>
      </c>
      <c r="D35" s="1">
        <v>250</v>
      </c>
      <c r="E35" s="1">
        <v>216</v>
      </c>
      <c r="F35" s="1">
        <v>150</v>
      </c>
      <c r="G35" s="1">
        <v>91</v>
      </c>
      <c r="H35" s="1">
        <v>97</v>
      </c>
      <c r="I35" s="1">
        <v>109</v>
      </c>
      <c r="J35" s="1">
        <v>142</v>
      </c>
      <c r="K35" s="1">
        <v>197</v>
      </c>
      <c r="L35" s="1">
        <v>217</v>
      </c>
      <c r="M35" s="1">
        <v>210</v>
      </c>
      <c r="N35" s="1">
        <v>279</v>
      </c>
      <c r="O35" s="1">
        <v>311</v>
      </c>
    </row>
    <row r="36" spans="1:15" x14ac:dyDescent="0.3">
      <c r="A36" s="7" t="s">
        <v>17</v>
      </c>
      <c r="B36" s="7" t="s">
        <v>84</v>
      </c>
      <c r="C36" s="1">
        <v>7831</v>
      </c>
      <c r="D36" s="1">
        <v>7304</v>
      </c>
      <c r="E36" s="1">
        <v>6545</v>
      </c>
      <c r="F36" s="1">
        <v>4219</v>
      </c>
      <c r="G36" s="1">
        <v>3103</v>
      </c>
      <c r="H36" s="1">
        <v>2884</v>
      </c>
      <c r="I36" s="1">
        <v>2764</v>
      </c>
      <c r="J36" s="1">
        <v>2765</v>
      </c>
      <c r="K36" s="1">
        <v>3055</v>
      </c>
      <c r="L36" s="1">
        <v>2924</v>
      </c>
      <c r="M36" s="1">
        <v>2641</v>
      </c>
      <c r="N36" s="1">
        <v>2818</v>
      </c>
      <c r="O36" s="1">
        <v>3521</v>
      </c>
    </row>
    <row r="37" spans="1:15" x14ac:dyDescent="0.3">
      <c r="A37" s="7" t="s">
        <v>17</v>
      </c>
      <c r="B37" s="7" t="s">
        <v>17</v>
      </c>
      <c r="C37" s="1">
        <v>694</v>
      </c>
      <c r="D37" s="1">
        <v>683</v>
      </c>
      <c r="E37" s="1">
        <v>574</v>
      </c>
      <c r="F37" s="1">
        <v>385</v>
      </c>
      <c r="G37" s="1">
        <v>315</v>
      </c>
      <c r="H37" s="1">
        <v>365</v>
      </c>
      <c r="I37" s="1">
        <v>534</v>
      </c>
      <c r="J37" s="1">
        <v>906</v>
      </c>
      <c r="K37" s="1">
        <v>1040</v>
      </c>
      <c r="L37" s="1">
        <v>1340</v>
      </c>
      <c r="M37" s="1">
        <v>1209</v>
      </c>
      <c r="N37" s="1">
        <v>1726</v>
      </c>
      <c r="O37" s="1">
        <v>2193</v>
      </c>
    </row>
    <row r="38" spans="1:15" x14ac:dyDescent="0.3">
      <c r="A38" s="7" t="s">
        <v>17</v>
      </c>
      <c r="B38" s="7" t="s">
        <v>85</v>
      </c>
      <c r="C38" s="1">
        <v>4004</v>
      </c>
      <c r="D38" s="1">
        <v>3053</v>
      </c>
      <c r="E38" s="1">
        <v>1781</v>
      </c>
      <c r="F38" s="1">
        <v>859</v>
      </c>
      <c r="G38" s="1">
        <v>576</v>
      </c>
      <c r="H38" s="1">
        <v>486</v>
      </c>
      <c r="I38" s="1">
        <v>490</v>
      </c>
      <c r="J38" s="1">
        <v>586</v>
      </c>
      <c r="K38" s="1">
        <v>647</v>
      </c>
      <c r="L38" s="1">
        <v>716</v>
      </c>
      <c r="M38" s="1">
        <v>681</v>
      </c>
      <c r="N38" s="1">
        <v>738</v>
      </c>
      <c r="O38" s="1">
        <v>859</v>
      </c>
    </row>
    <row r="39" spans="1:15" x14ac:dyDescent="0.3">
      <c r="A39" s="10" t="s">
        <v>18</v>
      </c>
      <c r="B39" s="10" t="s">
        <v>18</v>
      </c>
      <c r="C39" s="5">
        <v>236244</v>
      </c>
      <c r="D39" s="5">
        <v>238261</v>
      </c>
      <c r="E39" s="5">
        <v>236921</v>
      </c>
      <c r="F39" s="5">
        <v>234732</v>
      </c>
      <c r="G39" s="5">
        <v>237239</v>
      </c>
      <c r="H39" s="5">
        <v>242642</v>
      </c>
      <c r="I39" s="5">
        <v>250210</v>
      </c>
      <c r="J39" s="5">
        <v>260320</v>
      </c>
      <c r="K39" s="5">
        <v>272255</v>
      </c>
      <c r="L39" s="5">
        <v>283663</v>
      </c>
      <c r="M39" s="5">
        <v>296182</v>
      </c>
      <c r="N39" s="5">
        <v>313829</v>
      </c>
      <c r="O39" s="5">
        <v>328149</v>
      </c>
    </row>
    <row r="40" spans="1:15" x14ac:dyDescent="0.3">
      <c r="A40" s="15"/>
      <c r="B40" s="15"/>
    </row>
    <row r="41" spans="1:15" x14ac:dyDescent="0.3">
      <c r="A41" s="15"/>
      <c r="B41" s="15"/>
    </row>
    <row r="42" spans="1:15" x14ac:dyDescent="0.3">
      <c r="A42" s="15"/>
      <c r="B42" s="15"/>
      <c r="C42" s="18" t="s">
        <v>37</v>
      </c>
      <c r="D42" s="19"/>
      <c r="E42" s="19"/>
      <c r="F42" s="19"/>
      <c r="G42" s="19"/>
      <c r="H42" s="19"/>
      <c r="I42" s="19"/>
      <c r="J42" s="19"/>
      <c r="K42" s="19"/>
      <c r="L42" s="19"/>
      <c r="M42" s="19"/>
      <c r="N42" s="19"/>
      <c r="O42" s="19"/>
    </row>
    <row r="43" spans="1:15" x14ac:dyDescent="0.3">
      <c r="A43" s="9" t="s">
        <v>41</v>
      </c>
      <c r="B43" s="9" t="s">
        <v>41</v>
      </c>
      <c r="C43" s="4" t="s">
        <v>0</v>
      </c>
      <c r="D43" s="4" t="s">
        <v>1</v>
      </c>
      <c r="E43" s="4" t="s">
        <v>2</v>
      </c>
      <c r="F43" s="4" t="s">
        <v>3</v>
      </c>
      <c r="G43" s="4" t="s">
        <v>4</v>
      </c>
      <c r="H43" s="4" t="s">
        <v>5</v>
      </c>
      <c r="I43" s="4" t="s">
        <v>6</v>
      </c>
      <c r="J43" s="4" t="s">
        <v>7</v>
      </c>
      <c r="K43" s="4" t="s">
        <v>8</v>
      </c>
      <c r="L43" s="4" t="s">
        <v>9</v>
      </c>
      <c r="M43" s="4" t="s">
        <v>10</v>
      </c>
      <c r="N43" s="4" t="s">
        <v>11</v>
      </c>
      <c r="O43" s="4" t="s">
        <v>12</v>
      </c>
    </row>
    <row r="44" spans="1:15" x14ac:dyDescent="0.3">
      <c r="A44" s="8" t="s">
        <v>13</v>
      </c>
      <c r="B44" s="8" t="s">
        <v>81</v>
      </c>
      <c r="C44" s="2">
        <v>0.271624824414398</v>
      </c>
      <c r="D44" s="2">
        <v>0.27245365437886199</v>
      </c>
      <c r="E44" s="2">
        <v>0.27461389195848401</v>
      </c>
      <c r="F44" s="2">
        <v>0.27829431840156399</v>
      </c>
      <c r="G44" s="2">
        <v>0.28203299747593902</v>
      </c>
      <c r="H44" s="2">
        <v>0.28580146562288999</v>
      </c>
      <c r="I44" s="2">
        <v>0.291711283062566</v>
      </c>
      <c r="J44" s="2">
        <v>0.29844274894758199</v>
      </c>
      <c r="K44" s="2">
        <v>0.303506601769436</v>
      </c>
      <c r="L44" s="2">
        <v>0.31209521388219802</v>
      </c>
      <c r="M44" s="2">
        <v>0.32606365435356199</v>
      </c>
      <c r="N44" s="2">
        <v>0.339582405736648</v>
      </c>
      <c r="O44" s="2">
        <v>0.34832622904234201</v>
      </c>
    </row>
    <row r="45" spans="1:15" x14ac:dyDescent="0.3">
      <c r="A45" s="8" t="s">
        <v>13</v>
      </c>
      <c r="B45" s="8" t="s">
        <v>82</v>
      </c>
      <c r="C45" s="2">
        <v>3.7850561060401397E-2</v>
      </c>
      <c r="D45" s="2">
        <v>3.8376305135307903E-2</v>
      </c>
      <c r="E45" s="2">
        <v>3.8994136339362703E-2</v>
      </c>
      <c r="F45" s="2">
        <v>4.01804146610431E-2</v>
      </c>
      <c r="G45" s="2">
        <v>4.1898380907430602E-2</v>
      </c>
      <c r="H45" s="2">
        <v>4.4283820623765097E-2</v>
      </c>
      <c r="I45" s="2">
        <v>4.8239004985730798E-2</v>
      </c>
      <c r="J45" s="2">
        <v>5.2085912788334403E-2</v>
      </c>
      <c r="K45" s="2">
        <v>5.5400184652342699E-2</v>
      </c>
      <c r="L45" s="2">
        <v>6.0258459841338902E-2</v>
      </c>
      <c r="M45" s="2">
        <v>6.6647427440633206E-2</v>
      </c>
      <c r="N45" s="2">
        <v>7.1930729032409296E-2</v>
      </c>
      <c r="O45" s="2">
        <v>7.6229989580373206E-2</v>
      </c>
    </row>
    <row r="46" spans="1:15" x14ac:dyDescent="0.3">
      <c r="A46" s="8" t="s">
        <v>13</v>
      </c>
      <c r="B46" s="8" t="s">
        <v>83</v>
      </c>
      <c r="C46" s="2">
        <v>2.1260094477256599E-2</v>
      </c>
      <c r="D46" s="2">
        <v>2.2048796079267002E-2</v>
      </c>
      <c r="E46" s="2">
        <v>2.2899471794681998E-2</v>
      </c>
      <c r="F46" s="2">
        <v>2.3957729033067299E-2</v>
      </c>
      <c r="G46" s="2">
        <v>2.45736799983583E-2</v>
      </c>
      <c r="H46" s="2">
        <v>2.5270740064527401E-2</v>
      </c>
      <c r="I46" s="2">
        <v>2.5902543255696801E-2</v>
      </c>
      <c r="J46" s="2">
        <v>2.6566245076647801E-2</v>
      </c>
      <c r="K46" s="2">
        <v>2.73258576025672E-2</v>
      </c>
      <c r="L46" s="2">
        <v>2.78410976140511E-2</v>
      </c>
      <c r="M46" s="2">
        <v>2.8372361477572602E-2</v>
      </c>
      <c r="N46" s="2">
        <v>2.8784789757770299E-2</v>
      </c>
      <c r="O46" s="2">
        <v>2.9220422468504301E-2</v>
      </c>
    </row>
    <row r="47" spans="1:15" x14ac:dyDescent="0.3">
      <c r="A47" s="8" t="s">
        <v>13</v>
      </c>
      <c r="B47" s="8" t="s">
        <v>84</v>
      </c>
      <c r="C47" s="2">
        <v>0.54346658856836005</v>
      </c>
      <c r="D47" s="2">
        <v>0.54523758789686805</v>
      </c>
      <c r="E47" s="2">
        <v>0.54623514918231297</v>
      </c>
      <c r="F47" s="2">
        <v>0.54462022504795204</v>
      </c>
      <c r="G47" s="2">
        <v>0.54057478812255</v>
      </c>
      <c r="H47" s="2">
        <v>0.53494735262486603</v>
      </c>
      <c r="I47" s="2">
        <v>0.52496499328937096</v>
      </c>
      <c r="J47" s="2">
        <v>0.51219215907975901</v>
      </c>
      <c r="K47" s="2">
        <v>0.50134903774616602</v>
      </c>
      <c r="L47" s="2">
        <v>0.48474363007235</v>
      </c>
      <c r="M47" s="2">
        <v>0.46703908311345599</v>
      </c>
      <c r="N47" s="2">
        <v>0.44864824752575799</v>
      </c>
      <c r="O47" s="2">
        <v>0.43582078241924799</v>
      </c>
    </row>
    <row r="48" spans="1:15" x14ac:dyDescent="0.3">
      <c r="A48" s="8" t="s">
        <v>13</v>
      </c>
      <c r="B48" s="8" t="s">
        <v>17</v>
      </c>
      <c r="C48" s="2">
        <v>3.1136276120900499E-2</v>
      </c>
      <c r="D48" s="2">
        <v>3.1749414020882202E-2</v>
      </c>
      <c r="E48" s="2">
        <v>3.2834384632873498E-2</v>
      </c>
      <c r="F48" s="2">
        <v>3.4180529641418003E-2</v>
      </c>
      <c r="G48" s="2">
        <v>3.5603619872360499E-2</v>
      </c>
      <c r="H48" s="2">
        <v>3.7150789085361298E-2</v>
      </c>
      <c r="I48" s="2">
        <v>3.9512764730678503E-2</v>
      </c>
      <c r="J48" s="2">
        <v>4.3208694067681797E-2</v>
      </c>
      <c r="K48" s="2">
        <v>4.6588861698980799E-2</v>
      </c>
      <c r="L48" s="2">
        <v>5.0860311892686201E-2</v>
      </c>
      <c r="M48" s="2">
        <v>5.5495547493403699E-2</v>
      </c>
      <c r="N48" s="2">
        <v>5.9897358985775501E-2</v>
      </c>
      <c r="O48" s="2">
        <v>6.2089608790376102E-2</v>
      </c>
    </row>
    <row r="49" spans="1:15" x14ac:dyDescent="0.3">
      <c r="A49" s="8" t="s">
        <v>13</v>
      </c>
      <c r="B49" s="8" t="s">
        <v>85</v>
      </c>
      <c r="C49" s="2">
        <v>9.4661655358682706E-2</v>
      </c>
      <c r="D49" s="2">
        <v>9.0134242488813104E-2</v>
      </c>
      <c r="E49" s="2">
        <v>8.4422966092285195E-2</v>
      </c>
      <c r="F49" s="2">
        <v>7.8766783214955796E-2</v>
      </c>
      <c r="G49" s="2">
        <v>7.5316533623360896E-2</v>
      </c>
      <c r="H49" s="2">
        <v>7.2545831978590894E-2</v>
      </c>
      <c r="I49" s="2">
        <v>6.9669410675956597E-2</v>
      </c>
      <c r="J49" s="2">
        <v>6.7504240039994196E-2</v>
      </c>
      <c r="K49" s="2">
        <v>6.5829456530507993E-2</v>
      </c>
      <c r="L49" s="2">
        <v>6.4201286697376195E-2</v>
      </c>
      <c r="M49" s="2">
        <v>5.6381926121372002E-2</v>
      </c>
      <c r="N49" s="2">
        <v>5.1156468961638502E-2</v>
      </c>
      <c r="O49" s="2">
        <v>4.8312967699157001E-2</v>
      </c>
    </row>
    <row r="50" spans="1:15" x14ac:dyDescent="0.3">
      <c r="A50" s="8" t="s">
        <v>14</v>
      </c>
      <c r="B50" s="8" t="s">
        <v>81</v>
      </c>
      <c r="C50" s="2">
        <v>6.4031362299902E-2</v>
      </c>
      <c r="D50" s="2">
        <v>5.8443655150145303E-2</v>
      </c>
      <c r="E50" s="2">
        <v>5.4565880276039203E-2</v>
      </c>
      <c r="F50" s="2">
        <v>5.3305586681607203E-2</v>
      </c>
      <c r="G50" s="2">
        <v>5.5270122995484998E-2</v>
      </c>
      <c r="H50" s="2">
        <v>5.5742211362248002E-2</v>
      </c>
      <c r="I50" s="2">
        <v>5.7032526362691197E-2</v>
      </c>
      <c r="J50" s="2">
        <v>6.0980871566230402E-2</v>
      </c>
      <c r="K50" s="2">
        <v>6.9551991150442499E-2</v>
      </c>
      <c r="L50" s="2">
        <v>7.4069095308509206E-2</v>
      </c>
      <c r="M50" s="2">
        <v>8.0057090956273502E-2</v>
      </c>
      <c r="N50" s="2">
        <v>8.6989698588325101E-2</v>
      </c>
      <c r="O50" s="2">
        <v>9.2734574662285504E-2</v>
      </c>
    </row>
    <row r="51" spans="1:15" x14ac:dyDescent="0.3">
      <c r="A51" s="8" t="s">
        <v>14</v>
      </c>
      <c r="B51" s="8" t="s">
        <v>82</v>
      </c>
      <c r="C51" s="2">
        <v>8.8206468474354809E-3</v>
      </c>
      <c r="D51" s="2">
        <v>9.5253471101065506E-3</v>
      </c>
      <c r="E51" s="2">
        <v>8.5058578077355194E-3</v>
      </c>
      <c r="F51" s="2">
        <v>8.0038418440851605E-3</v>
      </c>
      <c r="G51" s="2">
        <v>9.6528102132959707E-3</v>
      </c>
      <c r="H51" s="2">
        <v>1.02321319486866E-2</v>
      </c>
      <c r="I51" s="2">
        <v>1.12876875092826E-2</v>
      </c>
      <c r="J51" s="2">
        <v>1.6971091615130201E-2</v>
      </c>
      <c r="K51" s="2">
        <v>1.88053097345133E-2</v>
      </c>
      <c r="L51" s="2">
        <v>2.01640005377067E-2</v>
      </c>
      <c r="M51" s="2">
        <v>2.0890099909173499E-2</v>
      </c>
      <c r="N51" s="2">
        <v>2.5817118148289499E-2</v>
      </c>
      <c r="O51" s="2">
        <v>3.2858707557502698E-2</v>
      </c>
    </row>
    <row r="52" spans="1:15" x14ac:dyDescent="0.3">
      <c r="A52" s="8" t="s">
        <v>14</v>
      </c>
      <c r="B52" s="8" t="s">
        <v>83</v>
      </c>
      <c r="C52" s="2">
        <v>7.02384841555047E-3</v>
      </c>
      <c r="D52" s="2">
        <v>7.4265418146593496E-3</v>
      </c>
      <c r="E52" s="2">
        <v>7.5429305087465898E-3</v>
      </c>
      <c r="F52" s="2">
        <v>7.6836881703217499E-3</v>
      </c>
      <c r="G52" s="2">
        <v>9.0300482640510698E-3</v>
      </c>
      <c r="H52" s="2">
        <v>9.3158216249236408E-3</v>
      </c>
      <c r="I52" s="2">
        <v>9.3568988563790308E-3</v>
      </c>
      <c r="J52" s="2">
        <v>1.13620020135193E-2</v>
      </c>
      <c r="K52" s="2">
        <v>1.09236725663717E-2</v>
      </c>
      <c r="L52" s="2">
        <v>1.1829546982121301E-2</v>
      </c>
      <c r="M52" s="2">
        <v>1.18074477747502E-2</v>
      </c>
      <c r="N52" s="2">
        <v>1.15731908940608E-2</v>
      </c>
      <c r="O52" s="2">
        <v>1.27783862723622E-2</v>
      </c>
    </row>
    <row r="53" spans="1:15" x14ac:dyDescent="0.3">
      <c r="A53" s="8" t="s">
        <v>14</v>
      </c>
      <c r="B53" s="8" t="s">
        <v>84</v>
      </c>
      <c r="C53" s="2">
        <v>0.78683436785364302</v>
      </c>
      <c r="D53" s="2">
        <v>0.79657733290280897</v>
      </c>
      <c r="E53" s="2">
        <v>0.80998234633285204</v>
      </c>
      <c r="F53" s="2">
        <v>0.81911317432367503</v>
      </c>
      <c r="G53" s="2">
        <v>0.81862058228242296</v>
      </c>
      <c r="H53" s="2">
        <v>0.82070861331704303</v>
      </c>
      <c r="I53" s="2">
        <v>0.82221892172879796</v>
      </c>
      <c r="J53" s="2">
        <v>0.81533151157773598</v>
      </c>
      <c r="K53" s="2">
        <v>0.80448008849557495</v>
      </c>
      <c r="L53" s="2">
        <v>0.79930098131469296</v>
      </c>
      <c r="M53" s="2">
        <v>0.804593226936551</v>
      </c>
      <c r="N53" s="2">
        <v>0.80490906778583204</v>
      </c>
      <c r="O53" s="2">
        <v>0.78970427163198198</v>
      </c>
    </row>
    <row r="54" spans="1:15" x14ac:dyDescent="0.3">
      <c r="A54" s="8" t="s">
        <v>14</v>
      </c>
      <c r="B54" s="8" t="s">
        <v>17</v>
      </c>
      <c r="C54" s="2">
        <v>1.14341718392682E-2</v>
      </c>
      <c r="D54" s="2">
        <v>1.1624152405553799E-2</v>
      </c>
      <c r="E54" s="2">
        <v>1.0752688172042999E-2</v>
      </c>
      <c r="F54" s="2">
        <v>1.13654554186009E-2</v>
      </c>
      <c r="G54" s="2">
        <v>1.1832477035653099E-2</v>
      </c>
      <c r="H54" s="2">
        <v>1.2522907758094099E-2</v>
      </c>
      <c r="I54" s="2">
        <v>1.38125649784643E-2</v>
      </c>
      <c r="J54" s="2">
        <v>1.43822810297713E-2</v>
      </c>
      <c r="K54" s="2">
        <v>1.6592920353982299E-2</v>
      </c>
      <c r="L54" s="2">
        <v>1.7341040462427699E-2</v>
      </c>
      <c r="M54" s="2">
        <v>2.06305955624757E-2</v>
      </c>
      <c r="N54" s="2">
        <v>2.0857179193692E-2</v>
      </c>
      <c r="O54" s="2">
        <v>2.5678471461603999E-2</v>
      </c>
    </row>
    <row r="55" spans="1:15" x14ac:dyDescent="0.3">
      <c r="A55" s="8" t="s">
        <v>14</v>
      </c>
      <c r="B55" s="8" t="s">
        <v>85</v>
      </c>
      <c r="C55" s="2">
        <v>0.121855602744201</v>
      </c>
      <c r="D55" s="2">
        <v>0.116402970616726</v>
      </c>
      <c r="E55" s="2">
        <v>0.108650296902584</v>
      </c>
      <c r="F55" s="2">
        <v>0.10052825356171</v>
      </c>
      <c r="G55" s="2">
        <v>9.5593959209092305E-2</v>
      </c>
      <c r="H55" s="2">
        <v>9.1478313989004301E-2</v>
      </c>
      <c r="I55" s="2">
        <v>8.6291400564384405E-2</v>
      </c>
      <c r="J55" s="2">
        <v>8.0972242197612496E-2</v>
      </c>
      <c r="K55" s="2">
        <v>7.9646017699115002E-2</v>
      </c>
      <c r="L55" s="2">
        <v>7.7295335394542294E-2</v>
      </c>
      <c r="M55" s="2">
        <v>6.2021538860775903E-2</v>
      </c>
      <c r="N55" s="2">
        <v>4.9853745389800301E-2</v>
      </c>
      <c r="O55" s="2">
        <v>4.62455884142631E-2</v>
      </c>
    </row>
    <row r="56" spans="1:15" x14ac:dyDescent="0.3">
      <c r="A56" s="8" t="s">
        <v>15</v>
      </c>
      <c r="B56" s="8" t="s">
        <v>81</v>
      </c>
      <c r="C56" s="2">
        <v>0.115687770150013</v>
      </c>
      <c r="D56" s="2">
        <v>0.116962584010432</v>
      </c>
      <c r="E56" s="2">
        <v>0.118538146185381</v>
      </c>
      <c r="F56" s="2">
        <v>0.118566222355349</v>
      </c>
      <c r="G56" s="2">
        <v>0.11929841751996501</v>
      </c>
      <c r="H56" s="2">
        <v>0.119274486094317</v>
      </c>
      <c r="I56" s="2">
        <v>0.120327993897788</v>
      </c>
      <c r="J56" s="2">
        <v>0.123094849685388</v>
      </c>
      <c r="K56" s="2">
        <v>0.12864517297590999</v>
      </c>
      <c r="L56" s="2">
        <v>0.135435501653804</v>
      </c>
      <c r="M56" s="2">
        <v>0.145247828308636</v>
      </c>
      <c r="N56" s="2">
        <v>0.15330893180192701</v>
      </c>
      <c r="O56" s="2">
        <v>0.15901350075916099</v>
      </c>
    </row>
    <row r="57" spans="1:15" x14ac:dyDescent="0.3">
      <c r="A57" s="8" t="s">
        <v>15</v>
      </c>
      <c r="B57" s="8" t="s">
        <v>82</v>
      </c>
      <c r="C57" s="2">
        <v>1.4340198321891699E-2</v>
      </c>
      <c r="D57" s="2">
        <v>1.53977329722139E-2</v>
      </c>
      <c r="E57" s="2">
        <v>1.5848415158484199E-2</v>
      </c>
      <c r="F57" s="2">
        <v>1.49767859817283E-2</v>
      </c>
      <c r="G57" s="2">
        <v>1.5530841213071399E-2</v>
      </c>
      <c r="H57" s="2">
        <v>1.4993954050786001E-2</v>
      </c>
      <c r="I57" s="2">
        <v>1.55892448512586E-2</v>
      </c>
      <c r="J57" s="2">
        <v>1.7478443253320899E-2</v>
      </c>
      <c r="K57" s="2">
        <v>1.9199420394856E-2</v>
      </c>
      <c r="L57" s="2">
        <v>2.1433296582138901E-2</v>
      </c>
      <c r="M57" s="2">
        <v>2.5378981434167901E-2</v>
      </c>
      <c r="N57" s="2">
        <v>2.9323909293617698E-2</v>
      </c>
      <c r="O57" s="2">
        <v>3.3608272805613702E-2</v>
      </c>
    </row>
    <row r="58" spans="1:15" x14ac:dyDescent="0.3">
      <c r="A58" s="8" t="s">
        <v>15</v>
      </c>
      <c r="B58" s="8" t="s">
        <v>83</v>
      </c>
      <c r="C58" s="2">
        <v>1.17976099669464E-2</v>
      </c>
      <c r="D58" s="2">
        <v>1.2639181462533899E-2</v>
      </c>
      <c r="E58" s="2">
        <v>1.37986201379862E-2</v>
      </c>
      <c r="F58" s="2">
        <v>1.49767859817283E-2</v>
      </c>
      <c r="G58" s="2">
        <v>1.53838616432316E-2</v>
      </c>
      <c r="H58" s="2">
        <v>1.5912938331317999E-2</v>
      </c>
      <c r="I58" s="2">
        <v>1.7067124332570599E-2</v>
      </c>
      <c r="J58" s="2">
        <v>1.7758098345374E-2</v>
      </c>
      <c r="K58" s="2">
        <v>1.9199420394856E-2</v>
      </c>
      <c r="L58" s="2">
        <v>2.0683572216096999E-2</v>
      </c>
      <c r="M58" s="2">
        <v>2.1376256174416599E-2</v>
      </c>
      <c r="N58" s="2">
        <v>2.19193066599352E-2</v>
      </c>
      <c r="O58" s="2">
        <v>2.27338011407936E-2</v>
      </c>
    </row>
    <row r="59" spans="1:15" x14ac:dyDescent="0.3">
      <c r="A59" s="8" t="s">
        <v>15</v>
      </c>
      <c r="B59" s="8" t="s">
        <v>84</v>
      </c>
      <c r="C59" s="2">
        <v>0.68990592423086705</v>
      </c>
      <c r="D59" s="2">
        <v>0.69525529140334996</v>
      </c>
      <c r="E59" s="2">
        <v>0.69903009699030105</v>
      </c>
      <c r="F59" s="2">
        <v>0.70550646497928204</v>
      </c>
      <c r="G59" s="2">
        <v>0.70951937680662402</v>
      </c>
      <c r="H59" s="2">
        <v>0.71598548972188603</v>
      </c>
      <c r="I59" s="2">
        <v>0.71577040427154803</v>
      </c>
      <c r="J59" s="2">
        <v>0.71363318573759005</v>
      </c>
      <c r="K59" s="2">
        <v>0.70779750045281697</v>
      </c>
      <c r="L59" s="2">
        <v>0.699801543550165</v>
      </c>
      <c r="M59" s="2">
        <v>0.69677227048203005</v>
      </c>
      <c r="N59" s="2">
        <v>0.69359249442551196</v>
      </c>
      <c r="O59" s="2">
        <v>0.68591242972629196</v>
      </c>
    </row>
    <row r="60" spans="1:15" x14ac:dyDescent="0.3">
      <c r="A60" s="8" t="s">
        <v>15</v>
      </c>
      <c r="B60" s="8" t="s">
        <v>17</v>
      </c>
      <c r="C60" s="2">
        <v>1.6679379608441399E-2</v>
      </c>
      <c r="D60" s="2">
        <v>1.72534858059986E-2</v>
      </c>
      <c r="E60" s="2">
        <v>1.75982401759824E-2</v>
      </c>
      <c r="F60" s="2">
        <v>1.7522839598622102E-2</v>
      </c>
      <c r="G60" s="2">
        <v>1.8176473470187599E-2</v>
      </c>
      <c r="H60" s="2">
        <v>1.7412333736396599E-2</v>
      </c>
      <c r="I60" s="2">
        <v>1.8449656750572099E-2</v>
      </c>
      <c r="J60" s="2">
        <v>1.9669074807737101E-2</v>
      </c>
      <c r="K60" s="2">
        <v>2.1146531425466401E-2</v>
      </c>
      <c r="L60" s="2">
        <v>2.0904079382579901E-2</v>
      </c>
      <c r="M60" s="2">
        <v>2.46125021291092E-2</v>
      </c>
      <c r="N60" s="2">
        <v>2.5621607976776501E-2</v>
      </c>
      <c r="O60" s="2">
        <v>2.7986376133612399E-2</v>
      </c>
    </row>
    <row r="61" spans="1:15" x14ac:dyDescent="0.3">
      <c r="A61" s="8" t="s">
        <v>15</v>
      </c>
      <c r="B61" s="8" t="s">
        <v>85</v>
      </c>
      <c r="C61" s="2">
        <v>0.151589117721841</v>
      </c>
      <c r="D61" s="2">
        <v>0.142491724345471</v>
      </c>
      <c r="E61" s="2">
        <v>0.13518648135186501</v>
      </c>
      <c r="F61" s="2">
        <v>0.12845090110328999</v>
      </c>
      <c r="G61" s="2">
        <v>0.122091029346921</v>
      </c>
      <c r="H61" s="2">
        <v>0.116420798065296</v>
      </c>
      <c r="I61" s="2">
        <v>0.112795575896262</v>
      </c>
      <c r="J61" s="2">
        <v>0.10836634817059</v>
      </c>
      <c r="K61" s="2">
        <v>0.104011954356095</v>
      </c>
      <c r="L61" s="2">
        <v>0.101742006615215</v>
      </c>
      <c r="M61" s="2">
        <v>8.6612161471640303E-2</v>
      </c>
      <c r="N61" s="2">
        <v>7.6233749842231496E-2</v>
      </c>
      <c r="O61" s="2">
        <v>7.0745619434527507E-2</v>
      </c>
    </row>
    <row r="62" spans="1:15" x14ac:dyDescent="0.3">
      <c r="A62" s="8" t="s">
        <v>16</v>
      </c>
      <c r="B62" s="8" t="s">
        <v>81</v>
      </c>
      <c r="C62" s="2">
        <v>0.22664904970017299</v>
      </c>
      <c r="D62" s="2">
        <v>0.226462846730107</v>
      </c>
      <c r="E62" s="2">
        <v>0.22362783105488701</v>
      </c>
      <c r="F62" s="2">
        <v>0.22356433616542101</v>
      </c>
      <c r="G62" s="2">
        <v>0.22284965211253399</v>
      </c>
      <c r="H62" s="2">
        <v>0.22457250172976201</v>
      </c>
      <c r="I62" s="2">
        <v>0.22601547388781401</v>
      </c>
      <c r="J62" s="2">
        <v>0.22835457271364301</v>
      </c>
      <c r="K62" s="2">
        <v>0.22921550946798899</v>
      </c>
      <c r="L62" s="2">
        <v>0.23775265501884199</v>
      </c>
      <c r="M62" s="2">
        <v>0.24787707238172299</v>
      </c>
      <c r="N62" s="2">
        <v>0.26521539169093999</v>
      </c>
      <c r="O62" s="2">
        <v>0.26772956305933698</v>
      </c>
    </row>
    <row r="63" spans="1:15" x14ac:dyDescent="0.3">
      <c r="A63" s="8" t="s">
        <v>16</v>
      </c>
      <c r="B63" s="8" t="s">
        <v>82</v>
      </c>
      <c r="C63" s="2">
        <v>2.24616322797032E-2</v>
      </c>
      <c r="D63" s="2">
        <v>2.2575420125531501E-2</v>
      </c>
      <c r="E63" s="2">
        <v>2.1934299122627999E-2</v>
      </c>
      <c r="F63" s="2">
        <v>2.3339133995291202E-2</v>
      </c>
      <c r="G63" s="2">
        <v>2.4503378037712999E-2</v>
      </c>
      <c r="H63" s="2">
        <v>2.45131956113472E-2</v>
      </c>
      <c r="I63" s="2">
        <v>2.6692456479690499E-2</v>
      </c>
      <c r="J63" s="2">
        <v>3.0453523238380801E-2</v>
      </c>
      <c r="K63" s="2">
        <v>3.6699729486023402E-2</v>
      </c>
      <c r="L63" s="2">
        <v>4.17094895512162E-2</v>
      </c>
      <c r="M63" s="2">
        <v>4.4884755357864903E-2</v>
      </c>
      <c r="N63" s="2">
        <v>4.7447493484592998E-2</v>
      </c>
      <c r="O63" s="2">
        <v>5.0312100473791102E-2</v>
      </c>
    </row>
    <row r="64" spans="1:15" x14ac:dyDescent="0.3">
      <c r="A64" s="8" t="s">
        <v>16</v>
      </c>
      <c r="B64" s="8" t="s">
        <v>83</v>
      </c>
      <c r="C64" s="2">
        <v>1.41274519768269E-2</v>
      </c>
      <c r="D64" s="2">
        <v>1.48815549706418E-2</v>
      </c>
      <c r="E64" s="2">
        <v>1.62211793511528E-2</v>
      </c>
      <c r="F64" s="2">
        <v>1.7197256628109302E-2</v>
      </c>
      <c r="G64" s="2">
        <v>1.70414439850761E-2</v>
      </c>
      <c r="H64" s="2">
        <v>1.8088366116437701E-2</v>
      </c>
      <c r="I64" s="2">
        <v>1.9342359767891702E-2</v>
      </c>
      <c r="J64" s="2">
        <v>2.0989505247376299E-2</v>
      </c>
      <c r="K64" s="2">
        <v>2.1731289449954901E-2</v>
      </c>
      <c r="L64" s="2">
        <v>2.2781774580335701E-2</v>
      </c>
      <c r="M64" s="2">
        <v>2.3372422159320699E-2</v>
      </c>
      <c r="N64" s="2">
        <v>2.32255097347846E-2</v>
      </c>
      <c r="O64" s="2">
        <v>2.4366398435737398E-2</v>
      </c>
    </row>
    <row r="65" spans="1:16" x14ac:dyDescent="0.3">
      <c r="A65" s="8" t="s">
        <v>16</v>
      </c>
      <c r="B65" s="8" t="s">
        <v>84</v>
      </c>
      <c r="C65" s="2">
        <v>0.56255717044415099</v>
      </c>
      <c r="D65" s="2">
        <v>0.56651143956266403</v>
      </c>
      <c r="E65" s="2">
        <v>0.57488267700469298</v>
      </c>
      <c r="F65" s="2">
        <v>0.57958849421639902</v>
      </c>
      <c r="G65" s="2">
        <v>0.58314006251890704</v>
      </c>
      <c r="H65" s="2">
        <v>0.58426410991400601</v>
      </c>
      <c r="I65" s="2">
        <v>0.58549323017408095</v>
      </c>
      <c r="J65" s="2">
        <v>0.57852323838080999</v>
      </c>
      <c r="K65" s="2">
        <v>0.56834986474301197</v>
      </c>
      <c r="L65" s="2">
        <v>0.55412812607057205</v>
      </c>
      <c r="M65" s="2">
        <v>0.54735139506672104</v>
      </c>
      <c r="N65" s="2">
        <v>0.53303694619040298</v>
      </c>
      <c r="O65" s="2">
        <v>0.53064601037828096</v>
      </c>
    </row>
    <row r="66" spans="1:16" x14ac:dyDescent="0.3">
      <c r="A66" s="8" t="s">
        <v>16</v>
      </c>
      <c r="B66" s="8" t="s">
        <v>17</v>
      </c>
      <c r="C66" s="2">
        <v>3.12023579632076E-2</v>
      </c>
      <c r="D66" s="2">
        <v>3.0674225551731101E-2</v>
      </c>
      <c r="E66" s="2">
        <v>3.27484186900633E-2</v>
      </c>
      <c r="F66" s="2">
        <v>3.2756679291636802E-2</v>
      </c>
      <c r="G66" s="2">
        <v>3.3578703236866E-2</v>
      </c>
      <c r="H66" s="2">
        <v>3.51882969259662E-2</v>
      </c>
      <c r="I66" s="2">
        <v>3.6847195357833699E-2</v>
      </c>
      <c r="J66" s="2">
        <v>4.0760869565217399E-2</v>
      </c>
      <c r="K66" s="2">
        <v>4.5897204688908899E-2</v>
      </c>
      <c r="L66" s="2">
        <v>5.0188420692017802E-2</v>
      </c>
      <c r="M66" s="2">
        <v>5.4266073594824098E-2</v>
      </c>
      <c r="N66" s="2">
        <v>5.8562011344473398E-2</v>
      </c>
      <c r="O66" s="2">
        <v>6.09912010227871E-2</v>
      </c>
    </row>
    <row r="67" spans="1:16" x14ac:dyDescent="0.3">
      <c r="A67" s="8" t="s">
        <v>16</v>
      </c>
      <c r="B67" s="8" t="s">
        <v>85</v>
      </c>
      <c r="C67" s="2">
        <v>0.143002337635939</v>
      </c>
      <c r="D67" s="2">
        <v>0.13889451305932399</v>
      </c>
      <c r="E67" s="2">
        <v>0.130585594776576</v>
      </c>
      <c r="F67" s="2">
        <v>0.123554099703143</v>
      </c>
      <c r="G67" s="2">
        <v>0.118886760108904</v>
      </c>
      <c r="H67" s="2">
        <v>0.113373529702481</v>
      </c>
      <c r="I67" s="2">
        <v>0.105609284332689</v>
      </c>
      <c r="J67" s="2">
        <v>0.100918290854573</v>
      </c>
      <c r="K67" s="2">
        <v>9.8106402164111803E-2</v>
      </c>
      <c r="L67" s="2">
        <v>9.3439534087016093E-2</v>
      </c>
      <c r="M67" s="2">
        <v>8.22482814395471E-2</v>
      </c>
      <c r="N67" s="2">
        <v>7.2512647554806103E-2</v>
      </c>
      <c r="O67" s="2">
        <v>6.5954726630066907E-2</v>
      </c>
    </row>
    <row r="68" spans="1:16" x14ac:dyDescent="0.3">
      <c r="A68" s="8" t="s">
        <v>17</v>
      </c>
      <c r="B68" s="8" t="s">
        <v>81</v>
      </c>
      <c r="C68" s="2">
        <v>0.177394518016631</v>
      </c>
      <c r="D68" s="2">
        <v>0.187048379326956</v>
      </c>
      <c r="E68" s="2">
        <v>0.18689919183326201</v>
      </c>
      <c r="F68" s="2">
        <v>0.19855743059335901</v>
      </c>
      <c r="G68" s="2">
        <v>0.22322070452911599</v>
      </c>
      <c r="H68" s="2">
        <v>0.24020790792648999</v>
      </c>
      <c r="I68" s="2">
        <v>0.26576576576576599</v>
      </c>
      <c r="J68" s="2">
        <v>0.27867942849216298</v>
      </c>
      <c r="K68" s="2">
        <v>0.32554142316947399</v>
      </c>
      <c r="L68" s="2">
        <v>0.35631246175810699</v>
      </c>
      <c r="M68" s="2">
        <v>0.41843830717266001</v>
      </c>
      <c r="N68" s="2">
        <v>0.47281323877068598</v>
      </c>
      <c r="O68" s="2">
        <v>0.51365792486778294</v>
      </c>
    </row>
    <row r="69" spans="1:16" x14ac:dyDescent="0.3">
      <c r="A69" s="8" t="s">
        <v>17</v>
      </c>
      <c r="B69" s="8" t="s">
        <v>82</v>
      </c>
      <c r="C69" s="2">
        <v>3.4801355097012598E-2</v>
      </c>
      <c r="D69" s="2">
        <v>3.59920170669603E-2</v>
      </c>
      <c r="E69" s="2">
        <v>3.7601020842194799E-2</v>
      </c>
      <c r="F69" s="2">
        <v>3.75612411540555E-2</v>
      </c>
      <c r="G69" s="2">
        <v>4.2595255212077597E-2</v>
      </c>
      <c r="H69" s="2">
        <v>4.8449972155188398E-2</v>
      </c>
      <c r="I69" s="2">
        <v>5.9078309078309098E-2</v>
      </c>
      <c r="J69" s="2">
        <v>0.11111111111111099</v>
      </c>
      <c r="K69" s="2">
        <v>0.108513807723158</v>
      </c>
      <c r="L69" s="2">
        <v>0.113705894350398</v>
      </c>
      <c r="M69" s="2">
        <v>0.110570236439499</v>
      </c>
      <c r="N69" s="2">
        <v>0.10310379013193</v>
      </c>
      <c r="O69" s="2">
        <v>0.11100812387547</v>
      </c>
    </row>
    <row r="70" spans="1:16" x14ac:dyDescent="0.3">
      <c r="A70" s="8" t="s">
        <v>17</v>
      </c>
      <c r="B70" s="8" t="s">
        <v>83</v>
      </c>
      <c r="C70" s="2">
        <v>1.6076378195257202E-2</v>
      </c>
      <c r="D70" s="2">
        <v>1.7204597068336699E-2</v>
      </c>
      <c r="E70" s="2">
        <v>1.8375159506592902E-2</v>
      </c>
      <c r="F70" s="2">
        <v>2.0413718018508401E-2</v>
      </c>
      <c r="G70" s="2">
        <v>1.63551401869159E-2</v>
      </c>
      <c r="H70" s="2">
        <v>1.80063114906256E-2</v>
      </c>
      <c r="I70" s="2">
        <v>1.88842688842689E-2</v>
      </c>
      <c r="J70" s="2">
        <v>1.9697600221944798E-2</v>
      </c>
      <c r="K70" s="2">
        <v>2.2573622092357099E-2</v>
      </c>
      <c r="L70" s="2">
        <v>2.2129308586579601E-2</v>
      </c>
      <c r="M70" s="2">
        <v>2.0862308762169698E-2</v>
      </c>
      <c r="N70" s="2">
        <v>2.1276595744680899E-2</v>
      </c>
      <c r="O70" s="2">
        <v>1.6956545444632199E-2</v>
      </c>
    </row>
    <row r="71" spans="1:16" x14ac:dyDescent="0.3">
      <c r="A71" s="8" t="s">
        <v>17</v>
      </c>
      <c r="B71" s="8" t="s">
        <v>84</v>
      </c>
      <c r="C71" s="2">
        <v>0.48235294117647098</v>
      </c>
      <c r="D71" s="2">
        <v>0.50264950794852403</v>
      </c>
      <c r="E71" s="2">
        <v>0.55678434708634605</v>
      </c>
      <c r="F71" s="2">
        <v>0.57416984213391398</v>
      </c>
      <c r="G71" s="2">
        <v>0.55769230769230804</v>
      </c>
      <c r="H71" s="2">
        <v>0.53536291071097097</v>
      </c>
      <c r="I71" s="2">
        <v>0.47886347886347902</v>
      </c>
      <c r="J71" s="2">
        <v>0.38354834234983998</v>
      </c>
      <c r="K71" s="2">
        <v>0.350063022802796</v>
      </c>
      <c r="L71" s="2">
        <v>0.298184784825617</v>
      </c>
      <c r="M71" s="2">
        <v>0.262368368766143</v>
      </c>
      <c r="N71" s="2">
        <v>0.21490124304125699</v>
      </c>
      <c r="O71" s="2">
        <v>0.19197426530723499</v>
      </c>
    </row>
    <row r="72" spans="1:16" x14ac:dyDescent="0.3">
      <c r="A72" s="8" t="s">
        <v>17</v>
      </c>
      <c r="B72" s="8" t="s">
        <v>17</v>
      </c>
      <c r="C72" s="2">
        <v>4.2747151216507497E-2</v>
      </c>
      <c r="D72" s="2">
        <v>4.7002959190695803E-2</v>
      </c>
      <c r="E72" s="2">
        <v>4.8830284985112701E-2</v>
      </c>
      <c r="F72" s="2">
        <v>5.2395209580838299E-2</v>
      </c>
      <c r="G72" s="2">
        <v>5.6613946800862701E-2</v>
      </c>
      <c r="H72" s="2">
        <v>6.7755708186374594E-2</v>
      </c>
      <c r="I72" s="2">
        <v>9.2515592515592507E-2</v>
      </c>
      <c r="J72" s="2">
        <v>0.12567623803578901</v>
      </c>
      <c r="K72" s="2">
        <v>0.119170390741377</v>
      </c>
      <c r="L72" s="2">
        <v>0.136651029981644</v>
      </c>
      <c r="M72" s="2">
        <v>0.120107291873634</v>
      </c>
      <c r="N72" s="2">
        <v>0.13162510485777501</v>
      </c>
      <c r="O72" s="2">
        <v>0.119568180579031</v>
      </c>
    </row>
    <row r="73" spans="1:16" x14ac:dyDescent="0.3">
      <c r="A73" s="8" t="s">
        <v>17</v>
      </c>
      <c r="B73" s="8" t="s">
        <v>85</v>
      </c>
      <c r="C73" s="2">
        <v>0.246627656298121</v>
      </c>
      <c r="D73" s="2">
        <v>0.21010253939852699</v>
      </c>
      <c r="E73" s="2">
        <v>0.15150999574649099</v>
      </c>
      <c r="F73" s="2">
        <v>0.116902558519325</v>
      </c>
      <c r="G73" s="2">
        <v>0.10352264557872</v>
      </c>
      <c r="H73" s="2">
        <v>9.0217189530350794E-2</v>
      </c>
      <c r="I73" s="2">
        <v>8.4892584892584902E-2</v>
      </c>
      <c r="J73" s="2">
        <v>8.12872797891524E-2</v>
      </c>
      <c r="K73" s="2">
        <v>7.4137733470837602E-2</v>
      </c>
      <c r="L73" s="2">
        <v>7.3016520497654502E-2</v>
      </c>
      <c r="M73" s="2">
        <v>6.7653486985893102E-2</v>
      </c>
      <c r="N73" s="2">
        <v>5.6280027453671902E-2</v>
      </c>
      <c r="O73" s="2">
        <v>4.6834959925849198E-2</v>
      </c>
    </row>
    <row r="74" spans="1:16" x14ac:dyDescent="0.3">
      <c r="A74" s="15"/>
      <c r="B74" s="15"/>
    </row>
    <row r="75" spans="1:16" x14ac:dyDescent="0.3">
      <c r="A75" s="15"/>
      <c r="B75" s="15"/>
    </row>
    <row r="76" spans="1:16" x14ac:dyDescent="0.3">
      <c r="A76" s="15"/>
      <c r="B76" s="13"/>
      <c r="C76" s="18" t="s">
        <v>38</v>
      </c>
      <c r="D76" s="18"/>
      <c r="E76" s="18"/>
      <c r="F76" s="18"/>
      <c r="G76" s="18"/>
      <c r="H76" s="18"/>
      <c r="I76" s="18"/>
      <c r="J76" s="18"/>
      <c r="K76" s="18"/>
      <c r="L76" s="18"/>
      <c r="M76" s="18"/>
      <c r="N76" s="18"/>
      <c r="O76" s="6" t="s">
        <v>39</v>
      </c>
      <c r="P76" s="6" t="s">
        <v>40</v>
      </c>
    </row>
    <row r="77" spans="1:16" x14ac:dyDescent="0.3">
      <c r="A77" s="9" t="s">
        <v>41</v>
      </c>
      <c r="B77" s="9" t="s">
        <v>41</v>
      </c>
      <c r="C77" s="4" t="s">
        <v>19</v>
      </c>
      <c r="D77" s="4" t="s">
        <v>20</v>
      </c>
      <c r="E77" s="4" t="s">
        <v>21</v>
      </c>
      <c r="F77" s="4" t="s">
        <v>22</v>
      </c>
      <c r="G77" s="4" t="s">
        <v>23</v>
      </c>
      <c r="H77" s="4" t="s">
        <v>24</v>
      </c>
      <c r="I77" s="4" t="s">
        <v>25</v>
      </c>
      <c r="J77" s="4" t="s">
        <v>26</v>
      </c>
      <c r="K77" s="4" t="s">
        <v>27</v>
      </c>
      <c r="L77" s="4" t="s">
        <v>28</v>
      </c>
      <c r="M77" s="4" t="s">
        <v>29</v>
      </c>
      <c r="N77" s="4" t="s">
        <v>30</v>
      </c>
      <c r="O77" s="4" t="s">
        <v>31</v>
      </c>
      <c r="P77" s="4" t="s">
        <v>32</v>
      </c>
    </row>
    <row r="78" spans="1:16" x14ac:dyDescent="0.3">
      <c r="A78" s="8" t="s">
        <v>13</v>
      </c>
      <c r="B78" s="8" t="s">
        <v>81</v>
      </c>
      <c r="C78" s="2">
        <v>2.1204800031947E-2</v>
      </c>
      <c r="D78" s="2">
        <v>1.55049369439828E-2</v>
      </c>
      <c r="E78" s="2">
        <v>2.52223805306327E-2</v>
      </c>
      <c r="F78" s="2">
        <v>3.2433143028846201E-2</v>
      </c>
      <c r="G78" s="2">
        <v>3.9308776716689399E-2</v>
      </c>
      <c r="H78" s="2">
        <v>5.3731447773732899E-2</v>
      </c>
      <c r="I78" s="2">
        <v>6.0957379663156501E-2</v>
      </c>
      <c r="J78" s="2">
        <v>6.0163441668232197E-2</v>
      </c>
      <c r="K78" s="2">
        <v>6.9522585980300894E-2</v>
      </c>
      <c r="L78" s="2">
        <v>9.1996078810388404E-2</v>
      </c>
      <c r="M78" s="2">
        <v>9.9329877354912097E-2</v>
      </c>
      <c r="N78" s="2">
        <v>5.7345938858601897E-2</v>
      </c>
      <c r="O78" s="3">
        <v>0.35755105657201097</v>
      </c>
      <c r="P78" s="3">
        <v>0.77003350148253702</v>
      </c>
    </row>
    <row r="79" spans="1:16" x14ac:dyDescent="0.3">
      <c r="A79" s="8" t="s">
        <v>13</v>
      </c>
      <c r="B79" s="8" t="s">
        <v>82</v>
      </c>
      <c r="C79" s="2">
        <v>3.2239575870468599E-2</v>
      </c>
      <c r="D79" s="2">
        <v>2.3736812881732398E-2</v>
      </c>
      <c r="E79" s="2">
        <v>4.2440677966101702E-2</v>
      </c>
      <c r="F79" s="2">
        <v>6.2304890738813699E-2</v>
      </c>
      <c r="G79" s="2">
        <v>8.39965715685074E-2</v>
      </c>
      <c r="H79" s="2">
        <v>0.124590534282164</v>
      </c>
      <c r="I79" s="2">
        <v>0.11972679791080799</v>
      </c>
      <c r="J79" s="2">
        <v>0.10880875493361999</v>
      </c>
      <c r="K79" s="2">
        <v>0.13130005662972299</v>
      </c>
      <c r="L79" s="2">
        <v>0.15603546910755101</v>
      </c>
      <c r="M79" s="2">
        <v>0.13924285537547901</v>
      </c>
      <c r="N79" s="2">
        <v>9.2414616930010296E-2</v>
      </c>
      <c r="O79" s="3">
        <v>0.627619124666289</v>
      </c>
      <c r="P79" s="3">
        <v>1.728</v>
      </c>
    </row>
    <row r="80" spans="1:16" x14ac:dyDescent="0.3">
      <c r="A80" s="8" t="s">
        <v>13</v>
      </c>
      <c r="B80" s="8" t="s">
        <v>83</v>
      </c>
      <c r="C80" s="2">
        <v>5.58673469387755E-2</v>
      </c>
      <c r="D80" s="2">
        <v>4.6388016429089199E-2</v>
      </c>
      <c r="E80" s="2">
        <v>5.8416070191641703E-2</v>
      </c>
      <c r="F80" s="2">
        <v>4.4938917975567198E-2</v>
      </c>
      <c r="G80" s="2">
        <v>5.4697286012526103E-2</v>
      </c>
      <c r="H80" s="2">
        <v>5.81947743467933E-2</v>
      </c>
      <c r="I80" s="2">
        <v>6.3598952487841406E-2</v>
      </c>
      <c r="J80" s="2">
        <v>7.2282799859303595E-2</v>
      </c>
      <c r="K80" s="2">
        <v>5.9701492537313397E-2</v>
      </c>
      <c r="L80" s="2">
        <v>6.5160191920755298E-2</v>
      </c>
      <c r="M80" s="2">
        <v>7.0909619296716103E-2</v>
      </c>
      <c r="N80" s="2">
        <v>4.640434192673E-2</v>
      </c>
      <c r="O80" s="3">
        <v>0.26488436936198101</v>
      </c>
      <c r="P80" s="3">
        <v>0.78065111983375701</v>
      </c>
    </row>
    <row r="81" spans="1:16" x14ac:dyDescent="0.3">
      <c r="A81" s="8" t="s">
        <v>13</v>
      </c>
      <c r="B81" s="8" t="s">
        <v>84</v>
      </c>
      <c r="C81" s="2">
        <v>2.1415883280442301E-2</v>
      </c>
      <c r="D81" s="2">
        <v>9.3598561825855905E-3</v>
      </c>
      <c r="E81" s="2">
        <v>8.6729261446132997E-3</v>
      </c>
      <c r="F81" s="2">
        <v>1.11797785156325E-2</v>
      </c>
      <c r="G81" s="2">
        <v>1.4928206052898799E-2</v>
      </c>
      <c r="H81" s="2">
        <v>1.31190155595452E-2</v>
      </c>
      <c r="I81" s="2">
        <v>1.1795435037426E-2</v>
      </c>
      <c r="J81" s="2">
        <v>2.0405929304446999E-2</v>
      </c>
      <c r="K81" s="2">
        <v>5.6408789401226501E-3</v>
      </c>
      <c r="L81" s="2">
        <v>7.0404380717022401E-3</v>
      </c>
      <c r="M81" s="2">
        <v>1.4000088272939901E-2</v>
      </c>
      <c r="N81" s="2">
        <v>1.3319288593291599E-3</v>
      </c>
      <c r="O81" s="3">
        <v>2.8266971804544901E-2</v>
      </c>
      <c r="P81" s="3">
        <v>0.11338689381473201</v>
      </c>
    </row>
    <row r="82" spans="1:16" x14ac:dyDescent="0.3">
      <c r="A82" s="8" t="s">
        <v>13</v>
      </c>
      <c r="B82" s="8" t="s">
        <v>17</v>
      </c>
      <c r="C82" s="2">
        <v>3.8146664344190902E-2</v>
      </c>
      <c r="D82" s="2">
        <v>4.1946308724832203E-2</v>
      </c>
      <c r="E82" s="2">
        <v>5.3140096618357502E-2</v>
      </c>
      <c r="F82" s="2">
        <v>6.1162079510703397E-2</v>
      </c>
      <c r="G82" s="2">
        <v>7.0172910662824203E-2</v>
      </c>
      <c r="H82" s="2">
        <v>9.8020735155513697E-2</v>
      </c>
      <c r="I82" s="2">
        <v>0.13402820355610101</v>
      </c>
      <c r="J82" s="2">
        <v>0.124026816608997</v>
      </c>
      <c r="K82" s="2">
        <v>0.13544973544973499</v>
      </c>
      <c r="L82" s="2">
        <v>0.140472761162416</v>
      </c>
      <c r="M82" s="2">
        <v>0.13929128593715201</v>
      </c>
      <c r="N82" s="2">
        <v>6.8531559728742794E-2</v>
      </c>
      <c r="O82" s="3">
        <v>0.57643097643097596</v>
      </c>
      <c r="P82" s="3">
        <v>1.63880837359098</v>
      </c>
    </row>
    <row r="83" spans="1:16" x14ac:dyDescent="0.3">
      <c r="A83" s="8" t="s">
        <v>13</v>
      </c>
      <c r="B83" s="8" t="s">
        <v>85</v>
      </c>
      <c r="C83" s="2">
        <v>-3.0594706084565101E-2</v>
      </c>
      <c r="D83" s="2">
        <v>-5.6323877068557897E-2</v>
      </c>
      <c r="E83" s="2">
        <v>-5.6115738711091601E-2</v>
      </c>
      <c r="F83" s="2">
        <v>-2.5877513104638001E-2</v>
      </c>
      <c r="G83" s="2">
        <v>-1.2124514678836599E-2</v>
      </c>
      <c r="H83" s="2">
        <v>-8.5499551816865492E-3</v>
      </c>
      <c r="I83" s="2">
        <v>4.7986647193824297E-3</v>
      </c>
      <c r="J83" s="2">
        <v>1.66112956810631E-2</v>
      </c>
      <c r="K83" s="2">
        <v>1.43654684095861E-2</v>
      </c>
      <c r="L83" s="2">
        <v>-8.2086046043358604E-2</v>
      </c>
      <c r="M83" s="2">
        <v>-4.2263819830359803E-2</v>
      </c>
      <c r="N83" s="2">
        <v>-2.6492594289204498E-2</v>
      </c>
      <c r="O83" s="3">
        <v>-0.13187636165577299</v>
      </c>
      <c r="P83" s="3">
        <v>-0.20141541930231099</v>
      </c>
    </row>
    <row r="84" spans="1:16" x14ac:dyDescent="0.3">
      <c r="A84" s="8" t="s">
        <v>14</v>
      </c>
      <c r="B84" s="8" t="s">
        <v>81</v>
      </c>
      <c r="C84" s="2">
        <v>-7.6530612244898003E-2</v>
      </c>
      <c r="D84" s="2">
        <v>-6.0773480662983402E-2</v>
      </c>
      <c r="E84" s="2">
        <v>-2.0588235294117602E-2</v>
      </c>
      <c r="F84" s="2">
        <v>6.6066066066066104E-2</v>
      </c>
      <c r="G84" s="2">
        <v>2.8169014084507001E-2</v>
      </c>
      <c r="H84" s="2">
        <v>5.2054794520547898E-2</v>
      </c>
      <c r="I84" s="2">
        <v>0.104166666666667</v>
      </c>
      <c r="J84" s="2">
        <v>0.18632075471698101</v>
      </c>
      <c r="K84" s="2">
        <v>9.5427435387673995E-2</v>
      </c>
      <c r="L84" s="2">
        <v>0.11978221415607999</v>
      </c>
      <c r="M84" s="2">
        <v>0.108589951377634</v>
      </c>
      <c r="N84" s="2">
        <v>0.114035087719298</v>
      </c>
      <c r="O84" s="3">
        <v>0.51491053677932397</v>
      </c>
      <c r="P84" s="3">
        <v>1.24117647058824</v>
      </c>
    </row>
    <row r="85" spans="1:16" x14ac:dyDescent="0.3">
      <c r="A85" s="8" t="s">
        <v>14</v>
      </c>
      <c r="B85" s="8" t="s">
        <v>82</v>
      </c>
      <c r="C85" s="2">
        <v>9.2592592592592601E-2</v>
      </c>
      <c r="D85" s="2">
        <v>-0.101694915254237</v>
      </c>
      <c r="E85" s="2">
        <v>-5.6603773584905703E-2</v>
      </c>
      <c r="F85" s="2">
        <v>0.24</v>
      </c>
      <c r="G85" s="2">
        <v>8.0645161290322606E-2</v>
      </c>
      <c r="H85" s="2">
        <v>0.134328358208955</v>
      </c>
      <c r="I85" s="2">
        <v>0.55263157894736803</v>
      </c>
      <c r="J85" s="2">
        <v>0.152542372881356</v>
      </c>
      <c r="K85" s="2">
        <v>0.10294117647058799</v>
      </c>
      <c r="L85" s="2">
        <v>7.3333333333333306E-2</v>
      </c>
      <c r="M85" s="2">
        <v>0.26086956521739102</v>
      </c>
      <c r="N85" s="2">
        <v>0.33004926108374399</v>
      </c>
      <c r="O85" s="3">
        <v>0.98529411764705899</v>
      </c>
      <c r="P85" s="3">
        <v>4.0943396226415096</v>
      </c>
    </row>
    <row r="86" spans="1:16" x14ac:dyDescent="0.3">
      <c r="A86" s="8" t="s">
        <v>14</v>
      </c>
      <c r="B86" s="8" t="s">
        <v>83</v>
      </c>
      <c r="C86" s="2">
        <v>6.9767441860465101E-2</v>
      </c>
      <c r="D86" s="2">
        <v>2.1739130434782601E-2</v>
      </c>
      <c r="E86" s="2">
        <v>2.1276595744680899E-2</v>
      </c>
      <c r="F86" s="2">
        <v>0.20833333333333301</v>
      </c>
      <c r="G86" s="2">
        <v>5.1724137931034503E-2</v>
      </c>
      <c r="H86" s="2">
        <v>3.2786885245901599E-2</v>
      </c>
      <c r="I86" s="2">
        <v>0.25396825396825401</v>
      </c>
      <c r="J86" s="2">
        <v>0</v>
      </c>
      <c r="K86" s="2">
        <v>0.113924050632911</v>
      </c>
      <c r="L86" s="2">
        <v>3.4090909090909102E-2</v>
      </c>
      <c r="M86" s="2">
        <v>0</v>
      </c>
      <c r="N86" s="2">
        <v>0.15384615384615399</v>
      </c>
      <c r="O86" s="3">
        <v>0.329113924050633</v>
      </c>
      <c r="P86" s="3">
        <v>1.23404255319149</v>
      </c>
    </row>
    <row r="87" spans="1:16" x14ac:dyDescent="0.3">
      <c r="A87" s="8" t="s">
        <v>14</v>
      </c>
      <c r="B87" s="8" t="s">
        <v>84</v>
      </c>
      <c r="C87" s="2">
        <v>2.4288976541415801E-2</v>
      </c>
      <c r="D87" s="2">
        <v>2.29023104985813E-2</v>
      </c>
      <c r="E87" s="2">
        <v>1.3869625520110999E-2</v>
      </c>
      <c r="F87" s="2">
        <v>2.75552081297635E-2</v>
      </c>
      <c r="G87" s="2">
        <v>2.2061620387980201E-2</v>
      </c>
      <c r="H87" s="2">
        <v>3.0145143282471198E-2</v>
      </c>
      <c r="I87" s="2">
        <v>2.4024566473988401E-2</v>
      </c>
      <c r="J87" s="2">
        <v>2.6283295113776702E-2</v>
      </c>
      <c r="K87" s="2">
        <v>2.2000687521484999E-2</v>
      </c>
      <c r="L87" s="2">
        <v>4.2885973763874902E-2</v>
      </c>
      <c r="M87" s="2">
        <v>2.0641831962586701E-2</v>
      </c>
      <c r="N87" s="2">
        <v>2.5280455048190899E-2</v>
      </c>
      <c r="O87" s="3">
        <v>0.115331729116535</v>
      </c>
      <c r="P87" s="3">
        <v>0.28571428571428598</v>
      </c>
    </row>
    <row r="88" spans="1:16" x14ac:dyDescent="0.3">
      <c r="A88" s="8" t="s">
        <v>14</v>
      </c>
      <c r="B88" s="8" t="s">
        <v>17</v>
      </c>
      <c r="C88" s="2">
        <v>2.8571428571428598E-2</v>
      </c>
      <c r="D88" s="2">
        <v>-6.9444444444444406E-2</v>
      </c>
      <c r="E88" s="2">
        <v>5.9701492537313397E-2</v>
      </c>
      <c r="F88" s="2">
        <v>7.0422535211267595E-2</v>
      </c>
      <c r="G88" s="2">
        <v>7.8947368421052599E-2</v>
      </c>
      <c r="H88" s="2">
        <v>0.134146341463415</v>
      </c>
      <c r="I88" s="2">
        <v>7.5268817204301106E-2</v>
      </c>
      <c r="J88" s="2">
        <v>0.2</v>
      </c>
      <c r="K88" s="2">
        <v>7.4999999999999997E-2</v>
      </c>
      <c r="L88" s="2">
        <v>0.232558139534884</v>
      </c>
      <c r="M88" s="2">
        <v>3.1446540880503103E-2</v>
      </c>
      <c r="N88" s="2">
        <v>0.28658536585365901</v>
      </c>
      <c r="O88" s="3">
        <v>0.75833333333333297</v>
      </c>
      <c r="P88" s="3">
        <v>2.14925373134328</v>
      </c>
    </row>
    <row r="89" spans="1:16" x14ac:dyDescent="0.3">
      <c r="A89" s="8" t="s">
        <v>14</v>
      </c>
      <c r="B89" s="8" t="s">
        <v>85</v>
      </c>
      <c r="C89" s="2">
        <v>-3.3512064343163499E-2</v>
      </c>
      <c r="D89" s="2">
        <v>-6.1026352288488198E-2</v>
      </c>
      <c r="E89" s="2">
        <v>-7.2378138847858195E-2</v>
      </c>
      <c r="F89" s="2">
        <v>-2.2292993630573198E-2</v>
      </c>
      <c r="G89" s="2">
        <v>-2.4429967426710102E-2</v>
      </c>
      <c r="H89" s="2">
        <v>-3.0050083472454098E-2</v>
      </c>
      <c r="I89" s="2">
        <v>-3.0981067125645401E-2</v>
      </c>
      <c r="J89" s="2">
        <v>2.3090586145648299E-2</v>
      </c>
      <c r="K89" s="2">
        <v>-1.7361111111111099E-3</v>
      </c>
      <c r="L89" s="2">
        <v>-0.168695652173913</v>
      </c>
      <c r="M89" s="2">
        <v>-0.17991631799163199</v>
      </c>
      <c r="N89" s="2">
        <v>-3.06122448979592E-2</v>
      </c>
      <c r="O89" s="3">
        <v>-0.34027777777777801</v>
      </c>
      <c r="P89" s="3">
        <v>-0.43870014771048699</v>
      </c>
    </row>
    <row r="90" spans="1:16" x14ac:dyDescent="0.3">
      <c r="A90" s="8" t="s">
        <v>15</v>
      </c>
      <c r="B90" s="8" t="s">
        <v>81</v>
      </c>
      <c r="C90" s="2">
        <v>2.5054945054945099E-2</v>
      </c>
      <c r="D90" s="2">
        <v>1.6723842195540298E-2</v>
      </c>
      <c r="E90" s="2">
        <v>1.6870518768452099E-3</v>
      </c>
      <c r="F90" s="2">
        <v>2.52631578947368E-2</v>
      </c>
      <c r="G90" s="2">
        <v>1.27310061601643E-2</v>
      </c>
      <c r="H90" s="2">
        <v>2.3519870235198699E-2</v>
      </c>
      <c r="I90" s="2">
        <v>4.6354992076069697E-2</v>
      </c>
      <c r="J90" s="2">
        <v>7.5728890571753096E-2</v>
      </c>
      <c r="K90" s="2">
        <v>8.0957409362900398E-2</v>
      </c>
      <c r="L90" s="2">
        <v>0.11071312276131599</v>
      </c>
      <c r="M90" s="2">
        <v>6.8308413954851904E-2</v>
      </c>
      <c r="N90" s="2">
        <v>6.3391877058177795E-2</v>
      </c>
      <c r="O90" s="3">
        <v>0.36395635339669102</v>
      </c>
      <c r="P90" s="3">
        <v>0.63433150569380004</v>
      </c>
    </row>
    <row r="91" spans="1:16" x14ac:dyDescent="0.3">
      <c r="A91" s="8" t="s">
        <v>15</v>
      </c>
      <c r="B91" s="8" t="s">
        <v>82</v>
      </c>
      <c r="C91" s="2">
        <v>8.8652482269503494E-2</v>
      </c>
      <c r="D91" s="2">
        <v>3.2573289902280103E-2</v>
      </c>
      <c r="E91" s="2">
        <v>-5.3627760252365902E-2</v>
      </c>
      <c r="F91" s="2">
        <v>5.6666666666666698E-2</v>
      </c>
      <c r="G91" s="2">
        <v>-2.20820189274448E-2</v>
      </c>
      <c r="H91" s="2">
        <v>5.4838709677419398E-2</v>
      </c>
      <c r="I91" s="2">
        <v>0.146788990825688</v>
      </c>
      <c r="J91" s="2">
        <v>0.13066666666666699</v>
      </c>
      <c r="K91" s="2">
        <v>0.14622641509434001</v>
      </c>
      <c r="L91" s="2">
        <v>0.226337448559671</v>
      </c>
      <c r="M91" s="2">
        <v>0.16946308724832199</v>
      </c>
      <c r="N91" s="2">
        <v>0.175035868005739</v>
      </c>
      <c r="O91" s="3">
        <v>0.93160377358490598</v>
      </c>
      <c r="P91" s="3">
        <v>1.58359621451104</v>
      </c>
    </row>
    <row r="92" spans="1:16" x14ac:dyDescent="0.3">
      <c r="A92" s="8" t="s">
        <v>15</v>
      </c>
      <c r="B92" s="8" t="s">
        <v>83</v>
      </c>
      <c r="C92" s="2">
        <v>8.6206896551724102E-2</v>
      </c>
      <c r="D92" s="2">
        <v>9.5238095238095205E-2</v>
      </c>
      <c r="E92" s="2">
        <v>8.6956521739130405E-2</v>
      </c>
      <c r="F92" s="2">
        <v>4.6666666666666697E-2</v>
      </c>
      <c r="G92" s="2">
        <v>4.7770700636942699E-2</v>
      </c>
      <c r="H92" s="2">
        <v>8.8145896656534994E-2</v>
      </c>
      <c r="I92" s="2">
        <v>6.4245810055865896E-2</v>
      </c>
      <c r="J92" s="2">
        <v>0.112860892388451</v>
      </c>
      <c r="K92" s="2">
        <v>0.10613207547169801</v>
      </c>
      <c r="L92" s="2">
        <v>7.0362473347547999E-2</v>
      </c>
      <c r="M92" s="2">
        <v>3.7848605577689202E-2</v>
      </c>
      <c r="N92" s="2">
        <v>6.3339731285988493E-2</v>
      </c>
      <c r="O92" s="3">
        <v>0.30660377358490598</v>
      </c>
      <c r="P92" s="3">
        <v>1.00724637681159</v>
      </c>
    </row>
    <row r="93" spans="1:16" x14ac:dyDescent="0.3">
      <c r="A93" s="8" t="s">
        <v>15</v>
      </c>
      <c r="B93" s="8" t="s">
        <v>84</v>
      </c>
      <c r="C93" s="2">
        <v>2.17439374953932E-2</v>
      </c>
      <c r="D93" s="2">
        <v>8.6567594863656006E-3</v>
      </c>
      <c r="E93" s="2">
        <v>1.07280789586611E-2</v>
      </c>
      <c r="F93" s="2">
        <v>2.4766487404472098E-2</v>
      </c>
      <c r="G93" s="2">
        <v>2.2165446761496999E-2</v>
      </c>
      <c r="H93" s="2">
        <v>1.42538674592988E-2</v>
      </c>
      <c r="I93" s="2">
        <v>1.9781537231916901E-2</v>
      </c>
      <c r="J93" s="2">
        <v>2.0900006531251999E-2</v>
      </c>
      <c r="K93" s="2">
        <v>1.5162177723754101E-2</v>
      </c>
      <c r="L93" s="2">
        <v>3.1194857574993701E-2</v>
      </c>
      <c r="M93" s="2">
        <v>7.5169589928497198E-3</v>
      </c>
      <c r="N93" s="2">
        <v>1.38905738202111E-2</v>
      </c>
      <c r="O93" s="3">
        <v>6.9349369841980701E-2</v>
      </c>
      <c r="P93" s="3">
        <v>0.19546559862680599</v>
      </c>
    </row>
    <row r="94" spans="1:16" x14ac:dyDescent="0.3">
      <c r="A94" s="8" t="s">
        <v>15</v>
      </c>
      <c r="B94" s="8" t="s">
        <v>17</v>
      </c>
      <c r="C94" s="2">
        <v>4.8780487804878099E-2</v>
      </c>
      <c r="D94" s="2">
        <v>2.32558139534884E-2</v>
      </c>
      <c r="E94" s="2">
        <v>-2.8409090909090901E-3</v>
      </c>
      <c r="F94" s="2">
        <v>5.6980056980057002E-2</v>
      </c>
      <c r="G94" s="2">
        <v>-2.9649595687331502E-2</v>
      </c>
      <c r="H94" s="2">
        <v>7.4999999999999997E-2</v>
      </c>
      <c r="I94" s="2">
        <v>9.0439276485788103E-2</v>
      </c>
      <c r="J94" s="2">
        <v>0.106635071090047</v>
      </c>
      <c r="K94" s="2">
        <v>1.49892933618844E-2</v>
      </c>
      <c r="L94" s="2">
        <v>0.21940928270042201</v>
      </c>
      <c r="M94" s="2">
        <v>5.3633217993079602E-2</v>
      </c>
      <c r="N94" s="2">
        <v>0.119868637110016</v>
      </c>
      <c r="O94" s="3">
        <v>0.460385438972163</v>
      </c>
      <c r="P94" s="3">
        <v>0.9375</v>
      </c>
    </row>
    <row r="95" spans="1:16" x14ac:dyDescent="0.3">
      <c r="A95" s="8" t="s">
        <v>15</v>
      </c>
      <c r="B95" s="8" t="s">
        <v>85</v>
      </c>
      <c r="C95" s="2">
        <v>-4.6964106004696402E-2</v>
      </c>
      <c r="D95" s="2">
        <v>-4.8222456881379799E-2</v>
      </c>
      <c r="E95" s="2">
        <v>-4.8446745562130203E-2</v>
      </c>
      <c r="F95" s="2">
        <v>-3.1480761756704202E-2</v>
      </c>
      <c r="G95" s="2">
        <v>-3.41091492776886E-2</v>
      </c>
      <c r="H95" s="2">
        <v>-1.7033651848774398E-2</v>
      </c>
      <c r="I95" s="2">
        <v>-1.7328825021132699E-2</v>
      </c>
      <c r="J95" s="2">
        <v>-1.20430107526882E-2</v>
      </c>
      <c r="K95" s="2">
        <v>4.3535045711797999E-3</v>
      </c>
      <c r="L95" s="2">
        <v>-0.11833550065019501</v>
      </c>
      <c r="M95" s="2">
        <v>-0.10914454277286099</v>
      </c>
      <c r="N95" s="2">
        <v>-4.8565121412803502E-2</v>
      </c>
      <c r="O95" s="3">
        <v>-0.249455811928603</v>
      </c>
      <c r="P95" s="3">
        <v>-0.36242603550295899</v>
      </c>
    </row>
    <row r="96" spans="1:16" x14ac:dyDescent="0.3">
      <c r="A96" s="8" t="s">
        <v>16</v>
      </c>
      <c r="B96" s="8" t="s">
        <v>81</v>
      </c>
      <c r="C96" s="2">
        <v>3.1390134529147998E-3</v>
      </c>
      <c r="D96" s="2">
        <v>-2.0116227089852501E-2</v>
      </c>
      <c r="E96" s="2">
        <v>-3.6496350364963498E-3</v>
      </c>
      <c r="F96" s="2">
        <v>1.1904761904761901E-2</v>
      </c>
      <c r="G96" s="2">
        <v>2.8054298642533899E-2</v>
      </c>
      <c r="H96" s="2">
        <v>2.86091549295775E-2</v>
      </c>
      <c r="I96" s="2">
        <v>4.2789901583226403E-2</v>
      </c>
      <c r="J96" s="2">
        <v>4.3085761181780903E-2</v>
      </c>
      <c r="K96" s="2">
        <v>9.2053501180173095E-2</v>
      </c>
      <c r="L96" s="2">
        <v>0.10410662824207501</v>
      </c>
      <c r="M96" s="2">
        <v>0.12887438825448599</v>
      </c>
      <c r="N96" s="2">
        <v>2.8901734104046201E-2</v>
      </c>
      <c r="O96" s="3">
        <v>0.40047206923682099</v>
      </c>
      <c r="P96" s="3">
        <v>0.62408759124087598</v>
      </c>
    </row>
    <row r="97" spans="1:16" x14ac:dyDescent="0.3">
      <c r="A97" s="8" t="s">
        <v>16</v>
      </c>
      <c r="B97" s="8" t="s">
        <v>82</v>
      </c>
      <c r="C97" s="2">
        <v>9.0497737556561094E-3</v>
      </c>
      <c r="D97" s="2">
        <v>-3.5874439461883401E-2</v>
      </c>
      <c r="E97" s="2">
        <v>6.0465116279069801E-2</v>
      </c>
      <c r="F97" s="2">
        <v>6.5789473684210495E-2</v>
      </c>
      <c r="G97" s="2">
        <v>2.0576131687242798E-2</v>
      </c>
      <c r="H97" s="2">
        <v>0.112903225806452</v>
      </c>
      <c r="I97" s="2">
        <v>0.17753623188405801</v>
      </c>
      <c r="J97" s="2">
        <v>0.25230769230769201</v>
      </c>
      <c r="K97" s="2">
        <v>0.19656019656019699</v>
      </c>
      <c r="L97" s="2">
        <v>0.13963039014373699</v>
      </c>
      <c r="M97" s="2">
        <v>0.115315315315315</v>
      </c>
      <c r="N97" s="2">
        <v>8.0775444264943499E-2</v>
      </c>
      <c r="O97" s="3">
        <v>0.64373464373464395</v>
      </c>
      <c r="P97" s="3">
        <v>2.1116279069767399</v>
      </c>
    </row>
    <row r="98" spans="1:16" x14ac:dyDescent="0.3">
      <c r="A98" s="8" t="s">
        <v>16</v>
      </c>
      <c r="B98" s="8" t="s">
        <v>83</v>
      </c>
      <c r="C98" s="2">
        <v>5.7553956834532398E-2</v>
      </c>
      <c r="D98" s="2">
        <v>8.1632653061224497E-2</v>
      </c>
      <c r="E98" s="2">
        <v>5.6603773584905703E-2</v>
      </c>
      <c r="F98" s="2">
        <v>5.9523809523809503E-3</v>
      </c>
      <c r="G98" s="2">
        <v>8.2840236686390498E-2</v>
      </c>
      <c r="H98" s="2">
        <v>9.2896174863387998E-2</v>
      </c>
      <c r="I98" s="2">
        <v>0.12</v>
      </c>
      <c r="J98" s="2">
        <v>7.5892857142857095E-2</v>
      </c>
      <c r="K98" s="2">
        <v>0.103734439834025</v>
      </c>
      <c r="L98" s="2">
        <v>8.6466165413533802E-2</v>
      </c>
      <c r="M98" s="2">
        <v>4.8442906574394498E-2</v>
      </c>
      <c r="N98" s="2">
        <v>6.9306930693069299E-2</v>
      </c>
      <c r="O98" s="3">
        <v>0.34439834024896299</v>
      </c>
      <c r="P98" s="3">
        <v>1.0377358490566</v>
      </c>
    </row>
    <row r="99" spans="1:16" x14ac:dyDescent="0.3">
      <c r="A99" s="8" t="s">
        <v>16</v>
      </c>
      <c r="B99" s="8" t="s">
        <v>84</v>
      </c>
      <c r="C99" s="2">
        <v>1.10207768744354E-2</v>
      </c>
      <c r="D99" s="2">
        <v>6.96926375982845E-3</v>
      </c>
      <c r="E99" s="2">
        <v>4.79148181011535E-3</v>
      </c>
      <c r="F99" s="2">
        <v>2.1370540445072399E-2</v>
      </c>
      <c r="G99" s="2">
        <v>2.2133840567179701E-2</v>
      </c>
      <c r="H99" s="2">
        <v>2.4192184063610199E-2</v>
      </c>
      <c r="I99" s="2">
        <v>1.9821605550049599E-2</v>
      </c>
      <c r="J99" s="2">
        <v>2.0894071914480099E-2</v>
      </c>
      <c r="K99" s="2">
        <v>2.6495319689037001E-2</v>
      </c>
      <c r="L99" s="2">
        <v>4.6058732612055599E-2</v>
      </c>
      <c r="M99" s="2">
        <v>2.7482269503546101E-2</v>
      </c>
      <c r="N99" s="2">
        <v>1.4667817083692801E-2</v>
      </c>
      <c r="O99" s="3">
        <v>0.11946692051404099</v>
      </c>
      <c r="P99" s="3">
        <v>0.25217391304347803</v>
      </c>
    </row>
    <row r="100" spans="1:16" x14ac:dyDescent="0.3">
      <c r="A100" s="8" t="s">
        <v>16</v>
      </c>
      <c r="B100" s="8" t="s">
        <v>17</v>
      </c>
      <c r="C100" s="2">
        <v>-1.30293159609121E-2</v>
      </c>
      <c r="D100" s="2">
        <v>5.9405940594059403E-2</v>
      </c>
      <c r="E100" s="2">
        <v>-3.1152647975077898E-3</v>
      </c>
      <c r="F100" s="2">
        <v>4.0625000000000001E-2</v>
      </c>
      <c r="G100" s="2">
        <v>6.9069069069069094E-2</v>
      </c>
      <c r="H100" s="2">
        <v>7.02247191011236E-2</v>
      </c>
      <c r="I100" s="2">
        <v>0.14173228346456701</v>
      </c>
      <c r="J100" s="2">
        <v>0.17011494252873599</v>
      </c>
      <c r="K100" s="2">
        <v>0.151277013752456</v>
      </c>
      <c r="L100" s="2">
        <v>0.145051194539249</v>
      </c>
      <c r="M100" s="2">
        <v>0.13859910581222101</v>
      </c>
      <c r="N100" s="2">
        <v>6.1518324607329797E-2</v>
      </c>
      <c r="O100" s="3">
        <v>0.59332023575638504</v>
      </c>
      <c r="P100" s="3">
        <v>1.5264797507788199</v>
      </c>
    </row>
    <row r="101" spans="1:16" x14ac:dyDescent="0.3">
      <c r="A101" s="8" t="s">
        <v>16</v>
      </c>
      <c r="B101" s="8" t="s">
        <v>85</v>
      </c>
      <c r="C101" s="2">
        <v>-2.48756218905473E-2</v>
      </c>
      <c r="D101" s="2">
        <v>-6.7055393586005804E-2</v>
      </c>
      <c r="E101" s="2">
        <v>-5.7031249999999999E-2</v>
      </c>
      <c r="F101" s="2">
        <v>-2.3198011599005801E-2</v>
      </c>
      <c r="G101" s="2">
        <v>-2.71416454622561E-2</v>
      </c>
      <c r="H101" s="2">
        <v>-4.7951176983434998E-2</v>
      </c>
      <c r="I101" s="2">
        <v>-1.37362637362637E-2</v>
      </c>
      <c r="J101" s="2">
        <v>1.0213556174559E-2</v>
      </c>
      <c r="K101" s="2">
        <v>2.7573529411764699E-3</v>
      </c>
      <c r="L101" s="2">
        <v>-6.7827681026581099E-2</v>
      </c>
      <c r="M101" s="2">
        <v>-6.9813176007866296E-2</v>
      </c>
      <c r="N101" s="2">
        <v>-7.2938689217759006E-2</v>
      </c>
      <c r="O101" s="3">
        <v>-0.19393382352941199</v>
      </c>
      <c r="P101" s="3">
        <v>-0.31484374999999998</v>
      </c>
    </row>
    <row r="102" spans="1:16" x14ac:dyDescent="0.3">
      <c r="A102" s="8" t="s">
        <v>17</v>
      </c>
      <c r="B102" s="8" t="s">
        <v>81</v>
      </c>
      <c r="C102" s="2">
        <v>-5.6250000000000001E-2</v>
      </c>
      <c r="D102" s="2">
        <v>-0.19168506254598999</v>
      </c>
      <c r="E102" s="2">
        <v>-0.335912608101957</v>
      </c>
      <c r="F102" s="2">
        <v>-0.148732008224812</v>
      </c>
      <c r="G102" s="2">
        <v>4.1867954911433199E-2</v>
      </c>
      <c r="H102" s="2">
        <v>0.18547140649149901</v>
      </c>
      <c r="I102" s="2">
        <v>0.30964797913950498</v>
      </c>
      <c r="J102" s="2">
        <v>0.41413638626182198</v>
      </c>
      <c r="K102" s="2">
        <v>0.22984864484336501</v>
      </c>
      <c r="L102" s="2">
        <v>0.20549513451631399</v>
      </c>
      <c r="M102" s="2">
        <v>0.47198480531813902</v>
      </c>
      <c r="N102" s="2">
        <v>0.51951612903225797</v>
      </c>
      <c r="O102" s="3">
        <v>2.3160858852516699</v>
      </c>
      <c r="P102" s="3">
        <v>3.2881201638598099</v>
      </c>
    </row>
    <row r="103" spans="1:16" x14ac:dyDescent="0.3">
      <c r="A103" s="8" t="s">
        <v>17</v>
      </c>
      <c r="B103" s="8" t="s">
        <v>82</v>
      </c>
      <c r="C103" s="2">
        <v>-7.4336283185840707E-2</v>
      </c>
      <c r="D103" s="2">
        <v>-0.15487571701720801</v>
      </c>
      <c r="E103" s="2">
        <v>-0.375565610859729</v>
      </c>
      <c r="F103" s="2">
        <v>-0.141304347826087</v>
      </c>
      <c r="G103" s="2">
        <v>0.10126582278481</v>
      </c>
      <c r="H103" s="2">
        <v>0.30651340996168602</v>
      </c>
      <c r="I103" s="2">
        <v>1.34897360703812</v>
      </c>
      <c r="J103" s="2">
        <v>0.18227215980024999</v>
      </c>
      <c r="K103" s="2">
        <v>0.17740232312566001</v>
      </c>
      <c r="L103" s="2">
        <v>-1.79372197309417E-3</v>
      </c>
      <c r="M103" s="2">
        <v>0.21473495058400699</v>
      </c>
      <c r="N103" s="2">
        <v>0.50591715976331397</v>
      </c>
      <c r="O103" s="3">
        <v>1.14994720168955</v>
      </c>
      <c r="P103" s="3">
        <v>3.6063348416289598</v>
      </c>
    </row>
    <row r="104" spans="1:16" x14ac:dyDescent="0.3">
      <c r="A104" s="8" t="s">
        <v>17</v>
      </c>
      <c r="B104" s="8" t="s">
        <v>83</v>
      </c>
      <c r="C104" s="2">
        <v>-4.2145593869731802E-2</v>
      </c>
      <c r="D104" s="2">
        <v>-0.13600000000000001</v>
      </c>
      <c r="E104" s="2">
        <v>-0.30555555555555602</v>
      </c>
      <c r="F104" s="2">
        <v>-0.39333333333333298</v>
      </c>
      <c r="G104" s="2">
        <v>6.5934065934065894E-2</v>
      </c>
      <c r="H104" s="2">
        <v>0.123711340206186</v>
      </c>
      <c r="I104" s="2">
        <v>0.302752293577982</v>
      </c>
      <c r="J104" s="2">
        <v>0.38732394366197198</v>
      </c>
      <c r="K104" s="2">
        <v>0.101522842639594</v>
      </c>
      <c r="L104" s="2">
        <v>-3.2258064516128997E-2</v>
      </c>
      <c r="M104" s="2">
        <v>0.32857142857142901</v>
      </c>
      <c r="N104" s="2">
        <v>0.114695340501792</v>
      </c>
      <c r="O104" s="3">
        <v>0.57868020304568502</v>
      </c>
      <c r="P104" s="3">
        <v>0.43981481481481499</v>
      </c>
    </row>
    <row r="105" spans="1:16" x14ac:dyDescent="0.3">
      <c r="A105" s="8" t="s">
        <v>17</v>
      </c>
      <c r="B105" s="8" t="s">
        <v>84</v>
      </c>
      <c r="C105" s="2">
        <v>-6.7296641552803002E-2</v>
      </c>
      <c r="D105" s="2">
        <v>-0.10391566265060199</v>
      </c>
      <c r="E105" s="2">
        <v>-0.355385790679908</v>
      </c>
      <c r="F105" s="2">
        <v>-0.26451765821284701</v>
      </c>
      <c r="G105" s="2">
        <v>-7.0576861102159202E-2</v>
      </c>
      <c r="H105" s="2">
        <v>-4.1608876560332901E-2</v>
      </c>
      <c r="I105" s="2">
        <v>3.6179450072358897E-4</v>
      </c>
      <c r="J105" s="2">
        <v>0.104882459312839</v>
      </c>
      <c r="K105" s="2">
        <v>-4.28805237315876E-2</v>
      </c>
      <c r="L105" s="2">
        <v>-9.6785225718194298E-2</v>
      </c>
      <c r="M105" s="2">
        <v>6.7020068156001505E-2</v>
      </c>
      <c r="N105" s="2">
        <v>0.249467707594038</v>
      </c>
      <c r="O105" s="3">
        <v>0.15253682487725001</v>
      </c>
      <c r="P105" s="3">
        <v>-0.462032085561497</v>
      </c>
    </row>
    <row r="106" spans="1:16" x14ac:dyDescent="0.3">
      <c r="A106" s="8" t="s">
        <v>17</v>
      </c>
      <c r="B106" s="8" t="s">
        <v>17</v>
      </c>
      <c r="C106" s="2">
        <v>-1.5850144092219E-2</v>
      </c>
      <c r="D106" s="2">
        <v>-0.159590043923865</v>
      </c>
      <c r="E106" s="2">
        <v>-0.32926829268292701</v>
      </c>
      <c r="F106" s="2">
        <v>-0.18181818181818199</v>
      </c>
      <c r="G106" s="2">
        <v>0.158730158730159</v>
      </c>
      <c r="H106" s="2">
        <v>0.46301369863013703</v>
      </c>
      <c r="I106" s="2">
        <v>0.69662921348314599</v>
      </c>
      <c r="J106" s="2">
        <v>0.14790286975717401</v>
      </c>
      <c r="K106" s="2">
        <v>0.28846153846153799</v>
      </c>
      <c r="L106" s="2">
        <v>-9.7761194029850701E-2</v>
      </c>
      <c r="M106" s="2">
        <v>0.42762613730355697</v>
      </c>
      <c r="N106" s="2">
        <v>0.270567786790266</v>
      </c>
      <c r="O106" s="3">
        <v>1.10865384615385</v>
      </c>
      <c r="P106" s="3">
        <v>2.8205574912892</v>
      </c>
    </row>
    <row r="107" spans="1:16" x14ac:dyDescent="0.3">
      <c r="A107" s="8" t="s">
        <v>17</v>
      </c>
      <c r="B107" s="8" t="s">
        <v>85</v>
      </c>
      <c r="C107" s="2">
        <v>-0.23751248751248799</v>
      </c>
      <c r="D107" s="2">
        <v>-0.41663937111038302</v>
      </c>
      <c r="E107" s="2">
        <v>-0.51768669286917501</v>
      </c>
      <c r="F107" s="2">
        <v>-0.32945285215366699</v>
      </c>
      <c r="G107" s="2">
        <v>-0.15625</v>
      </c>
      <c r="H107" s="2">
        <v>8.23045267489712E-3</v>
      </c>
      <c r="I107" s="2">
        <v>0.19591836734693899</v>
      </c>
      <c r="J107" s="2">
        <v>0.104095563139932</v>
      </c>
      <c r="K107" s="2">
        <v>0.106646058732612</v>
      </c>
      <c r="L107" s="2">
        <v>-4.88826815642458E-2</v>
      </c>
      <c r="M107" s="2">
        <v>8.3700440528634401E-2</v>
      </c>
      <c r="N107" s="2">
        <v>0.163956639566396</v>
      </c>
      <c r="O107" s="3">
        <v>0.32766615146831501</v>
      </c>
      <c r="P107" s="3">
        <v>-0.51768669286917501</v>
      </c>
    </row>
    <row r="108" spans="1:16" x14ac:dyDescent="0.3">
      <c r="A108" s="11" t="s">
        <v>18</v>
      </c>
      <c r="B108" s="11" t="s">
        <v>18</v>
      </c>
      <c r="C108" s="3">
        <v>8.53778297014951E-3</v>
      </c>
      <c r="D108" s="3">
        <v>-5.6240845123624898E-3</v>
      </c>
      <c r="E108" s="3">
        <v>-9.2393667087341293E-3</v>
      </c>
      <c r="F108" s="3">
        <v>1.06802651534516E-2</v>
      </c>
      <c r="G108" s="3">
        <v>2.277450166288E-2</v>
      </c>
      <c r="H108" s="3">
        <v>3.1189983597233802E-2</v>
      </c>
      <c r="I108" s="3">
        <v>4.04060589105152E-2</v>
      </c>
      <c r="J108" s="3">
        <v>4.5847418561770097E-2</v>
      </c>
      <c r="K108" s="3">
        <v>4.1901893445483097E-2</v>
      </c>
      <c r="L108" s="3">
        <v>4.41333554252758E-2</v>
      </c>
      <c r="M108" s="3">
        <v>5.9581608605519601E-2</v>
      </c>
      <c r="N108" s="3">
        <v>4.5629944970031401E-2</v>
      </c>
      <c r="O108" s="3">
        <v>0.205300178141816</v>
      </c>
      <c r="P108" s="3">
        <v>0.38505662224961101</v>
      </c>
    </row>
    <row r="109" spans="1:16" x14ac:dyDescent="0.3">
      <c r="A109" s="15"/>
      <c r="B109" s="15"/>
    </row>
    <row r="110" spans="1:16" x14ac:dyDescent="0.3">
      <c r="A110" s="13" t="s">
        <v>42</v>
      </c>
      <c r="B110" s="15"/>
    </row>
    <row r="111" spans="1:16" x14ac:dyDescent="0.3">
      <c r="A111" s="14" t="s">
        <v>43</v>
      </c>
      <c r="B111" s="15"/>
    </row>
    <row r="112" spans="1:16" x14ac:dyDescent="0.3">
      <c r="A112" s="14" t="s">
        <v>44</v>
      </c>
      <c r="B112" s="15"/>
    </row>
    <row r="113" spans="1:2" x14ac:dyDescent="0.3">
      <c r="A113" s="14" t="s">
        <v>45</v>
      </c>
      <c r="B113" s="15"/>
    </row>
    <row r="114" spans="1:2" x14ac:dyDescent="0.3">
      <c r="A114" s="14" t="s">
        <v>46</v>
      </c>
      <c r="B114" s="15"/>
    </row>
    <row r="115" spans="1:2" x14ac:dyDescent="0.3">
      <c r="A115" s="14" t="s">
        <v>47</v>
      </c>
      <c r="B115" s="15"/>
    </row>
    <row r="116" spans="1:2" x14ac:dyDescent="0.3">
      <c r="A116" s="14" t="s">
        <v>88</v>
      </c>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42:O42"/>
    <mergeCell ref="C76:N7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pageSetUpPr fitToPage="1"/>
  </sheetPr>
  <dimension ref="A1:B132"/>
  <sheetViews>
    <sheetView showGridLines="0" workbookViewId="0"/>
  </sheetViews>
  <sheetFormatPr defaultColWidth="11.5546875" defaultRowHeight="14.4" x14ac:dyDescent="0.3"/>
  <cols>
    <col min="2" max="2" width="98.6640625" customWidth="1"/>
  </cols>
  <sheetData>
    <row r="1" spans="1:2" ht="15.6" x14ac:dyDescent="0.3">
      <c r="A1" s="12" t="s">
        <v>355</v>
      </c>
    </row>
    <row r="2" spans="1:2" ht="15.6" x14ac:dyDescent="0.3">
      <c r="A2" s="12"/>
    </row>
    <row r="3" spans="1:2" x14ac:dyDescent="0.3">
      <c r="A3" s="16" t="str">
        <f>HYPERLINK("#'Table 1'!A1", "Table 1")</f>
        <v>Table 1</v>
      </c>
      <c r="B3" s="14" t="s">
        <v>354</v>
      </c>
    </row>
    <row r="4" spans="1:2" x14ac:dyDescent="0.3">
      <c r="A4" s="16" t="str">
        <f>HYPERLINK("#'Table 2'!A1", "Table 2")</f>
        <v>Table 2</v>
      </c>
      <c r="B4" s="14" t="s">
        <v>356</v>
      </c>
    </row>
    <row r="5" spans="1:2" x14ac:dyDescent="0.3">
      <c r="A5" s="16" t="str">
        <f>HYPERLINK("#'Table 3'!A1", "Table 3")</f>
        <v>Table 3</v>
      </c>
      <c r="B5" s="14" t="s">
        <v>357</v>
      </c>
    </row>
    <row r="6" spans="1:2" x14ac:dyDescent="0.3">
      <c r="A6" s="16" t="str">
        <f>HYPERLINK("#'Table 4'!A1", "Table 4")</f>
        <v>Table 4</v>
      </c>
      <c r="B6" s="14" t="s">
        <v>358</v>
      </c>
    </row>
    <row r="7" spans="1:2" x14ac:dyDescent="0.3">
      <c r="A7" s="16" t="str">
        <f>HYPERLINK("#'Table 5'!A1", "Table 5")</f>
        <v>Table 5</v>
      </c>
      <c r="B7" s="14" t="s">
        <v>359</v>
      </c>
    </row>
    <row r="8" spans="1:2" x14ac:dyDescent="0.3">
      <c r="A8" s="16" t="str">
        <f>HYPERLINK("#'Table 6'!A1", "Table 6")</f>
        <v>Table 6</v>
      </c>
      <c r="B8" s="14" t="s">
        <v>360</v>
      </c>
    </row>
    <row r="9" spans="1:2" x14ac:dyDescent="0.3">
      <c r="A9" s="16" t="str">
        <f>HYPERLINK("#'Table 7'!A1", "Table 7")</f>
        <v>Table 7</v>
      </c>
      <c r="B9" s="14" t="s">
        <v>361</v>
      </c>
    </row>
    <row r="10" spans="1:2" x14ac:dyDescent="0.3">
      <c r="A10" s="16" t="str">
        <f>HYPERLINK("#'Table 8'!A1", "Table 8")</f>
        <v>Table 8</v>
      </c>
      <c r="B10" s="14" t="s">
        <v>362</v>
      </c>
    </row>
    <row r="11" spans="1:2" x14ac:dyDescent="0.3">
      <c r="A11" s="16" t="str">
        <f>HYPERLINK("#'Table 9'!A1", "Table 9")</f>
        <v>Table 9</v>
      </c>
      <c r="B11" s="14" t="s">
        <v>363</v>
      </c>
    </row>
    <row r="12" spans="1:2" x14ac:dyDescent="0.3">
      <c r="A12" s="16" t="str">
        <f>HYPERLINK("#'Table 10'!A1", "Table 10")</f>
        <v>Table 10</v>
      </c>
      <c r="B12" s="14" t="s">
        <v>364</v>
      </c>
    </row>
    <row r="13" spans="1:2" x14ac:dyDescent="0.3">
      <c r="A13" s="16" t="str">
        <f>HYPERLINK("#'Table 11'!A1", "Table 11")</f>
        <v>Table 11</v>
      </c>
      <c r="B13" s="14" t="s">
        <v>365</v>
      </c>
    </row>
    <row r="14" spans="1:2" x14ac:dyDescent="0.3">
      <c r="A14" s="16" t="str">
        <f>HYPERLINK("#'Table 12'!A1", "Table 12")</f>
        <v>Table 12</v>
      </c>
      <c r="B14" s="14" t="s">
        <v>366</v>
      </c>
    </row>
    <row r="15" spans="1:2" x14ac:dyDescent="0.3">
      <c r="A15" s="16" t="str">
        <f>HYPERLINK("#'Table 13'!A1", "Table 13")</f>
        <v>Table 13</v>
      </c>
      <c r="B15" s="14" t="s">
        <v>367</v>
      </c>
    </row>
    <row r="16" spans="1:2" x14ac:dyDescent="0.3">
      <c r="A16" s="16" t="str">
        <f>HYPERLINK("#'Table 14'!A1", "Table 14")</f>
        <v>Table 14</v>
      </c>
      <c r="B16" s="14" t="s">
        <v>368</v>
      </c>
    </row>
    <row r="17" spans="1:2" x14ac:dyDescent="0.3">
      <c r="A17" s="16" t="str">
        <f>HYPERLINK("#'Table 15'!A1", "Table 15")</f>
        <v>Table 15</v>
      </c>
      <c r="B17" s="14" t="s">
        <v>369</v>
      </c>
    </row>
    <row r="18" spans="1:2" x14ac:dyDescent="0.3">
      <c r="A18" s="16" t="str">
        <f>HYPERLINK("#'Table 16'!A1", "Table 16")</f>
        <v>Table 16</v>
      </c>
      <c r="B18" s="14" t="s">
        <v>370</v>
      </c>
    </row>
    <row r="19" spans="1:2" x14ac:dyDescent="0.3">
      <c r="A19" s="16" t="str">
        <f>HYPERLINK("#'Table 17'!A1", "Table 17")</f>
        <v>Table 17</v>
      </c>
      <c r="B19" s="14" t="s">
        <v>371</v>
      </c>
    </row>
    <row r="20" spans="1:2" x14ac:dyDescent="0.3">
      <c r="A20" s="16" t="str">
        <f>HYPERLINK("#'Table 18'!A1", "Table 18")</f>
        <v>Table 18</v>
      </c>
      <c r="B20" s="14" t="s">
        <v>372</v>
      </c>
    </row>
    <row r="21" spans="1:2" x14ac:dyDescent="0.3">
      <c r="A21" s="16" t="str">
        <f>HYPERLINK("#'Table 19'!A1", "Table 19")</f>
        <v>Table 19</v>
      </c>
      <c r="B21" s="14" t="s">
        <v>373</v>
      </c>
    </row>
    <row r="22" spans="1:2" x14ac:dyDescent="0.3">
      <c r="A22" s="16" t="str">
        <f>HYPERLINK("#'Table 20'!A1", "Table 20")</f>
        <v>Table 20</v>
      </c>
      <c r="B22" s="14" t="s">
        <v>374</v>
      </c>
    </row>
    <row r="23" spans="1:2" x14ac:dyDescent="0.3">
      <c r="A23" s="16" t="str">
        <f>HYPERLINK("#'Table 21'!A1", "Table 21")</f>
        <v>Table 21</v>
      </c>
      <c r="B23" s="14" t="s">
        <v>375</v>
      </c>
    </row>
    <row r="24" spans="1:2" x14ac:dyDescent="0.3">
      <c r="A24" s="16" t="str">
        <f>HYPERLINK("#'Table 22'!A1", "Table 22")</f>
        <v>Table 22</v>
      </c>
      <c r="B24" s="14" t="s">
        <v>376</v>
      </c>
    </row>
    <row r="25" spans="1:2" x14ac:dyDescent="0.3">
      <c r="A25" s="16" t="str">
        <f>HYPERLINK("#'Table 23'!A1", "Table 23")</f>
        <v>Table 23</v>
      </c>
      <c r="B25" s="14" t="s">
        <v>377</v>
      </c>
    </row>
    <row r="26" spans="1:2" x14ac:dyDescent="0.3">
      <c r="A26" s="16" t="str">
        <f>HYPERLINK("#'Table 24'!A1", "Table 24")</f>
        <v>Table 24</v>
      </c>
      <c r="B26" s="14" t="s">
        <v>378</v>
      </c>
    </row>
    <row r="27" spans="1:2" x14ac:dyDescent="0.3">
      <c r="A27" s="16" t="str">
        <f>HYPERLINK("#'Table 25'!A1", "Table 25")</f>
        <v>Table 25</v>
      </c>
      <c r="B27" s="14" t="s">
        <v>379</v>
      </c>
    </row>
    <row r="28" spans="1:2" x14ac:dyDescent="0.3">
      <c r="A28" s="16" t="str">
        <f>HYPERLINK("#'Table 26'!A1", "Table 26")</f>
        <v>Table 26</v>
      </c>
      <c r="B28" s="14" t="s">
        <v>380</v>
      </c>
    </row>
    <row r="29" spans="1:2" x14ac:dyDescent="0.3">
      <c r="A29" s="16" t="str">
        <f>HYPERLINK("#'Table 27'!A1", "Table 27")</f>
        <v>Table 27</v>
      </c>
      <c r="B29" s="14" t="s">
        <v>381</v>
      </c>
    </row>
    <row r="30" spans="1:2" x14ac:dyDescent="0.3">
      <c r="A30" s="16" t="str">
        <f>HYPERLINK("#'Table 28'!A1", "Table 28")</f>
        <v>Table 28</v>
      </c>
      <c r="B30" s="14" t="s">
        <v>382</v>
      </c>
    </row>
    <row r="31" spans="1:2" x14ac:dyDescent="0.3">
      <c r="A31" s="16" t="str">
        <f>HYPERLINK("#'Table 29'!A1", "Table 29")</f>
        <v>Table 29</v>
      </c>
      <c r="B31" s="14" t="s">
        <v>383</v>
      </c>
    </row>
    <row r="32" spans="1:2" x14ac:dyDescent="0.3">
      <c r="A32" s="16" t="str">
        <f>HYPERLINK("#'Table 30'!A1", "Table 30")</f>
        <v>Table 30</v>
      </c>
      <c r="B32" s="14" t="s">
        <v>384</v>
      </c>
    </row>
    <row r="33" spans="1:2" x14ac:dyDescent="0.3">
      <c r="A33" s="16" t="str">
        <f>HYPERLINK("#'Table 31'!A1", "Table 31")</f>
        <v>Table 31</v>
      </c>
      <c r="B33" s="14" t="s">
        <v>385</v>
      </c>
    </row>
    <row r="34" spans="1:2" x14ac:dyDescent="0.3">
      <c r="A34" s="16" t="str">
        <f>HYPERLINK("#'Table 32'!A1", "Table 32")</f>
        <v>Table 32</v>
      </c>
      <c r="B34" s="14" t="s">
        <v>386</v>
      </c>
    </row>
    <row r="35" spans="1:2" x14ac:dyDescent="0.3">
      <c r="A35" s="16" t="str">
        <f>HYPERLINK("#'Table 33'!A1", "Table 33")</f>
        <v>Table 33</v>
      </c>
      <c r="B35" s="14" t="s">
        <v>387</v>
      </c>
    </row>
    <row r="36" spans="1:2" x14ac:dyDescent="0.3">
      <c r="A36" s="16" t="str">
        <f>HYPERLINK("#'Table 34'!A1", "Table 34")</f>
        <v>Table 34</v>
      </c>
      <c r="B36" s="14" t="s">
        <v>388</v>
      </c>
    </row>
    <row r="37" spans="1:2" x14ac:dyDescent="0.3">
      <c r="A37" s="16" t="str">
        <f>HYPERLINK("#'Table 35'!A1", "Table 35")</f>
        <v>Table 35</v>
      </c>
      <c r="B37" s="14" t="s">
        <v>389</v>
      </c>
    </row>
    <row r="38" spans="1:2" x14ac:dyDescent="0.3">
      <c r="A38" s="16" t="str">
        <f>HYPERLINK("#'Table 36'!A1", "Table 36")</f>
        <v>Table 36</v>
      </c>
      <c r="B38" s="14" t="s">
        <v>390</v>
      </c>
    </row>
    <row r="39" spans="1:2" x14ac:dyDescent="0.3">
      <c r="A39" s="16" t="str">
        <f>HYPERLINK("#'Table 37'!A1", "Table 37")</f>
        <v>Table 37</v>
      </c>
      <c r="B39" s="14" t="s">
        <v>391</v>
      </c>
    </row>
    <row r="40" spans="1:2" x14ac:dyDescent="0.3">
      <c r="A40" s="16" t="str">
        <f>HYPERLINK("#'Table 38'!A1", "Table 38")</f>
        <v>Table 38</v>
      </c>
      <c r="B40" s="14" t="s">
        <v>392</v>
      </c>
    </row>
    <row r="41" spans="1:2" x14ac:dyDescent="0.3">
      <c r="A41" s="16" t="str">
        <f>HYPERLINK("#'Table 39'!A1", "Table 39")</f>
        <v>Table 39</v>
      </c>
      <c r="B41" s="14" t="s">
        <v>393</v>
      </c>
    </row>
    <row r="42" spans="1:2" x14ac:dyDescent="0.3">
      <c r="A42" s="16" t="str">
        <f>HYPERLINK("#'Table 40'!A1", "Table 40")</f>
        <v>Table 40</v>
      </c>
      <c r="B42" s="14" t="s">
        <v>394</v>
      </c>
    </row>
    <row r="43" spans="1:2" x14ac:dyDescent="0.3">
      <c r="A43" s="16" t="str">
        <f>HYPERLINK("#'Table 41'!A1", "Table 41")</f>
        <v>Table 41</v>
      </c>
      <c r="B43" s="14" t="s">
        <v>395</v>
      </c>
    </row>
    <row r="44" spans="1:2" x14ac:dyDescent="0.3">
      <c r="A44" s="16" t="str">
        <f>HYPERLINK("#'Table 42'!A1", "Table 42")</f>
        <v>Table 42</v>
      </c>
      <c r="B44" s="14" t="s">
        <v>396</v>
      </c>
    </row>
    <row r="45" spans="1:2" x14ac:dyDescent="0.3">
      <c r="A45" s="16" t="str">
        <f>HYPERLINK("#'Table 43'!A1", "Table 43")</f>
        <v>Table 43</v>
      </c>
      <c r="B45" s="14" t="s">
        <v>397</v>
      </c>
    </row>
    <row r="46" spans="1:2" x14ac:dyDescent="0.3">
      <c r="A46" s="16" t="str">
        <f>HYPERLINK("#'Table 44'!A1", "Table 44")</f>
        <v>Table 44</v>
      </c>
      <c r="B46" s="14" t="s">
        <v>398</v>
      </c>
    </row>
    <row r="47" spans="1:2" x14ac:dyDescent="0.3">
      <c r="A47" s="16" t="str">
        <f>HYPERLINK("#'Table 45'!A1", "Table 45")</f>
        <v>Table 45</v>
      </c>
      <c r="B47" s="14" t="s">
        <v>399</v>
      </c>
    </row>
    <row r="48" spans="1:2" x14ac:dyDescent="0.3">
      <c r="A48" s="16" t="str">
        <f>HYPERLINK("#'Table 46'!A1", "Table 46")</f>
        <v>Table 46</v>
      </c>
      <c r="B48" s="14" t="s">
        <v>400</v>
      </c>
    </row>
    <row r="49" spans="1:2" x14ac:dyDescent="0.3">
      <c r="A49" s="16" t="str">
        <f>HYPERLINK("#'Table 47'!A1", "Table 47")</f>
        <v>Table 47</v>
      </c>
      <c r="B49" s="14" t="s">
        <v>401</v>
      </c>
    </row>
    <row r="50" spans="1:2" x14ac:dyDescent="0.3">
      <c r="A50" s="16" t="str">
        <f>HYPERLINK("#'Table 48'!A1", "Table 48")</f>
        <v>Table 48</v>
      </c>
      <c r="B50" s="14" t="s">
        <v>402</v>
      </c>
    </row>
    <row r="51" spans="1:2" x14ac:dyDescent="0.3">
      <c r="A51" s="16" t="str">
        <f>HYPERLINK("#'Table 49'!A1", "Table 49")</f>
        <v>Table 49</v>
      </c>
      <c r="B51" s="14" t="s">
        <v>403</v>
      </c>
    </row>
    <row r="52" spans="1:2" x14ac:dyDescent="0.3">
      <c r="A52" s="16" t="str">
        <f>HYPERLINK("#'Table 50'!A1", "Table 50")</f>
        <v>Table 50</v>
      </c>
      <c r="B52" s="14" t="s">
        <v>404</v>
      </c>
    </row>
    <row r="53" spans="1:2" x14ac:dyDescent="0.3">
      <c r="A53" s="16" t="str">
        <f>HYPERLINK("#'Table 51'!A1", "Table 51")</f>
        <v>Table 51</v>
      </c>
      <c r="B53" s="14" t="s">
        <v>405</v>
      </c>
    </row>
    <row r="54" spans="1:2" x14ac:dyDescent="0.3">
      <c r="A54" s="16" t="str">
        <f>HYPERLINK("#'Table 52'!A1", "Table 52")</f>
        <v>Table 52</v>
      </c>
      <c r="B54" s="14" t="s">
        <v>406</v>
      </c>
    </row>
    <row r="55" spans="1:2" x14ac:dyDescent="0.3">
      <c r="A55" s="16" t="str">
        <f>HYPERLINK("#'Table 53'!A1", "Table 53")</f>
        <v>Table 53</v>
      </c>
      <c r="B55" s="14" t="s">
        <v>407</v>
      </c>
    </row>
    <row r="56" spans="1:2" x14ac:dyDescent="0.3">
      <c r="A56" s="16" t="str">
        <f>HYPERLINK("#'Table 54'!A1", "Table 54")</f>
        <v>Table 54</v>
      </c>
      <c r="B56" s="14" t="s">
        <v>408</v>
      </c>
    </row>
    <row r="57" spans="1:2" x14ac:dyDescent="0.3">
      <c r="A57" s="16" t="str">
        <f>HYPERLINK("#'Table 55'!A1", "Table 55")</f>
        <v>Table 55</v>
      </c>
      <c r="B57" s="14" t="s">
        <v>409</v>
      </c>
    </row>
    <row r="58" spans="1:2" x14ac:dyDescent="0.3">
      <c r="A58" s="16" t="str">
        <f>HYPERLINK("#'Table 56'!A1", "Table 56")</f>
        <v>Table 56</v>
      </c>
      <c r="B58" s="14" t="s">
        <v>410</v>
      </c>
    </row>
    <row r="59" spans="1:2" x14ac:dyDescent="0.3">
      <c r="A59" s="16" t="str">
        <f>HYPERLINK("#'Table 57'!A1", "Table 57")</f>
        <v>Table 57</v>
      </c>
      <c r="B59" s="14" t="s">
        <v>411</v>
      </c>
    </row>
    <row r="60" spans="1:2" x14ac:dyDescent="0.3">
      <c r="A60" s="16" t="str">
        <f>HYPERLINK("#'Table 58'!A1", "Table 58")</f>
        <v>Table 58</v>
      </c>
      <c r="B60" s="14" t="s">
        <v>412</v>
      </c>
    </row>
    <row r="61" spans="1:2" x14ac:dyDescent="0.3">
      <c r="A61" s="16" t="str">
        <f>HYPERLINK("#'Table 59'!A1", "Table 59")</f>
        <v>Table 59</v>
      </c>
      <c r="B61" s="14" t="s">
        <v>413</v>
      </c>
    </row>
    <row r="62" spans="1:2" x14ac:dyDescent="0.3">
      <c r="A62" s="16" t="str">
        <f>HYPERLINK("#'Table 60'!A1", "Table 60")</f>
        <v>Table 60</v>
      </c>
      <c r="B62" s="14" t="s">
        <v>414</v>
      </c>
    </row>
    <row r="63" spans="1:2" x14ac:dyDescent="0.3">
      <c r="A63" s="16" t="str">
        <f>HYPERLINK("#'Table 61'!A1", "Table 61")</f>
        <v>Table 61</v>
      </c>
      <c r="B63" s="14" t="s">
        <v>415</v>
      </c>
    </row>
    <row r="64" spans="1:2" x14ac:dyDescent="0.3">
      <c r="A64" s="16" t="str">
        <f>HYPERLINK("#'Table 62'!A1", "Table 62")</f>
        <v>Table 62</v>
      </c>
      <c r="B64" s="14" t="s">
        <v>416</v>
      </c>
    </row>
    <row r="65" spans="1:2" x14ac:dyDescent="0.3">
      <c r="A65" s="16" t="str">
        <f>HYPERLINK("#'Table 63'!A1", "Table 63")</f>
        <v>Table 63</v>
      </c>
      <c r="B65" s="14" t="s">
        <v>417</v>
      </c>
    </row>
    <row r="66" spans="1:2" x14ac:dyDescent="0.3">
      <c r="A66" s="16" t="str">
        <f>HYPERLINK("#'Table 64'!A1", "Table 64")</f>
        <v>Table 64</v>
      </c>
      <c r="B66" s="14" t="s">
        <v>418</v>
      </c>
    </row>
    <row r="67" spans="1:2" x14ac:dyDescent="0.3">
      <c r="A67" s="16" t="str">
        <f>HYPERLINK("#'Table 65'!A1", "Table 65")</f>
        <v>Table 65</v>
      </c>
      <c r="B67" s="14" t="s">
        <v>419</v>
      </c>
    </row>
    <row r="68" spans="1:2" x14ac:dyDescent="0.3">
      <c r="A68" s="16" t="str">
        <f>HYPERLINK("#'Table 66'!A1", "Table 66")</f>
        <v>Table 66</v>
      </c>
      <c r="B68" s="14" t="s">
        <v>420</v>
      </c>
    </row>
    <row r="69" spans="1:2" x14ac:dyDescent="0.3">
      <c r="A69" s="16" t="str">
        <f>HYPERLINK("#'Table 67'!A1", "Table 67")</f>
        <v>Table 67</v>
      </c>
      <c r="B69" s="14" t="s">
        <v>421</v>
      </c>
    </row>
    <row r="70" spans="1:2" x14ac:dyDescent="0.3">
      <c r="A70" s="16" t="str">
        <f>HYPERLINK("#'Table 68'!A1", "Table 68")</f>
        <v>Table 68</v>
      </c>
      <c r="B70" s="14" t="s">
        <v>422</v>
      </c>
    </row>
    <row r="71" spans="1:2" x14ac:dyDescent="0.3">
      <c r="A71" s="16" t="str">
        <f>HYPERLINK("#'Table 69'!A1", "Table 69")</f>
        <v>Table 69</v>
      </c>
      <c r="B71" s="14" t="s">
        <v>423</v>
      </c>
    </row>
    <row r="72" spans="1:2" x14ac:dyDescent="0.3">
      <c r="A72" s="16" t="str">
        <f>HYPERLINK("#'Table 70'!A1", "Table 70")</f>
        <v>Table 70</v>
      </c>
      <c r="B72" s="14" t="s">
        <v>424</v>
      </c>
    </row>
    <row r="73" spans="1:2" x14ac:dyDescent="0.3">
      <c r="A73" s="16" t="str">
        <f>HYPERLINK("#'Table 71'!A1", "Table 71")</f>
        <v>Table 71</v>
      </c>
      <c r="B73" s="14" t="s">
        <v>425</v>
      </c>
    </row>
    <row r="74" spans="1:2" x14ac:dyDescent="0.3">
      <c r="A74" s="16" t="str">
        <f>HYPERLINK("#'Table 72'!A1", "Table 72")</f>
        <v>Table 72</v>
      </c>
      <c r="B74" s="14" t="s">
        <v>426</v>
      </c>
    </row>
    <row r="75" spans="1:2" x14ac:dyDescent="0.3">
      <c r="A75" s="16" t="str">
        <f>HYPERLINK("#'Table 73'!A1", "Table 73")</f>
        <v>Table 73</v>
      </c>
      <c r="B75" s="14" t="s">
        <v>427</v>
      </c>
    </row>
    <row r="76" spans="1:2" x14ac:dyDescent="0.3">
      <c r="A76" s="16" t="str">
        <f>HYPERLINK("#'Table 74'!A1", "Table 74")</f>
        <v>Table 74</v>
      </c>
      <c r="B76" s="14" t="s">
        <v>428</v>
      </c>
    </row>
    <row r="77" spans="1:2" x14ac:dyDescent="0.3">
      <c r="A77" s="16" t="str">
        <f>HYPERLINK("#'Table 75'!A1", "Table 75")</f>
        <v>Table 75</v>
      </c>
      <c r="B77" s="14" t="s">
        <v>429</v>
      </c>
    </row>
    <row r="78" spans="1:2" x14ac:dyDescent="0.3">
      <c r="A78" s="16" t="str">
        <f>HYPERLINK("#'Table 76'!A1", "Table 76")</f>
        <v>Table 76</v>
      </c>
      <c r="B78" s="14" t="s">
        <v>430</v>
      </c>
    </row>
    <row r="79" spans="1:2" x14ac:dyDescent="0.3">
      <c r="A79" s="16" t="str">
        <f>HYPERLINK("#'Table 77'!A1", "Table 77")</f>
        <v>Table 77</v>
      </c>
      <c r="B79" s="14" t="s">
        <v>431</v>
      </c>
    </row>
    <row r="80" spans="1:2" x14ac:dyDescent="0.3">
      <c r="A80" s="16" t="str">
        <f>HYPERLINK("#'Table 78'!A1", "Table 78")</f>
        <v>Table 78</v>
      </c>
      <c r="B80" s="14" t="s">
        <v>432</v>
      </c>
    </row>
    <row r="81" spans="1:2" x14ac:dyDescent="0.3">
      <c r="A81" s="16" t="str">
        <f>HYPERLINK("#'Table 79'!A1", "Table 79")</f>
        <v>Table 79</v>
      </c>
      <c r="B81" s="14" t="s">
        <v>433</v>
      </c>
    </row>
    <row r="82" spans="1:2" x14ac:dyDescent="0.3">
      <c r="A82" s="16" t="str">
        <f>HYPERLINK("#'Table 80'!A1", "Table 80")</f>
        <v>Table 80</v>
      </c>
      <c r="B82" s="14" t="s">
        <v>434</v>
      </c>
    </row>
    <row r="83" spans="1:2" x14ac:dyDescent="0.3">
      <c r="A83" s="16" t="str">
        <f>HYPERLINK("#'Table 81'!A1", "Table 81")</f>
        <v>Table 81</v>
      </c>
      <c r="B83" s="14" t="s">
        <v>435</v>
      </c>
    </row>
    <row r="84" spans="1:2" x14ac:dyDescent="0.3">
      <c r="A84" s="16" t="str">
        <f>HYPERLINK("#'Table 82'!A1", "Table 82")</f>
        <v>Table 82</v>
      </c>
      <c r="B84" s="14" t="s">
        <v>436</v>
      </c>
    </row>
    <row r="85" spans="1:2" x14ac:dyDescent="0.3">
      <c r="A85" s="16" t="str">
        <f>HYPERLINK("#'Table 83'!A1", "Table 83")</f>
        <v>Table 83</v>
      </c>
      <c r="B85" s="14" t="s">
        <v>437</v>
      </c>
    </row>
    <row r="86" spans="1:2" x14ac:dyDescent="0.3">
      <c r="A86" s="16" t="str">
        <f>HYPERLINK("#'Table 84'!A1", "Table 84")</f>
        <v>Table 84</v>
      </c>
      <c r="B86" s="14" t="s">
        <v>438</v>
      </c>
    </row>
    <row r="87" spans="1:2" x14ac:dyDescent="0.3">
      <c r="A87" s="16" t="str">
        <f>HYPERLINK("#'Table 85'!A1", "Table 85")</f>
        <v>Table 85</v>
      </c>
      <c r="B87" s="14" t="s">
        <v>439</v>
      </c>
    </row>
    <row r="88" spans="1:2" x14ac:dyDescent="0.3">
      <c r="A88" s="16" t="str">
        <f>HYPERLINK("#'Table 86'!A1", "Table 86")</f>
        <v>Table 86</v>
      </c>
      <c r="B88" s="14" t="s">
        <v>440</v>
      </c>
    </row>
    <row r="89" spans="1:2" x14ac:dyDescent="0.3">
      <c r="A89" s="16" t="str">
        <f>HYPERLINK("#'Table 87'!A1", "Table 87")</f>
        <v>Table 87</v>
      </c>
      <c r="B89" s="14" t="s">
        <v>441</v>
      </c>
    </row>
    <row r="90" spans="1:2" x14ac:dyDescent="0.3">
      <c r="A90" s="16" t="str">
        <f>HYPERLINK("#'Table 88'!A1", "Table 88")</f>
        <v>Table 88</v>
      </c>
      <c r="B90" s="14" t="s">
        <v>442</v>
      </c>
    </row>
    <row r="91" spans="1:2" x14ac:dyDescent="0.3">
      <c r="A91" s="16" t="str">
        <f>HYPERLINK("#'Table 89'!A1", "Table 89")</f>
        <v>Table 89</v>
      </c>
      <c r="B91" s="14" t="s">
        <v>443</v>
      </c>
    </row>
    <row r="92" spans="1:2" x14ac:dyDescent="0.3">
      <c r="A92" s="16" t="str">
        <f>HYPERLINK("#'Table 90'!A1", "Table 90")</f>
        <v>Table 90</v>
      </c>
      <c r="B92" s="14" t="s">
        <v>444</v>
      </c>
    </row>
    <row r="93" spans="1:2" x14ac:dyDescent="0.3">
      <c r="A93" s="16" t="str">
        <f>HYPERLINK("#'Table 91'!A1", "Table 91")</f>
        <v>Table 91</v>
      </c>
      <c r="B93" s="14" t="s">
        <v>445</v>
      </c>
    </row>
    <row r="94" spans="1:2" x14ac:dyDescent="0.3">
      <c r="A94" s="16" t="str">
        <f>HYPERLINK("#'Table 92'!A1", "Table 92")</f>
        <v>Table 92</v>
      </c>
      <c r="B94" s="14" t="s">
        <v>446</v>
      </c>
    </row>
    <row r="95" spans="1:2" x14ac:dyDescent="0.3">
      <c r="A95" s="16" t="str">
        <f>HYPERLINK("#'Table 93'!A1", "Table 93")</f>
        <v>Table 93</v>
      </c>
      <c r="B95" s="14" t="s">
        <v>447</v>
      </c>
    </row>
    <row r="96" spans="1:2" x14ac:dyDescent="0.3">
      <c r="A96" s="16" t="str">
        <f>HYPERLINK("#'Table 94'!A1", "Table 94")</f>
        <v>Table 94</v>
      </c>
      <c r="B96" s="14" t="s">
        <v>448</v>
      </c>
    </row>
    <row r="97" spans="1:2" x14ac:dyDescent="0.3">
      <c r="A97" s="16" t="str">
        <f>HYPERLINK("#'Table 95'!A1", "Table 95")</f>
        <v>Table 95</v>
      </c>
      <c r="B97" s="14" t="s">
        <v>449</v>
      </c>
    </row>
    <row r="98" spans="1:2" x14ac:dyDescent="0.3">
      <c r="A98" s="16" t="str">
        <f>HYPERLINK("#'Table 96'!A1", "Table 96")</f>
        <v>Table 96</v>
      </c>
      <c r="B98" s="14" t="s">
        <v>450</v>
      </c>
    </row>
    <row r="99" spans="1:2" x14ac:dyDescent="0.3">
      <c r="A99" s="16" t="str">
        <f>HYPERLINK("#'Table 97'!A1", "Table 97")</f>
        <v>Table 97</v>
      </c>
      <c r="B99" s="14" t="s">
        <v>451</v>
      </c>
    </row>
    <row r="100" spans="1:2" x14ac:dyDescent="0.3">
      <c r="A100" s="16" t="str">
        <f>HYPERLINK("#'Table 98'!A1", "Table 98")</f>
        <v>Table 98</v>
      </c>
      <c r="B100" s="14" t="s">
        <v>452</v>
      </c>
    </row>
    <row r="101" spans="1:2" x14ac:dyDescent="0.3">
      <c r="A101" s="16" t="str">
        <f>HYPERLINK("#'Table 99'!A1", "Table 99")</f>
        <v>Table 99</v>
      </c>
      <c r="B101" s="14" t="s">
        <v>453</v>
      </c>
    </row>
    <row r="102" spans="1:2" x14ac:dyDescent="0.3">
      <c r="A102" s="16" t="str">
        <f>HYPERLINK("#'Table 100'!A1", "Table 100")</f>
        <v>Table 100</v>
      </c>
      <c r="B102" s="14" t="s">
        <v>454</v>
      </c>
    </row>
    <row r="103" spans="1:2" x14ac:dyDescent="0.3">
      <c r="A103" s="16" t="str">
        <f>HYPERLINK("#'Table 101'!A1", "Table 101")</f>
        <v>Table 101</v>
      </c>
      <c r="B103" s="14" t="s">
        <v>455</v>
      </c>
    </row>
    <row r="104" spans="1:2" x14ac:dyDescent="0.3">
      <c r="A104" s="16" t="str">
        <f>HYPERLINK("#'Table 102'!A1", "Table 102")</f>
        <v>Table 102</v>
      </c>
      <c r="B104" s="14" t="s">
        <v>456</v>
      </c>
    </row>
    <row r="105" spans="1:2" x14ac:dyDescent="0.3">
      <c r="A105" s="16" t="str">
        <f>HYPERLINK("#'Table 103'!A1", "Table 103")</f>
        <v>Table 103</v>
      </c>
      <c r="B105" s="14" t="s">
        <v>457</v>
      </c>
    </row>
    <row r="106" spans="1:2" x14ac:dyDescent="0.3">
      <c r="A106" s="16" t="str">
        <f>HYPERLINK("#'Table 104'!A1", "Table 104")</f>
        <v>Table 104</v>
      </c>
      <c r="B106" s="14" t="s">
        <v>458</v>
      </c>
    </row>
    <row r="107" spans="1:2" x14ac:dyDescent="0.3">
      <c r="A107" s="16" t="str">
        <f>HYPERLINK("#'Table 105'!A1", "Table 105")</f>
        <v>Table 105</v>
      </c>
      <c r="B107" s="14" t="s">
        <v>459</v>
      </c>
    </row>
    <row r="108" spans="1:2" x14ac:dyDescent="0.3">
      <c r="A108" s="16" t="str">
        <f>HYPERLINK("#'Table 106'!A1", "Table 106")</f>
        <v>Table 106</v>
      </c>
      <c r="B108" s="14" t="s">
        <v>460</v>
      </c>
    </row>
    <row r="109" spans="1:2" x14ac:dyDescent="0.3">
      <c r="A109" s="16" t="str">
        <f>HYPERLINK("#'Table 107'!A1", "Table 107")</f>
        <v>Table 107</v>
      </c>
      <c r="B109" s="14" t="s">
        <v>461</v>
      </c>
    </row>
    <row r="110" spans="1:2" x14ac:dyDescent="0.3">
      <c r="A110" s="16" t="str">
        <f>HYPERLINK("#'Table 108'!A1", "Table 108")</f>
        <v>Table 108</v>
      </c>
      <c r="B110" s="14" t="s">
        <v>462</v>
      </c>
    </row>
    <row r="111" spans="1:2" x14ac:dyDescent="0.3">
      <c r="A111" s="16" t="str">
        <f>HYPERLINK("#'Table 109'!A1", "Table 109")</f>
        <v>Table 109</v>
      </c>
      <c r="B111" s="14" t="s">
        <v>463</v>
      </c>
    </row>
    <row r="112" spans="1:2" x14ac:dyDescent="0.3">
      <c r="A112" s="16" t="str">
        <f>HYPERLINK("#'Table 110'!A1", "Table 110")</f>
        <v>Table 110</v>
      </c>
      <c r="B112" s="14" t="s">
        <v>464</v>
      </c>
    </row>
    <row r="113" spans="1:2" x14ac:dyDescent="0.3">
      <c r="A113" s="16" t="str">
        <f>HYPERLINK("#'Table 111'!A1", "Table 111")</f>
        <v>Table 111</v>
      </c>
      <c r="B113" s="14" t="s">
        <v>465</v>
      </c>
    </row>
    <row r="114" spans="1:2" x14ac:dyDescent="0.3">
      <c r="A114" s="16" t="str">
        <f>HYPERLINK("#'Table 112'!A1", "Table 112")</f>
        <v>Table 112</v>
      </c>
      <c r="B114" s="14" t="s">
        <v>466</v>
      </c>
    </row>
    <row r="115" spans="1:2" x14ac:dyDescent="0.3">
      <c r="A115" s="16" t="str">
        <f>HYPERLINK("#'Table 113'!A1", "Table 113")</f>
        <v>Table 113</v>
      </c>
      <c r="B115" s="14" t="s">
        <v>467</v>
      </c>
    </row>
    <row r="116" spans="1:2" x14ac:dyDescent="0.3">
      <c r="A116" s="16" t="str">
        <f>HYPERLINK("#'Table 114'!A1", "Table 114")</f>
        <v>Table 114</v>
      </c>
      <c r="B116" s="14" t="s">
        <v>468</v>
      </c>
    </row>
    <row r="117" spans="1:2" x14ac:dyDescent="0.3">
      <c r="A117" s="16" t="str">
        <f>HYPERLINK("#'Table 115'!A1", "Table 115")</f>
        <v>Table 115</v>
      </c>
      <c r="B117" s="14" t="s">
        <v>469</v>
      </c>
    </row>
    <row r="118" spans="1:2" x14ac:dyDescent="0.3">
      <c r="A118" s="16" t="str">
        <f>HYPERLINK("#'Table 116'!A1", "Table 116")</f>
        <v>Table 116</v>
      </c>
      <c r="B118" s="14" t="s">
        <v>470</v>
      </c>
    </row>
    <row r="119" spans="1:2" x14ac:dyDescent="0.3">
      <c r="A119" s="16" t="str">
        <f>HYPERLINK("#'Table 117'!A1", "Table 117")</f>
        <v>Table 117</v>
      </c>
      <c r="B119" s="14" t="s">
        <v>471</v>
      </c>
    </row>
    <row r="120" spans="1:2" x14ac:dyDescent="0.3">
      <c r="A120" s="16" t="str">
        <f>HYPERLINK("#'Table 118'!A1", "Table 118")</f>
        <v>Table 118</v>
      </c>
      <c r="B120" s="14" t="s">
        <v>472</v>
      </c>
    </row>
    <row r="121" spans="1:2" x14ac:dyDescent="0.3">
      <c r="A121" s="16" t="str">
        <f>HYPERLINK("#'Table 119'!A1", "Table 119")</f>
        <v>Table 119</v>
      </c>
      <c r="B121" s="14" t="s">
        <v>473</v>
      </c>
    </row>
    <row r="122" spans="1:2" x14ac:dyDescent="0.3">
      <c r="A122" s="16" t="str">
        <f>HYPERLINK("#'Table 120'!A1", "Table 120")</f>
        <v>Table 120</v>
      </c>
      <c r="B122" s="14" t="s">
        <v>474</v>
      </c>
    </row>
    <row r="123" spans="1:2" x14ac:dyDescent="0.3">
      <c r="A123" s="16" t="str">
        <f>HYPERLINK("#'Table 121'!A1", "Table 121")</f>
        <v>Table 121</v>
      </c>
      <c r="B123" s="14" t="s">
        <v>475</v>
      </c>
    </row>
    <row r="124" spans="1:2" x14ac:dyDescent="0.3">
      <c r="A124" s="16" t="str">
        <f>HYPERLINK("#'Table 122'!A1", "Table 122")</f>
        <v>Table 122</v>
      </c>
      <c r="B124" s="14" t="s">
        <v>476</v>
      </c>
    </row>
    <row r="125" spans="1:2" x14ac:dyDescent="0.3">
      <c r="A125" s="16" t="str">
        <f>HYPERLINK("#'Table 123'!A1", "Table 123")</f>
        <v>Table 123</v>
      </c>
      <c r="B125" s="14" t="s">
        <v>477</v>
      </c>
    </row>
    <row r="126" spans="1:2" x14ac:dyDescent="0.3">
      <c r="A126" s="16" t="str">
        <f>HYPERLINK("#'Table 124'!A1", "Table 124")</f>
        <v>Table 124</v>
      </c>
      <c r="B126" s="14" t="s">
        <v>478</v>
      </c>
    </row>
    <row r="127" spans="1:2" x14ac:dyDescent="0.3">
      <c r="A127" s="16" t="str">
        <f>HYPERLINK("#'Table 125'!A1", "Table 125")</f>
        <v>Table 125</v>
      </c>
      <c r="B127" s="14" t="s">
        <v>479</v>
      </c>
    </row>
    <row r="128" spans="1:2" x14ac:dyDescent="0.3">
      <c r="A128" s="16" t="str">
        <f>HYPERLINK("#'Table 126'!A1", "Table 126")</f>
        <v>Table 126</v>
      </c>
      <c r="B128" s="14" t="s">
        <v>480</v>
      </c>
    </row>
    <row r="129" spans="1:2" x14ac:dyDescent="0.3">
      <c r="A129" s="16" t="str">
        <f>HYPERLINK("#'Table 127'!A1", "Table 127")</f>
        <v>Table 127</v>
      </c>
      <c r="B129" s="14" t="s">
        <v>481</v>
      </c>
    </row>
    <row r="130" spans="1:2" x14ac:dyDescent="0.3">
      <c r="A130" s="16" t="str">
        <f>HYPERLINK("#'Table 128'!A1", "Table 128")</f>
        <v>Table 128</v>
      </c>
      <c r="B130" s="14" t="s">
        <v>482</v>
      </c>
    </row>
    <row r="131" spans="1:2" x14ac:dyDescent="0.3">
      <c r="A131" s="16" t="str">
        <f>HYPERLINK("#'Table 129'!A1", "Table 129")</f>
        <v>Table 129</v>
      </c>
      <c r="B131" s="14" t="s">
        <v>483</v>
      </c>
    </row>
    <row r="132" spans="1:2" x14ac:dyDescent="0.3">
      <c r="A132" s="16" t="str">
        <f>HYPERLINK("#'Table 130'!A1", "Table 130")</f>
        <v>Table 130</v>
      </c>
      <c r="B132" s="14" t="s">
        <v>484</v>
      </c>
    </row>
  </sheetData>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148</v>
      </c>
      <c r="B1" s="15"/>
    </row>
    <row r="2" spans="1:15" ht="15.6" x14ac:dyDescent="0.3">
      <c r="A2" s="12" t="s">
        <v>142</v>
      </c>
      <c r="B2" s="15"/>
    </row>
    <row r="3" spans="1:15" ht="15.6" x14ac:dyDescent="0.3">
      <c r="A3" s="12" t="s">
        <v>35</v>
      </c>
      <c r="B3" s="15"/>
    </row>
    <row r="4" spans="1:15" ht="15.6" x14ac:dyDescent="0.3">
      <c r="A4" s="12" t="s">
        <v>87</v>
      </c>
      <c r="B4" s="15"/>
    </row>
    <row r="5" spans="1:15" ht="15.6" x14ac:dyDescent="0.3">
      <c r="A5" s="12" t="s">
        <v>79</v>
      </c>
      <c r="B5" s="15"/>
    </row>
    <row r="6" spans="1:15" x14ac:dyDescent="0.3">
      <c r="A6" s="16" t="str">
        <f>HYPERLINK("#'Table of contents'!A20",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89</v>
      </c>
      <c r="C9" s="1">
        <v>19454</v>
      </c>
      <c r="D9" s="1">
        <v>20585</v>
      </c>
      <c r="E9" s="1">
        <v>21628</v>
      </c>
      <c r="F9" s="1">
        <v>22702</v>
      </c>
      <c r="G9" s="1">
        <v>23723</v>
      </c>
      <c r="H9" s="1">
        <v>24860</v>
      </c>
      <c r="I9" s="1">
        <v>26183</v>
      </c>
      <c r="J9" s="1">
        <v>27575</v>
      </c>
      <c r="K9" s="1">
        <v>29203</v>
      </c>
      <c r="L9" s="1">
        <v>30797</v>
      </c>
      <c r="M9" s="1">
        <v>32726</v>
      </c>
      <c r="N9" s="1">
        <v>34883</v>
      </c>
      <c r="O9" s="1">
        <v>36986</v>
      </c>
    </row>
    <row r="10" spans="1:15" x14ac:dyDescent="0.3">
      <c r="A10" s="7" t="s">
        <v>13</v>
      </c>
      <c r="B10" s="7" t="s">
        <v>90</v>
      </c>
      <c r="C10" s="1">
        <v>30629</v>
      </c>
      <c r="D10" s="1">
        <v>30560</v>
      </c>
      <c r="E10" s="1">
        <v>30310</v>
      </c>
      <c r="F10" s="1">
        <v>30546</v>
      </c>
      <c r="G10" s="1">
        <v>31252</v>
      </c>
      <c r="H10" s="1">
        <v>32276</v>
      </c>
      <c r="I10" s="1">
        <v>34023</v>
      </c>
      <c r="J10" s="1">
        <v>36301</v>
      </c>
      <c r="K10" s="1">
        <v>38516</v>
      </c>
      <c r="L10" s="1">
        <v>41630</v>
      </c>
      <c r="M10" s="1">
        <v>46364</v>
      </c>
      <c r="N10" s="1">
        <v>52063</v>
      </c>
      <c r="O10" s="1">
        <v>54946</v>
      </c>
    </row>
    <row r="11" spans="1:15" x14ac:dyDescent="0.3">
      <c r="A11" s="7" t="s">
        <v>13</v>
      </c>
      <c r="B11" s="7" t="s">
        <v>91</v>
      </c>
      <c r="C11" s="1">
        <v>1773</v>
      </c>
      <c r="D11" s="1">
        <v>1913</v>
      </c>
      <c r="E11" s="1">
        <v>2020</v>
      </c>
      <c r="F11" s="1">
        <v>2175</v>
      </c>
      <c r="G11" s="1">
        <v>2341</v>
      </c>
      <c r="H11" s="1">
        <v>2500</v>
      </c>
      <c r="I11" s="1">
        <v>2708</v>
      </c>
      <c r="J11" s="1">
        <v>2855</v>
      </c>
      <c r="K11" s="1">
        <v>3088</v>
      </c>
      <c r="L11" s="1">
        <v>3332</v>
      </c>
      <c r="M11" s="1">
        <v>3640</v>
      </c>
      <c r="N11" s="1">
        <v>3994</v>
      </c>
      <c r="O11" s="1">
        <v>4382</v>
      </c>
    </row>
    <row r="12" spans="1:15" x14ac:dyDescent="0.3">
      <c r="A12" s="7" t="s">
        <v>13</v>
      </c>
      <c r="B12" s="7" t="s">
        <v>92</v>
      </c>
      <c r="C12" s="1">
        <v>5206</v>
      </c>
      <c r="D12" s="1">
        <v>5291</v>
      </c>
      <c r="E12" s="1">
        <v>5355</v>
      </c>
      <c r="F12" s="1">
        <v>5513</v>
      </c>
      <c r="G12" s="1">
        <v>5826</v>
      </c>
      <c r="H12" s="1">
        <v>6353</v>
      </c>
      <c r="I12" s="1">
        <v>7248</v>
      </c>
      <c r="J12" s="1">
        <v>8293</v>
      </c>
      <c r="K12" s="1">
        <v>9273</v>
      </c>
      <c r="L12" s="1">
        <v>10652</v>
      </c>
      <c r="M12" s="1">
        <v>12526</v>
      </c>
      <c r="N12" s="1">
        <v>14423</v>
      </c>
      <c r="O12" s="1">
        <v>15737</v>
      </c>
    </row>
    <row r="13" spans="1:15" x14ac:dyDescent="0.3">
      <c r="A13" s="7" t="s">
        <v>13</v>
      </c>
      <c r="B13" s="7" t="s">
        <v>93</v>
      </c>
      <c r="C13" s="1">
        <v>2705</v>
      </c>
      <c r="D13" s="1">
        <v>2891</v>
      </c>
      <c r="E13" s="1">
        <v>3071</v>
      </c>
      <c r="F13" s="1">
        <v>3303</v>
      </c>
      <c r="G13" s="1">
        <v>3464</v>
      </c>
      <c r="H13" s="1">
        <v>3650</v>
      </c>
      <c r="I13" s="1">
        <v>3854</v>
      </c>
      <c r="J13" s="1">
        <v>4070</v>
      </c>
      <c r="K13" s="1">
        <v>4332</v>
      </c>
      <c r="L13" s="1">
        <v>4536</v>
      </c>
      <c r="M13" s="1">
        <v>4831</v>
      </c>
      <c r="N13" s="1">
        <v>5117</v>
      </c>
      <c r="O13" s="1">
        <v>5390</v>
      </c>
    </row>
    <row r="14" spans="1:15" x14ac:dyDescent="0.3">
      <c r="A14" s="7" t="s">
        <v>13</v>
      </c>
      <c r="B14" s="7" t="s">
        <v>94</v>
      </c>
      <c r="C14" s="1">
        <v>1215</v>
      </c>
      <c r="D14" s="1">
        <v>1248</v>
      </c>
      <c r="E14" s="1">
        <v>1260</v>
      </c>
      <c r="F14" s="1">
        <v>1281</v>
      </c>
      <c r="G14" s="1">
        <v>1326</v>
      </c>
      <c r="H14" s="1">
        <v>1402</v>
      </c>
      <c r="I14" s="1">
        <v>1492</v>
      </c>
      <c r="J14" s="1">
        <v>1616</v>
      </c>
      <c r="K14" s="1">
        <v>1765</v>
      </c>
      <c r="L14" s="1">
        <v>1925</v>
      </c>
      <c r="M14" s="1">
        <v>2051</v>
      </c>
      <c r="N14" s="1">
        <v>2253</v>
      </c>
      <c r="O14" s="1">
        <v>2322</v>
      </c>
    </row>
    <row r="15" spans="1:15" x14ac:dyDescent="0.3">
      <c r="A15" s="7" t="s">
        <v>13</v>
      </c>
      <c r="B15" s="7" t="s">
        <v>95</v>
      </c>
      <c r="C15" s="1">
        <v>84352</v>
      </c>
      <c r="D15" s="1">
        <v>85639</v>
      </c>
      <c r="E15" s="1">
        <v>86115</v>
      </c>
      <c r="F15" s="1">
        <v>86853</v>
      </c>
      <c r="G15" s="1">
        <v>87601</v>
      </c>
      <c r="H15" s="1">
        <v>88746</v>
      </c>
      <c r="I15" s="1">
        <v>89798</v>
      </c>
      <c r="J15" s="1">
        <v>90910</v>
      </c>
      <c r="K15" s="1">
        <v>92842</v>
      </c>
      <c r="L15" s="1">
        <v>93524</v>
      </c>
      <c r="M15" s="1">
        <v>94238</v>
      </c>
      <c r="N15" s="1">
        <v>95400</v>
      </c>
      <c r="O15" s="1">
        <v>96012</v>
      </c>
    </row>
    <row r="16" spans="1:15" x14ac:dyDescent="0.3">
      <c r="A16" s="7" t="s">
        <v>13</v>
      </c>
      <c r="B16" s="7" t="s">
        <v>96</v>
      </c>
      <c r="C16" s="1">
        <v>15854</v>
      </c>
      <c r="D16" s="1">
        <v>16713</v>
      </c>
      <c r="E16" s="1">
        <v>17195</v>
      </c>
      <c r="F16" s="1">
        <v>17353</v>
      </c>
      <c r="G16" s="1">
        <v>17770</v>
      </c>
      <c r="H16" s="1">
        <v>18198</v>
      </c>
      <c r="I16" s="1">
        <v>18549</v>
      </c>
      <c r="J16" s="1">
        <v>18715</v>
      </c>
      <c r="K16" s="1">
        <v>19020</v>
      </c>
      <c r="L16" s="1">
        <v>18969</v>
      </c>
      <c r="M16" s="1">
        <v>19047</v>
      </c>
      <c r="N16" s="1">
        <v>19471</v>
      </c>
      <c r="O16" s="1">
        <v>19012</v>
      </c>
    </row>
    <row r="17" spans="1:15" x14ac:dyDescent="0.3">
      <c r="A17" s="7" t="s">
        <v>13</v>
      </c>
      <c r="B17" s="7" t="s">
        <v>97</v>
      </c>
      <c r="C17" s="1">
        <v>1950</v>
      </c>
      <c r="D17" s="1">
        <v>2099</v>
      </c>
      <c r="E17" s="1">
        <v>2268</v>
      </c>
      <c r="F17" s="1">
        <v>2435</v>
      </c>
      <c r="G17" s="1">
        <v>2595</v>
      </c>
      <c r="H17" s="1">
        <v>2717</v>
      </c>
      <c r="I17" s="1">
        <v>2874</v>
      </c>
      <c r="J17" s="1">
        <v>3040</v>
      </c>
      <c r="K17" s="1">
        <v>3213</v>
      </c>
      <c r="L17" s="1">
        <v>3438</v>
      </c>
      <c r="M17" s="1">
        <v>3703</v>
      </c>
      <c r="N17" s="1">
        <v>4016</v>
      </c>
      <c r="O17" s="1">
        <v>4245</v>
      </c>
    </row>
    <row r="18" spans="1:15" x14ac:dyDescent="0.3">
      <c r="A18" s="7" t="s">
        <v>13</v>
      </c>
      <c r="B18" s="7" t="s">
        <v>98</v>
      </c>
      <c r="C18" s="1">
        <v>3791</v>
      </c>
      <c r="D18" s="1">
        <v>3861</v>
      </c>
      <c r="E18" s="1">
        <v>3942</v>
      </c>
      <c r="F18" s="1">
        <v>4105</v>
      </c>
      <c r="G18" s="1">
        <v>4345</v>
      </c>
      <c r="H18" s="1">
        <v>4710</v>
      </c>
      <c r="I18" s="1">
        <v>5281</v>
      </c>
      <c r="J18" s="1">
        <v>6208</v>
      </c>
      <c r="K18" s="1">
        <v>7182</v>
      </c>
      <c r="L18" s="1">
        <v>8365</v>
      </c>
      <c r="M18" s="1">
        <v>9758</v>
      </c>
      <c r="N18" s="1">
        <v>11320</v>
      </c>
      <c r="O18" s="1">
        <v>12142</v>
      </c>
    </row>
    <row r="19" spans="1:15" x14ac:dyDescent="0.3">
      <c r="A19" s="7" t="s">
        <v>13</v>
      </c>
      <c r="B19" s="7" t="s">
        <v>99</v>
      </c>
      <c r="C19" s="1">
        <v>11344</v>
      </c>
      <c r="D19" s="1">
        <v>11118</v>
      </c>
      <c r="E19" s="1">
        <v>10578</v>
      </c>
      <c r="F19" s="1">
        <v>10035</v>
      </c>
      <c r="G19" s="1">
        <v>9742</v>
      </c>
      <c r="H19" s="1">
        <v>9575</v>
      </c>
      <c r="I19" s="1">
        <v>9399</v>
      </c>
      <c r="J19" s="1">
        <v>9307</v>
      </c>
      <c r="K19" s="1">
        <v>9299</v>
      </c>
      <c r="L19" s="1">
        <v>9232</v>
      </c>
      <c r="M19" s="1">
        <v>8260</v>
      </c>
      <c r="N19" s="1">
        <v>7648</v>
      </c>
      <c r="O19" s="1">
        <v>7334</v>
      </c>
    </row>
    <row r="20" spans="1:15" x14ac:dyDescent="0.3">
      <c r="A20" s="7" t="s">
        <v>13</v>
      </c>
      <c r="B20" s="7" t="s">
        <v>100</v>
      </c>
      <c r="C20" s="1">
        <v>6110</v>
      </c>
      <c r="D20" s="1">
        <v>5802</v>
      </c>
      <c r="E20" s="1">
        <v>5389</v>
      </c>
      <c r="F20" s="1">
        <v>5036</v>
      </c>
      <c r="G20" s="1">
        <v>4939</v>
      </c>
      <c r="H20" s="1">
        <v>4928</v>
      </c>
      <c r="I20" s="1">
        <v>4980</v>
      </c>
      <c r="J20" s="1">
        <v>5141</v>
      </c>
      <c r="K20" s="1">
        <v>5389</v>
      </c>
      <c r="L20" s="1">
        <v>5667</v>
      </c>
      <c r="M20" s="1">
        <v>5416</v>
      </c>
      <c r="N20" s="1">
        <v>5450</v>
      </c>
      <c r="O20" s="1">
        <v>5417</v>
      </c>
    </row>
    <row r="21" spans="1:15" x14ac:dyDescent="0.3">
      <c r="A21" s="7" t="s">
        <v>14</v>
      </c>
      <c r="B21" s="7" t="s">
        <v>89</v>
      </c>
      <c r="C21" s="1">
        <v>110</v>
      </c>
      <c r="D21" s="1">
        <v>103</v>
      </c>
      <c r="E21" s="1">
        <v>104</v>
      </c>
      <c r="F21" s="1">
        <v>108</v>
      </c>
      <c r="G21" s="1">
        <v>125</v>
      </c>
      <c r="H21" s="1">
        <v>135</v>
      </c>
      <c r="I21" s="1">
        <v>142</v>
      </c>
      <c r="J21" s="1">
        <v>154</v>
      </c>
      <c r="K21" s="1">
        <v>187</v>
      </c>
      <c r="L21" s="1">
        <v>201</v>
      </c>
      <c r="M21" s="1">
        <v>208</v>
      </c>
      <c r="N21" s="1">
        <v>195</v>
      </c>
      <c r="O21" s="1">
        <v>230</v>
      </c>
    </row>
    <row r="22" spans="1:15" x14ac:dyDescent="0.3">
      <c r="A22" s="7" t="s">
        <v>14</v>
      </c>
      <c r="B22" s="7" t="s">
        <v>90</v>
      </c>
      <c r="C22" s="1">
        <v>282</v>
      </c>
      <c r="D22" s="1">
        <v>259</v>
      </c>
      <c r="E22" s="1">
        <v>236</v>
      </c>
      <c r="F22" s="1">
        <v>225</v>
      </c>
      <c r="G22" s="1">
        <v>230</v>
      </c>
      <c r="H22" s="1">
        <v>230</v>
      </c>
      <c r="I22" s="1">
        <v>242</v>
      </c>
      <c r="J22" s="1">
        <v>270</v>
      </c>
      <c r="K22" s="1">
        <v>316</v>
      </c>
      <c r="L22" s="1">
        <v>350</v>
      </c>
      <c r="M22" s="1">
        <v>409</v>
      </c>
      <c r="N22" s="1">
        <v>489</v>
      </c>
      <c r="O22" s="1">
        <v>532</v>
      </c>
    </row>
    <row r="23" spans="1:15" x14ac:dyDescent="0.3">
      <c r="A23" s="7" t="s">
        <v>14</v>
      </c>
      <c r="B23" s="7" t="s">
        <v>91</v>
      </c>
      <c r="C23" s="1">
        <v>8</v>
      </c>
      <c r="D23" s="1">
        <v>12</v>
      </c>
      <c r="E23" s="1">
        <v>10</v>
      </c>
      <c r="F23" s="1">
        <v>9</v>
      </c>
      <c r="G23" s="1">
        <v>12</v>
      </c>
      <c r="H23" s="1">
        <v>13</v>
      </c>
      <c r="I23" s="1">
        <v>14</v>
      </c>
      <c r="J23" s="1">
        <v>14</v>
      </c>
      <c r="K23" s="1">
        <v>17</v>
      </c>
      <c r="L23" s="1">
        <v>19</v>
      </c>
      <c r="M23" s="1">
        <v>18</v>
      </c>
      <c r="N23" s="1">
        <v>17</v>
      </c>
      <c r="O23" s="1">
        <v>26</v>
      </c>
    </row>
    <row r="24" spans="1:15" x14ac:dyDescent="0.3">
      <c r="A24" s="7" t="s">
        <v>14</v>
      </c>
      <c r="B24" s="7" t="s">
        <v>92</v>
      </c>
      <c r="C24" s="1">
        <v>46</v>
      </c>
      <c r="D24" s="1">
        <v>47</v>
      </c>
      <c r="E24" s="1">
        <v>43</v>
      </c>
      <c r="F24" s="1">
        <v>41</v>
      </c>
      <c r="G24" s="1">
        <v>50</v>
      </c>
      <c r="H24" s="1">
        <v>54</v>
      </c>
      <c r="I24" s="1">
        <v>62</v>
      </c>
      <c r="J24" s="1">
        <v>104</v>
      </c>
      <c r="K24" s="1">
        <v>119</v>
      </c>
      <c r="L24" s="1">
        <v>131</v>
      </c>
      <c r="M24" s="1">
        <v>143</v>
      </c>
      <c r="N24" s="1">
        <v>186</v>
      </c>
      <c r="O24" s="1">
        <v>244</v>
      </c>
    </row>
    <row r="25" spans="1:15" x14ac:dyDescent="0.3">
      <c r="A25" s="7" t="s">
        <v>14</v>
      </c>
      <c r="B25" s="7" t="s">
        <v>93</v>
      </c>
      <c r="C25" s="1">
        <v>26</v>
      </c>
      <c r="D25" s="1">
        <v>31</v>
      </c>
      <c r="E25" s="1">
        <v>32</v>
      </c>
      <c r="F25" s="1">
        <v>38</v>
      </c>
      <c r="G25" s="1">
        <v>41</v>
      </c>
      <c r="H25" s="1">
        <v>43</v>
      </c>
      <c r="I25" s="1">
        <v>42</v>
      </c>
      <c r="J25" s="1">
        <v>50</v>
      </c>
      <c r="K25" s="1">
        <v>49</v>
      </c>
      <c r="L25" s="1">
        <v>55</v>
      </c>
      <c r="M25" s="1">
        <v>58</v>
      </c>
      <c r="N25" s="1">
        <v>58</v>
      </c>
      <c r="O25" s="1">
        <v>65</v>
      </c>
    </row>
    <row r="26" spans="1:15" x14ac:dyDescent="0.3">
      <c r="A26" s="7" t="s">
        <v>14</v>
      </c>
      <c r="B26" s="7" t="s">
        <v>94</v>
      </c>
      <c r="C26" s="1">
        <v>17</v>
      </c>
      <c r="D26" s="1">
        <v>15</v>
      </c>
      <c r="E26" s="1">
        <v>15</v>
      </c>
      <c r="F26" s="1">
        <v>10</v>
      </c>
      <c r="G26" s="1">
        <v>17</v>
      </c>
      <c r="H26" s="1">
        <v>18</v>
      </c>
      <c r="I26" s="1">
        <v>21</v>
      </c>
      <c r="J26" s="1">
        <v>29</v>
      </c>
      <c r="K26" s="1">
        <v>30</v>
      </c>
      <c r="L26" s="1">
        <v>33</v>
      </c>
      <c r="M26" s="1">
        <v>33</v>
      </c>
      <c r="N26" s="1">
        <v>33</v>
      </c>
      <c r="O26" s="1">
        <v>40</v>
      </c>
    </row>
    <row r="27" spans="1:15" x14ac:dyDescent="0.3">
      <c r="A27" s="7" t="s">
        <v>14</v>
      </c>
      <c r="B27" s="7" t="s">
        <v>95</v>
      </c>
      <c r="C27" s="1">
        <v>4291</v>
      </c>
      <c r="D27" s="1">
        <v>4416</v>
      </c>
      <c r="E27" s="1">
        <v>4550</v>
      </c>
      <c r="F27" s="1">
        <v>4623</v>
      </c>
      <c r="G27" s="1">
        <v>4743</v>
      </c>
      <c r="H27" s="1">
        <v>4839</v>
      </c>
      <c r="I27" s="1">
        <v>4998</v>
      </c>
      <c r="J27" s="1">
        <v>5117</v>
      </c>
      <c r="K27" s="1">
        <v>5255</v>
      </c>
      <c r="L27" s="1">
        <v>5381</v>
      </c>
      <c r="M27" s="1">
        <v>5627</v>
      </c>
      <c r="N27" s="1">
        <v>5753</v>
      </c>
      <c r="O27" s="1">
        <v>5943</v>
      </c>
    </row>
    <row r="28" spans="1:15" x14ac:dyDescent="0.3">
      <c r="A28" s="7" t="s">
        <v>14</v>
      </c>
      <c r="B28" s="7" t="s">
        <v>96</v>
      </c>
      <c r="C28" s="1">
        <v>526</v>
      </c>
      <c r="D28" s="1">
        <v>518</v>
      </c>
      <c r="E28" s="1">
        <v>497</v>
      </c>
      <c r="F28" s="1">
        <v>494</v>
      </c>
      <c r="G28" s="1">
        <v>515</v>
      </c>
      <c r="H28" s="1">
        <v>535</v>
      </c>
      <c r="I28" s="1">
        <v>538</v>
      </c>
      <c r="J28" s="1">
        <v>552</v>
      </c>
      <c r="K28" s="1">
        <v>563</v>
      </c>
      <c r="L28" s="1">
        <v>565</v>
      </c>
      <c r="M28" s="1">
        <v>574</v>
      </c>
      <c r="N28" s="1">
        <v>576</v>
      </c>
      <c r="O28" s="1">
        <v>546</v>
      </c>
    </row>
    <row r="29" spans="1:15" x14ac:dyDescent="0.3">
      <c r="A29" s="7" t="s">
        <v>14</v>
      </c>
      <c r="B29" s="7" t="s">
        <v>97</v>
      </c>
      <c r="C29" s="1">
        <v>35</v>
      </c>
      <c r="D29" s="1">
        <v>33</v>
      </c>
      <c r="E29" s="1">
        <v>34</v>
      </c>
      <c r="F29" s="1">
        <v>32</v>
      </c>
      <c r="G29" s="1">
        <v>33</v>
      </c>
      <c r="H29" s="1">
        <v>36</v>
      </c>
      <c r="I29" s="1">
        <v>33</v>
      </c>
      <c r="J29" s="1">
        <v>37</v>
      </c>
      <c r="K29" s="1">
        <v>42</v>
      </c>
      <c r="L29" s="1">
        <v>42</v>
      </c>
      <c r="M29" s="1">
        <v>43</v>
      </c>
      <c r="N29" s="1">
        <v>37</v>
      </c>
      <c r="O29" s="1">
        <v>43</v>
      </c>
    </row>
    <row r="30" spans="1:15" x14ac:dyDescent="0.3">
      <c r="A30" s="7" t="s">
        <v>14</v>
      </c>
      <c r="B30" s="7" t="s">
        <v>98</v>
      </c>
      <c r="C30" s="1">
        <v>35</v>
      </c>
      <c r="D30" s="1">
        <v>39</v>
      </c>
      <c r="E30" s="1">
        <v>33</v>
      </c>
      <c r="F30" s="1">
        <v>39</v>
      </c>
      <c r="G30" s="1">
        <v>43</v>
      </c>
      <c r="H30" s="1">
        <v>46</v>
      </c>
      <c r="I30" s="1">
        <v>60</v>
      </c>
      <c r="J30" s="1">
        <v>63</v>
      </c>
      <c r="K30" s="1">
        <v>78</v>
      </c>
      <c r="L30" s="1">
        <v>87</v>
      </c>
      <c r="M30" s="1">
        <v>116</v>
      </c>
      <c r="N30" s="1">
        <v>127</v>
      </c>
      <c r="O30" s="1">
        <v>168</v>
      </c>
    </row>
    <row r="31" spans="1:15" x14ac:dyDescent="0.3">
      <c r="A31" s="7" t="s">
        <v>14</v>
      </c>
      <c r="B31" s="7" t="s">
        <v>99</v>
      </c>
      <c r="C31" s="1">
        <v>586</v>
      </c>
      <c r="D31" s="1">
        <v>576</v>
      </c>
      <c r="E31" s="1">
        <v>552</v>
      </c>
      <c r="F31" s="1">
        <v>520</v>
      </c>
      <c r="G31" s="1">
        <v>515</v>
      </c>
      <c r="H31" s="1">
        <v>505</v>
      </c>
      <c r="I31" s="1">
        <v>496</v>
      </c>
      <c r="J31" s="1">
        <v>481</v>
      </c>
      <c r="K31" s="1">
        <v>486</v>
      </c>
      <c r="L31" s="1">
        <v>478</v>
      </c>
      <c r="M31" s="1">
        <v>392</v>
      </c>
      <c r="N31" s="1">
        <v>317</v>
      </c>
      <c r="O31" s="1">
        <v>300</v>
      </c>
    </row>
    <row r="32" spans="1:15" x14ac:dyDescent="0.3">
      <c r="A32" s="7" t="s">
        <v>14</v>
      </c>
      <c r="B32" s="7" t="s">
        <v>100</v>
      </c>
      <c r="C32" s="1">
        <v>160</v>
      </c>
      <c r="D32" s="1">
        <v>145</v>
      </c>
      <c r="E32" s="1">
        <v>125</v>
      </c>
      <c r="F32" s="1">
        <v>108</v>
      </c>
      <c r="G32" s="1">
        <v>99</v>
      </c>
      <c r="H32" s="1">
        <v>94</v>
      </c>
      <c r="I32" s="1">
        <v>85</v>
      </c>
      <c r="J32" s="1">
        <v>82</v>
      </c>
      <c r="K32" s="1">
        <v>90</v>
      </c>
      <c r="L32" s="1">
        <v>97</v>
      </c>
      <c r="M32" s="1">
        <v>86</v>
      </c>
      <c r="N32" s="1">
        <v>75</v>
      </c>
      <c r="O32" s="1">
        <v>80</v>
      </c>
    </row>
    <row r="33" spans="1:15" x14ac:dyDescent="0.3">
      <c r="A33" s="7" t="s">
        <v>15</v>
      </c>
      <c r="B33" s="7" t="s">
        <v>89</v>
      </c>
      <c r="C33" s="1">
        <v>902</v>
      </c>
      <c r="D33" s="1">
        <v>968</v>
      </c>
      <c r="E33" s="1">
        <v>1027</v>
      </c>
      <c r="F33" s="1">
        <v>1081</v>
      </c>
      <c r="G33" s="1">
        <v>1145</v>
      </c>
      <c r="H33" s="1">
        <v>1178</v>
      </c>
      <c r="I33" s="1">
        <v>1238</v>
      </c>
      <c r="J33" s="1">
        <v>1297</v>
      </c>
      <c r="K33" s="1">
        <v>1396</v>
      </c>
      <c r="L33" s="1">
        <v>1507</v>
      </c>
      <c r="M33" s="1">
        <v>1595</v>
      </c>
      <c r="N33" s="1">
        <v>1664</v>
      </c>
      <c r="O33" s="1">
        <v>1812</v>
      </c>
    </row>
    <row r="34" spans="1:15" x14ac:dyDescent="0.3">
      <c r="A34" s="7" t="s">
        <v>15</v>
      </c>
      <c r="B34" s="7" t="s">
        <v>90</v>
      </c>
      <c r="C34" s="1">
        <v>1373</v>
      </c>
      <c r="D34" s="1">
        <v>1364</v>
      </c>
      <c r="E34" s="1">
        <v>1344</v>
      </c>
      <c r="F34" s="1">
        <v>1294</v>
      </c>
      <c r="G34" s="1">
        <v>1290</v>
      </c>
      <c r="H34" s="1">
        <v>1288</v>
      </c>
      <c r="I34" s="1">
        <v>1286</v>
      </c>
      <c r="J34" s="1">
        <v>1344</v>
      </c>
      <c r="K34" s="1">
        <v>1445</v>
      </c>
      <c r="L34" s="1">
        <v>1564</v>
      </c>
      <c r="M34" s="1">
        <v>1816</v>
      </c>
      <c r="N34" s="1">
        <v>1980</v>
      </c>
      <c r="O34" s="1">
        <v>2063</v>
      </c>
    </row>
    <row r="35" spans="1:15" x14ac:dyDescent="0.3">
      <c r="A35" s="7" t="s">
        <v>15</v>
      </c>
      <c r="B35" s="7" t="s">
        <v>91</v>
      </c>
      <c r="C35" s="1">
        <v>59</v>
      </c>
      <c r="D35" s="1">
        <v>74</v>
      </c>
      <c r="E35" s="1">
        <v>81</v>
      </c>
      <c r="F35" s="1">
        <v>73</v>
      </c>
      <c r="G35" s="1">
        <v>79</v>
      </c>
      <c r="H35" s="1">
        <v>76</v>
      </c>
      <c r="I35" s="1">
        <v>84</v>
      </c>
      <c r="J35" s="1">
        <v>93</v>
      </c>
      <c r="K35" s="1">
        <v>101</v>
      </c>
      <c r="L35" s="1">
        <v>104</v>
      </c>
      <c r="M35" s="1">
        <v>109</v>
      </c>
      <c r="N35" s="1">
        <v>119</v>
      </c>
      <c r="O35" s="1">
        <v>140</v>
      </c>
    </row>
    <row r="36" spans="1:15" x14ac:dyDescent="0.3">
      <c r="A36" s="7" t="s">
        <v>15</v>
      </c>
      <c r="B36" s="7" t="s">
        <v>92</v>
      </c>
      <c r="C36" s="1">
        <v>223</v>
      </c>
      <c r="D36" s="1">
        <v>233</v>
      </c>
      <c r="E36" s="1">
        <v>236</v>
      </c>
      <c r="F36" s="1">
        <v>227</v>
      </c>
      <c r="G36" s="1">
        <v>238</v>
      </c>
      <c r="H36" s="1">
        <v>234</v>
      </c>
      <c r="I36" s="1">
        <v>243</v>
      </c>
      <c r="J36" s="1">
        <v>282</v>
      </c>
      <c r="K36" s="1">
        <v>323</v>
      </c>
      <c r="L36" s="1">
        <v>382</v>
      </c>
      <c r="M36" s="1">
        <v>487</v>
      </c>
      <c r="N36" s="1">
        <v>578</v>
      </c>
      <c r="O36" s="1">
        <v>679</v>
      </c>
    </row>
    <row r="37" spans="1:15" x14ac:dyDescent="0.3">
      <c r="A37" s="7" t="s">
        <v>15</v>
      </c>
      <c r="B37" s="7" t="s">
        <v>93</v>
      </c>
      <c r="C37" s="1">
        <v>181</v>
      </c>
      <c r="D37" s="1">
        <v>200</v>
      </c>
      <c r="E37" s="1">
        <v>227</v>
      </c>
      <c r="F37" s="1">
        <v>248</v>
      </c>
      <c r="G37" s="1">
        <v>266</v>
      </c>
      <c r="H37" s="1">
        <v>280</v>
      </c>
      <c r="I37" s="1">
        <v>301</v>
      </c>
      <c r="J37" s="1">
        <v>321</v>
      </c>
      <c r="K37" s="1">
        <v>356</v>
      </c>
      <c r="L37" s="1">
        <v>391</v>
      </c>
      <c r="M37" s="1">
        <v>415</v>
      </c>
      <c r="N37" s="1">
        <v>424</v>
      </c>
      <c r="O37" s="1">
        <v>446</v>
      </c>
    </row>
    <row r="38" spans="1:15" x14ac:dyDescent="0.3">
      <c r="A38" s="7" t="s">
        <v>15</v>
      </c>
      <c r="B38" s="7" t="s">
        <v>94</v>
      </c>
      <c r="C38" s="1">
        <v>51</v>
      </c>
      <c r="D38" s="1">
        <v>52</v>
      </c>
      <c r="E38" s="1">
        <v>49</v>
      </c>
      <c r="F38" s="1">
        <v>52</v>
      </c>
      <c r="G38" s="1">
        <v>48</v>
      </c>
      <c r="H38" s="1">
        <v>49</v>
      </c>
      <c r="I38" s="1">
        <v>57</v>
      </c>
      <c r="J38" s="1">
        <v>60</v>
      </c>
      <c r="K38" s="1">
        <v>68</v>
      </c>
      <c r="L38" s="1">
        <v>78</v>
      </c>
      <c r="M38" s="1">
        <v>87</v>
      </c>
      <c r="N38" s="1">
        <v>97</v>
      </c>
      <c r="O38" s="1">
        <v>108</v>
      </c>
    </row>
    <row r="39" spans="1:15" x14ac:dyDescent="0.3">
      <c r="A39" s="7" t="s">
        <v>15</v>
      </c>
      <c r="B39" s="7" t="s">
        <v>95</v>
      </c>
      <c r="C39" s="1">
        <v>12477</v>
      </c>
      <c r="D39" s="1">
        <v>12696</v>
      </c>
      <c r="E39" s="1">
        <v>12788</v>
      </c>
      <c r="F39" s="1">
        <v>12890</v>
      </c>
      <c r="G39" s="1">
        <v>13197</v>
      </c>
      <c r="H39" s="1">
        <v>13518</v>
      </c>
      <c r="I39" s="1">
        <v>13719</v>
      </c>
      <c r="J39" s="1">
        <v>13998</v>
      </c>
      <c r="K39" s="1">
        <v>14286</v>
      </c>
      <c r="L39" s="1">
        <v>14498</v>
      </c>
      <c r="M39" s="1">
        <v>14962</v>
      </c>
      <c r="N39" s="1">
        <v>15115</v>
      </c>
      <c r="O39" s="1">
        <v>15423</v>
      </c>
    </row>
    <row r="40" spans="1:15" x14ac:dyDescent="0.3">
      <c r="A40" s="7" t="s">
        <v>15</v>
      </c>
      <c r="B40" s="7" t="s">
        <v>96</v>
      </c>
      <c r="C40" s="1">
        <v>1090</v>
      </c>
      <c r="D40" s="1">
        <v>1166</v>
      </c>
      <c r="E40" s="1">
        <v>1194</v>
      </c>
      <c r="F40" s="1">
        <v>1242</v>
      </c>
      <c r="G40" s="1">
        <v>1285</v>
      </c>
      <c r="H40" s="1">
        <v>1285</v>
      </c>
      <c r="I40" s="1">
        <v>1295</v>
      </c>
      <c r="J40" s="1">
        <v>1313</v>
      </c>
      <c r="K40" s="1">
        <v>1345</v>
      </c>
      <c r="L40" s="1">
        <v>1370</v>
      </c>
      <c r="M40" s="1">
        <v>1401</v>
      </c>
      <c r="N40" s="1">
        <v>1371</v>
      </c>
      <c r="O40" s="1">
        <v>1292</v>
      </c>
    </row>
    <row r="41" spans="1:15" x14ac:dyDescent="0.3">
      <c r="A41" s="7" t="s">
        <v>15</v>
      </c>
      <c r="B41" s="7" t="s">
        <v>97</v>
      </c>
      <c r="C41" s="1">
        <v>115</v>
      </c>
      <c r="D41" s="1">
        <v>122</v>
      </c>
      <c r="E41" s="1">
        <v>126</v>
      </c>
      <c r="F41" s="1">
        <v>134</v>
      </c>
      <c r="G41" s="1">
        <v>147</v>
      </c>
      <c r="H41" s="1">
        <v>153</v>
      </c>
      <c r="I41" s="1">
        <v>168</v>
      </c>
      <c r="J41" s="1">
        <v>173</v>
      </c>
      <c r="K41" s="1">
        <v>172</v>
      </c>
      <c r="L41" s="1">
        <v>169</v>
      </c>
      <c r="M41" s="1">
        <v>197</v>
      </c>
      <c r="N41" s="1">
        <v>199</v>
      </c>
      <c r="O41" s="1">
        <v>218</v>
      </c>
    </row>
    <row r="42" spans="1:15" x14ac:dyDescent="0.3">
      <c r="A42" s="7" t="s">
        <v>15</v>
      </c>
      <c r="B42" s="7" t="s">
        <v>98</v>
      </c>
      <c r="C42" s="1">
        <v>213</v>
      </c>
      <c r="D42" s="1">
        <v>222</v>
      </c>
      <c r="E42" s="1">
        <v>226</v>
      </c>
      <c r="F42" s="1">
        <v>217</v>
      </c>
      <c r="G42" s="1">
        <v>224</v>
      </c>
      <c r="H42" s="1">
        <v>207</v>
      </c>
      <c r="I42" s="1">
        <v>219</v>
      </c>
      <c r="J42" s="1">
        <v>249</v>
      </c>
      <c r="K42" s="1">
        <v>295</v>
      </c>
      <c r="L42" s="1">
        <v>305</v>
      </c>
      <c r="M42" s="1">
        <v>381</v>
      </c>
      <c r="N42" s="1">
        <v>410</v>
      </c>
      <c r="O42" s="1">
        <v>464</v>
      </c>
    </row>
    <row r="43" spans="1:15" x14ac:dyDescent="0.3">
      <c r="A43" s="7" t="s">
        <v>15</v>
      </c>
      <c r="B43" s="7" t="s">
        <v>99</v>
      </c>
      <c r="C43" s="1">
        <v>2461</v>
      </c>
      <c r="D43" s="1">
        <v>2344</v>
      </c>
      <c r="E43" s="1">
        <v>2242</v>
      </c>
      <c r="F43" s="1">
        <v>2152</v>
      </c>
      <c r="G43" s="1">
        <v>2076</v>
      </c>
      <c r="H43" s="1">
        <v>2007</v>
      </c>
      <c r="I43" s="1">
        <v>1966</v>
      </c>
      <c r="J43" s="1">
        <v>1932</v>
      </c>
      <c r="K43" s="1">
        <v>1910</v>
      </c>
      <c r="L43" s="1">
        <v>1899</v>
      </c>
      <c r="M43" s="1">
        <v>1654</v>
      </c>
      <c r="N43" s="1">
        <v>1475</v>
      </c>
      <c r="O43" s="1">
        <v>1392</v>
      </c>
    </row>
    <row r="44" spans="1:15" x14ac:dyDescent="0.3">
      <c r="A44" s="7" t="s">
        <v>15</v>
      </c>
      <c r="B44" s="7" t="s">
        <v>100</v>
      </c>
      <c r="C44" s="1">
        <v>520</v>
      </c>
      <c r="D44" s="1">
        <v>497</v>
      </c>
      <c r="E44" s="1">
        <v>462</v>
      </c>
      <c r="F44" s="1">
        <v>421</v>
      </c>
      <c r="G44" s="1">
        <v>416</v>
      </c>
      <c r="H44" s="1">
        <v>400</v>
      </c>
      <c r="I44" s="1">
        <v>400</v>
      </c>
      <c r="J44" s="1">
        <v>393</v>
      </c>
      <c r="K44" s="1">
        <v>387</v>
      </c>
      <c r="L44" s="1">
        <v>408</v>
      </c>
      <c r="M44" s="1">
        <v>380</v>
      </c>
      <c r="N44" s="1">
        <v>337</v>
      </c>
      <c r="O44" s="1">
        <v>332</v>
      </c>
    </row>
    <row r="45" spans="1:15" x14ac:dyDescent="0.3">
      <c r="A45" s="7" t="s">
        <v>16</v>
      </c>
      <c r="B45" s="7" t="s">
        <v>89</v>
      </c>
      <c r="C45" s="1">
        <v>417</v>
      </c>
      <c r="D45" s="1">
        <v>461</v>
      </c>
      <c r="E45" s="1">
        <v>479</v>
      </c>
      <c r="F45" s="1">
        <v>496</v>
      </c>
      <c r="G45" s="1">
        <v>508</v>
      </c>
      <c r="H45" s="1">
        <v>531</v>
      </c>
      <c r="I45" s="1">
        <v>573</v>
      </c>
      <c r="J45" s="1">
        <v>602</v>
      </c>
      <c r="K45" s="1">
        <v>657</v>
      </c>
      <c r="L45" s="1">
        <v>715</v>
      </c>
      <c r="M45" s="1">
        <v>815</v>
      </c>
      <c r="N45" s="1">
        <v>876</v>
      </c>
      <c r="O45" s="1">
        <v>893</v>
      </c>
    </row>
    <row r="46" spans="1:15" x14ac:dyDescent="0.3">
      <c r="A46" s="7" t="s">
        <v>16</v>
      </c>
      <c r="B46" s="7" t="s">
        <v>90</v>
      </c>
      <c r="C46" s="1">
        <v>1813</v>
      </c>
      <c r="D46" s="1">
        <v>1776</v>
      </c>
      <c r="E46" s="1">
        <v>1713</v>
      </c>
      <c r="F46" s="1">
        <v>1688</v>
      </c>
      <c r="G46" s="1">
        <v>1702</v>
      </c>
      <c r="H46" s="1">
        <v>1741</v>
      </c>
      <c r="I46" s="1">
        <v>1764</v>
      </c>
      <c r="J46" s="1">
        <v>1835</v>
      </c>
      <c r="K46" s="1">
        <v>1885</v>
      </c>
      <c r="L46" s="1">
        <v>2061</v>
      </c>
      <c r="M46" s="1">
        <v>2250</v>
      </c>
      <c r="N46" s="1">
        <v>2584</v>
      </c>
      <c r="O46" s="1">
        <v>2667</v>
      </c>
    </row>
    <row r="47" spans="1:15" x14ac:dyDescent="0.3">
      <c r="A47" s="7" t="s">
        <v>16</v>
      </c>
      <c r="B47" s="7" t="s">
        <v>91</v>
      </c>
      <c r="C47" s="1">
        <v>37</v>
      </c>
      <c r="D47" s="1">
        <v>36</v>
      </c>
      <c r="E47" s="1">
        <v>44</v>
      </c>
      <c r="F47" s="1">
        <v>45</v>
      </c>
      <c r="G47" s="1">
        <v>46</v>
      </c>
      <c r="H47" s="1">
        <v>49</v>
      </c>
      <c r="I47" s="1">
        <v>48</v>
      </c>
      <c r="J47" s="1">
        <v>60</v>
      </c>
      <c r="K47" s="1">
        <v>75</v>
      </c>
      <c r="L47" s="1">
        <v>84</v>
      </c>
      <c r="M47" s="1">
        <v>90</v>
      </c>
      <c r="N47" s="1">
        <v>97</v>
      </c>
      <c r="O47" s="1">
        <v>103</v>
      </c>
    </row>
    <row r="48" spans="1:15" x14ac:dyDescent="0.3">
      <c r="A48" s="7" t="s">
        <v>16</v>
      </c>
      <c r="B48" s="7" t="s">
        <v>92</v>
      </c>
      <c r="C48" s="1">
        <v>184</v>
      </c>
      <c r="D48" s="1">
        <v>187</v>
      </c>
      <c r="E48" s="1">
        <v>171</v>
      </c>
      <c r="F48" s="1">
        <v>183</v>
      </c>
      <c r="G48" s="1">
        <v>197</v>
      </c>
      <c r="H48" s="1">
        <v>199</v>
      </c>
      <c r="I48" s="1">
        <v>228</v>
      </c>
      <c r="J48" s="1">
        <v>265</v>
      </c>
      <c r="K48" s="1">
        <v>332</v>
      </c>
      <c r="L48" s="1">
        <v>403</v>
      </c>
      <c r="M48" s="1">
        <v>465</v>
      </c>
      <c r="N48" s="1">
        <v>522</v>
      </c>
      <c r="O48" s="1">
        <v>566</v>
      </c>
    </row>
    <row r="49" spans="1:15" x14ac:dyDescent="0.3">
      <c r="A49" s="7" t="s">
        <v>16</v>
      </c>
      <c r="B49" s="7" t="s">
        <v>93</v>
      </c>
      <c r="C49" s="1">
        <v>89</v>
      </c>
      <c r="D49" s="1">
        <v>97</v>
      </c>
      <c r="E49" s="1">
        <v>105</v>
      </c>
      <c r="F49" s="1">
        <v>114</v>
      </c>
      <c r="G49" s="1">
        <v>115</v>
      </c>
      <c r="H49" s="1">
        <v>128</v>
      </c>
      <c r="I49" s="1">
        <v>141</v>
      </c>
      <c r="J49" s="1">
        <v>151</v>
      </c>
      <c r="K49" s="1">
        <v>168</v>
      </c>
      <c r="L49" s="1">
        <v>186</v>
      </c>
      <c r="M49" s="1">
        <v>196</v>
      </c>
      <c r="N49" s="1">
        <v>207</v>
      </c>
      <c r="O49" s="1">
        <v>221</v>
      </c>
    </row>
    <row r="50" spans="1:15" x14ac:dyDescent="0.3">
      <c r="A50" s="7" t="s">
        <v>16</v>
      </c>
      <c r="B50" s="7" t="s">
        <v>94</v>
      </c>
      <c r="C50" s="1">
        <v>50</v>
      </c>
      <c r="D50" s="1">
        <v>50</v>
      </c>
      <c r="E50" s="1">
        <v>54</v>
      </c>
      <c r="F50" s="1">
        <v>54</v>
      </c>
      <c r="G50" s="1">
        <v>54</v>
      </c>
      <c r="H50" s="1">
        <v>55</v>
      </c>
      <c r="I50" s="1">
        <v>59</v>
      </c>
      <c r="J50" s="1">
        <v>73</v>
      </c>
      <c r="K50" s="1">
        <v>73</v>
      </c>
      <c r="L50" s="1">
        <v>80</v>
      </c>
      <c r="M50" s="1">
        <v>93</v>
      </c>
      <c r="N50" s="1">
        <v>96</v>
      </c>
      <c r="O50" s="1">
        <v>103</v>
      </c>
    </row>
    <row r="51" spans="1:15" x14ac:dyDescent="0.3">
      <c r="A51" s="7" t="s">
        <v>16</v>
      </c>
      <c r="B51" s="7" t="s">
        <v>95</v>
      </c>
      <c r="C51" s="1">
        <v>4913</v>
      </c>
      <c r="D51" s="1">
        <v>4972</v>
      </c>
      <c r="E51" s="1">
        <v>4991</v>
      </c>
      <c r="F51" s="1">
        <v>5004</v>
      </c>
      <c r="G51" s="1">
        <v>5155</v>
      </c>
      <c r="H51" s="1">
        <v>5258</v>
      </c>
      <c r="I51" s="1">
        <v>5391</v>
      </c>
      <c r="J51" s="1">
        <v>5502</v>
      </c>
      <c r="K51" s="1">
        <v>5588</v>
      </c>
      <c r="L51" s="1">
        <v>5741</v>
      </c>
      <c r="M51" s="1">
        <v>6020</v>
      </c>
      <c r="N51" s="1">
        <v>6205</v>
      </c>
      <c r="O51" s="1">
        <v>6346</v>
      </c>
    </row>
    <row r="52" spans="1:15" x14ac:dyDescent="0.3">
      <c r="A52" s="7" t="s">
        <v>16</v>
      </c>
      <c r="B52" s="7" t="s">
        <v>96</v>
      </c>
      <c r="C52" s="1">
        <v>622</v>
      </c>
      <c r="D52" s="1">
        <v>624</v>
      </c>
      <c r="E52" s="1">
        <v>644</v>
      </c>
      <c r="F52" s="1">
        <v>658</v>
      </c>
      <c r="G52" s="1">
        <v>628</v>
      </c>
      <c r="H52" s="1">
        <v>653</v>
      </c>
      <c r="I52" s="1">
        <v>663</v>
      </c>
      <c r="J52" s="1">
        <v>672</v>
      </c>
      <c r="K52" s="1">
        <v>715</v>
      </c>
      <c r="L52" s="1">
        <v>729</v>
      </c>
      <c r="M52" s="1">
        <v>748</v>
      </c>
      <c r="N52" s="1">
        <v>749</v>
      </c>
      <c r="O52" s="1">
        <v>710</v>
      </c>
    </row>
    <row r="53" spans="1:15" x14ac:dyDescent="0.3">
      <c r="A53" s="7" t="s">
        <v>16</v>
      </c>
      <c r="B53" s="7" t="s">
        <v>97</v>
      </c>
      <c r="C53" s="1">
        <v>78</v>
      </c>
      <c r="D53" s="1">
        <v>82</v>
      </c>
      <c r="E53" s="1">
        <v>88</v>
      </c>
      <c r="F53" s="1">
        <v>96</v>
      </c>
      <c r="G53" s="1">
        <v>95</v>
      </c>
      <c r="H53" s="1">
        <v>104</v>
      </c>
      <c r="I53" s="1">
        <v>108</v>
      </c>
      <c r="J53" s="1">
        <v>111</v>
      </c>
      <c r="K53" s="1">
        <v>129</v>
      </c>
      <c r="L53" s="1">
        <v>133</v>
      </c>
      <c r="M53" s="1">
        <v>130</v>
      </c>
      <c r="N53" s="1">
        <v>133</v>
      </c>
      <c r="O53" s="1">
        <v>135</v>
      </c>
    </row>
    <row r="54" spans="1:15" x14ac:dyDescent="0.3">
      <c r="A54" s="7" t="s">
        <v>16</v>
      </c>
      <c r="B54" s="7" t="s">
        <v>98</v>
      </c>
      <c r="C54" s="1">
        <v>229</v>
      </c>
      <c r="D54" s="1">
        <v>221</v>
      </c>
      <c r="E54" s="1">
        <v>233</v>
      </c>
      <c r="F54" s="1">
        <v>224</v>
      </c>
      <c r="G54" s="1">
        <v>238</v>
      </c>
      <c r="H54" s="1">
        <v>252</v>
      </c>
      <c r="I54" s="1">
        <v>273</v>
      </c>
      <c r="J54" s="1">
        <v>324</v>
      </c>
      <c r="K54" s="1">
        <v>380</v>
      </c>
      <c r="L54" s="1">
        <v>453</v>
      </c>
      <c r="M54" s="1">
        <v>541</v>
      </c>
      <c r="N54" s="1">
        <v>631</v>
      </c>
      <c r="O54" s="1">
        <v>676</v>
      </c>
    </row>
    <row r="55" spans="1:15" x14ac:dyDescent="0.3">
      <c r="A55" s="7" t="s">
        <v>16</v>
      </c>
      <c r="B55" s="7" t="s">
        <v>99</v>
      </c>
      <c r="C55" s="1">
        <v>918</v>
      </c>
      <c r="D55" s="1">
        <v>911</v>
      </c>
      <c r="E55" s="1">
        <v>865</v>
      </c>
      <c r="F55" s="1">
        <v>810</v>
      </c>
      <c r="G55" s="1">
        <v>787</v>
      </c>
      <c r="H55" s="1">
        <v>773</v>
      </c>
      <c r="I55" s="1">
        <v>733</v>
      </c>
      <c r="J55" s="1">
        <v>709</v>
      </c>
      <c r="K55" s="1">
        <v>710</v>
      </c>
      <c r="L55" s="1">
        <v>710</v>
      </c>
      <c r="M55" s="1">
        <v>626</v>
      </c>
      <c r="N55" s="1">
        <v>562</v>
      </c>
      <c r="O55" s="1">
        <v>507</v>
      </c>
    </row>
    <row r="56" spans="1:15" x14ac:dyDescent="0.3">
      <c r="A56" s="7" t="s">
        <v>16</v>
      </c>
      <c r="B56" s="7" t="s">
        <v>100</v>
      </c>
      <c r="C56" s="1">
        <v>489</v>
      </c>
      <c r="D56" s="1">
        <v>461</v>
      </c>
      <c r="E56" s="1">
        <v>415</v>
      </c>
      <c r="F56" s="1">
        <v>397</v>
      </c>
      <c r="G56" s="1">
        <v>392</v>
      </c>
      <c r="H56" s="1">
        <v>374</v>
      </c>
      <c r="I56" s="1">
        <v>359</v>
      </c>
      <c r="J56" s="1">
        <v>368</v>
      </c>
      <c r="K56" s="1">
        <v>378</v>
      </c>
      <c r="L56" s="1">
        <v>381</v>
      </c>
      <c r="M56" s="1">
        <v>391</v>
      </c>
      <c r="N56" s="1">
        <v>384</v>
      </c>
      <c r="O56" s="1">
        <v>370</v>
      </c>
    </row>
    <row r="57" spans="1:15" x14ac:dyDescent="0.3">
      <c r="A57" s="7" t="s">
        <v>17</v>
      </c>
      <c r="B57" s="7" t="s">
        <v>89</v>
      </c>
      <c r="C57" s="1">
        <v>345</v>
      </c>
      <c r="D57" s="1">
        <v>321</v>
      </c>
      <c r="E57" s="1">
        <v>250</v>
      </c>
      <c r="F57" s="1">
        <v>204</v>
      </c>
      <c r="G57" s="1">
        <v>194</v>
      </c>
      <c r="H57" s="1">
        <v>200</v>
      </c>
      <c r="I57" s="1">
        <v>215</v>
      </c>
      <c r="J57" s="1">
        <v>265</v>
      </c>
      <c r="K57" s="1">
        <v>301</v>
      </c>
      <c r="L57" s="1">
        <v>270</v>
      </c>
      <c r="M57" s="1">
        <v>236</v>
      </c>
      <c r="N57" s="1">
        <v>168</v>
      </c>
      <c r="O57" s="1">
        <v>199</v>
      </c>
    </row>
    <row r="58" spans="1:15" x14ac:dyDescent="0.3">
      <c r="A58" s="7" t="s">
        <v>17</v>
      </c>
      <c r="B58" s="7" t="s">
        <v>90</v>
      </c>
      <c r="C58" s="1">
        <v>2535</v>
      </c>
      <c r="D58" s="1">
        <v>2397</v>
      </c>
      <c r="E58" s="1">
        <v>1947</v>
      </c>
      <c r="F58" s="1">
        <v>1255</v>
      </c>
      <c r="G58" s="1">
        <v>1048</v>
      </c>
      <c r="H58" s="1">
        <v>1094</v>
      </c>
      <c r="I58" s="1">
        <v>1319</v>
      </c>
      <c r="J58" s="1">
        <v>1744</v>
      </c>
      <c r="K58" s="1">
        <v>2540</v>
      </c>
      <c r="L58" s="1">
        <v>3224</v>
      </c>
      <c r="M58" s="1">
        <v>3976</v>
      </c>
      <c r="N58" s="1">
        <v>6032</v>
      </c>
      <c r="O58" s="1">
        <v>9222</v>
      </c>
    </row>
    <row r="59" spans="1:15" x14ac:dyDescent="0.3">
      <c r="A59" s="7" t="s">
        <v>17</v>
      </c>
      <c r="B59" s="7" t="s">
        <v>91</v>
      </c>
      <c r="C59" s="1">
        <v>22</v>
      </c>
      <c r="D59" s="1">
        <v>20</v>
      </c>
      <c r="E59" s="1">
        <v>22</v>
      </c>
      <c r="F59" s="1">
        <v>14</v>
      </c>
      <c r="G59" s="1">
        <v>10</v>
      </c>
      <c r="H59" s="1">
        <v>10</v>
      </c>
      <c r="I59" s="1">
        <v>9</v>
      </c>
      <c r="J59" s="1">
        <v>9</v>
      </c>
      <c r="K59" s="1">
        <v>11</v>
      </c>
      <c r="L59" s="1">
        <v>11</v>
      </c>
      <c r="M59" s="1">
        <v>12</v>
      </c>
      <c r="N59" s="1">
        <v>14</v>
      </c>
      <c r="O59" s="1">
        <v>22</v>
      </c>
    </row>
    <row r="60" spans="1:15" x14ac:dyDescent="0.3">
      <c r="A60" s="7" t="s">
        <v>17</v>
      </c>
      <c r="B60" s="7" t="s">
        <v>92</v>
      </c>
      <c r="C60" s="1">
        <v>543</v>
      </c>
      <c r="D60" s="1">
        <v>503</v>
      </c>
      <c r="E60" s="1">
        <v>420</v>
      </c>
      <c r="F60" s="1">
        <v>262</v>
      </c>
      <c r="G60" s="1">
        <v>227</v>
      </c>
      <c r="H60" s="1">
        <v>251</v>
      </c>
      <c r="I60" s="1">
        <v>332</v>
      </c>
      <c r="J60" s="1">
        <v>792</v>
      </c>
      <c r="K60" s="1">
        <v>936</v>
      </c>
      <c r="L60" s="1">
        <v>1104</v>
      </c>
      <c r="M60" s="1">
        <v>1101</v>
      </c>
      <c r="N60" s="1">
        <v>1338</v>
      </c>
      <c r="O60" s="1">
        <v>2014</v>
      </c>
    </row>
    <row r="61" spans="1:15" x14ac:dyDescent="0.3">
      <c r="A61" s="7" t="s">
        <v>17</v>
      </c>
      <c r="B61" s="7" t="s">
        <v>93</v>
      </c>
      <c r="C61" s="1">
        <v>25</v>
      </c>
      <c r="D61" s="1">
        <v>27</v>
      </c>
      <c r="E61" s="1">
        <v>26</v>
      </c>
      <c r="F61" s="1">
        <v>21</v>
      </c>
      <c r="G61" s="1">
        <v>16</v>
      </c>
      <c r="H61" s="1">
        <v>11</v>
      </c>
      <c r="I61" s="1">
        <v>18</v>
      </c>
      <c r="J61" s="1">
        <v>18</v>
      </c>
      <c r="K61" s="1">
        <v>17</v>
      </c>
      <c r="L61" s="1">
        <v>15</v>
      </c>
      <c r="M61" s="1">
        <v>28</v>
      </c>
      <c r="N61" s="1">
        <v>27</v>
      </c>
      <c r="O61" s="1">
        <v>30</v>
      </c>
    </row>
    <row r="62" spans="1:15" x14ac:dyDescent="0.3">
      <c r="A62" s="7" t="s">
        <v>17</v>
      </c>
      <c r="B62" s="7" t="s">
        <v>94</v>
      </c>
      <c r="C62" s="1">
        <v>236</v>
      </c>
      <c r="D62" s="1">
        <v>223</v>
      </c>
      <c r="E62" s="1">
        <v>190</v>
      </c>
      <c r="F62" s="1">
        <v>129</v>
      </c>
      <c r="G62" s="1">
        <v>75</v>
      </c>
      <c r="H62" s="1">
        <v>86</v>
      </c>
      <c r="I62" s="1">
        <v>91</v>
      </c>
      <c r="J62" s="1">
        <v>124</v>
      </c>
      <c r="K62" s="1">
        <v>180</v>
      </c>
      <c r="L62" s="1">
        <v>202</v>
      </c>
      <c r="M62" s="1">
        <v>182</v>
      </c>
      <c r="N62" s="1">
        <v>252</v>
      </c>
      <c r="O62" s="1">
        <v>281</v>
      </c>
    </row>
    <row r="63" spans="1:15" x14ac:dyDescent="0.3">
      <c r="A63" s="7" t="s">
        <v>17</v>
      </c>
      <c r="B63" s="7" t="s">
        <v>95</v>
      </c>
      <c r="C63" s="1">
        <v>1163</v>
      </c>
      <c r="D63" s="1">
        <v>1041</v>
      </c>
      <c r="E63" s="1">
        <v>817</v>
      </c>
      <c r="F63" s="1">
        <v>605</v>
      </c>
      <c r="G63" s="1">
        <v>591</v>
      </c>
      <c r="H63" s="1">
        <v>592</v>
      </c>
      <c r="I63" s="1">
        <v>571</v>
      </c>
      <c r="J63" s="1">
        <v>570</v>
      </c>
      <c r="K63" s="1">
        <v>600</v>
      </c>
      <c r="L63" s="1">
        <v>585</v>
      </c>
      <c r="M63" s="1">
        <v>633</v>
      </c>
      <c r="N63" s="1">
        <v>595</v>
      </c>
      <c r="O63" s="1">
        <v>783</v>
      </c>
    </row>
    <row r="64" spans="1:15" x14ac:dyDescent="0.3">
      <c r="A64" s="7" t="s">
        <v>17</v>
      </c>
      <c r="B64" s="7" t="s">
        <v>96</v>
      </c>
      <c r="C64" s="1">
        <v>6668</v>
      </c>
      <c r="D64" s="1">
        <v>6263</v>
      </c>
      <c r="E64" s="1">
        <v>5728</v>
      </c>
      <c r="F64" s="1">
        <v>3614</v>
      </c>
      <c r="G64" s="1">
        <v>2512</v>
      </c>
      <c r="H64" s="1">
        <v>2292</v>
      </c>
      <c r="I64" s="1">
        <v>2193</v>
      </c>
      <c r="J64" s="1">
        <v>2195</v>
      </c>
      <c r="K64" s="1">
        <v>2455</v>
      </c>
      <c r="L64" s="1">
        <v>2339</v>
      </c>
      <c r="M64" s="1">
        <v>2008</v>
      </c>
      <c r="N64" s="1">
        <v>2223</v>
      </c>
      <c r="O64" s="1">
        <v>2738</v>
      </c>
    </row>
    <row r="65" spans="1:15" x14ac:dyDescent="0.3">
      <c r="A65" s="7" t="s">
        <v>17</v>
      </c>
      <c r="B65" s="7" t="s">
        <v>97</v>
      </c>
      <c r="C65" s="1">
        <v>64</v>
      </c>
      <c r="D65" s="1">
        <v>63</v>
      </c>
      <c r="E65" s="1">
        <v>59</v>
      </c>
      <c r="F65" s="1">
        <v>35</v>
      </c>
      <c r="G65" s="1">
        <v>30</v>
      </c>
      <c r="H65" s="1">
        <v>39</v>
      </c>
      <c r="I65" s="1">
        <v>23</v>
      </c>
      <c r="J65" s="1">
        <v>24</v>
      </c>
      <c r="K65" s="1">
        <v>36</v>
      </c>
      <c r="L65" s="1">
        <v>35</v>
      </c>
      <c r="M65" s="1">
        <v>36</v>
      </c>
      <c r="N65" s="1">
        <v>32</v>
      </c>
      <c r="O65" s="1">
        <v>48</v>
      </c>
    </row>
    <row r="66" spans="1:15" x14ac:dyDescent="0.3">
      <c r="A66" s="7" t="s">
        <v>17</v>
      </c>
      <c r="B66" s="7" t="s">
        <v>98</v>
      </c>
      <c r="C66" s="1">
        <v>630</v>
      </c>
      <c r="D66" s="1">
        <v>620</v>
      </c>
      <c r="E66" s="1">
        <v>515</v>
      </c>
      <c r="F66" s="1">
        <v>350</v>
      </c>
      <c r="G66" s="1">
        <v>285</v>
      </c>
      <c r="H66" s="1">
        <v>326</v>
      </c>
      <c r="I66" s="1">
        <v>511</v>
      </c>
      <c r="J66" s="1">
        <v>882</v>
      </c>
      <c r="K66" s="1">
        <v>1004</v>
      </c>
      <c r="L66" s="1">
        <v>1305</v>
      </c>
      <c r="M66" s="1">
        <v>1173</v>
      </c>
      <c r="N66" s="1">
        <v>1694</v>
      </c>
      <c r="O66" s="1">
        <v>2145</v>
      </c>
    </row>
    <row r="67" spans="1:15" x14ac:dyDescent="0.3">
      <c r="A67" s="7" t="s">
        <v>17</v>
      </c>
      <c r="B67" s="7" t="s">
        <v>99</v>
      </c>
      <c r="C67" s="1">
        <v>714</v>
      </c>
      <c r="D67" s="1">
        <v>565</v>
      </c>
      <c r="E67" s="1">
        <v>322</v>
      </c>
      <c r="F67" s="1">
        <v>170</v>
      </c>
      <c r="G67" s="1">
        <v>121</v>
      </c>
      <c r="H67" s="1">
        <v>108</v>
      </c>
      <c r="I67" s="1">
        <v>98</v>
      </c>
      <c r="J67" s="1">
        <v>96</v>
      </c>
      <c r="K67" s="1">
        <v>85</v>
      </c>
      <c r="L67" s="1">
        <v>85</v>
      </c>
      <c r="M67" s="1">
        <v>71</v>
      </c>
      <c r="N67" s="1">
        <v>64</v>
      </c>
      <c r="O67" s="1">
        <v>70</v>
      </c>
    </row>
    <row r="68" spans="1:15" x14ac:dyDescent="0.3">
      <c r="A68" s="7" t="s">
        <v>17</v>
      </c>
      <c r="B68" s="7" t="s">
        <v>100</v>
      </c>
      <c r="C68" s="1">
        <v>3290</v>
      </c>
      <c r="D68" s="1">
        <v>2488</v>
      </c>
      <c r="E68" s="1">
        <v>1459</v>
      </c>
      <c r="F68" s="1">
        <v>689</v>
      </c>
      <c r="G68" s="1">
        <v>455</v>
      </c>
      <c r="H68" s="1">
        <v>378</v>
      </c>
      <c r="I68" s="1">
        <v>392</v>
      </c>
      <c r="J68" s="1">
        <v>490</v>
      </c>
      <c r="K68" s="1">
        <v>562</v>
      </c>
      <c r="L68" s="1">
        <v>631</v>
      </c>
      <c r="M68" s="1">
        <v>610</v>
      </c>
      <c r="N68" s="1">
        <v>674</v>
      </c>
      <c r="O68" s="1">
        <v>789</v>
      </c>
    </row>
    <row r="69" spans="1:15" x14ac:dyDescent="0.3">
      <c r="A69" s="10" t="s">
        <v>18</v>
      </c>
      <c r="B69" s="10" t="s">
        <v>18</v>
      </c>
      <c r="C69" s="5">
        <v>236244</v>
      </c>
      <c r="D69" s="5">
        <v>238261</v>
      </c>
      <c r="E69" s="5">
        <v>236921</v>
      </c>
      <c r="F69" s="5">
        <v>234732</v>
      </c>
      <c r="G69" s="5">
        <v>237239</v>
      </c>
      <c r="H69" s="5">
        <v>242642</v>
      </c>
      <c r="I69" s="5">
        <v>250210</v>
      </c>
      <c r="J69" s="5">
        <v>260320</v>
      </c>
      <c r="K69" s="5">
        <v>272255</v>
      </c>
      <c r="L69" s="5">
        <v>283663</v>
      </c>
      <c r="M69" s="5">
        <v>296182</v>
      </c>
      <c r="N69" s="5">
        <v>313829</v>
      </c>
      <c r="O69" s="5">
        <v>328149</v>
      </c>
    </row>
    <row r="70" spans="1:15" x14ac:dyDescent="0.3">
      <c r="A70" s="15"/>
      <c r="B70" s="15"/>
    </row>
    <row r="71" spans="1:15" x14ac:dyDescent="0.3">
      <c r="A71" s="15"/>
      <c r="B71" s="15"/>
    </row>
    <row r="72" spans="1:15" x14ac:dyDescent="0.3">
      <c r="A72" s="15"/>
      <c r="B72" s="15"/>
      <c r="C72" s="18" t="s">
        <v>37</v>
      </c>
      <c r="D72" s="19"/>
      <c r="E72" s="19"/>
      <c r="F72" s="19"/>
      <c r="G72" s="19"/>
      <c r="H72" s="19"/>
      <c r="I72" s="19"/>
      <c r="J72" s="19"/>
      <c r="K72" s="19"/>
      <c r="L72" s="19"/>
      <c r="M72" s="19"/>
      <c r="N72" s="19"/>
      <c r="O72" s="19"/>
    </row>
    <row r="73" spans="1:15" x14ac:dyDescent="0.3">
      <c r="A73" s="9" t="s">
        <v>41</v>
      </c>
      <c r="B73" s="9" t="s">
        <v>41</v>
      </c>
      <c r="C73" s="4" t="s">
        <v>0</v>
      </c>
      <c r="D73" s="4" t="s">
        <v>1</v>
      </c>
      <c r="E73" s="4" t="s">
        <v>2</v>
      </c>
      <c r="F73" s="4" t="s">
        <v>3</v>
      </c>
      <c r="G73" s="4" t="s">
        <v>4</v>
      </c>
      <c r="H73" s="4" t="s">
        <v>5</v>
      </c>
      <c r="I73" s="4" t="s">
        <v>6</v>
      </c>
      <c r="J73" s="4" t="s">
        <v>7</v>
      </c>
      <c r="K73" s="4" t="s">
        <v>8</v>
      </c>
      <c r="L73" s="4" t="s">
        <v>9</v>
      </c>
      <c r="M73" s="4" t="s">
        <v>10</v>
      </c>
      <c r="N73" s="4" t="s">
        <v>11</v>
      </c>
      <c r="O73" s="4" t="s">
        <v>12</v>
      </c>
    </row>
    <row r="74" spans="1:15" x14ac:dyDescent="0.3">
      <c r="A74" s="8" t="s">
        <v>13</v>
      </c>
      <c r="B74" s="8" t="s">
        <v>89</v>
      </c>
      <c r="C74" s="2">
        <v>0.16001250226192201</v>
      </c>
      <c r="D74" s="2">
        <v>0.16568071149744501</v>
      </c>
      <c r="E74" s="2">
        <v>0.17208784213876499</v>
      </c>
      <c r="F74" s="2">
        <v>0.17805071253225399</v>
      </c>
      <c r="G74" s="2">
        <v>0.18323729782336701</v>
      </c>
      <c r="H74" s="2">
        <v>0.188264873379377</v>
      </c>
      <c r="I74" s="2">
        <v>0.194212853073819</v>
      </c>
      <c r="J74" s="2">
        <v>0.200171316158163</v>
      </c>
      <c r="K74" s="2">
        <v>0.20568824527916499</v>
      </c>
      <c r="L74" s="2">
        <v>0.212599838463609</v>
      </c>
      <c r="M74" s="2">
        <v>0.222024722180762</v>
      </c>
      <c r="N74" s="2">
        <v>0.23092454553880001</v>
      </c>
      <c r="O74" s="2">
        <v>0.23962578312784699</v>
      </c>
    </row>
    <row r="75" spans="1:15" x14ac:dyDescent="0.3">
      <c r="A75" s="8" t="s">
        <v>13</v>
      </c>
      <c r="B75" s="8" t="s">
        <v>90</v>
      </c>
      <c r="C75" s="2">
        <v>0.487684101584269</v>
      </c>
      <c r="D75" s="2">
        <v>0.48144938952343402</v>
      </c>
      <c r="E75" s="2">
        <v>0.477691446943311</v>
      </c>
      <c r="F75" s="2">
        <v>0.478522417520444</v>
      </c>
      <c r="G75" s="2">
        <v>0.477435913104586</v>
      </c>
      <c r="H75" s="2">
        <v>0.47557723193893903</v>
      </c>
      <c r="I75" s="2">
        <v>0.475360820421108</v>
      </c>
      <c r="J75" s="2">
        <v>0.47592888795657801</v>
      </c>
      <c r="K75" s="2">
        <v>0.47465647914227599</v>
      </c>
      <c r="L75" s="2">
        <v>0.47736446197596499</v>
      </c>
      <c r="M75" s="2">
        <v>0.48721128181417001</v>
      </c>
      <c r="N75" s="2">
        <v>0.495932558582587</v>
      </c>
      <c r="O75" s="2">
        <v>0.50144192158866896</v>
      </c>
    </row>
    <row r="76" spans="1:15" x14ac:dyDescent="0.3">
      <c r="A76" s="8" t="s">
        <v>13</v>
      </c>
      <c r="B76" s="8" t="s">
        <v>91</v>
      </c>
      <c r="C76" s="2">
        <v>1.4583230518679401E-2</v>
      </c>
      <c r="D76" s="2">
        <v>1.53969978671174E-2</v>
      </c>
      <c r="E76" s="2">
        <v>1.6072565245066801E-2</v>
      </c>
      <c r="F76" s="2">
        <v>1.7058422154772799E-2</v>
      </c>
      <c r="G76" s="2">
        <v>1.8081967466361801E-2</v>
      </c>
      <c r="H76" s="2">
        <v>1.89325093905247E-2</v>
      </c>
      <c r="I76" s="2">
        <v>2.00866366009969E-2</v>
      </c>
      <c r="J76" s="2">
        <v>2.0724899642123401E-2</v>
      </c>
      <c r="K76" s="2">
        <v>2.1750001760848601E-2</v>
      </c>
      <c r="L76" s="2">
        <v>2.3001677493286601E-2</v>
      </c>
      <c r="M76" s="2">
        <v>2.4695043352012901E-2</v>
      </c>
      <c r="N76" s="2">
        <v>2.6440175296905798E-2</v>
      </c>
      <c r="O76" s="2">
        <v>2.8390206609696201E-2</v>
      </c>
    </row>
    <row r="77" spans="1:15" x14ac:dyDescent="0.3">
      <c r="A77" s="8" t="s">
        <v>13</v>
      </c>
      <c r="B77" s="8" t="s">
        <v>92</v>
      </c>
      <c r="C77" s="2">
        <v>8.2891489531088297E-2</v>
      </c>
      <c r="D77" s="2">
        <v>8.3355651831429706E-2</v>
      </c>
      <c r="E77" s="2">
        <v>8.4395833004995993E-2</v>
      </c>
      <c r="F77" s="2">
        <v>8.6364633267537697E-2</v>
      </c>
      <c r="G77" s="2">
        <v>8.9003635919215396E-2</v>
      </c>
      <c r="H77" s="2">
        <v>9.3609559874460305E-2</v>
      </c>
      <c r="I77" s="2">
        <v>0.101267237645481</v>
      </c>
      <c r="J77" s="2">
        <v>0.108726433647114</v>
      </c>
      <c r="K77" s="2">
        <v>0.11427691170127501</v>
      </c>
      <c r="L77" s="2">
        <v>0.12214475736171</v>
      </c>
      <c r="M77" s="2">
        <v>0.131628170908556</v>
      </c>
      <c r="N77" s="2">
        <v>0.137388073918842</v>
      </c>
      <c r="O77" s="2">
        <v>0.14361721544863801</v>
      </c>
    </row>
    <row r="78" spans="1:15" x14ac:dyDescent="0.3">
      <c r="A78" s="8" t="s">
        <v>13</v>
      </c>
      <c r="B78" s="8" t="s">
        <v>93</v>
      </c>
      <c r="C78" s="2">
        <v>2.2249091118458901E-2</v>
      </c>
      <c r="D78" s="2">
        <v>2.32685419936416E-2</v>
      </c>
      <c r="E78" s="2">
        <v>2.4435073201782301E-2</v>
      </c>
      <c r="F78" s="2">
        <v>2.5905272817110199E-2</v>
      </c>
      <c r="G78" s="2">
        <v>2.6756059505970702E-2</v>
      </c>
      <c r="H78" s="2">
        <v>2.7641463710166E-2</v>
      </c>
      <c r="I78" s="2">
        <v>2.8587111322098301E-2</v>
      </c>
      <c r="J78" s="2">
        <v>2.9544778123797698E-2</v>
      </c>
      <c r="K78" s="2">
        <v>3.0511984335490999E-2</v>
      </c>
      <c r="L78" s="2">
        <v>3.13132080160708E-2</v>
      </c>
      <c r="M78" s="2">
        <v>3.2775207261971001E-2</v>
      </c>
      <c r="N78" s="2">
        <v>3.3874405857352803E-2</v>
      </c>
      <c r="O78" s="2">
        <v>3.49208611652813E-2</v>
      </c>
    </row>
    <row r="79" spans="1:15" x14ac:dyDescent="0.3">
      <c r="A79" s="8" t="s">
        <v>13</v>
      </c>
      <c r="B79" s="8" t="s">
        <v>94</v>
      </c>
      <c r="C79" s="2">
        <v>1.9345593503701901E-2</v>
      </c>
      <c r="D79" s="2">
        <v>1.9661283970067001E-2</v>
      </c>
      <c r="E79" s="2">
        <v>1.9857843059999099E-2</v>
      </c>
      <c r="F79" s="2">
        <v>2.0067675533414799E-2</v>
      </c>
      <c r="G79" s="2">
        <v>2.0257264199944999E-2</v>
      </c>
      <c r="H79" s="2">
        <v>2.0658051777741802E-2</v>
      </c>
      <c r="I79" s="2">
        <v>2.0845849691922901E-2</v>
      </c>
      <c r="J79" s="2">
        <v>2.1186773999003601E-2</v>
      </c>
      <c r="K79" s="2">
        <v>2.17511861482531E-2</v>
      </c>
      <c r="L79" s="2">
        <v>2.2073662966700301E-2</v>
      </c>
      <c r="M79" s="2">
        <v>2.1552720623778401E-2</v>
      </c>
      <c r="N79" s="2">
        <v>2.1461230710611501E-2</v>
      </c>
      <c r="O79" s="2">
        <v>2.1190771701832499E-2</v>
      </c>
    </row>
    <row r="80" spans="1:15" x14ac:dyDescent="0.3">
      <c r="A80" s="8" t="s">
        <v>13</v>
      </c>
      <c r="B80" s="8" t="s">
        <v>95</v>
      </c>
      <c r="C80" s="2">
        <v>0.69380973531395496</v>
      </c>
      <c r="D80" s="2">
        <v>0.68927522234295102</v>
      </c>
      <c r="E80" s="2">
        <v>0.68519255251432198</v>
      </c>
      <c r="F80" s="2">
        <v>0.68118397214183202</v>
      </c>
      <c r="G80" s="2">
        <v>0.67663324733907004</v>
      </c>
      <c r="H80" s="2">
        <v>0.67207379134860001</v>
      </c>
      <c r="I80" s="2">
        <v>0.66607821030144798</v>
      </c>
      <c r="J80" s="2">
        <v>0.65993016688807105</v>
      </c>
      <c r="K80" s="2">
        <v>0.65392281848468403</v>
      </c>
      <c r="L80" s="2">
        <v>0.64562091413029199</v>
      </c>
      <c r="M80" s="2">
        <v>0.63934381741950397</v>
      </c>
      <c r="N80" s="2">
        <v>0.63154549907982405</v>
      </c>
      <c r="O80" s="2">
        <v>0.62204484641947799</v>
      </c>
    </row>
    <row r="81" spans="1:15" x14ac:dyDescent="0.3">
      <c r="A81" s="8" t="s">
        <v>13</v>
      </c>
      <c r="B81" s="8" t="s">
        <v>96</v>
      </c>
      <c r="C81" s="2">
        <v>0.252432131199745</v>
      </c>
      <c r="D81" s="2">
        <v>0.26330051201260302</v>
      </c>
      <c r="E81" s="2">
        <v>0.27099651699736799</v>
      </c>
      <c r="F81" s="2">
        <v>0.27184572484882702</v>
      </c>
      <c r="G81" s="2">
        <v>0.27147178343365203</v>
      </c>
      <c r="H81" s="2">
        <v>0.26814210146315598</v>
      </c>
      <c r="I81" s="2">
        <v>0.25916197448758599</v>
      </c>
      <c r="J81" s="2">
        <v>0.245365393187718</v>
      </c>
      <c r="K81" s="2">
        <v>0.23439521843613301</v>
      </c>
      <c r="L81" s="2">
        <v>0.21751444821575999</v>
      </c>
      <c r="M81" s="2">
        <v>0.200153422584645</v>
      </c>
      <c r="N81" s="2">
        <v>0.18547342350924001</v>
      </c>
      <c r="O81" s="2">
        <v>0.173505147112506</v>
      </c>
    </row>
    <row r="82" spans="1:15" x14ac:dyDescent="0.3">
      <c r="A82" s="8" t="s">
        <v>13</v>
      </c>
      <c r="B82" s="8" t="s">
        <v>97</v>
      </c>
      <c r="C82" s="2">
        <v>1.6039086018852101E-2</v>
      </c>
      <c r="D82" s="2">
        <v>1.6894040001609701E-2</v>
      </c>
      <c r="E82" s="2">
        <v>1.8045830681094801E-2</v>
      </c>
      <c r="F82" s="2">
        <v>1.90975898606307E-2</v>
      </c>
      <c r="G82" s="2">
        <v>2.0043872522515601E-2</v>
      </c>
      <c r="H82" s="2">
        <v>2.0575851205622199E-2</v>
      </c>
      <c r="I82" s="2">
        <v>2.1317944457631102E-2</v>
      </c>
      <c r="J82" s="2">
        <v>2.2067844102296098E-2</v>
      </c>
      <c r="K82" s="2">
        <v>2.26304260549244E-2</v>
      </c>
      <c r="L82" s="2">
        <v>2.37334235359902E-2</v>
      </c>
      <c r="M82" s="2">
        <v>2.5122457563874701E-2</v>
      </c>
      <c r="N82" s="2">
        <v>2.6585814720173701E-2</v>
      </c>
      <c r="O82" s="2">
        <v>2.7502607726645499E-2</v>
      </c>
    </row>
    <row r="83" spans="1:15" x14ac:dyDescent="0.3">
      <c r="A83" s="8" t="s">
        <v>13</v>
      </c>
      <c r="B83" s="8" t="s">
        <v>98</v>
      </c>
      <c r="C83" s="2">
        <v>6.0361436191386002E-2</v>
      </c>
      <c r="D83" s="2">
        <v>6.0827097282394597E-2</v>
      </c>
      <c r="E83" s="2">
        <v>6.2126680430568501E-2</v>
      </c>
      <c r="F83" s="2">
        <v>6.4307422376789797E-2</v>
      </c>
      <c r="G83" s="2">
        <v>6.63784411378288E-2</v>
      </c>
      <c r="H83" s="2">
        <v>6.9400444987991194E-2</v>
      </c>
      <c r="I83" s="2">
        <v>7.3784807120003307E-2</v>
      </c>
      <c r="J83" s="2">
        <v>8.1390775362508896E-2</v>
      </c>
      <c r="K83" s="2">
        <v>8.8508226015158106E-2</v>
      </c>
      <c r="L83" s="2">
        <v>9.5920099073479495E-2</v>
      </c>
      <c r="M83" s="2">
        <v>0.102540930203232</v>
      </c>
      <c r="N83" s="2">
        <v>0.107830062869118</v>
      </c>
      <c r="O83" s="2">
        <v>0.11080893626341499</v>
      </c>
    </row>
    <row r="84" spans="1:15" x14ac:dyDescent="0.3">
      <c r="A84" s="8" t="s">
        <v>13</v>
      </c>
      <c r="B84" s="8" t="s">
        <v>99</v>
      </c>
      <c r="C84" s="2">
        <v>9.3306354768132399E-2</v>
      </c>
      <c r="D84" s="2">
        <v>8.9484486297235294E-2</v>
      </c>
      <c r="E84" s="2">
        <v>8.4166136218968804E-2</v>
      </c>
      <c r="F84" s="2">
        <v>7.8704030493400204E-2</v>
      </c>
      <c r="G84" s="2">
        <v>7.5247555342715503E-2</v>
      </c>
      <c r="H84" s="2">
        <v>7.2511510965709403E-2</v>
      </c>
      <c r="I84" s="2">
        <v>6.9717244244006604E-2</v>
      </c>
      <c r="J84" s="2">
        <v>6.7560995085549205E-2</v>
      </c>
      <c r="K84" s="2">
        <v>6.5496524084887001E-2</v>
      </c>
      <c r="L84" s="2">
        <v>6.3730938360750805E-2</v>
      </c>
      <c r="M84" s="2">
        <v>5.6038752221875501E-2</v>
      </c>
      <c r="N84" s="2">
        <v>5.0629559506944401E-2</v>
      </c>
      <c r="O84" s="2">
        <v>4.7515694951052498E-2</v>
      </c>
    </row>
    <row r="85" spans="1:15" x14ac:dyDescent="0.3">
      <c r="A85" s="8" t="s">
        <v>13</v>
      </c>
      <c r="B85" s="8" t="s">
        <v>100</v>
      </c>
      <c r="C85" s="2">
        <v>9.7285247989809698E-2</v>
      </c>
      <c r="D85" s="2">
        <v>9.14060653800709E-2</v>
      </c>
      <c r="E85" s="2">
        <v>8.4931679563757898E-2</v>
      </c>
      <c r="F85" s="2">
        <v>7.8892126452987404E-2</v>
      </c>
      <c r="G85" s="2">
        <v>7.5452962204772503E-2</v>
      </c>
      <c r="H85" s="2">
        <v>7.2612609957711405E-2</v>
      </c>
      <c r="I85" s="2">
        <v>6.95793106338983E-2</v>
      </c>
      <c r="J85" s="2">
        <v>6.7401735847077607E-2</v>
      </c>
      <c r="K85" s="2">
        <v>6.6411978556904297E-2</v>
      </c>
      <c r="L85" s="2">
        <v>6.4982570406384693E-2</v>
      </c>
      <c r="M85" s="2">
        <v>5.6913473865618597E-2</v>
      </c>
      <c r="N85" s="2">
        <v>5.1914650409601797E-2</v>
      </c>
      <c r="O85" s="2">
        <v>4.94360078849383E-2</v>
      </c>
    </row>
    <row r="86" spans="1:15" x14ac:dyDescent="0.3">
      <c r="A86" s="8" t="s">
        <v>14</v>
      </c>
      <c r="B86" s="8" t="s">
        <v>89</v>
      </c>
      <c r="C86" s="2">
        <v>2.1756329113924101E-2</v>
      </c>
      <c r="D86" s="2">
        <v>1.9918777799265101E-2</v>
      </c>
      <c r="E86" s="2">
        <v>1.9689511548655801E-2</v>
      </c>
      <c r="F86" s="2">
        <v>2.0262664165103202E-2</v>
      </c>
      <c r="G86" s="2">
        <v>2.2856098006948301E-2</v>
      </c>
      <c r="H86" s="2">
        <v>2.4232633279482999E-2</v>
      </c>
      <c r="I86" s="2">
        <v>2.4803493449781701E-2</v>
      </c>
      <c r="J86" s="2">
        <v>2.6311293353835599E-2</v>
      </c>
      <c r="K86" s="2">
        <v>3.0980781974817798E-2</v>
      </c>
      <c r="L86" s="2">
        <v>3.2545336787564799E-2</v>
      </c>
      <c r="M86" s="2">
        <v>3.2776552158840198E-2</v>
      </c>
      <c r="N86" s="2">
        <v>3.0578641994668299E-2</v>
      </c>
      <c r="O86" s="2">
        <v>3.4811563493264697E-2</v>
      </c>
    </row>
    <row r="87" spans="1:15" x14ac:dyDescent="0.3">
      <c r="A87" s="8" t="s">
        <v>14</v>
      </c>
      <c r="B87" s="8" t="s">
        <v>90</v>
      </c>
      <c r="C87" s="2">
        <v>0.264540337711069</v>
      </c>
      <c r="D87" s="2">
        <v>0.25317693059628499</v>
      </c>
      <c r="E87" s="2">
        <v>0.24868282402528999</v>
      </c>
      <c r="F87" s="2">
        <v>0.24536532170120001</v>
      </c>
      <c r="G87" s="2">
        <v>0.24109014675052401</v>
      </c>
      <c r="H87" s="2">
        <v>0.23541453428863901</v>
      </c>
      <c r="I87" s="2">
        <v>0.240079365079365</v>
      </c>
      <c r="J87" s="2">
        <v>0.24545454545454501</v>
      </c>
      <c r="K87" s="2">
        <v>0.26421404682274202</v>
      </c>
      <c r="L87" s="2">
        <v>0.27711797307996799</v>
      </c>
      <c r="M87" s="2">
        <v>0.30051432770022002</v>
      </c>
      <c r="N87" s="2">
        <v>0.32907133243607001</v>
      </c>
      <c r="O87" s="2">
        <v>0.33043478260869602</v>
      </c>
    </row>
    <row r="88" spans="1:15" x14ac:dyDescent="0.3">
      <c r="A88" s="8" t="s">
        <v>14</v>
      </c>
      <c r="B88" s="8" t="s">
        <v>91</v>
      </c>
      <c r="C88" s="2">
        <v>1.5822784810126599E-3</v>
      </c>
      <c r="D88" s="2">
        <v>2.3206343067105001E-3</v>
      </c>
      <c r="E88" s="2">
        <v>1.8932222642938301E-3</v>
      </c>
      <c r="F88" s="2">
        <v>1.6885553470919301E-3</v>
      </c>
      <c r="G88" s="2">
        <v>2.1941854086670299E-3</v>
      </c>
      <c r="H88" s="2">
        <v>2.3335128343205899E-3</v>
      </c>
      <c r="I88" s="2">
        <v>2.44541484716157E-3</v>
      </c>
      <c r="J88" s="2">
        <v>2.3919357594396002E-3</v>
      </c>
      <c r="K88" s="2">
        <v>2.8164347249834301E-3</v>
      </c>
      <c r="L88" s="2">
        <v>3.07642487046632E-3</v>
      </c>
      <c r="M88" s="2">
        <v>2.8364323983611698E-3</v>
      </c>
      <c r="N88" s="2">
        <v>2.6658303277403198E-3</v>
      </c>
      <c r="O88" s="2">
        <v>3.9352202209777497E-3</v>
      </c>
    </row>
    <row r="89" spans="1:15" x14ac:dyDescent="0.3">
      <c r="A89" s="8" t="s">
        <v>14</v>
      </c>
      <c r="B89" s="8" t="s">
        <v>92</v>
      </c>
      <c r="C89" s="2">
        <v>4.3151969981238297E-2</v>
      </c>
      <c r="D89" s="2">
        <v>4.5943304007820103E-2</v>
      </c>
      <c r="E89" s="2">
        <v>4.53108535300316E-2</v>
      </c>
      <c r="F89" s="2">
        <v>4.4711014176662997E-2</v>
      </c>
      <c r="G89" s="2">
        <v>5.2410901467505197E-2</v>
      </c>
      <c r="H89" s="2">
        <v>5.5271238485158601E-2</v>
      </c>
      <c r="I89" s="2">
        <v>6.1507936507936498E-2</v>
      </c>
      <c r="J89" s="2">
        <v>9.4545454545454502E-2</v>
      </c>
      <c r="K89" s="2">
        <v>9.94983277591973E-2</v>
      </c>
      <c r="L89" s="2">
        <v>0.103721298495645</v>
      </c>
      <c r="M89" s="2">
        <v>0.105069801616458</v>
      </c>
      <c r="N89" s="2">
        <v>0.12516823687752399</v>
      </c>
      <c r="O89" s="2">
        <v>0.15155279503105601</v>
      </c>
    </row>
    <row r="90" spans="1:15" x14ac:dyDescent="0.3">
      <c r="A90" s="8" t="s">
        <v>14</v>
      </c>
      <c r="B90" s="8" t="s">
        <v>93</v>
      </c>
      <c r="C90" s="2">
        <v>5.1424050632911398E-3</v>
      </c>
      <c r="D90" s="2">
        <v>5.9949719590021303E-3</v>
      </c>
      <c r="E90" s="2">
        <v>6.0583112457402496E-3</v>
      </c>
      <c r="F90" s="2">
        <v>7.1294559099437096E-3</v>
      </c>
      <c r="G90" s="2">
        <v>7.4968001462790302E-3</v>
      </c>
      <c r="H90" s="2">
        <v>7.7185424519834898E-3</v>
      </c>
      <c r="I90" s="2">
        <v>7.3362445414847204E-3</v>
      </c>
      <c r="J90" s="2">
        <v>8.5426277122842998E-3</v>
      </c>
      <c r="K90" s="2">
        <v>8.1179589131875392E-3</v>
      </c>
      <c r="L90" s="2">
        <v>8.9054404145077707E-3</v>
      </c>
      <c r="M90" s="2">
        <v>9.1396155058304403E-3</v>
      </c>
      <c r="N90" s="2">
        <v>9.0951858240551995E-3</v>
      </c>
      <c r="O90" s="2">
        <v>9.8380505524443794E-3</v>
      </c>
    </row>
    <row r="91" spans="1:15" x14ac:dyDescent="0.3">
      <c r="A91" s="8" t="s">
        <v>14</v>
      </c>
      <c r="B91" s="8" t="s">
        <v>94</v>
      </c>
      <c r="C91" s="2">
        <v>1.5947467166979399E-2</v>
      </c>
      <c r="D91" s="2">
        <v>1.46627565982405E-2</v>
      </c>
      <c r="E91" s="2">
        <v>1.5806111696522698E-2</v>
      </c>
      <c r="F91" s="2">
        <v>1.0905125408942199E-2</v>
      </c>
      <c r="G91" s="2">
        <v>1.7819706498951801E-2</v>
      </c>
      <c r="H91" s="2">
        <v>1.84237461617195E-2</v>
      </c>
      <c r="I91" s="2">
        <v>2.0833333333333301E-2</v>
      </c>
      <c r="J91" s="2">
        <v>2.6363636363636402E-2</v>
      </c>
      <c r="K91" s="2">
        <v>2.5083612040133801E-2</v>
      </c>
      <c r="L91" s="2">
        <v>2.6128266033254199E-2</v>
      </c>
      <c r="M91" s="2">
        <v>2.42468772961058E-2</v>
      </c>
      <c r="N91" s="2">
        <v>2.2207267833109001E-2</v>
      </c>
      <c r="O91" s="2">
        <v>2.4844720496894401E-2</v>
      </c>
    </row>
    <row r="92" spans="1:15" x14ac:dyDescent="0.3">
      <c r="A92" s="8" t="s">
        <v>14</v>
      </c>
      <c r="B92" s="8" t="s">
        <v>95</v>
      </c>
      <c r="C92" s="2">
        <v>0.848694620253165</v>
      </c>
      <c r="D92" s="2">
        <v>0.85399342486946395</v>
      </c>
      <c r="E92" s="2">
        <v>0.86141613025369201</v>
      </c>
      <c r="F92" s="2">
        <v>0.86735459662288905</v>
      </c>
      <c r="G92" s="2">
        <v>0.86725178277564496</v>
      </c>
      <c r="H92" s="2">
        <v>0.86860527732902504</v>
      </c>
      <c r="I92" s="2">
        <v>0.87301310043668101</v>
      </c>
      <c r="J92" s="2">
        <v>0.87425252007517495</v>
      </c>
      <c r="K92" s="2">
        <v>0.87060967528164301</v>
      </c>
      <c r="L92" s="2">
        <v>0.87127590673575095</v>
      </c>
      <c r="M92" s="2">
        <v>0.88670028364324005</v>
      </c>
      <c r="N92" s="2">
        <v>0.90214834561706103</v>
      </c>
      <c r="O92" s="2">
        <v>0.899500529741184</v>
      </c>
    </row>
    <row r="93" spans="1:15" x14ac:dyDescent="0.3">
      <c r="A93" s="8" t="s">
        <v>14</v>
      </c>
      <c r="B93" s="8" t="s">
        <v>96</v>
      </c>
      <c r="C93" s="2">
        <v>0.49343339587242002</v>
      </c>
      <c r="D93" s="2">
        <v>0.50635386119257098</v>
      </c>
      <c r="E93" s="2">
        <v>0.52370916754478403</v>
      </c>
      <c r="F93" s="2">
        <v>0.53871319520174499</v>
      </c>
      <c r="G93" s="2">
        <v>0.53983228511530401</v>
      </c>
      <c r="H93" s="2">
        <v>0.54759467758444202</v>
      </c>
      <c r="I93" s="2">
        <v>0.53373015873015905</v>
      </c>
      <c r="J93" s="2">
        <v>0.50181818181818205</v>
      </c>
      <c r="K93" s="2">
        <v>0.470735785953177</v>
      </c>
      <c r="L93" s="2">
        <v>0.44734758511480599</v>
      </c>
      <c r="M93" s="2">
        <v>0.421748714180749</v>
      </c>
      <c r="N93" s="2">
        <v>0.38761776581426599</v>
      </c>
      <c r="O93" s="2">
        <v>0.33913043478260901</v>
      </c>
    </row>
    <row r="94" spans="1:15" x14ac:dyDescent="0.3">
      <c r="A94" s="8" t="s">
        <v>14</v>
      </c>
      <c r="B94" s="8" t="s">
        <v>97</v>
      </c>
      <c r="C94" s="2">
        <v>6.9224683544303802E-3</v>
      </c>
      <c r="D94" s="2">
        <v>6.3817443434538799E-3</v>
      </c>
      <c r="E94" s="2">
        <v>6.4369556985990201E-3</v>
      </c>
      <c r="F94" s="2">
        <v>6.0037523452157598E-3</v>
      </c>
      <c r="G94" s="2">
        <v>6.0340098738343399E-3</v>
      </c>
      <c r="H94" s="2">
        <v>6.4620355411954796E-3</v>
      </c>
      <c r="I94" s="2">
        <v>5.7641921397379899E-3</v>
      </c>
      <c r="J94" s="2">
        <v>6.3215445070903802E-3</v>
      </c>
      <c r="K94" s="2">
        <v>6.9582504970178904E-3</v>
      </c>
      <c r="L94" s="2">
        <v>6.8005181347150301E-3</v>
      </c>
      <c r="M94" s="2">
        <v>6.7759218405294697E-3</v>
      </c>
      <c r="N94" s="2">
        <v>5.8021013015524502E-3</v>
      </c>
      <c r="O94" s="2">
        <v>6.5082488270016602E-3</v>
      </c>
    </row>
    <row r="95" spans="1:15" x14ac:dyDescent="0.3">
      <c r="A95" s="8" t="s">
        <v>14</v>
      </c>
      <c r="B95" s="8" t="s">
        <v>98</v>
      </c>
      <c r="C95" s="2">
        <v>3.2833020637898697E-2</v>
      </c>
      <c r="D95" s="2">
        <v>3.81231671554252E-2</v>
      </c>
      <c r="E95" s="2">
        <v>3.4773445732349799E-2</v>
      </c>
      <c r="F95" s="2">
        <v>4.2529989094874598E-2</v>
      </c>
      <c r="G95" s="2">
        <v>4.5073375262054502E-2</v>
      </c>
      <c r="H95" s="2">
        <v>4.7082906857727702E-2</v>
      </c>
      <c r="I95" s="2">
        <v>5.95238095238095E-2</v>
      </c>
      <c r="J95" s="2">
        <v>5.7272727272727302E-2</v>
      </c>
      <c r="K95" s="2">
        <v>6.5217391304347797E-2</v>
      </c>
      <c r="L95" s="2">
        <v>6.8883610451306407E-2</v>
      </c>
      <c r="M95" s="2">
        <v>8.5231447465099197E-2</v>
      </c>
      <c r="N95" s="2">
        <v>8.5464333781964996E-2</v>
      </c>
      <c r="O95" s="2">
        <v>0.104347826086957</v>
      </c>
    </row>
    <row r="96" spans="1:15" x14ac:dyDescent="0.3">
      <c r="A96" s="8" t="s">
        <v>14</v>
      </c>
      <c r="B96" s="8" t="s">
        <v>99</v>
      </c>
      <c r="C96" s="2">
        <v>0.115901898734177</v>
      </c>
      <c r="D96" s="2">
        <v>0.11139044672210401</v>
      </c>
      <c r="E96" s="2">
        <v>0.10450586898901899</v>
      </c>
      <c r="F96" s="2">
        <v>9.7560975609756101E-2</v>
      </c>
      <c r="G96" s="2">
        <v>9.4167123788626794E-2</v>
      </c>
      <c r="H96" s="2">
        <v>9.0647998563992097E-2</v>
      </c>
      <c r="I96" s="2">
        <v>8.6637554585152807E-2</v>
      </c>
      <c r="J96" s="2">
        <v>8.2180078592174993E-2</v>
      </c>
      <c r="K96" s="2">
        <v>8.0516898608349902E-2</v>
      </c>
      <c r="L96" s="2">
        <v>7.7396373056994802E-2</v>
      </c>
      <c r="M96" s="2">
        <v>6.1771194453198897E-2</v>
      </c>
      <c r="N96" s="2">
        <v>4.9709894934922401E-2</v>
      </c>
      <c r="O96" s="2">
        <v>4.5406387165127897E-2</v>
      </c>
    </row>
    <row r="97" spans="1:15" x14ac:dyDescent="0.3">
      <c r="A97" s="8" t="s">
        <v>14</v>
      </c>
      <c r="B97" s="8" t="s">
        <v>100</v>
      </c>
      <c r="C97" s="2">
        <v>0.15009380863039401</v>
      </c>
      <c r="D97" s="2">
        <v>0.14173998044965799</v>
      </c>
      <c r="E97" s="2">
        <v>0.13171759747102199</v>
      </c>
      <c r="F97" s="2">
        <v>0.11777535441657599</v>
      </c>
      <c r="G97" s="2">
        <v>0.10377358490565999</v>
      </c>
      <c r="H97" s="2">
        <v>9.6212896622313193E-2</v>
      </c>
      <c r="I97" s="2">
        <v>8.4325396825396803E-2</v>
      </c>
      <c r="J97" s="2">
        <v>7.4545454545454498E-2</v>
      </c>
      <c r="K97" s="2">
        <v>7.5250836120401302E-2</v>
      </c>
      <c r="L97" s="2">
        <v>7.6801266825019796E-2</v>
      </c>
      <c r="M97" s="2">
        <v>6.3188831741366594E-2</v>
      </c>
      <c r="N97" s="2">
        <v>5.04710632570659E-2</v>
      </c>
      <c r="O97" s="2">
        <v>4.9689440993788803E-2</v>
      </c>
    </row>
    <row r="98" spans="1:15" x14ac:dyDescent="0.3">
      <c r="A98" s="8" t="s">
        <v>15</v>
      </c>
      <c r="B98" s="8" t="s">
        <v>89</v>
      </c>
      <c r="C98" s="2">
        <v>5.5696202531645603E-2</v>
      </c>
      <c r="D98" s="2">
        <v>5.9009997561570299E-2</v>
      </c>
      <c r="E98" s="2">
        <v>6.2276393184161102E-2</v>
      </c>
      <c r="F98" s="2">
        <v>6.5206900711786697E-2</v>
      </c>
      <c r="G98" s="2">
        <v>6.7711413364872894E-2</v>
      </c>
      <c r="H98" s="2">
        <v>6.8440622821287503E-2</v>
      </c>
      <c r="I98" s="2">
        <v>7.0840009155413095E-2</v>
      </c>
      <c r="J98" s="2">
        <v>7.2807903895812306E-2</v>
      </c>
      <c r="K98" s="2">
        <v>7.6614894901487304E-2</v>
      </c>
      <c r="L98" s="2">
        <v>8.1161137440758299E-2</v>
      </c>
      <c r="M98" s="2">
        <v>8.4248890766955395E-2</v>
      </c>
      <c r="N98" s="2">
        <v>8.7597388923983999E-2</v>
      </c>
      <c r="O98" s="2">
        <v>9.3253049251196499E-2</v>
      </c>
    </row>
    <row r="99" spans="1:15" x14ac:dyDescent="0.3">
      <c r="A99" s="8" t="s">
        <v>15</v>
      </c>
      <c r="B99" s="8" t="s">
        <v>90</v>
      </c>
      <c r="C99" s="2">
        <v>0.39567723342939498</v>
      </c>
      <c r="D99" s="2">
        <v>0.38596491228070201</v>
      </c>
      <c r="E99" s="2">
        <v>0.38279692395329001</v>
      </c>
      <c r="F99" s="2">
        <v>0.37474659716188802</v>
      </c>
      <c r="G99" s="2">
        <v>0.36846615252784898</v>
      </c>
      <c r="H99" s="2">
        <v>0.37193185099624598</v>
      </c>
      <c r="I99" s="2">
        <v>0.36742857142857099</v>
      </c>
      <c r="J99" s="2">
        <v>0.36912936006591601</v>
      </c>
      <c r="K99" s="2">
        <v>0.37406161014755401</v>
      </c>
      <c r="L99" s="2">
        <v>0.38081324567811098</v>
      </c>
      <c r="M99" s="2">
        <v>0.39894551845342702</v>
      </c>
      <c r="N99" s="2">
        <v>0.41483343808925199</v>
      </c>
      <c r="O99" s="2">
        <v>0.41778047792628598</v>
      </c>
    </row>
    <row r="100" spans="1:15" x14ac:dyDescent="0.3">
      <c r="A100" s="8" t="s">
        <v>15</v>
      </c>
      <c r="B100" s="8" t="s">
        <v>91</v>
      </c>
      <c r="C100" s="2">
        <v>3.6430997221364599E-3</v>
      </c>
      <c r="D100" s="2">
        <v>4.5110948549134397E-3</v>
      </c>
      <c r="E100" s="2">
        <v>4.9117700563943998E-3</v>
      </c>
      <c r="F100" s="2">
        <v>4.40342622753046E-3</v>
      </c>
      <c r="G100" s="2">
        <v>4.6717918391484302E-3</v>
      </c>
      <c r="H100" s="2">
        <v>4.4155240529862904E-3</v>
      </c>
      <c r="I100" s="2">
        <v>4.8065918974593697E-3</v>
      </c>
      <c r="J100" s="2">
        <v>5.2206130010104398E-3</v>
      </c>
      <c r="K100" s="2">
        <v>5.5430547170846802E-3</v>
      </c>
      <c r="L100" s="2">
        <v>5.6010340370529904E-3</v>
      </c>
      <c r="M100" s="2">
        <v>5.7574477075850398E-3</v>
      </c>
      <c r="N100" s="2">
        <v>6.2644767319435697E-3</v>
      </c>
      <c r="O100" s="2">
        <v>7.2049817302248997E-3</v>
      </c>
    </row>
    <row r="101" spans="1:15" x14ac:dyDescent="0.3">
      <c r="A101" s="8" t="s">
        <v>15</v>
      </c>
      <c r="B101" s="8" t="s">
        <v>92</v>
      </c>
      <c r="C101" s="2">
        <v>6.4265129682997094E-2</v>
      </c>
      <c r="D101" s="2">
        <v>6.5930956423316395E-2</v>
      </c>
      <c r="E101" s="2">
        <v>6.7217317003702606E-2</v>
      </c>
      <c r="F101" s="2">
        <v>6.5739936287286402E-2</v>
      </c>
      <c r="G101" s="2">
        <v>6.7980576978006302E-2</v>
      </c>
      <c r="H101" s="2">
        <v>6.7571469823852107E-2</v>
      </c>
      <c r="I101" s="2">
        <v>6.9428571428571395E-2</v>
      </c>
      <c r="J101" s="2">
        <v>7.7451249656687704E-2</v>
      </c>
      <c r="K101" s="2">
        <v>8.3613771680041402E-2</v>
      </c>
      <c r="L101" s="2">
        <v>9.3011930849768706E-2</v>
      </c>
      <c r="M101" s="2">
        <v>0.106985940246046</v>
      </c>
      <c r="N101" s="2">
        <v>0.121097842028075</v>
      </c>
      <c r="O101" s="2">
        <v>0.13750506277845301</v>
      </c>
    </row>
    <row r="102" spans="1:15" x14ac:dyDescent="0.3">
      <c r="A102" s="8" t="s">
        <v>15</v>
      </c>
      <c r="B102" s="8" t="s">
        <v>93</v>
      </c>
      <c r="C102" s="2">
        <v>1.11762889780797E-2</v>
      </c>
      <c r="D102" s="2">
        <v>1.2192148256522799E-2</v>
      </c>
      <c r="E102" s="2">
        <v>1.37650839852041E-2</v>
      </c>
      <c r="F102" s="2">
        <v>1.49595849921583E-2</v>
      </c>
      <c r="G102" s="2">
        <v>1.57303370786517E-2</v>
      </c>
      <c r="H102" s="2">
        <v>1.6267720195212599E-2</v>
      </c>
      <c r="I102" s="2">
        <v>1.7223620965896101E-2</v>
      </c>
      <c r="J102" s="2">
        <v>1.8019535197035998E-2</v>
      </c>
      <c r="K102" s="2">
        <v>1.9537895834476699E-2</v>
      </c>
      <c r="L102" s="2">
        <v>2.1057733735458901E-2</v>
      </c>
      <c r="M102" s="2">
        <v>2.19205577857596E-2</v>
      </c>
      <c r="N102" s="2">
        <v>2.2320488523899801E-2</v>
      </c>
      <c r="O102" s="2">
        <v>2.2953013226287899E-2</v>
      </c>
    </row>
    <row r="103" spans="1:15" x14ac:dyDescent="0.3">
      <c r="A103" s="8" t="s">
        <v>15</v>
      </c>
      <c r="B103" s="8" t="s">
        <v>94</v>
      </c>
      <c r="C103" s="2">
        <v>1.46974063400576E-2</v>
      </c>
      <c r="D103" s="2">
        <v>1.4714204867006199E-2</v>
      </c>
      <c r="E103" s="2">
        <v>1.3956137852463701E-2</v>
      </c>
      <c r="F103" s="2">
        <v>1.5059368664929001E-2</v>
      </c>
      <c r="G103" s="2">
        <v>1.3710368466152501E-2</v>
      </c>
      <c r="H103" s="2">
        <v>1.4149581287900699E-2</v>
      </c>
      <c r="I103" s="2">
        <v>1.6285714285714299E-2</v>
      </c>
      <c r="J103" s="2">
        <v>1.6478989288657001E-2</v>
      </c>
      <c r="K103" s="2">
        <v>1.76028993010614E-2</v>
      </c>
      <c r="L103" s="2">
        <v>1.8991964937910898E-2</v>
      </c>
      <c r="M103" s="2">
        <v>1.9112478031634399E-2</v>
      </c>
      <c r="N103" s="2">
        <v>2.0322648229624998E-2</v>
      </c>
      <c r="O103" s="2">
        <v>2.18712029161604E-2</v>
      </c>
    </row>
    <row r="104" spans="1:15" x14ac:dyDescent="0.3">
      <c r="A104" s="8" t="s">
        <v>15</v>
      </c>
      <c r="B104" s="8" t="s">
        <v>95</v>
      </c>
      <c r="C104" s="2">
        <v>0.77042297005248495</v>
      </c>
      <c r="D104" s="2">
        <v>0.77395757132406695</v>
      </c>
      <c r="E104" s="2">
        <v>0.775453277545328</v>
      </c>
      <c r="F104" s="2">
        <v>0.77753649414887205</v>
      </c>
      <c r="G104" s="2">
        <v>0.78042578356002401</v>
      </c>
      <c r="H104" s="2">
        <v>0.78538229142458704</v>
      </c>
      <c r="I104" s="2">
        <v>0.78501945525291805</v>
      </c>
      <c r="J104" s="2">
        <v>0.78578646008757203</v>
      </c>
      <c r="K104" s="2">
        <v>0.78404039295318595</v>
      </c>
      <c r="L104" s="2">
        <v>0.78080568720379195</v>
      </c>
      <c r="M104" s="2">
        <v>0.79030213395309501</v>
      </c>
      <c r="N104" s="2">
        <v>0.79569383028005902</v>
      </c>
      <c r="O104" s="2">
        <v>0.79373166589470401</v>
      </c>
    </row>
    <row r="105" spans="1:15" x14ac:dyDescent="0.3">
      <c r="A105" s="8" t="s">
        <v>15</v>
      </c>
      <c r="B105" s="8" t="s">
        <v>96</v>
      </c>
      <c r="C105" s="2">
        <v>0.31412103746397702</v>
      </c>
      <c r="D105" s="2">
        <v>0.329937747594793</v>
      </c>
      <c r="E105" s="2">
        <v>0.34007405297636001</v>
      </c>
      <c r="F105" s="2">
        <v>0.359687228496959</v>
      </c>
      <c r="G105" s="2">
        <v>0.36703798914595798</v>
      </c>
      <c r="H105" s="2">
        <v>0.37106555010106801</v>
      </c>
      <c r="I105" s="2">
        <v>0.37</v>
      </c>
      <c r="J105" s="2">
        <v>0.36061521560011001</v>
      </c>
      <c r="K105" s="2">
        <v>0.34817499352834602</v>
      </c>
      <c r="L105" s="2">
        <v>0.33357682006330702</v>
      </c>
      <c r="M105" s="2">
        <v>0.30777680140597502</v>
      </c>
      <c r="N105" s="2">
        <v>0.28724072910119403</v>
      </c>
      <c r="O105" s="2">
        <v>0.26164439044147397</v>
      </c>
    </row>
    <row r="106" spans="1:15" x14ac:dyDescent="0.3">
      <c r="A106" s="8" t="s">
        <v>15</v>
      </c>
      <c r="B106" s="8" t="s">
        <v>97</v>
      </c>
      <c r="C106" s="2">
        <v>7.10095708552022E-3</v>
      </c>
      <c r="D106" s="2">
        <v>7.43721043647891E-3</v>
      </c>
      <c r="E106" s="2">
        <v>7.6405311988357299E-3</v>
      </c>
      <c r="F106" s="2">
        <v>8.0830015683435903E-3</v>
      </c>
      <c r="G106" s="2">
        <v>8.6930810171496203E-3</v>
      </c>
      <c r="H106" s="2">
        <v>8.8891471066697703E-3</v>
      </c>
      <c r="I106" s="2">
        <v>9.6131837949187497E-3</v>
      </c>
      <c r="J106" s="2">
        <v>9.7114628943527608E-3</v>
      </c>
      <c r="K106" s="2">
        <v>9.4396575380056007E-3</v>
      </c>
      <c r="L106" s="2">
        <v>9.1016803102111198E-3</v>
      </c>
      <c r="M106" s="2">
        <v>1.04056623705895E-2</v>
      </c>
      <c r="N106" s="2">
        <v>1.04758896609813E-2</v>
      </c>
      <c r="O106" s="2">
        <v>1.1219185837064501E-2</v>
      </c>
    </row>
    <row r="107" spans="1:15" x14ac:dyDescent="0.3">
      <c r="A107" s="8" t="s">
        <v>15</v>
      </c>
      <c r="B107" s="8" t="s">
        <v>98</v>
      </c>
      <c r="C107" s="2">
        <v>6.1383285302593703E-2</v>
      </c>
      <c r="D107" s="2">
        <v>6.2818336162988098E-2</v>
      </c>
      <c r="E107" s="2">
        <v>6.4369125605240704E-2</v>
      </c>
      <c r="F107" s="2">
        <v>6.2843903851723101E-2</v>
      </c>
      <c r="G107" s="2">
        <v>6.3981719508711801E-2</v>
      </c>
      <c r="H107" s="2">
        <v>5.9774761767253798E-2</v>
      </c>
      <c r="I107" s="2">
        <v>6.2571428571428597E-2</v>
      </c>
      <c r="J107" s="2">
        <v>6.8387805547926395E-2</v>
      </c>
      <c r="K107" s="2">
        <v>7.6365519026663206E-2</v>
      </c>
      <c r="L107" s="2">
        <v>7.4263452641830999E-2</v>
      </c>
      <c r="M107" s="2">
        <v>8.3699472759226706E-2</v>
      </c>
      <c r="N107" s="2">
        <v>8.5899853341713794E-2</v>
      </c>
      <c r="O107" s="2">
        <v>9.3965168084244599E-2</v>
      </c>
    </row>
    <row r="108" spans="1:15" x14ac:dyDescent="0.3">
      <c r="A108" s="8" t="s">
        <v>15</v>
      </c>
      <c r="B108" s="8" t="s">
        <v>99</v>
      </c>
      <c r="C108" s="2">
        <v>0.15196048163013301</v>
      </c>
      <c r="D108" s="2">
        <v>0.142891977566447</v>
      </c>
      <c r="E108" s="2">
        <v>0.13595294403007699</v>
      </c>
      <c r="F108" s="2">
        <v>0.12981059235130901</v>
      </c>
      <c r="G108" s="2">
        <v>0.12276759314015399</v>
      </c>
      <c r="H108" s="2">
        <v>0.116604694399256</v>
      </c>
      <c r="I108" s="2">
        <v>0.112497138933394</v>
      </c>
      <c r="J108" s="2">
        <v>0.108454024924217</v>
      </c>
      <c r="K108" s="2">
        <v>0.10482410405576</v>
      </c>
      <c r="L108" s="2">
        <v>0.102272727272727</v>
      </c>
      <c r="M108" s="2">
        <v>8.7365307416015198E-2</v>
      </c>
      <c r="N108" s="2">
        <v>7.7647925879132496E-2</v>
      </c>
      <c r="O108" s="2">
        <v>7.1638104060521804E-2</v>
      </c>
    </row>
    <row r="109" spans="1:15" x14ac:dyDescent="0.3">
      <c r="A109" s="8" t="s">
        <v>15</v>
      </c>
      <c r="B109" s="8" t="s">
        <v>100</v>
      </c>
      <c r="C109" s="2">
        <v>0.14985590778098001</v>
      </c>
      <c r="D109" s="2">
        <v>0.140633842671194</v>
      </c>
      <c r="E109" s="2">
        <v>0.13158644260894301</v>
      </c>
      <c r="F109" s="2">
        <v>0.121922965537214</v>
      </c>
      <c r="G109" s="2">
        <v>0.11882319337332201</v>
      </c>
      <c r="H109" s="2">
        <v>0.115506786023679</v>
      </c>
      <c r="I109" s="2">
        <v>0.114285714285714</v>
      </c>
      <c r="J109" s="2">
        <v>0.10793737984070299</v>
      </c>
      <c r="K109" s="2">
        <v>0.100181206316334</v>
      </c>
      <c r="L109" s="2">
        <v>9.9342585829072294E-2</v>
      </c>
      <c r="M109" s="2">
        <v>8.3479789103690694E-2</v>
      </c>
      <c r="N109" s="2">
        <v>7.0605489210140399E-2</v>
      </c>
      <c r="O109" s="2">
        <v>6.7233697853381902E-2</v>
      </c>
    </row>
    <row r="110" spans="1:15" x14ac:dyDescent="0.3">
      <c r="A110" s="8" t="s">
        <v>16</v>
      </c>
      <c r="B110" s="8" t="s">
        <v>89</v>
      </c>
      <c r="C110" s="2">
        <v>6.4631122132671998E-2</v>
      </c>
      <c r="D110" s="2">
        <v>7.0285104436651896E-2</v>
      </c>
      <c r="E110" s="2">
        <v>7.2884966524649999E-2</v>
      </c>
      <c r="F110" s="2">
        <v>7.55521706016756E-2</v>
      </c>
      <c r="G110" s="2">
        <v>7.5753056963912893E-2</v>
      </c>
      <c r="H110" s="2">
        <v>7.7597544936431395E-2</v>
      </c>
      <c r="I110" s="2">
        <v>8.1927366313983396E-2</v>
      </c>
      <c r="J110" s="2">
        <v>8.4372810091100203E-2</v>
      </c>
      <c r="K110" s="2">
        <v>8.9668349938583303E-2</v>
      </c>
      <c r="L110" s="2">
        <v>9.4464262121812706E-2</v>
      </c>
      <c r="M110" s="2">
        <v>0.103465786466929</v>
      </c>
      <c r="N110" s="2">
        <v>0.108415841584158</v>
      </c>
      <c r="O110" s="2">
        <v>0.108836075563681</v>
      </c>
    </row>
    <row r="111" spans="1:15" x14ac:dyDescent="0.3">
      <c r="A111" s="8" t="s">
        <v>16</v>
      </c>
      <c r="B111" s="8" t="s">
        <v>90</v>
      </c>
      <c r="C111" s="2">
        <v>0.53528196043696497</v>
      </c>
      <c r="D111" s="2">
        <v>0.53510093401627001</v>
      </c>
      <c r="E111" s="2">
        <v>0.53034055727554197</v>
      </c>
      <c r="F111" s="2">
        <v>0.52684144818976297</v>
      </c>
      <c r="G111" s="2">
        <v>0.53005294300840899</v>
      </c>
      <c r="H111" s="2">
        <v>0.53176542455711695</v>
      </c>
      <c r="I111" s="2">
        <v>0.52719665271966498</v>
      </c>
      <c r="J111" s="2">
        <v>0.51880124399208405</v>
      </c>
      <c r="K111" s="2">
        <v>0.50093010895562096</v>
      </c>
      <c r="L111" s="2">
        <v>0.50182615047479895</v>
      </c>
      <c r="M111" s="2">
        <v>0.50133689839572204</v>
      </c>
      <c r="N111" s="2">
        <v>0.52033830044301199</v>
      </c>
      <c r="O111" s="2">
        <v>0.52376276512176001</v>
      </c>
    </row>
    <row r="112" spans="1:15" x14ac:dyDescent="0.3">
      <c r="A112" s="8" t="s">
        <v>16</v>
      </c>
      <c r="B112" s="8" t="s">
        <v>91</v>
      </c>
      <c r="C112" s="2">
        <v>5.73465592064476E-3</v>
      </c>
      <c r="D112" s="2">
        <v>5.4886415612135997E-3</v>
      </c>
      <c r="E112" s="2">
        <v>6.69506999391357E-3</v>
      </c>
      <c r="F112" s="2">
        <v>6.8545316070068498E-3</v>
      </c>
      <c r="G112" s="2">
        <v>6.8595287801968396E-3</v>
      </c>
      <c r="H112" s="2">
        <v>7.1606020751132501E-3</v>
      </c>
      <c r="I112" s="2">
        <v>6.8630254503860497E-3</v>
      </c>
      <c r="J112" s="2">
        <v>8.4092501751927094E-3</v>
      </c>
      <c r="K112" s="2">
        <v>1.02361130066876E-2</v>
      </c>
      <c r="L112" s="2">
        <v>1.1097899326199E-2</v>
      </c>
      <c r="M112" s="2">
        <v>1.1425669671194599E-2</v>
      </c>
      <c r="N112" s="2">
        <v>1.20049504950495E-2</v>
      </c>
      <c r="O112" s="2">
        <v>1.25533211456429E-2</v>
      </c>
    </row>
    <row r="113" spans="1:15" x14ac:dyDescent="0.3">
      <c r="A113" s="8" t="s">
        <v>16</v>
      </c>
      <c r="B113" s="8" t="s">
        <v>92</v>
      </c>
      <c r="C113" s="2">
        <v>5.4325361677000299E-2</v>
      </c>
      <c r="D113" s="2">
        <v>5.6342271768604998E-2</v>
      </c>
      <c r="E113" s="2">
        <v>5.29411764705882E-2</v>
      </c>
      <c r="F113" s="2">
        <v>5.71161048689139E-2</v>
      </c>
      <c r="G113" s="2">
        <v>6.13516038617253E-2</v>
      </c>
      <c r="H113" s="2">
        <v>6.0781918142944397E-2</v>
      </c>
      <c r="I113" s="2">
        <v>6.8141063956963496E-2</v>
      </c>
      <c r="J113" s="2">
        <v>7.4922250494769596E-2</v>
      </c>
      <c r="K113" s="2">
        <v>8.8227478076003202E-2</v>
      </c>
      <c r="L113" s="2">
        <v>9.8125152179206199E-2</v>
      </c>
      <c r="M113" s="2">
        <v>0.103609625668449</v>
      </c>
      <c r="N113" s="2">
        <v>0.105114780507451</v>
      </c>
      <c r="O113" s="2">
        <v>0.111154752553024</v>
      </c>
    </row>
    <row r="114" spans="1:15" x14ac:dyDescent="0.3">
      <c r="A114" s="8" t="s">
        <v>16</v>
      </c>
      <c r="B114" s="8" t="s">
        <v>93</v>
      </c>
      <c r="C114" s="2">
        <v>1.3794172349659E-2</v>
      </c>
      <c r="D114" s="2">
        <v>1.47888397621589E-2</v>
      </c>
      <c r="E114" s="2">
        <v>1.5976871576384701E-2</v>
      </c>
      <c r="F114" s="2">
        <v>1.7364813404417399E-2</v>
      </c>
      <c r="G114" s="2">
        <v>1.71488219504921E-2</v>
      </c>
      <c r="H114" s="2">
        <v>1.8705246237030501E-2</v>
      </c>
      <c r="I114" s="2">
        <v>2.0160137260509001E-2</v>
      </c>
      <c r="J114" s="2">
        <v>2.1163279607568301E-2</v>
      </c>
      <c r="K114" s="2">
        <v>2.2928893134980199E-2</v>
      </c>
      <c r="L114" s="2">
        <v>2.4573919936583401E-2</v>
      </c>
      <c r="M114" s="2">
        <v>2.48825695061572E-2</v>
      </c>
      <c r="N114" s="2">
        <v>2.56188118811881E-2</v>
      </c>
      <c r="O114" s="2">
        <v>2.6934795856185301E-2</v>
      </c>
    </row>
    <row r="115" spans="1:15" x14ac:dyDescent="0.3">
      <c r="A115" s="8" t="s">
        <v>16</v>
      </c>
      <c r="B115" s="8" t="s">
        <v>94</v>
      </c>
      <c r="C115" s="2">
        <v>1.4762326542663099E-2</v>
      </c>
      <c r="D115" s="2">
        <v>1.50647785477553E-2</v>
      </c>
      <c r="E115" s="2">
        <v>1.671826625387E-2</v>
      </c>
      <c r="F115" s="2">
        <v>1.6853932584269701E-2</v>
      </c>
      <c r="G115" s="2">
        <v>1.6817190906259698E-2</v>
      </c>
      <c r="H115" s="2">
        <v>1.6799022602321301E-2</v>
      </c>
      <c r="I115" s="2">
        <v>1.7632994620442301E-2</v>
      </c>
      <c r="J115" s="2">
        <v>2.0638959570257302E-2</v>
      </c>
      <c r="K115" s="2">
        <v>1.9399415360085E-2</v>
      </c>
      <c r="L115" s="2">
        <v>1.94789383978573E-2</v>
      </c>
      <c r="M115" s="2">
        <v>2.0721925133689801E-2</v>
      </c>
      <c r="N115" s="2">
        <v>1.9331453886427701E-2</v>
      </c>
      <c r="O115" s="2">
        <v>2.0227808326787101E-2</v>
      </c>
    </row>
    <row r="116" spans="1:15" x14ac:dyDescent="0.3">
      <c r="A116" s="8" t="s">
        <v>16</v>
      </c>
      <c r="B116" s="8" t="s">
        <v>95</v>
      </c>
      <c r="C116" s="2">
        <v>0.76146931184128996</v>
      </c>
      <c r="D116" s="2">
        <v>0.75804238450983397</v>
      </c>
      <c r="E116" s="2">
        <v>0.75943396226415105</v>
      </c>
      <c r="F116" s="2">
        <v>0.76222391469916195</v>
      </c>
      <c r="G116" s="2">
        <v>0.76871458395466696</v>
      </c>
      <c r="H116" s="2">
        <v>0.76837644308052</v>
      </c>
      <c r="I116" s="2">
        <v>0.77080354589648303</v>
      </c>
      <c r="J116" s="2">
        <v>0.77112824106517197</v>
      </c>
      <c r="K116" s="2">
        <v>0.76265865975160396</v>
      </c>
      <c r="L116" s="2">
        <v>0.758488571806051</v>
      </c>
      <c r="M116" s="2">
        <v>0.76425034911768397</v>
      </c>
      <c r="N116" s="2">
        <v>0.76794554455445496</v>
      </c>
      <c r="O116" s="2">
        <v>0.77343083485679498</v>
      </c>
    </row>
    <row r="117" spans="1:15" x14ac:dyDescent="0.3">
      <c r="A117" s="8" t="s">
        <v>16</v>
      </c>
      <c r="B117" s="8" t="s">
        <v>96</v>
      </c>
      <c r="C117" s="2">
        <v>0.183643342190729</v>
      </c>
      <c r="D117" s="2">
        <v>0.18800843627598701</v>
      </c>
      <c r="E117" s="2">
        <v>0.19938080495356</v>
      </c>
      <c r="F117" s="2">
        <v>0.20536828963795301</v>
      </c>
      <c r="G117" s="2">
        <v>0.195577701650576</v>
      </c>
      <c r="H117" s="2">
        <v>0.19945021380574199</v>
      </c>
      <c r="I117" s="2">
        <v>0.19814704124327601</v>
      </c>
      <c r="J117" s="2">
        <v>0.18999151823579299</v>
      </c>
      <c r="K117" s="2">
        <v>0.19000797236247699</v>
      </c>
      <c r="L117" s="2">
        <v>0.177501826150475</v>
      </c>
      <c r="M117" s="2">
        <v>0.16666666666666699</v>
      </c>
      <c r="N117" s="2">
        <v>0.1508256141764</v>
      </c>
      <c r="O117" s="2">
        <v>0.13943440691280401</v>
      </c>
    </row>
    <row r="118" spans="1:15" x14ac:dyDescent="0.3">
      <c r="A118" s="8" t="s">
        <v>16</v>
      </c>
      <c r="B118" s="8" t="s">
        <v>97</v>
      </c>
      <c r="C118" s="2">
        <v>1.20892746435214E-2</v>
      </c>
      <c r="D118" s="2">
        <v>1.2501905778319901E-2</v>
      </c>
      <c r="E118" s="2">
        <v>1.33901399878271E-2</v>
      </c>
      <c r="F118" s="2">
        <v>1.46230007616146E-2</v>
      </c>
      <c r="G118" s="2">
        <v>1.41664181330152E-2</v>
      </c>
      <c r="H118" s="2">
        <v>1.51980125675873E-2</v>
      </c>
      <c r="I118" s="2">
        <v>1.54418072633686E-2</v>
      </c>
      <c r="J118" s="2">
        <v>1.55571128241065E-2</v>
      </c>
      <c r="K118" s="2">
        <v>1.7606114371502699E-2</v>
      </c>
      <c r="L118" s="2">
        <v>1.7571673933148398E-2</v>
      </c>
      <c r="M118" s="2">
        <v>1.6503745080614401E-2</v>
      </c>
      <c r="N118" s="2">
        <v>1.6460396039603999E-2</v>
      </c>
      <c r="O118" s="2">
        <v>1.6453382084095101E-2</v>
      </c>
    </row>
    <row r="119" spans="1:15" x14ac:dyDescent="0.3">
      <c r="A119" s="8" t="s">
        <v>16</v>
      </c>
      <c r="B119" s="8" t="s">
        <v>98</v>
      </c>
      <c r="C119" s="2">
        <v>6.7611455565397105E-2</v>
      </c>
      <c r="D119" s="2">
        <v>6.65863211810786E-2</v>
      </c>
      <c r="E119" s="2">
        <v>7.2136222910216694E-2</v>
      </c>
      <c r="F119" s="2">
        <v>6.9912609238451898E-2</v>
      </c>
      <c r="G119" s="2">
        <v>7.4120211772033595E-2</v>
      </c>
      <c r="H119" s="2">
        <v>7.6970067196090397E-2</v>
      </c>
      <c r="I119" s="2">
        <v>8.1589958158995807E-2</v>
      </c>
      <c r="J119" s="2">
        <v>9.1603053435114504E-2</v>
      </c>
      <c r="K119" s="2">
        <v>0.100983258038799</v>
      </c>
      <c r="L119" s="2">
        <v>0.110299488677867</v>
      </c>
      <c r="M119" s="2">
        <v>0.12054367201426</v>
      </c>
      <c r="N119" s="2">
        <v>0.12706403544099901</v>
      </c>
      <c r="O119" s="2">
        <v>0.132757266300079</v>
      </c>
    </row>
    <row r="120" spans="1:15" x14ac:dyDescent="0.3">
      <c r="A120" s="8" t="s">
        <v>16</v>
      </c>
      <c r="B120" s="8" t="s">
        <v>99</v>
      </c>
      <c r="C120" s="2">
        <v>0.14228146311221301</v>
      </c>
      <c r="D120" s="2">
        <v>0.13889312395182199</v>
      </c>
      <c r="E120" s="2">
        <v>0.131618989653074</v>
      </c>
      <c r="F120" s="2">
        <v>0.12338156892612299</v>
      </c>
      <c r="G120" s="2">
        <v>0.117357590217715</v>
      </c>
      <c r="H120" s="2">
        <v>0.112962151103317</v>
      </c>
      <c r="I120" s="2">
        <v>0.10480411781527001</v>
      </c>
      <c r="J120" s="2">
        <v>9.9369306236860494E-2</v>
      </c>
      <c r="K120" s="2">
        <v>9.6901869796642601E-2</v>
      </c>
      <c r="L120" s="2">
        <v>9.3803672876205599E-2</v>
      </c>
      <c r="M120" s="2">
        <v>7.9471880157420294E-2</v>
      </c>
      <c r="N120" s="2">
        <v>6.9554455445544602E-2</v>
      </c>
      <c r="O120" s="2">
        <v>6.17915904936015E-2</v>
      </c>
    </row>
    <row r="121" spans="1:15" x14ac:dyDescent="0.3">
      <c r="A121" s="8" t="s">
        <v>16</v>
      </c>
      <c r="B121" s="8" t="s">
        <v>100</v>
      </c>
      <c r="C121" s="2">
        <v>0.14437555358724499</v>
      </c>
      <c r="D121" s="2">
        <v>0.13889725821030399</v>
      </c>
      <c r="E121" s="2">
        <v>0.12848297213622301</v>
      </c>
      <c r="F121" s="2">
        <v>0.12390761548064901</v>
      </c>
      <c r="G121" s="2">
        <v>0.122080348800997</v>
      </c>
      <c r="H121" s="2">
        <v>0.11423335369578499</v>
      </c>
      <c r="I121" s="2">
        <v>0.107292289300657</v>
      </c>
      <c r="J121" s="2">
        <v>0.104042974271982</v>
      </c>
      <c r="K121" s="2">
        <v>0.100451767207016</v>
      </c>
      <c r="L121" s="2">
        <v>9.2768444119795498E-2</v>
      </c>
      <c r="M121" s="2">
        <v>8.7121212121212099E-2</v>
      </c>
      <c r="N121" s="2">
        <v>7.7325815545710802E-2</v>
      </c>
      <c r="O121" s="2">
        <v>7.2663000785545995E-2</v>
      </c>
    </row>
    <row r="122" spans="1:15" x14ac:dyDescent="0.3">
      <c r="A122" s="8" t="s">
        <v>17</v>
      </c>
      <c r="B122" s="8" t="s">
        <v>89</v>
      </c>
      <c r="C122" s="2">
        <v>0.14787826832404599</v>
      </c>
      <c r="D122" s="2">
        <v>0.15758468335787901</v>
      </c>
      <c r="E122" s="2">
        <v>0.167112299465241</v>
      </c>
      <c r="F122" s="2">
        <v>0.19447092469018101</v>
      </c>
      <c r="G122" s="2">
        <v>0.20166320166320201</v>
      </c>
      <c r="H122" s="2">
        <v>0.20833333333333301</v>
      </c>
      <c r="I122" s="2">
        <v>0.230192719486081</v>
      </c>
      <c r="J122" s="2">
        <v>0.26985743380855398</v>
      </c>
      <c r="K122" s="2">
        <v>0.28666666666666701</v>
      </c>
      <c r="L122" s="2">
        <v>0.26973026973026998</v>
      </c>
      <c r="M122" s="2">
        <v>0.232283464566929</v>
      </c>
      <c r="N122" s="2">
        <v>0.18666666666666701</v>
      </c>
      <c r="O122" s="2">
        <v>0.172743055555556</v>
      </c>
    </row>
    <row r="123" spans="1:15" x14ac:dyDescent="0.3">
      <c r="A123" s="8" t="s">
        <v>17</v>
      </c>
      <c r="B123" s="8" t="s">
        <v>90</v>
      </c>
      <c r="C123" s="2">
        <v>0.18234786361674599</v>
      </c>
      <c r="D123" s="2">
        <v>0.19185208900272099</v>
      </c>
      <c r="E123" s="2">
        <v>0.189784579393703</v>
      </c>
      <c r="F123" s="2">
        <v>0.19923797428163201</v>
      </c>
      <c r="G123" s="2">
        <v>0.227727075184702</v>
      </c>
      <c r="H123" s="2">
        <v>0.247119945787215</v>
      </c>
      <c r="I123" s="2">
        <v>0.27263331955353498</v>
      </c>
      <c r="J123" s="2">
        <v>0.28007066002890602</v>
      </c>
      <c r="K123" s="2">
        <v>0.330858408232382</v>
      </c>
      <c r="L123" s="2">
        <v>0.36615559341283399</v>
      </c>
      <c r="M123" s="2">
        <v>0.43933701657458601</v>
      </c>
      <c r="N123" s="2">
        <v>0.49389994268402498</v>
      </c>
      <c r="O123" s="2">
        <v>0.53650590493920502</v>
      </c>
    </row>
    <row r="124" spans="1:15" x14ac:dyDescent="0.3">
      <c r="A124" s="8" t="s">
        <v>17</v>
      </c>
      <c r="B124" s="8" t="s">
        <v>91</v>
      </c>
      <c r="C124" s="2">
        <v>9.4299185597942602E-3</v>
      </c>
      <c r="D124" s="2">
        <v>9.8183603338242494E-3</v>
      </c>
      <c r="E124" s="2">
        <v>1.4705882352941201E-2</v>
      </c>
      <c r="F124" s="2">
        <v>1.33460438512869E-2</v>
      </c>
      <c r="G124" s="2">
        <v>1.0395010395010401E-2</v>
      </c>
      <c r="H124" s="2">
        <v>1.0416666666666701E-2</v>
      </c>
      <c r="I124" s="2">
        <v>9.6359743040685206E-3</v>
      </c>
      <c r="J124" s="2">
        <v>9.1649694501018293E-3</v>
      </c>
      <c r="K124" s="2">
        <v>1.04761904761905E-2</v>
      </c>
      <c r="L124" s="2">
        <v>1.0989010989011E-2</v>
      </c>
      <c r="M124" s="2">
        <v>1.1811023622047201E-2</v>
      </c>
      <c r="N124" s="2">
        <v>1.55555555555556E-2</v>
      </c>
      <c r="O124" s="2">
        <v>1.9097222222222199E-2</v>
      </c>
    </row>
    <row r="125" spans="1:15" x14ac:dyDescent="0.3">
      <c r="A125" s="8" t="s">
        <v>17</v>
      </c>
      <c r="B125" s="8" t="s">
        <v>92</v>
      </c>
      <c r="C125" s="2">
        <v>3.9059128182995201E-2</v>
      </c>
      <c r="D125" s="2">
        <v>4.0259324475748398E-2</v>
      </c>
      <c r="E125" s="2">
        <v>4.09396627351594E-2</v>
      </c>
      <c r="F125" s="2">
        <v>4.1593903794253102E-2</v>
      </c>
      <c r="G125" s="2">
        <v>4.9326379834854397E-2</v>
      </c>
      <c r="H125" s="2">
        <v>5.6697537836006298E-2</v>
      </c>
      <c r="I125" s="2">
        <v>6.86233980983878E-2</v>
      </c>
      <c r="J125" s="2">
        <v>0.12718805203147601</v>
      </c>
      <c r="K125" s="2">
        <v>0.121922626025791</v>
      </c>
      <c r="L125" s="2">
        <v>0.125383304940375</v>
      </c>
      <c r="M125" s="2">
        <v>0.12165745856353601</v>
      </c>
      <c r="N125" s="2">
        <v>0.109555391795628</v>
      </c>
      <c r="O125" s="2">
        <v>0.117167956251091</v>
      </c>
    </row>
    <row r="126" spans="1:15" x14ac:dyDescent="0.3">
      <c r="A126" s="8" t="s">
        <v>17</v>
      </c>
      <c r="B126" s="8" t="s">
        <v>93</v>
      </c>
      <c r="C126" s="2">
        <v>1.07158165452207E-2</v>
      </c>
      <c r="D126" s="2">
        <v>1.3254786450662699E-2</v>
      </c>
      <c r="E126" s="2">
        <v>1.7379679144384999E-2</v>
      </c>
      <c r="F126" s="2">
        <v>2.0019065776930401E-2</v>
      </c>
      <c r="G126" s="2">
        <v>1.6632016632016602E-2</v>
      </c>
      <c r="H126" s="2">
        <v>1.14583333333333E-2</v>
      </c>
      <c r="I126" s="2">
        <v>1.9271948608137E-2</v>
      </c>
      <c r="J126" s="2">
        <v>1.83299389002037E-2</v>
      </c>
      <c r="K126" s="2">
        <v>1.61904761904762E-2</v>
      </c>
      <c r="L126" s="2">
        <v>1.4985014985015E-2</v>
      </c>
      <c r="M126" s="2">
        <v>2.7559055118110201E-2</v>
      </c>
      <c r="N126" s="2">
        <v>0.03</v>
      </c>
      <c r="O126" s="2">
        <v>2.6041666666666699E-2</v>
      </c>
    </row>
    <row r="127" spans="1:15" x14ac:dyDescent="0.3">
      <c r="A127" s="8" t="s">
        <v>17</v>
      </c>
      <c r="B127" s="8" t="s">
        <v>94</v>
      </c>
      <c r="C127" s="2">
        <v>1.6975974679902198E-2</v>
      </c>
      <c r="D127" s="2">
        <v>1.7848567312309899E-2</v>
      </c>
      <c r="E127" s="2">
        <v>1.85203236182864E-2</v>
      </c>
      <c r="F127" s="2">
        <v>2.0479441181139899E-2</v>
      </c>
      <c r="G127" s="2">
        <v>1.6297262059973901E-2</v>
      </c>
      <c r="H127" s="2">
        <v>1.9426248023492201E-2</v>
      </c>
      <c r="I127" s="2">
        <v>1.8809425382389399E-2</v>
      </c>
      <c r="J127" s="2">
        <v>1.9913280873614901E-2</v>
      </c>
      <c r="K127" s="2">
        <v>2.3446658851113699E-2</v>
      </c>
      <c r="L127" s="2">
        <v>2.29415105053947E-2</v>
      </c>
      <c r="M127" s="2">
        <v>2.0110497237569101E-2</v>
      </c>
      <c r="N127" s="2">
        <v>2.06337509211496E-2</v>
      </c>
      <c r="O127" s="2">
        <v>1.6347664203851298E-2</v>
      </c>
    </row>
    <row r="128" spans="1:15" x14ac:dyDescent="0.3">
      <c r="A128" s="8" t="s">
        <v>17</v>
      </c>
      <c r="B128" s="8" t="s">
        <v>95</v>
      </c>
      <c r="C128" s="2">
        <v>0.49849978568366898</v>
      </c>
      <c r="D128" s="2">
        <v>0.51104565537555202</v>
      </c>
      <c r="E128" s="2">
        <v>0.54612299465240599</v>
      </c>
      <c r="F128" s="2">
        <v>0.57673975214490003</v>
      </c>
      <c r="G128" s="2">
        <v>0.61434511434511396</v>
      </c>
      <c r="H128" s="2">
        <v>0.61666666666666703</v>
      </c>
      <c r="I128" s="2">
        <v>0.61134903640256999</v>
      </c>
      <c r="J128" s="2">
        <v>0.58044806517311598</v>
      </c>
      <c r="K128" s="2">
        <v>0.57142857142857095</v>
      </c>
      <c r="L128" s="2">
        <v>0.58441558441558406</v>
      </c>
      <c r="M128" s="2">
        <v>0.62303149606299202</v>
      </c>
      <c r="N128" s="2">
        <v>0.66111111111111098</v>
      </c>
      <c r="O128" s="2">
        <v>0.6796875</v>
      </c>
    </row>
    <row r="129" spans="1:16" x14ac:dyDescent="0.3">
      <c r="A129" s="8" t="s">
        <v>17</v>
      </c>
      <c r="B129" s="8" t="s">
        <v>96</v>
      </c>
      <c r="C129" s="2">
        <v>0.47964321680333799</v>
      </c>
      <c r="D129" s="2">
        <v>0.50128061469505403</v>
      </c>
      <c r="E129" s="2">
        <v>0.558339019397602</v>
      </c>
      <c r="F129" s="2">
        <v>0.57374186378790304</v>
      </c>
      <c r="G129" s="2">
        <v>0.54584963059539304</v>
      </c>
      <c r="H129" s="2">
        <v>0.51773209848655999</v>
      </c>
      <c r="I129" s="2">
        <v>0.45328648201736299</v>
      </c>
      <c r="J129" s="2">
        <v>0.35249718965794102</v>
      </c>
      <c r="K129" s="2">
        <v>0.31978637488602302</v>
      </c>
      <c r="L129" s="2">
        <v>0.26564452015900097</v>
      </c>
      <c r="M129" s="2">
        <v>0.22187845303867401</v>
      </c>
      <c r="N129" s="2">
        <v>0.18201915991157</v>
      </c>
      <c r="O129" s="2">
        <v>0.159287916690907</v>
      </c>
    </row>
    <row r="130" spans="1:16" x14ac:dyDescent="0.3">
      <c r="A130" s="8" t="s">
        <v>17</v>
      </c>
      <c r="B130" s="8" t="s">
        <v>97</v>
      </c>
      <c r="C130" s="2">
        <v>2.7432490355765098E-2</v>
      </c>
      <c r="D130" s="2">
        <v>3.09278350515464E-2</v>
      </c>
      <c r="E130" s="2">
        <v>3.9438502673796803E-2</v>
      </c>
      <c r="F130" s="2">
        <v>3.3365109628217399E-2</v>
      </c>
      <c r="G130" s="2">
        <v>3.1185031185031201E-2</v>
      </c>
      <c r="H130" s="2">
        <v>4.0625000000000001E-2</v>
      </c>
      <c r="I130" s="2">
        <v>2.46252676659529E-2</v>
      </c>
      <c r="J130" s="2">
        <v>2.4439918533604901E-2</v>
      </c>
      <c r="K130" s="2">
        <v>3.4285714285714301E-2</v>
      </c>
      <c r="L130" s="2">
        <v>3.4965034965035002E-2</v>
      </c>
      <c r="M130" s="2">
        <v>3.5433070866141697E-2</v>
      </c>
      <c r="N130" s="2">
        <v>3.5555555555555597E-2</v>
      </c>
      <c r="O130" s="2">
        <v>4.1666666666666699E-2</v>
      </c>
    </row>
    <row r="131" spans="1:16" x14ac:dyDescent="0.3">
      <c r="A131" s="8" t="s">
        <v>17</v>
      </c>
      <c r="B131" s="8" t="s">
        <v>98</v>
      </c>
      <c r="C131" s="2">
        <v>4.5317220543806602E-2</v>
      </c>
      <c r="D131" s="2">
        <v>4.9623819433327998E-2</v>
      </c>
      <c r="E131" s="2">
        <v>5.01998245443026E-2</v>
      </c>
      <c r="F131" s="2">
        <v>5.5564375297666301E-2</v>
      </c>
      <c r="G131" s="2">
        <v>6.1929595827900898E-2</v>
      </c>
      <c r="H131" s="2">
        <v>7.3639033205330898E-2</v>
      </c>
      <c r="I131" s="2">
        <v>0.105622157916494</v>
      </c>
      <c r="J131" s="2">
        <v>0.14164123976232501</v>
      </c>
      <c r="K131" s="2">
        <v>0.13078025270287899</v>
      </c>
      <c r="L131" s="2">
        <v>0.148211243611584</v>
      </c>
      <c r="M131" s="2">
        <v>0.12961325966850801</v>
      </c>
      <c r="N131" s="2">
        <v>0.13870465896994999</v>
      </c>
      <c r="O131" s="2">
        <v>0.12478910931409599</v>
      </c>
    </row>
    <row r="132" spans="1:16" x14ac:dyDescent="0.3">
      <c r="A132" s="8" t="s">
        <v>17</v>
      </c>
      <c r="B132" s="8" t="s">
        <v>99</v>
      </c>
      <c r="C132" s="2">
        <v>0.30604372053150503</v>
      </c>
      <c r="D132" s="2">
        <v>0.277368679430535</v>
      </c>
      <c r="E132" s="2">
        <v>0.21524064171123</v>
      </c>
      <c r="F132" s="2">
        <v>0.16205910390848399</v>
      </c>
      <c r="G132" s="2">
        <v>0.12577962577962601</v>
      </c>
      <c r="H132" s="2">
        <v>0.1125</v>
      </c>
      <c r="I132" s="2">
        <v>0.104925053533191</v>
      </c>
      <c r="J132" s="2">
        <v>9.7759674134419494E-2</v>
      </c>
      <c r="K132" s="2">
        <v>8.0952380952380998E-2</v>
      </c>
      <c r="L132" s="2">
        <v>8.4915084915084899E-2</v>
      </c>
      <c r="M132" s="2">
        <v>6.9881889763779501E-2</v>
      </c>
      <c r="N132" s="2">
        <v>7.1111111111111097E-2</v>
      </c>
      <c r="O132" s="2">
        <v>6.0763888888888902E-2</v>
      </c>
    </row>
    <row r="133" spans="1:16" x14ac:dyDescent="0.3">
      <c r="A133" s="8" t="s">
        <v>17</v>
      </c>
      <c r="B133" s="8" t="s">
        <v>100</v>
      </c>
      <c r="C133" s="2">
        <v>0.236656596173212</v>
      </c>
      <c r="D133" s="2">
        <v>0.19913558508083901</v>
      </c>
      <c r="E133" s="2">
        <v>0.142216590310946</v>
      </c>
      <c r="F133" s="2">
        <v>0.109382441657406</v>
      </c>
      <c r="G133" s="2">
        <v>9.8870056497175104E-2</v>
      </c>
      <c r="H133" s="2">
        <v>8.5385136661395994E-2</v>
      </c>
      <c r="I133" s="2">
        <v>8.1025217031831298E-2</v>
      </c>
      <c r="J133" s="2">
        <v>7.8689577645736294E-2</v>
      </c>
      <c r="K133" s="2">
        <v>7.32056793018106E-2</v>
      </c>
      <c r="L133" s="2">
        <v>7.1663827370812005E-2</v>
      </c>
      <c r="M133" s="2">
        <v>6.7403314917127102E-2</v>
      </c>
      <c r="N133" s="2">
        <v>5.5187095717677902E-2</v>
      </c>
      <c r="O133" s="2">
        <v>4.5901448600849402E-2</v>
      </c>
    </row>
    <row r="134" spans="1:16" x14ac:dyDescent="0.3">
      <c r="A134" s="15"/>
      <c r="B134" s="15"/>
    </row>
    <row r="135" spans="1:16" x14ac:dyDescent="0.3">
      <c r="A135" s="15"/>
      <c r="B135" s="15"/>
    </row>
    <row r="136" spans="1:16" x14ac:dyDescent="0.3">
      <c r="A136" s="15"/>
      <c r="B136" s="13"/>
      <c r="C136" s="18" t="s">
        <v>38</v>
      </c>
      <c r="D136" s="18"/>
      <c r="E136" s="18"/>
      <c r="F136" s="18"/>
      <c r="G136" s="18"/>
      <c r="H136" s="18"/>
      <c r="I136" s="18"/>
      <c r="J136" s="18"/>
      <c r="K136" s="18"/>
      <c r="L136" s="18"/>
      <c r="M136" s="18"/>
      <c r="N136" s="18"/>
      <c r="O136" s="6" t="s">
        <v>39</v>
      </c>
      <c r="P136" s="6" t="s">
        <v>40</v>
      </c>
    </row>
    <row r="137" spans="1:16" x14ac:dyDescent="0.3">
      <c r="A137" s="9" t="s">
        <v>41</v>
      </c>
      <c r="B137" s="9" t="s">
        <v>41</v>
      </c>
      <c r="C137" s="4" t="s">
        <v>19</v>
      </c>
      <c r="D137" s="4" t="s">
        <v>20</v>
      </c>
      <c r="E137" s="4" t="s">
        <v>21</v>
      </c>
      <c r="F137" s="4" t="s">
        <v>22</v>
      </c>
      <c r="G137" s="4" t="s">
        <v>23</v>
      </c>
      <c r="H137" s="4" t="s">
        <v>24</v>
      </c>
      <c r="I137" s="4" t="s">
        <v>25</v>
      </c>
      <c r="J137" s="4" t="s">
        <v>26</v>
      </c>
      <c r="K137" s="4" t="s">
        <v>27</v>
      </c>
      <c r="L137" s="4" t="s">
        <v>28</v>
      </c>
      <c r="M137" s="4" t="s">
        <v>29</v>
      </c>
      <c r="N137" s="4" t="s">
        <v>30</v>
      </c>
      <c r="O137" s="4" t="s">
        <v>31</v>
      </c>
      <c r="P137" s="4" t="s">
        <v>32</v>
      </c>
    </row>
    <row r="138" spans="1:16" x14ac:dyDescent="0.3">
      <c r="A138" s="8" t="s">
        <v>13</v>
      </c>
      <c r="B138" s="8" t="s">
        <v>89</v>
      </c>
      <c r="C138" s="2">
        <v>5.8137144032075698E-2</v>
      </c>
      <c r="D138" s="2">
        <v>5.0667962108331299E-2</v>
      </c>
      <c r="E138" s="2">
        <v>4.9657850933974498E-2</v>
      </c>
      <c r="F138" s="2">
        <v>4.4974011100343603E-2</v>
      </c>
      <c r="G138" s="2">
        <v>4.7928170973317002E-2</v>
      </c>
      <c r="H138" s="2">
        <v>5.3218020917135997E-2</v>
      </c>
      <c r="I138" s="2">
        <v>5.3164266890730602E-2</v>
      </c>
      <c r="J138" s="2">
        <v>5.9038984587488699E-2</v>
      </c>
      <c r="K138" s="2">
        <v>5.4583433208916898E-2</v>
      </c>
      <c r="L138" s="2">
        <v>6.2635971036139895E-2</v>
      </c>
      <c r="M138" s="2">
        <v>6.5910896534865204E-2</v>
      </c>
      <c r="N138" s="2">
        <v>6.0287245936415997E-2</v>
      </c>
      <c r="O138" s="3">
        <v>0.26651371434441701</v>
      </c>
      <c r="P138" s="3">
        <v>0.71009802108377995</v>
      </c>
    </row>
    <row r="139" spans="1:16" x14ac:dyDescent="0.3">
      <c r="A139" s="8" t="s">
        <v>13</v>
      </c>
      <c r="B139" s="8" t="s">
        <v>90</v>
      </c>
      <c r="C139" s="2">
        <v>-2.2527669855365801E-3</v>
      </c>
      <c r="D139" s="2">
        <v>-8.1806282722513106E-3</v>
      </c>
      <c r="E139" s="2">
        <v>7.7862091718904703E-3</v>
      </c>
      <c r="F139" s="2">
        <v>2.3112682511621799E-2</v>
      </c>
      <c r="G139" s="2">
        <v>3.2765902982209098E-2</v>
      </c>
      <c r="H139" s="2">
        <v>5.4126905440575003E-2</v>
      </c>
      <c r="I139" s="2">
        <v>6.6954707109896205E-2</v>
      </c>
      <c r="J139" s="2">
        <v>6.1017602820858899E-2</v>
      </c>
      <c r="K139" s="2">
        <v>8.0849517083809302E-2</v>
      </c>
      <c r="L139" s="2">
        <v>0.113716070141725</v>
      </c>
      <c r="M139" s="2">
        <v>0.12291864377534301</v>
      </c>
      <c r="N139" s="2">
        <v>5.5375218485296702E-2</v>
      </c>
      <c r="O139" s="3">
        <v>0.42657596842870499</v>
      </c>
      <c r="P139" s="3">
        <v>0.81280105575717598</v>
      </c>
    </row>
    <row r="140" spans="1:16" x14ac:dyDescent="0.3">
      <c r="A140" s="8" t="s">
        <v>13</v>
      </c>
      <c r="B140" s="8" t="s">
        <v>91</v>
      </c>
      <c r="C140" s="2">
        <v>7.8962210941906405E-2</v>
      </c>
      <c r="D140" s="2">
        <v>5.5933089388395203E-2</v>
      </c>
      <c r="E140" s="2">
        <v>7.6732673267326704E-2</v>
      </c>
      <c r="F140" s="2">
        <v>7.6321839080459794E-2</v>
      </c>
      <c r="G140" s="2">
        <v>6.7919692439128598E-2</v>
      </c>
      <c r="H140" s="2">
        <v>8.3199999999999996E-2</v>
      </c>
      <c r="I140" s="2">
        <v>5.4283604135893601E-2</v>
      </c>
      <c r="J140" s="2">
        <v>8.1611208406304703E-2</v>
      </c>
      <c r="K140" s="2">
        <v>7.9015544041450794E-2</v>
      </c>
      <c r="L140" s="2">
        <v>9.2436974789915999E-2</v>
      </c>
      <c r="M140" s="2">
        <v>9.7252747252747296E-2</v>
      </c>
      <c r="N140" s="2">
        <v>9.7145718577866802E-2</v>
      </c>
      <c r="O140" s="3">
        <v>0.41904145077720201</v>
      </c>
      <c r="P140" s="3">
        <v>1.1693069306930699</v>
      </c>
    </row>
    <row r="141" spans="1:16" x14ac:dyDescent="0.3">
      <c r="A141" s="8" t="s">
        <v>13</v>
      </c>
      <c r="B141" s="8" t="s">
        <v>92</v>
      </c>
      <c r="C141" s="2">
        <v>1.6327314636957399E-2</v>
      </c>
      <c r="D141" s="2">
        <v>1.2096012096012101E-2</v>
      </c>
      <c r="E141" s="2">
        <v>2.95051353874883E-2</v>
      </c>
      <c r="F141" s="2">
        <v>5.6774895701070201E-2</v>
      </c>
      <c r="G141" s="2">
        <v>9.0456573978716107E-2</v>
      </c>
      <c r="H141" s="2">
        <v>0.14087832520069299</v>
      </c>
      <c r="I141" s="2">
        <v>0.14417770419425999</v>
      </c>
      <c r="J141" s="2">
        <v>0.11817195224888501</v>
      </c>
      <c r="K141" s="2">
        <v>0.14871131241238</v>
      </c>
      <c r="L141" s="2">
        <v>0.17592940292902701</v>
      </c>
      <c r="M141" s="2">
        <v>0.15144499441162401</v>
      </c>
      <c r="N141" s="2">
        <v>9.1104485890591405E-2</v>
      </c>
      <c r="O141" s="3">
        <v>0.69707753693518804</v>
      </c>
      <c r="P141" s="3">
        <v>1.9387488328664799</v>
      </c>
    </row>
    <row r="142" spans="1:16" x14ac:dyDescent="0.3">
      <c r="A142" s="8" t="s">
        <v>13</v>
      </c>
      <c r="B142" s="8" t="s">
        <v>93</v>
      </c>
      <c r="C142" s="2">
        <v>6.8761552680221799E-2</v>
      </c>
      <c r="D142" s="2">
        <v>6.2262193012798298E-2</v>
      </c>
      <c r="E142" s="2">
        <v>7.5545424943015305E-2</v>
      </c>
      <c r="F142" s="2">
        <v>4.8743566454738103E-2</v>
      </c>
      <c r="G142" s="2">
        <v>5.3695150115473399E-2</v>
      </c>
      <c r="H142" s="2">
        <v>5.5890410958904103E-2</v>
      </c>
      <c r="I142" s="2">
        <v>5.6045666839647103E-2</v>
      </c>
      <c r="J142" s="2">
        <v>6.4373464373464404E-2</v>
      </c>
      <c r="K142" s="2">
        <v>4.7091412742382301E-2</v>
      </c>
      <c r="L142" s="2">
        <v>6.5035273368606705E-2</v>
      </c>
      <c r="M142" s="2">
        <v>5.9200993583109103E-2</v>
      </c>
      <c r="N142" s="2">
        <v>5.33515731874145E-2</v>
      </c>
      <c r="O142" s="3">
        <v>0.24422899353647301</v>
      </c>
      <c r="P142" s="3">
        <v>0.755128622598502</v>
      </c>
    </row>
    <row r="143" spans="1:16" x14ac:dyDescent="0.3">
      <c r="A143" s="8" t="s">
        <v>13</v>
      </c>
      <c r="B143" s="8" t="s">
        <v>94</v>
      </c>
      <c r="C143" s="2">
        <v>2.7160493827160501E-2</v>
      </c>
      <c r="D143" s="2">
        <v>9.6153846153846194E-3</v>
      </c>
      <c r="E143" s="2">
        <v>1.6666666666666701E-2</v>
      </c>
      <c r="F143" s="2">
        <v>3.5128805620608897E-2</v>
      </c>
      <c r="G143" s="2">
        <v>5.7315233785821998E-2</v>
      </c>
      <c r="H143" s="2">
        <v>6.4194008559201099E-2</v>
      </c>
      <c r="I143" s="2">
        <v>8.3109919571045604E-2</v>
      </c>
      <c r="J143" s="2">
        <v>9.2202970297029702E-2</v>
      </c>
      <c r="K143" s="2">
        <v>9.0651558073654395E-2</v>
      </c>
      <c r="L143" s="2">
        <v>6.5454545454545501E-2</v>
      </c>
      <c r="M143" s="2">
        <v>9.8488542174548999E-2</v>
      </c>
      <c r="N143" s="2">
        <v>3.0625832223701702E-2</v>
      </c>
      <c r="O143" s="3">
        <v>0.315580736543909</v>
      </c>
      <c r="P143" s="3">
        <v>0.84285714285714297</v>
      </c>
    </row>
    <row r="144" spans="1:16" x14ac:dyDescent="0.3">
      <c r="A144" s="8" t="s">
        <v>13</v>
      </c>
      <c r="B144" s="8" t="s">
        <v>95</v>
      </c>
      <c r="C144" s="2">
        <v>1.52574924127466E-2</v>
      </c>
      <c r="D144" s="2">
        <v>5.5582152991043802E-3</v>
      </c>
      <c r="E144" s="2">
        <v>8.5699355512976801E-3</v>
      </c>
      <c r="F144" s="2">
        <v>8.6122528870620496E-3</v>
      </c>
      <c r="G144" s="2">
        <v>1.30706270476364E-2</v>
      </c>
      <c r="H144" s="2">
        <v>1.1854055394045901E-2</v>
      </c>
      <c r="I144" s="2">
        <v>1.23833492950845E-2</v>
      </c>
      <c r="J144" s="2">
        <v>2.1251787482125199E-2</v>
      </c>
      <c r="K144" s="2">
        <v>7.3458133172486602E-3</v>
      </c>
      <c r="L144" s="2">
        <v>7.6344040032504997E-3</v>
      </c>
      <c r="M144" s="2">
        <v>1.23304823956366E-2</v>
      </c>
      <c r="N144" s="2">
        <v>6.4150943396226404E-3</v>
      </c>
      <c r="O144" s="3">
        <v>3.4144029641757001E-2</v>
      </c>
      <c r="P144" s="3">
        <v>0.114927712941996</v>
      </c>
    </row>
    <row r="145" spans="1:16" x14ac:dyDescent="0.3">
      <c r="A145" s="8" t="s">
        <v>13</v>
      </c>
      <c r="B145" s="8" t="s">
        <v>96</v>
      </c>
      <c r="C145" s="2">
        <v>5.4181909928093901E-2</v>
      </c>
      <c r="D145" s="2">
        <v>2.8839825285705702E-2</v>
      </c>
      <c r="E145" s="2">
        <v>9.1887176504797906E-3</v>
      </c>
      <c r="F145" s="2">
        <v>2.40304270155016E-2</v>
      </c>
      <c r="G145" s="2">
        <v>2.4085537422622399E-2</v>
      </c>
      <c r="H145" s="2">
        <v>1.9287833827893199E-2</v>
      </c>
      <c r="I145" s="2">
        <v>8.9492695023990505E-3</v>
      </c>
      <c r="J145" s="2">
        <v>1.62970878974085E-2</v>
      </c>
      <c r="K145" s="2">
        <v>-2.6813880126182999E-3</v>
      </c>
      <c r="L145" s="2">
        <v>4.1119721651115002E-3</v>
      </c>
      <c r="M145" s="2">
        <v>2.2260723473512899E-2</v>
      </c>
      <c r="N145" s="2">
        <v>-2.35735195932412E-2</v>
      </c>
      <c r="O145" s="3">
        <v>-4.20609884332282E-4</v>
      </c>
      <c r="P145" s="3">
        <v>0.10567025298051801</v>
      </c>
    </row>
    <row r="146" spans="1:16" x14ac:dyDescent="0.3">
      <c r="A146" s="8" t="s">
        <v>13</v>
      </c>
      <c r="B146" s="8" t="s">
        <v>97</v>
      </c>
      <c r="C146" s="2">
        <v>7.6410256410256394E-2</v>
      </c>
      <c r="D146" s="2">
        <v>8.0514530728918496E-2</v>
      </c>
      <c r="E146" s="2">
        <v>7.3633156966490296E-2</v>
      </c>
      <c r="F146" s="2">
        <v>6.5708418891170406E-2</v>
      </c>
      <c r="G146" s="2">
        <v>4.7013487475915203E-2</v>
      </c>
      <c r="H146" s="2">
        <v>5.7784320942215701E-2</v>
      </c>
      <c r="I146" s="2">
        <v>5.7759220598468997E-2</v>
      </c>
      <c r="J146" s="2">
        <v>5.6907894736842102E-2</v>
      </c>
      <c r="K146" s="2">
        <v>7.0028011204481794E-2</v>
      </c>
      <c r="L146" s="2">
        <v>7.7079697498545693E-2</v>
      </c>
      <c r="M146" s="2">
        <v>8.45260599513908E-2</v>
      </c>
      <c r="N146" s="2">
        <v>5.7021912350597601E-2</v>
      </c>
      <c r="O146" s="3">
        <v>0.32119514472455701</v>
      </c>
      <c r="P146" s="3">
        <v>0.87169312169312196</v>
      </c>
    </row>
    <row r="147" spans="1:16" x14ac:dyDescent="0.3">
      <c r="A147" s="8" t="s">
        <v>13</v>
      </c>
      <c r="B147" s="8" t="s">
        <v>98</v>
      </c>
      <c r="C147" s="2">
        <v>1.84647850171459E-2</v>
      </c>
      <c r="D147" s="2">
        <v>2.0979020979021001E-2</v>
      </c>
      <c r="E147" s="2">
        <v>4.1349568746828998E-2</v>
      </c>
      <c r="F147" s="2">
        <v>5.8465286236297202E-2</v>
      </c>
      <c r="G147" s="2">
        <v>8.4004602991944802E-2</v>
      </c>
      <c r="H147" s="2">
        <v>0.121231422505308</v>
      </c>
      <c r="I147" s="2">
        <v>0.17553493656504399</v>
      </c>
      <c r="J147" s="2">
        <v>0.15689432989690699</v>
      </c>
      <c r="K147" s="2">
        <v>0.16471734892787501</v>
      </c>
      <c r="L147" s="2">
        <v>0.16652719665272001</v>
      </c>
      <c r="M147" s="2">
        <v>0.16007378561180599</v>
      </c>
      <c r="N147" s="2">
        <v>7.2614840989399299E-2</v>
      </c>
      <c r="O147" s="3">
        <v>0.69061542745753302</v>
      </c>
      <c r="P147" s="3">
        <v>2.0801623541349601</v>
      </c>
    </row>
    <row r="148" spans="1:16" x14ac:dyDescent="0.3">
      <c r="A148" s="8" t="s">
        <v>13</v>
      </c>
      <c r="B148" s="8" t="s">
        <v>99</v>
      </c>
      <c r="C148" s="2">
        <v>-1.99224259520451E-2</v>
      </c>
      <c r="D148" s="2">
        <v>-4.8569886670264399E-2</v>
      </c>
      <c r="E148" s="2">
        <v>-5.1332955190017002E-2</v>
      </c>
      <c r="F148" s="2">
        <v>-2.9197807673144002E-2</v>
      </c>
      <c r="G148" s="2">
        <v>-1.7142270580989501E-2</v>
      </c>
      <c r="H148" s="2">
        <v>-1.8381201044386401E-2</v>
      </c>
      <c r="I148" s="2">
        <v>-9.78827534844132E-3</v>
      </c>
      <c r="J148" s="2">
        <v>-8.5956806704630905E-4</v>
      </c>
      <c r="K148" s="2">
        <v>-7.2050758146037196E-3</v>
      </c>
      <c r="L148" s="2">
        <v>-0.10528596187175</v>
      </c>
      <c r="M148" s="2">
        <v>-7.4092009685229998E-2</v>
      </c>
      <c r="N148" s="2">
        <v>-4.10564853556485E-2</v>
      </c>
      <c r="O148" s="3">
        <v>-0.211313044413378</v>
      </c>
      <c r="P148" s="3">
        <v>-0.306674229532993</v>
      </c>
    </row>
    <row r="149" spans="1:16" x14ac:dyDescent="0.3">
      <c r="A149" s="8" t="s">
        <v>13</v>
      </c>
      <c r="B149" s="8" t="s">
        <v>100</v>
      </c>
      <c r="C149" s="2">
        <v>-5.0409165302782298E-2</v>
      </c>
      <c r="D149" s="2">
        <v>-7.1182350913478104E-2</v>
      </c>
      <c r="E149" s="2">
        <v>-6.5503804045277406E-2</v>
      </c>
      <c r="F149" s="2">
        <v>-1.9261318506751401E-2</v>
      </c>
      <c r="G149" s="2">
        <v>-2.2271714922049001E-3</v>
      </c>
      <c r="H149" s="2">
        <v>1.0551948051948101E-2</v>
      </c>
      <c r="I149" s="2">
        <v>3.2329317269076299E-2</v>
      </c>
      <c r="J149" s="2">
        <v>4.8239642092978E-2</v>
      </c>
      <c r="K149" s="2">
        <v>5.1586565225459298E-2</v>
      </c>
      <c r="L149" s="2">
        <v>-4.4291512263984499E-2</v>
      </c>
      <c r="M149" s="2">
        <v>6.27769571639586E-3</v>
      </c>
      <c r="N149" s="2">
        <v>-6.0550458715596302E-3</v>
      </c>
      <c r="O149" s="3">
        <v>5.19576915939878E-3</v>
      </c>
      <c r="P149" s="3">
        <v>5.19576915939878E-3</v>
      </c>
    </row>
    <row r="150" spans="1:16" x14ac:dyDescent="0.3">
      <c r="A150" s="8" t="s">
        <v>14</v>
      </c>
      <c r="B150" s="8" t="s">
        <v>89</v>
      </c>
      <c r="C150" s="2">
        <v>-6.3636363636363602E-2</v>
      </c>
      <c r="D150" s="2">
        <v>9.7087378640776708E-3</v>
      </c>
      <c r="E150" s="2">
        <v>3.8461538461538498E-2</v>
      </c>
      <c r="F150" s="2">
        <v>0.157407407407407</v>
      </c>
      <c r="G150" s="2">
        <v>0.08</v>
      </c>
      <c r="H150" s="2">
        <v>5.1851851851851899E-2</v>
      </c>
      <c r="I150" s="2">
        <v>8.4507042253521097E-2</v>
      </c>
      <c r="J150" s="2">
        <v>0.214285714285714</v>
      </c>
      <c r="K150" s="2">
        <v>7.4866310160427801E-2</v>
      </c>
      <c r="L150" s="2">
        <v>3.4825870646766198E-2</v>
      </c>
      <c r="M150" s="2">
        <v>-6.25E-2</v>
      </c>
      <c r="N150" s="2">
        <v>0.17948717948717899</v>
      </c>
      <c r="O150" s="3">
        <v>0.22994652406417099</v>
      </c>
      <c r="P150" s="3">
        <v>1.2115384615384599</v>
      </c>
    </row>
    <row r="151" spans="1:16" x14ac:dyDescent="0.3">
      <c r="A151" s="8" t="s">
        <v>14</v>
      </c>
      <c r="B151" s="8" t="s">
        <v>90</v>
      </c>
      <c r="C151" s="2">
        <v>-8.1560283687943297E-2</v>
      </c>
      <c r="D151" s="2">
        <v>-8.8803088803088806E-2</v>
      </c>
      <c r="E151" s="2">
        <v>-4.6610169491525397E-2</v>
      </c>
      <c r="F151" s="2">
        <v>2.2222222222222199E-2</v>
      </c>
      <c r="G151" s="2">
        <v>0</v>
      </c>
      <c r="H151" s="2">
        <v>5.21739130434783E-2</v>
      </c>
      <c r="I151" s="2">
        <v>0.11570247933884301</v>
      </c>
      <c r="J151" s="2">
        <v>0.17037037037037001</v>
      </c>
      <c r="K151" s="2">
        <v>0.107594936708861</v>
      </c>
      <c r="L151" s="2">
        <v>0.16857142857142901</v>
      </c>
      <c r="M151" s="2">
        <v>0.19559902200488999</v>
      </c>
      <c r="N151" s="2">
        <v>8.7934560327198402E-2</v>
      </c>
      <c r="O151" s="3">
        <v>0.683544303797468</v>
      </c>
      <c r="P151" s="3">
        <v>1.2542372881355901</v>
      </c>
    </row>
    <row r="152" spans="1:16" x14ac:dyDescent="0.3">
      <c r="A152" s="8" t="s">
        <v>14</v>
      </c>
      <c r="B152" s="8" t="s">
        <v>91</v>
      </c>
      <c r="C152" s="2">
        <v>0.5</v>
      </c>
      <c r="D152" s="2">
        <v>-0.16666666666666699</v>
      </c>
      <c r="E152" s="2">
        <v>-0.1</v>
      </c>
      <c r="F152" s="2">
        <v>0.33333333333333298</v>
      </c>
      <c r="G152" s="2">
        <v>8.3333333333333301E-2</v>
      </c>
      <c r="H152" s="2">
        <v>7.69230769230769E-2</v>
      </c>
      <c r="I152" s="2">
        <v>0</v>
      </c>
      <c r="J152" s="2">
        <v>0.214285714285714</v>
      </c>
      <c r="K152" s="2">
        <v>0.11764705882352899</v>
      </c>
      <c r="L152" s="2">
        <v>-5.2631578947368397E-2</v>
      </c>
      <c r="M152" s="2">
        <v>-5.5555555555555601E-2</v>
      </c>
      <c r="N152" s="2">
        <v>0.52941176470588203</v>
      </c>
      <c r="O152" s="3">
        <v>0.52941176470588203</v>
      </c>
      <c r="P152" s="3">
        <v>1.6</v>
      </c>
    </row>
    <row r="153" spans="1:16" x14ac:dyDescent="0.3">
      <c r="A153" s="8" t="s">
        <v>14</v>
      </c>
      <c r="B153" s="8" t="s">
        <v>92</v>
      </c>
      <c r="C153" s="2">
        <v>2.1739130434782601E-2</v>
      </c>
      <c r="D153" s="2">
        <v>-8.5106382978723402E-2</v>
      </c>
      <c r="E153" s="2">
        <v>-4.6511627906976702E-2</v>
      </c>
      <c r="F153" s="2">
        <v>0.219512195121951</v>
      </c>
      <c r="G153" s="2">
        <v>0.08</v>
      </c>
      <c r="H153" s="2">
        <v>0.148148148148148</v>
      </c>
      <c r="I153" s="2">
        <v>0.67741935483870996</v>
      </c>
      <c r="J153" s="2">
        <v>0.144230769230769</v>
      </c>
      <c r="K153" s="2">
        <v>0.10084033613445401</v>
      </c>
      <c r="L153" s="2">
        <v>9.1603053435114504E-2</v>
      </c>
      <c r="M153" s="2">
        <v>0.30069930069930101</v>
      </c>
      <c r="N153" s="2">
        <v>0.31182795698924698</v>
      </c>
      <c r="O153" s="3">
        <v>1.05042016806723</v>
      </c>
      <c r="P153" s="3">
        <v>4.6744186046511604</v>
      </c>
    </row>
    <row r="154" spans="1:16" x14ac:dyDescent="0.3">
      <c r="A154" s="8" t="s">
        <v>14</v>
      </c>
      <c r="B154" s="8" t="s">
        <v>93</v>
      </c>
      <c r="C154" s="2">
        <v>0.19230769230769201</v>
      </c>
      <c r="D154" s="2">
        <v>3.2258064516128997E-2</v>
      </c>
      <c r="E154" s="2">
        <v>0.1875</v>
      </c>
      <c r="F154" s="2">
        <v>7.8947368421052599E-2</v>
      </c>
      <c r="G154" s="2">
        <v>4.8780487804878099E-2</v>
      </c>
      <c r="H154" s="2">
        <v>-2.32558139534884E-2</v>
      </c>
      <c r="I154" s="2">
        <v>0.19047619047618999</v>
      </c>
      <c r="J154" s="2">
        <v>-0.02</v>
      </c>
      <c r="K154" s="2">
        <v>0.122448979591837</v>
      </c>
      <c r="L154" s="2">
        <v>5.4545454545454501E-2</v>
      </c>
      <c r="M154" s="2">
        <v>0</v>
      </c>
      <c r="N154" s="2">
        <v>0.12068965517241401</v>
      </c>
      <c r="O154" s="3">
        <v>0.32653061224489799</v>
      </c>
      <c r="P154" s="3">
        <v>1.03125</v>
      </c>
    </row>
    <row r="155" spans="1:16" x14ac:dyDescent="0.3">
      <c r="A155" s="8" t="s">
        <v>14</v>
      </c>
      <c r="B155" s="8" t="s">
        <v>94</v>
      </c>
      <c r="C155" s="2">
        <v>-0.11764705882352899</v>
      </c>
      <c r="D155" s="2">
        <v>0</v>
      </c>
      <c r="E155" s="2">
        <v>-0.33333333333333298</v>
      </c>
      <c r="F155" s="2">
        <v>0.7</v>
      </c>
      <c r="G155" s="2">
        <v>5.8823529411764698E-2</v>
      </c>
      <c r="H155" s="2">
        <v>0.16666666666666699</v>
      </c>
      <c r="I155" s="2">
        <v>0.38095238095238099</v>
      </c>
      <c r="J155" s="2">
        <v>3.4482758620689703E-2</v>
      </c>
      <c r="K155" s="2">
        <v>0.1</v>
      </c>
      <c r="L155" s="2">
        <v>0</v>
      </c>
      <c r="M155" s="2">
        <v>0</v>
      </c>
      <c r="N155" s="2">
        <v>0.21212121212121199</v>
      </c>
      <c r="O155" s="3">
        <v>0.33333333333333298</v>
      </c>
      <c r="P155" s="3">
        <v>1.6666666666666701</v>
      </c>
    </row>
    <row r="156" spans="1:16" x14ac:dyDescent="0.3">
      <c r="A156" s="8" t="s">
        <v>14</v>
      </c>
      <c r="B156" s="8" t="s">
        <v>95</v>
      </c>
      <c r="C156" s="2">
        <v>2.9130738755534801E-2</v>
      </c>
      <c r="D156" s="2">
        <v>3.03442028985507E-2</v>
      </c>
      <c r="E156" s="2">
        <v>1.6043956043956E-2</v>
      </c>
      <c r="F156" s="2">
        <v>2.59571706683971E-2</v>
      </c>
      <c r="G156" s="2">
        <v>2.0240354206198598E-2</v>
      </c>
      <c r="H156" s="2">
        <v>3.2858028518288902E-2</v>
      </c>
      <c r="I156" s="2">
        <v>2.3809523809523801E-2</v>
      </c>
      <c r="J156" s="2">
        <v>2.6968927105726001E-2</v>
      </c>
      <c r="K156" s="2">
        <v>2.3977164605138001E-2</v>
      </c>
      <c r="L156" s="2">
        <v>4.5716409589295702E-2</v>
      </c>
      <c r="M156" s="2">
        <v>2.2392038386351499E-2</v>
      </c>
      <c r="N156" s="2">
        <v>3.3026247175386797E-2</v>
      </c>
      <c r="O156" s="3">
        <v>0.130922930542341</v>
      </c>
      <c r="P156" s="3">
        <v>0.306153846153846</v>
      </c>
    </row>
    <row r="157" spans="1:16" x14ac:dyDescent="0.3">
      <c r="A157" s="8" t="s">
        <v>14</v>
      </c>
      <c r="B157" s="8" t="s">
        <v>96</v>
      </c>
      <c r="C157" s="2">
        <v>-1.5209125475285201E-2</v>
      </c>
      <c r="D157" s="2">
        <v>-4.0540540540540501E-2</v>
      </c>
      <c r="E157" s="2">
        <v>-6.0362173038229399E-3</v>
      </c>
      <c r="F157" s="2">
        <v>4.2510121457489898E-2</v>
      </c>
      <c r="G157" s="2">
        <v>3.8834951456310697E-2</v>
      </c>
      <c r="H157" s="2">
        <v>5.60747663551402E-3</v>
      </c>
      <c r="I157" s="2">
        <v>2.60223048327138E-2</v>
      </c>
      <c r="J157" s="2">
        <v>1.9927536231884101E-2</v>
      </c>
      <c r="K157" s="2">
        <v>3.5523978685612799E-3</v>
      </c>
      <c r="L157" s="2">
        <v>1.5929203539823002E-2</v>
      </c>
      <c r="M157" s="2">
        <v>3.4843205574912901E-3</v>
      </c>
      <c r="N157" s="2">
        <v>-5.2083333333333301E-2</v>
      </c>
      <c r="O157" s="3">
        <v>-3.0195381882770898E-2</v>
      </c>
      <c r="P157" s="3">
        <v>9.85915492957746E-2</v>
      </c>
    </row>
    <row r="158" spans="1:16" x14ac:dyDescent="0.3">
      <c r="A158" s="8" t="s">
        <v>14</v>
      </c>
      <c r="B158" s="8" t="s">
        <v>97</v>
      </c>
      <c r="C158" s="2">
        <v>-5.7142857142857099E-2</v>
      </c>
      <c r="D158" s="2">
        <v>3.03030303030303E-2</v>
      </c>
      <c r="E158" s="2">
        <v>-5.8823529411764698E-2</v>
      </c>
      <c r="F158" s="2">
        <v>3.125E-2</v>
      </c>
      <c r="G158" s="2">
        <v>9.0909090909090898E-2</v>
      </c>
      <c r="H158" s="2">
        <v>-8.3333333333333301E-2</v>
      </c>
      <c r="I158" s="2">
        <v>0.12121212121212099</v>
      </c>
      <c r="J158" s="2">
        <v>0.135135135135135</v>
      </c>
      <c r="K158" s="2">
        <v>0</v>
      </c>
      <c r="L158" s="2">
        <v>2.3809523809523801E-2</v>
      </c>
      <c r="M158" s="2">
        <v>-0.13953488372093001</v>
      </c>
      <c r="N158" s="2">
        <v>0.162162162162162</v>
      </c>
      <c r="O158" s="3">
        <v>2.3809523809523801E-2</v>
      </c>
      <c r="P158" s="3">
        <v>0.26470588235294101</v>
      </c>
    </row>
    <row r="159" spans="1:16" x14ac:dyDescent="0.3">
      <c r="A159" s="8" t="s">
        <v>14</v>
      </c>
      <c r="B159" s="8" t="s">
        <v>98</v>
      </c>
      <c r="C159" s="2">
        <v>0.114285714285714</v>
      </c>
      <c r="D159" s="2">
        <v>-0.15384615384615399</v>
      </c>
      <c r="E159" s="2">
        <v>0.18181818181818199</v>
      </c>
      <c r="F159" s="2">
        <v>0.102564102564103</v>
      </c>
      <c r="G159" s="2">
        <v>6.9767441860465101E-2</v>
      </c>
      <c r="H159" s="2">
        <v>0.30434782608695699</v>
      </c>
      <c r="I159" s="2">
        <v>0.05</v>
      </c>
      <c r="J159" s="2">
        <v>0.238095238095238</v>
      </c>
      <c r="K159" s="2">
        <v>0.115384615384615</v>
      </c>
      <c r="L159" s="2">
        <v>0.33333333333333298</v>
      </c>
      <c r="M159" s="2">
        <v>9.4827586206896505E-2</v>
      </c>
      <c r="N159" s="2">
        <v>0.32283464566929099</v>
      </c>
      <c r="O159" s="3">
        <v>1.15384615384615</v>
      </c>
      <c r="P159" s="3">
        <v>4.0909090909090899</v>
      </c>
    </row>
    <row r="160" spans="1:16" x14ac:dyDescent="0.3">
      <c r="A160" s="8" t="s">
        <v>14</v>
      </c>
      <c r="B160" s="8" t="s">
        <v>99</v>
      </c>
      <c r="C160" s="2">
        <v>-1.7064846416382298E-2</v>
      </c>
      <c r="D160" s="2">
        <v>-4.1666666666666699E-2</v>
      </c>
      <c r="E160" s="2">
        <v>-5.7971014492753603E-2</v>
      </c>
      <c r="F160" s="2">
        <v>-9.6153846153846194E-3</v>
      </c>
      <c r="G160" s="2">
        <v>-1.94174757281553E-2</v>
      </c>
      <c r="H160" s="2">
        <v>-1.7821782178217799E-2</v>
      </c>
      <c r="I160" s="2">
        <v>-3.0241935483871E-2</v>
      </c>
      <c r="J160" s="2">
        <v>1.0395010395010401E-2</v>
      </c>
      <c r="K160" s="2">
        <v>-1.6460905349794198E-2</v>
      </c>
      <c r="L160" s="2">
        <v>-0.17991631799163199</v>
      </c>
      <c r="M160" s="2">
        <v>-0.191326530612245</v>
      </c>
      <c r="N160" s="2">
        <v>-5.3627760252365902E-2</v>
      </c>
      <c r="O160" s="3">
        <v>-0.38271604938271597</v>
      </c>
      <c r="P160" s="3">
        <v>-0.45652173913043498</v>
      </c>
    </row>
    <row r="161" spans="1:16" x14ac:dyDescent="0.3">
      <c r="A161" s="8" t="s">
        <v>14</v>
      </c>
      <c r="B161" s="8" t="s">
        <v>100</v>
      </c>
      <c r="C161" s="2">
        <v>-9.375E-2</v>
      </c>
      <c r="D161" s="2">
        <v>-0.13793103448275901</v>
      </c>
      <c r="E161" s="2">
        <v>-0.13600000000000001</v>
      </c>
      <c r="F161" s="2">
        <v>-8.3333333333333301E-2</v>
      </c>
      <c r="G161" s="2">
        <v>-5.0505050505050497E-2</v>
      </c>
      <c r="H161" s="2">
        <v>-9.5744680851063801E-2</v>
      </c>
      <c r="I161" s="2">
        <v>-3.5294117647058802E-2</v>
      </c>
      <c r="J161" s="2">
        <v>9.7560975609756101E-2</v>
      </c>
      <c r="K161" s="2">
        <v>7.7777777777777807E-2</v>
      </c>
      <c r="L161" s="2">
        <v>-0.11340206185567001</v>
      </c>
      <c r="M161" s="2">
        <v>-0.127906976744186</v>
      </c>
      <c r="N161" s="2">
        <v>6.6666666666666693E-2</v>
      </c>
      <c r="O161" s="3">
        <v>-0.11111111111111099</v>
      </c>
      <c r="P161" s="3">
        <v>-0.36</v>
      </c>
    </row>
    <row r="162" spans="1:16" x14ac:dyDescent="0.3">
      <c r="A162" s="8" t="s">
        <v>15</v>
      </c>
      <c r="B162" s="8" t="s">
        <v>89</v>
      </c>
      <c r="C162" s="2">
        <v>7.3170731707317097E-2</v>
      </c>
      <c r="D162" s="2">
        <v>6.0950413223140501E-2</v>
      </c>
      <c r="E162" s="2">
        <v>5.2580331061343702E-2</v>
      </c>
      <c r="F162" s="2">
        <v>5.9204440333025E-2</v>
      </c>
      <c r="G162" s="2">
        <v>2.8820960698690001E-2</v>
      </c>
      <c r="H162" s="2">
        <v>5.0933786078098502E-2</v>
      </c>
      <c r="I162" s="2">
        <v>4.7657512116316601E-2</v>
      </c>
      <c r="J162" s="2">
        <v>7.6329992289899798E-2</v>
      </c>
      <c r="K162" s="2">
        <v>7.9512893982808003E-2</v>
      </c>
      <c r="L162" s="2">
        <v>5.8394160583941597E-2</v>
      </c>
      <c r="M162" s="2">
        <v>4.32601880877743E-2</v>
      </c>
      <c r="N162" s="2">
        <v>8.8942307692307696E-2</v>
      </c>
      <c r="O162" s="3">
        <v>0.29799426934097401</v>
      </c>
      <c r="P162" s="3">
        <v>0.76436222005842303</v>
      </c>
    </row>
    <row r="163" spans="1:16" x14ac:dyDescent="0.3">
      <c r="A163" s="8" t="s">
        <v>15</v>
      </c>
      <c r="B163" s="8" t="s">
        <v>90</v>
      </c>
      <c r="C163" s="2">
        <v>-6.5549890750182102E-3</v>
      </c>
      <c r="D163" s="2">
        <v>-1.46627565982405E-2</v>
      </c>
      <c r="E163" s="2">
        <v>-3.7202380952381001E-2</v>
      </c>
      <c r="F163" s="2">
        <v>-3.0911901081916498E-3</v>
      </c>
      <c r="G163" s="2">
        <v>-1.55038759689922E-3</v>
      </c>
      <c r="H163" s="2">
        <v>-1.5527950310559001E-3</v>
      </c>
      <c r="I163" s="2">
        <v>4.5101088646967297E-2</v>
      </c>
      <c r="J163" s="2">
        <v>7.5148809523809507E-2</v>
      </c>
      <c r="K163" s="2">
        <v>8.2352941176470601E-2</v>
      </c>
      <c r="L163" s="2">
        <v>0.16112531969309499</v>
      </c>
      <c r="M163" s="2">
        <v>9.0308370044052899E-2</v>
      </c>
      <c r="N163" s="2">
        <v>4.1919191919191898E-2</v>
      </c>
      <c r="O163" s="3">
        <v>0.42768166089965398</v>
      </c>
      <c r="P163" s="3">
        <v>0.53497023809523803</v>
      </c>
    </row>
    <row r="164" spans="1:16" x14ac:dyDescent="0.3">
      <c r="A164" s="8" t="s">
        <v>15</v>
      </c>
      <c r="B164" s="8" t="s">
        <v>91</v>
      </c>
      <c r="C164" s="2">
        <v>0.25423728813559299</v>
      </c>
      <c r="D164" s="2">
        <v>9.45945945945946E-2</v>
      </c>
      <c r="E164" s="2">
        <v>-9.8765432098765399E-2</v>
      </c>
      <c r="F164" s="2">
        <v>8.2191780821917804E-2</v>
      </c>
      <c r="G164" s="2">
        <v>-3.7974683544303799E-2</v>
      </c>
      <c r="H164" s="2">
        <v>0.105263157894737</v>
      </c>
      <c r="I164" s="2">
        <v>0.107142857142857</v>
      </c>
      <c r="J164" s="2">
        <v>8.6021505376344107E-2</v>
      </c>
      <c r="K164" s="2">
        <v>2.9702970297029702E-2</v>
      </c>
      <c r="L164" s="2">
        <v>4.80769230769231E-2</v>
      </c>
      <c r="M164" s="2">
        <v>9.1743119266055106E-2</v>
      </c>
      <c r="N164" s="2">
        <v>0.17647058823529399</v>
      </c>
      <c r="O164" s="3">
        <v>0.38613861386138598</v>
      </c>
      <c r="P164" s="3">
        <v>0.72839506172839497</v>
      </c>
    </row>
    <row r="165" spans="1:16" x14ac:dyDescent="0.3">
      <c r="A165" s="8" t="s">
        <v>15</v>
      </c>
      <c r="B165" s="8" t="s">
        <v>92</v>
      </c>
      <c r="C165" s="2">
        <v>4.4843049327354299E-2</v>
      </c>
      <c r="D165" s="2">
        <v>1.28755364806867E-2</v>
      </c>
      <c r="E165" s="2">
        <v>-3.8135593220338999E-2</v>
      </c>
      <c r="F165" s="2">
        <v>4.8458149779735699E-2</v>
      </c>
      <c r="G165" s="2">
        <v>-1.6806722689075598E-2</v>
      </c>
      <c r="H165" s="2">
        <v>3.8461538461538498E-2</v>
      </c>
      <c r="I165" s="2">
        <v>0.16049382716049401</v>
      </c>
      <c r="J165" s="2">
        <v>0.145390070921986</v>
      </c>
      <c r="K165" s="2">
        <v>0.18266253869969001</v>
      </c>
      <c r="L165" s="2">
        <v>0.27486910994764402</v>
      </c>
      <c r="M165" s="2">
        <v>0.18685831622176599</v>
      </c>
      <c r="N165" s="2">
        <v>0.17474048442906601</v>
      </c>
      <c r="O165" s="3">
        <v>1.1021671826625401</v>
      </c>
      <c r="P165" s="3">
        <v>1.8771186440678</v>
      </c>
    </row>
    <row r="166" spans="1:16" x14ac:dyDescent="0.3">
      <c r="A166" s="8" t="s">
        <v>15</v>
      </c>
      <c r="B166" s="8" t="s">
        <v>93</v>
      </c>
      <c r="C166" s="2">
        <v>0.10497237569060799</v>
      </c>
      <c r="D166" s="2">
        <v>0.13500000000000001</v>
      </c>
      <c r="E166" s="2">
        <v>9.2511013215859E-2</v>
      </c>
      <c r="F166" s="2">
        <v>7.25806451612903E-2</v>
      </c>
      <c r="G166" s="2">
        <v>5.2631578947368397E-2</v>
      </c>
      <c r="H166" s="2">
        <v>7.4999999999999997E-2</v>
      </c>
      <c r="I166" s="2">
        <v>6.6445182724252497E-2</v>
      </c>
      <c r="J166" s="2">
        <v>0.109034267912773</v>
      </c>
      <c r="K166" s="2">
        <v>9.8314606741572996E-2</v>
      </c>
      <c r="L166" s="2">
        <v>6.1381074168797997E-2</v>
      </c>
      <c r="M166" s="2">
        <v>2.16867469879518E-2</v>
      </c>
      <c r="N166" s="2">
        <v>5.1886792452830198E-2</v>
      </c>
      <c r="O166" s="3">
        <v>0.25280898876404501</v>
      </c>
      <c r="P166" s="3">
        <v>0.96475770925110105</v>
      </c>
    </row>
    <row r="167" spans="1:16" x14ac:dyDescent="0.3">
      <c r="A167" s="8" t="s">
        <v>15</v>
      </c>
      <c r="B167" s="8" t="s">
        <v>94</v>
      </c>
      <c r="C167" s="2">
        <v>1.9607843137254902E-2</v>
      </c>
      <c r="D167" s="2">
        <v>-5.7692307692307702E-2</v>
      </c>
      <c r="E167" s="2">
        <v>6.1224489795918401E-2</v>
      </c>
      <c r="F167" s="2">
        <v>-7.69230769230769E-2</v>
      </c>
      <c r="G167" s="2">
        <v>2.0833333333333301E-2</v>
      </c>
      <c r="H167" s="2">
        <v>0.16326530612244899</v>
      </c>
      <c r="I167" s="2">
        <v>5.2631578947368397E-2</v>
      </c>
      <c r="J167" s="2">
        <v>0.133333333333333</v>
      </c>
      <c r="K167" s="2">
        <v>0.14705882352941199</v>
      </c>
      <c r="L167" s="2">
        <v>0.115384615384615</v>
      </c>
      <c r="M167" s="2">
        <v>0.114942528735632</v>
      </c>
      <c r="N167" s="2">
        <v>0.11340206185567001</v>
      </c>
      <c r="O167" s="3">
        <v>0.58823529411764697</v>
      </c>
      <c r="P167" s="3">
        <v>1.2040816326530599</v>
      </c>
    </row>
    <row r="168" spans="1:16" x14ac:dyDescent="0.3">
      <c r="A168" s="8" t="s">
        <v>15</v>
      </c>
      <c r="B168" s="8" t="s">
        <v>95</v>
      </c>
      <c r="C168" s="2">
        <v>1.7552296225054099E-2</v>
      </c>
      <c r="D168" s="2">
        <v>7.2463768115942004E-3</v>
      </c>
      <c r="E168" s="2">
        <v>7.9762277134813892E-3</v>
      </c>
      <c r="F168" s="2">
        <v>2.3816912335143499E-2</v>
      </c>
      <c r="G168" s="2">
        <v>2.4323709934075899E-2</v>
      </c>
      <c r="H168" s="2">
        <v>1.48690634709277E-2</v>
      </c>
      <c r="I168" s="2">
        <v>2.0336759239011602E-2</v>
      </c>
      <c r="J168" s="2">
        <v>2.0574367766823799E-2</v>
      </c>
      <c r="K168" s="2">
        <v>1.48397032059359E-2</v>
      </c>
      <c r="L168" s="2">
        <v>3.2004414401986502E-2</v>
      </c>
      <c r="M168" s="2">
        <v>1.0225905627589901E-2</v>
      </c>
      <c r="N168" s="2">
        <v>2.0377108832285801E-2</v>
      </c>
      <c r="O168" s="3">
        <v>7.9588408231835397E-2</v>
      </c>
      <c r="P168" s="3">
        <v>0.20605254926493599</v>
      </c>
    </row>
    <row r="169" spans="1:16" x14ac:dyDescent="0.3">
      <c r="A169" s="8" t="s">
        <v>15</v>
      </c>
      <c r="B169" s="8" t="s">
        <v>96</v>
      </c>
      <c r="C169" s="2">
        <v>6.9724770642201797E-2</v>
      </c>
      <c r="D169" s="2">
        <v>2.4013722126929701E-2</v>
      </c>
      <c r="E169" s="2">
        <v>4.0201005025125601E-2</v>
      </c>
      <c r="F169" s="2">
        <v>3.4621578099838998E-2</v>
      </c>
      <c r="G169" s="2">
        <v>0</v>
      </c>
      <c r="H169" s="2">
        <v>7.7821011673151804E-3</v>
      </c>
      <c r="I169" s="2">
        <v>1.3899613899613901E-2</v>
      </c>
      <c r="J169" s="2">
        <v>2.43716679360244E-2</v>
      </c>
      <c r="K169" s="2">
        <v>1.8587360594795502E-2</v>
      </c>
      <c r="L169" s="2">
        <v>2.2627737226277402E-2</v>
      </c>
      <c r="M169" s="2">
        <v>-2.1413276231263399E-2</v>
      </c>
      <c r="N169" s="2">
        <v>-5.7622173595915399E-2</v>
      </c>
      <c r="O169" s="3">
        <v>-3.94052044609665E-2</v>
      </c>
      <c r="P169" s="3">
        <v>8.2077051926298203E-2</v>
      </c>
    </row>
    <row r="170" spans="1:16" x14ac:dyDescent="0.3">
      <c r="A170" s="8" t="s">
        <v>15</v>
      </c>
      <c r="B170" s="8" t="s">
        <v>97</v>
      </c>
      <c r="C170" s="2">
        <v>6.08695652173913E-2</v>
      </c>
      <c r="D170" s="2">
        <v>3.2786885245901599E-2</v>
      </c>
      <c r="E170" s="2">
        <v>6.3492063492063502E-2</v>
      </c>
      <c r="F170" s="2">
        <v>9.7014925373134303E-2</v>
      </c>
      <c r="G170" s="2">
        <v>4.08163265306122E-2</v>
      </c>
      <c r="H170" s="2">
        <v>9.8039215686274495E-2</v>
      </c>
      <c r="I170" s="2">
        <v>2.9761904761904798E-2</v>
      </c>
      <c r="J170" s="2">
        <v>-5.78034682080925E-3</v>
      </c>
      <c r="K170" s="2">
        <v>-1.74418604651163E-2</v>
      </c>
      <c r="L170" s="2">
        <v>0.165680473372781</v>
      </c>
      <c r="M170" s="2">
        <v>1.01522842639594E-2</v>
      </c>
      <c r="N170" s="2">
        <v>9.5477386934673406E-2</v>
      </c>
      <c r="O170" s="3">
        <v>0.26744186046511598</v>
      </c>
      <c r="P170" s="3">
        <v>0.73015873015873001</v>
      </c>
    </row>
    <row r="171" spans="1:16" x14ac:dyDescent="0.3">
      <c r="A171" s="8" t="s">
        <v>15</v>
      </c>
      <c r="B171" s="8" t="s">
        <v>98</v>
      </c>
      <c r="C171" s="2">
        <v>4.2253521126760597E-2</v>
      </c>
      <c r="D171" s="2">
        <v>1.8018018018018001E-2</v>
      </c>
      <c r="E171" s="2">
        <v>-3.9823008849557501E-2</v>
      </c>
      <c r="F171" s="2">
        <v>3.2258064516128997E-2</v>
      </c>
      <c r="G171" s="2">
        <v>-7.5892857142857095E-2</v>
      </c>
      <c r="H171" s="2">
        <v>5.7971014492753603E-2</v>
      </c>
      <c r="I171" s="2">
        <v>0.13698630136986301</v>
      </c>
      <c r="J171" s="2">
        <v>0.184738955823293</v>
      </c>
      <c r="K171" s="2">
        <v>3.3898305084745797E-2</v>
      </c>
      <c r="L171" s="2">
        <v>0.249180327868852</v>
      </c>
      <c r="M171" s="2">
        <v>7.6115485564304503E-2</v>
      </c>
      <c r="N171" s="2">
        <v>0.13170731707317099</v>
      </c>
      <c r="O171" s="3">
        <v>0.57288135593220302</v>
      </c>
      <c r="P171" s="3">
        <v>1.0530973451327399</v>
      </c>
    </row>
    <row r="172" spans="1:16" x14ac:dyDescent="0.3">
      <c r="A172" s="8" t="s">
        <v>15</v>
      </c>
      <c r="B172" s="8" t="s">
        <v>99</v>
      </c>
      <c r="C172" s="2">
        <v>-4.7541649735879703E-2</v>
      </c>
      <c r="D172" s="2">
        <v>-4.3515358361774698E-2</v>
      </c>
      <c r="E172" s="2">
        <v>-4.0142729705620002E-2</v>
      </c>
      <c r="F172" s="2">
        <v>-3.5315985130111499E-2</v>
      </c>
      <c r="G172" s="2">
        <v>-3.3236994219653197E-2</v>
      </c>
      <c r="H172" s="2">
        <v>-2.0428500249128099E-2</v>
      </c>
      <c r="I172" s="2">
        <v>-1.7293997965411999E-2</v>
      </c>
      <c r="J172" s="2">
        <v>-1.1387163561076601E-2</v>
      </c>
      <c r="K172" s="2">
        <v>-5.7591623036649204E-3</v>
      </c>
      <c r="L172" s="2">
        <v>-0.12901527119536599</v>
      </c>
      <c r="M172" s="2">
        <v>-0.108222490931076</v>
      </c>
      <c r="N172" s="2">
        <v>-5.6271186440678002E-2</v>
      </c>
      <c r="O172" s="3">
        <v>-0.27120418848167499</v>
      </c>
      <c r="P172" s="3">
        <v>-0.379125780553078</v>
      </c>
    </row>
    <row r="173" spans="1:16" x14ac:dyDescent="0.3">
      <c r="A173" s="8" t="s">
        <v>15</v>
      </c>
      <c r="B173" s="8" t="s">
        <v>100</v>
      </c>
      <c r="C173" s="2">
        <v>-4.4230769230769199E-2</v>
      </c>
      <c r="D173" s="2">
        <v>-7.0422535211267595E-2</v>
      </c>
      <c r="E173" s="2">
        <v>-8.8744588744588807E-2</v>
      </c>
      <c r="F173" s="2">
        <v>-1.18764845605701E-2</v>
      </c>
      <c r="G173" s="2">
        <v>-3.8461538461538498E-2</v>
      </c>
      <c r="H173" s="2">
        <v>0</v>
      </c>
      <c r="I173" s="2">
        <v>-1.7500000000000002E-2</v>
      </c>
      <c r="J173" s="2">
        <v>-1.5267175572519101E-2</v>
      </c>
      <c r="K173" s="2">
        <v>5.4263565891472902E-2</v>
      </c>
      <c r="L173" s="2">
        <v>-6.8627450980392204E-2</v>
      </c>
      <c r="M173" s="2">
        <v>-0.113157894736842</v>
      </c>
      <c r="N173" s="2">
        <v>-1.4836795252225501E-2</v>
      </c>
      <c r="O173" s="3">
        <v>-0.14211886304909599</v>
      </c>
      <c r="P173" s="3">
        <v>-0.28138528138528102</v>
      </c>
    </row>
    <row r="174" spans="1:16" x14ac:dyDescent="0.3">
      <c r="A174" s="8" t="s">
        <v>16</v>
      </c>
      <c r="B174" s="8" t="s">
        <v>89</v>
      </c>
      <c r="C174" s="2">
        <v>0.105515587529976</v>
      </c>
      <c r="D174" s="2">
        <v>3.9045553145336198E-2</v>
      </c>
      <c r="E174" s="2">
        <v>3.54906054279749E-2</v>
      </c>
      <c r="F174" s="2">
        <v>2.4193548387096801E-2</v>
      </c>
      <c r="G174" s="2">
        <v>4.5275590551181098E-2</v>
      </c>
      <c r="H174" s="2">
        <v>7.9096045197740106E-2</v>
      </c>
      <c r="I174" s="2">
        <v>5.06108202443281E-2</v>
      </c>
      <c r="J174" s="2">
        <v>9.1362126245847206E-2</v>
      </c>
      <c r="K174" s="2">
        <v>8.8280060882800604E-2</v>
      </c>
      <c r="L174" s="2">
        <v>0.13986013986014001</v>
      </c>
      <c r="M174" s="2">
        <v>7.4846625766871205E-2</v>
      </c>
      <c r="N174" s="2">
        <v>1.9406392694063902E-2</v>
      </c>
      <c r="O174" s="3">
        <v>0.35920852359208499</v>
      </c>
      <c r="P174" s="3">
        <v>0.86430062630480198</v>
      </c>
    </row>
    <row r="175" spans="1:16" x14ac:dyDescent="0.3">
      <c r="A175" s="8" t="s">
        <v>16</v>
      </c>
      <c r="B175" s="8" t="s">
        <v>90</v>
      </c>
      <c r="C175" s="2">
        <v>-2.04081632653061E-2</v>
      </c>
      <c r="D175" s="2">
        <v>-3.5472972972972999E-2</v>
      </c>
      <c r="E175" s="2">
        <v>-1.45942790426153E-2</v>
      </c>
      <c r="F175" s="2">
        <v>8.2938388625592406E-3</v>
      </c>
      <c r="G175" s="2">
        <v>2.2914218566392499E-2</v>
      </c>
      <c r="H175" s="2">
        <v>1.32107983917289E-2</v>
      </c>
      <c r="I175" s="2">
        <v>4.0249433106575999E-2</v>
      </c>
      <c r="J175" s="2">
        <v>2.72479564032698E-2</v>
      </c>
      <c r="K175" s="2">
        <v>9.3368700265252E-2</v>
      </c>
      <c r="L175" s="2">
        <v>9.1703056768558999E-2</v>
      </c>
      <c r="M175" s="2">
        <v>0.14844444444444399</v>
      </c>
      <c r="N175" s="2">
        <v>3.2120743034055703E-2</v>
      </c>
      <c r="O175" s="3">
        <v>0.414854111405836</v>
      </c>
      <c r="P175" s="3">
        <v>0.55691768826620003</v>
      </c>
    </row>
    <row r="176" spans="1:16" x14ac:dyDescent="0.3">
      <c r="A176" s="8" t="s">
        <v>16</v>
      </c>
      <c r="B176" s="8" t="s">
        <v>91</v>
      </c>
      <c r="C176" s="2">
        <v>-2.7027027027027001E-2</v>
      </c>
      <c r="D176" s="2">
        <v>0.22222222222222199</v>
      </c>
      <c r="E176" s="2">
        <v>2.27272727272727E-2</v>
      </c>
      <c r="F176" s="2">
        <v>2.2222222222222199E-2</v>
      </c>
      <c r="G176" s="2">
        <v>6.5217391304347797E-2</v>
      </c>
      <c r="H176" s="2">
        <v>-2.04081632653061E-2</v>
      </c>
      <c r="I176" s="2">
        <v>0.25</v>
      </c>
      <c r="J176" s="2">
        <v>0.25</v>
      </c>
      <c r="K176" s="2">
        <v>0.12</v>
      </c>
      <c r="L176" s="2">
        <v>7.1428571428571397E-2</v>
      </c>
      <c r="M176" s="2">
        <v>7.7777777777777807E-2</v>
      </c>
      <c r="N176" s="2">
        <v>6.18556701030928E-2</v>
      </c>
      <c r="O176" s="3">
        <v>0.37333333333333302</v>
      </c>
      <c r="P176" s="3">
        <v>1.3409090909090899</v>
      </c>
    </row>
    <row r="177" spans="1:16" x14ac:dyDescent="0.3">
      <c r="A177" s="8" t="s">
        <v>16</v>
      </c>
      <c r="B177" s="8" t="s">
        <v>92</v>
      </c>
      <c r="C177" s="2">
        <v>1.6304347826087001E-2</v>
      </c>
      <c r="D177" s="2">
        <v>-8.5561497326203204E-2</v>
      </c>
      <c r="E177" s="2">
        <v>7.0175438596491196E-2</v>
      </c>
      <c r="F177" s="2">
        <v>7.6502732240437202E-2</v>
      </c>
      <c r="G177" s="2">
        <v>1.01522842639594E-2</v>
      </c>
      <c r="H177" s="2">
        <v>0.14572864321608001</v>
      </c>
      <c r="I177" s="2">
        <v>0.162280701754386</v>
      </c>
      <c r="J177" s="2">
        <v>0.252830188679245</v>
      </c>
      <c r="K177" s="2">
        <v>0.21385542168674701</v>
      </c>
      <c r="L177" s="2">
        <v>0.15384615384615399</v>
      </c>
      <c r="M177" s="2">
        <v>0.12258064516129</v>
      </c>
      <c r="N177" s="2">
        <v>8.4291187739463605E-2</v>
      </c>
      <c r="O177" s="3">
        <v>0.70481927710843395</v>
      </c>
      <c r="P177" s="3">
        <v>2.3099415204678402</v>
      </c>
    </row>
    <row r="178" spans="1:16" x14ac:dyDescent="0.3">
      <c r="A178" s="8" t="s">
        <v>16</v>
      </c>
      <c r="B178" s="8" t="s">
        <v>93</v>
      </c>
      <c r="C178" s="2">
        <v>8.98876404494382E-2</v>
      </c>
      <c r="D178" s="2">
        <v>8.2474226804123696E-2</v>
      </c>
      <c r="E178" s="2">
        <v>8.5714285714285701E-2</v>
      </c>
      <c r="F178" s="2">
        <v>8.7719298245613996E-3</v>
      </c>
      <c r="G178" s="2">
        <v>0.11304347826087</v>
      </c>
      <c r="H178" s="2">
        <v>0.1015625</v>
      </c>
      <c r="I178" s="2">
        <v>7.09219858156028E-2</v>
      </c>
      <c r="J178" s="2">
        <v>0.112582781456954</v>
      </c>
      <c r="K178" s="2">
        <v>0.107142857142857</v>
      </c>
      <c r="L178" s="2">
        <v>5.3763440860215103E-2</v>
      </c>
      <c r="M178" s="2">
        <v>5.6122448979591802E-2</v>
      </c>
      <c r="N178" s="2">
        <v>6.7632850241545903E-2</v>
      </c>
      <c r="O178" s="3">
        <v>0.31547619047619002</v>
      </c>
      <c r="P178" s="3">
        <v>1.1047619047618999</v>
      </c>
    </row>
    <row r="179" spans="1:16" x14ac:dyDescent="0.3">
      <c r="A179" s="8" t="s">
        <v>16</v>
      </c>
      <c r="B179" s="8" t="s">
        <v>94</v>
      </c>
      <c r="C179" s="2">
        <v>0</v>
      </c>
      <c r="D179" s="2">
        <v>0.08</v>
      </c>
      <c r="E179" s="2">
        <v>0</v>
      </c>
      <c r="F179" s="2">
        <v>0</v>
      </c>
      <c r="G179" s="2">
        <v>1.85185185185185E-2</v>
      </c>
      <c r="H179" s="2">
        <v>7.2727272727272696E-2</v>
      </c>
      <c r="I179" s="2">
        <v>0.23728813559322001</v>
      </c>
      <c r="J179" s="2">
        <v>0</v>
      </c>
      <c r="K179" s="2">
        <v>9.5890410958904104E-2</v>
      </c>
      <c r="L179" s="2">
        <v>0.16250000000000001</v>
      </c>
      <c r="M179" s="2">
        <v>3.2258064516128997E-2</v>
      </c>
      <c r="N179" s="2">
        <v>7.2916666666666699E-2</v>
      </c>
      <c r="O179" s="3">
        <v>0.41095890410958902</v>
      </c>
      <c r="P179" s="3">
        <v>0.907407407407407</v>
      </c>
    </row>
    <row r="180" spans="1:16" x14ac:dyDescent="0.3">
      <c r="A180" s="8" t="s">
        <v>16</v>
      </c>
      <c r="B180" s="8" t="s">
        <v>95</v>
      </c>
      <c r="C180" s="2">
        <v>1.2008955831467501E-2</v>
      </c>
      <c r="D180" s="2">
        <v>3.8213998390989501E-3</v>
      </c>
      <c r="E180" s="2">
        <v>2.6046884391905398E-3</v>
      </c>
      <c r="F180" s="2">
        <v>3.0175859312549999E-2</v>
      </c>
      <c r="G180" s="2">
        <v>1.9980601357904901E-2</v>
      </c>
      <c r="H180" s="2">
        <v>2.5294788893115299E-2</v>
      </c>
      <c r="I180" s="2">
        <v>2.0589872008903699E-2</v>
      </c>
      <c r="J180" s="2">
        <v>1.5630679752817199E-2</v>
      </c>
      <c r="K180" s="2">
        <v>2.7380100214745899E-2</v>
      </c>
      <c r="L180" s="2">
        <v>4.8597805260407599E-2</v>
      </c>
      <c r="M180" s="2">
        <v>3.0730897009966798E-2</v>
      </c>
      <c r="N180" s="2">
        <v>2.2723609991942E-2</v>
      </c>
      <c r="O180" s="3">
        <v>0.13564781675017901</v>
      </c>
      <c r="P180" s="3">
        <v>0.27148867962332202</v>
      </c>
    </row>
    <row r="181" spans="1:16" x14ac:dyDescent="0.3">
      <c r="A181" s="8" t="s">
        <v>16</v>
      </c>
      <c r="B181" s="8" t="s">
        <v>96</v>
      </c>
      <c r="C181" s="2">
        <v>3.21543408360129E-3</v>
      </c>
      <c r="D181" s="2">
        <v>3.2051282051282E-2</v>
      </c>
      <c r="E181" s="2">
        <v>2.1739130434782601E-2</v>
      </c>
      <c r="F181" s="2">
        <v>-4.55927051671733E-2</v>
      </c>
      <c r="G181" s="2">
        <v>3.98089171974522E-2</v>
      </c>
      <c r="H181" s="2">
        <v>1.53139356814701E-2</v>
      </c>
      <c r="I181" s="2">
        <v>1.35746606334842E-2</v>
      </c>
      <c r="J181" s="2">
        <v>6.3988095238095205E-2</v>
      </c>
      <c r="K181" s="2">
        <v>1.9580419580419599E-2</v>
      </c>
      <c r="L181" s="2">
        <v>2.6063100137174201E-2</v>
      </c>
      <c r="M181" s="2">
        <v>1.33689839572193E-3</v>
      </c>
      <c r="N181" s="2">
        <v>-5.2069425901201602E-2</v>
      </c>
      <c r="O181" s="3">
        <v>-6.9930069930069904E-3</v>
      </c>
      <c r="P181" s="3">
        <v>0.102484472049689</v>
      </c>
    </row>
    <row r="182" spans="1:16" x14ac:dyDescent="0.3">
      <c r="A182" s="8" t="s">
        <v>16</v>
      </c>
      <c r="B182" s="8" t="s">
        <v>97</v>
      </c>
      <c r="C182" s="2">
        <v>5.1282051282051301E-2</v>
      </c>
      <c r="D182" s="2">
        <v>7.3170731707317097E-2</v>
      </c>
      <c r="E182" s="2">
        <v>9.0909090909090898E-2</v>
      </c>
      <c r="F182" s="2">
        <v>-1.0416666666666701E-2</v>
      </c>
      <c r="G182" s="2">
        <v>9.4736842105263203E-2</v>
      </c>
      <c r="H182" s="2">
        <v>3.8461538461538498E-2</v>
      </c>
      <c r="I182" s="2">
        <v>2.7777777777777801E-2</v>
      </c>
      <c r="J182" s="2">
        <v>0.162162162162162</v>
      </c>
      <c r="K182" s="2">
        <v>3.1007751937984499E-2</v>
      </c>
      <c r="L182" s="2">
        <v>-2.2556390977443601E-2</v>
      </c>
      <c r="M182" s="2">
        <v>2.3076923076923099E-2</v>
      </c>
      <c r="N182" s="2">
        <v>1.50375939849624E-2</v>
      </c>
      <c r="O182" s="3">
        <v>4.6511627906976702E-2</v>
      </c>
      <c r="P182" s="3">
        <v>0.53409090909090895</v>
      </c>
    </row>
    <row r="183" spans="1:16" x14ac:dyDescent="0.3">
      <c r="A183" s="8" t="s">
        <v>16</v>
      </c>
      <c r="B183" s="8" t="s">
        <v>98</v>
      </c>
      <c r="C183" s="2">
        <v>-3.4934497816593899E-2</v>
      </c>
      <c r="D183" s="2">
        <v>5.4298642533936702E-2</v>
      </c>
      <c r="E183" s="2">
        <v>-3.8626609442060103E-2</v>
      </c>
      <c r="F183" s="2">
        <v>6.25E-2</v>
      </c>
      <c r="G183" s="2">
        <v>5.8823529411764698E-2</v>
      </c>
      <c r="H183" s="2">
        <v>8.3333333333333301E-2</v>
      </c>
      <c r="I183" s="2">
        <v>0.18681318681318701</v>
      </c>
      <c r="J183" s="2">
        <v>0.172839506172839</v>
      </c>
      <c r="K183" s="2">
        <v>0.192105263157895</v>
      </c>
      <c r="L183" s="2">
        <v>0.19426048565121401</v>
      </c>
      <c r="M183" s="2">
        <v>0.166358595194085</v>
      </c>
      <c r="N183" s="2">
        <v>7.1315372424722703E-2</v>
      </c>
      <c r="O183" s="3">
        <v>0.77894736842105305</v>
      </c>
      <c r="P183" s="3">
        <v>1.90128755364807</v>
      </c>
    </row>
    <row r="184" spans="1:16" x14ac:dyDescent="0.3">
      <c r="A184" s="8" t="s">
        <v>16</v>
      </c>
      <c r="B184" s="8" t="s">
        <v>99</v>
      </c>
      <c r="C184" s="2">
        <v>-7.6252723311546798E-3</v>
      </c>
      <c r="D184" s="2">
        <v>-5.0493962678375401E-2</v>
      </c>
      <c r="E184" s="2">
        <v>-6.3583815028901702E-2</v>
      </c>
      <c r="F184" s="2">
        <v>-2.83950617283951E-2</v>
      </c>
      <c r="G184" s="2">
        <v>-1.77890724269377E-2</v>
      </c>
      <c r="H184" s="2">
        <v>-5.1746442432082797E-2</v>
      </c>
      <c r="I184" s="2">
        <v>-3.2742155525238702E-2</v>
      </c>
      <c r="J184" s="2">
        <v>1.41043723554302E-3</v>
      </c>
      <c r="K184" s="2">
        <v>0</v>
      </c>
      <c r="L184" s="2">
        <v>-0.11830985915493</v>
      </c>
      <c r="M184" s="2">
        <v>-0.10223642172524</v>
      </c>
      <c r="N184" s="2">
        <v>-9.7864768683273998E-2</v>
      </c>
      <c r="O184" s="3">
        <v>-0.28591549295774599</v>
      </c>
      <c r="P184" s="3">
        <v>-0.41387283236994199</v>
      </c>
    </row>
    <row r="185" spans="1:16" x14ac:dyDescent="0.3">
      <c r="A185" s="8" t="s">
        <v>16</v>
      </c>
      <c r="B185" s="8" t="s">
        <v>100</v>
      </c>
      <c r="C185" s="2">
        <v>-5.72597137014315E-2</v>
      </c>
      <c r="D185" s="2">
        <v>-9.9783080260303705E-2</v>
      </c>
      <c r="E185" s="2">
        <v>-4.33734939759036E-2</v>
      </c>
      <c r="F185" s="2">
        <v>-1.2594458438287199E-2</v>
      </c>
      <c r="G185" s="2">
        <v>-4.5918367346938799E-2</v>
      </c>
      <c r="H185" s="2">
        <v>-4.0106951871657803E-2</v>
      </c>
      <c r="I185" s="2">
        <v>2.5069637883008401E-2</v>
      </c>
      <c r="J185" s="2">
        <v>2.7173913043478298E-2</v>
      </c>
      <c r="K185" s="2">
        <v>7.9365079365079395E-3</v>
      </c>
      <c r="L185" s="2">
        <v>2.6246719160105E-2</v>
      </c>
      <c r="M185" s="2">
        <v>-1.7902813299232701E-2</v>
      </c>
      <c r="N185" s="2">
        <v>-3.6458333333333301E-2</v>
      </c>
      <c r="O185" s="3">
        <v>-2.1164021164021201E-2</v>
      </c>
      <c r="P185" s="3">
        <v>-0.108433734939759</v>
      </c>
    </row>
    <row r="186" spans="1:16" x14ac:dyDescent="0.3">
      <c r="A186" s="8" t="s">
        <v>17</v>
      </c>
      <c r="B186" s="8" t="s">
        <v>89</v>
      </c>
      <c r="C186" s="2">
        <v>-6.9565217391304293E-2</v>
      </c>
      <c r="D186" s="2">
        <v>-0.22118380062305301</v>
      </c>
      <c r="E186" s="2">
        <v>-0.184</v>
      </c>
      <c r="F186" s="2">
        <v>-4.9019607843137303E-2</v>
      </c>
      <c r="G186" s="2">
        <v>3.09278350515464E-2</v>
      </c>
      <c r="H186" s="2">
        <v>7.4999999999999997E-2</v>
      </c>
      <c r="I186" s="2">
        <v>0.232558139534884</v>
      </c>
      <c r="J186" s="2">
        <v>0.135849056603774</v>
      </c>
      <c r="K186" s="2">
        <v>-0.102990033222591</v>
      </c>
      <c r="L186" s="2">
        <v>-0.125925925925926</v>
      </c>
      <c r="M186" s="2">
        <v>-0.28813559322033899</v>
      </c>
      <c r="N186" s="2">
        <v>0.18452380952381001</v>
      </c>
      <c r="O186" s="3">
        <v>-0.33887043189368798</v>
      </c>
      <c r="P186" s="3">
        <v>-0.20399999999999999</v>
      </c>
    </row>
    <row r="187" spans="1:16" x14ac:dyDescent="0.3">
      <c r="A187" s="8" t="s">
        <v>17</v>
      </c>
      <c r="B187" s="8" t="s">
        <v>90</v>
      </c>
      <c r="C187" s="2">
        <v>-5.4437869822485198E-2</v>
      </c>
      <c r="D187" s="2">
        <v>-0.18773466833541899</v>
      </c>
      <c r="E187" s="2">
        <v>-0.35541859270672799</v>
      </c>
      <c r="F187" s="2">
        <v>-0.16494023904382499</v>
      </c>
      <c r="G187" s="2">
        <v>4.3893129770992398E-2</v>
      </c>
      <c r="H187" s="2">
        <v>0.20566727605118801</v>
      </c>
      <c r="I187" s="2">
        <v>0.32221379833206998</v>
      </c>
      <c r="J187" s="2">
        <v>0.456422018348624</v>
      </c>
      <c r="K187" s="2">
        <v>0.26929133858267701</v>
      </c>
      <c r="L187" s="2">
        <v>0.23325062034739499</v>
      </c>
      <c r="M187" s="2">
        <v>0.51710261569416505</v>
      </c>
      <c r="N187" s="2">
        <v>0.52884615384615397</v>
      </c>
      <c r="O187" s="3">
        <v>2.6307086614173198</v>
      </c>
      <c r="P187" s="3">
        <v>3.7365177195685702</v>
      </c>
    </row>
    <row r="188" spans="1:16" x14ac:dyDescent="0.3">
      <c r="A188" s="8" t="s">
        <v>17</v>
      </c>
      <c r="B188" s="8" t="s">
        <v>91</v>
      </c>
      <c r="C188" s="2">
        <v>-9.0909090909090898E-2</v>
      </c>
      <c r="D188" s="2">
        <v>0.1</v>
      </c>
      <c r="E188" s="2">
        <v>-0.36363636363636398</v>
      </c>
      <c r="F188" s="2">
        <v>-0.28571428571428598</v>
      </c>
      <c r="G188" s="2">
        <v>0</v>
      </c>
      <c r="H188" s="2">
        <v>-0.1</v>
      </c>
      <c r="I188" s="2">
        <v>0</v>
      </c>
      <c r="J188" s="2">
        <v>0.22222222222222199</v>
      </c>
      <c r="K188" s="2">
        <v>0</v>
      </c>
      <c r="L188" s="2">
        <v>9.0909090909090898E-2</v>
      </c>
      <c r="M188" s="2">
        <v>0.16666666666666699</v>
      </c>
      <c r="N188" s="2">
        <v>0.57142857142857095</v>
      </c>
      <c r="O188" s="3">
        <v>1</v>
      </c>
      <c r="P188" s="3">
        <v>0</v>
      </c>
    </row>
    <row r="189" spans="1:16" x14ac:dyDescent="0.3">
      <c r="A189" s="8" t="s">
        <v>17</v>
      </c>
      <c r="B189" s="8" t="s">
        <v>92</v>
      </c>
      <c r="C189" s="2">
        <v>-7.3664825046040494E-2</v>
      </c>
      <c r="D189" s="2">
        <v>-0.16500994035785299</v>
      </c>
      <c r="E189" s="2">
        <v>-0.37619047619047602</v>
      </c>
      <c r="F189" s="2">
        <v>-0.13358778625954201</v>
      </c>
      <c r="G189" s="2">
        <v>0.105726872246696</v>
      </c>
      <c r="H189" s="2">
        <v>0.32270916334661398</v>
      </c>
      <c r="I189" s="2">
        <v>1.3855421686747</v>
      </c>
      <c r="J189" s="2">
        <v>0.18181818181818199</v>
      </c>
      <c r="K189" s="2">
        <v>0.17948717948717899</v>
      </c>
      <c r="L189" s="2">
        <v>-2.7173913043478299E-3</v>
      </c>
      <c r="M189" s="2">
        <v>0.21525885558583099</v>
      </c>
      <c r="N189" s="2">
        <v>0.50523168908819105</v>
      </c>
      <c r="O189" s="3">
        <v>1.1517094017094001</v>
      </c>
      <c r="P189" s="3">
        <v>3.7952380952381</v>
      </c>
    </row>
    <row r="190" spans="1:16" x14ac:dyDescent="0.3">
      <c r="A190" s="8" t="s">
        <v>17</v>
      </c>
      <c r="B190" s="8" t="s">
        <v>93</v>
      </c>
      <c r="C190" s="2">
        <v>0.08</v>
      </c>
      <c r="D190" s="2">
        <v>-3.7037037037037E-2</v>
      </c>
      <c r="E190" s="2">
        <v>-0.19230769230769201</v>
      </c>
      <c r="F190" s="2">
        <v>-0.238095238095238</v>
      </c>
      <c r="G190" s="2">
        <v>-0.3125</v>
      </c>
      <c r="H190" s="2">
        <v>0.63636363636363602</v>
      </c>
      <c r="I190" s="2">
        <v>0</v>
      </c>
      <c r="J190" s="2">
        <v>-5.5555555555555601E-2</v>
      </c>
      <c r="K190" s="2">
        <v>-0.11764705882352899</v>
      </c>
      <c r="L190" s="2">
        <v>0.86666666666666703</v>
      </c>
      <c r="M190" s="2">
        <v>-3.5714285714285698E-2</v>
      </c>
      <c r="N190" s="2">
        <v>0.11111111111111099</v>
      </c>
      <c r="O190" s="3">
        <v>0.76470588235294101</v>
      </c>
      <c r="P190" s="3">
        <v>0.15384615384615399</v>
      </c>
    </row>
    <row r="191" spans="1:16" x14ac:dyDescent="0.3">
      <c r="A191" s="8" t="s">
        <v>17</v>
      </c>
      <c r="B191" s="8" t="s">
        <v>94</v>
      </c>
      <c r="C191" s="2">
        <v>-5.5084745762711898E-2</v>
      </c>
      <c r="D191" s="2">
        <v>-0.14798206278026901</v>
      </c>
      <c r="E191" s="2">
        <v>-0.32105263157894698</v>
      </c>
      <c r="F191" s="2">
        <v>-0.418604651162791</v>
      </c>
      <c r="G191" s="2">
        <v>0.146666666666667</v>
      </c>
      <c r="H191" s="2">
        <v>5.8139534883720902E-2</v>
      </c>
      <c r="I191" s="2">
        <v>0.36263736263736301</v>
      </c>
      <c r="J191" s="2">
        <v>0.45161290322580599</v>
      </c>
      <c r="K191" s="2">
        <v>0.122222222222222</v>
      </c>
      <c r="L191" s="2">
        <v>-9.9009900990099001E-2</v>
      </c>
      <c r="M191" s="2">
        <v>0.38461538461538503</v>
      </c>
      <c r="N191" s="2">
        <v>0.115079365079365</v>
      </c>
      <c r="O191" s="3">
        <v>0.56111111111111101</v>
      </c>
      <c r="P191" s="3">
        <v>0.47894736842105301</v>
      </c>
    </row>
    <row r="192" spans="1:16" x14ac:dyDescent="0.3">
      <c r="A192" s="8" t="s">
        <v>17</v>
      </c>
      <c r="B192" s="8" t="s">
        <v>95</v>
      </c>
      <c r="C192" s="2">
        <v>-0.104901117798796</v>
      </c>
      <c r="D192" s="2">
        <v>-0.21517771373679201</v>
      </c>
      <c r="E192" s="2">
        <v>-0.25948592411260701</v>
      </c>
      <c r="F192" s="2">
        <v>-2.3140495867768601E-2</v>
      </c>
      <c r="G192" s="2">
        <v>1.6920473773265701E-3</v>
      </c>
      <c r="H192" s="2">
        <v>-3.5472972972972999E-2</v>
      </c>
      <c r="I192" s="2">
        <v>-1.7513134851138399E-3</v>
      </c>
      <c r="J192" s="2">
        <v>5.2631578947368397E-2</v>
      </c>
      <c r="K192" s="2">
        <v>-2.5000000000000001E-2</v>
      </c>
      <c r="L192" s="2">
        <v>8.2051282051282107E-2</v>
      </c>
      <c r="M192" s="2">
        <v>-6.0031595576619301E-2</v>
      </c>
      <c r="N192" s="2">
        <v>0.315966386554622</v>
      </c>
      <c r="O192" s="3">
        <v>0.30499999999999999</v>
      </c>
      <c r="P192" s="3">
        <v>-4.1615667074663402E-2</v>
      </c>
    </row>
    <row r="193" spans="1:16" x14ac:dyDescent="0.3">
      <c r="A193" s="8" t="s">
        <v>17</v>
      </c>
      <c r="B193" s="8" t="s">
        <v>96</v>
      </c>
      <c r="C193" s="2">
        <v>-6.07378524295141E-2</v>
      </c>
      <c r="D193" s="2">
        <v>-8.5422321571131998E-2</v>
      </c>
      <c r="E193" s="2">
        <v>-0.36906424581005598</v>
      </c>
      <c r="F193" s="2">
        <v>-0.30492529053680101</v>
      </c>
      <c r="G193" s="2">
        <v>-8.7579617834394899E-2</v>
      </c>
      <c r="H193" s="2">
        <v>-4.3193717277486901E-2</v>
      </c>
      <c r="I193" s="2">
        <v>9.1199270405836795E-4</v>
      </c>
      <c r="J193" s="2">
        <v>0.118451025056948</v>
      </c>
      <c r="K193" s="2">
        <v>-4.7250509164969499E-2</v>
      </c>
      <c r="L193" s="2">
        <v>-0.141513467293715</v>
      </c>
      <c r="M193" s="2">
        <v>0.10707171314741</v>
      </c>
      <c r="N193" s="2">
        <v>0.23166891587944199</v>
      </c>
      <c r="O193" s="3">
        <v>0.115274949083503</v>
      </c>
      <c r="P193" s="3">
        <v>-0.52199720670391103</v>
      </c>
    </row>
    <row r="194" spans="1:16" x14ac:dyDescent="0.3">
      <c r="A194" s="8" t="s">
        <v>17</v>
      </c>
      <c r="B194" s="8" t="s">
        <v>97</v>
      </c>
      <c r="C194" s="2">
        <v>-1.5625E-2</v>
      </c>
      <c r="D194" s="2">
        <v>-6.3492063492063502E-2</v>
      </c>
      <c r="E194" s="2">
        <v>-0.40677966101694901</v>
      </c>
      <c r="F194" s="2">
        <v>-0.14285714285714299</v>
      </c>
      <c r="G194" s="2">
        <v>0.3</v>
      </c>
      <c r="H194" s="2">
        <v>-0.41025641025641002</v>
      </c>
      <c r="I194" s="2">
        <v>4.3478260869565202E-2</v>
      </c>
      <c r="J194" s="2">
        <v>0.5</v>
      </c>
      <c r="K194" s="2">
        <v>-2.7777777777777801E-2</v>
      </c>
      <c r="L194" s="2">
        <v>2.8571428571428598E-2</v>
      </c>
      <c r="M194" s="2">
        <v>-0.11111111111111099</v>
      </c>
      <c r="N194" s="2">
        <v>0.5</v>
      </c>
      <c r="O194" s="3">
        <v>0.33333333333333298</v>
      </c>
      <c r="P194" s="3">
        <v>-0.186440677966102</v>
      </c>
    </row>
    <row r="195" spans="1:16" x14ac:dyDescent="0.3">
      <c r="A195" s="8" t="s">
        <v>17</v>
      </c>
      <c r="B195" s="8" t="s">
        <v>98</v>
      </c>
      <c r="C195" s="2">
        <v>-1.58730158730159E-2</v>
      </c>
      <c r="D195" s="2">
        <v>-0.16935483870967699</v>
      </c>
      <c r="E195" s="2">
        <v>-0.32038834951456302</v>
      </c>
      <c r="F195" s="2">
        <v>-0.185714285714286</v>
      </c>
      <c r="G195" s="2">
        <v>0.14385964912280699</v>
      </c>
      <c r="H195" s="2">
        <v>0.56748466257668695</v>
      </c>
      <c r="I195" s="2">
        <v>0.72602739726027399</v>
      </c>
      <c r="J195" s="2">
        <v>0.13832199546485299</v>
      </c>
      <c r="K195" s="2">
        <v>0.29980079681274902</v>
      </c>
      <c r="L195" s="2">
        <v>-0.101149425287356</v>
      </c>
      <c r="M195" s="2">
        <v>0.44416027280477399</v>
      </c>
      <c r="N195" s="2">
        <v>0.26623376623376599</v>
      </c>
      <c r="O195" s="3">
        <v>1.1364541832669299</v>
      </c>
      <c r="P195" s="3">
        <v>3.1650485436893199</v>
      </c>
    </row>
    <row r="196" spans="1:16" x14ac:dyDescent="0.3">
      <c r="A196" s="8" t="s">
        <v>17</v>
      </c>
      <c r="B196" s="8" t="s">
        <v>99</v>
      </c>
      <c r="C196" s="2">
        <v>-0.208683473389356</v>
      </c>
      <c r="D196" s="2">
        <v>-0.430088495575221</v>
      </c>
      <c r="E196" s="2">
        <v>-0.47204968944099401</v>
      </c>
      <c r="F196" s="2">
        <v>-0.28823529411764698</v>
      </c>
      <c r="G196" s="2">
        <v>-0.107438016528926</v>
      </c>
      <c r="H196" s="2">
        <v>-9.2592592592592601E-2</v>
      </c>
      <c r="I196" s="2">
        <v>-2.04081632653061E-2</v>
      </c>
      <c r="J196" s="2">
        <v>-0.114583333333333</v>
      </c>
      <c r="K196" s="2">
        <v>0</v>
      </c>
      <c r="L196" s="2">
        <v>-0.16470588235294101</v>
      </c>
      <c r="M196" s="2">
        <v>-9.85915492957746E-2</v>
      </c>
      <c r="N196" s="2">
        <v>9.375E-2</v>
      </c>
      <c r="O196" s="3">
        <v>-0.17647058823529399</v>
      </c>
      <c r="P196" s="3">
        <v>-0.78260869565217395</v>
      </c>
    </row>
    <row r="197" spans="1:16" x14ac:dyDescent="0.3">
      <c r="A197" s="8" t="s">
        <v>17</v>
      </c>
      <c r="B197" s="8" t="s">
        <v>100</v>
      </c>
      <c r="C197" s="2">
        <v>-0.24376899696048601</v>
      </c>
      <c r="D197" s="2">
        <v>-0.41358520900321499</v>
      </c>
      <c r="E197" s="2">
        <v>-0.52775873886223401</v>
      </c>
      <c r="F197" s="2">
        <v>-0.339622641509434</v>
      </c>
      <c r="G197" s="2">
        <v>-0.16923076923076899</v>
      </c>
      <c r="H197" s="2">
        <v>3.7037037037037E-2</v>
      </c>
      <c r="I197" s="2">
        <v>0.25</v>
      </c>
      <c r="J197" s="2">
        <v>0.14693877551020401</v>
      </c>
      <c r="K197" s="2">
        <v>0.122775800711744</v>
      </c>
      <c r="L197" s="2">
        <v>-3.3280507131537199E-2</v>
      </c>
      <c r="M197" s="2">
        <v>0.104918032786885</v>
      </c>
      <c r="N197" s="2">
        <v>0.17062314540059301</v>
      </c>
      <c r="O197" s="3">
        <v>0.40391459074733099</v>
      </c>
      <c r="P197" s="3">
        <v>-0.45921864290609998</v>
      </c>
    </row>
    <row r="198" spans="1:16" x14ac:dyDescent="0.3">
      <c r="A198" s="11" t="s">
        <v>18</v>
      </c>
      <c r="B198" s="11" t="s">
        <v>18</v>
      </c>
      <c r="C198" s="3">
        <v>8.53778297014951E-3</v>
      </c>
      <c r="D198" s="3">
        <v>-5.6240845123624898E-3</v>
      </c>
      <c r="E198" s="3">
        <v>-9.2393667087341293E-3</v>
      </c>
      <c r="F198" s="3">
        <v>1.06802651534516E-2</v>
      </c>
      <c r="G198" s="3">
        <v>2.277450166288E-2</v>
      </c>
      <c r="H198" s="3">
        <v>3.1189983597233802E-2</v>
      </c>
      <c r="I198" s="3">
        <v>4.04060589105152E-2</v>
      </c>
      <c r="J198" s="3">
        <v>4.5847418561770097E-2</v>
      </c>
      <c r="K198" s="3">
        <v>4.1901893445483097E-2</v>
      </c>
      <c r="L198" s="3">
        <v>4.41333554252758E-2</v>
      </c>
      <c r="M198" s="3">
        <v>5.9581608605519601E-2</v>
      </c>
      <c r="N198" s="3">
        <v>4.5629944970031401E-2</v>
      </c>
      <c r="O198" s="3">
        <v>0.205300178141816</v>
      </c>
      <c r="P198" s="3">
        <v>0.38505662224961101</v>
      </c>
    </row>
    <row r="199" spans="1:16" x14ac:dyDescent="0.3">
      <c r="A199" s="15"/>
      <c r="B199" s="15"/>
    </row>
    <row r="200" spans="1:16" x14ac:dyDescent="0.3">
      <c r="A200" s="13" t="s">
        <v>42</v>
      </c>
      <c r="B200" s="15"/>
    </row>
    <row r="201" spans="1:16" x14ac:dyDescent="0.3">
      <c r="A201" s="14" t="s">
        <v>43</v>
      </c>
      <c r="B201" s="15"/>
    </row>
    <row r="202" spans="1:16" x14ac:dyDescent="0.3">
      <c r="A202" s="14" t="s">
        <v>44</v>
      </c>
      <c r="B202" s="15"/>
    </row>
    <row r="203" spans="1:16" x14ac:dyDescent="0.3">
      <c r="A203" s="14" t="s">
        <v>102</v>
      </c>
      <c r="B203" s="15"/>
    </row>
    <row r="204" spans="1:16" x14ac:dyDescent="0.3">
      <c r="A204" s="14" t="s">
        <v>45</v>
      </c>
      <c r="B204" s="15"/>
    </row>
    <row r="205" spans="1:16" x14ac:dyDescent="0.3">
      <c r="A205" s="14" t="s">
        <v>46</v>
      </c>
      <c r="B205" s="15"/>
    </row>
    <row r="206" spans="1:16" x14ac:dyDescent="0.3">
      <c r="A206" s="14" t="s">
        <v>47</v>
      </c>
      <c r="B206" s="15"/>
    </row>
    <row r="207" spans="1:16" x14ac:dyDescent="0.3">
      <c r="A207" s="15"/>
      <c r="B207" s="15"/>
    </row>
    <row r="208" spans="1:16"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72:O72"/>
    <mergeCell ref="C136:N13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149</v>
      </c>
      <c r="B1" s="15"/>
    </row>
    <row r="2" spans="1:15" ht="15.6" x14ac:dyDescent="0.3">
      <c r="A2" s="12" t="s">
        <v>142</v>
      </c>
      <c r="B2" s="15"/>
    </row>
    <row r="3" spans="1:15" ht="15.6" x14ac:dyDescent="0.3">
      <c r="A3" s="12" t="s">
        <v>35</v>
      </c>
      <c r="B3" s="15"/>
    </row>
    <row r="4" spans="1:15" ht="15.6" x14ac:dyDescent="0.3">
      <c r="A4" s="12" t="s">
        <v>113</v>
      </c>
      <c r="B4" s="15"/>
    </row>
    <row r="5" spans="1:15" x14ac:dyDescent="0.3">
      <c r="A5" s="15"/>
      <c r="B5" s="15"/>
    </row>
    <row r="6" spans="1:15" x14ac:dyDescent="0.3">
      <c r="A6" s="16" t="str">
        <f>HYPERLINK("#'Table of contents'!A21",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103</v>
      </c>
      <c r="C9" s="1">
        <v>1634</v>
      </c>
      <c r="D9" s="1">
        <v>1766</v>
      </c>
      <c r="E9" s="1">
        <v>1889</v>
      </c>
      <c r="F9" s="1">
        <v>2004</v>
      </c>
      <c r="G9" s="1">
        <v>2188</v>
      </c>
      <c r="H9" s="1">
        <v>2352</v>
      </c>
      <c r="I9" s="1">
        <v>2628</v>
      </c>
      <c r="J9" s="1">
        <v>2921</v>
      </c>
      <c r="K9" s="1">
        <v>3168</v>
      </c>
      <c r="L9" s="1">
        <v>3646</v>
      </c>
      <c r="M9" s="1">
        <v>4575</v>
      </c>
      <c r="N9" s="1">
        <v>5413</v>
      </c>
      <c r="O9" s="1">
        <v>5709</v>
      </c>
    </row>
    <row r="10" spans="1:15" x14ac:dyDescent="0.3">
      <c r="A10" s="7" t="s">
        <v>13</v>
      </c>
      <c r="B10" s="7" t="s">
        <v>104</v>
      </c>
      <c r="C10" s="1">
        <v>35928</v>
      </c>
      <c r="D10" s="1">
        <v>37658</v>
      </c>
      <c r="E10" s="1">
        <v>39056</v>
      </c>
      <c r="F10" s="1">
        <v>40562</v>
      </c>
      <c r="G10" s="1">
        <v>42266</v>
      </c>
      <c r="H10" s="1">
        <v>44440</v>
      </c>
      <c r="I10" s="1">
        <v>46666</v>
      </c>
      <c r="J10" s="1">
        <v>48746</v>
      </c>
      <c r="K10" s="1">
        <v>50781</v>
      </c>
      <c r="L10" s="1">
        <v>52671</v>
      </c>
      <c r="M10" s="1">
        <v>59468</v>
      </c>
      <c r="N10" s="1">
        <v>64814</v>
      </c>
      <c r="O10" s="1">
        <v>67414</v>
      </c>
    </row>
    <row r="11" spans="1:15" x14ac:dyDescent="0.3">
      <c r="A11" s="7" t="s">
        <v>13</v>
      </c>
      <c r="B11" s="7" t="s">
        <v>105</v>
      </c>
      <c r="C11" s="1">
        <v>11591</v>
      </c>
      <c r="D11" s="1">
        <v>11873</v>
      </c>
      <c r="E11" s="1">
        <v>12116</v>
      </c>
      <c r="F11" s="1">
        <v>12535</v>
      </c>
      <c r="G11" s="1">
        <v>13070</v>
      </c>
      <c r="H11" s="1">
        <v>13753</v>
      </c>
      <c r="I11" s="1">
        <v>14805</v>
      </c>
      <c r="J11" s="1">
        <v>15973</v>
      </c>
      <c r="K11" s="1">
        <v>17159</v>
      </c>
      <c r="L11" s="1">
        <v>18398</v>
      </c>
      <c r="M11" s="1">
        <v>21563</v>
      </c>
      <c r="N11" s="1">
        <v>24562</v>
      </c>
      <c r="O11" s="1">
        <v>26278</v>
      </c>
    </row>
    <row r="12" spans="1:15" x14ac:dyDescent="0.3">
      <c r="A12" s="7" t="s">
        <v>13</v>
      </c>
      <c r="B12" s="7" t="s">
        <v>106</v>
      </c>
      <c r="C12" s="1">
        <v>1262</v>
      </c>
      <c r="D12" s="1">
        <v>1295</v>
      </c>
      <c r="E12" s="1">
        <v>1332</v>
      </c>
      <c r="F12" s="1">
        <v>1340</v>
      </c>
      <c r="G12" s="1">
        <v>1367</v>
      </c>
      <c r="H12" s="1">
        <v>1406</v>
      </c>
      <c r="I12" s="1">
        <v>1464</v>
      </c>
      <c r="J12" s="1">
        <v>1474</v>
      </c>
      <c r="K12" s="1">
        <v>1527</v>
      </c>
      <c r="L12" s="1">
        <v>1519</v>
      </c>
      <c r="M12" s="1">
        <v>1689</v>
      </c>
      <c r="N12" s="1">
        <v>1794</v>
      </c>
      <c r="O12" s="1">
        <v>1838</v>
      </c>
    </row>
    <row r="13" spans="1:15" x14ac:dyDescent="0.3">
      <c r="A13" s="7" t="s">
        <v>13</v>
      </c>
      <c r="B13" s="7" t="s">
        <v>107</v>
      </c>
      <c r="C13" s="1">
        <v>12247</v>
      </c>
      <c r="D13" s="1">
        <v>13097</v>
      </c>
      <c r="E13" s="1">
        <v>13972</v>
      </c>
      <c r="F13" s="1">
        <v>14974</v>
      </c>
      <c r="G13" s="1">
        <v>16198</v>
      </c>
      <c r="H13" s="1">
        <v>17982</v>
      </c>
      <c r="I13" s="1">
        <v>20381</v>
      </c>
      <c r="J13" s="1">
        <v>23518</v>
      </c>
      <c r="K13" s="1">
        <v>26733</v>
      </c>
      <c r="L13" s="1">
        <v>30811</v>
      </c>
      <c r="M13" s="1">
        <v>37346</v>
      </c>
      <c r="N13" s="1">
        <v>44002</v>
      </c>
      <c r="O13" s="1">
        <v>48355</v>
      </c>
    </row>
    <row r="14" spans="1:15" x14ac:dyDescent="0.3">
      <c r="A14" s="7" t="s">
        <v>13</v>
      </c>
      <c r="B14" s="7" t="s">
        <v>108</v>
      </c>
      <c r="C14" s="1">
        <v>1208</v>
      </c>
      <c r="D14" s="1">
        <v>1270</v>
      </c>
      <c r="E14" s="1">
        <v>1333</v>
      </c>
      <c r="F14" s="1">
        <v>1407</v>
      </c>
      <c r="G14" s="1">
        <v>1481</v>
      </c>
      <c r="H14" s="1">
        <v>1584</v>
      </c>
      <c r="I14" s="1">
        <v>1688</v>
      </c>
      <c r="J14" s="1">
        <v>1788</v>
      </c>
      <c r="K14" s="1">
        <v>1913</v>
      </c>
      <c r="L14" s="1">
        <v>2045</v>
      </c>
      <c r="M14" s="1">
        <v>2390</v>
      </c>
      <c r="N14" s="1">
        <v>2653</v>
      </c>
      <c r="O14" s="1">
        <v>2813</v>
      </c>
    </row>
    <row r="15" spans="1:15" x14ac:dyDescent="0.3">
      <c r="A15" s="7" t="s">
        <v>13</v>
      </c>
      <c r="B15" s="7" t="s">
        <v>17</v>
      </c>
      <c r="C15" s="1">
        <v>1246</v>
      </c>
      <c r="D15" s="1">
        <v>1339</v>
      </c>
      <c r="E15" s="1">
        <v>1393</v>
      </c>
      <c r="F15" s="1">
        <v>1448</v>
      </c>
      <c r="G15" s="1">
        <v>1530</v>
      </c>
      <c r="H15" s="1">
        <v>1609</v>
      </c>
      <c r="I15" s="1">
        <v>1687</v>
      </c>
      <c r="J15" s="1">
        <v>1767</v>
      </c>
      <c r="K15" s="1">
        <v>1866</v>
      </c>
      <c r="L15" s="1">
        <v>1953</v>
      </c>
      <c r="M15" s="1">
        <v>2262</v>
      </c>
      <c r="N15" s="1">
        <v>2495</v>
      </c>
      <c r="O15" s="1">
        <v>2595</v>
      </c>
    </row>
    <row r="16" spans="1:15" x14ac:dyDescent="0.3">
      <c r="A16" s="7" t="s">
        <v>13</v>
      </c>
      <c r="B16" s="7" t="s">
        <v>109</v>
      </c>
      <c r="C16" s="1">
        <v>26572</v>
      </c>
      <c r="D16" s="1">
        <v>28585</v>
      </c>
      <c r="E16" s="1">
        <v>30645</v>
      </c>
      <c r="F16" s="1">
        <v>32763</v>
      </c>
      <c r="G16" s="1">
        <v>34617</v>
      </c>
      <c r="H16" s="1">
        <v>36942</v>
      </c>
      <c r="I16" s="1">
        <v>39241</v>
      </c>
      <c r="J16" s="1">
        <v>41545</v>
      </c>
      <c r="K16" s="1">
        <v>43998</v>
      </c>
      <c r="L16" s="1">
        <v>45761</v>
      </c>
      <c r="M16" s="1">
        <v>52156</v>
      </c>
      <c r="N16" s="1">
        <v>56610</v>
      </c>
      <c r="O16" s="1">
        <v>59235</v>
      </c>
    </row>
    <row r="17" spans="1:15" x14ac:dyDescent="0.3">
      <c r="A17" s="7" t="s">
        <v>13</v>
      </c>
      <c r="B17" s="7" t="s">
        <v>110</v>
      </c>
      <c r="C17" s="1">
        <v>11166</v>
      </c>
      <c r="D17" s="1">
        <v>11889</v>
      </c>
      <c r="E17" s="1">
        <v>12640</v>
      </c>
      <c r="F17" s="1">
        <v>13314</v>
      </c>
      <c r="G17" s="1">
        <v>13939</v>
      </c>
      <c r="H17" s="1">
        <v>14581</v>
      </c>
      <c r="I17" s="1">
        <v>15187</v>
      </c>
      <c r="J17" s="1">
        <v>15800</v>
      </c>
      <c r="K17" s="1">
        <v>16491</v>
      </c>
      <c r="L17" s="1">
        <v>16949</v>
      </c>
      <c r="M17" s="1">
        <v>19474</v>
      </c>
      <c r="N17" s="1">
        <v>21232</v>
      </c>
      <c r="O17" s="1">
        <v>22147</v>
      </c>
    </row>
    <row r="18" spans="1:15" x14ac:dyDescent="0.3">
      <c r="A18" s="7" t="s">
        <v>13</v>
      </c>
      <c r="B18" s="7" t="s">
        <v>111</v>
      </c>
      <c r="C18" s="1">
        <v>81529</v>
      </c>
      <c r="D18" s="1">
        <v>78948</v>
      </c>
      <c r="E18" s="1">
        <v>74755</v>
      </c>
      <c r="F18" s="1">
        <v>70990</v>
      </c>
      <c r="G18" s="1">
        <v>68268</v>
      </c>
      <c r="H18" s="1">
        <v>65266</v>
      </c>
      <c r="I18" s="1">
        <v>62642</v>
      </c>
      <c r="J18" s="1">
        <v>60499</v>
      </c>
      <c r="K18" s="1">
        <v>59486</v>
      </c>
      <c r="L18" s="1">
        <v>58314</v>
      </c>
      <c r="M18" s="1">
        <v>41637</v>
      </c>
      <c r="N18" s="1">
        <v>32463</v>
      </c>
      <c r="O18" s="1">
        <v>27541</v>
      </c>
    </row>
    <row r="19" spans="1:15" x14ac:dyDescent="0.3">
      <c r="A19" s="7" t="s">
        <v>14</v>
      </c>
      <c r="B19" s="7" t="s">
        <v>103</v>
      </c>
      <c r="C19" s="1">
        <v>15</v>
      </c>
      <c r="D19" s="1">
        <v>11</v>
      </c>
      <c r="E19" s="1">
        <v>12</v>
      </c>
      <c r="F19" s="1">
        <v>15</v>
      </c>
      <c r="G19" s="1">
        <v>16</v>
      </c>
      <c r="H19" s="1">
        <v>16</v>
      </c>
      <c r="I19" s="1">
        <v>23</v>
      </c>
      <c r="J19" s="1">
        <v>32</v>
      </c>
      <c r="K19" s="1">
        <v>40</v>
      </c>
      <c r="L19" s="1">
        <v>39</v>
      </c>
      <c r="M19" s="1">
        <v>43</v>
      </c>
      <c r="N19" s="1">
        <v>47</v>
      </c>
      <c r="O19" s="1">
        <v>57</v>
      </c>
    </row>
    <row r="20" spans="1:15" x14ac:dyDescent="0.3">
      <c r="A20" s="7" t="s">
        <v>14</v>
      </c>
      <c r="B20" s="7" t="s">
        <v>104</v>
      </c>
      <c r="C20" s="1">
        <v>2541</v>
      </c>
      <c r="D20" s="1">
        <v>2660</v>
      </c>
      <c r="E20" s="1">
        <v>2801</v>
      </c>
      <c r="F20" s="1">
        <v>2918</v>
      </c>
      <c r="G20" s="1">
        <v>3073</v>
      </c>
      <c r="H20" s="1">
        <v>3198</v>
      </c>
      <c r="I20" s="1">
        <v>3358</v>
      </c>
      <c r="J20" s="1">
        <v>3541</v>
      </c>
      <c r="K20" s="1">
        <v>3669</v>
      </c>
      <c r="L20" s="1">
        <v>3782</v>
      </c>
      <c r="M20" s="1">
        <v>4247</v>
      </c>
      <c r="N20" s="1">
        <v>4522</v>
      </c>
      <c r="O20" s="1">
        <v>4777</v>
      </c>
    </row>
    <row r="21" spans="1:15" x14ac:dyDescent="0.3">
      <c r="A21" s="7" t="s">
        <v>14</v>
      </c>
      <c r="B21" s="7" t="s">
        <v>105</v>
      </c>
      <c r="C21" s="1">
        <v>93</v>
      </c>
      <c r="D21" s="1">
        <v>83</v>
      </c>
      <c r="E21" s="1">
        <v>74</v>
      </c>
      <c r="F21" s="1">
        <v>74</v>
      </c>
      <c r="G21" s="1">
        <v>74</v>
      </c>
      <c r="H21" s="1">
        <v>82</v>
      </c>
      <c r="I21" s="1">
        <v>86</v>
      </c>
      <c r="J21" s="1">
        <v>87</v>
      </c>
      <c r="K21" s="1">
        <v>104</v>
      </c>
      <c r="L21" s="1">
        <v>114</v>
      </c>
      <c r="M21" s="1">
        <v>128</v>
      </c>
      <c r="N21" s="1">
        <v>167</v>
      </c>
      <c r="O21" s="1">
        <v>172</v>
      </c>
    </row>
    <row r="22" spans="1:15" x14ac:dyDescent="0.3">
      <c r="A22" s="7" t="s">
        <v>14</v>
      </c>
      <c r="B22" s="7" t="s">
        <v>106</v>
      </c>
      <c r="C22" s="1">
        <v>2</v>
      </c>
      <c r="D22" s="1">
        <v>2</v>
      </c>
      <c r="E22" s="1">
        <v>2</v>
      </c>
      <c r="F22" s="1">
        <v>1</v>
      </c>
      <c r="G22" s="1">
        <v>1</v>
      </c>
      <c r="H22" s="1">
        <v>2</v>
      </c>
      <c r="I22" s="1">
        <v>2</v>
      </c>
      <c r="J22" s="1">
        <v>2</v>
      </c>
      <c r="K22" s="1">
        <v>2</v>
      </c>
      <c r="L22" s="1">
        <v>3</v>
      </c>
      <c r="M22" s="1">
        <v>3</v>
      </c>
      <c r="N22" s="1">
        <v>3</v>
      </c>
      <c r="O22" s="1">
        <v>4</v>
      </c>
    </row>
    <row r="23" spans="1:15" x14ac:dyDescent="0.3">
      <c r="A23" s="7" t="s">
        <v>14</v>
      </c>
      <c r="B23" s="7" t="s">
        <v>107</v>
      </c>
      <c r="C23" s="1">
        <v>117</v>
      </c>
      <c r="D23" s="1">
        <v>125</v>
      </c>
      <c r="E23" s="1">
        <v>116</v>
      </c>
      <c r="F23" s="1">
        <v>120</v>
      </c>
      <c r="G23" s="1">
        <v>130</v>
      </c>
      <c r="H23" s="1">
        <v>151</v>
      </c>
      <c r="I23" s="1">
        <v>177</v>
      </c>
      <c r="J23" s="1">
        <v>223</v>
      </c>
      <c r="K23" s="1">
        <v>278</v>
      </c>
      <c r="L23" s="1">
        <v>316</v>
      </c>
      <c r="M23" s="1">
        <v>395</v>
      </c>
      <c r="N23" s="1">
        <v>431</v>
      </c>
      <c r="O23" s="1">
        <v>530</v>
      </c>
    </row>
    <row r="24" spans="1:15" x14ac:dyDescent="0.3">
      <c r="A24" s="7" t="s">
        <v>14</v>
      </c>
      <c r="B24" s="7" t="s">
        <v>108</v>
      </c>
      <c r="C24" s="1">
        <v>5</v>
      </c>
      <c r="D24" s="1">
        <v>5</v>
      </c>
      <c r="E24" s="1">
        <v>4</v>
      </c>
      <c r="F24" s="1">
        <v>5</v>
      </c>
      <c r="G24" s="1">
        <v>5</v>
      </c>
      <c r="H24" s="1">
        <v>4</v>
      </c>
      <c r="I24" s="1">
        <v>5</v>
      </c>
      <c r="J24" s="1">
        <v>5</v>
      </c>
      <c r="K24" s="1">
        <v>9</v>
      </c>
      <c r="L24" s="1">
        <v>10</v>
      </c>
      <c r="M24" s="1">
        <v>14</v>
      </c>
      <c r="N24" s="1">
        <v>13</v>
      </c>
      <c r="O24" s="1">
        <v>12</v>
      </c>
    </row>
    <row r="25" spans="1:15" x14ac:dyDescent="0.3">
      <c r="A25" s="7" t="s">
        <v>14</v>
      </c>
      <c r="B25" s="7" t="s">
        <v>17</v>
      </c>
      <c r="C25" s="1">
        <v>18</v>
      </c>
      <c r="D25" s="1">
        <v>19</v>
      </c>
      <c r="E25" s="1">
        <v>22</v>
      </c>
      <c r="F25" s="1">
        <v>22</v>
      </c>
      <c r="G25" s="1">
        <v>24</v>
      </c>
      <c r="H25" s="1">
        <v>23</v>
      </c>
      <c r="I25" s="1">
        <v>27</v>
      </c>
      <c r="J25" s="1">
        <v>30</v>
      </c>
      <c r="K25" s="1">
        <v>33</v>
      </c>
      <c r="L25" s="1">
        <v>34</v>
      </c>
      <c r="M25" s="1">
        <v>34</v>
      </c>
      <c r="N25" s="1">
        <v>41</v>
      </c>
      <c r="O25" s="1">
        <v>51</v>
      </c>
    </row>
    <row r="26" spans="1:15" x14ac:dyDescent="0.3">
      <c r="A26" s="7" t="s">
        <v>14</v>
      </c>
      <c r="B26" s="7" t="s">
        <v>109</v>
      </c>
      <c r="C26" s="1">
        <v>658</v>
      </c>
      <c r="D26" s="1">
        <v>712</v>
      </c>
      <c r="E26" s="1">
        <v>761</v>
      </c>
      <c r="F26" s="1">
        <v>790</v>
      </c>
      <c r="G26" s="1">
        <v>845</v>
      </c>
      <c r="H26" s="1">
        <v>895</v>
      </c>
      <c r="I26" s="1">
        <v>937</v>
      </c>
      <c r="J26" s="1">
        <v>991</v>
      </c>
      <c r="K26" s="1">
        <v>1053</v>
      </c>
      <c r="L26" s="1">
        <v>1104</v>
      </c>
      <c r="M26" s="1">
        <v>1239</v>
      </c>
      <c r="N26" s="1">
        <v>1308</v>
      </c>
      <c r="O26" s="1">
        <v>1400</v>
      </c>
    </row>
    <row r="27" spans="1:15" x14ac:dyDescent="0.3">
      <c r="A27" s="7" t="s">
        <v>14</v>
      </c>
      <c r="B27" s="7" t="s">
        <v>110</v>
      </c>
      <c r="C27" s="1">
        <v>338</v>
      </c>
      <c r="D27" s="1">
        <v>342</v>
      </c>
      <c r="E27" s="1">
        <v>357</v>
      </c>
      <c r="F27" s="1">
        <v>377</v>
      </c>
      <c r="G27" s="1">
        <v>387</v>
      </c>
      <c r="H27" s="1">
        <v>404</v>
      </c>
      <c r="I27" s="1">
        <v>410</v>
      </c>
      <c r="J27" s="1">
        <v>416</v>
      </c>
      <c r="K27" s="1">
        <v>423</v>
      </c>
      <c r="L27" s="1">
        <v>442</v>
      </c>
      <c r="M27" s="1">
        <v>493</v>
      </c>
      <c r="N27" s="1">
        <v>522</v>
      </c>
      <c r="O27" s="1">
        <v>557</v>
      </c>
    </row>
    <row r="28" spans="1:15" x14ac:dyDescent="0.3">
      <c r="A28" s="7" t="s">
        <v>14</v>
      </c>
      <c r="B28" s="7" t="s">
        <v>111</v>
      </c>
      <c r="C28" s="1">
        <v>2335</v>
      </c>
      <c r="D28" s="1">
        <v>2235</v>
      </c>
      <c r="E28" s="1">
        <v>2082</v>
      </c>
      <c r="F28" s="1">
        <v>1925</v>
      </c>
      <c r="G28" s="1">
        <v>1868</v>
      </c>
      <c r="H28" s="1">
        <v>1773</v>
      </c>
      <c r="I28" s="1">
        <v>1708</v>
      </c>
      <c r="J28" s="1">
        <v>1626</v>
      </c>
      <c r="K28" s="1">
        <v>1621</v>
      </c>
      <c r="L28" s="1">
        <v>1595</v>
      </c>
      <c r="M28" s="1">
        <v>1111</v>
      </c>
      <c r="N28" s="1">
        <v>809</v>
      </c>
      <c r="O28" s="1">
        <v>657</v>
      </c>
    </row>
    <row r="29" spans="1:15" x14ac:dyDescent="0.3">
      <c r="A29" s="7" t="s">
        <v>15</v>
      </c>
      <c r="B29" s="7" t="s">
        <v>103</v>
      </c>
      <c r="C29" s="1">
        <v>102</v>
      </c>
      <c r="D29" s="1">
        <v>97</v>
      </c>
      <c r="E29" s="1">
        <v>105</v>
      </c>
      <c r="F29" s="1">
        <v>124</v>
      </c>
      <c r="G29" s="1">
        <v>120</v>
      </c>
      <c r="H29" s="1">
        <v>136</v>
      </c>
      <c r="I29" s="1">
        <v>165</v>
      </c>
      <c r="J29" s="1">
        <v>177</v>
      </c>
      <c r="K29" s="1">
        <v>183</v>
      </c>
      <c r="L29" s="1">
        <v>211</v>
      </c>
      <c r="M29" s="1">
        <v>259</v>
      </c>
      <c r="N29" s="1">
        <v>297</v>
      </c>
      <c r="O29" s="1">
        <v>338</v>
      </c>
    </row>
    <row r="30" spans="1:15" x14ac:dyDescent="0.3">
      <c r="A30" s="7" t="s">
        <v>15</v>
      </c>
      <c r="B30" s="7" t="s">
        <v>104</v>
      </c>
      <c r="C30" s="1">
        <v>4098</v>
      </c>
      <c r="D30" s="1">
        <v>4307</v>
      </c>
      <c r="E30" s="1">
        <v>4483</v>
      </c>
      <c r="F30" s="1">
        <v>4659</v>
      </c>
      <c r="G30" s="1">
        <v>4856</v>
      </c>
      <c r="H30" s="1">
        <v>5051</v>
      </c>
      <c r="I30" s="1">
        <v>5180</v>
      </c>
      <c r="J30" s="1">
        <v>5381</v>
      </c>
      <c r="K30" s="1">
        <v>5586</v>
      </c>
      <c r="L30" s="1">
        <v>5721</v>
      </c>
      <c r="M30" s="1">
        <v>6430</v>
      </c>
      <c r="N30" s="1">
        <v>6802</v>
      </c>
      <c r="O30" s="1">
        <v>7127</v>
      </c>
    </row>
    <row r="31" spans="1:15" x14ac:dyDescent="0.3">
      <c r="A31" s="7" t="s">
        <v>15</v>
      </c>
      <c r="B31" s="7" t="s">
        <v>105</v>
      </c>
      <c r="C31" s="1">
        <v>502</v>
      </c>
      <c r="D31" s="1">
        <v>501</v>
      </c>
      <c r="E31" s="1">
        <v>514</v>
      </c>
      <c r="F31" s="1">
        <v>515</v>
      </c>
      <c r="G31" s="1">
        <v>538</v>
      </c>
      <c r="H31" s="1">
        <v>546</v>
      </c>
      <c r="I31" s="1">
        <v>564</v>
      </c>
      <c r="J31" s="1">
        <v>599</v>
      </c>
      <c r="K31" s="1">
        <v>624</v>
      </c>
      <c r="L31" s="1">
        <v>676</v>
      </c>
      <c r="M31" s="1">
        <v>802</v>
      </c>
      <c r="N31" s="1">
        <v>860</v>
      </c>
      <c r="O31" s="1">
        <v>907</v>
      </c>
    </row>
    <row r="32" spans="1:15" x14ac:dyDescent="0.3">
      <c r="A32" s="7" t="s">
        <v>15</v>
      </c>
      <c r="B32" s="7" t="s">
        <v>106</v>
      </c>
      <c r="C32" s="1">
        <v>41</v>
      </c>
      <c r="D32" s="1">
        <v>41</v>
      </c>
      <c r="E32" s="1">
        <v>39</v>
      </c>
      <c r="F32" s="1">
        <v>31</v>
      </c>
      <c r="G32" s="1">
        <v>37</v>
      </c>
      <c r="H32" s="1">
        <v>40</v>
      </c>
      <c r="I32" s="1">
        <v>38</v>
      </c>
      <c r="J32" s="1">
        <v>44</v>
      </c>
      <c r="K32" s="1">
        <v>47</v>
      </c>
      <c r="L32" s="1">
        <v>49</v>
      </c>
      <c r="M32" s="1">
        <v>54</v>
      </c>
      <c r="N32" s="1">
        <v>52</v>
      </c>
      <c r="O32" s="1">
        <v>48</v>
      </c>
    </row>
    <row r="33" spans="1:15" x14ac:dyDescent="0.3">
      <c r="A33" s="7" t="s">
        <v>15</v>
      </c>
      <c r="B33" s="7" t="s">
        <v>107</v>
      </c>
      <c r="C33" s="1">
        <v>644</v>
      </c>
      <c r="D33" s="1">
        <v>687</v>
      </c>
      <c r="E33" s="1">
        <v>711</v>
      </c>
      <c r="F33" s="1">
        <v>727</v>
      </c>
      <c r="G33" s="1">
        <v>778</v>
      </c>
      <c r="H33" s="1">
        <v>785</v>
      </c>
      <c r="I33" s="1">
        <v>842</v>
      </c>
      <c r="J33" s="1">
        <v>919</v>
      </c>
      <c r="K33" s="1">
        <v>1080</v>
      </c>
      <c r="L33" s="1">
        <v>1203</v>
      </c>
      <c r="M33" s="1">
        <v>1525</v>
      </c>
      <c r="N33" s="1">
        <v>1719</v>
      </c>
      <c r="O33" s="1">
        <v>1915</v>
      </c>
    </row>
    <row r="34" spans="1:15" x14ac:dyDescent="0.3">
      <c r="A34" s="7" t="s">
        <v>15</v>
      </c>
      <c r="B34" s="7" t="s">
        <v>108</v>
      </c>
      <c r="C34" s="1">
        <v>37</v>
      </c>
      <c r="D34" s="1">
        <v>39</v>
      </c>
      <c r="E34" s="1">
        <v>38</v>
      </c>
      <c r="F34" s="1">
        <v>44</v>
      </c>
      <c r="G34" s="1">
        <v>49</v>
      </c>
      <c r="H34" s="1">
        <v>48</v>
      </c>
      <c r="I34" s="1">
        <v>50</v>
      </c>
      <c r="J34" s="1">
        <v>56</v>
      </c>
      <c r="K34" s="1">
        <v>59</v>
      </c>
      <c r="L34" s="1">
        <v>65</v>
      </c>
      <c r="M34" s="1">
        <v>68</v>
      </c>
      <c r="N34" s="1">
        <v>67</v>
      </c>
      <c r="O34" s="1">
        <v>77</v>
      </c>
    </row>
    <row r="35" spans="1:15" x14ac:dyDescent="0.3">
      <c r="A35" s="7" t="s">
        <v>15</v>
      </c>
      <c r="B35" s="7" t="s">
        <v>17</v>
      </c>
      <c r="C35" s="1">
        <v>91</v>
      </c>
      <c r="D35" s="1">
        <v>93</v>
      </c>
      <c r="E35" s="1">
        <v>97</v>
      </c>
      <c r="F35" s="1">
        <v>108</v>
      </c>
      <c r="G35" s="1">
        <v>116</v>
      </c>
      <c r="H35" s="1">
        <v>124</v>
      </c>
      <c r="I35" s="1">
        <v>129</v>
      </c>
      <c r="J35" s="1">
        <v>133</v>
      </c>
      <c r="K35" s="1">
        <v>137</v>
      </c>
      <c r="L35" s="1">
        <v>141</v>
      </c>
      <c r="M35" s="1">
        <v>168</v>
      </c>
      <c r="N35" s="1">
        <v>174</v>
      </c>
      <c r="O35" s="1">
        <v>180</v>
      </c>
    </row>
    <row r="36" spans="1:15" x14ac:dyDescent="0.3">
      <c r="A36" s="7" t="s">
        <v>15</v>
      </c>
      <c r="B36" s="7" t="s">
        <v>109</v>
      </c>
      <c r="C36" s="1">
        <v>3838</v>
      </c>
      <c r="D36" s="1">
        <v>4156</v>
      </c>
      <c r="E36" s="1">
        <v>4422</v>
      </c>
      <c r="F36" s="1">
        <v>4671</v>
      </c>
      <c r="G36" s="1">
        <v>5009</v>
      </c>
      <c r="H36" s="1">
        <v>5346</v>
      </c>
      <c r="I36" s="1">
        <v>5675</v>
      </c>
      <c r="J36" s="1">
        <v>6007</v>
      </c>
      <c r="K36" s="1">
        <v>6348</v>
      </c>
      <c r="L36" s="1">
        <v>6631</v>
      </c>
      <c r="M36" s="1">
        <v>7565</v>
      </c>
      <c r="N36" s="1">
        <v>8057</v>
      </c>
      <c r="O36" s="1">
        <v>8490</v>
      </c>
    </row>
    <row r="37" spans="1:15" x14ac:dyDescent="0.3">
      <c r="A37" s="7" t="s">
        <v>15</v>
      </c>
      <c r="B37" s="7" t="s">
        <v>110</v>
      </c>
      <c r="C37" s="1">
        <v>1182</v>
      </c>
      <c r="D37" s="1">
        <v>1257</v>
      </c>
      <c r="E37" s="1">
        <v>1300</v>
      </c>
      <c r="F37" s="1">
        <v>1360</v>
      </c>
      <c r="G37" s="1">
        <v>1395</v>
      </c>
      <c r="H37" s="1">
        <v>1444</v>
      </c>
      <c r="I37" s="1">
        <v>1522</v>
      </c>
      <c r="J37" s="1">
        <v>1564</v>
      </c>
      <c r="K37" s="1">
        <v>1594</v>
      </c>
      <c r="L37" s="1">
        <v>1626</v>
      </c>
      <c r="M37" s="1">
        <v>1843</v>
      </c>
      <c r="N37" s="1">
        <v>1959</v>
      </c>
      <c r="O37" s="1">
        <v>2047</v>
      </c>
    </row>
    <row r="38" spans="1:15" x14ac:dyDescent="0.3">
      <c r="A38" s="7" t="s">
        <v>15</v>
      </c>
      <c r="B38" s="7" t="s">
        <v>111</v>
      </c>
      <c r="C38" s="1">
        <v>9130</v>
      </c>
      <c r="D38" s="1">
        <v>8760</v>
      </c>
      <c r="E38" s="1">
        <v>8293</v>
      </c>
      <c r="F38" s="1">
        <v>7792</v>
      </c>
      <c r="G38" s="1">
        <v>7513</v>
      </c>
      <c r="H38" s="1">
        <v>7155</v>
      </c>
      <c r="I38" s="1">
        <v>6811</v>
      </c>
      <c r="J38" s="1">
        <v>6575</v>
      </c>
      <c r="K38" s="1">
        <v>6426</v>
      </c>
      <c r="L38" s="1">
        <v>6352</v>
      </c>
      <c r="M38" s="1">
        <v>4770</v>
      </c>
      <c r="N38" s="1">
        <v>3782</v>
      </c>
      <c r="O38" s="1">
        <v>3240</v>
      </c>
    </row>
    <row r="39" spans="1:15" x14ac:dyDescent="0.3">
      <c r="A39" s="7" t="s">
        <v>16</v>
      </c>
      <c r="B39" s="7" t="s">
        <v>103</v>
      </c>
      <c r="C39" s="1">
        <v>90</v>
      </c>
      <c r="D39" s="1">
        <v>94</v>
      </c>
      <c r="E39" s="1">
        <v>94</v>
      </c>
      <c r="F39" s="1">
        <v>90</v>
      </c>
      <c r="G39" s="1">
        <v>99</v>
      </c>
      <c r="H39" s="1">
        <v>118</v>
      </c>
      <c r="I39" s="1">
        <v>132</v>
      </c>
      <c r="J39" s="1">
        <v>148</v>
      </c>
      <c r="K39" s="1">
        <v>163</v>
      </c>
      <c r="L39" s="1">
        <v>187</v>
      </c>
      <c r="M39" s="1">
        <v>256</v>
      </c>
      <c r="N39" s="1">
        <v>302</v>
      </c>
      <c r="O39" s="1">
        <v>292</v>
      </c>
    </row>
    <row r="40" spans="1:15" x14ac:dyDescent="0.3">
      <c r="A40" s="7" t="s">
        <v>16</v>
      </c>
      <c r="B40" s="7" t="s">
        <v>104</v>
      </c>
      <c r="C40" s="1">
        <v>1919</v>
      </c>
      <c r="D40" s="1">
        <v>2000</v>
      </c>
      <c r="E40" s="1">
        <v>2050</v>
      </c>
      <c r="F40" s="1">
        <v>2094</v>
      </c>
      <c r="G40" s="1">
        <v>2141</v>
      </c>
      <c r="H40" s="1">
        <v>2223</v>
      </c>
      <c r="I40" s="1">
        <v>2359</v>
      </c>
      <c r="J40" s="1">
        <v>2460</v>
      </c>
      <c r="K40" s="1">
        <v>2589</v>
      </c>
      <c r="L40" s="1">
        <v>2738</v>
      </c>
      <c r="M40" s="1">
        <v>3074</v>
      </c>
      <c r="N40" s="1">
        <v>3315</v>
      </c>
      <c r="O40" s="1">
        <v>3394</v>
      </c>
    </row>
    <row r="41" spans="1:15" x14ac:dyDescent="0.3">
      <c r="A41" s="7" t="s">
        <v>16</v>
      </c>
      <c r="B41" s="7" t="s">
        <v>105</v>
      </c>
      <c r="C41" s="1">
        <v>643</v>
      </c>
      <c r="D41" s="1">
        <v>653</v>
      </c>
      <c r="E41" s="1">
        <v>626</v>
      </c>
      <c r="F41" s="1">
        <v>640</v>
      </c>
      <c r="G41" s="1">
        <v>658</v>
      </c>
      <c r="H41" s="1">
        <v>701</v>
      </c>
      <c r="I41" s="1">
        <v>712</v>
      </c>
      <c r="J41" s="1">
        <v>751</v>
      </c>
      <c r="K41" s="1">
        <v>766</v>
      </c>
      <c r="L41" s="1">
        <v>819</v>
      </c>
      <c r="M41" s="1">
        <v>915</v>
      </c>
      <c r="N41" s="1">
        <v>1081</v>
      </c>
      <c r="O41" s="1">
        <v>1135</v>
      </c>
    </row>
    <row r="42" spans="1:15" x14ac:dyDescent="0.3">
      <c r="A42" s="7" t="s">
        <v>16</v>
      </c>
      <c r="B42" s="7" t="s">
        <v>106</v>
      </c>
      <c r="C42" s="1">
        <v>4</v>
      </c>
      <c r="D42" s="1">
        <v>4</v>
      </c>
      <c r="E42" s="1">
        <v>4</v>
      </c>
      <c r="F42" s="1">
        <v>6</v>
      </c>
      <c r="G42" s="1">
        <v>5</v>
      </c>
      <c r="H42" s="1">
        <v>5</v>
      </c>
      <c r="I42" s="1">
        <v>7</v>
      </c>
      <c r="J42" s="1">
        <v>7</v>
      </c>
      <c r="K42" s="1">
        <v>5</v>
      </c>
      <c r="L42" s="1">
        <v>5</v>
      </c>
      <c r="M42" s="1">
        <v>10</v>
      </c>
      <c r="N42" s="1">
        <v>12</v>
      </c>
      <c r="O42" s="1">
        <v>10</v>
      </c>
    </row>
    <row r="43" spans="1:15" x14ac:dyDescent="0.3">
      <c r="A43" s="7" t="s">
        <v>16</v>
      </c>
      <c r="B43" s="7" t="s">
        <v>107</v>
      </c>
      <c r="C43" s="1">
        <v>628</v>
      </c>
      <c r="D43" s="1">
        <v>632</v>
      </c>
      <c r="E43" s="1">
        <v>674</v>
      </c>
      <c r="F43" s="1">
        <v>695</v>
      </c>
      <c r="G43" s="1">
        <v>724</v>
      </c>
      <c r="H43" s="1">
        <v>762</v>
      </c>
      <c r="I43" s="1">
        <v>829</v>
      </c>
      <c r="J43" s="1">
        <v>945</v>
      </c>
      <c r="K43" s="1">
        <v>1074</v>
      </c>
      <c r="L43" s="1">
        <v>1300</v>
      </c>
      <c r="M43" s="1">
        <v>1571</v>
      </c>
      <c r="N43" s="1">
        <v>1860</v>
      </c>
      <c r="O43" s="1">
        <v>1991</v>
      </c>
    </row>
    <row r="44" spans="1:15" x14ac:dyDescent="0.3">
      <c r="A44" s="7" t="s">
        <v>16</v>
      </c>
      <c r="B44" s="7" t="s">
        <v>108</v>
      </c>
      <c r="C44" s="1">
        <v>24</v>
      </c>
      <c r="D44" s="1">
        <v>30</v>
      </c>
      <c r="E44" s="1">
        <v>32</v>
      </c>
      <c r="F44" s="1">
        <v>27</v>
      </c>
      <c r="G44" s="1">
        <v>36</v>
      </c>
      <c r="H44" s="1">
        <v>33</v>
      </c>
      <c r="I44" s="1">
        <v>35</v>
      </c>
      <c r="J44" s="1">
        <v>39</v>
      </c>
      <c r="K44" s="1">
        <v>41</v>
      </c>
      <c r="L44" s="1">
        <v>44</v>
      </c>
      <c r="M44" s="1">
        <v>60</v>
      </c>
      <c r="N44" s="1">
        <v>67</v>
      </c>
      <c r="O44" s="1">
        <v>71</v>
      </c>
    </row>
    <row r="45" spans="1:15" x14ac:dyDescent="0.3">
      <c r="A45" s="7" t="s">
        <v>16</v>
      </c>
      <c r="B45" s="7" t="s">
        <v>17</v>
      </c>
      <c r="C45" s="1">
        <v>58</v>
      </c>
      <c r="D45" s="1">
        <v>52</v>
      </c>
      <c r="E45" s="1">
        <v>57</v>
      </c>
      <c r="F45" s="1">
        <v>60</v>
      </c>
      <c r="G45" s="1">
        <v>61</v>
      </c>
      <c r="H45" s="1">
        <v>70</v>
      </c>
      <c r="I45" s="1">
        <v>74</v>
      </c>
      <c r="J45" s="1">
        <v>77</v>
      </c>
      <c r="K45" s="1">
        <v>82</v>
      </c>
      <c r="L45" s="1">
        <v>81</v>
      </c>
      <c r="M45" s="1">
        <v>95</v>
      </c>
      <c r="N45" s="1">
        <v>101</v>
      </c>
      <c r="O45" s="1">
        <v>102</v>
      </c>
    </row>
    <row r="46" spans="1:15" x14ac:dyDescent="0.3">
      <c r="A46" s="7" t="s">
        <v>16</v>
      </c>
      <c r="B46" s="7" t="s">
        <v>109</v>
      </c>
      <c r="C46" s="1">
        <v>1496</v>
      </c>
      <c r="D46" s="1">
        <v>1609</v>
      </c>
      <c r="E46" s="1">
        <v>1687</v>
      </c>
      <c r="F46" s="1">
        <v>1782</v>
      </c>
      <c r="G46" s="1">
        <v>1934</v>
      </c>
      <c r="H46" s="1">
        <v>2090</v>
      </c>
      <c r="I46" s="1">
        <v>2248</v>
      </c>
      <c r="J46" s="1">
        <v>2358</v>
      </c>
      <c r="K46" s="1">
        <v>2524</v>
      </c>
      <c r="L46" s="1">
        <v>2678</v>
      </c>
      <c r="M46" s="1">
        <v>3145</v>
      </c>
      <c r="N46" s="1">
        <v>3467</v>
      </c>
      <c r="O46" s="1">
        <v>3696</v>
      </c>
    </row>
    <row r="47" spans="1:15" x14ac:dyDescent="0.3">
      <c r="A47" s="7" t="s">
        <v>16</v>
      </c>
      <c r="B47" s="7" t="s">
        <v>110</v>
      </c>
      <c r="C47" s="1">
        <v>569</v>
      </c>
      <c r="D47" s="1">
        <v>588</v>
      </c>
      <c r="E47" s="1">
        <v>619</v>
      </c>
      <c r="F47" s="1">
        <v>646</v>
      </c>
      <c r="G47" s="1">
        <v>673</v>
      </c>
      <c r="H47" s="1">
        <v>700</v>
      </c>
      <c r="I47" s="1">
        <v>721</v>
      </c>
      <c r="J47" s="1">
        <v>764</v>
      </c>
      <c r="K47" s="1">
        <v>775</v>
      </c>
      <c r="L47" s="1">
        <v>808</v>
      </c>
      <c r="M47" s="1">
        <v>969</v>
      </c>
      <c r="N47" s="1">
        <v>1046</v>
      </c>
      <c r="O47" s="1">
        <v>1072</v>
      </c>
    </row>
    <row r="48" spans="1:15" x14ac:dyDescent="0.3">
      <c r="A48" s="7" t="s">
        <v>16</v>
      </c>
      <c r="B48" s="7" t="s">
        <v>111</v>
      </c>
      <c r="C48" s="1">
        <v>4408</v>
      </c>
      <c r="D48" s="1">
        <v>4216</v>
      </c>
      <c r="E48" s="1">
        <v>3959</v>
      </c>
      <c r="F48" s="1">
        <v>3729</v>
      </c>
      <c r="G48" s="1">
        <v>3586</v>
      </c>
      <c r="H48" s="1">
        <v>3415</v>
      </c>
      <c r="I48" s="1">
        <v>3223</v>
      </c>
      <c r="J48" s="1">
        <v>3123</v>
      </c>
      <c r="K48" s="1">
        <v>3071</v>
      </c>
      <c r="L48" s="1">
        <v>3016</v>
      </c>
      <c r="M48" s="1">
        <v>2270</v>
      </c>
      <c r="N48" s="1">
        <v>1795</v>
      </c>
      <c r="O48" s="1">
        <v>1534</v>
      </c>
    </row>
    <row r="49" spans="1:15" x14ac:dyDescent="0.3">
      <c r="A49" s="7" t="s">
        <v>17</v>
      </c>
      <c r="B49" s="7" t="s">
        <v>103</v>
      </c>
      <c r="C49" s="1">
        <v>160</v>
      </c>
      <c r="D49" s="1">
        <v>138</v>
      </c>
      <c r="E49" s="1">
        <v>105</v>
      </c>
      <c r="F49" s="1">
        <v>73</v>
      </c>
      <c r="G49" s="1">
        <v>60</v>
      </c>
      <c r="H49" s="1">
        <v>64</v>
      </c>
      <c r="I49" s="1">
        <v>117</v>
      </c>
      <c r="J49" s="1">
        <v>183</v>
      </c>
      <c r="K49" s="1">
        <v>253</v>
      </c>
      <c r="L49" s="1">
        <v>335</v>
      </c>
      <c r="M49" s="1">
        <v>266</v>
      </c>
      <c r="N49" s="1">
        <v>356</v>
      </c>
      <c r="O49" s="1">
        <v>546</v>
      </c>
    </row>
    <row r="50" spans="1:15" x14ac:dyDescent="0.3">
      <c r="A50" s="7" t="s">
        <v>17</v>
      </c>
      <c r="B50" s="7" t="s">
        <v>104</v>
      </c>
      <c r="C50" s="1">
        <v>3453</v>
      </c>
      <c r="D50" s="1">
        <v>3268</v>
      </c>
      <c r="E50" s="1">
        <v>2922</v>
      </c>
      <c r="F50" s="1">
        <v>2093</v>
      </c>
      <c r="G50" s="1">
        <v>1760</v>
      </c>
      <c r="H50" s="1">
        <v>1855</v>
      </c>
      <c r="I50" s="1">
        <v>1966</v>
      </c>
      <c r="J50" s="1">
        <v>2455</v>
      </c>
      <c r="K50" s="1">
        <v>2769</v>
      </c>
      <c r="L50" s="1">
        <v>2942</v>
      </c>
      <c r="M50" s="1">
        <v>2834</v>
      </c>
      <c r="N50" s="1">
        <v>3281</v>
      </c>
      <c r="O50" s="1">
        <v>4669</v>
      </c>
    </row>
    <row r="51" spans="1:15" x14ac:dyDescent="0.3">
      <c r="A51" s="7" t="s">
        <v>17</v>
      </c>
      <c r="B51" s="7" t="s">
        <v>105</v>
      </c>
      <c r="C51" s="1">
        <v>526</v>
      </c>
      <c r="D51" s="1">
        <v>515</v>
      </c>
      <c r="E51" s="1">
        <v>429</v>
      </c>
      <c r="F51" s="1">
        <v>307</v>
      </c>
      <c r="G51" s="1">
        <v>272</v>
      </c>
      <c r="H51" s="1">
        <v>302</v>
      </c>
      <c r="I51" s="1">
        <v>359</v>
      </c>
      <c r="J51" s="1">
        <v>517</v>
      </c>
      <c r="K51" s="1">
        <v>694</v>
      </c>
      <c r="L51" s="1">
        <v>881</v>
      </c>
      <c r="M51" s="1">
        <v>1132</v>
      </c>
      <c r="N51" s="1">
        <v>1746</v>
      </c>
      <c r="O51" s="1">
        <v>2799</v>
      </c>
    </row>
    <row r="52" spans="1:15" x14ac:dyDescent="0.3">
      <c r="A52" s="7" t="s">
        <v>17</v>
      </c>
      <c r="B52" s="7" t="s">
        <v>106</v>
      </c>
      <c r="C52" s="1">
        <v>96</v>
      </c>
      <c r="D52" s="1">
        <v>69</v>
      </c>
      <c r="E52" s="1">
        <v>49</v>
      </c>
      <c r="F52" s="1">
        <v>34</v>
      </c>
      <c r="G52" s="1">
        <v>39</v>
      </c>
      <c r="H52" s="1">
        <v>35</v>
      </c>
      <c r="I52" s="1">
        <v>36</v>
      </c>
      <c r="J52" s="1">
        <v>38</v>
      </c>
      <c r="K52" s="1">
        <v>44</v>
      </c>
      <c r="L52" s="1">
        <v>46</v>
      </c>
      <c r="M52" s="1">
        <v>42</v>
      </c>
      <c r="N52" s="1">
        <v>42</v>
      </c>
      <c r="O52" s="1">
        <v>52</v>
      </c>
    </row>
    <row r="53" spans="1:15" x14ac:dyDescent="0.3">
      <c r="A53" s="7" t="s">
        <v>17</v>
      </c>
      <c r="B53" s="7" t="s">
        <v>107</v>
      </c>
      <c r="C53" s="1">
        <v>1571</v>
      </c>
      <c r="D53" s="1">
        <v>1532</v>
      </c>
      <c r="E53" s="1">
        <v>1297</v>
      </c>
      <c r="F53" s="1">
        <v>850</v>
      </c>
      <c r="G53" s="1">
        <v>788</v>
      </c>
      <c r="H53" s="1">
        <v>903</v>
      </c>
      <c r="I53" s="1">
        <v>1274</v>
      </c>
      <c r="J53" s="1">
        <v>2036</v>
      </c>
      <c r="K53" s="1">
        <v>2720</v>
      </c>
      <c r="L53" s="1">
        <v>3302</v>
      </c>
      <c r="M53" s="1">
        <v>3691</v>
      </c>
      <c r="N53" s="1">
        <v>5347</v>
      </c>
      <c r="O53" s="1">
        <v>7312</v>
      </c>
    </row>
    <row r="54" spans="1:15" x14ac:dyDescent="0.3">
      <c r="A54" s="7" t="s">
        <v>17</v>
      </c>
      <c r="B54" s="7" t="s">
        <v>108</v>
      </c>
      <c r="C54" s="1">
        <v>28</v>
      </c>
      <c r="D54" s="1">
        <v>21</v>
      </c>
      <c r="E54" s="1">
        <v>13</v>
      </c>
      <c r="F54" s="1">
        <v>13</v>
      </c>
      <c r="G54" s="1">
        <v>14</v>
      </c>
      <c r="H54" s="1">
        <v>18</v>
      </c>
      <c r="I54" s="1">
        <v>23</v>
      </c>
      <c r="J54" s="1">
        <v>30</v>
      </c>
      <c r="K54" s="1">
        <v>37</v>
      </c>
      <c r="L54" s="1">
        <v>43</v>
      </c>
      <c r="M54" s="1">
        <v>56</v>
      </c>
      <c r="N54" s="1">
        <v>73</v>
      </c>
      <c r="O54" s="1">
        <v>106</v>
      </c>
    </row>
    <row r="55" spans="1:15" x14ac:dyDescent="0.3">
      <c r="A55" s="7" t="s">
        <v>17</v>
      </c>
      <c r="B55" s="7" t="s">
        <v>17</v>
      </c>
      <c r="C55" s="1">
        <v>107</v>
      </c>
      <c r="D55" s="1">
        <v>101</v>
      </c>
      <c r="E55" s="1">
        <v>90</v>
      </c>
      <c r="F55" s="1">
        <v>71</v>
      </c>
      <c r="G55" s="1">
        <v>53</v>
      </c>
      <c r="H55" s="1">
        <v>64</v>
      </c>
      <c r="I55" s="1">
        <v>54</v>
      </c>
      <c r="J55" s="1">
        <v>56</v>
      </c>
      <c r="K55" s="1">
        <v>68</v>
      </c>
      <c r="L55" s="1">
        <v>68</v>
      </c>
      <c r="M55" s="1">
        <v>86</v>
      </c>
      <c r="N55" s="1">
        <v>89</v>
      </c>
      <c r="O55" s="1">
        <v>129</v>
      </c>
    </row>
    <row r="56" spans="1:15" x14ac:dyDescent="0.3">
      <c r="A56" s="7" t="s">
        <v>17</v>
      </c>
      <c r="B56" s="7" t="s">
        <v>109</v>
      </c>
      <c r="C56" s="1">
        <v>1136</v>
      </c>
      <c r="D56" s="1">
        <v>1079</v>
      </c>
      <c r="E56" s="1">
        <v>903</v>
      </c>
      <c r="F56" s="1">
        <v>680</v>
      </c>
      <c r="G56" s="1">
        <v>605</v>
      </c>
      <c r="H56" s="1">
        <v>657</v>
      </c>
      <c r="I56" s="1">
        <v>716</v>
      </c>
      <c r="J56" s="1">
        <v>798</v>
      </c>
      <c r="K56" s="1">
        <v>982</v>
      </c>
      <c r="L56" s="1">
        <v>1034</v>
      </c>
      <c r="M56" s="1">
        <v>1043</v>
      </c>
      <c r="N56" s="1">
        <v>1247</v>
      </c>
      <c r="O56" s="1">
        <v>1639</v>
      </c>
    </row>
    <row r="57" spans="1:15" x14ac:dyDescent="0.3">
      <c r="A57" s="7" t="s">
        <v>17</v>
      </c>
      <c r="B57" s="7" t="s">
        <v>110</v>
      </c>
      <c r="C57" s="1">
        <v>710</v>
      </c>
      <c r="D57" s="1">
        <v>670</v>
      </c>
      <c r="E57" s="1">
        <v>555</v>
      </c>
      <c r="F57" s="1">
        <v>414</v>
      </c>
      <c r="G57" s="1">
        <v>367</v>
      </c>
      <c r="H57" s="1">
        <v>358</v>
      </c>
      <c r="I57" s="1">
        <v>395</v>
      </c>
      <c r="J57" s="1">
        <v>416</v>
      </c>
      <c r="K57" s="1">
        <v>475</v>
      </c>
      <c r="L57" s="1">
        <v>551</v>
      </c>
      <c r="M57" s="1">
        <v>561</v>
      </c>
      <c r="N57" s="1">
        <v>684</v>
      </c>
      <c r="O57" s="1">
        <v>855</v>
      </c>
    </row>
    <row r="58" spans="1:15" x14ac:dyDescent="0.3">
      <c r="A58" s="7" t="s">
        <v>17</v>
      </c>
      <c r="B58" s="7" t="s">
        <v>111</v>
      </c>
      <c r="C58" s="1">
        <v>8448</v>
      </c>
      <c r="D58" s="1">
        <v>7138</v>
      </c>
      <c r="E58" s="1">
        <v>5392</v>
      </c>
      <c r="F58" s="1">
        <v>2813</v>
      </c>
      <c r="G58" s="1">
        <v>1606</v>
      </c>
      <c r="H58" s="1">
        <v>1131</v>
      </c>
      <c r="I58" s="1">
        <v>832</v>
      </c>
      <c r="J58" s="1">
        <v>680</v>
      </c>
      <c r="K58" s="1">
        <v>685</v>
      </c>
      <c r="L58" s="1">
        <v>604</v>
      </c>
      <c r="M58" s="1">
        <v>355</v>
      </c>
      <c r="N58" s="1">
        <v>248</v>
      </c>
      <c r="O58" s="1">
        <v>234</v>
      </c>
    </row>
    <row r="59" spans="1:15" x14ac:dyDescent="0.3">
      <c r="A59" s="10" t="s">
        <v>18</v>
      </c>
      <c r="B59" s="10" t="s">
        <v>18</v>
      </c>
      <c r="C59" s="5">
        <v>236244</v>
      </c>
      <c r="D59" s="5">
        <v>238261</v>
      </c>
      <c r="E59" s="5">
        <v>236921</v>
      </c>
      <c r="F59" s="5">
        <v>234732</v>
      </c>
      <c r="G59" s="5">
        <v>237239</v>
      </c>
      <c r="H59" s="5">
        <v>242642</v>
      </c>
      <c r="I59" s="5">
        <v>250210</v>
      </c>
      <c r="J59" s="5">
        <v>260320</v>
      </c>
      <c r="K59" s="5">
        <v>272255</v>
      </c>
      <c r="L59" s="5">
        <v>283663</v>
      </c>
      <c r="M59" s="5">
        <v>296182</v>
      </c>
      <c r="N59" s="5">
        <v>313829</v>
      </c>
      <c r="O59" s="5">
        <v>328149</v>
      </c>
    </row>
    <row r="60" spans="1:15" x14ac:dyDescent="0.3">
      <c r="A60" s="15"/>
      <c r="B60" s="15"/>
    </row>
    <row r="61" spans="1:15" x14ac:dyDescent="0.3">
      <c r="A61" s="15"/>
      <c r="B61" s="15"/>
    </row>
    <row r="62" spans="1:15" x14ac:dyDescent="0.3">
      <c r="A62" s="15"/>
      <c r="B62" s="15"/>
      <c r="C62" s="18" t="s">
        <v>37</v>
      </c>
      <c r="D62" s="19"/>
      <c r="E62" s="19"/>
      <c r="F62" s="19"/>
      <c r="G62" s="19"/>
      <c r="H62" s="19"/>
      <c r="I62" s="19"/>
      <c r="J62" s="19"/>
      <c r="K62" s="19"/>
      <c r="L62" s="19"/>
      <c r="M62" s="19"/>
      <c r="N62" s="19"/>
      <c r="O62" s="19"/>
    </row>
    <row r="63" spans="1:15" x14ac:dyDescent="0.3">
      <c r="A63" s="9" t="s">
        <v>41</v>
      </c>
      <c r="B63" s="9" t="s">
        <v>41</v>
      </c>
      <c r="C63" s="4" t="s">
        <v>0</v>
      </c>
      <c r="D63" s="4" t="s">
        <v>1</v>
      </c>
      <c r="E63" s="4" t="s">
        <v>2</v>
      </c>
      <c r="F63" s="4" t="s">
        <v>3</v>
      </c>
      <c r="G63" s="4" t="s">
        <v>4</v>
      </c>
      <c r="H63" s="4" t="s">
        <v>5</v>
      </c>
      <c r="I63" s="4" t="s">
        <v>6</v>
      </c>
      <c r="J63" s="4" t="s">
        <v>7</v>
      </c>
      <c r="K63" s="4" t="s">
        <v>8</v>
      </c>
      <c r="L63" s="4" t="s">
        <v>9</v>
      </c>
      <c r="M63" s="4" t="s">
        <v>10</v>
      </c>
      <c r="N63" s="4" t="s">
        <v>11</v>
      </c>
      <c r="O63" s="4" t="s">
        <v>12</v>
      </c>
    </row>
    <row r="64" spans="1:15" x14ac:dyDescent="0.3">
      <c r="A64" s="8" t="s">
        <v>13</v>
      </c>
      <c r="B64" s="8" t="s">
        <v>103</v>
      </c>
      <c r="C64" s="2">
        <v>8.8619883611829701E-3</v>
      </c>
      <c r="D64" s="2">
        <v>9.4076283826976404E-3</v>
      </c>
      <c r="E64" s="2">
        <v>9.9877862433974292E-3</v>
      </c>
      <c r="F64" s="2">
        <v>1.04736668809483E-2</v>
      </c>
      <c r="G64" s="2">
        <v>1.1224887648519401E-2</v>
      </c>
      <c r="H64" s="2">
        <v>1.1765000125053099E-2</v>
      </c>
      <c r="I64" s="2">
        <v>1.27332367519587E-2</v>
      </c>
      <c r="J64" s="2">
        <v>1.36475557279086E-2</v>
      </c>
      <c r="K64" s="2">
        <v>1.41985102320703E-2</v>
      </c>
      <c r="L64" s="2">
        <v>1.5710980018701502E-2</v>
      </c>
      <c r="M64" s="2">
        <v>1.88613126649077E-2</v>
      </c>
      <c r="N64" s="2">
        <v>2.1141393074465501E-2</v>
      </c>
      <c r="O64" s="2">
        <v>2.1631145211707899E-2</v>
      </c>
    </row>
    <row r="65" spans="1:15" x14ac:dyDescent="0.3">
      <c r="A65" s="8" t="s">
        <v>13</v>
      </c>
      <c r="B65" s="8" t="s">
        <v>104</v>
      </c>
      <c r="C65" s="2">
        <v>0.19485527407624301</v>
      </c>
      <c r="D65" s="2">
        <v>0.20060728744939299</v>
      </c>
      <c r="E65" s="2">
        <v>0.20650237137222299</v>
      </c>
      <c r="F65" s="2">
        <v>0.21199245310629899</v>
      </c>
      <c r="G65" s="2">
        <v>0.21683322730910501</v>
      </c>
      <c r="H65" s="2">
        <v>0.22229447515194001</v>
      </c>
      <c r="I65" s="2">
        <v>0.22610701151708701</v>
      </c>
      <c r="J65" s="2">
        <v>0.22775205460891201</v>
      </c>
      <c r="K65" s="2">
        <v>0.22759297604001399</v>
      </c>
      <c r="L65" s="2">
        <v>0.22696462659490599</v>
      </c>
      <c r="M65" s="2">
        <v>0.24516820580474899</v>
      </c>
      <c r="N65" s="2">
        <v>0.253142111717792</v>
      </c>
      <c r="O65" s="2">
        <v>0.25542862555650298</v>
      </c>
    </row>
    <row r="66" spans="1:15" x14ac:dyDescent="0.3">
      <c r="A66" s="8" t="s">
        <v>13</v>
      </c>
      <c r="B66" s="8" t="s">
        <v>105</v>
      </c>
      <c r="C66" s="2">
        <v>6.2863713032112495E-2</v>
      </c>
      <c r="D66" s="2">
        <v>6.3248455145962099E-2</v>
      </c>
      <c r="E66" s="2">
        <v>6.4061417747487207E-2</v>
      </c>
      <c r="F66" s="2">
        <v>6.5512681812717896E-2</v>
      </c>
      <c r="G66" s="2">
        <v>6.7051774024748101E-2</v>
      </c>
      <c r="H66" s="2">
        <v>6.8794237550959203E-2</v>
      </c>
      <c r="I66" s="2">
        <v>7.1733474167712405E-2</v>
      </c>
      <c r="J66" s="2">
        <v>7.4629376118412694E-2</v>
      </c>
      <c r="K66" s="2">
        <v>7.69041152374038E-2</v>
      </c>
      <c r="L66" s="2">
        <v>7.9278828958878306E-2</v>
      </c>
      <c r="M66" s="2">
        <v>8.8897592348284996E-2</v>
      </c>
      <c r="N66" s="2">
        <v>9.5931072731391398E-2</v>
      </c>
      <c r="O66" s="2">
        <v>9.9566164630103204E-2</v>
      </c>
    </row>
    <row r="67" spans="1:15" x14ac:dyDescent="0.3">
      <c r="A67" s="8" t="s">
        <v>13</v>
      </c>
      <c r="B67" s="8" t="s">
        <v>106</v>
      </c>
      <c r="C67" s="2">
        <v>6.8444487832392403E-3</v>
      </c>
      <c r="D67" s="2">
        <v>6.8985723417856401E-3</v>
      </c>
      <c r="E67" s="2">
        <v>7.04273757342794E-3</v>
      </c>
      <c r="F67" s="2">
        <v>7.0033501100153104E-3</v>
      </c>
      <c r="G67" s="2">
        <v>7.0129896780283599E-3</v>
      </c>
      <c r="H67" s="2">
        <v>7.0329890203336401E-3</v>
      </c>
      <c r="I67" s="2">
        <v>7.0934012956116801E-3</v>
      </c>
      <c r="J67" s="2">
        <v>6.8868528390747096E-3</v>
      </c>
      <c r="K67" s="2">
        <v>6.8437894963293599E-3</v>
      </c>
      <c r="L67" s="2">
        <v>6.5455234910607703E-3</v>
      </c>
      <c r="M67" s="2">
        <v>6.96322559366755E-3</v>
      </c>
      <c r="N67" s="2">
        <v>7.0067724322170899E-3</v>
      </c>
      <c r="O67" s="2">
        <v>6.9640996495216401E-3</v>
      </c>
    </row>
    <row r="68" spans="1:15" x14ac:dyDescent="0.3">
      <c r="A68" s="8" t="s">
        <v>13</v>
      </c>
      <c r="B68" s="8" t="s">
        <v>107</v>
      </c>
      <c r="C68" s="2">
        <v>6.6421524760959499E-2</v>
      </c>
      <c r="D68" s="2">
        <v>6.9768804602599599E-2</v>
      </c>
      <c r="E68" s="2">
        <v>7.3874721753705103E-2</v>
      </c>
      <c r="F68" s="2">
        <v>7.8259824289081598E-2</v>
      </c>
      <c r="G68" s="2">
        <v>8.3099053990273106E-2</v>
      </c>
      <c r="H68" s="2">
        <v>8.9948227996898694E-2</v>
      </c>
      <c r="I68" s="2">
        <v>9.87504179001788E-2</v>
      </c>
      <c r="J68" s="2">
        <v>0.109881278880162</v>
      </c>
      <c r="K68" s="2">
        <v>0.119813375642025</v>
      </c>
      <c r="L68" s="2">
        <v>0.132767692088923</v>
      </c>
      <c r="M68" s="2">
        <v>0.15396602902374701</v>
      </c>
      <c r="N68" s="2">
        <v>0.17185730243166999</v>
      </c>
      <c r="O68" s="2">
        <v>0.18321492848347101</v>
      </c>
    </row>
    <row r="69" spans="1:15" x14ac:dyDescent="0.3">
      <c r="A69" s="8" t="s">
        <v>13</v>
      </c>
      <c r="B69" s="8" t="s">
        <v>108</v>
      </c>
      <c r="C69" s="2">
        <v>6.5515801348280502E-3</v>
      </c>
      <c r="D69" s="2">
        <v>6.7653952695503903E-3</v>
      </c>
      <c r="E69" s="2">
        <v>7.0480249139485297E-3</v>
      </c>
      <c r="F69" s="2">
        <v>7.3535176155160803E-3</v>
      </c>
      <c r="G69" s="2">
        <v>7.5978330015800998E-3</v>
      </c>
      <c r="H69" s="2">
        <v>7.9233674311582399E-3</v>
      </c>
      <c r="I69" s="2">
        <v>8.1787304555959901E-3</v>
      </c>
      <c r="J69" s="2">
        <v>8.3539300381720392E-3</v>
      </c>
      <c r="K69" s="2">
        <v>8.5737847455652095E-3</v>
      </c>
      <c r="L69" s="2">
        <v>8.8121102957335606E-3</v>
      </c>
      <c r="M69" s="2">
        <v>9.8532321899736097E-3</v>
      </c>
      <c r="N69" s="2">
        <v>1.0361743178746901E-2</v>
      </c>
      <c r="O69" s="2">
        <v>1.0658330965236299E-2</v>
      </c>
    </row>
    <row r="70" spans="1:15" x14ac:dyDescent="0.3">
      <c r="A70" s="8" t="s">
        <v>13</v>
      </c>
      <c r="B70" s="8" t="s">
        <v>17</v>
      </c>
      <c r="C70" s="2">
        <v>6.7576728874137E-3</v>
      </c>
      <c r="D70" s="2">
        <v>7.1329639889196701E-3</v>
      </c>
      <c r="E70" s="2">
        <v>7.36526534518403E-3</v>
      </c>
      <c r="F70" s="2">
        <v>7.5677992233598298E-3</v>
      </c>
      <c r="G70" s="2">
        <v>7.8492130266155005E-3</v>
      </c>
      <c r="H70" s="2">
        <v>8.0484205787459701E-3</v>
      </c>
      <c r="I70" s="2">
        <v>8.1738852361317692E-3</v>
      </c>
      <c r="J70" s="2">
        <v>8.2558134102069299E-3</v>
      </c>
      <c r="K70" s="2">
        <v>8.3631376556323397E-3</v>
      </c>
      <c r="L70" s="2">
        <v>8.4156730599352792E-3</v>
      </c>
      <c r="M70" s="2">
        <v>9.3255277044854892E-3</v>
      </c>
      <c r="N70" s="2">
        <v>9.7446472789195406E-3</v>
      </c>
      <c r="O70" s="2">
        <v>9.8323387325944898E-3</v>
      </c>
    </row>
    <row r="71" spans="1:15" x14ac:dyDescent="0.3">
      <c r="A71" s="8" t="s">
        <v>13</v>
      </c>
      <c r="B71" s="8" t="s">
        <v>109</v>
      </c>
      <c r="C71" s="2">
        <v>0.14411306899226101</v>
      </c>
      <c r="D71" s="2">
        <v>0.15227466439377799</v>
      </c>
      <c r="E71" s="2">
        <v>0.162030550253528</v>
      </c>
      <c r="F71" s="2">
        <v>0.17123191018987399</v>
      </c>
      <c r="G71" s="2">
        <v>0.17759229238061999</v>
      </c>
      <c r="H71" s="2">
        <v>0.18478853512742899</v>
      </c>
      <c r="I71" s="2">
        <v>0.19013125699528599</v>
      </c>
      <c r="J71" s="2">
        <v>0.19410739565763799</v>
      </c>
      <c r="K71" s="2">
        <v>0.19719256729502199</v>
      </c>
      <c r="L71" s="2">
        <v>0.19718874290614299</v>
      </c>
      <c r="M71" s="2">
        <v>0.21502308707123999</v>
      </c>
      <c r="N71" s="2">
        <v>0.22109999296979399</v>
      </c>
      <c r="O71" s="2">
        <v>0.224438761011651</v>
      </c>
    </row>
    <row r="72" spans="1:15" x14ac:dyDescent="0.3">
      <c r="A72" s="8" t="s">
        <v>13</v>
      </c>
      <c r="B72" s="8" t="s">
        <v>110</v>
      </c>
      <c r="C72" s="2">
        <v>6.0558728299246703E-2</v>
      </c>
      <c r="D72" s="2">
        <v>6.3333688472192604E-2</v>
      </c>
      <c r="E72" s="2">
        <v>6.6831984180277207E-2</v>
      </c>
      <c r="F72" s="2">
        <v>6.9584032361749204E-2</v>
      </c>
      <c r="G72" s="2">
        <v>7.1509921815681998E-2</v>
      </c>
      <c r="H72" s="2">
        <v>7.2935997799064595E-2</v>
      </c>
      <c r="I72" s="2">
        <v>7.3584348003042796E-2</v>
      </c>
      <c r="J72" s="2">
        <v>7.3821081992795398E-2</v>
      </c>
      <c r="K72" s="2">
        <v>7.3910237448570698E-2</v>
      </c>
      <c r="L72" s="2">
        <v>7.3034942495055294E-2</v>
      </c>
      <c r="M72" s="2">
        <v>8.0285290237467E-2</v>
      </c>
      <c r="N72" s="2">
        <v>8.2925190791991801E-2</v>
      </c>
      <c r="O72" s="2">
        <v>8.3913990717059794E-2</v>
      </c>
    </row>
    <row r="73" spans="1:15" x14ac:dyDescent="0.3">
      <c r="A73" s="8" t="s">
        <v>13</v>
      </c>
      <c r="B73" s="8" t="s">
        <v>111</v>
      </c>
      <c r="C73" s="2">
        <v>0.442172000672513</v>
      </c>
      <c r="D73" s="2">
        <v>0.42056253995312198</v>
      </c>
      <c r="E73" s="2">
        <v>0.39525514061682099</v>
      </c>
      <c r="F73" s="2">
        <v>0.37102076441043802</v>
      </c>
      <c r="G73" s="2">
        <v>0.35022880712482801</v>
      </c>
      <c r="H73" s="2">
        <v>0.32646874921841801</v>
      </c>
      <c r="I73" s="2">
        <v>0.30351423767739599</v>
      </c>
      <c r="J73" s="2">
        <v>0.28266466072671698</v>
      </c>
      <c r="K73" s="2">
        <v>0.26660750620736601</v>
      </c>
      <c r="L73" s="2">
        <v>0.25128088009066302</v>
      </c>
      <c r="M73" s="2">
        <v>0.17165649736147801</v>
      </c>
      <c r="N73" s="2">
        <v>0.12678977339301201</v>
      </c>
      <c r="O73" s="2">
        <v>0.104351615042152</v>
      </c>
    </row>
    <row r="74" spans="1:15" x14ac:dyDescent="0.3">
      <c r="A74" s="8" t="s">
        <v>14</v>
      </c>
      <c r="B74" s="8" t="s">
        <v>103</v>
      </c>
      <c r="C74" s="2">
        <v>2.4501796798431898E-3</v>
      </c>
      <c r="D74" s="2">
        <v>1.77591217307071E-3</v>
      </c>
      <c r="E74" s="2">
        <v>1.92585459797785E-3</v>
      </c>
      <c r="F74" s="2">
        <v>2.4011525532255502E-3</v>
      </c>
      <c r="G74" s="2">
        <v>2.4910477969796001E-3</v>
      </c>
      <c r="H74" s="2">
        <v>2.4434941967012799E-3</v>
      </c>
      <c r="I74" s="2">
        <v>3.4160106935986899E-3</v>
      </c>
      <c r="J74" s="2">
        <v>4.6023299295268197E-3</v>
      </c>
      <c r="K74" s="2">
        <v>5.5309734513274301E-3</v>
      </c>
      <c r="L74" s="2">
        <v>5.2426401398037404E-3</v>
      </c>
      <c r="M74" s="2">
        <v>5.5793434540028497E-3</v>
      </c>
      <c r="N74" s="2">
        <v>5.9773623298995304E-3</v>
      </c>
      <c r="O74" s="2">
        <v>6.9368382621394697E-3</v>
      </c>
    </row>
    <row r="75" spans="1:15" x14ac:dyDescent="0.3">
      <c r="A75" s="8" t="s">
        <v>14</v>
      </c>
      <c r="B75" s="8" t="s">
        <v>104</v>
      </c>
      <c r="C75" s="2">
        <v>0.415060437765436</v>
      </c>
      <c r="D75" s="2">
        <v>0.42944785276073599</v>
      </c>
      <c r="E75" s="2">
        <v>0.44952656074466402</v>
      </c>
      <c r="F75" s="2">
        <v>0.46710421002080998</v>
      </c>
      <c r="G75" s="2">
        <v>0.478436867507395</v>
      </c>
      <c r="H75" s="2">
        <v>0.48839340256566899</v>
      </c>
      <c r="I75" s="2">
        <v>0.49873756126540902</v>
      </c>
      <c r="J75" s="2">
        <v>0.509276571264202</v>
      </c>
      <c r="K75" s="2">
        <v>0.50732853982300896</v>
      </c>
      <c r="L75" s="2">
        <v>0.50840166689071098</v>
      </c>
      <c r="M75" s="2">
        <v>0.55105748021279399</v>
      </c>
      <c r="N75" s="2">
        <v>0.57509856288948202</v>
      </c>
      <c r="O75" s="2">
        <v>0.58135572593403895</v>
      </c>
    </row>
    <row r="76" spans="1:15" x14ac:dyDescent="0.3">
      <c r="A76" s="8" t="s">
        <v>14</v>
      </c>
      <c r="B76" s="8" t="s">
        <v>105</v>
      </c>
      <c r="C76" s="2">
        <v>1.5191114015027801E-2</v>
      </c>
      <c r="D76" s="2">
        <v>1.34000645786245E-2</v>
      </c>
      <c r="E76" s="2">
        <v>1.1876103354196799E-2</v>
      </c>
      <c r="F76" s="2">
        <v>1.1845685929245999E-2</v>
      </c>
      <c r="G76" s="2">
        <v>1.1521096061030699E-2</v>
      </c>
      <c r="H76" s="2">
        <v>1.2522907758094099E-2</v>
      </c>
      <c r="I76" s="2">
        <v>1.2772909549977699E-2</v>
      </c>
      <c r="J76" s="2">
        <v>1.2512584495900999E-2</v>
      </c>
      <c r="K76" s="2">
        <v>1.4380530973451299E-2</v>
      </c>
      <c r="L76" s="2">
        <v>1.53246404086571E-2</v>
      </c>
      <c r="M76" s="2">
        <v>1.66082781886597E-2</v>
      </c>
      <c r="N76" s="2">
        <v>2.1238712959430198E-2</v>
      </c>
      <c r="O76" s="2">
        <v>2.0932213703298001E-2</v>
      </c>
    </row>
    <row r="77" spans="1:15" x14ac:dyDescent="0.3">
      <c r="A77" s="8" t="s">
        <v>14</v>
      </c>
      <c r="B77" s="8" t="s">
        <v>106</v>
      </c>
      <c r="C77" s="2">
        <v>3.2669062397909201E-4</v>
      </c>
      <c r="D77" s="2">
        <v>3.2289312237649299E-4</v>
      </c>
      <c r="E77" s="2">
        <v>3.2097576632964198E-4</v>
      </c>
      <c r="F77" s="2">
        <v>1.6007683688170301E-4</v>
      </c>
      <c r="G77" s="2">
        <v>1.55690487311225E-4</v>
      </c>
      <c r="H77" s="2">
        <v>3.0543677458765998E-4</v>
      </c>
      <c r="I77" s="2">
        <v>2.9704440813901699E-4</v>
      </c>
      <c r="J77" s="2">
        <v>2.8764562059542602E-4</v>
      </c>
      <c r="K77" s="2">
        <v>2.76548672566372E-4</v>
      </c>
      <c r="L77" s="2">
        <v>4.0328001075413402E-4</v>
      </c>
      <c r="M77" s="2">
        <v>3.8925652004671098E-4</v>
      </c>
      <c r="N77" s="2">
        <v>3.8153376573826802E-4</v>
      </c>
      <c r="O77" s="2">
        <v>4.8679566751855903E-4</v>
      </c>
    </row>
    <row r="78" spans="1:15" x14ac:dyDescent="0.3">
      <c r="A78" s="8" t="s">
        <v>14</v>
      </c>
      <c r="B78" s="8" t="s">
        <v>107</v>
      </c>
      <c r="C78" s="2">
        <v>1.91114015027769E-2</v>
      </c>
      <c r="D78" s="2">
        <v>2.0180820148530801E-2</v>
      </c>
      <c r="E78" s="2">
        <v>1.86165944471192E-2</v>
      </c>
      <c r="F78" s="2">
        <v>1.9209220425804401E-2</v>
      </c>
      <c r="G78" s="2">
        <v>2.0239763350459301E-2</v>
      </c>
      <c r="H78" s="2">
        <v>2.30604764813684E-2</v>
      </c>
      <c r="I78" s="2">
        <v>2.6288430120303002E-2</v>
      </c>
      <c r="J78" s="2">
        <v>3.2072486696389998E-2</v>
      </c>
      <c r="K78" s="2">
        <v>3.8440265486725703E-2</v>
      </c>
      <c r="L78" s="2">
        <v>4.2478827799435397E-2</v>
      </c>
      <c r="M78" s="2">
        <v>5.1252108472816901E-2</v>
      </c>
      <c r="N78" s="2">
        <v>5.4813684344397803E-2</v>
      </c>
      <c r="O78" s="2">
        <v>6.4500425946209097E-2</v>
      </c>
    </row>
    <row r="79" spans="1:15" x14ac:dyDescent="0.3">
      <c r="A79" s="8" t="s">
        <v>14</v>
      </c>
      <c r="B79" s="8" t="s">
        <v>108</v>
      </c>
      <c r="C79" s="2">
        <v>8.1672655994773004E-4</v>
      </c>
      <c r="D79" s="2">
        <v>8.0723280594123298E-4</v>
      </c>
      <c r="E79" s="2">
        <v>6.4195153265928396E-4</v>
      </c>
      <c r="F79" s="2">
        <v>8.0038418440851603E-4</v>
      </c>
      <c r="G79" s="2">
        <v>7.78452436556126E-4</v>
      </c>
      <c r="H79" s="2">
        <v>6.1087354917532105E-4</v>
      </c>
      <c r="I79" s="2">
        <v>7.4261102034754202E-4</v>
      </c>
      <c r="J79" s="2">
        <v>7.1911405148856599E-4</v>
      </c>
      <c r="K79" s="2">
        <v>1.2444690265486699E-3</v>
      </c>
      <c r="L79" s="2">
        <v>1.34426670251378E-3</v>
      </c>
      <c r="M79" s="2">
        <v>1.81653042688465E-3</v>
      </c>
      <c r="N79" s="2">
        <v>1.65331298486583E-3</v>
      </c>
      <c r="O79" s="2">
        <v>1.4603870025556799E-3</v>
      </c>
    </row>
    <row r="80" spans="1:15" x14ac:dyDescent="0.3">
      <c r="A80" s="8" t="s">
        <v>14</v>
      </c>
      <c r="B80" s="8" t="s">
        <v>17</v>
      </c>
      <c r="C80" s="2">
        <v>2.9402156158118298E-3</v>
      </c>
      <c r="D80" s="2">
        <v>3.0674846625766898E-3</v>
      </c>
      <c r="E80" s="2">
        <v>3.5307334296260599E-3</v>
      </c>
      <c r="F80" s="2">
        <v>3.52169041139747E-3</v>
      </c>
      <c r="G80" s="2">
        <v>3.7365716954694101E-3</v>
      </c>
      <c r="H80" s="2">
        <v>3.5125229077580902E-3</v>
      </c>
      <c r="I80" s="2">
        <v>4.0100995098767299E-3</v>
      </c>
      <c r="J80" s="2">
        <v>4.3146843089313996E-3</v>
      </c>
      <c r="K80" s="2">
        <v>4.5630530973451303E-3</v>
      </c>
      <c r="L80" s="2">
        <v>4.5705067885468496E-3</v>
      </c>
      <c r="M80" s="2">
        <v>4.4115738938627202E-3</v>
      </c>
      <c r="N80" s="2">
        <v>5.2142947984229896E-3</v>
      </c>
      <c r="O80" s="2">
        <v>6.2066447608616297E-3</v>
      </c>
    </row>
    <row r="81" spans="1:15" x14ac:dyDescent="0.3">
      <c r="A81" s="8" t="s">
        <v>14</v>
      </c>
      <c r="B81" s="8" t="s">
        <v>109</v>
      </c>
      <c r="C81" s="2">
        <v>0.107481215289121</v>
      </c>
      <c r="D81" s="2">
        <v>0.11494995156603199</v>
      </c>
      <c r="E81" s="2">
        <v>0.122131279088429</v>
      </c>
      <c r="F81" s="2">
        <v>0.12646070113654601</v>
      </c>
      <c r="G81" s="2">
        <v>0.131558461777985</v>
      </c>
      <c r="H81" s="2">
        <v>0.136682956627978</v>
      </c>
      <c r="I81" s="2">
        <v>0.139165305213129</v>
      </c>
      <c r="J81" s="2">
        <v>0.142528405005034</v>
      </c>
      <c r="K81" s="2">
        <v>0.14560287610619499</v>
      </c>
      <c r="L81" s="2">
        <v>0.148407043957521</v>
      </c>
      <c r="M81" s="2">
        <v>0.16076294277929201</v>
      </c>
      <c r="N81" s="2">
        <v>0.16634872186188501</v>
      </c>
      <c r="O81" s="2">
        <v>0.17037848363149599</v>
      </c>
    </row>
    <row r="82" spans="1:15" x14ac:dyDescent="0.3">
      <c r="A82" s="8" t="s">
        <v>14</v>
      </c>
      <c r="B82" s="8" t="s">
        <v>110</v>
      </c>
      <c r="C82" s="2">
        <v>5.5210715452466502E-2</v>
      </c>
      <c r="D82" s="2">
        <v>5.5214723926380403E-2</v>
      </c>
      <c r="E82" s="2">
        <v>5.7294174289841099E-2</v>
      </c>
      <c r="F82" s="2">
        <v>6.03489675044021E-2</v>
      </c>
      <c r="G82" s="2">
        <v>6.0252218589444198E-2</v>
      </c>
      <c r="H82" s="2">
        <v>6.1698228466707403E-2</v>
      </c>
      <c r="I82" s="2">
        <v>6.0894103668498401E-2</v>
      </c>
      <c r="J82" s="2">
        <v>5.9830289083848701E-2</v>
      </c>
      <c r="K82" s="2">
        <v>5.8490044247787601E-2</v>
      </c>
      <c r="L82" s="2">
        <v>5.9416588251109001E-2</v>
      </c>
      <c r="M82" s="2">
        <v>6.3967821461009503E-2</v>
      </c>
      <c r="N82" s="2">
        <v>6.6386875238458598E-2</v>
      </c>
      <c r="O82" s="2">
        <v>6.7786296701959306E-2</v>
      </c>
    </row>
    <row r="83" spans="1:15" x14ac:dyDescent="0.3">
      <c r="A83" s="8" t="s">
        <v>14</v>
      </c>
      <c r="B83" s="8" t="s">
        <v>111</v>
      </c>
      <c r="C83" s="2">
        <v>0.38141130349558999</v>
      </c>
      <c r="D83" s="2">
        <v>0.36083306425573097</v>
      </c>
      <c r="E83" s="2">
        <v>0.33413577274915701</v>
      </c>
      <c r="F83" s="2">
        <v>0.30814791099727901</v>
      </c>
      <c r="G83" s="2">
        <v>0.29082983029736897</v>
      </c>
      <c r="H83" s="2">
        <v>0.27076970067196099</v>
      </c>
      <c r="I83" s="2">
        <v>0.25367592455072002</v>
      </c>
      <c r="J83" s="2">
        <v>0.23385588954408201</v>
      </c>
      <c r="K83" s="2">
        <v>0.224142699115044</v>
      </c>
      <c r="L83" s="2">
        <v>0.21441053905094801</v>
      </c>
      <c r="M83" s="2">
        <v>0.144154664590632</v>
      </c>
      <c r="N83" s="2">
        <v>0.10288693882742</v>
      </c>
      <c r="O83" s="2">
        <v>7.9956188389923299E-2</v>
      </c>
    </row>
    <row r="84" spans="1:15" x14ac:dyDescent="0.3">
      <c r="A84" s="8" t="s">
        <v>15</v>
      </c>
      <c r="B84" s="8" t="s">
        <v>103</v>
      </c>
      <c r="C84" s="2">
        <v>5.1868802440884799E-3</v>
      </c>
      <c r="D84" s="2">
        <v>4.8650817534356501E-3</v>
      </c>
      <c r="E84" s="2">
        <v>5.2494750524947498E-3</v>
      </c>
      <c r="F84" s="2">
        <v>6.1904048724477096E-3</v>
      </c>
      <c r="G84" s="2">
        <v>5.8791827935916899E-3</v>
      </c>
      <c r="H84" s="2">
        <v>6.5779927448609398E-3</v>
      </c>
      <c r="I84" s="2">
        <v>7.8661327231121306E-3</v>
      </c>
      <c r="J84" s="2">
        <v>8.2498252155674707E-3</v>
      </c>
      <c r="K84" s="2">
        <v>8.2865422930628492E-3</v>
      </c>
      <c r="L84" s="2">
        <v>9.3054024255788299E-3</v>
      </c>
      <c r="M84" s="2">
        <v>1.1028785556123299E-2</v>
      </c>
      <c r="N84" s="2">
        <v>1.2495266944339301E-2</v>
      </c>
      <c r="O84" s="2">
        <v>1.3870080840412E-2</v>
      </c>
    </row>
    <row r="85" spans="1:15" x14ac:dyDescent="0.3">
      <c r="A85" s="8" t="s">
        <v>15</v>
      </c>
      <c r="B85" s="8" t="s">
        <v>104</v>
      </c>
      <c r="C85" s="2">
        <v>0.20839054157132</v>
      </c>
      <c r="D85" s="2">
        <v>0.21601966094894201</v>
      </c>
      <c r="E85" s="2">
        <v>0.22412758724127599</v>
      </c>
      <c r="F85" s="2">
        <v>0.23258948629624099</v>
      </c>
      <c r="G85" s="2">
        <v>0.23791093038067701</v>
      </c>
      <c r="H85" s="2">
        <v>0.24430471584038699</v>
      </c>
      <c r="I85" s="2">
        <v>0.246948893974066</v>
      </c>
      <c r="J85" s="2">
        <v>0.250804008389653</v>
      </c>
      <c r="K85" s="2">
        <v>0.252943307371853</v>
      </c>
      <c r="L85" s="2">
        <v>0.25230429988974601</v>
      </c>
      <c r="M85" s="2">
        <v>0.27380344064043599</v>
      </c>
      <c r="N85" s="2">
        <v>0.28617106314947999</v>
      </c>
      <c r="O85" s="2">
        <v>0.29246173417046201</v>
      </c>
    </row>
    <row r="86" spans="1:15" x14ac:dyDescent="0.3">
      <c r="A86" s="8" t="s">
        <v>15</v>
      </c>
      <c r="B86" s="8" t="s">
        <v>105</v>
      </c>
      <c r="C86" s="2">
        <v>2.5527587083651201E-2</v>
      </c>
      <c r="D86" s="2">
        <v>2.5127896479085199E-2</v>
      </c>
      <c r="E86" s="2">
        <v>2.56974302569743E-2</v>
      </c>
      <c r="F86" s="2">
        <v>2.57101492686336E-2</v>
      </c>
      <c r="G86" s="2">
        <v>2.6358336191269399E-2</v>
      </c>
      <c r="H86" s="2">
        <v>2.64087061668682E-2</v>
      </c>
      <c r="I86" s="2">
        <v>2.6887871853546901E-2</v>
      </c>
      <c r="J86" s="2">
        <v>2.7918900023304601E-2</v>
      </c>
      <c r="K86" s="2">
        <v>2.8255750769788101E-2</v>
      </c>
      <c r="L86" s="2">
        <v>2.98125689084895E-2</v>
      </c>
      <c r="M86" s="2">
        <v>3.4150911258729301E-2</v>
      </c>
      <c r="N86" s="2">
        <v>3.6181581050948701E-2</v>
      </c>
      <c r="O86" s="2">
        <v>3.7219418113176597E-2</v>
      </c>
    </row>
    <row r="87" spans="1:15" x14ac:dyDescent="0.3">
      <c r="A87" s="8" t="s">
        <v>15</v>
      </c>
      <c r="B87" s="8" t="s">
        <v>106</v>
      </c>
      <c r="C87" s="2">
        <v>2.0849224510551701E-3</v>
      </c>
      <c r="D87" s="2">
        <v>2.05637476176146E-3</v>
      </c>
      <c r="E87" s="2">
        <v>1.9498050194980501E-3</v>
      </c>
      <c r="F87" s="2">
        <v>1.54760121811193E-3</v>
      </c>
      <c r="G87" s="2">
        <v>1.8127480280241001E-3</v>
      </c>
      <c r="H87" s="2">
        <v>1.93470374848851E-3</v>
      </c>
      <c r="I87" s="2">
        <v>1.8115942028985501E-3</v>
      </c>
      <c r="J87" s="2">
        <v>2.0508040083896499E-3</v>
      </c>
      <c r="K87" s="2">
        <v>2.1282376381090398E-3</v>
      </c>
      <c r="L87" s="2">
        <v>2.1609702315325201E-3</v>
      </c>
      <c r="M87" s="2">
        <v>2.2994379151762899E-3</v>
      </c>
      <c r="N87" s="2">
        <v>2.1877235054061999E-3</v>
      </c>
      <c r="O87" s="2">
        <v>1.96971562230703E-3</v>
      </c>
    </row>
    <row r="88" spans="1:15" x14ac:dyDescent="0.3">
      <c r="A88" s="8" t="s">
        <v>15</v>
      </c>
      <c r="B88" s="8" t="s">
        <v>107</v>
      </c>
      <c r="C88" s="2">
        <v>3.2748538011695902E-2</v>
      </c>
      <c r="D88" s="2">
        <v>3.4456816130003003E-2</v>
      </c>
      <c r="E88" s="2">
        <v>3.5546445355464501E-2</v>
      </c>
      <c r="F88" s="2">
        <v>3.6293744695721601E-2</v>
      </c>
      <c r="G88" s="2">
        <v>3.8116701778452798E-2</v>
      </c>
      <c r="H88" s="2">
        <v>3.7968561064087102E-2</v>
      </c>
      <c r="I88" s="2">
        <v>4.0141113653699503E-2</v>
      </c>
      <c r="J88" s="2">
        <v>4.2833838266138402E-2</v>
      </c>
      <c r="K88" s="2">
        <v>4.8904184024633202E-2</v>
      </c>
      <c r="L88" s="2">
        <v>5.3054024255788299E-2</v>
      </c>
      <c r="M88" s="2">
        <v>6.4937830011923006E-2</v>
      </c>
      <c r="N88" s="2">
        <v>7.2321090496024198E-2</v>
      </c>
      <c r="O88" s="2">
        <v>7.8583446181624203E-2</v>
      </c>
    </row>
    <row r="89" spans="1:15" x14ac:dyDescent="0.3">
      <c r="A89" s="8" t="s">
        <v>15</v>
      </c>
      <c r="B89" s="8" t="s">
        <v>108</v>
      </c>
      <c r="C89" s="2">
        <v>1.8815153826595499E-3</v>
      </c>
      <c r="D89" s="2">
        <v>1.9560637977730998E-3</v>
      </c>
      <c r="E89" s="2">
        <v>1.8998100189981E-3</v>
      </c>
      <c r="F89" s="2">
        <v>2.1965952773201499E-3</v>
      </c>
      <c r="G89" s="2">
        <v>2.40066630738327E-3</v>
      </c>
      <c r="H89" s="2">
        <v>2.32164449818622E-3</v>
      </c>
      <c r="I89" s="2">
        <v>2.3836765827612498E-3</v>
      </c>
      <c r="J89" s="2">
        <v>2.61011419249592E-3</v>
      </c>
      <c r="K89" s="2">
        <v>2.6716174606049598E-3</v>
      </c>
      <c r="L89" s="2">
        <v>2.8665931642778402E-3</v>
      </c>
      <c r="M89" s="2">
        <v>2.8955884857775499E-3</v>
      </c>
      <c r="N89" s="2">
        <v>2.81879759350414E-3</v>
      </c>
      <c r="O89" s="2">
        <v>3.15975214411753E-3</v>
      </c>
    </row>
    <row r="90" spans="1:15" x14ac:dyDescent="0.3">
      <c r="A90" s="8" t="s">
        <v>15</v>
      </c>
      <c r="B90" s="8" t="s">
        <v>17</v>
      </c>
      <c r="C90" s="2">
        <v>4.6275108060005099E-3</v>
      </c>
      <c r="D90" s="2">
        <v>4.6644598254589201E-3</v>
      </c>
      <c r="E90" s="2">
        <v>4.8495150484951502E-3</v>
      </c>
      <c r="F90" s="2">
        <v>5.3916429534222E-3</v>
      </c>
      <c r="G90" s="2">
        <v>5.6832100338052999E-3</v>
      </c>
      <c r="H90" s="2">
        <v>5.9975816203143902E-3</v>
      </c>
      <c r="I90" s="2">
        <v>6.1498855835240302E-3</v>
      </c>
      <c r="J90" s="2">
        <v>6.1990212071778104E-3</v>
      </c>
      <c r="K90" s="2">
        <v>6.2035863068284703E-3</v>
      </c>
      <c r="L90" s="2">
        <v>6.2183020948180798E-3</v>
      </c>
      <c r="M90" s="2">
        <v>7.1538068472151196E-3</v>
      </c>
      <c r="N90" s="2">
        <v>7.3204594219361298E-3</v>
      </c>
      <c r="O90" s="2">
        <v>7.3864335836513603E-3</v>
      </c>
    </row>
    <row r="91" spans="1:15" x14ac:dyDescent="0.3">
      <c r="A91" s="8" t="s">
        <v>15</v>
      </c>
      <c r="B91" s="8" t="s">
        <v>109</v>
      </c>
      <c r="C91" s="2">
        <v>0.19516908212560399</v>
      </c>
      <c r="D91" s="2">
        <v>0.20844618316781999</v>
      </c>
      <c r="E91" s="2">
        <v>0.221077892210779</v>
      </c>
      <c r="F91" s="2">
        <v>0.23318855773551</v>
      </c>
      <c r="G91" s="2">
        <v>0.24540688844250599</v>
      </c>
      <c r="H91" s="2">
        <v>0.25857315598549002</v>
      </c>
      <c r="I91" s="2">
        <v>0.27054729214340201</v>
      </c>
      <c r="J91" s="2">
        <v>0.27998135632719601</v>
      </c>
      <c r="K91" s="2">
        <v>0.28744792610034398</v>
      </c>
      <c r="L91" s="2">
        <v>0.29243660418963602</v>
      </c>
      <c r="M91" s="2">
        <v>0.32213421904275302</v>
      </c>
      <c r="N91" s="2">
        <v>0.338970928520342</v>
      </c>
      <c r="O91" s="2">
        <v>0.348393450695556</v>
      </c>
    </row>
    <row r="92" spans="1:15" x14ac:dyDescent="0.3">
      <c r="A92" s="8" t="s">
        <v>15</v>
      </c>
      <c r="B92" s="8" t="s">
        <v>110</v>
      </c>
      <c r="C92" s="2">
        <v>6.0106788710907702E-2</v>
      </c>
      <c r="D92" s="2">
        <v>6.3045440866686703E-2</v>
      </c>
      <c r="E92" s="2">
        <v>6.4993500649935004E-2</v>
      </c>
      <c r="F92" s="2">
        <v>6.7894763117168397E-2</v>
      </c>
      <c r="G92" s="2">
        <v>6.8345499975503404E-2</v>
      </c>
      <c r="H92" s="2">
        <v>6.9842805320435297E-2</v>
      </c>
      <c r="I92" s="2">
        <v>7.2559115179252495E-2</v>
      </c>
      <c r="J92" s="2">
        <v>7.2896760661850399E-2</v>
      </c>
      <c r="K92" s="2">
        <v>7.2178953088208694E-2</v>
      </c>
      <c r="L92" s="2">
        <v>7.1708930540242605E-2</v>
      </c>
      <c r="M92" s="2">
        <v>7.8478964401294496E-2</v>
      </c>
      <c r="N92" s="2">
        <v>8.2418275905591296E-2</v>
      </c>
      <c r="O92" s="2">
        <v>8.40001641429685E-2</v>
      </c>
    </row>
    <row r="93" spans="1:15" x14ac:dyDescent="0.3">
      <c r="A93" s="8" t="s">
        <v>15</v>
      </c>
      <c r="B93" s="8" t="s">
        <v>111</v>
      </c>
      <c r="C93" s="2">
        <v>0.46427663361301802</v>
      </c>
      <c r="D93" s="2">
        <v>0.43936202226903398</v>
      </c>
      <c r="E93" s="2">
        <v>0.41460853914608498</v>
      </c>
      <c r="F93" s="2">
        <v>0.38899705456542399</v>
      </c>
      <c r="G93" s="2">
        <v>0.36808583606878598</v>
      </c>
      <c r="H93" s="2">
        <v>0.34607013301088302</v>
      </c>
      <c r="I93" s="2">
        <v>0.32470442410373801</v>
      </c>
      <c r="J93" s="2">
        <v>0.30645537170822701</v>
      </c>
      <c r="K93" s="2">
        <v>0.29097989494656801</v>
      </c>
      <c r="L93" s="2">
        <v>0.28013230429989</v>
      </c>
      <c r="M93" s="2">
        <v>0.20311701584057201</v>
      </c>
      <c r="N93" s="2">
        <v>0.159114813412428</v>
      </c>
      <c r="O93" s="2">
        <v>0.132955804505724</v>
      </c>
    </row>
    <row r="94" spans="1:15" x14ac:dyDescent="0.3">
      <c r="A94" s="8" t="s">
        <v>16</v>
      </c>
      <c r="B94" s="8" t="s">
        <v>103</v>
      </c>
      <c r="C94" s="2">
        <v>9.1472710641325294E-3</v>
      </c>
      <c r="D94" s="2">
        <v>9.5160963757845701E-3</v>
      </c>
      <c r="E94" s="2">
        <v>9.5898796164048204E-3</v>
      </c>
      <c r="F94" s="2">
        <v>9.2128160507728499E-3</v>
      </c>
      <c r="G94" s="2">
        <v>9.9828577190682697E-3</v>
      </c>
      <c r="H94" s="2">
        <v>1.16635366215281E-2</v>
      </c>
      <c r="I94" s="2">
        <v>1.27659574468085E-2</v>
      </c>
      <c r="J94" s="2">
        <v>1.38680659670165E-2</v>
      </c>
      <c r="K94" s="2">
        <v>1.4697926059513099E-2</v>
      </c>
      <c r="L94" s="2">
        <v>1.6015758821514198E-2</v>
      </c>
      <c r="M94" s="2">
        <v>2.07035988677719E-2</v>
      </c>
      <c r="N94" s="2">
        <v>2.3148857887475099E-2</v>
      </c>
      <c r="O94" s="2">
        <v>2.1959840565541101E-2</v>
      </c>
    </row>
    <row r="95" spans="1:15" x14ac:dyDescent="0.3">
      <c r="A95" s="8" t="s">
        <v>16</v>
      </c>
      <c r="B95" s="8" t="s">
        <v>104</v>
      </c>
      <c r="C95" s="2">
        <v>0.19504014635633701</v>
      </c>
      <c r="D95" s="2">
        <v>0.202470135654991</v>
      </c>
      <c r="E95" s="2">
        <v>0.20914099163436001</v>
      </c>
      <c r="F95" s="2">
        <v>0.214351520114648</v>
      </c>
      <c r="G95" s="2">
        <v>0.21589190279318299</v>
      </c>
      <c r="H95" s="2">
        <v>0.219729168725907</v>
      </c>
      <c r="I95" s="2">
        <v>0.22814313346228199</v>
      </c>
      <c r="J95" s="2">
        <v>0.23050974512743599</v>
      </c>
      <c r="K95" s="2">
        <v>0.23345356176735799</v>
      </c>
      <c r="L95" s="2">
        <v>0.23449811579308</v>
      </c>
      <c r="M95" s="2">
        <v>0.24860493327941799</v>
      </c>
      <c r="N95" s="2">
        <v>0.254100873831059</v>
      </c>
      <c r="O95" s="2">
        <v>0.25524554410769301</v>
      </c>
    </row>
    <row r="96" spans="1:15" x14ac:dyDescent="0.3">
      <c r="A96" s="8" t="s">
        <v>16</v>
      </c>
      <c r="B96" s="8" t="s">
        <v>105</v>
      </c>
      <c r="C96" s="2">
        <v>6.5352169935969096E-2</v>
      </c>
      <c r="D96" s="2">
        <v>6.6106499291354495E-2</v>
      </c>
      <c r="E96" s="2">
        <v>6.3864517445419294E-2</v>
      </c>
      <c r="F96" s="2">
        <v>6.5513358583273604E-2</v>
      </c>
      <c r="G96" s="2">
        <v>6.6350710900473897E-2</v>
      </c>
      <c r="H96" s="2">
        <v>6.9289315014332303E-2</v>
      </c>
      <c r="I96" s="2">
        <v>6.8858800773694398E-2</v>
      </c>
      <c r="J96" s="2">
        <v>7.0371064467766101E-2</v>
      </c>
      <c r="K96" s="2">
        <v>6.9071235347159601E-2</v>
      </c>
      <c r="L96" s="2">
        <v>7.0143884892086297E-2</v>
      </c>
      <c r="M96" s="2">
        <v>7.3999191265669201E-2</v>
      </c>
      <c r="N96" s="2">
        <v>8.2860646941591301E-2</v>
      </c>
      <c r="O96" s="2">
        <v>8.5357599458524502E-2</v>
      </c>
    </row>
    <row r="97" spans="1:15" x14ac:dyDescent="0.3">
      <c r="A97" s="8" t="s">
        <v>16</v>
      </c>
      <c r="B97" s="8" t="s">
        <v>106</v>
      </c>
      <c r="C97" s="2">
        <v>4.0654538062811298E-4</v>
      </c>
      <c r="D97" s="2">
        <v>4.0494027130998198E-4</v>
      </c>
      <c r="E97" s="2">
        <v>4.0807998367680098E-4</v>
      </c>
      <c r="F97" s="2">
        <v>6.1418773671819001E-4</v>
      </c>
      <c r="G97" s="2">
        <v>5.0418473328627596E-4</v>
      </c>
      <c r="H97" s="2">
        <v>4.9421765345458095E-4</v>
      </c>
      <c r="I97" s="2">
        <v>6.7698259187620898E-4</v>
      </c>
      <c r="J97" s="2">
        <v>6.5592203898050998E-4</v>
      </c>
      <c r="K97" s="2">
        <v>4.5085662759242602E-4</v>
      </c>
      <c r="L97" s="2">
        <v>4.2822884549503299E-4</v>
      </c>
      <c r="M97" s="2">
        <v>8.0873433077234102E-4</v>
      </c>
      <c r="N97" s="2">
        <v>9.1982216771424195E-4</v>
      </c>
      <c r="O97" s="2">
        <v>7.5204933443633905E-4</v>
      </c>
    </row>
    <row r="98" spans="1:15" x14ac:dyDescent="0.3">
      <c r="A98" s="8" t="s">
        <v>16</v>
      </c>
      <c r="B98" s="8" t="s">
        <v>107</v>
      </c>
      <c r="C98" s="2">
        <v>6.3827624758613699E-2</v>
      </c>
      <c r="D98" s="2">
        <v>6.3980562866977106E-2</v>
      </c>
      <c r="E98" s="2">
        <v>6.8761477249540903E-2</v>
      </c>
      <c r="F98" s="2">
        <v>7.1143412836523701E-2</v>
      </c>
      <c r="G98" s="2">
        <v>7.3005949379852803E-2</v>
      </c>
      <c r="H98" s="2">
        <v>7.5318770386478204E-2</v>
      </c>
      <c r="I98" s="2">
        <v>8.0174081237911005E-2</v>
      </c>
      <c r="J98" s="2">
        <v>8.8549475262368796E-2</v>
      </c>
      <c r="K98" s="2">
        <v>9.6844003606852996E-2</v>
      </c>
      <c r="L98" s="2">
        <v>0.111339499828708</v>
      </c>
      <c r="M98" s="2">
        <v>0.127052163364335</v>
      </c>
      <c r="N98" s="2">
        <v>0.14257243599570699</v>
      </c>
      <c r="O98" s="2">
        <v>0.14973302248627501</v>
      </c>
    </row>
    <row r="99" spans="1:15" x14ac:dyDescent="0.3">
      <c r="A99" s="8" t="s">
        <v>16</v>
      </c>
      <c r="B99" s="8" t="s">
        <v>108</v>
      </c>
      <c r="C99" s="2">
        <v>2.4392722837686801E-3</v>
      </c>
      <c r="D99" s="2">
        <v>3.0370520348248602E-3</v>
      </c>
      <c r="E99" s="2">
        <v>3.26463986941441E-3</v>
      </c>
      <c r="F99" s="2">
        <v>2.76384481523186E-3</v>
      </c>
      <c r="G99" s="2">
        <v>3.63013007966119E-3</v>
      </c>
      <c r="H99" s="2">
        <v>3.2618365128002399E-3</v>
      </c>
      <c r="I99" s="2">
        <v>3.3849129593810398E-3</v>
      </c>
      <c r="J99" s="2">
        <v>3.6544227886056999E-3</v>
      </c>
      <c r="K99" s="2">
        <v>3.6970243462578901E-3</v>
      </c>
      <c r="L99" s="2">
        <v>3.7684138403562902E-3</v>
      </c>
      <c r="M99" s="2">
        <v>4.8524059846340502E-3</v>
      </c>
      <c r="N99" s="2">
        <v>5.1356737697378502E-3</v>
      </c>
      <c r="O99" s="2">
        <v>5.3395502744980096E-3</v>
      </c>
    </row>
    <row r="100" spans="1:15" x14ac:dyDescent="0.3">
      <c r="A100" s="8" t="s">
        <v>16</v>
      </c>
      <c r="B100" s="8" t="s">
        <v>17</v>
      </c>
      <c r="C100" s="2">
        <v>5.8949080191076303E-3</v>
      </c>
      <c r="D100" s="2">
        <v>5.2642235270297603E-3</v>
      </c>
      <c r="E100" s="2">
        <v>5.8151397673944097E-3</v>
      </c>
      <c r="F100" s="2">
        <v>6.1418773671818999E-3</v>
      </c>
      <c r="G100" s="2">
        <v>6.1510537460925697E-3</v>
      </c>
      <c r="H100" s="2">
        <v>6.9190471483641398E-3</v>
      </c>
      <c r="I100" s="2">
        <v>7.1566731141199198E-3</v>
      </c>
      <c r="J100" s="2">
        <v>7.2151424287856102E-3</v>
      </c>
      <c r="K100" s="2">
        <v>7.3940486925157803E-3</v>
      </c>
      <c r="L100" s="2">
        <v>6.9373072970195298E-3</v>
      </c>
      <c r="M100" s="2">
        <v>7.6829761423372403E-3</v>
      </c>
      <c r="N100" s="2">
        <v>7.7418365782615404E-3</v>
      </c>
      <c r="O100" s="2">
        <v>7.6709032112506599E-3</v>
      </c>
    </row>
    <row r="101" spans="1:15" x14ac:dyDescent="0.3">
      <c r="A101" s="8" t="s">
        <v>16</v>
      </c>
      <c r="B101" s="8" t="s">
        <v>109</v>
      </c>
      <c r="C101" s="2">
        <v>0.15204797235491399</v>
      </c>
      <c r="D101" s="2">
        <v>0.16288722413444001</v>
      </c>
      <c r="E101" s="2">
        <v>0.172107733115691</v>
      </c>
      <c r="F101" s="2">
        <v>0.182413757805303</v>
      </c>
      <c r="G101" s="2">
        <v>0.195018654835132</v>
      </c>
      <c r="H101" s="2">
        <v>0.20658297914401499</v>
      </c>
      <c r="I101" s="2">
        <v>0.217408123791103</v>
      </c>
      <c r="J101" s="2">
        <v>0.22095202398800601</v>
      </c>
      <c r="K101" s="2">
        <v>0.227592425608656</v>
      </c>
      <c r="L101" s="2">
        <v>0.22935936964713899</v>
      </c>
      <c r="M101" s="2">
        <v>0.254346947027901</v>
      </c>
      <c r="N101" s="2">
        <v>0.26575195462210599</v>
      </c>
      <c r="O101" s="2">
        <v>0.27795743400767098</v>
      </c>
    </row>
    <row r="102" spans="1:15" x14ac:dyDescent="0.3">
      <c r="A102" s="8" t="s">
        <v>16</v>
      </c>
      <c r="B102" s="8" t="s">
        <v>110</v>
      </c>
      <c r="C102" s="2">
        <v>5.7831080394348998E-2</v>
      </c>
      <c r="D102" s="2">
        <v>5.9526219882567302E-2</v>
      </c>
      <c r="E102" s="2">
        <v>6.3150377473984901E-2</v>
      </c>
      <c r="F102" s="2">
        <v>6.6127546319991806E-2</v>
      </c>
      <c r="G102" s="2">
        <v>6.7863265100332804E-2</v>
      </c>
      <c r="H102" s="2">
        <v>6.9190471483641394E-2</v>
      </c>
      <c r="I102" s="2">
        <v>6.9729206963249496E-2</v>
      </c>
      <c r="J102" s="2">
        <v>7.1589205397301306E-2</v>
      </c>
      <c r="K102" s="2">
        <v>6.9882777276826E-2</v>
      </c>
      <c r="L102" s="2">
        <v>6.9201781431997303E-2</v>
      </c>
      <c r="M102" s="2">
        <v>7.83663566518399E-2</v>
      </c>
      <c r="N102" s="2">
        <v>8.0177832285758102E-2</v>
      </c>
      <c r="O102" s="2">
        <v>8.0619688651575497E-2</v>
      </c>
    </row>
    <row r="103" spans="1:15" x14ac:dyDescent="0.3">
      <c r="A103" s="8" t="s">
        <v>16</v>
      </c>
      <c r="B103" s="8" t="s">
        <v>111</v>
      </c>
      <c r="C103" s="2">
        <v>0.44801300945217998</v>
      </c>
      <c r="D103" s="2">
        <v>0.426807045960721</v>
      </c>
      <c r="E103" s="2">
        <v>0.40389716384411301</v>
      </c>
      <c r="F103" s="2">
        <v>0.38171767837035497</v>
      </c>
      <c r="G103" s="2">
        <v>0.36160129071291702</v>
      </c>
      <c r="H103" s="2">
        <v>0.33755065730947897</v>
      </c>
      <c r="I103" s="2">
        <v>0.311702127659574</v>
      </c>
      <c r="J103" s="2">
        <v>0.29263493253373302</v>
      </c>
      <c r="K103" s="2">
        <v>0.276916140667268</v>
      </c>
      <c r="L103" s="2">
        <v>0.258307639602604</v>
      </c>
      <c r="M103" s="2">
        <v>0.18358269308532099</v>
      </c>
      <c r="N103" s="2">
        <v>0.13759006592058901</v>
      </c>
      <c r="O103" s="2">
        <v>0.115364367902534</v>
      </c>
    </row>
    <row r="104" spans="1:15" x14ac:dyDescent="0.3">
      <c r="A104" s="8" t="s">
        <v>17</v>
      </c>
      <c r="B104" s="8" t="s">
        <v>103</v>
      </c>
      <c r="C104" s="2">
        <v>9.85525100092393E-3</v>
      </c>
      <c r="D104" s="2">
        <v>9.4969375817218395E-3</v>
      </c>
      <c r="E104" s="2">
        <v>8.9323692045937906E-3</v>
      </c>
      <c r="F104" s="2">
        <v>9.9346761023407695E-3</v>
      </c>
      <c r="G104" s="2">
        <v>1.078360891445E-2</v>
      </c>
      <c r="H104" s="2">
        <v>1.18804529422684E-2</v>
      </c>
      <c r="I104" s="2">
        <v>2.0270270270270299E-2</v>
      </c>
      <c r="J104" s="2">
        <v>2.5384935497295001E-2</v>
      </c>
      <c r="K104" s="2">
        <v>2.8990489286123501E-2</v>
      </c>
      <c r="L104" s="2">
        <v>3.4162757495410999E-2</v>
      </c>
      <c r="M104" s="2">
        <v>2.6425591098748299E-2</v>
      </c>
      <c r="N104" s="2">
        <v>2.7148631129413601E-2</v>
      </c>
      <c r="O104" s="2">
        <v>2.9769369172891299E-2</v>
      </c>
    </row>
    <row r="105" spans="1:15" x14ac:dyDescent="0.3">
      <c r="A105" s="8" t="s">
        <v>17</v>
      </c>
      <c r="B105" s="8" t="s">
        <v>104</v>
      </c>
      <c r="C105" s="2">
        <v>0.21268863566369001</v>
      </c>
      <c r="D105" s="2">
        <v>0.22489849287729699</v>
      </c>
      <c r="E105" s="2">
        <v>0.24857507443641</v>
      </c>
      <c r="F105" s="2">
        <v>0.28483941208492097</v>
      </c>
      <c r="G105" s="2">
        <v>0.316319194823868</v>
      </c>
      <c r="H105" s="2">
        <v>0.344347503248561</v>
      </c>
      <c r="I105" s="2">
        <v>0.34060984060984101</v>
      </c>
      <c r="J105" s="2">
        <v>0.34054653904841198</v>
      </c>
      <c r="K105" s="2">
        <v>0.31729116534891699</v>
      </c>
      <c r="L105" s="2">
        <v>0.30002039567611699</v>
      </c>
      <c r="M105" s="2">
        <v>0.28154182396185201</v>
      </c>
      <c r="N105" s="2">
        <v>0.25020971554945498</v>
      </c>
      <c r="O105" s="2">
        <v>0.25456627228613499</v>
      </c>
    </row>
    <row r="106" spans="1:15" x14ac:dyDescent="0.3">
      <c r="A106" s="8" t="s">
        <v>17</v>
      </c>
      <c r="B106" s="8" t="s">
        <v>105</v>
      </c>
      <c r="C106" s="2">
        <v>3.2399137665537397E-2</v>
      </c>
      <c r="D106" s="2">
        <v>3.5441469960773499E-2</v>
      </c>
      <c r="E106" s="2">
        <v>3.64951084644832E-2</v>
      </c>
      <c r="F106" s="2">
        <v>4.17800762112139E-2</v>
      </c>
      <c r="G106" s="2">
        <v>4.8885693745506803E-2</v>
      </c>
      <c r="H106" s="2">
        <v>5.6060887321329099E-2</v>
      </c>
      <c r="I106" s="2">
        <v>6.2196812196812203E-2</v>
      </c>
      <c r="J106" s="2">
        <v>7.1715910667221494E-2</v>
      </c>
      <c r="K106" s="2">
        <v>7.9523318437034501E-2</v>
      </c>
      <c r="L106" s="2">
        <v>8.9842953293901698E-2</v>
      </c>
      <c r="M106" s="2">
        <v>0.112457778660838</v>
      </c>
      <c r="N106" s="2">
        <v>0.13315030885380899</v>
      </c>
      <c r="O106" s="2">
        <v>0.15260890900169</v>
      </c>
    </row>
    <row r="107" spans="1:15" x14ac:dyDescent="0.3">
      <c r="A107" s="8" t="s">
        <v>17</v>
      </c>
      <c r="B107" s="8" t="s">
        <v>106</v>
      </c>
      <c r="C107" s="2">
        <v>5.9131506005543604E-3</v>
      </c>
      <c r="D107" s="2">
        <v>4.7484687908609198E-3</v>
      </c>
      <c r="E107" s="2">
        <v>4.16843896214377E-3</v>
      </c>
      <c r="F107" s="2">
        <v>4.6271094175285802E-3</v>
      </c>
      <c r="G107" s="2">
        <v>7.0093457943925198E-3</v>
      </c>
      <c r="H107" s="2">
        <v>6.4971227028030399E-3</v>
      </c>
      <c r="I107" s="2">
        <v>6.23700623700624E-3</v>
      </c>
      <c r="J107" s="2">
        <v>5.2711887917880401E-3</v>
      </c>
      <c r="K107" s="2">
        <v>5.0418242236736598E-3</v>
      </c>
      <c r="L107" s="2">
        <v>4.6910055068325497E-3</v>
      </c>
      <c r="M107" s="2">
        <v>4.1724617524339404E-3</v>
      </c>
      <c r="N107" s="2">
        <v>3.2029283916723901E-3</v>
      </c>
      <c r="O107" s="2">
        <v>2.8351780164658398E-3</v>
      </c>
    </row>
    <row r="108" spans="1:15" x14ac:dyDescent="0.3">
      <c r="A108" s="8" t="s">
        <v>17</v>
      </c>
      <c r="B108" s="8" t="s">
        <v>107</v>
      </c>
      <c r="C108" s="2">
        <v>9.6766245765321807E-2</v>
      </c>
      <c r="D108" s="2">
        <v>0.105429770834767</v>
      </c>
      <c r="E108" s="2">
        <v>0.110336027222459</v>
      </c>
      <c r="F108" s="2">
        <v>0.115677735438214</v>
      </c>
      <c r="G108" s="2">
        <v>0.14162473040977699</v>
      </c>
      <c r="H108" s="2">
        <v>0.16762576573231899</v>
      </c>
      <c r="I108" s="2">
        <v>0.22072072072072099</v>
      </c>
      <c r="J108" s="2">
        <v>0.28242474684422197</v>
      </c>
      <c r="K108" s="2">
        <v>0.31167640655437201</v>
      </c>
      <c r="L108" s="2">
        <v>0.33673261268611099</v>
      </c>
      <c r="M108" s="2">
        <v>0.36667991257699201</v>
      </c>
      <c r="N108" s="2">
        <v>0.40776328833981501</v>
      </c>
      <c r="O108" s="2">
        <v>0.39866964723842802</v>
      </c>
    </row>
    <row r="109" spans="1:15" x14ac:dyDescent="0.3">
      <c r="A109" s="8" t="s">
        <v>17</v>
      </c>
      <c r="B109" s="8" t="s">
        <v>108</v>
      </c>
      <c r="C109" s="2">
        <v>1.72466892516169E-3</v>
      </c>
      <c r="D109" s="2">
        <v>1.4451861537402801E-3</v>
      </c>
      <c r="E109" s="2">
        <v>1.1059123777116099E-3</v>
      </c>
      <c r="F109" s="2">
        <v>1.7691888949373999E-3</v>
      </c>
      <c r="G109" s="2">
        <v>2.51617541337168E-3</v>
      </c>
      <c r="H109" s="2">
        <v>3.3413773900129902E-3</v>
      </c>
      <c r="I109" s="2">
        <v>3.9847539847539803E-3</v>
      </c>
      <c r="J109" s="2">
        <v>4.1614648356221402E-3</v>
      </c>
      <c r="K109" s="2">
        <v>4.2397158244528504E-3</v>
      </c>
      <c r="L109" s="2">
        <v>4.3850703650826E-3</v>
      </c>
      <c r="M109" s="2">
        <v>5.5632823365785802E-3</v>
      </c>
      <c r="N109" s="2">
        <v>5.5669945855258097E-3</v>
      </c>
      <c r="O109" s="2">
        <v>5.7794013412572898E-3</v>
      </c>
    </row>
    <row r="110" spans="1:15" x14ac:dyDescent="0.3">
      <c r="A110" s="8" t="s">
        <v>17</v>
      </c>
      <c r="B110" s="8" t="s">
        <v>17</v>
      </c>
      <c r="C110" s="2">
        <v>6.5906991068678802E-3</v>
      </c>
      <c r="D110" s="2">
        <v>6.9506572156080096E-3</v>
      </c>
      <c r="E110" s="2">
        <v>7.6563164610803898E-3</v>
      </c>
      <c r="F110" s="2">
        <v>9.66249319542733E-3</v>
      </c>
      <c r="G110" s="2">
        <v>9.5255212077642003E-3</v>
      </c>
      <c r="H110" s="2">
        <v>1.18804529422684E-2</v>
      </c>
      <c r="I110" s="2">
        <v>9.3555093555093595E-3</v>
      </c>
      <c r="J110" s="2">
        <v>7.7680676931613296E-3</v>
      </c>
      <c r="K110" s="2">
        <v>7.7919101638592898E-3</v>
      </c>
      <c r="L110" s="2">
        <v>6.9345298796655097E-3</v>
      </c>
      <c r="M110" s="2">
        <v>8.5436121597456793E-3</v>
      </c>
      <c r="N110" s="2">
        <v>6.7871577823533898E-3</v>
      </c>
      <c r="O110" s="2">
        <v>7.0334223870017996E-3</v>
      </c>
    </row>
    <row r="111" spans="1:15" x14ac:dyDescent="0.3">
      <c r="A111" s="8" t="s">
        <v>17</v>
      </c>
      <c r="B111" s="8" t="s">
        <v>109</v>
      </c>
      <c r="C111" s="2">
        <v>6.9972282106559897E-2</v>
      </c>
      <c r="D111" s="2">
        <v>7.4255040946941006E-2</v>
      </c>
      <c r="E111" s="2">
        <v>7.6818375159506597E-2</v>
      </c>
      <c r="F111" s="2">
        <v>9.2542188350571597E-2</v>
      </c>
      <c r="G111" s="2">
        <v>0.108734723220705</v>
      </c>
      <c r="H111" s="2">
        <v>0.12196027473547399</v>
      </c>
      <c r="I111" s="2">
        <v>0.12404712404712399</v>
      </c>
      <c r="J111" s="2">
        <v>0.11069496462754901</v>
      </c>
      <c r="K111" s="2">
        <v>0.11252434971926201</v>
      </c>
      <c r="L111" s="2">
        <v>0.105445645523149</v>
      </c>
      <c r="M111" s="2">
        <v>0.10361613351877599</v>
      </c>
      <c r="N111" s="2">
        <v>9.5096469152749205E-2</v>
      </c>
      <c r="O111" s="2">
        <v>8.9362630172836799E-2</v>
      </c>
    </row>
    <row r="112" spans="1:15" x14ac:dyDescent="0.3">
      <c r="A112" s="8" t="s">
        <v>17</v>
      </c>
      <c r="B112" s="8" t="s">
        <v>110</v>
      </c>
      <c r="C112" s="2">
        <v>4.3732676316599897E-2</v>
      </c>
      <c r="D112" s="2">
        <v>4.6108320143142201E-2</v>
      </c>
      <c r="E112" s="2">
        <v>4.7213951509995702E-2</v>
      </c>
      <c r="F112" s="2">
        <v>5.6341861731083298E-2</v>
      </c>
      <c r="G112" s="2">
        <v>6.5959741193386101E-2</v>
      </c>
      <c r="H112" s="2">
        <v>6.6456283645814004E-2</v>
      </c>
      <c r="I112" s="2">
        <v>6.8433818433818405E-2</v>
      </c>
      <c r="J112" s="2">
        <v>5.7705645720627002E-2</v>
      </c>
      <c r="K112" s="2">
        <v>5.4428784232840602E-2</v>
      </c>
      <c r="L112" s="2">
        <v>5.61900877014073E-2</v>
      </c>
      <c r="M112" s="2">
        <v>5.5732167693224699E-2</v>
      </c>
      <c r="N112" s="2">
        <v>5.2161976664378898E-2</v>
      </c>
      <c r="O112" s="2">
        <v>4.6616869309197999E-2</v>
      </c>
    </row>
    <row r="113" spans="1:16" x14ac:dyDescent="0.3">
      <c r="A113" s="8" t="s">
        <v>17</v>
      </c>
      <c r="B113" s="8" t="s">
        <v>111</v>
      </c>
      <c r="C113" s="2">
        <v>0.52035725284878398</v>
      </c>
      <c r="D113" s="2">
        <v>0.49122565549514802</v>
      </c>
      <c r="E113" s="2">
        <v>0.45869842620161599</v>
      </c>
      <c r="F113" s="2">
        <v>0.38282525857376198</v>
      </c>
      <c r="G113" s="2">
        <v>0.28864126527677902</v>
      </c>
      <c r="H113" s="2">
        <v>0.20994987933914999</v>
      </c>
      <c r="I113" s="2">
        <v>0.144144144144144</v>
      </c>
      <c r="J113" s="2">
        <v>9.4326536274101799E-2</v>
      </c>
      <c r="K113" s="2">
        <v>7.8492036209464905E-2</v>
      </c>
      <c r="L113" s="2">
        <v>6.1594941872323103E-2</v>
      </c>
      <c r="M113" s="2">
        <v>3.5267236240810601E-2</v>
      </c>
      <c r="N113" s="2">
        <v>1.8912529550827398E-2</v>
      </c>
      <c r="O113" s="2">
        <v>1.27583010740963E-2</v>
      </c>
    </row>
    <row r="114" spans="1:16" x14ac:dyDescent="0.3">
      <c r="A114" s="15"/>
      <c r="B114" s="15"/>
    </row>
    <row r="115" spans="1:16" x14ac:dyDescent="0.3">
      <c r="A115" s="15"/>
      <c r="B115" s="15"/>
    </row>
    <row r="116" spans="1:16" x14ac:dyDescent="0.3">
      <c r="A116" s="15"/>
      <c r="B116" s="13"/>
      <c r="C116" s="18" t="s">
        <v>38</v>
      </c>
      <c r="D116" s="18"/>
      <c r="E116" s="18"/>
      <c r="F116" s="18"/>
      <c r="G116" s="18"/>
      <c r="H116" s="18"/>
      <c r="I116" s="18"/>
      <c r="J116" s="18"/>
      <c r="K116" s="18"/>
      <c r="L116" s="18"/>
      <c r="M116" s="18"/>
      <c r="N116" s="18"/>
      <c r="O116" s="6" t="s">
        <v>39</v>
      </c>
      <c r="P116" s="6" t="s">
        <v>40</v>
      </c>
    </row>
    <row r="117" spans="1:16" x14ac:dyDescent="0.3">
      <c r="A117" s="9" t="s">
        <v>41</v>
      </c>
      <c r="B117" s="9" t="s">
        <v>41</v>
      </c>
      <c r="C117" s="4" t="s">
        <v>19</v>
      </c>
      <c r="D117" s="4" t="s">
        <v>20</v>
      </c>
      <c r="E117" s="4" t="s">
        <v>21</v>
      </c>
      <c r="F117" s="4" t="s">
        <v>22</v>
      </c>
      <c r="G117" s="4" t="s">
        <v>23</v>
      </c>
      <c r="H117" s="4" t="s">
        <v>24</v>
      </c>
      <c r="I117" s="4" t="s">
        <v>25</v>
      </c>
      <c r="J117" s="4" t="s">
        <v>26</v>
      </c>
      <c r="K117" s="4" t="s">
        <v>27</v>
      </c>
      <c r="L117" s="4" t="s">
        <v>28</v>
      </c>
      <c r="M117" s="4" t="s">
        <v>29</v>
      </c>
      <c r="N117" s="4" t="s">
        <v>30</v>
      </c>
      <c r="O117" s="4" t="s">
        <v>31</v>
      </c>
      <c r="P117" s="4" t="s">
        <v>32</v>
      </c>
    </row>
    <row r="118" spans="1:16" x14ac:dyDescent="0.3">
      <c r="A118" s="8" t="s">
        <v>13</v>
      </c>
      <c r="B118" s="8" t="s">
        <v>103</v>
      </c>
      <c r="C118" s="2">
        <v>8.0783353733170096E-2</v>
      </c>
      <c r="D118" s="2">
        <v>6.9648924122310302E-2</v>
      </c>
      <c r="E118" s="2">
        <v>6.0878771836950799E-2</v>
      </c>
      <c r="F118" s="2">
        <v>9.1816367265469101E-2</v>
      </c>
      <c r="G118" s="2">
        <v>7.4954296160877495E-2</v>
      </c>
      <c r="H118" s="2">
        <v>0.11734693877551</v>
      </c>
      <c r="I118" s="2">
        <v>0.111491628614916</v>
      </c>
      <c r="J118" s="2">
        <v>8.4560082163642594E-2</v>
      </c>
      <c r="K118" s="2">
        <v>0.15088383838383801</v>
      </c>
      <c r="L118" s="2">
        <v>0.25479978058145902</v>
      </c>
      <c r="M118" s="2">
        <v>0.18316939890710399</v>
      </c>
      <c r="N118" s="2">
        <v>5.4683170145944898E-2</v>
      </c>
      <c r="O118" s="3">
        <v>0.80208333333333304</v>
      </c>
      <c r="P118" s="3">
        <v>2.0222339862360998</v>
      </c>
    </row>
    <row r="119" spans="1:16" x14ac:dyDescent="0.3">
      <c r="A119" s="8" t="s">
        <v>13</v>
      </c>
      <c r="B119" s="8" t="s">
        <v>104</v>
      </c>
      <c r="C119" s="2">
        <v>4.81518592741038E-2</v>
      </c>
      <c r="D119" s="2">
        <v>3.7123585957831003E-2</v>
      </c>
      <c r="E119" s="2">
        <v>3.8560016386726799E-2</v>
      </c>
      <c r="F119" s="2">
        <v>4.2009762832207503E-2</v>
      </c>
      <c r="G119" s="2">
        <v>5.1436142525907301E-2</v>
      </c>
      <c r="H119" s="2">
        <v>5.0090009000900097E-2</v>
      </c>
      <c r="I119" s="2">
        <v>4.4572065315218803E-2</v>
      </c>
      <c r="J119" s="2">
        <v>4.1747015139703803E-2</v>
      </c>
      <c r="K119" s="2">
        <v>3.72186447687127E-2</v>
      </c>
      <c r="L119" s="2">
        <v>0.129046344288128</v>
      </c>
      <c r="M119" s="2">
        <v>8.9897087509248699E-2</v>
      </c>
      <c r="N119" s="2">
        <v>4.0114790014503E-2</v>
      </c>
      <c r="O119" s="3">
        <v>0.32754376636931098</v>
      </c>
      <c r="P119" s="3">
        <v>0.726085620647276</v>
      </c>
    </row>
    <row r="120" spans="1:16" x14ac:dyDescent="0.3">
      <c r="A120" s="8" t="s">
        <v>13</v>
      </c>
      <c r="B120" s="8" t="s">
        <v>105</v>
      </c>
      <c r="C120" s="2">
        <v>2.4329220947286699E-2</v>
      </c>
      <c r="D120" s="2">
        <v>2.04666049018782E-2</v>
      </c>
      <c r="E120" s="2">
        <v>3.4582370419280299E-2</v>
      </c>
      <c r="F120" s="2">
        <v>4.2680494615077801E-2</v>
      </c>
      <c r="G120" s="2">
        <v>5.2257077276205099E-2</v>
      </c>
      <c r="H120" s="2">
        <v>7.6492401657820105E-2</v>
      </c>
      <c r="I120" s="2">
        <v>7.8892266126308702E-2</v>
      </c>
      <c r="J120" s="2">
        <v>7.4250297376823399E-2</v>
      </c>
      <c r="K120" s="2">
        <v>7.2207005070225497E-2</v>
      </c>
      <c r="L120" s="2">
        <v>0.172029568431351</v>
      </c>
      <c r="M120" s="2">
        <v>0.13908083290822201</v>
      </c>
      <c r="N120" s="2">
        <v>6.9864017588144298E-2</v>
      </c>
      <c r="O120" s="3">
        <v>0.53144122617868195</v>
      </c>
      <c r="P120" s="3">
        <v>1.16886761307362</v>
      </c>
    </row>
    <row r="121" spans="1:16" x14ac:dyDescent="0.3">
      <c r="A121" s="8" t="s">
        <v>13</v>
      </c>
      <c r="B121" s="8" t="s">
        <v>106</v>
      </c>
      <c r="C121" s="2">
        <v>2.6148969889065E-2</v>
      </c>
      <c r="D121" s="2">
        <v>2.8571428571428598E-2</v>
      </c>
      <c r="E121" s="2">
        <v>6.0060060060060103E-3</v>
      </c>
      <c r="F121" s="2">
        <v>2.0149253731343301E-2</v>
      </c>
      <c r="G121" s="2">
        <v>2.8529626920263399E-2</v>
      </c>
      <c r="H121" s="2">
        <v>4.1251778093883397E-2</v>
      </c>
      <c r="I121" s="2">
        <v>6.8306010928961703E-3</v>
      </c>
      <c r="J121" s="2">
        <v>3.5956580732700097E-2</v>
      </c>
      <c r="K121" s="2">
        <v>-5.2390307793058304E-3</v>
      </c>
      <c r="L121" s="2">
        <v>0.11191573403555</v>
      </c>
      <c r="M121" s="2">
        <v>6.2166962699822401E-2</v>
      </c>
      <c r="N121" s="2">
        <v>2.4526198439241899E-2</v>
      </c>
      <c r="O121" s="3">
        <v>0.20366732154551401</v>
      </c>
      <c r="P121" s="3">
        <v>0.37987987987987998</v>
      </c>
    </row>
    <row r="122" spans="1:16" x14ac:dyDescent="0.3">
      <c r="A122" s="8" t="s">
        <v>13</v>
      </c>
      <c r="B122" s="8" t="s">
        <v>107</v>
      </c>
      <c r="C122" s="2">
        <v>6.9404752184208399E-2</v>
      </c>
      <c r="D122" s="2">
        <v>6.6809192944949206E-2</v>
      </c>
      <c r="E122" s="2">
        <v>7.1714858288004599E-2</v>
      </c>
      <c r="F122" s="2">
        <v>8.1741685588353194E-2</v>
      </c>
      <c r="G122" s="2">
        <v>0.110137053957279</v>
      </c>
      <c r="H122" s="2">
        <v>0.133411188966745</v>
      </c>
      <c r="I122" s="2">
        <v>0.15391786467788601</v>
      </c>
      <c r="J122" s="2">
        <v>0.13670380134365201</v>
      </c>
      <c r="K122" s="2">
        <v>0.152545542961882</v>
      </c>
      <c r="L122" s="2">
        <v>0.21209957482717201</v>
      </c>
      <c r="M122" s="2">
        <v>0.17822524500615899</v>
      </c>
      <c r="N122" s="2">
        <v>9.8927321485386993E-2</v>
      </c>
      <c r="O122" s="3">
        <v>0.80881307746979403</v>
      </c>
      <c r="P122" s="3">
        <v>2.4608502719725198</v>
      </c>
    </row>
    <row r="123" spans="1:16" x14ac:dyDescent="0.3">
      <c r="A123" s="8" t="s">
        <v>13</v>
      </c>
      <c r="B123" s="8" t="s">
        <v>108</v>
      </c>
      <c r="C123" s="2">
        <v>5.1324503311258297E-2</v>
      </c>
      <c r="D123" s="2">
        <v>4.9606299212598397E-2</v>
      </c>
      <c r="E123" s="2">
        <v>5.5513878469617403E-2</v>
      </c>
      <c r="F123" s="2">
        <v>5.2594171997157102E-2</v>
      </c>
      <c r="G123" s="2">
        <v>6.95476029709656E-2</v>
      </c>
      <c r="H123" s="2">
        <v>6.5656565656565705E-2</v>
      </c>
      <c r="I123" s="2">
        <v>5.92417061611374E-2</v>
      </c>
      <c r="J123" s="2">
        <v>6.9910514541386998E-2</v>
      </c>
      <c r="K123" s="2">
        <v>6.9001568217459494E-2</v>
      </c>
      <c r="L123" s="2">
        <v>0.16870415647921799</v>
      </c>
      <c r="M123" s="2">
        <v>0.110041841004184</v>
      </c>
      <c r="N123" s="2">
        <v>6.0309084055785903E-2</v>
      </c>
      <c r="O123" s="3">
        <v>0.470465237846315</v>
      </c>
      <c r="P123" s="3">
        <v>1.1102775693923499</v>
      </c>
    </row>
    <row r="124" spans="1:16" x14ac:dyDescent="0.3">
      <c r="A124" s="8" t="s">
        <v>13</v>
      </c>
      <c r="B124" s="8" t="s">
        <v>17</v>
      </c>
      <c r="C124" s="2">
        <v>7.4638844301765594E-2</v>
      </c>
      <c r="D124" s="2">
        <v>4.0328603435399603E-2</v>
      </c>
      <c r="E124" s="2">
        <v>3.9483129935391201E-2</v>
      </c>
      <c r="F124" s="2">
        <v>5.6629834254143599E-2</v>
      </c>
      <c r="G124" s="2">
        <v>5.16339869281046E-2</v>
      </c>
      <c r="H124" s="2">
        <v>4.8477315102548199E-2</v>
      </c>
      <c r="I124" s="2">
        <v>4.7421458209839999E-2</v>
      </c>
      <c r="J124" s="2">
        <v>5.60271646859083E-2</v>
      </c>
      <c r="K124" s="2">
        <v>4.66237942122186E-2</v>
      </c>
      <c r="L124" s="2">
        <v>0.15821812596006099</v>
      </c>
      <c r="M124" s="2">
        <v>0.10300618921308601</v>
      </c>
      <c r="N124" s="2">
        <v>4.0080160320641302E-2</v>
      </c>
      <c r="O124" s="3">
        <v>0.39067524115755597</v>
      </c>
      <c r="P124" s="3">
        <v>0.86288585786073202</v>
      </c>
    </row>
    <row r="125" spans="1:16" x14ac:dyDescent="0.3">
      <c r="A125" s="8" t="s">
        <v>13</v>
      </c>
      <c r="B125" s="8" t="s">
        <v>109</v>
      </c>
      <c r="C125" s="2">
        <v>7.5756435345476394E-2</v>
      </c>
      <c r="D125" s="2">
        <v>7.2065768759839097E-2</v>
      </c>
      <c r="E125" s="2">
        <v>6.91140479686735E-2</v>
      </c>
      <c r="F125" s="2">
        <v>5.6588224521564E-2</v>
      </c>
      <c r="G125" s="2">
        <v>6.7163532368489501E-2</v>
      </c>
      <c r="H125" s="2">
        <v>6.2232689080179697E-2</v>
      </c>
      <c r="I125" s="2">
        <v>5.8714100048418698E-2</v>
      </c>
      <c r="J125" s="2">
        <v>5.9044409676254697E-2</v>
      </c>
      <c r="K125" s="2">
        <v>4.0070003181962799E-2</v>
      </c>
      <c r="L125" s="2">
        <v>0.13974782019623699</v>
      </c>
      <c r="M125" s="2">
        <v>8.5397653194263401E-2</v>
      </c>
      <c r="N125" s="2">
        <v>4.6369899311075803E-2</v>
      </c>
      <c r="O125" s="3">
        <v>0.346311195963453</v>
      </c>
      <c r="P125" s="3">
        <v>0.93294175232501197</v>
      </c>
    </row>
    <row r="126" spans="1:16" x14ac:dyDescent="0.3">
      <c r="A126" s="8" t="s">
        <v>13</v>
      </c>
      <c r="B126" s="8" t="s">
        <v>110</v>
      </c>
      <c r="C126" s="2">
        <v>6.4750134336378301E-2</v>
      </c>
      <c r="D126" s="2">
        <v>6.3167633947346299E-2</v>
      </c>
      <c r="E126" s="2">
        <v>5.3322784810126603E-2</v>
      </c>
      <c r="F126" s="2">
        <v>4.6943067447799303E-2</v>
      </c>
      <c r="G126" s="2">
        <v>4.6057823373269198E-2</v>
      </c>
      <c r="H126" s="2">
        <v>4.1560935463959899E-2</v>
      </c>
      <c r="I126" s="2">
        <v>4.0363468756172999E-2</v>
      </c>
      <c r="J126" s="2">
        <v>4.37341772151899E-2</v>
      </c>
      <c r="K126" s="2">
        <v>2.7772724516402902E-2</v>
      </c>
      <c r="L126" s="2">
        <v>0.14897634078706701</v>
      </c>
      <c r="M126" s="2">
        <v>9.0274211769538898E-2</v>
      </c>
      <c r="N126" s="2">
        <v>4.3095327807083597E-2</v>
      </c>
      <c r="O126" s="3">
        <v>0.34297495603662598</v>
      </c>
      <c r="P126" s="3">
        <v>0.75213607594936704</v>
      </c>
    </row>
    <row r="127" spans="1:16" x14ac:dyDescent="0.3">
      <c r="A127" s="8" t="s">
        <v>13</v>
      </c>
      <c r="B127" s="8" t="s">
        <v>111</v>
      </c>
      <c r="C127" s="2">
        <v>-3.1657447043383302E-2</v>
      </c>
      <c r="D127" s="2">
        <v>-5.3110908446065801E-2</v>
      </c>
      <c r="E127" s="2">
        <v>-5.0364524112099497E-2</v>
      </c>
      <c r="F127" s="2">
        <v>-3.8343428651922799E-2</v>
      </c>
      <c r="G127" s="2">
        <v>-4.3973750512685303E-2</v>
      </c>
      <c r="H127" s="2">
        <v>-4.0204700763031301E-2</v>
      </c>
      <c r="I127" s="2">
        <v>-3.4210274256888301E-2</v>
      </c>
      <c r="J127" s="2">
        <v>-1.6744078414519199E-2</v>
      </c>
      <c r="K127" s="2">
        <v>-1.9702114783310399E-2</v>
      </c>
      <c r="L127" s="2">
        <v>-0.28598621257330997</v>
      </c>
      <c r="M127" s="2">
        <v>-0.22033287700842999</v>
      </c>
      <c r="N127" s="2">
        <v>-0.15161876597973101</v>
      </c>
      <c r="O127" s="3">
        <v>-0.53701711327034896</v>
      </c>
      <c r="P127" s="3">
        <v>-0.63158317169420097</v>
      </c>
    </row>
    <row r="128" spans="1:16" x14ac:dyDescent="0.3">
      <c r="A128" s="8" t="s">
        <v>14</v>
      </c>
      <c r="B128" s="8" t="s">
        <v>103</v>
      </c>
      <c r="C128" s="2">
        <v>-0.266666666666667</v>
      </c>
      <c r="D128" s="2">
        <v>9.0909090909090898E-2</v>
      </c>
      <c r="E128" s="2">
        <v>0.25</v>
      </c>
      <c r="F128" s="2">
        <v>6.6666666666666693E-2</v>
      </c>
      <c r="G128" s="2">
        <v>0</v>
      </c>
      <c r="H128" s="2">
        <v>0.4375</v>
      </c>
      <c r="I128" s="2">
        <v>0.39130434782608697</v>
      </c>
      <c r="J128" s="2">
        <v>0.25</v>
      </c>
      <c r="K128" s="2">
        <v>-2.5000000000000001E-2</v>
      </c>
      <c r="L128" s="2">
        <v>0.102564102564103</v>
      </c>
      <c r="M128" s="2">
        <v>9.3023255813953501E-2</v>
      </c>
      <c r="N128" s="2">
        <v>0.21276595744680901</v>
      </c>
      <c r="O128" s="3">
        <v>0.42499999999999999</v>
      </c>
      <c r="P128" s="3">
        <v>3.75</v>
      </c>
    </row>
    <row r="129" spans="1:16" x14ac:dyDescent="0.3">
      <c r="A129" s="8" t="s">
        <v>14</v>
      </c>
      <c r="B129" s="8" t="s">
        <v>104</v>
      </c>
      <c r="C129" s="2">
        <v>4.6831955922865001E-2</v>
      </c>
      <c r="D129" s="2">
        <v>5.3007518796992503E-2</v>
      </c>
      <c r="E129" s="2">
        <v>4.17707961442342E-2</v>
      </c>
      <c r="F129" s="2">
        <v>5.3118574366004097E-2</v>
      </c>
      <c r="G129" s="2">
        <v>4.06768630003254E-2</v>
      </c>
      <c r="H129" s="2">
        <v>5.00312695434647E-2</v>
      </c>
      <c r="I129" s="2">
        <v>5.4496724240619403E-2</v>
      </c>
      <c r="J129" s="2">
        <v>3.6147980796385197E-2</v>
      </c>
      <c r="K129" s="2">
        <v>3.07985827200872E-2</v>
      </c>
      <c r="L129" s="2">
        <v>0.12295081967213101</v>
      </c>
      <c r="M129" s="2">
        <v>6.4751589357193301E-2</v>
      </c>
      <c r="N129" s="2">
        <v>5.6390977443608999E-2</v>
      </c>
      <c r="O129" s="3">
        <v>0.301989642954483</v>
      </c>
      <c r="P129" s="3">
        <v>0.7054623348804</v>
      </c>
    </row>
    <row r="130" spans="1:16" x14ac:dyDescent="0.3">
      <c r="A130" s="8" t="s">
        <v>14</v>
      </c>
      <c r="B130" s="8" t="s">
        <v>105</v>
      </c>
      <c r="C130" s="2">
        <v>-0.10752688172043</v>
      </c>
      <c r="D130" s="2">
        <v>-0.108433734939759</v>
      </c>
      <c r="E130" s="2">
        <v>0</v>
      </c>
      <c r="F130" s="2">
        <v>0</v>
      </c>
      <c r="G130" s="2">
        <v>0.108108108108108</v>
      </c>
      <c r="H130" s="2">
        <v>4.8780487804878099E-2</v>
      </c>
      <c r="I130" s="2">
        <v>1.16279069767442E-2</v>
      </c>
      <c r="J130" s="2">
        <v>0.195402298850575</v>
      </c>
      <c r="K130" s="2">
        <v>9.6153846153846201E-2</v>
      </c>
      <c r="L130" s="2">
        <v>0.12280701754386</v>
      </c>
      <c r="M130" s="2">
        <v>0.3046875</v>
      </c>
      <c r="N130" s="2">
        <v>2.9940119760479E-2</v>
      </c>
      <c r="O130" s="3">
        <v>0.65384615384615397</v>
      </c>
      <c r="P130" s="3">
        <v>1.3243243243243199</v>
      </c>
    </row>
    <row r="131" spans="1:16" x14ac:dyDescent="0.3">
      <c r="A131" s="8" t="s">
        <v>14</v>
      </c>
      <c r="B131" s="8" t="s">
        <v>106</v>
      </c>
      <c r="C131" s="2">
        <v>0</v>
      </c>
      <c r="D131" s="2">
        <v>0</v>
      </c>
      <c r="E131" s="2">
        <v>-0.5</v>
      </c>
      <c r="F131" s="2">
        <v>0</v>
      </c>
      <c r="G131" s="2">
        <v>1</v>
      </c>
      <c r="H131" s="2">
        <v>0</v>
      </c>
      <c r="I131" s="2">
        <v>0</v>
      </c>
      <c r="J131" s="2">
        <v>0</v>
      </c>
      <c r="K131" s="2">
        <v>0.5</v>
      </c>
      <c r="L131" s="2">
        <v>0</v>
      </c>
      <c r="M131" s="2">
        <v>0</v>
      </c>
      <c r="N131" s="2">
        <v>0.33333333333333298</v>
      </c>
      <c r="O131" s="3">
        <v>1</v>
      </c>
      <c r="P131" s="3">
        <v>1</v>
      </c>
    </row>
    <row r="132" spans="1:16" x14ac:dyDescent="0.3">
      <c r="A132" s="8" t="s">
        <v>14</v>
      </c>
      <c r="B132" s="8" t="s">
        <v>107</v>
      </c>
      <c r="C132" s="2">
        <v>6.8376068376068397E-2</v>
      </c>
      <c r="D132" s="2">
        <v>-7.1999999999999995E-2</v>
      </c>
      <c r="E132" s="2">
        <v>3.4482758620689703E-2</v>
      </c>
      <c r="F132" s="2">
        <v>8.3333333333333301E-2</v>
      </c>
      <c r="G132" s="2">
        <v>0.16153846153846199</v>
      </c>
      <c r="H132" s="2">
        <v>0.17218543046357601</v>
      </c>
      <c r="I132" s="2">
        <v>0.25988700564971801</v>
      </c>
      <c r="J132" s="2">
        <v>0.246636771300448</v>
      </c>
      <c r="K132" s="2">
        <v>0.13669064748201401</v>
      </c>
      <c r="L132" s="2">
        <v>0.25</v>
      </c>
      <c r="M132" s="2">
        <v>9.11392405063291E-2</v>
      </c>
      <c r="N132" s="2">
        <v>0.22969837587007</v>
      </c>
      <c r="O132" s="3">
        <v>0.90647482014388503</v>
      </c>
      <c r="P132" s="3">
        <v>3.5689655172413799</v>
      </c>
    </row>
    <row r="133" spans="1:16" x14ac:dyDescent="0.3">
      <c r="A133" s="8" t="s">
        <v>14</v>
      </c>
      <c r="B133" s="8" t="s">
        <v>108</v>
      </c>
      <c r="C133" s="2">
        <v>0</v>
      </c>
      <c r="D133" s="2">
        <v>-0.2</v>
      </c>
      <c r="E133" s="2">
        <v>0.25</v>
      </c>
      <c r="F133" s="2">
        <v>0</v>
      </c>
      <c r="G133" s="2">
        <v>-0.2</v>
      </c>
      <c r="H133" s="2">
        <v>0.25</v>
      </c>
      <c r="I133" s="2">
        <v>0</v>
      </c>
      <c r="J133" s="2">
        <v>0.8</v>
      </c>
      <c r="K133" s="2">
        <v>0.11111111111111099</v>
      </c>
      <c r="L133" s="2">
        <v>0.4</v>
      </c>
      <c r="M133" s="2">
        <v>-7.1428571428571397E-2</v>
      </c>
      <c r="N133" s="2">
        <v>-7.69230769230769E-2</v>
      </c>
      <c r="O133" s="3">
        <v>0.33333333333333298</v>
      </c>
      <c r="P133" s="3">
        <v>2</v>
      </c>
    </row>
    <row r="134" spans="1:16" x14ac:dyDescent="0.3">
      <c r="A134" s="8" t="s">
        <v>14</v>
      </c>
      <c r="B134" s="8" t="s">
        <v>17</v>
      </c>
      <c r="C134" s="2">
        <v>5.5555555555555601E-2</v>
      </c>
      <c r="D134" s="2">
        <v>0.157894736842105</v>
      </c>
      <c r="E134" s="2">
        <v>0</v>
      </c>
      <c r="F134" s="2">
        <v>9.0909090909090898E-2</v>
      </c>
      <c r="G134" s="2">
        <v>-4.1666666666666699E-2</v>
      </c>
      <c r="H134" s="2">
        <v>0.173913043478261</v>
      </c>
      <c r="I134" s="2">
        <v>0.11111111111111099</v>
      </c>
      <c r="J134" s="2">
        <v>0.1</v>
      </c>
      <c r="K134" s="2">
        <v>3.03030303030303E-2</v>
      </c>
      <c r="L134" s="2">
        <v>0</v>
      </c>
      <c r="M134" s="2">
        <v>0.20588235294117599</v>
      </c>
      <c r="N134" s="2">
        <v>0.24390243902438999</v>
      </c>
      <c r="O134" s="3">
        <v>0.54545454545454497</v>
      </c>
      <c r="P134" s="3">
        <v>1.3181818181818199</v>
      </c>
    </row>
    <row r="135" spans="1:16" x14ac:dyDescent="0.3">
      <c r="A135" s="8" t="s">
        <v>14</v>
      </c>
      <c r="B135" s="8" t="s">
        <v>109</v>
      </c>
      <c r="C135" s="2">
        <v>8.2066869300911893E-2</v>
      </c>
      <c r="D135" s="2">
        <v>6.8820224719101097E-2</v>
      </c>
      <c r="E135" s="2">
        <v>3.8107752956636001E-2</v>
      </c>
      <c r="F135" s="2">
        <v>6.9620253164557E-2</v>
      </c>
      <c r="G135" s="2">
        <v>5.9171597633136098E-2</v>
      </c>
      <c r="H135" s="2">
        <v>4.6927374301675998E-2</v>
      </c>
      <c r="I135" s="2">
        <v>5.7630736392742798E-2</v>
      </c>
      <c r="J135" s="2">
        <v>6.2563067608476297E-2</v>
      </c>
      <c r="K135" s="2">
        <v>4.8433048433048402E-2</v>
      </c>
      <c r="L135" s="2">
        <v>0.122282608695652</v>
      </c>
      <c r="M135" s="2">
        <v>5.5690072639225201E-2</v>
      </c>
      <c r="N135" s="2">
        <v>7.0336391437308896E-2</v>
      </c>
      <c r="O135" s="3">
        <v>0.32953466286799599</v>
      </c>
      <c r="P135" s="3">
        <v>0.83968462549277301</v>
      </c>
    </row>
    <row r="136" spans="1:16" x14ac:dyDescent="0.3">
      <c r="A136" s="8" t="s">
        <v>14</v>
      </c>
      <c r="B136" s="8" t="s">
        <v>110</v>
      </c>
      <c r="C136" s="2">
        <v>1.18343195266272E-2</v>
      </c>
      <c r="D136" s="2">
        <v>4.3859649122807001E-2</v>
      </c>
      <c r="E136" s="2">
        <v>5.6022408963585402E-2</v>
      </c>
      <c r="F136" s="2">
        <v>2.6525198938991999E-2</v>
      </c>
      <c r="G136" s="2">
        <v>4.3927648578811401E-2</v>
      </c>
      <c r="H136" s="2">
        <v>1.4851485148514899E-2</v>
      </c>
      <c r="I136" s="2">
        <v>1.46341463414634E-2</v>
      </c>
      <c r="J136" s="2">
        <v>1.68269230769231E-2</v>
      </c>
      <c r="K136" s="2">
        <v>4.4917257683215098E-2</v>
      </c>
      <c r="L136" s="2">
        <v>0.115384615384615</v>
      </c>
      <c r="M136" s="2">
        <v>5.8823529411764698E-2</v>
      </c>
      <c r="N136" s="2">
        <v>6.7049808429118798E-2</v>
      </c>
      <c r="O136" s="3">
        <v>0.31678486997635902</v>
      </c>
      <c r="P136" s="3">
        <v>0.56022408963585402</v>
      </c>
    </row>
    <row r="137" spans="1:16" x14ac:dyDescent="0.3">
      <c r="A137" s="8" t="s">
        <v>14</v>
      </c>
      <c r="B137" s="8" t="s">
        <v>111</v>
      </c>
      <c r="C137" s="2">
        <v>-4.2826552462526798E-2</v>
      </c>
      <c r="D137" s="2">
        <v>-6.8456375838926206E-2</v>
      </c>
      <c r="E137" s="2">
        <v>-7.5408261287223805E-2</v>
      </c>
      <c r="F137" s="2">
        <v>-2.9610389610389601E-2</v>
      </c>
      <c r="G137" s="2">
        <v>-5.0856531049250503E-2</v>
      </c>
      <c r="H137" s="2">
        <v>-3.66610265087422E-2</v>
      </c>
      <c r="I137" s="2">
        <v>-4.8009367681498799E-2</v>
      </c>
      <c r="J137" s="2">
        <v>-3.0750307503075E-3</v>
      </c>
      <c r="K137" s="2">
        <v>-1.6039481801357201E-2</v>
      </c>
      <c r="L137" s="2">
        <v>-0.30344827586206902</v>
      </c>
      <c r="M137" s="2">
        <v>-0.271827182718272</v>
      </c>
      <c r="N137" s="2">
        <v>-0.18788627935723101</v>
      </c>
      <c r="O137" s="3">
        <v>-0.59469463294262803</v>
      </c>
      <c r="P137" s="3">
        <v>-0.68443804034582101</v>
      </c>
    </row>
    <row r="138" spans="1:16" x14ac:dyDescent="0.3">
      <c r="A138" s="8" t="s">
        <v>15</v>
      </c>
      <c r="B138" s="8" t="s">
        <v>103</v>
      </c>
      <c r="C138" s="2">
        <v>-4.9019607843137303E-2</v>
      </c>
      <c r="D138" s="2">
        <v>8.2474226804123696E-2</v>
      </c>
      <c r="E138" s="2">
        <v>0.180952380952381</v>
      </c>
      <c r="F138" s="2">
        <v>-3.2258064516128997E-2</v>
      </c>
      <c r="G138" s="2">
        <v>0.133333333333333</v>
      </c>
      <c r="H138" s="2">
        <v>0.213235294117647</v>
      </c>
      <c r="I138" s="2">
        <v>7.2727272727272696E-2</v>
      </c>
      <c r="J138" s="2">
        <v>3.3898305084745797E-2</v>
      </c>
      <c r="K138" s="2">
        <v>0.15300546448087399</v>
      </c>
      <c r="L138" s="2">
        <v>0.22748815165876801</v>
      </c>
      <c r="M138" s="2">
        <v>0.14671814671814701</v>
      </c>
      <c r="N138" s="2">
        <v>0.138047138047138</v>
      </c>
      <c r="O138" s="3">
        <v>0.84699453551912596</v>
      </c>
      <c r="P138" s="3">
        <v>2.21904761904762</v>
      </c>
    </row>
    <row r="139" spans="1:16" x14ac:dyDescent="0.3">
      <c r="A139" s="8" t="s">
        <v>15</v>
      </c>
      <c r="B139" s="8" t="s">
        <v>104</v>
      </c>
      <c r="C139" s="2">
        <v>5.1000488042947802E-2</v>
      </c>
      <c r="D139" s="2">
        <v>4.0863710239145597E-2</v>
      </c>
      <c r="E139" s="2">
        <v>3.9259424492527298E-2</v>
      </c>
      <c r="F139" s="2">
        <v>4.2283751878085397E-2</v>
      </c>
      <c r="G139" s="2">
        <v>4.0156507413509103E-2</v>
      </c>
      <c r="H139" s="2">
        <v>2.5539497129281299E-2</v>
      </c>
      <c r="I139" s="2">
        <v>3.8803088803088803E-2</v>
      </c>
      <c r="J139" s="2">
        <v>3.80970079910797E-2</v>
      </c>
      <c r="K139" s="2">
        <v>2.4167561761546701E-2</v>
      </c>
      <c r="L139" s="2">
        <v>0.123929382975004</v>
      </c>
      <c r="M139" s="2">
        <v>5.7853810264385699E-2</v>
      </c>
      <c r="N139" s="2">
        <v>4.7780064686856798E-2</v>
      </c>
      <c r="O139" s="3">
        <v>0.27586824203365601</v>
      </c>
      <c r="P139" s="3">
        <v>0.58978362703546705</v>
      </c>
    </row>
    <row r="140" spans="1:16" x14ac:dyDescent="0.3">
      <c r="A140" s="8" t="s">
        <v>15</v>
      </c>
      <c r="B140" s="8" t="s">
        <v>105</v>
      </c>
      <c r="C140" s="2">
        <v>-1.9920318725099601E-3</v>
      </c>
      <c r="D140" s="2">
        <v>2.59481037924152E-2</v>
      </c>
      <c r="E140" s="2">
        <v>1.9455252918287899E-3</v>
      </c>
      <c r="F140" s="2">
        <v>4.4660194174757299E-2</v>
      </c>
      <c r="G140" s="2">
        <v>1.4869888475836399E-2</v>
      </c>
      <c r="H140" s="2">
        <v>3.2967032967033003E-2</v>
      </c>
      <c r="I140" s="2">
        <v>6.2056737588652502E-2</v>
      </c>
      <c r="J140" s="2">
        <v>4.1736227045075097E-2</v>
      </c>
      <c r="K140" s="2">
        <v>8.3333333333333301E-2</v>
      </c>
      <c r="L140" s="2">
        <v>0.18639053254437901</v>
      </c>
      <c r="M140" s="2">
        <v>7.2319201995012503E-2</v>
      </c>
      <c r="N140" s="2">
        <v>5.4651162790697698E-2</v>
      </c>
      <c r="O140" s="3">
        <v>0.45352564102564102</v>
      </c>
      <c r="P140" s="3">
        <v>0.76459143968871601</v>
      </c>
    </row>
    <row r="141" spans="1:16" x14ac:dyDescent="0.3">
      <c r="A141" s="8" t="s">
        <v>15</v>
      </c>
      <c r="B141" s="8" t="s">
        <v>106</v>
      </c>
      <c r="C141" s="2">
        <v>0</v>
      </c>
      <c r="D141" s="2">
        <v>-4.8780487804878099E-2</v>
      </c>
      <c r="E141" s="2">
        <v>-0.20512820512820501</v>
      </c>
      <c r="F141" s="2">
        <v>0.19354838709677399</v>
      </c>
      <c r="G141" s="2">
        <v>8.1081081081081099E-2</v>
      </c>
      <c r="H141" s="2">
        <v>-0.05</v>
      </c>
      <c r="I141" s="2">
        <v>0.157894736842105</v>
      </c>
      <c r="J141" s="2">
        <v>6.8181818181818205E-2</v>
      </c>
      <c r="K141" s="2">
        <v>4.2553191489361701E-2</v>
      </c>
      <c r="L141" s="2">
        <v>0.102040816326531</v>
      </c>
      <c r="M141" s="2">
        <v>-3.7037037037037E-2</v>
      </c>
      <c r="N141" s="2">
        <v>-7.69230769230769E-2</v>
      </c>
      <c r="O141" s="3">
        <v>2.1276595744680899E-2</v>
      </c>
      <c r="P141" s="3">
        <v>0.230769230769231</v>
      </c>
    </row>
    <row r="142" spans="1:16" x14ac:dyDescent="0.3">
      <c r="A142" s="8" t="s">
        <v>15</v>
      </c>
      <c r="B142" s="8" t="s">
        <v>107</v>
      </c>
      <c r="C142" s="2">
        <v>6.67701863354037E-2</v>
      </c>
      <c r="D142" s="2">
        <v>3.4934497816593899E-2</v>
      </c>
      <c r="E142" s="2">
        <v>2.2503516174402299E-2</v>
      </c>
      <c r="F142" s="2">
        <v>7.0151306740027494E-2</v>
      </c>
      <c r="G142" s="2">
        <v>8.9974293059126003E-3</v>
      </c>
      <c r="H142" s="2">
        <v>7.2611464968152906E-2</v>
      </c>
      <c r="I142" s="2">
        <v>9.1448931116389506E-2</v>
      </c>
      <c r="J142" s="2">
        <v>0.17519042437432</v>
      </c>
      <c r="K142" s="2">
        <v>0.113888888888889</v>
      </c>
      <c r="L142" s="2">
        <v>0.26766417290108102</v>
      </c>
      <c r="M142" s="2">
        <v>0.12721311475409799</v>
      </c>
      <c r="N142" s="2">
        <v>0.114019778941245</v>
      </c>
      <c r="O142" s="3">
        <v>0.77314814814814803</v>
      </c>
      <c r="P142" s="3">
        <v>1.69338959212377</v>
      </c>
    </row>
    <row r="143" spans="1:16" x14ac:dyDescent="0.3">
      <c r="A143" s="8" t="s">
        <v>15</v>
      </c>
      <c r="B143" s="8" t="s">
        <v>108</v>
      </c>
      <c r="C143" s="2">
        <v>5.4054054054054099E-2</v>
      </c>
      <c r="D143" s="2">
        <v>-2.5641025641025599E-2</v>
      </c>
      <c r="E143" s="2">
        <v>0.157894736842105</v>
      </c>
      <c r="F143" s="2">
        <v>0.11363636363636399</v>
      </c>
      <c r="G143" s="2">
        <v>-2.04081632653061E-2</v>
      </c>
      <c r="H143" s="2">
        <v>4.1666666666666699E-2</v>
      </c>
      <c r="I143" s="2">
        <v>0.12</v>
      </c>
      <c r="J143" s="2">
        <v>5.3571428571428603E-2</v>
      </c>
      <c r="K143" s="2">
        <v>0.101694915254237</v>
      </c>
      <c r="L143" s="2">
        <v>4.6153846153846198E-2</v>
      </c>
      <c r="M143" s="2">
        <v>-1.4705882352941201E-2</v>
      </c>
      <c r="N143" s="2">
        <v>0.14925373134328401</v>
      </c>
      <c r="O143" s="3">
        <v>0.305084745762712</v>
      </c>
      <c r="P143" s="3">
        <v>1.0263157894736801</v>
      </c>
    </row>
    <row r="144" spans="1:16" x14ac:dyDescent="0.3">
      <c r="A144" s="8" t="s">
        <v>15</v>
      </c>
      <c r="B144" s="8" t="s">
        <v>17</v>
      </c>
      <c r="C144" s="2">
        <v>2.1978021978022001E-2</v>
      </c>
      <c r="D144" s="2">
        <v>4.3010752688171998E-2</v>
      </c>
      <c r="E144" s="2">
        <v>0.11340206185567001</v>
      </c>
      <c r="F144" s="2">
        <v>7.4074074074074098E-2</v>
      </c>
      <c r="G144" s="2">
        <v>6.8965517241379296E-2</v>
      </c>
      <c r="H144" s="2">
        <v>4.0322580645161303E-2</v>
      </c>
      <c r="I144" s="2">
        <v>3.1007751937984499E-2</v>
      </c>
      <c r="J144" s="2">
        <v>3.00751879699248E-2</v>
      </c>
      <c r="K144" s="2">
        <v>2.9197080291970798E-2</v>
      </c>
      <c r="L144" s="2">
        <v>0.19148936170212799</v>
      </c>
      <c r="M144" s="2">
        <v>3.5714285714285698E-2</v>
      </c>
      <c r="N144" s="2">
        <v>3.4482758620689703E-2</v>
      </c>
      <c r="O144" s="3">
        <v>0.31386861313868603</v>
      </c>
      <c r="P144" s="3">
        <v>0.85567010309278302</v>
      </c>
    </row>
    <row r="145" spans="1:16" x14ac:dyDescent="0.3">
      <c r="A145" s="8" t="s">
        <v>15</v>
      </c>
      <c r="B145" s="8" t="s">
        <v>109</v>
      </c>
      <c r="C145" s="2">
        <v>8.2855653986451297E-2</v>
      </c>
      <c r="D145" s="2">
        <v>6.4003849855630401E-2</v>
      </c>
      <c r="E145" s="2">
        <v>5.6309362279511499E-2</v>
      </c>
      <c r="F145" s="2">
        <v>7.23613787197602E-2</v>
      </c>
      <c r="G145" s="2">
        <v>6.7278897983629501E-2</v>
      </c>
      <c r="H145" s="2">
        <v>6.1541339319117101E-2</v>
      </c>
      <c r="I145" s="2">
        <v>5.8502202643171797E-2</v>
      </c>
      <c r="J145" s="2">
        <v>5.6767105044115203E-2</v>
      </c>
      <c r="K145" s="2">
        <v>4.4580970384373003E-2</v>
      </c>
      <c r="L145" s="2">
        <v>0.14085356658120901</v>
      </c>
      <c r="M145" s="2">
        <v>6.5036351619299396E-2</v>
      </c>
      <c r="N145" s="2">
        <v>5.3742087625667102E-2</v>
      </c>
      <c r="O145" s="3">
        <v>0.33742911153119098</v>
      </c>
      <c r="P145" s="3">
        <v>0.91994572591587498</v>
      </c>
    </row>
    <row r="146" spans="1:16" x14ac:dyDescent="0.3">
      <c r="A146" s="8" t="s">
        <v>15</v>
      </c>
      <c r="B146" s="8" t="s">
        <v>110</v>
      </c>
      <c r="C146" s="2">
        <v>6.3451776649746203E-2</v>
      </c>
      <c r="D146" s="2">
        <v>3.42084327764519E-2</v>
      </c>
      <c r="E146" s="2">
        <v>4.6153846153846198E-2</v>
      </c>
      <c r="F146" s="2">
        <v>2.5735294117647099E-2</v>
      </c>
      <c r="G146" s="2">
        <v>3.5125448028673803E-2</v>
      </c>
      <c r="H146" s="2">
        <v>5.4016620498614998E-2</v>
      </c>
      <c r="I146" s="2">
        <v>2.75952693823916E-2</v>
      </c>
      <c r="J146" s="2">
        <v>1.9181585677749399E-2</v>
      </c>
      <c r="K146" s="2">
        <v>2.0075282308657499E-2</v>
      </c>
      <c r="L146" s="2">
        <v>0.13345633456334599</v>
      </c>
      <c r="M146" s="2">
        <v>6.2940857297883901E-2</v>
      </c>
      <c r="N146" s="2">
        <v>4.4920877998979099E-2</v>
      </c>
      <c r="O146" s="3">
        <v>0.28419071518193201</v>
      </c>
      <c r="P146" s="3">
        <v>0.57461538461538497</v>
      </c>
    </row>
    <row r="147" spans="1:16" x14ac:dyDescent="0.3">
      <c r="A147" s="8" t="s">
        <v>15</v>
      </c>
      <c r="B147" s="8" t="s">
        <v>111</v>
      </c>
      <c r="C147" s="2">
        <v>-4.0525739320919997E-2</v>
      </c>
      <c r="D147" s="2">
        <v>-5.3310502283105E-2</v>
      </c>
      <c r="E147" s="2">
        <v>-6.0412395996623701E-2</v>
      </c>
      <c r="F147" s="2">
        <v>-3.5805954825461998E-2</v>
      </c>
      <c r="G147" s="2">
        <v>-4.7650738719552797E-2</v>
      </c>
      <c r="H147" s="2">
        <v>-4.8078266946191502E-2</v>
      </c>
      <c r="I147" s="2">
        <v>-3.4649831155483798E-2</v>
      </c>
      <c r="J147" s="2">
        <v>-2.26615969581749E-2</v>
      </c>
      <c r="K147" s="2">
        <v>-1.1515717398070301E-2</v>
      </c>
      <c r="L147" s="2">
        <v>-0.24905541561712799</v>
      </c>
      <c r="M147" s="2">
        <v>-0.20712788259958101</v>
      </c>
      <c r="N147" s="2">
        <v>-0.143310417768377</v>
      </c>
      <c r="O147" s="3">
        <v>-0.495798319327731</v>
      </c>
      <c r="P147" s="3">
        <v>-0.60930905583021799</v>
      </c>
    </row>
    <row r="148" spans="1:16" x14ac:dyDescent="0.3">
      <c r="A148" s="8" t="s">
        <v>16</v>
      </c>
      <c r="B148" s="8" t="s">
        <v>103</v>
      </c>
      <c r="C148" s="2">
        <v>4.4444444444444398E-2</v>
      </c>
      <c r="D148" s="2">
        <v>0</v>
      </c>
      <c r="E148" s="2">
        <v>-4.2553191489361701E-2</v>
      </c>
      <c r="F148" s="2">
        <v>0.1</v>
      </c>
      <c r="G148" s="2">
        <v>0.19191919191919199</v>
      </c>
      <c r="H148" s="2">
        <v>0.11864406779661001</v>
      </c>
      <c r="I148" s="2">
        <v>0.12121212121212099</v>
      </c>
      <c r="J148" s="2">
        <v>0.101351351351351</v>
      </c>
      <c r="K148" s="2">
        <v>0.14723926380368099</v>
      </c>
      <c r="L148" s="2">
        <v>0.36898395721925098</v>
      </c>
      <c r="M148" s="2">
        <v>0.1796875</v>
      </c>
      <c r="N148" s="2">
        <v>-3.3112582781456998E-2</v>
      </c>
      <c r="O148" s="3">
        <v>0.79141104294478504</v>
      </c>
      <c r="P148" s="3">
        <v>2.1063829787234001</v>
      </c>
    </row>
    <row r="149" spans="1:16" x14ac:dyDescent="0.3">
      <c r="A149" s="8" t="s">
        <v>16</v>
      </c>
      <c r="B149" s="8" t="s">
        <v>104</v>
      </c>
      <c r="C149" s="2">
        <v>4.22094841063054E-2</v>
      </c>
      <c r="D149" s="2">
        <v>2.5000000000000001E-2</v>
      </c>
      <c r="E149" s="2">
        <v>2.1463414634146302E-2</v>
      </c>
      <c r="F149" s="2">
        <v>2.2445081184336201E-2</v>
      </c>
      <c r="G149" s="2">
        <v>3.8299859878561403E-2</v>
      </c>
      <c r="H149" s="2">
        <v>6.1178587494376997E-2</v>
      </c>
      <c r="I149" s="2">
        <v>4.2814752013565098E-2</v>
      </c>
      <c r="J149" s="2">
        <v>5.24390243902439E-2</v>
      </c>
      <c r="K149" s="2">
        <v>5.75511780610274E-2</v>
      </c>
      <c r="L149" s="2">
        <v>0.12271731190650099</v>
      </c>
      <c r="M149" s="2">
        <v>7.8399479505530306E-2</v>
      </c>
      <c r="N149" s="2">
        <v>2.3831070889894401E-2</v>
      </c>
      <c r="O149" s="3">
        <v>0.310930861336423</v>
      </c>
      <c r="P149" s="3">
        <v>0.655609756097561</v>
      </c>
    </row>
    <row r="150" spans="1:16" x14ac:dyDescent="0.3">
      <c r="A150" s="8" t="s">
        <v>16</v>
      </c>
      <c r="B150" s="8" t="s">
        <v>105</v>
      </c>
      <c r="C150" s="2">
        <v>1.5552099533436999E-2</v>
      </c>
      <c r="D150" s="2">
        <v>-4.1347626339969398E-2</v>
      </c>
      <c r="E150" s="2">
        <v>2.23642172523962E-2</v>
      </c>
      <c r="F150" s="2">
        <v>2.8125000000000001E-2</v>
      </c>
      <c r="G150" s="2">
        <v>6.5349544072948296E-2</v>
      </c>
      <c r="H150" s="2">
        <v>1.5691868758915799E-2</v>
      </c>
      <c r="I150" s="2">
        <v>5.47752808988764E-2</v>
      </c>
      <c r="J150" s="2">
        <v>1.99733688415446E-2</v>
      </c>
      <c r="K150" s="2">
        <v>6.9190600522193196E-2</v>
      </c>
      <c r="L150" s="2">
        <v>0.11721611721611699</v>
      </c>
      <c r="M150" s="2">
        <v>0.18142076502732199</v>
      </c>
      <c r="N150" s="2">
        <v>4.9953746530989801E-2</v>
      </c>
      <c r="O150" s="3">
        <v>0.48172323759791102</v>
      </c>
      <c r="P150" s="3">
        <v>0.81309904153354595</v>
      </c>
    </row>
    <row r="151" spans="1:16" x14ac:dyDescent="0.3">
      <c r="A151" s="8" t="s">
        <v>16</v>
      </c>
      <c r="B151" s="8" t="s">
        <v>106</v>
      </c>
      <c r="C151" s="2">
        <v>0</v>
      </c>
      <c r="D151" s="2">
        <v>0</v>
      </c>
      <c r="E151" s="2">
        <v>0.5</v>
      </c>
      <c r="F151" s="2">
        <v>-0.16666666666666699</v>
      </c>
      <c r="G151" s="2">
        <v>0</v>
      </c>
      <c r="H151" s="2">
        <v>0.4</v>
      </c>
      <c r="I151" s="2">
        <v>0</v>
      </c>
      <c r="J151" s="2">
        <v>-0.28571428571428598</v>
      </c>
      <c r="K151" s="2">
        <v>0</v>
      </c>
      <c r="L151" s="2">
        <v>1</v>
      </c>
      <c r="M151" s="2">
        <v>0.2</v>
      </c>
      <c r="N151" s="2">
        <v>-0.16666666666666699</v>
      </c>
      <c r="O151" s="3">
        <v>1</v>
      </c>
      <c r="P151" s="3">
        <v>1.5</v>
      </c>
    </row>
    <row r="152" spans="1:16" x14ac:dyDescent="0.3">
      <c r="A152" s="8" t="s">
        <v>16</v>
      </c>
      <c r="B152" s="8" t="s">
        <v>107</v>
      </c>
      <c r="C152" s="2">
        <v>6.3694267515923596E-3</v>
      </c>
      <c r="D152" s="2">
        <v>6.6455696202531597E-2</v>
      </c>
      <c r="E152" s="2">
        <v>3.1157270029673601E-2</v>
      </c>
      <c r="F152" s="2">
        <v>4.1726618705036002E-2</v>
      </c>
      <c r="G152" s="2">
        <v>5.24861878453039E-2</v>
      </c>
      <c r="H152" s="2">
        <v>8.7926509186351698E-2</v>
      </c>
      <c r="I152" s="2">
        <v>0.13992762364294301</v>
      </c>
      <c r="J152" s="2">
        <v>0.136507936507936</v>
      </c>
      <c r="K152" s="2">
        <v>0.210428305400372</v>
      </c>
      <c r="L152" s="2">
        <v>0.208461538461538</v>
      </c>
      <c r="M152" s="2">
        <v>0.18395926161680501</v>
      </c>
      <c r="N152" s="2">
        <v>7.0430107526881697E-2</v>
      </c>
      <c r="O152" s="3">
        <v>0.853817504655493</v>
      </c>
      <c r="P152" s="3">
        <v>1.9540059347181</v>
      </c>
    </row>
    <row r="153" spans="1:16" x14ac:dyDescent="0.3">
      <c r="A153" s="8" t="s">
        <v>16</v>
      </c>
      <c r="B153" s="8" t="s">
        <v>108</v>
      </c>
      <c r="C153" s="2">
        <v>0.25</v>
      </c>
      <c r="D153" s="2">
        <v>6.6666666666666693E-2</v>
      </c>
      <c r="E153" s="2">
        <v>-0.15625</v>
      </c>
      <c r="F153" s="2">
        <v>0.33333333333333298</v>
      </c>
      <c r="G153" s="2">
        <v>-8.3333333333333301E-2</v>
      </c>
      <c r="H153" s="2">
        <v>6.0606060606060601E-2</v>
      </c>
      <c r="I153" s="2">
        <v>0.114285714285714</v>
      </c>
      <c r="J153" s="2">
        <v>5.1282051282051301E-2</v>
      </c>
      <c r="K153" s="2">
        <v>7.3170731707317097E-2</v>
      </c>
      <c r="L153" s="2">
        <v>0.36363636363636398</v>
      </c>
      <c r="M153" s="2">
        <v>0.116666666666667</v>
      </c>
      <c r="N153" s="2">
        <v>5.9701492537313397E-2</v>
      </c>
      <c r="O153" s="3">
        <v>0.73170731707317105</v>
      </c>
      <c r="P153" s="3">
        <v>1.21875</v>
      </c>
    </row>
    <row r="154" spans="1:16" x14ac:dyDescent="0.3">
      <c r="A154" s="8" t="s">
        <v>16</v>
      </c>
      <c r="B154" s="8" t="s">
        <v>17</v>
      </c>
      <c r="C154" s="2">
        <v>-0.10344827586206901</v>
      </c>
      <c r="D154" s="2">
        <v>9.6153846153846201E-2</v>
      </c>
      <c r="E154" s="2">
        <v>5.2631578947368397E-2</v>
      </c>
      <c r="F154" s="2">
        <v>1.6666666666666701E-2</v>
      </c>
      <c r="G154" s="2">
        <v>0.14754098360655701</v>
      </c>
      <c r="H154" s="2">
        <v>5.7142857142857099E-2</v>
      </c>
      <c r="I154" s="2">
        <v>4.0540540540540501E-2</v>
      </c>
      <c r="J154" s="2">
        <v>6.4935064935064901E-2</v>
      </c>
      <c r="K154" s="2">
        <v>-1.21951219512195E-2</v>
      </c>
      <c r="L154" s="2">
        <v>0.172839506172839</v>
      </c>
      <c r="M154" s="2">
        <v>6.3157894736842093E-2</v>
      </c>
      <c r="N154" s="2">
        <v>9.9009900990098994E-3</v>
      </c>
      <c r="O154" s="3">
        <v>0.24390243902438999</v>
      </c>
      <c r="P154" s="3">
        <v>0.78947368421052599</v>
      </c>
    </row>
    <row r="155" spans="1:16" x14ac:dyDescent="0.3">
      <c r="A155" s="8" t="s">
        <v>16</v>
      </c>
      <c r="B155" s="8" t="s">
        <v>109</v>
      </c>
      <c r="C155" s="2">
        <v>7.5534759358288794E-2</v>
      </c>
      <c r="D155" s="2">
        <v>4.8477315102548199E-2</v>
      </c>
      <c r="E155" s="2">
        <v>5.6312981624184903E-2</v>
      </c>
      <c r="F155" s="2">
        <v>8.5297418630752006E-2</v>
      </c>
      <c r="G155" s="2">
        <v>8.0661840744570806E-2</v>
      </c>
      <c r="H155" s="2">
        <v>7.55980861244019E-2</v>
      </c>
      <c r="I155" s="2">
        <v>4.8932384341636999E-2</v>
      </c>
      <c r="J155" s="2">
        <v>7.0398642917726906E-2</v>
      </c>
      <c r="K155" s="2">
        <v>6.1014263074484897E-2</v>
      </c>
      <c r="L155" s="2">
        <v>0.174383868558626</v>
      </c>
      <c r="M155" s="2">
        <v>0.102384737678855</v>
      </c>
      <c r="N155" s="2">
        <v>6.6051341217190696E-2</v>
      </c>
      <c r="O155" s="3">
        <v>0.46434231378763902</v>
      </c>
      <c r="P155" s="3">
        <v>1.19087136929461</v>
      </c>
    </row>
    <row r="156" spans="1:16" x14ac:dyDescent="0.3">
      <c r="A156" s="8" t="s">
        <v>16</v>
      </c>
      <c r="B156" s="8" t="s">
        <v>110</v>
      </c>
      <c r="C156" s="2">
        <v>3.3391915641476297E-2</v>
      </c>
      <c r="D156" s="2">
        <v>5.2721088435374201E-2</v>
      </c>
      <c r="E156" s="2">
        <v>4.3618739903069498E-2</v>
      </c>
      <c r="F156" s="2">
        <v>4.1795665634674899E-2</v>
      </c>
      <c r="G156" s="2">
        <v>4.0118870728083199E-2</v>
      </c>
      <c r="H156" s="2">
        <v>0.03</v>
      </c>
      <c r="I156" s="2">
        <v>5.9639389736477103E-2</v>
      </c>
      <c r="J156" s="2">
        <v>1.43979057591623E-2</v>
      </c>
      <c r="K156" s="2">
        <v>4.2580645161290301E-2</v>
      </c>
      <c r="L156" s="2">
        <v>0.19925742574257399</v>
      </c>
      <c r="M156" s="2">
        <v>7.9463364293085703E-2</v>
      </c>
      <c r="N156" s="2">
        <v>2.4856596558317401E-2</v>
      </c>
      <c r="O156" s="3">
        <v>0.38322580645161303</v>
      </c>
      <c r="P156" s="3">
        <v>0.731825525040388</v>
      </c>
    </row>
    <row r="157" spans="1:16" x14ac:dyDescent="0.3">
      <c r="A157" s="8" t="s">
        <v>16</v>
      </c>
      <c r="B157" s="8" t="s">
        <v>111</v>
      </c>
      <c r="C157" s="2">
        <v>-4.3557168784029002E-2</v>
      </c>
      <c r="D157" s="2">
        <v>-6.0958254269449702E-2</v>
      </c>
      <c r="E157" s="2">
        <v>-5.8095478656226301E-2</v>
      </c>
      <c r="F157" s="2">
        <v>-3.8348082595870199E-2</v>
      </c>
      <c r="G157" s="2">
        <v>-4.76854433909649E-2</v>
      </c>
      <c r="H157" s="2">
        <v>-5.6222547584187398E-2</v>
      </c>
      <c r="I157" s="2">
        <v>-3.1026993484331401E-2</v>
      </c>
      <c r="J157" s="2">
        <v>-1.6650656420108899E-2</v>
      </c>
      <c r="K157" s="2">
        <v>-1.7909475740801001E-2</v>
      </c>
      <c r="L157" s="2">
        <v>-0.247347480106101</v>
      </c>
      <c r="M157" s="2">
        <v>-0.209251101321586</v>
      </c>
      <c r="N157" s="2">
        <v>-0.14540389972144799</v>
      </c>
      <c r="O157" s="3">
        <v>-0.50048844024747596</v>
      </c>
      <c r="P157" s="3">
        <v>-0.61252841626673404</v>
      </c>
    </row>
    <row r="158" spans="1:16" x14ac:dyDescent="0.3">
      <c r="A158" s="8" t="s">
        <v>17</v>
      </c>
      <c r="B158" s="8" t="s">
        <v>103</v>
      </c>
      <c r="C158" s="2">
        <v>-0.13750000000000001</v>
      </c>
      <c r="D158" s="2">
        <v>-0.23913043478260901</v>
      </c>
      <c r="E158" s="2">
        <v>-0.30476190476190501</v>
      </c>
      <c r="F158" s="2">
        <v>-0.17808219178082199</v>
      </c>
      <c r="G158" s="2">
        <v>6.6666666666666693E-2</v>
      </c>
      <c r="H158" s="2">
        <v>0.828125</v>
      </c>
      <c r="I158" s="2">
        <v>0.56410256410256399</v>
      </c>
      <c r="J158" s="2">
        <v>0.38251366120218599</v>
      </c>
      <c r="K158" s="2">
        <v>0.32411067193675902</v>
      </c>
      <c r="L158" s="2">
        <v>-0.205970149253731</v>
      </c>
      <c r="M158" s="2">
        <v>0.33834586466165401</v>
      </c>
      <c r="N158" s="2">
        <v>0.53370786516853896</v>
      </c>
      <c r="O158" s="3">
        <v>1.1581027667984201</v>
      </c>
      <c r="P158" s="3">
        <v>4.2</v>
      </c>
    </row>
    <row r="159" spans="1:16" x14ac:dyDescent="0.3">
      <c r="A159" s="8" t="s">
        <v>17</v>
      </c>
      <c r="B159" s="8" t="s">
        <v>104</v>
      </c>
      <c r="C159" s="2">
        <v>-5.3576600057920601E-2</v>
      </c>
      <c r="D159" s="2">
        <v>-0.10587515299877601</v>
      </c>
      <c r="E159" s="2">
        <v>-0.28370978781656397</v>
      </c>
      <c r="F159" s="2">
        <v>-0.15910176779742</v>
      </c>
      <c r="G159" s="2">
        <v>5.39772727272727E-2</v>
      </c>
      <c r="H159" s="2">
        <v>5.98382749326146E-2</v>
      </c>
      <c r="I159" s="2">
        <v>0.24872838250254301</v>
      </c>
      <c r="J159" s="2">
        <v>0.127902240325866</v>
      </c>
      <c r="K159" s="2">
        <v>6.2477428674611798E-2</v>
      </c>
      <c r="L159" s="2">
        <v>-3.6709721278042097E-2</v>
      </c>
      <c r="M159" s="2">
        <v>0.15772759350741</v>
      </c>
      <c r="N159" s="2">
        <v>0.42304175556232898</v>
      </c>
      <c r="O159" s="3">
        <v>0.68616829180209504</v>
      </c>
      <c r="P159" s="3">
        <v>0.59787816563997298</v>
      </c>
    </row>
    <row r="160" spans="1:16" x14ac:dyDescent="0.3">
      <c r="A160" s="8" t="s">
        <v>17</v>
      </c>
      <c r="B160" s="8" t="s">
        <v>105</v>
      </c>
      <c r="C160" s="2">
        <v>-2.0912547528517102E-2</v>
      </c>
      <c r="D160" s="2">
        <v>-0.16699029126213599</v>
      </c>
      <c r="E160" s="2">
        <v>-0.28438228438228402</v>
      </c>
      <c r="F160" s="2">
        <v>-0.11400651465797999</v>
      </c>
      <c r="G160" s="2">
        <v>0.110294117647059</v>
      </c>
      <c r="H160" s="2">
        <v>0.18874172185430499</v>
      </c>
      <c r="I160" s="2">
        <v>0.440111420612813</v>
      </c>
      <c r="J160" s="2">
        <v>0.34235976789168299</v>
      </c>
      <c r="K160" s="2">
        <v>0.26945244956772302</v>
      </c>
      <c r="L160" s="2">
        <v>0.284903518728717</v>
      </c>
      <c r="M160" s="2">
        <v>0.54240282685512398</v>
      </c>
      <c r="N160" s="2">
        <v>0.60309278350515505</v>
      </c>
      <c r="O160" s="3">
        <v>3.03314121037464</v>
      </c>
      <c r="P160" s="3">
        <v>5.5244755244755197</v>
      </c>
    </row>
    <row r="161" spans="1:16" x14ac:dyDescent="0.3">
      <c r="A161" s="8" t="s">
        <v>17</v>
      </c>
      <c r="B161" s="8" t="s">
        <v>106</v>
      </c>
      <c r="C161" s="2">
        <v>-0.28125</v>
      </c>
      <c r="D161" s="2">
        <v>-0.28985507246376802</v>
      </c>
      <c r="E161" s="2">
        <v>-0.30612244897959201</v>
      </c>
      <c r="F161" s="2">
        <v>0.14705882352941199</v>
      </c>
      <c r="G161" s="2">
        <v>-0.102564102564103</v>
      </c>
      <c r="H161" s="2">
        <v>2.8571428571428598E-2</v>
      </c>
      <c r="I161" s="2">
        <v>5.5555555555555601E-2</v>
      </c>
      <c r="J161" s="2">
        <v>0.157894736842105</v>
      </c>
      <c r="K161" s="2">
        <v>4.5454545454545497E-2</v>
      </c>
      <c r="L161" s="2">
        <v>-8.6956521739130405E-2</v>
      </c>
      <c r="M161" s="2">
        <v>0</v>
      </c>
      <c r="N161" s="2">
        <v>0.238095238095238</v>
      </c>
      <c r="O161" s="3">
        <v>0.18181818181818199</v>
      </c>
      <c r="P161" s="3">
        <v>6.1224489795918401E-2</v>
      </c>
    </row>
    <row r="162" spans="1:16" x14ac:dyDescent="0.3">
      <c r="A162" s="8" t="s">
        <v>17</v>
      </c>
      <c r="B162" s="8" t="s">
        <v>107</v>
      </c>
      <c r="C162" s="2">
        <v>-2.4824952259707201E-2</v>
      </c>
      <c r="D162" s="2">
        <v>-0.15339425587467401</v>
      </c>
      <c r="E162" s="2">
        <v>-0.34464148033924402</v>
      </c>
      <c r="F162" s="2">
        <v>-7.2941176470588204E-2</v>
      </c>
      <c r="G162" s="2">
        <v>0.14593908629441599</v>
      </c>
      <c r="H162" s="2">
        <v>0.41085271317829503</v>
      </c>
      <c r="I162" s="2">
        <v>0.59811616954474101</v>
      </c>
      <c r="J162" s="2">
        <v>0.33595284872298598</v>
      </c>
      <c r="K162" s="2">
        <v>0.213970588235294</v>
      </c>
      <c r="L162" s="2">
        <v>0.117807389460933</v>
      </c>
      <c r="M162" s="2">
        <v>0.44865890002709302</v>
      </c>
      <c r="N162" s="2">
        <v>0.36749579203291599</v>
      </c>
      <c r="O162" s="3">
        <v>1.6882352941176499</v>
      </c>
      <c r="P162" s="3">
        <v>4.6376252891287599</v>
      </c>
    </row>
    <row r="163" spans="1:16" x14ac:dyDescent="0.3">
      <c r="A163" s="8" t="s">
        <v>17</v>
      </c>
      <c r="B163" s="8" t="s">
        <v>108</v>
      </c>
      <c r="C163" s="2">
        <v>-0.25</v>
      </c>
      <c r="D163" s="2">
        <v>-0.38095238095238099</v>
      </c>
      <c r="E163" s="2">
        <v>0</v>
      </c>
      <c r="F163" s="2">
        <v>7.69230769230769E-2</v>
      </c>
      <c r="G163" s="2">
        <v>0.28571428571428598</v>
      </c>
      <c r="H163" s="2">
        <v>0.27777777777777801</v>
      </c>
      <c r="I163" s="2">
        <v>0.30434782608695699</v>
      </c>
      <c r="J163" s="2">
        <v>0.233333333333333</v>
      </c>
      <c r="K163" s="2">
        <v>0.162162162162162</v>
      </c>
      <c r="L163" s="2">
        <v>0.30232558139534899</v>
      </c>
      <c r="M163" s="2">
        <v>0.30357142857142899</v>
      </c>
      <c r="N163" s="2">
        <v>0.45205479452054798</v>
      </c>
      <c r="O163" s="3">
        <v>1.86486486486486</v>
      </c>
      <c r="P163" s="3">
        <v>7.1538461538461497</v>
      </c>
    </row>
    <row r="164" spans="1:16" x14ac:dyDescent="0.3">
      <c r="A164" s="8" t="s">
        <v>17</v>
      </c>
      <c r="B164" s="8" t="s">
        <v>17</v>
      </c>
      <c r="C164" s="2">
        <v>-5.60747663551402E-2</v>
      </c>
      <c r="D164" s="2">
        <v>-0.10891089108910899</v>
      </c>
      <c r="E164" s="2">
        <v>-0.211111111111111</v>
      </c>
      <c r="F164" s="2">
        <v>-0.25352112676056299</v>
      </c>
      <c r="G164" s="2">
        <v>0.20754716981132099</v>
      </c>
      <c r="H164" s="2">
        <v>-0.15625</v>
      </c>
      <c r="I164" s="2">
        <v>3.7037037037037E-2</v>
      </c>
      <c r="J164" s="2">
        <v>0.214285714285714</v>
      </c>
      <c r="K164" s="2">
        <v>0</v>
      </c>
      <c r="L164" s="2">
        <v>0.26470588235294101</v>
      </c>
      <c r="M164" s="2">
        <v>3.4883720930232599E-2</v>
      </c>
      <c r="N164" s="2">
        <v>0.449438202247191</v>
      </c>
      <c r="O164" s="3">
        <v>0.89705882352941202</v>
      </c>
      <c r="P164" s="3">
        <v>0.43333333333333302</v>
      </c>
    </row>
    <row r="165" spans="1:16" x14ac:dyDescent="0.3">
      <c r="A165" s="8" t="s">
        <v>17</v>
      </c>
      <c r="B165" s="8" t="s">
        <v>109</v>
      </c>
      <c r="C165" s="2">
        <v>-5.0176056338028199E-2</v>
      </c>
      <c r="D165" s="2">
        <v>-0.163113994439296</v>
      </c>
      <c r="E165" s="2">
        <v>-0.24695459579180501</v>
      </c>
      <c r="F165" s="2">
        <v>-0.110294117647059</v>
      </c>
      <c r="G165" s="2">
        <v>8.5950413223140495E-2</v>
      </c>
      <c r="H165" s="2">
        <v>8.9802130898021304E-2</v>
      </c>
      <c r="I165" s="2">
        <v>0.114525139664804</v>
      </c>
      <c r="J165" s="2">
        <v>0.23057644110275699</v>
      </c>
      <c r="K165" s="2">
        <v>5.2953156822810599E-2</v>
      </c>
      <c r="L165" s="2">
        <v>8.7040618955512607E-3</v>
      </c>
      <c r="M165" s="2">
        <v>0.19558964525407499</v>
      </c>
      <c r="N165" s="2">
        <v>0.31435445068163598</v>
      </c>
      <c r="O165" s="3">
        <v>0.66904276985743405</v>
      </c>
      <c r="P165" s="3">
        <v>0.81506090808416398</v>
      </c>
    </row>
    <row r="166" spans="1:16" x14ac:dyDescent="0.3">
      <c r="A166" s="8" t="s">
        <v>17</v>
      </c>
      <c r="B166" s="8" t="s">
        <v>110</v>
      </c>
      <c r="C166" s="2">
        <v>-5.63380281690141E-2</v>
      </c>
      <c r="D166" s="2">
        <v>-0.171641791044776</v>
      </c>
      <c r="E166" s="2">
        <v>-0.25405405405405401</v>
      </c>
      <c r="F166" s="2">
        <v>-0.113526570048309</v>
      </c>
      <c r="G166" s="2">
        <v>-2.4523160762942801E-2</v>
      </c>
      <c r="H166" s="2">
        <v>0.103351955307263</v>
      </c>
      <c r="I166" s="2">
        <v>5.3164556962025301E-2</v>
      </c>
      <c r="J166" s="2">
        <v>0.14182692307692299</v>
      </c>
      <c r="K166" s="2">
        <v>0.16</v>
      </c>
      <c r="L166" s="2">
        <v>1.8148820326678802E-2</v>
      </c>
      <c r="M166" s="2">
        <v>0.21925133689839599</v>
      </c>
      <c r="N166" s="2">
        <v>0.25</v>
      </c>
      <c r="O166" s="3">
        <v>0.8</v>
      </c>
      <c r="P166" s="3">
        <v>0.54054054054054101</v>
      </c>
    </row>
    <row r="167" spans="1:16" x14ac:dyDescent="0.3">
      <c r="A167" s="8" t="s">
        <v>17</v>
      </c>
      <c r="B167" s="8" t="s">
        <v>111</v>
      </c>
      <c r="C167" s="2">
        <v>-0.15506628787878801</v>
      </c>
      <c r="D167" s="2">
        <v>-0.24460633230596801</v>
      </c>
      <c r="E167" s="2">
        <v>-0.47830118694362</v>
      </c>
      <c r="F167" s="2">
        <v>-0.42907927479559199</v>
      </c>
      <c r="G167" s="2">
        <v>-0.29576587795765902</v>
      </c>
      <c r="H167" s="2">
        <v>-0.26436781609195398</v>
      </c>
      <c r="I167" s="2">
        <v>-0.18269230769230799</v>
      </c>
      <c r="J167" s="2">
        <v>7.3529411764705899E-3</v>
      </c>
      <c r="K167" s="2">
        <v>-0.118248175182482</v>
      </c>
      <c r="L167" s="2">
        <v>-0.41225165562913901</v>
      </c>
      <c r="M167" s="2">
        <v>-0.30140845070422501</v>
      </c>
      <c r="N167" s="2">
        <v>-5.6451612903225798E-2</v>
      </c>
      <c r="O167" s="3">
        <v>-0.65839416058394196</v>
      </c>
      <c r="P167" s="3">
        <v>-0.95660237388724001</v>
      </c>
    </row>
    <row r="168" spans="1:16" x14ac:dyDescent="0.3">
      <c r="A168" s="11" t="s">
        <v>18</v>
      </c>
      <c r="B168" s="11" t="s">
        <v>18</v>
      </c>
      <c r="C168" s="3">
        <v>8.53778297014951E-3</v>
      </c>
      <c r="D168" s="3">
        <v>-5.6240845123624898E-3</v>
      </c>
      <c r="E168" s="3">
        <v>-9.2393667087341293E-3</v>
      </c>
      <c r="F168" s="3">
        <v>1.06802651534516E-2</v>
      </c>
      <c r="G168" s="3">
        <v>2.277450166288E-2</v>
      </c>
      <c r="H168" s="3">
        <v>3.1189983597233802E-2</v>
      </c>
      <c r="I168" s="3">
        <v>4.04060589105152E-2</v>
      </c>
      <c r="J168" s="3">
        <v>4.5847418561770097E-2</v>
      </c>
      <c r="K168" s="3">
        <v>4.1901893445483097E-2</v>
      </c>
      <c r="L168" s="3">
        <v>4.41333554252758E-2</v>
      </c>
      <c r="M168" s="3">
        <v>5.9581608605519601E-2</v>
      </c>
      <c r="N168" s="3">
        <v>4.5629944970031401E-2</v>
      </c>
      <c r="O168" s="3">
        <v>0.205300178141816</v>
      </c>
      <c r="P168" s="3">
        <v>0.38505662224961101</v>
      </c>
    </row>
    <row r="169" spans="1:16" x14ac:dyDescent="0.3">
      <c r="A169" s="15"/>
      <c r="B169" s="15"/>
    </row>
    <row r="170" spans="1:16" x14ac:dyDescent="0.3">
      <c r="A170" s="13" t="s">
        <v>42</v>
      </c>
      <c r="B170" s="15"/>
    </row>
    <row r="171" spans="1:16" x14ac:dyDescent="0.3">
      <c r="A171" s="14" t="s">
        <v>43</v>
      </c>
      <c r="B171" s="15"/>
    </row>
    <row r="172" spans="1:16" x14ac:dyDescent="0.3">
      <c r="A172" s="14" t="s">
        <v>44</v>
      </c>
      <c r="B172" s="15"/>
    </row>
    <row r="173" spans="1:16" x14ac:dyDescent="0.3">
      <c r="A173" s="14" t="s">
        <v>114</v>
      </c>
      <c r="B173" s="15"/>
    </row>
    <row r="174" spans="1:16" x14ac:dyDescent="0.3">
      <c r="A174" s="14" t="s">
        <v>45</v>
      </c>
      <c r="B174" s="15"/>
    </row>
    <row r="175" spans="1:16" x14ac:dyDescent="0.3">
      <c r="A175" s="14" t="s">
        <v>46</v>
      </c>
      <c r="B175" s="15"/>
    </row>
    <row r="176" spans="1:16" x14ac:dyDescent="0.3">
      <c r="A176" s="14" t="s">
        <v>47</v>
      </c>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62:O62"/>
    <mergeCell ref="C116:N11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150</v>
      </c>
      <c r="B1" s="15"/>
    </row>
    <row r="2" spans="1:15" ht="15.6" x14ac:dyDescent="0.3">
      <c r="A2" s="12" t="s">
        <v>142</v>
      </c>
      <c r="B2" s="15"/>
    </row>
    <row r="3" spans="1:15" ht="15.6" x14ac:dyDescent="0.3">
      <c r="A3" s="12" t="s">
        <v>35</v>
      </c>
      <c r="B3" s="15"/>
    </row>
    <row r="4" spans="1:15" ht="15.6" x14ac:dyDescent="0.3">
      <c r="A4" s="12" t="s">
        <v>119</v>
      </c>
      <c r="B4" s="15"/>
    </row>
    <row r="5" spans="1:15" x14ac:dyDescent="0.3">
      <c r="A5" s="15"/>
      <c r="B5" s="15"/>
    </row>
    <row r="6" spans="1:15" x14ac:dyDescent="0.3">
      <c r="A6" s="16" t="str">
        <f>HYPERLINK("#'Table of contents'!A22",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115</v>
      </c>
      <c r="C9" s="1">
        <v>695</v>
      </c>
      <c r="D9" s="1">
        <v>728</v>
      </c>
      <c r="E9" s="1">
        <v>785</v>
      </c>
      <c r="F9" s="1">
        <v>838</v>
      </c>
      <c r="G9" s="1">
        <v>910</v>
      </c>
      <c r="H9" s="1">
        <v>998</v>
      </c>
      <c r="I9" s="1">
        <v>1104</v>
      </c>
      <c r="J9" s="1">
        <v>1266</v>
      </c>
      <c r="K9" s="1">
        <v>1441</v>
      </c>
      <c r="L9" s="1">
        <v>1661</v>
      </c>
      <c r="M9" s="1">
        <v>2095</v>
      </c>
      <c r="N9" s="1">
        <v>2485</v>
      </c>
      <c r="O9" s="1">
        <v>2830</v>
      </c>
    </row>
    <row r="10" spans="1:15" x14ac:dyDescent="0.3">
      <c r="A10" s="7" t="s">
        <v>13</v>
      </c>
      <c r="B10" s="7" t="s">
        <v>116</v>
      </c>
      <c r="C10" s="1">
        <v>86125</v>
      </c>
      <c r="D10" s="1">
        <v>91058</v>
      </c>
      <c r="E10" s="1">
        <v>95633</v>
      </c>
      <c r="F10" s="1">
        <v>100645</v>
      </c>
      <c r="G10" s="1">
        <v>106106</v>
      </c>
      <c r="H10" s="1">
        <v>113319</v>
      </c>
      <c r="I10" s="1">
        <v>121492</v>
      </c>
      <c r="J10" s="1">
        <v>130318</v>
      </c>
      <c r="K10" s="1">
        <v>139340</v>
      </c>
      <c r="L10" s="1">
        <v>148500</v>
      </c>
      <c r="M10" s="1">
        <v>171296</v>
      </c>
      <c r="N10" s="1">
        <v>190656</v>
      </c>
      <c r="O10" s="1">
        <v>201696</v>
      </c>
    </row>
    <row r="11" spans="1:15" x14ac:dyDescent="0.3">
      <c r="A11" s="7" t="s">
        <v>13</v>
      </c>
      <c r="B11" s="7" t="s">
        <v>117</v>
      </c>
      <c r="C11" s="1">
        <v>1898</v>
      </c>
      <c r="D11" s="1">
        <v>2042</v>
      </c>
      <c r="E11" s="1">
        <v>2214</v>
      </c>
      <c r="F11" s="1">
        <v>2370</v>
      </c>
      <c r="G11" s="1">
        <v>2472</v>
      </c>
      <c r="H11" s="1">
        <v>2631</v>
      </c>
      <c r="I11" s="1">
        <v>2812</v>
      </c>
      <c r="J11" s="1">
        <v>2985</v>
      </c>
      <c r="K11" s="1">
        <v>3176</v>
      </c>
      <c r="L11" s="1">
        <v>3334</v>
      </c>
      <c r="M11" s="1">
        <v>3723</v>
      </c>
      <c r="N11" s="1">
        <v>4034</v>
      </c>
      <c r="O11" s="1">
        <v>4271</v>
      </c>
    </row>
    <row r="12" spans="1:15" x14ac:dyDescent="0.3">
      <c r="A12" s="7" t="s">
        <v>13</v>
      </c>
      <c r="B12" s="7" t="s">
        <v>17</v>
      </c>
      <c r="C12" s="1">
        <v>356</v>
      </c>
      <c r="D12" s="1">
        <v>377</v>
      </c>
      <c r="E12" s="1">
        <v>397</v>
      </c>
      <c r="F12" s="1">
        <v>395</v>
      </c>
      <c r="G12" s="1">
        <v>412</v>
      </c>
      <c r="H12" s="1">
        <v>417</v>
      </c>
      <c r="I12" s="1">
        <v>439</v>
      </c>
      <c r="J12" s="1">
        <v>464</v>
      </c>
      <c r="K12" s="1">
        <v>523</v>
      </c>
      <c r="L12" s="1">
        <v>568</v>
      </c>
      <c r="M12" s="1">
        <v>716</v>
      </c>
      <c r="N12" s="1">
        <v>835</v>
      </c>
      <c r="O12" s="1">
        <v>906</v>
      </c>
    </row>
    <row r="13" spans="1:15" x14ac:dyDescent="0.3">
      <c r="A13" s="7" t="s">
        <v>13</v>
      </c>
      <c r="B13" s="7" t="s">
        <v>110</v>
      </c>
      <c r="C13" s="1">
        <v>13762</v>
      </c>
      <c r="D13" s="1">
        <v>14552</v>
      </c>
      <c r="E13" s="1">
        <v>15333</v>
      </c>
      <c r="F13" s="1">
        <v>16088</v>
      </c>
      <c r="G13" s="1">
        <v>16747</v>
      </c>
      <c r="H13" s="1">
        <v>17280</v>
      </c>
      <c r="I13" s="1">
        <v>17901</v>
      </c>
      <c r="J13" s="1">
        <v>18498</v>
      </c>
      <c r="K13" s="1">
        <v>19154</v>
      </c>
      <c r="L13" s="1">
        <v>19688</v>
      </c>
      <c r="M13" s="1">
        <v>23092</v>
      </c>
      <c r="N13" s="1">
        <v>25565</v>
      </c>
      <c r="O13" s="1">
        <v>26681</v>
      </c>
    </row>
    <row r="14" spans="1:15" x14ac:dyDescent="0.3">
      <c r="A14" s="7" t="s">
        <v>13</v>
      </c>
      <c r="B14" s="7" t="s">
        <v>111</v>
      </c>
      <c r="C14" s="1">
        <v>81547</v>
      </c>
      <c r="D14" s="1">
        <v>78963</v>
      </c>
      <c r="E14" s="1">
        <v>74769</v>
      </c>
      <c r="F14" s="1">
        <v>71001</v>
      </c>
      <c r="G14" s="1">
        <v>68277</v>
      </c>
      <c r="H14" s="1">
        <v>65270</v>
      </c>
      <c r="I14" s="1">
        <v>62641</v>
      </c>
      <c r="J14" s="1">
        <v>60500</v>
      </c>
      <c r="K14" s="1">
        <v>59488</v>
      </c>
      <c r="L14" s="1">
        <v>58316</v>
      </c>
      <c r="M14" s="1">
        <v>41638</v>
      </c>
      <c r="N14" s="1">
        <v>32463</v>
      </c>
      <c r="O14" s="1">
        <v>27541</v>
      </c>
    </row>
    <row r="15" spans="1:15" x14ac:dyDescent="0.3">
      <c r="A15" s="7" t="s">
        <v>14</v>
      </c>
      <c r="B15" s="7" t="s">
        <v>115</v>
      </c>
      <c r="C15" s="1">
        <v>12</v>
      </c>
      <c r="D15" s="1">
        <v>11</v>
      </c>
      <c r="E15" s="1">
        <v>11</v>
      </c>
      <c r="F15" s="1">
        <v>15</v>
      </c>
      <c r="G15" s="1">
        <v>16</v>
      </c>
      <c r="H15" s="1">
        <v>17</v>
      </c>
      <c r="I15" s="1">
        <v>19</v>
      </c>
      <c r="J15" s="1">
        <v>22</v>
      </c>
      <c r="K15" s="1">
        <v>24</v>
      </c>
      <c r="L15" s="1">
        <v>25</v>
      </c>
      <c r="M15" s="1">
        <v>33</v>
      </c>
      <c r="N15" s="1">
        <v>38</v>
      </c>
      <c r="O15" s="1">
        <v>45</v>
      </c>
    </row>
    <row r="16" spans="1:15" x14ac:dyDescent="0.3">
      <c r="A16" s="7" t="s">
        <v>14</v>
      </c>
      <c r="B16" s="7" t="s">
        <v>116</v>
      </c>
      <c r="C16" s="1">
        <v>3319</v>
      </c>
      <c r="D16" s="1">
        <v>3465</v>
      </c>
      <c r="E16" s="1">
        <v>3639</v>
      </c>
      <c r="F16" s="1">
        <v>3787</v>
      </c>
      <c r="G16" s="1">
        <v>3994</v>
      </c>
      <c r="H16" s="1">
        <v>4174</v>
      </c>
      <c r="I16" s="1">
        <v>4410</v>
      </c>
      <c r="J16" s="1">
        <v>4696</v>
      </c>
      <c r="K16" s="1">
        <v>4947</v>
      </c>
      <c r="L16" s="1">
        <v>5159</v>
      </c>
      <c r="M16" s="1">
        <v>5806</v>
      </c>
      <c r="N16" s="1">
        <v>6213</v>
      </c>
      <c r="O16" s="1">
        <v>6653</v>
      </c>
    </row>
    <row r="17" spans="1:15" x14ac:dyDescent="0.3">
      <c r="A17" s="7" t="s">
        <v>14</v>
      </c>
      <c r="B17" s="7" t="s">
        <v>117</v>
      </c>
      <c r="C17" s="1">
        <v>69</v>
      </c>
      <c r="D17" s="1">
        <v>79</v>
      </c>
      <c r="E17" s="1">
        <v>81</v>
      </c>
      <c r="F17" s="1">
        <v>90</v>
      </c>
      <c r="G17" s="1">
        <v>101</v>
      </c>
      <c r="H17" s="1">
        <v>118</v>
      </c>
      <c r="I17" s="1">
        <v>120</v>
      </c>
      <c r="J17" s="1">
        <v>128</v>
      </c>
      <c r="K17" s="1">
        <v>137</v>
      </c>
      <c r="L17" s="1">
        <v>139</v>
      </c>
      <c r="M17" s="1">
        <v>155</v>
      </c>
      <c r="N17" s="1">
        <v>166</v>
      </c>
      <c r="O17" s="1">
        <v>173</v>
      </c>
    </row>
    <row r="18" spans="1:15" x14ac:dyDescent="0.3">
      <c r="A18" s="7" t="s">
        <v>14</v>
      </c>
      <c r="B18" s="7" t="s">
        <v>17</v>
      </c>
      <c r="C18" s="1">
        <v>4</v>
      </c>
      <c r="D18" s="1">
        <v>6</v>
      </c>
      <c r="E18" s="1">
        <v>6</v>
      </c>
      <c r="F18" s="1">
        <v>8</v>
      </c>
      <c r="G18" s="1">
        <v>9</v>
      </c>
      <c r="H18" s="1">
        <v>9</v>
      </c>
      <c r="I18" s="1">
        <v>10</v>
      </c>
      <c r="J18" s="1">
        <v>12</v>
      </c>
      <c r="K18" s="1">
        <v>15</v>
      </c>
      <c r="L18" s="1">
        <v>13</v>
      </c>
      <c r="M18" s="1">
        <v>15</v>
      </c>
      <c r="N18" s="1">
        <v>19</v>
      </c>
      <c r="O18" s="1">
        <v>23</v>
      </c>
    </row>
    <row r="19" spans="1:15" x14ac:dyDescent="0.3">
      <c r="A19" s="7" t="s">
        <v>14</v>
      </c>
      <c r="B19" s="7" t="s">
        <v>110</v>
      </c>
      <c r="C19" s="1">
        <v>382</v>
      </c>
      <c r="D19" s="1">
        <v>397</v>
      </c>
      <c r="E19" s="1">
        <v>411</v>
      </c>
      <c r="F19" s="1">
        <v>421</v>
      </c>
      <c r="G19" s="1">
        <v>434</v>
      </c>
      <c r="H19" s="1">
        <v>456</v>
      </c>
      <c r="I19" s="1">
        <v>465</v>
      </c>
      <c r="J19" s="1">
        <v>469</v>
      </c>
      <c r="K19" s="1">
        <v>488</v>
      </c>
      <c r="L19" s="1">
        <v>508</v>
      </c>
      <c r="M19" s="1">
        <v>587</v>
      </c>
      <c r="N19" s="1">
        <v>618</v>
      </c>
      <c r="O19" s="1">
        <v>666</v>
      </c>
    </row>
    <row r="20" spans="1:15" x14ac:dyDescent="0.3">
      <c r="A20" s="7" t="s">
        <v>14</v>
      </c>
      <c r="B20" s="7" t="s">
        <v>111</v>
      </c>
      <c r="C20" s="1">
        <v>2336</v>
      </c>
      <c r="D20" s="1">
        <v>2236</v>
      </c>
      <c r="E20" s="1">
        <v>2083</v>
      </c>
      <c r="F20" s="1">
        <v>1926</v>
      </c>
      <c r="G20" s="1">
        <v>1869</v>
      </c>
      <c r="H20" s="1">
        <v>1774</v>
      </c>
      <c r="I20" s="1">
        <v>1709</v>
      </c>
      <c r="J20" s="1">
        <v>1626</v>
      </c>
      <c r="K20" s="1">
        <v>1621</v>
      </c>
      <c r="L20" s="1">
        <v>1595</v>
      </c>
      <c r="M20" s="1">
        <v>1111</v>
      </c>
      <c r="N20" s="1">
        <v>809</v>
      </c>
      <c r="O20" s="1">
        <v>657</v>
      </c>
    </row>
    <row r="21" spans="1:15" x14ac:dyDescent="0.3">
      <c r="A21" s="7" t="s">
        <v>15</v>
      </c>
      <c r="B21" s="7" t="s">
        <v>115</v>
      </c>
      <c r="C21" s="1">
        <v>60</v>
      </c>
      <c r="D21" s="1">
        <v>65</v>
      </c>
      <c r="E21" s="1">
        <v>78</v>
      </c>
      <c r="F21" s="1">
        <v>86</v>
      </c>
      <c r="G21" s="1">
        <v>97</v>
      </c>
      <c r="H21" s="1">
        <v>115</v>
      </c>
      <c r="I21" s="1">
        <v>135</v>
      </c>
      <c r="J21" s="1">
        <v>156</v>
      </c>
      <c r="K21" s="1">
        <v>196</v>
      </c>
      <c r="L21" s="1">
        <v>233</v>
      </c>
      <c r="M21" s="1">
        <v>277</v>
      </c>
      <c r="N21" s="1">
        <v>341</v>
      </c>
      <c r="O21" s="1">
        <v>403</v>
      </c>
    </row>
    <row r="22" spans="1:15" x14ac:dyDescent="0.3">
      <c r="A22" s="7" t="s">
        <v>15</v>
      </c>
      <c r="B22" s="7" t="s">
        <v>116</v>
      </c>
      <c r="C22" s="1">
        <v>8816</v>
      </c>
      <c r="D22" s="1">
        <v>9342</v>
      </c>
      <c r="E22" s="1">
        <v>9757</v>
      </c>
      <c r="F22" s="1">
        <v>10164</v>
      </c>
      <c r="G22" s="1">
        <v>10745</v>
      </c>
      <c r="H22" s="1">
        <v>11271</v>
      </c>
      <c r="I22" s="1">
        <v>11768</v>
      </c>
      <c r="J22" s="1">
        <v>12392</v>
      </c>
      <c r="K22" s="1">
        <v>13073</v>
      </c>
      <c r="L22" s="1">
        <v>13672</v>
      </c>
      <c r="M22" s="1">
        <v>15618</v>
      </c>
      <c r="N22" s="1">
        <v>16577</v>
      </c>
      <c r="O22" s="1">
        <v>17471</v>
      </c>
    </row>
    <row r="23" spans="1:15" x14ac:dyDescent="0.3">
      <c r="A23" s="7" t="s">
        <v>15</v>
      </c>
      <c r="B23" s="7" t="s">
        <v>117</v>
      </c>
      <c r="C23" s="1">
        <v>222</v>
      </c>
      <c r="D23" s="1">
        <v>259</v>
      </c>
      <c r="E23" s="1">
        <v>292</v>
      </c>
      <c r="F23" s="1">
        <v>323</v>
      </c>
      <c r="G23" s="1">
        <v>348</v>
      </c>
      <c r="H23" s="1">
        <v>359</v>
      </c>
      <c r="I23" s="1">
        <v>386</v>
      </c>
      <c r="J23" s="1">
        <v>415</v>
      </c>
      <c r="K23" s="1">
        <v>428</v>
      </c>
      <c r="L23" s="1">
        <v>436</v>
      </c>
      <c r="M23" s="1">
        <v>510</v>
      </c>
      <c r="N23" s="1">
        <v>554</v>
      </c>
      <c r="O23" s="1">
        <v>601</v>
      </c>
    </row>
    <row r="24" spans="1:15" x14ac:dyDescent="0.3">
      <c r="A24" s="7" t="s">
        <v>15</v>
      </c>
      <c r="B24" s="7" t="s">
        <v>17</v>
      </c>
      <c r="C24" s="1">
        <v>32</v>
      </c>
      <c r="D24" s="1">
        <v>32</v>
      </c>
      <c r="E24" s="1">
        <v>30</v>
      </c>
      <c r="F24" s="1">
        <v>41</v>
      </c>
      <c r="G24" s="1">
        <v>42</v>
      </c>
      <c r="H24" s="1">
        <v>47</v>
      </c>
      <c r="I24" s="1">
        <v>54</v>
      </c>
      <c r="J24" s="1">
        <v>54</v>
      </c>
      <c r="K24" s="1">
        <v>56</v>
      </c>
      <c r="L24" s="1">
        <v>61</v>
      </c>
      <c r="M24" s="1">
        <v>78</v>
      </c>
      <c r="N24" s="1">
        <v>90</v>
      </c>
      <c r="O24" s="1">
        <v>97</v>
      </c>
    </row>
    <row r="25" spans="1:15" x14ac:dyDescent="0.3">
      <c r="A25" s="7" t="s">
        <v>15</v>
      </c>
      <c r="B25" s="7" t="s">
        <v>110</v>
      </c>
      <c r="C25" s="1">
        <v>1405</v>
      </c>
      <c r="D25" s="1">
        <v>1480</v>
      </c>
      <c r="E25" s="1">
        <v>1552</v>
      </c>
      <c r="F25" s="1">
        <v>1625</v>
      </c>
      <c r="G25" s="1">
        <v>1666</v>
      </c>
      <c r="H25" s="1">
        <v>1728</v>
      </c>
      <c r="I25" s="1">
        <v>1821</v>
      </c>
      <c r="J25" s="1">
        <v>1862</v>
      </c>
      <c r="K25" s="1">
        <v>1904</v>
      </c>
      <c r="L25" s="1">
        <v>1920</v>
      </c>
      <c r="M25" s="1">
        <v>2231</v>
      </c>
      <c r="N25" s="1">
        <v>2425</v>
      </c>
      <c r="O25" s="1">
        <v>2557</v>
      </c>
    </row>
    <row r="26" spans="1:15" x14ac:dyDescent="0.3">
      <c r="A26" s="7" t="s">
        <v>15</v>
      </c>
      <c r="B26" s="7" t="s">
        <v>111</v>
      </c>
      <c r="C26" s="1">
        <v>9130</v>
      </c>
      <c r="D26" s="1">
        <v>8760</v>
      </c>
      <c r="E26" s="1">
        <v>8293</v>
      </c>
      <c r="F26" s="1">
        <v>7792</v>
      </c>
      <c r="G26" s="1">
        <v>7513</v>
      </c>
      <c r="H26" s="1">
        <v>7155</v>
      </c>
      <c r="I26" s="1">
        <v>6812</v>
      </c>
      <c r="J26" s="1">
        <v>6576</v>
      </c>
      <c r="K26" s="1">
        <v>6427</v>
      </c>
      <c r="L26" s="1">
        <v>6353</v>
      </c>
      <c r="M26" s="1">
        <v>4770</v>
      </c>
      <c r="N26" s="1">
        <v>3782</v>
      </c>
      <c r="O26" s="1">
        <v>3240</v>
      </c>
    </row>
    <row r="27" spans="1:15" x14ac:dyDescent="0.3">
      <c r="A27" s="7" t="s">
        <v>16</v>
      </c>
      <c r="B27" s="7" t="s">
        <v>115</v>
      </c>
      <c r="C27" s="1">
        <v>33</v>
      </c>
      <c r="D27" s="1">
        <v>35</v>
      </c>
      <c r="E27" s="1">
        <v>35</v>
      </c>
      <c r="F27" s="1">
        <v>34</v>
      </c>
      <c r="G27" s="1">
        <v>43</v>
      </c>
      <c r="H27" s="1">
        <v>50</v>
      </c>
      <c r="I27" s="1">
        <v>58</v>
      </c>
      <c r="J27" s="1">
        <v>70</v>
      </c>
      <c r="K27" s="1">
        <v>78</v>
      </c>
      <c r="L27" s="1">
        <v>86</v>
      </c>
      <c r="M27" s="1">
        <v>121</v>
      </c>
      <c r="N27" s="1">
        <v>150</v>
      </c>
      <c r="O27" s="1">
        <v>172</v>
      </c>
    </row>
    <row r="28" spans="1:15" x14ac:dyDescent="0.3">
      <c r="A28" s="7" t="s">
        <v>16</v>
      </c>
      <c r="B28" s="7" t="s">
        <v>116</v>
      </c>
      <c r="C28" s="1">
        <v>4669</v>
      </c>
      <c r="D28" s="1">
        <v>4852</v>
      </c>
      <c r="E28" s="1">
        <v>5000</v>
      </c>
      <c r="F28" s="1">
        <v>5165</v>
      </c>
      <c r="G28" s="1">
        <v>5402</v>
      </c>
      <c r="H28" s="1">
        <v>5700</v>
      </c>
      <c r="I28" s="1">
        <v>6089</v>
      </c>
      <c r="J28" s="1">
        <v>6470</v>
      </c>
      <c r="K28" s="1">
        <v>6900</v>
      </c>
      <c r="L28" s="1">
        <v>7475</v>
      </c>
      <c r="M28" s="1">
        <v>8660</v>
      </c>
      <c r="N28" s="1">
        <v>9665</v>
      </c>
      <c r="O28" s="1">
        <v>10091</v>
      </c>
    </row>
    <row r="29" spans="1:15" x14ac:dyDescent="0.3">
      <c r="A29" s="7" t="s">
        <v>16</v>
      </c>
      <c r="B29" s="7" t="s">
        <v>117</v>
      </c>
      <c r="C29" s="1">
        <v>70</v>
      </c>
      <c r="D29" s="1">
        <v>76</v>
      </c>
      <c r="E29" s="1">
        <v>80</v>
      </c>
      <c r="F29" s="1">
        <v>84</v>
      </c>
      <c r="G29" s="1">
        <v>92</v>
      </c>
      <c r="H29" s="1">
        <v>109</v>
      </c>
      <c r="I29" s="1">
        <v>109</v>
      </c>
      <c r="J29" s="1">
        <v>114</v>
      </c>
      <c r="K29" s="1">
        <v>130</v>
      </c>
      <c r="L29" s="1">
        <v>145</v>
      </c>
      <c r="M29" s="1">
        <v>179</v>
      </c>
      <c r="N29" s="1">
        <v>192</v>
      </c>
      <c r="O29" s="1">
        <v>206</v>
      </c>
    </row>
    <row r="30" spans="1:15" x14ac:dyDescent="0.3">
      <c r="A30" s="7" t="s">
        <v>16</v>
      </c>
      <c r="B30" s="7" t="s">
        <v>17</v>
      </c>
      <c r="C30" s="1">
        <v>13</v>
      </c>
      <c r="D30" s="1">
        <v>16</v>
      </c>
      <c r="E30" s="1">
        <v>17</v>
      </c>
      <c r="F30" s="1">
        <v>19</v>
      </c>
      <c r="G30" s="1">
        <v>21</v>
      </c>
      <c r="H30" s="1">
        <v>24</v>
      </c>
      <c r="I30" s="1">
        <v>26</v>
      </c>
      <c r="J30" s="1">
        <v>27</v>
      </c>
      <c r="K30" s="1">
        <v>30</v>
      </c>
      <c r="L30" s="1">
        <v>31</v>
      </c>
      <c r="M30" s="1">
        <v>33</v>
      </c>
      <c r="N30" s="1">
        <v>33</v>
      </c>
      <c r="O30" s="1">
        <v>40</v>
      </c>
    </row>
    <row r="31" spans="1:15" x14ac:dyDescent="0.3">
      <c r="A31" s="7" t="s">
        <v>16</v>
      </c>
      <c r="B31" s="7" t="s">
        <v>110</v>
      </c>
      <c r="C31" s="1">
        <v>647</v>
      </c>
      <c r="D31" s="1">
        <v>684</v>
      </c>
      <c r="E31" s="1">
        <v>712</v>
      </c>
      <c r="F31" s="1">
        <v>738</v>
      </c>
      <c r="G31" s="1">
        <v>773</v>
      </c>
      <c r="H31" s="1">
        <v>819</v>
      </c>
      <c r="I31" s="1">
        <v>834</v>
      </c>
      <c r="J31" s="1">
        <v>867</v>
      </c>
      <c r="K31" s="1">
        <v>881</v>
      </c>
      <c r="L31" s="1">
        <v>922</v>
      </c>
      <c r="M31" s="1">
        <v>1102</v>
      </c>
      <c r="N31" s="1">
        <v>1211</v>
      </c>
      <c r="O31" s="1">
        <v>1254</v>
      </c>
    </row>
    <row r="32" spans="1:15" x14ac:dyDescent="0.3">
      <c r="A32" s="7" t="s">
        <v>16</v>
      </c>
      <c r="B32" s="7" t="s">
        <v>111</v>
      </c>
      <c r="C32" s="1">
        <v>4407</v>
      </c>
      <c r="D32" s="1">
        <v>4215</v>
      </c>
      <c r="E32" s="1">
        <v>3958</v>
      </c>
      <c r="F32" s="1">
        <v>3729</v>
      </c>
      <c r="G32" s="1">
        <v>3586</v>
      </c>
      <c r="H32" s="1">
        <v>3415</v>
      </c>
      <c r="I32" s="1">
        <v>3224</v>
      </c>
      <c r="J32" s="1">
        <v>3124</v>
      </c>
      <c r="K32" s="1">
        <v>3071</v>
      </c>
      <c r="L32" s="1">
        <v>3017</v>
      </c>
      <c r="M32" s="1">
        <v>2270</v>
      </c>
      <c r="N32" s="1">
        <v>1795</v>
      </c>
      <c r="O32" s="1">
        <v>1534</v>
      </c>
    </row>
    <row r="33" spans="1:15" x14ac:dyDescent="0.3">
      <c r="A33" s="7" t="s">
        <v>17</v>
      </c>
      <c r="B33" s="7" t="s">
        <v>115</v>
      </c>
      <c r="C33" s="1">
        <v>82</v>
      </c>
      <c r="D33" s="1">
        <v>80</v>
      </c>
      <c r="E33" s="1">
        <v>59</v>
      </c>
      <c r="F33" s="1">
        <v>34</v>
      </c>
      <c r="G33" s="1">
        <v>32</v>
      </c>
      <c r="H33" s="1">
        <v>42</v>
      </c>
      <c r="I33" s="1">
        <v>46</v>
      </c>
      <c r="J33" s="1">
        <v>72</v>
      </c>
      <c r="K33" s="1">
        <v>65</v>
      </c>
      <c r="L33" s="1">
        <v>78</v>
      </c>
      <c r="M33" s="1">
        <v>81</v>
      </c>
      <c r="N33" s="1">
        <v>103</v>
      </c>
      <c r="O33" s="1">
        <v>138</v>
      </c>
    </row>
    <row r="34" spans="1:15" x14ac:dyDescent="0.3">
      <c r="A34" s="7" t="s">
        <v>17</v>
      </c>
      <c r="B34" s="7" t="s">
        <v>116</v>
      </c>
      <c r="C34" s="1">
        <v>6544</v>
      </c>
      <c r="D34" s="1">
        <v>6233</v>
      </c>
      <c r="E34" s="1">
        <v>5447</v>
      </c>
      <c r="F34" s="1">
        <v>3876</v>
      </c>
      <c r="G34" s="1">
        <v>3385</v>
      </c>
      <c r="H34" s="1">
        <v>3677</v>
      </c>
      <c r="I34" s="1">
        <v>4332</v>
      </c>
      <c r="J34" s="1">
        <v>5806</v>
      </c>
      <c r="K34" s="1">
        <v>7224</v>
      </c>
      <c r="L34" s="1">
        <v>8277</v>
      </c>
      <c r="M34" s="1">
        <v>8708</v>
      </c>
      <c r="N34" s="1">
        <v>11561</v>
      </c>
      <c r="O34" s="1">
        <v>16410</v>
      </c>
    </row>
    <row r="35" spans="1:15" x14ac:dyDescent="0.3">
      <c r="A35" s="7" t="s">
        <v>17</v>
      </c>
      <c r="B35" s="7" t="s">
        <v>117</v>
      </c>
      <c r="C35" s="1">
        <v>84</v>
      </c>
      <c r="D35" s="1">
        <v>78</v>
      </c>
      <c r="E35" s="1">
        <v>62</v>
      </c>
      <c r="F35" s="1">
        <v>47</v>
      </c>
      <c r="G35" s="1">
        <v>36</v>
      </c>
      <c r="H35" s="1">
        <v>46</v>
      </c>
      <c r="I35" s="1">
        <v>42</v>
      </c>
      <c r="J35" s="1">
        <v>55</v>
      </c>
      <c r="K35" s="1">
        <v>63</v>
      </c>
      <c r="L35" s="1">
        <v>76</v>
      </c>
      <c r="M35" s="1">
        <v>73</v>
      </c>
      <c r="N35" s="1">
        <v>100</v>
      </c>
      <c r="O35" s="1">
        <v>154</v>
      </c>
    </row>
    <row r="36" spans="1:15" x14ac:dyDescent="0.3">
      <c r="A36" s="7" t="s">
        <v>17</v>
      </c>
      <c r="B36" s="7" t="s">
        <v>17</v>
      </c>
      <c r="C36" s="1">
        <v>52</v>
      </c>
      <c r="D36" s="1">
        <v>50</v>
      </c>
      <c r="E36" s="1">
        <v>37</v>
      </c>
      <c r="F36" s="1">
        <v>32</v>
      </c>
      <c r="G36" s="1">
        <v>25</v>
      </c>
      <c r="H36" s="1">
        <v>22</v>
      </c>
      <c r="I36" s="1">
        <v>32</v>
      </c>
      <c r="J36" s="1">
        <v>45</v>
      </c>
      <c r="K36" s="1">
        <v>51</v>
      </c>
      <c r="L36" s="1">
        <v>51</v>
      </c>
      <c r="M36" s="1">
        <v>52</v>
      </c>
      <c r="N36" s="1">
        <v>60</v>
      </c>
      <c r="O36" s="1">
        <v>105</v>
      </c>
    </row>
    <row r="37" spans="1:15" x14ac:dyDescent="0.3">
      <c r="A37" s="7" t="s">
        <v>17</v>
      </c>
      <c r="B37" s="7" t="s">
        <v>110</v>
      </c>
      <c r="C37" s="1">
        <v>1026</v>
      </c>
      <c r="D37" s="1">
        <v>952</v>
      </c>
      <c r="E37" s="1">
        <v>758</v>
      </c>
      <c r="F37" s="1">
        <v>546</v>
      </c>
      <c r="G37" s="1">
        <v>480</v>
      </c>
      <c r="H37" s="1">
        <v>468</v>
      </c>
      <c r="I37" s="1">
        <v>487</v>
      </c>
      <c r="J37" s="1">
        <v>551</v>
      </c>
      <c r="K37" s="1">
        <v>639</v>
      </c>
      <c r="L37" s="1">
        <v>720</v>
      </c>
      <c r="M37" s="1">
        <v>797</v>
      </c>
      <c r="N37" s="1">
        <v>1041</v>
      </c>
      <c r="O37" s="1">
        <v>1300</v>
      </c>
    </row>
    <row r="38" spans="1:15" x14ac:dyDescent="0.3">
      <c r="A38" s="7" t="s">
        <v>17</v>
      </c>
      <c r="B38" s="7" t="s">
        <v>111</v>
      </c>
      <c r="C38" s="1">
        <v>8447</v>
      </c>
      <c r="D38" s="1">
        <v>7138</v>
      </c>
      <c r="E38" s="1">
        <v>5392</v>
      </c>
      <c r="F38" s="1">
        <v>2813</v>
      </c>
      <c r="G38" s="1">
        <v>1606</v>
      </c>
      <c r="H38" s="1">
        <v>1132</v>
      </c>
      <c r="I38" s="1">
        <v>833</v>
      </c>
      <c r="J38" s="1">
        <v>680</v>
      </c>
      <c r="K38" s="1">
        <v>685</v>
      </c>
      <c r="L38" s="1">
        <v>604</v>
      </c>
      <c r="M38" s="1">
        <v>355</v>
      </c>
      <c r="N38" s="1">
        <v>248</v>
      </c>
      <c r="O38" s="1">
        <v>234</v>
      </c>
    </row>
    <row r="39" spans="1:15" x14ac:dyDescent="0.3">
      <c r="A39" s="10" t="s">
        <v>18</v>
      </c>
      <c r="B39" s="10" t="s">
        <v>18</v>
      </c>
      <c r="C39" s="5">
        <v>236244</v>
      </c>
      <c r="D39" s="5">
        <v>238261</v>
      </c>
      <c r="E39" s="5">
        <v>236921</v>
      </c>
      <c r="F39" s="5">
        <v>234732</v>
      </c>
      <c r="G39" s="5">
        <v>237239</v>
      </c>
      <c r="H39" s="5">
        <v>242642</v>
      </c>
      <c r="I39" s="5">
        <v>250210</v>
      </c>
      <c r="J39" s="5">
        <v>260320</v>
      </c>
      <c r="K39" s="5">
        <v>272255</v>
      </c>
      <c r="L39" s="5">
        <v>283663</v>
      </c>
      <c r="M39" s="5">
        <v>296182</v>
      </c>
      <c r="N39" s="5">
        <v>313829</v>
      </c>
      <c r="O39" s="5">
        <v>328149</v>
      </c>
    </row>
    <row r="40" spans="1:15" x14ac:dyDescent="0.3">
      <c r="A40" s="15"/>
      <c r="B40" s="15"/>
    </row>
    <row r="41" spans="1:15" x14ac:dyDescent="0.3">
      <c r="A41" s="15"/>
      <c r="B41" s="15"/>
    </row>
    <row r="42" spans="1:15" x14ac:dyDescent="0.3">
      <c r="A42" s="15"/>
      <c r="B42" s="15"/>
      <c r="C42" s="18" t="s">
        <v>37</v>
      </c>
      <c r="D42" s="19"/>
      <c r="E42" s="19"/>
      <c r="F42" s="19"/>
      <c r="G42" s="19"/>
      <c r="H42" s="19"/>
      <c r="I42" s="19"/>
      <c r="J42" s="19"/>
      <c r="K42" s="19"/>
      <c r="L42" s="19"/>
      <c r="M42" s="19"/>
      <c r="N42" s="19"/>
      <c r="O42" s="19"/>
    </row>
    <row r="43" spans="1:15" x14ac:dyDescent="0.3">
      <c r="A43" s="9" t="s">
        <v>41</v>
      </c>
      <c r="B43" s="9" t="s">
        <v>41</v>
      </c>
      <c r="C43" s="4" t="s">
        <v>0</v>
      </c>
      <c r="D43" s="4" t="s">
        <v>1</v>
      </c>
      <c r="E43" s="4" t="s">
        <v>2</v>
      </c>
      <c r="F43" s="4" t="s">
        <v>3</v>
      </c>
      <c r="G43" s="4" t="s">
        <v>4</v>
      </c>
      <c r="H43" s="4" t="s">
        <v>5</v>
      </c>
      <c r="I43" s="4" t="s">
        <v>6</v>
      </c>
      <c r="J43" s="4" t="s">
        <v>7</v>
      </c>
      <c r="K43" s="4" t="s">
        <v>8</v>
      </c>
      <c r="L43" s="4" t="s">
        <v>9</v>
      </c>
      <c r="M43" s="4" t="s">
        <v>10</v>
      </c>
      <c r="N43" s="4" t="s">
        <v>11</v>
      </c>
      <c r="O43" s="4" t="s">
        <v>12</v>
      </c>
    </row>
    <row r="44" spans="1:15" x14ac:dyDescent="0.3">
      <c r="A44" s="8" t="s">
        <v>13</v>
      </c>
      <c r="B44" s="8" t="s">
        <v>115</v>
      </c>
      <c r="C44" s="2">
        <v>3.7693279749217699E-3</v>
      </c>
      <c r="D44" s="2">
        <v>3.8781163434903E-3</v>
      </c>
      <c r="E44" s="2">
        <v>4.1505623086643597E-3</v>
      </c>
      <c r="F44" s="2">
        <v>4.3797070090991303E-3</v>
      </c>
      <c r="G44" s="2">
        <v>4.66848617922883E-3</v>
      </c>
      <c r="H44" s="2">
        <v>4.9921216517019697E-3</v>
      </c>
      <c r="I44" s="2">
        <v>5.3491222884940598E-3</v>
      </c>
      <c r="J44" s="2">
        <v>5.91503100018222E-3</v>
      </c>
      <c r="K44" s="2">
        <v>6.4583501402820003E-3</v>
      </c>
      <c r="L44" s="2">
        <v>7.1574157463146397E-3</v>
      </c>
      <c r="M44" s="2">
        <v>8.6370382585752008E-3</v>
      </c>
      <c r="N44" s="2">
        <v>9.7055905763988193E-3</v>
      </c>
      <c r="O44" s="2">
        <v>1.07227432035616E-2</v>
      </c>
    </row>
    <row r="45" spans="1:15" x14ac:dyDescent="0.3">
      <c r="A45" s="8" t="s">
        <v>13</v>
      </c>
      <c r="B45" s="8" t="s">
        <v>116</v>
      </c>
      <c r="C45" s="2">
        <v>0.46709837674839899</v>
      </c>
      <c r="D45" s="2">
        <v>0.48507351374387397</v>
      </c>
      <c r="E45" s="2">
        <v>0.50564423600573105</v>
      </c>
      <c r="F45" s="2">
        <v>0.52600908344962005</v>
      </c>
      <c r="G45" s="2">
        <v>0.54434548849808095</v>
      </c>
      <c r="H45" s="2">
        <v>0.56683590525973504</v>
      </c>
      <c r="I45" s="2">
        <v>0.58865540314648601</v>
      </c>
      <c r="J45" s="2">
        <v>0.60887441538842502</v>
      </c>
      <c r="K45" s="2">
        <v>0.62450139385627601</v>
      </c>
      <c r="L45" s="2">
        <v>0.63990140778309701</v>
      </c>
      <c r="M45" s="2">
        <v>0.70620052770448505</v>
      </c>
      <c r="N45" s="2">
        <v>0.74463946757903099</v>
      </c>
      <c r="O45" s="2">
        <v>0.76421710713270796</v>
      </c>
    </row>
    <row r="46" spans="1:15" x14ac:dyDescent="0.3">
      <c r="A46" s="8" t="s">
        <v>13</v>
      </c>
      <c r="B46" s="8" t="s">
        <v>117</v>
      </c>
      <c r="C46" s="2">
        <v>1.0293790642304301E-2</v>
      </c>
      <c r="D46" s="2">
        <v>1.0877903260174701E-2</v>
      </c>
      <c r="E46" s="2">
        <v>1.17061719125897E-2</v>
      </c>
      <c r="F46" s="2">
        <v>1.2386522209504701E-2</v>
      </c>
      <c r="G46" s="2">
        <v>1.26818657528062E-2</v>
      </c>
      <c r="H46" s="2">
        <v>1.31605932521322E-2</v>
      </c>
      <c r="I46" s="2">
        <v>1.36247571333744E-2</v>
      </c>
      <c r="J46" s="2">
        <v>1.3946577832183201E-2</v>
      </c>
      <c r="K46" s="2">
        <v>1.42343650558887E-2</v>
      </c>
      <c r="L46" s="2">
        <v>1.43665406972986E-2</v>
      </c>
      <c r="M46" s="2">
        <v>1.5348779683377301E-2</v>
      </c>
      <c r="N46" s="2">
        <v>1.5755473796858301E-2</v>
      </c>
      <c r="O46" s="2">
        <v>1.6182627640428202E-2</v>
      </c>
    </row>
    <row r="47" spans="1:15" x14ac:dyDescent="0.3">
      <c r="A47" s="8" t="s">
        <v>13</v>
      </c>
      <c r="B47" s="8" t="s">
        <v>17</v>
      </c>
      <c r="C47" s="2">
        <v>1.9307636821182001E-3</v>
      </c>
      <c r="D47" s="2">
        <v>2.0083102493074802E-3</v>
      </c>
      <c r="E47" s="2">
        <v>2.0990741866748399E-3</v>
      </c>
      <c r="F47" s="2">
        <v>2.0644203682507801E-3</v>
      </c>
      <c r="G47" s="2">
        <v>2.1136442921343701E-3</v>
      </c>
      <c r="H47" s="2">
        <v>2.0858865017632502E-3</v>
      </c>
      <c r="I47" s="2">
        <v>2.12705134479066E-3</v>
      </c>
      <c r="J47" s="2">
        <v>2.1679102559909501E-3</v>
      </c>
      <c r="K47" s="2">
        <v>2.3440091071252498E-3</v>
      </c>
      <c r="L47" s="2">
        <v>2.4475690210154799E-3</v>
      </c>
      <c r="M47" s="2">
        <v>2.95184696569921E-3</v>
      </c>
      <c r="N47" s="2">
        <v>3.2612346604800899E-3</v>
      </c>
      <c r="O47" s="2">
        <v>3.4327934072179598E-3</v>
      </c>
    </row>
    <row r="48" spans="1:15" x14ac:dyDescent="0.3">
      <c r="A48" s="8" t="s">
        <v>13</v>
      </c>
      <c r="B48" s="8" t="s">
        <v>110</v>
      </c>
      <c r="C48" s="2">
        <v>7.4638117396940096E-2</v>
      </c>
      <c r="D48" s="2">
        <v>7.7519710206690795E-2</v>
      </c>
      <c r="E48" s="2">
        <v>8.1070792202230194E-2</v>
      </c>
      <c r="F48" s="2">
        <v>8.4082012365616701E-2</v>
      </c>
      <c r="G48" s="2">
        <v>8.5915536311588103E-2</v>
      </c>
      <c r="H48" s="2">
        <v>8.6436735612635401E-2</v>
      </c>
      <c r="I48" s="2">
        <v>8.6734273628923997E-2</v>
      </c>
      <c r="J48" s="2">
        <v>8.6426732576122198E-2</v>
      </c>
      <c r="K48" s="2">
        <v>8.5845411927107096E-2</v>
      </c>
      <c r="L48" s="2">
        <v>8.4837568460832402E-2</v>
      </c>
      <c r="M48" s="2">
        <v>9.5201187335092294E-2</v>
      </c>
      <c r="N48" s="2">
        <v>9.9848459994219596E-2</v>
      </c>
      <c r="O48" s="2">
        <v>0.101093113573932</v>
      </c>
    </row>
    <row r="49" spans="1:15" x14ac:dyDescent="0.3">
      <c r="A49" s="8" t="s">
        <v>13</v>
      </c>
      <c r="B49" s="8" t="s">
        <v>111</v>
      </c>
      <c r="C49" s="2">
        <v>0.44226962355531702</v>
      </c>
      <c r="D49" s="2">
        <v>0.42064244619646302</v>
      </c>
      <c r="E49" s="2">
        <v>0.39532916338410901</v>
      </c>
      <c r="F49" s="2">
        <v>0.371078254597908</v>
      </c>
      <c r="G49" s="2">
        <v>0.350274978966161</v>
      </c>
      <c r="H49" s="2">
        <v>0.32648875772203201</v>
      </c>
      <c r="I49" s="2">
        <v>0.30350939245793102</v>
      </c>
      <c r="J49" s="2">
        <v>0.28266933294709601</v>
      </c>
      <c r="K49" s="2">
        <v>0.266616469913321</v>
      </c>
      <c r="L49" s="2">
        <v>0.25128949829144198</v>
      </c>
      <c r="M49" s="2">
        <v>0.17166062005277</v>
      </c>
      <c r="N49" s="2">
        <v>0.12678977339301201</v>
      </c>
      <c r="O49" s="2">
        <v>0.104351615042152</v>
      </c>
    </row>
    <row r="50" spans="1:15" x14ac:dyDescent="0.3">
      <c r="A50" s="8" t="s">
        <v>14</v>
      </c>
      <c r="B50" s="8" t="s">
        <v>115</v>
      </c>
      <c r="C50" s="2">
        <v>1.9601437438745502E-3</v>
      </c>
      <c r="D50" s="2">
        <v>1.77591217307071E-3</v>
      </c>
      <c r="E50" s="2">
        <v>1.7653667148130299E-3</v>
      </c>
      <c r="F50" s="2">
        <v>2.4011525532255502E-3</v>
      </c>
      <c r="G50" s="2">
        <v>2.4910477969796001E-3</v>
      </c>
      <c r="H50" s="2">
        <v>2.5962125839951102E-3</v>
      </c>
      <c r="I50" s="2">
        <v>2.8219218773206599E-3</v>
      </c>
      <c r="J50" s="2">
        <v>3.1641018265496901E-3</v>
      </c>
      <c r="K50" s="2">
        <v>3.3185840707964601E-3</v>
      </c>
      <c r="L50" s="2">
        <v>3.36066675628445E-3</v>
      </c>
      <c r="M50" s="2">
        <v>4.2818217205138204E-3</v>
      </c>
      <c r="N50" s="2">
        <v>4.8327610326847296E-3</v>
      </c>
      <c r="O50" s="2">
        <v>5.4764512595837896E-3</v>
      </c>
    </row>
    <row r="51" spans="1:15" x14ac:dyDescent="0.3">
      <c r="A51" s="8" t="s">
        <v>14</v>
      </c>
      <c r="B51" s="8" t="s">
        <v>116</v>
      </c>
      <c r="C51" s="2">
        <v>0.542143090493303</v>
      </c>
      <c r="D51" s="2">
        <v>0.55941233451727501</v>
      </c>
      <c r="E51" s="2">
        <v>0.58401540683678399</v>
      </c>
      <c r="F51" s="2">
        <v>0.60621098127101003</v>
      </c>
      <c r="G51" s="2">
        <v>0.62182780632103396</v>
      </c>
      <c r="H51" s="2">
        <v>0.63744654856444705</v>
      </c>
      <c r="I51" s="2">
        <v>0.65498291994653202</v>
      </c>
      <c r="J51" s="2">
        <v>0.67539191715806102</v>
      </c>
      <c r="K51" s="2">
        <v>0.68404314159292001</v>
      </c>
      <c r="L51" s="2">
        <v>0.69350719182685805</v>
      </c>
      <c r="M51" s="2">
        <v>0.75334111846373397</v>
      </c>
      <c r="N51" s="2">
        <v>0.79015642884395298</v>
      </c>
      <c r="O51" s="2">
        <v>0.80966289400024305</v>
      </c>
    </row>
    <row r="52" spans="1:15" x14ac:dyDescent="0.3">
      <c r="A52" s="8" t="s">
        <v>14</v>
      </c>
      <c r="B52" s="8" t="s">
        <v>117</v>
      </c>
      <c r="C52" s="2">
        <v>1.1270826527278699E-2</v>
      </c>
      <c r="D52" s="2">
        <v>1.2754278333871501E-2</v>
      </c>
      <c r="E52" s="2">
        <v>1.29995185363505E-2</v>
      </c>
      <c r="F52" s="2">
        <v>1.44069153193533E-2</v>
      </c>
      <c r="G52" s="2">
        <v>1.57247392184338E-2</v>
      </c>
      <c r="H52" s="2">
        <v>1.8020769700671999E-2</v>
      </c>
      <c r="I52" s="2">
        <v>1.7822664488341002E-2</v>
      </c>
      <c r="J52" s="2">
        <v>1.84093197181073E-2</v>
      </c>
      <c r="K52" s="2">
        <v>1.89435840707965E-2</v>
      </c>
      <c r="L52" s="2">
        <v>1.86853071649415E-2</v>
      </c>
      <c r="M52" s="2">
        <v>2.01115868690801E-2</v>
      </c>
      <c r="N52" s="2">
        <v>2.11115350375175E-2</v>
      </c>
      <c r="O52" s="2">
        <v>2.1053912620177698E-2</v>
      </c>
    </row>
    <row r="53" spans="1:15" x14ac:dyDescent="0.3">
      <c r="A53" s="8" t="s">
        <v>14</v>
      </c>
      <c r="B53" s="8" t="s">
        <v>17</v>
      </c>
      <c r="C53" s="2">
        <v>6.5338124795818401E-4</v>
      </c>
      <c r="D53" s="2">
        <v>9.6867936712947999E-4</v>
      </c>
      <c r="E53" s="2">
        <v>9.6292729898892599E-4</v>
      </c>
      <c r="F53" s="2">
        <v>1.2806146950536299E-3</v>
      </c>
      <c r="G53" s="2">
        <v>1.40121438580103E-3</v>
      </c>
      <c r="H53" s="2">
        <v>1.37446548564447E-3</v>
      </c>
      <c r="I53" s="2">
        <v>1.4852220406950799E-3</v>
      </c>
      <c r="J53" s="2">
        <v>1.7258737235725601E-3</v>
      </c>
      <c r="K53" s="2">
        <v>2.07411504424779E-3</v>
      </c>
      <c r="L53" s="2">
        <v>1.74754671326791E-3</v>
      </c>
      <c r="M53" s="2">
        <v>1.9462826002335501E-3</v>
      </c>
      <c r="N53" s="2">
        <v>2.41638051634236E-3</v>
      </c>
      <c r="O53" s="2">
        <v>2.79907508823171E-3</v>
      </c>
    </row>
    <row r="54" spans="1:15" x14ac:dyDescent="0.3">
      <c r="A54" s="8" t="s">
        <v>14</v>
      </c>
      <c r="B54" s="8" t="s">
        <v>110</v>
      </c>
      <c r="C54" s="2">
        <v>6.2397909180006497E-2</v>
      </c>
      <c r="D54" s="2">
        <v>6.4094284791733902E-2</v>
      </c>
      <c r="E54" s="2">
        <v>6.5960519980741497E-2</v>
      </c>
      <c r="F54" s="2">
        <v>6.7392348327197094E-2</v>
      </c>
      <c r="G54" s="2">
        <v>6.7569671493071803E-2</v>
      </c>
      <c r="H54" s="2">
        <v>6.9639584605986599E-2</v>
      </c>
      <c r="I54" s="2">
        <v>6.9062824892321406E-2</v>
      </c>
      <c r="J54" s="2">
        <v>6.7452898029627506E-2</v>
      </c>
      <c r="K54" s="2">
        <v>6.7477876106194698E-2</v>
      </c>
      <c r="L54" s="2">
        <v>6.8288748487700002E-2</v>
      </c>
      <c r="M54" s="2">
        <v>7.61645257558064E-2</v>
      </c>
      <c r="N54" s="2">
        <v>7.8595955742083196E-2</v>
      </c>
      <c r="O54" s="2">
        <v>8.1051478641840105E-2</v>
      </c>
    </row>
    <row r="55" spans="1:15" x14ac:dyDescent="0.3">
      <c r="A55" s="8" t="s">
        <v>14</v>
      </c>
      <c r="B55" s="8" t="s">
        <v>111</v>
      </c>
      <c r="C55" s="2">
        <v>0.38157464880757902</v>
      </c>
      <c r="D55" s="2">
        <v>0.36099451081692002</v>
      </c>
      <c r="E55" s="2">
        <v>0.33429626063232198</v>
      </c>
      <c r="F55" s="2">
        <v>0.30830798783416002</v>
      </c>
      <c r="G55" s="2">
        <v>0.29098552078467999</v>
      </c>
      <c r="H55" s="2">
        <v>0.27092241905925502</v>
      </c>
      <c r="I55" s="2">
        <v>0.25382444675478999</v>
      </c>
      <c r="J55" s="2">
        <v>0.23385588954408201</v>
      </c>
      <c r="K55" s="2">
        <v>0.224142699115044</v>
      </c>
      <c r="L55" s="2">
        <v>0.21441053905094801</v>
      </c>
      <c r="M55" s="2">
        <v>0.144154664590632</v>
      </c>
      <c r="N55" s="2">
        <v>0.10288693882742</v>
      </c>
      <c r="O55" s="2">
        <v>7.9956188389923299E-2</v>
      </c>
    </row>
    <row r="56" spans="1:15" x14ac:dyDescent="0.3">
      <c r="A56" s="8" t="s">
        <v>15</v>
      </c>
      <c r="B56" s="8" t="s">
        <v>115</v>
      </c>
      <c r="C56" s="2">
        <v>3.0511060259344001E-3</v>
      </c>
      <c r="D56" s="2">
        <v>3.2601063296218299E-3</v>
      </c>
      <c r="E56" s="2">
        <v>3.8996100389961002E-3</v>
      </c>
      <c r="F56" s="2">
        <v>4.2933453147621196E-3</v>
      </c>
      <c r="G56" s="2">
        <v>4.7523394248199496E-3</v>
      </c>
      <c r="H56" s="2">
        <v>5.5622732769044702E-3</v>
      </c>
      <c r="I56" s="2">
        <v>6.4359267734553803E-3</v>
      </c>
      <c r="J56" s="2">
        <v>7.2710323933815003E-3</v>
      </c>
      <c r="K56" s="2">
        <v>8.8752037674334396E-3</v>
      </c>
      <c r="L56" s="2">
        <v>1.0275633958103599E-2</v>
      </c>
      <c r="M56" s="2">
        <v>1.1795264861182099E-2</v>
      </c>
      <c r="N56" s="2">
        <v>1.4346417602759899E-2</v>
      </c>
      <c r="O56" s="2">
        <v>1.6537404078952801E-2</v>
      </c>
    </row>
    <row r="57" spans="1:15" x14ac:dyDescent="0.3">
      <c r="A57" s="8" t="s">
        <v>15</v>
      </c>
      <c r="B57" s="8" t="s">
        <v>116</v>
      </c>
      <c r="C57" s="2">
        <v>0.44830917874396098</v>
      </c>
      <c r="D57" s="2">
        <v>0.46855251278964799</v>
      </c>
      <c r="E57" s="2">
        <v>0.487801219878012</v>
      </c>
      <c r="F57" s="2">
        <v>0.50741350906095595</v>
      </c>
      <c r="G57" s="2">
        <v>0.52643182597618898</v>
      </c>
      <c r="H57" s="2">
        <v>0.54515114873035098</v>
      </c>
      <c r="I57" s="2">
        <v>0.56102212051868805</v>
      </c>
      <c r="J57" s="2">
        <v>0.57758098345373998</v>
      </c>
      <c r="K57" s="2">
        <v>0.59196703495743497</v>
      </c>
      <c r="L57" s="2">
        <v>0.60295479603087099</v>
      </c>
      <c r="M57" s="2">
        <v>0.66504854368931998</v>
      </c>
      <c r="N57" s="2">
        <v>0.69742101055997296</v>
      </c>
      <c r="O57" s="2">
        <v>0.71693545077762699</v>
      </c>
    </row>
    <row r="58" spans="1:15" x14ac:dyDescent="0.3">
      <c r="A58" s="8" t="s">
        <v>15</v>
      </c>
      <c r="B58" s="8" t="s">
        <v>117</v>
      </c>
      <c r="C58" s="2">
        <v>1.1289092295957299E-2</v>
      </c>
      <c r="D58" s="2">
        <v>1.2990269836493099E-2</v>
      </c>
      <c r="E58" s="2">
        <v>1.4598540145985399E-2</v>
      </c>
      <c r="F58" s="2">
        <v>1.6125006240327502E-2</v>
      </c>
      <c r="G58" s="2">
        <v>1.70496301014159E-2</v>
      </c>
      <c r="H58" s="2">
        <v>1.7363966142684401E-2</v>
      </c>
      <c r="I58" s="2">
        <v>1.8401983218916899E-2</v>
      </c>
      <c r="J58" s="2">
        <v>1.9342810533675099E-2</v>
      </c>
      <c r="K58" s="2">
        <v>1.9380547002354601E-2</v>
      </c>
      <c r="L58" s="2">
        <v>1.92282249173098E-2</v>
      </c>
      <c r="M58" s="2">
        <v>2.1716913643331601E-2</v>
      </c>
      <c r="N58" s="2">
        <v>2.3307669653750699E-2</v>
      </c>
      <c r="O58" s="2">
        <v>2.4662481020969299E-2</v>
      </c>
    </row>
    <row r="59" spans="1:15" x14ac:dyDescent="0.3">
      <c r="A59" s="8" t="s">
        <v>15</v>
      </c>
      <c r="B59" s="8" t="s">
        <v>17</v>
      </c>
      <c r="C59" s="2">
        <v>1.62725654716501E-3</v>
      </c>
      <c r="D59" s="2">
        <v>1.60497542381382E-3</v>
      </c>
      <c r="E59" s="2">
        <v>1.4998500149984999E-3</v>
      </c>
      <c r="F59" s="2">
        <v>2.0468274175028701E-3</v>
      </c>
      <c r="G59" s="2">
        <v>2.0577139777570902E-3</v>
      </c>
      <c r="H59" s="2">
        <v>2.2732769044739999E-3</v>
      </c>
      <c r="I59" s="2">
        <v>2.5743707093821501E-3</v>
      </c>
      <c r="J59" s="2">
        <v>2.51689582847821E-3</v>
      </c>
      <c r="K59" s="2">
        <v>2.5357725049809801E-3</v>
      </c>
      <c r="L59" s="2">
        <v>2.6901874310915098E-3</v>
      </c>
      <c r="M59" s="2">
        <v>3.3214103219213098E-3</v>
      </c>
      <c r="N59" s="2">
        <v>3.7864445285876601E-3</v>
      </c>
      <c r="O59" s="2">
        <v>3.9804669867454599E-3</v>
      </c>
    </row>
    <row r="60" spans="1:15" x14ac:dyDescent="0.3">
      <c r="A60" s="8" t="s">
        <v>15</v>
      </c>
      <c r="B60" s="8" t="s">
        <v>110</v>
      </c>
      <c r="C60" s="2">
        <v>7.1446732773963906E-2</v>
      </c>
      <c r="D60" s="2">
        <v>7.4230113351389307E-2</v>
      </c>
      <c r="E60" s="2">
        <v>7.7592240775922403E-2</v>
      </c>
      <c r="F60" s="2">
        <v>8.1124257401028396E-2</v>
      </c>
      <c r="G60" s="2">
        <v>8.1622654451031298E-2</v>
      </c>
      <c r="H60" s="2">
        <v>8.3579201934703806E-2</v>
      </c>
      <c r="I60" s="2">
        <v>8.6813501144164806E-2</v>
      </c>
      <c r="J60" s="2">
        <v>8.6786296900489404E-2</v>
      </c>
      <c r="K60" s="2">
        <v>8.6216265169353407E-2</v>
      </c>
      <c r="L60" s="2">
        <v>8.46747519294377E-2</v>
      </c>
      <c r="M60" s="2">
        <v>9.5000851643672293E-2</v>
      </c>
      <c r="N60" s="2">
        <v>0.102023644242501</v>
      </c>
      <c r="O60" s="2">
        <v>0.10492839262998099</v>
      </c>
    </row>
    <row r="61" spans="1:15" x14ac:dyDescent="0.3">
      <c r="A61" s="8" t="s">
        <v>15</v>
      </c>
      <c r="B61" s="8" t="s">
        <v>111</v>
      </c>
      <c r="C61" s="2">
        <v>0.46427663361301802</v>
      </c>
      <c r="D61" s="2">
        <v>0.43936202226903398</v>
      </c>
      <c r="E61" s="2">
        <v>0.41460853914608498</v>
      </c>
      <c r="F61" s="2">
        <v>0.38899705456542399</v>
      </c>
      <c r="G61" s="2">
        <v>0.36808583606878598</v>
      </c>
      <c r="H61" s="2">
        <v>0.34607013301088302</v>
      </c>
      <c r="I61" s="2">
        <v>0.32475209763539298</v>
      </c>
      <c r="J61" s="2">
        <v>0.306501980890235</v>
      </c>
      <c r="K61" s="2">
        <v>0.29102517659844201</v>
      </c>
      <c r="L61" s="2">
        <v>0.28017640573318597</v>
      </c>
      <c r="M61" s="2">
        <v>0.20311701584057201</v>
      </c>
      <c r="N61" s="2">
        <v>0.159114813412428</v>
      </c>
      <c r="O61" s="2">
        <v>0.132955804505724</v>
      </c>
    </row>
    <row r="62" spans="1:15" x14ac:dyDescent="0.3">
      <c r="A62" s="8" t="s">
        <v>16</v>
      </c>
      <c r="B62" s="8" t="s">
        <v>115</v>
      </c>
      <c r="C62" s="2">
        <v>3.35399939018193E-3</v>
      </c>
      <c r="D62" s="2">
        <v>3.5432273739623402E-3</v>
      </c>
      <c r="E62" s="2">
        <v>3.5706998571720101E-3</v>
      </c>
      <c r="F62" s="2">
        <v>3.4803971747364099E-3</v>
      </c>
      <c r="G62" s="2">
        <v>4.3359887062619697E-3</v>
      </c>
      <c r="H62" s="2">
        <v>4.9421765345458099E-3</v>
      </c>
      <c r="I62" s="2">
        <v>5.6092843326885902E-3</v>
      </c>
      <c r="J62" s="2">
        <v>6.5592203898050998E-3</v>
      </c>
      <c r="K62" s="2">
        <v>7.0333633904418403E-3</v>
      </c>
      <c r="L62" s="2">
        <v>7.3655361425145598E-3</v>
      </c>
      <c r="M62" s="2">
        <v>9.7856854023453295E-3</v>
      </c>
      <c r="N62" s="2">
        <v>1.1497777096428E-2</v>
      </c>
      <c r="O62" s="2">
        <v>1.2935248552305E-2</v>
      </c>
    </row>
    <row r="63" spans="1:15" x14ac:dyDescent="0.3">
      <c r="A63" s="8" t="s">
        <v>16</v>
      </c>
      <c r="B63" s="8" t="s">
        <v>116</v>
      </c>
      <c r="C63" s="2">
        <v>0.47454009553816401</v>
      </c>
      <c r="D63" s="2">
        <v>0.491192549099008</v>
      </c>
      <c r="E63" s="2">
        <v>0.51009997959600095</v>
      </c>
      <c r="F63" s="2">
        <v>0.52871327669157497</v>
      </c>
      <c r="G63" s="2">
        <v>0.54472118584249296</v>
      </c>
      <c r="H63" s="2">
        <v>0.56340812493822301</v>
      </c>
      <c r="I63" s="2">
        <v>0.58887814313346198</v>
      </c>
      <c r="J63" s="2">
        <v>0.606259370314843</v>
      </c>
      <c r="K63" s="2">
        <v>0.62218214607754696</v>
      </c>
      <c r="L63" s="2">
        <v>0.64020212401507404</v>
      </c>
      <c r="M63" s="2">
        <v>0.70036393044884804</v>
      </c>
      <c r="N63" s="2">
        <v>0.74084010424651203</v>
      </c>
      <c r="O63" s="2">
        <v>0.75889298337971001</v>
      </c>
    </row>
    <row r="64" spans="1:15" x14ac:dyDescent="0.3">
      <c r="A64" s="8" t="s">
        <v>16</v>
      </c>
      <c r="B64" s="8" t="s">
        <v>117</v>
      </c>
      <c r="C64" s="2">
        <v>7.1145441609919702E-3</v>
      </c>
      <c r="D64" s="2">
        <v>7.69386515488965E-3</v>
      </c>
      <c r="E64" s="2">
        <v>8.1615996735360102E-3</v>
      </c>
      <c r="F64" s="2">
        <v>8.5986283140546595E-3</v>
      </c>
      <c r="G64" s="2">
        <v>9.2769990924674792E-3</v>
      </c>
      <c r="H64" s="2">
        <v>1.0773944845309901E-2</v>
      </c>
      <c r="I64" s="2">
        <v>1.0541586073501001E-2</v>
      </c>
      <c r="J64" s="2">
        <v>1.0682158920539701E-2</v>
      </c>
      <c r="K64" s="2">
        <v>1.1722272317403099E-2</v>
      </c>
      <c r="L64" s="2">
        <v>1.2418636519355901E-2</v>
      </c>
      <c r="M64" s="2">
        <v>1.4476344520824899E-2</v>
      </c>
      <c r="N64" s="2">
        <v>1.4717154683427901E-2</v>
      </c>
      <c r="O64" s="2">
        <v>1.54922162893886E-2</v>
      </c>
    </row>
    <row r="65" spans="1:16" x14ac:dyDescent="0.3">
      <c r="A65" s="8" t="s">
        <v>16</v>
      </c>
      <c r="B65" s="8" t="s">
        <v>17</v>
      </c>
      <c r="C65" s="2">
        <v>1.32127248704137E-3</v>
      </c>
      <c r="D65" s="2">
        <v>1.6197610852399301E-3</v>
      </c>
      <c r="E65" s="2">
        <v>1.7343399306264E-3</v>
      </c>
      <c r="F65" s="2">
        <v>1.9449278329409399E-3</v>
      </c>
      <c r="G65" s="2">
        <v>2.1175758798023599E-3</v>
      </c>
      <c r="H65" s="2">
        <v>2.3722447365819902E-3</v>
      </c>
      <c r="I65" s="2">
        <v>2.5145067698259201E-3</v>
      </c>
      <c r="J65" s="2">
        <v>2.5299850074962499E-3</v>
      </c>
      <c r="K65" s="2">
        <v>2.7051397655545499E-3</v>
      </c>
      <c r="L65" s="2">
        <v>2.6550188420691998E-3</v>
      </c>
      <c r="M65" s="2">
        <v>2.6688232915487299E-3</v>
      </c>
      <c r="N65" s="2">
        <v>2.5295109612141699E-3</v>
      </c>
      <c r="O65" s="2">
        <v>3.0081973377453601E-3</v>
      </c>
    </row>
    <row r="66" spans="1:16" x14ac:dyDescent="0.3">
      <c r="A66" s="8" t="s">
        <v>16</v>
      </c>
      <c r="B66" s="8" t="s">
        <v>110</v>
      </c>
      <c r="C66" s="2">
        <v>6.5758715316597202E-2</v>
      </c>
      <c r="D66" s="2">
        <v>6.9244786394006899E-2</v>
      </c>
      <c r="E66" s="2">
        <v>7.2638237094470495E-2</v>
      </c>
      <c r="F66" s="2">
        <v>7.5545091616337406E-2</v>
      </c>
      <c r="G66" s="2">
        <v>7.7946959766058296E-2</v>
      </c>
      <c r="H66" s="2">
        <v>8.0952851635860398E-2</v>
      </c>
      <c r="I66" s="2">
        <v>8.0657640232108294E-2</v>
      </c>
      <c r="J66" s="2">
        <v>8.1240629685157398E-2</v>
      </c>
      <c r="K66" s="2">
        <v>7.9440937781785403E-2</v>
      </c>
      <c r="L66" s="2">
        <v>7.8965399109284004E-2</v>
      </c>
      <c r="M66" s="2">
        <v>8.9122523251112001E-2</v>
      </c>
      <c r="N66" s="2">
        <v>9.2825387091828901E-2</v>
      </c>
      <c r="O66" s="2">
        <v>9.43069865383169E-2</v>
      </c>
    </row>
    <row r="67" spans="1:16" x14ac:dyDescent="0.3">
      <c r="A67" s="8" t="s">
        <v>16</v>
      </c>
      <c r="B67" s="8" t="s">
        <v>111</v>
      </c>
      <c r="C67" s="2">
        <v>0.447911373107023</v>
      </c>
      <c r="D67" s="2">
        <v>0.426705810892893</v>
      </c>
      <c r="E67" s="2">
        <v>0.40379514384819398</v>
      </c>
      <c r="F67" s="2">
        <v>0.38171767837035497</v>
      </c>
      <c r="G67" s="2">
        <v>0.36160129071291702</v>
      </c>
      <c r="H67" s="2">
        <v>0.33755065730947897</v>
      </c>
      <c r="I67" s="2">
        <v>0.31179883945841402</v>
      </c>
      <c r="J67" s="2">
        <v>0.29272863568215901</v>
      </c>
      <c r="K67" s="2">
        <v>0.276916140667268</v>
      </c>
      <c r="L67" s="2">
        <v>0.25839328537170297</v>
      </c>
      <c r="M67" s="2">
        <v>0.18358269308532099</v>
      </c>
      <c r="N67" s="2">
        <v>0.13759006592058901</v>
      </c>
      <c r="O67" s="2">
        <v>0.115364367902534</v>
      </c>
    </row>
    <row r="68" spans="1:16" x14ac:dyDescent="0.3">
      <c r="A68" s="8" t="s">
        <v>17</v>
      </c>
      <c r="B68" s="8" t="s">
        <v>115</v>
      </c>
      <c r="C68" s="2">
        <v>5.0508161379735099E-3</v>
      </c>
      <c r="D68" s="2">
        <v>5.5054710618677302E-3</v>
      </c>
      <c r="E68" s="2">
        <v>5.0191407911526998E-3</v>
      </c>
      <c r="F68" s="2">
        <v>4.6271094175285802E-3</v>
      </c>
      <c r="G68" s="2">
        <v>5.7512580877066904E-3</v>
      </c>
      <c r="H68" s="2">
        <v>7.7965472433636496E-3</v>
      </c>
      <c r="I68" s="2">
        <v>7.9695079695079694E-3</v>
      </c>
      <c r="J68" s="2">
        <v>9.9875156054931302E-3</v>
      </c>
      <c r="K68" s="2">
        <v>7.44814942133608E-3</v>
      </c>
      <c r="L68" s="2">
        <v>7.9543136854986693E-3</v>
      </c>
      <c r="M68" s="2">
        <v>8.0468905225511596E-3</v>
      </c>
      <c r="N68" s="2">
        <v>7.85480057957752E-3</v>
      </c>
      <c r="O68" s="2">
        <v>7.5241262744670401E-3</v>
      </c>
    </row>
    <row r="69" spans="1:16" x14ac:dyDescent="0.3">
      <c r="A69" s="8" t="s">
        <v>17</v>
      </c>
      <c r="B69" s="8" t="s">
        <v>116</v>
      </c>
      <c r="C69" s="2">
        <v>0.40307976593778899</v>
      </c>
      <c r="D69" s="2">
        <v>0.42894501410776997</v>
      </c>
      <c r="E69" s="2">
        <v>0.46337728626116498</v>
      </c>
      <c r="F69" s="2">
        <v>0.52749047359825796</v>
      </c>
      <c r="G69" s="2">
        <v>0.60837526959022303</v>
      </c>
      <c r="H69" s="2">
        <v>0.682569147948766</v>
      </c>
      <c r="I69" s="2">
        <v>0.75051975051975095</v>
      </c>
      <c r="J69" s="2">
        <v>0.80538216118740502</v>
      </c>
      <c r="K69" s="2">
        <v>0.82777586799587499</v>
      </c>
      <c r="L69" s="2">
        <v>0.84407505608810895</v>
      </c>
      <c r="M69" s="2">
        <v>0.86509040333796905</v>
      </c>
      <c r="N69" s="2">
        <v>0.88164416990772498</v>
      </c>
      <c r="O69" s="2">
        <v>0.89471675481162405</v>
      </c>
    </row>
    <row r="70" spans="1:16" x14ac:dyDescent="0.3">
      <c r="A70" s="8" t="s">
        <v>17</v>
      </c>
      <c r="B70" s="8" t="s">
        <v>117</v>
      </c>
      <c r="C70" s="2">
        <v>5.1740067754850599E-3</v>
      </c>
      <c r="D70" s="2">
        <v>5.3678342853210404E-3</v>
      </c>
      <c r="E70" s="2">
        <v>5.27435133985538E-3</v>
      </c>
      <c r="F70" s="2">
        <v>6.3962983124659801E-3</v>
      </c>
      <c r="G70" s="2">
        <v>6.4701653486700199E-3</v>
      </c>
      <c r="H70" s="2">
        <v>8.5390755522554308E-3</v>
      </c>
      <c r="I70" s="2">
        <v>7.2765072765072804E-3</v>
      </c>
      <c r="J70" s="2">
        <v>7.6293521986405899E-3</v>
      </c>
      <c r="K70" s="2">
        <v>7.2189755929872798E-3</v>
      </c>
      <c r="L70" s="2">
        <v>7.7503569243320396E-3</v>
      </c>
      <c r="M70" s="2">
        <v>7.2521359030399404E-3</v>
      </c>
      <c r="N70" s="2">
        <v>7.6260199801723499E-3</v>
      </c>
      <c r="O70" s="2">
        <v>8.3964887410719197E-3</v>
      </c>
    </row>
    <row r="71" spans="1:16" x14ac:dyDescent="0.3">
      <c r="A71" s="8" t="s">
        <v>17</v>
      </c>
      <c r="B71" s="8" t="s">
        <v>17</v>
      </c>
      <c r="C71" s="2">
        <v>3.2029565753002799E-3</v>
      </c>
      <c r="D71" s="2">
        <v>3.4409194136673302E-3</v>
      </c>
      <c r="E71" s="2">
        <v>3.1475967673330499E-3</v>
      </c>
      <c r="F71" s="2">
        <v>4.3549265106151303E-3</v>
      </c>
      <c r="G71" s="2">
        <v>4.4931703810208497E-3</v>
      </c>
      <c r="H71" s="2">
        <v>4.0839056989047696E-3</v>
      </c>
      <c r="I71" s="2">
        <v>5.5440055440055397E-3</v>
      </c>
      <c r="J71" s="2">
        <v>6.2421972534332099E-3</v>
      </c>
      <c r="K71" s="2">
        <v>5.84393262289447E-3</v>
      </c>
      <c r="L71" s="2">
        <v>5.2008974097491299E-3</v>
      </c>
      <c r="M71" s="2">
        <v>5.1659050268229702E-3</v>
      </c>
      <c r="N71" s="2">
        <v>4.5756119881034101E-3</v>
      </c>
      <c r="O71" s="2">
        <v>5.7248786870944899E-3</v>
      </c>
    </row>
    <row r="72" spans="1:16" x14ac:dyDescent="0.3">
      <c r="A72" s="8" t="s">
        <v>17</v>
      </c>
      <c r="B72" s="8" t="s">
        <v>110</v>
      </c>
      <c r="C72" s="2">
        <v>6.3196797043424693E-2</v>
      </c>
      <c r="D72" s="2">
        <v>6.5515105636226006E-2</v>
      </c>
      <c r="E72" s="2">
        <v>6.4483198638877096E-2</v>
      </c>
      <c r="F72" s="2">
        <v>7.4305933587370698E-2</v>
      </c>
      <c r="G72" s="2">
        <v>8.6268871315600307E-2</v>
      </c>
      <c r="H72" s="2">
        <v>8.6875812140337794E-2</v>
      </c>
      <c r="I72" s="2">
        <v>8.4372834372834396E-2</v>
      </c>
      <c r="J72" s="2">
        <v>7.6432237480926604E-2</v>
      </c>
      <c r="K72" s="2">
        <v>7.3221038157442395E-2</v>
      </c>
      <c r="L72" s="2">
        <v>7.34244340199878E-2</v>
      </c>
      <c r="M72" s="2">
        <v>7.9177428968805905E-2</v>
      </c>
      <c r="N72" s="2">
        <v>7.9386867993594096E-2</v>
      </c>
      <c r="O72" s="2">
        <v>7.0879450411646006E-2</v>
      </c>
    </row>
    <row r="73" spans="1:16" x14ac:dyDescent="0.3">
      <c r="A73" s="8" t="s">
        <v>17</v>
      </c>
      <c r="B73" s="8" t="s">
        <v>111</v>
      </c>
      <c r="C73" s="2">
        <v>0.52029565753002804</v>
      </c>
      <c r="D73" s="2">
        <v>0.49122565549514802</v>
      </c>
      <c r="E73" s="2">
        <v>0.45869842620161599</v>
      </c>
      <c r="F73" s="2">
        <v>0.38282525857376198</v>
      </c>
      <c r="G73" s="2">
        <v>0.28864126527677902</v>
      </c>
      <c r="H73" s="2">
        <v>0.21013551141637299</v>
      </c>
      <c r="I73" s="2">
        <v>0.14431739431739399</v>
      </c>
      <c r="J73" s="2">
        <v>9.4326536274101799E-2</v>
      </c>
      <c r="K73" s="2">
        <v>7.8492036209464905E-2</v>
      </c>
      <c r="L73" s="2">
        <v>6.1594941872323103E-2</v>
      </c>
      <c r="M73" s="2">
        <v>3.5267236240810601E-2</v>
      </c>
      <c r="N73" s="2">
        <v>1.8912529550827398E-2</v>
      </c>
      <c r="O73" s="2">
        <v>1.27583010740963E-2</v>
      </c>
    </row>
    <row r="74" spans="1:16" x14ac:dyDescent="0.3">
      <c r="A74" s="15"/>
      <c r="B74" s="15"/>
    </row>
    <row r="75" spans="1:16" x14ac:dyDescent="0.3">
      <c r="A75" s="15"/>
      <c r="B75" s="15"/>
    </row>
    <row r="76" spans="1:16" x14ac:dyDescent="0.3">
      <c r="A76" s="15"/>
      <c r="B76" s="13"/>
      <c r="C76" s="18" t="s">
        <v>38</v>
      </c>
      <c r="D76" s="18"/>
      <c r="E76" s="18"/>
      <c r="F76" s="18"/>
      <c r="G76" s="18"/>
      <c r="H76" s="18"/>
      <c r="I76" s="18"/>
      <c r="J76" s="18"/>
      <c r="K76" s="18"/>
      <c r="L76" s="18"/>
      <c r="M76" s="18"/>
      <c r="N76" s="18"/>
      <c r="O76" s="6" t="s">
        <v>39</v>
      </c>
      <c r="P76" s="6" t="s">
        <v>40</v>
      </c>
    </row>
    <row r="77" spans="1:16" x14ac:dyDescent="0.3">
      <c r="A77" s="9" t="s">
        <v>41</v>
      </c>
      <c r="B77" s="9" t="s">
        <v>41</v>
      </c>
      <c r="C77" s="4" t="s">
        <v>19</v>
      </c>
      <c r="D77" s="4" t="s">
        <v>20</v>
      </c>
      <c r="E77" s="4" t="s">
        <v>21</v>
      </c>
      <c r="F77" s="4" t="s">
        <v>22</v>
      </c>
      <c r="G77" s="4" t="s">
        <v>23</v>
      </c>
      <c r="H77" s="4" t="s">
        <v>24</v>
      </c>
      <c r="I77" s="4" t="s">
        <v>25</v>
      </c>
      <c r="J77" s="4" t="s">
        <v>26</v>
      </c>
      <c r="K77" s="4" t="s">
        <v>27</v>
      </c>
      <c r="L77" s="4" t="s">
        <v>28</v>
      </c>
      <c r="M77" s="4" t="s">
        <v>29</v>
      </c>
      <c r="N77" s="4" t="s">
        <v>30</v>
      </c>
      <c r="O77" s="4" t="s">
        <v>31</v>
      </c>
      <c r="P77" s="4" t="s">
        <v>32</v>
      </c>
    </row>
    <row r="78" spans="1:16" x14ac:dyDescent="0.3">
      <c r="A78" s="8" t="s">
        <v>13</v>
      </c>
      <c r="B78" s="8" t="s">
        <v>115</v>
      </c>
      <c r="C78" s="2">
        <v>4.7482014388489202E-2</v>
      </c>
      <c r="D78" s="2">
        <v>7.8296703296703296E-2</v>
      </c>
      <c r="E78" s="2">
        <v>6.7515923566878994E-2</v>
      </c>
      <c r="F78" s="2">
        <v>8.5918854415274498E-2</v>
      </c>
      <c r="G78" s="2">
        <v>9.6703296703296707E-2</v>
      </c>
      <c r="H78" s="2">
        <v>0.10621242484969901</v>
      </c>
      <c r="I78" s="2">
        <v>0.14673913043478301</v>
      </c>
      <c r="J78" s="2">
        <v>0.138230647709321</v>
      </c>
      <c r="K78" s="2">
        <v>0.15267175572519101</v>
      </c>
      <c r="L78" s="2">
        <v>0.26128838049367897</v>
      </c>
      <c r="M78" s="2">
        <v>0.18615751789976101</v>
      </c>
      <c r="N78" s="2">
        <v>0.138832997987928</v>
      </c>
      <c r="O78" s="3">
        <v>0.96391394864677304</v>
      </c>
      <c r="P78" s="3">
        <v>2.60509554140127</v>
      </c>
    </row>
    <row r="79" spans="1:16" x14ac:dyDescent="0.3">
      <c r="A79" s="8" t="s">
        <v>13</v>
      </c>
      <c r="B79" s="8" t="s">
        <v>116</v>
      </c>
      <c r="C79" s="2">
        <v>5.7277213352685E-2</v>
      </c>
      <c r="D79" s="2">
        <v>5.0242702453381402E-2</v>
      </c>
      <c r="E79" s="2">
        <v>5.2408687377787998E-2</v>
      </c>
      <c r="F79" s="2">
        <v>5.4260022852600703E-2</v>
      </c>
      <c r="G79" s="2">
        <v>6.7979190620700097E-2</v>
      </c>
      <c r="H79" s="2">
        <v>7.2123827425233197E-2</v>
      </c>
      <c r="I79" s="2">
        <v>7.2646758634313399E-2</v>
      </c>
      <c r="J79" s="2">
        <v>6.92306511763532E-2</v>
      </c>
      <c r="K79" s="2">
        <v>6.5738481412372596E-2</v>
      </c>
      <c r="L79" s="2">
        <v>0.15350841750841801</v>
      </c>
      <c r="M79" s="2">
        <v>0.113020736035868</v>
      </c>
      <c r="N79" s="2">
        <v>5.7905337361530702E-2</v>
      </c>
      <c r="O79" s="3">
        <v>0.44750968853164902</v>
      </c>
      <c r="P79" s="3">
        <v>1.1090627712191401</v>
      </c>
    </row>
    <row r="80" spans="1:16" x14ac:dyDescent="0.3">
      <c r="A80" s="8" t="s">
        <v>13</v>
      </c>
      <c r="B80" s="8" t="s">
        <v>117</v>
      </c>
      <c r="C80" s="2">
        <v>7.5869336143308694E-2</v>
      </c>
      <c r="D80" s="2">
        <v>8.4231145935357493E-2</v>
      </c>
      <c r="E80" s="2">
        <v>7.0460704607046107E-2</v>
      </c>
      <c r="F80" s="2">
        <v>4.3037974683544297E-2</v>
      </c>
      <c r="G80" s="2">
        <v>6.4320388349514604E-2</v>
      </c>
      <c r="H80" s="2">
        <v>6.8795134929684504E-2</v>
      </c>
      <c r="I80" s="2">
        <v>6.1522048364153599E-2</v>
      </c>
      <c r="J80" s="2">
        <v>6.3986599664991595E-2</v>
      </c>
      <c r="K80" s="2">
        <v>4.9748110831234302E-2</v>
      </c>
      <c r="L80" s="2">
        <v>0.116676664667067</v>
      </c>
      <c r="M80" s="2">
        <v>8.3534783776524305E-2</v>
      </c>
      <c r="N80" s="2">
        <v>5.8750619732275702E-2</v>
      </c>
      <c r="O80" s="3">
        <v>0.344773299748111</v>
      </c>
      <c r="P80" s="3">
        <v>0.92908762420957502</v>
      </c>
    </row>
    <row r="81" spans="1:16" x14ac:dyDescent="0.3">
      <c r="A81" s="8" t="s">
        <v>13</v>
      </c>
      <c r="B81" s="8" t="s">
        <v>17</v>
      </c>
      <c r="C81" s="2">
        <v>5.8988764044943798E-2</v>
      </c>
      <c r="D81" s="2">
        <v>5.3050397877984101E-2</v>
      </c>
      <c r="E81" s="2">
        <v>-5.0377833753148596E-3</v>
      </c>
      <c r="F81" s="2">
        <v>4.3037974683544297E-2</v>
      </c>
      <c r="G81" s="2">
        <v>1.2135922330097099E-2</v>
      </c>
      <c r="H81" s="2">
        <v>5.2757793764988001E-2</v>
      </c>
      <c r="I81" s="2">
        <v>5.69476082004556E-2</v>
      </c>
      <c r="J81" s="2">
        <v>0.12715517241379301</v>
      </c>
      <c r="K81" s="2">
        <v>8.6042065009560201E-2</v>
      </c>
      <c r="L81" s="2">
        <v>0.26056338028169002</v>
      </c>
      <c r="M81" s="2">
        <v>0.16620111731843601</v>
      </c>
      <c r="N81" s="2">
        <v>8.5029940119760505E-2</v>
      </c>
      <c r="O81" s="3">
        <v>0.732313575525813</v>
      </c>
      <c r="P81" s="3">
        <v>1.28211586901763</v>
      </c>
    </row>
    <row r="82" spans="1:16" x14ac:dyDescent="0.3">
      <c r="A82" s="8" t="s">
        <v>13</v>
      </c>
      <c r="B82" s="8" t="s">
        <v>110</v>
      </c>
      <c r="C82" s="2">
        <v>5.74044470280482E-2</v>
      </c>
      <c r="D82" s="2">
        <v>5.3669598680593698E-2</v>
      </c>
      <c r="E82" s="2">
        <v>4.9240200873932001E-2</v>
      </c>
      <c r="F82" s="2">
        <v>4.0962207856787697E-2</v>
      </c>
      <c r="G82" s="2">
        <v>3.1826595808204503E-2</v>
      </c>
      <c r="H82" s="2">
        <v>3.5937499999999997E-2</v>
      </c>
      <c r="I82" s="2">
        <v>3.3350092173621601E-2</v>
      </c>
      <c r="J82" s="2">
        <v>3.5463293329008501E-2</v>
      </c>
      <c r="K82" s="2">
        <v>2.78792941422157E-2</v>
      </c>
      <c r="L82" s="2">
        <v>0.17289719626168201</v>
      </c>
      <c r="M82" s="2">
        <v>0.10709336566776401</v>
      </c>
      <c r="N82" s="2">
        <v>4.3653432427146498E-2</v>
      </c>
      <c r="O82" s="3">
        <v>0.39297274720684999</v>
      </c>
      <c r="P82" s="3">
        <v>0.74010304571838503</v>
      </c>
    </row>
    <row r="83" spans="1:16" x14ac:dyDescent="0.3">
      <c r="A83" s="8" t="s">
        <v>13</v>
      </c>
      <c r="B83" s="8" t="s">
        <v>111</v>
      </c>
      <c r="C83" s="2">
        <v>-3.1687247844801203E-2</v>
      </c>
      <c r="D83" s="2">
        <v>-5.3113483530260998E-2</v>
      </c>
      <c r="E83" s="2">
        <v>-5.0395217269189101E-2</v>
      </c>
      <c r="F83" s="2">
        <v>-3.83656568217349E-2</v>
      </c>
      <c r="G83" s="2">
        <v>-4.4041185172166299E-2</v>
      </c>
      <c r="H83" s="2">
        <v>-4.0278841734334297E-2</v>
      </c>
      <c r="I83" s="2">
        <v>-3.4178892418703401E-2</v>
      </c>
      <c r="J83" s="2">
        <v>-1.6727272727272698E-2</v>
      </c>
      <c r="K83" s="2">
        <v>-1.9701452393760099E-2</v>
      </c>
      <c r="L83" s="2">
        <v>-0.28599355236984703</v>
      </c>
      <c r="M83" s="2">
        <v>-0.22035160190210901</v>
      </c>
      <c r="N83" s="2">
        <v>-0.15161876597973101</v>
      </c>
      <c r="O83" s="3">
        <v>-0.53703267885960204</v>
      </c>
      <c r="P83" s="3">
        <v>-0.63165215530500596</v>
      </c>
    </row>
    <row r="84" spans="1:16" x14ac:dyDescent="0.3">
      <c r="A84" s="8" t="s">
        <v>14</v>
      </c>
      <c r="B84" s="8" t="s">
        <v>115</v>
      </c>
      <c r="C84" s="2">
        <v>-8.3333333333333301E-2</v>
      </c>
      <c r="D84" s="2">
        <v>0</v>
      </c>
      <c r="E84" s="2">
        <v>0.36363636363636398</v>
      </c>
      <c r="F84" s="2">
        <v>6.6666666666666693E-2</v>
      </c>
      <c r="G84" s="2">
        <v>6.25E-2</v>
      </c>
      <c r="H84" s="2">
        <v>0.11764705882352899</v>
      </c>
      <c r="I84" s="2">
        <v>0.157894736842105</v>
      </c>
      <c r="J84" s="2">
        <v>9.0909090909090898E-2</v>
      </c>
      <c r="K84" s="2">
        <v>4.1666666666666699E-2</v>
      </c>
      <c r="L84" s="2">
        <v>0.32</v>
      </c>
      <c r="M84" s="2">
        <v>0.15151515151515199</v>
      </c>
      <c r="N84" s="2">
        <v>0.18421052631578899</v>
      </c>
      <c r="O84" s="3">
        <v>0.875</v>
      </c>
      <c r="P84" s="3">
        <v>3.0909090909090899</v>
      </c>
    </row>
    <row r="85" spans="1:16" x14ac:dyDescent="0.3">
      <c r="A85" s="8" t="s">
        <v>14</v>
      </c>
      <c r="B85" s="8" t="s">
        <v>116</v>
      </c>
      <c r="C85" s="2">
        <v>4.3989153359445601E-2</v>
      </c>
      <c r="D85" s="2">
        <v>5.0216450216450201E-2</v>
      </c>
      <c r="E85" s="2">
        <v>4.0670513877438898E-2</v>
      </c>
      <c r="F85" s="2">
        <v>5.4660681278056497E-2</v>
      </c>
      <c r="G85" s="2">
        <v>4.5067601402103197E-2</v>
      </c>
      <c r="H85" s="2">
        <v>5.6540488739817901E-2</v>
      </c>
      <c r="I85" s="2">
        <v>6.4852607709750598E-2</v>
      </c>
      <c r="J85" s="2">
        <v>5.3449744463373097E-2</v>
      </c>
      <c r="K85" s="2">
        <v>4.2854255104103497E-2</v>
      </c>
      <c r="L85" s="2">
        <v>0.12541190153130499</v>
      </c>
      <c r="M85" s="2">
        <v>7.0099896658628993E-2</v>
      </c>
      <c r="N85" s="2">
        <v>7.0819249959761799E-2</v>
      </c>
      <c r="O85" s="3">
        <v>0.34485546796038002</v>
      </c>
      <c r="P85" s="3">
        <v>0.82824951909865396</v>
      </c>
    </row>
    <row r="86" spans="1:16" x14ac:dyDescent="0.3">
      <c r="A86" s="8" t="s">
        <v>14</v>
      </c>
      <c r="B86" s="8" t="s">
        <v>117</v>
      </c>
      <c r="C86" s="2">
        <v>0.14492753623188401</v>
      </c>
      <c r="D86" s="2">
        <v>2.53164556962025E-2</v>
      </c>
      <c r="E86" s="2">
        <v>0.11111111111111099</v>
      </c>
      <c r="F86" s="2">
        <v>0.122222222222222</v>
      </c>
      <c r="G86" s="2">
        <v>0.16831683168316799</v>
      </c>
      <c r="H86" s="2">
        <v>1.6949152542372899E-2</v>
      </c>
      <c r="I86" s="2">
        <v>6.6666666666666693E-2</v>
      </c>
      <c r="J86" s="2">
        <v>7.03125E-2</v>
      </c>
      <c r="K86" s="2">
        <v>1.4598540145985399E-2</v>
      </c>
      <c r="L86" s="2">
        <v>0.115107913669065</v>
      </c>
      <c r="M86" s="2">
        <v>7.09677419354839E-2</v>
      </c>
      <c r="N86" s="2">
        <v>4.2168674698795199E-2</v>
      </c>
      <c r="O86" s="3">
        <v>0.26277372262773702</v>
      </c>
      <c r="P86" s="3">
        <v>1.1358024691358</v>
      </c>
    </row>
    <row r="87" spans="1:16" x14ac:dyDescent="0.3">
      <c r="A87" s="8" t="s">
        <v>14</v>
      </c>
      <c r="B87" s="8" t="s">
        <v>17</v>
      </c>
      <c r="C87" s="2">
        <v>0.5</v>
      </c>
      <c r="D87" s="2">
        <v>0</v>
      </c>
      <c r="E87" s="2">
        <v>0.33333333333333298</v>
      </c>
      <c r="F87" s="2">
        <v>0.125</v>
      </c>
      <c r="G87" s="2">
        <v>0</v>
      </c>
      <c r="H87" s="2">
        <v>0.11111111111111099</v>
      </c>
      <c r="I87" s="2">
        <v>0.2</v>
      </c>
      <c r="J87" s="2">
        <v>0.25</v>
      </c>
      <c r="K87" s="2">
        <v>-0.133333333333333</v>
      </c>
      <c r="L87" s="2">
        <v>0.15384615384615399</v>
      </c>
      <c r="M87" s="2">
        <v>0.266666666666667</v>
      </c>
      <c r="N87" s="2">
        <v>0.21052631578947401</v>
      </c>
      <c r="O87" s="3">
        <v>0.53333333333333299</v>
      </c>
      <c r="P87" s="3">
        <v>2.8333333333333299</v>
      </c>
    </row>
    <row r="88" spans="1:16" x14ac:dyDescent="0.3">
      <c r="A88" s="8" t="s">
        <v>14</v>
      </c>
      <c r="B88" s="8" t="s">
        <v>110</v>
      </c>
      <c r="C88" s="2">
        <v>3.9267015706806303E-2</v>
      </c>
      <c r="D88" s="2">
        <v>3.5264483627204003E-2</v>
      </c>
      <c r="E88" s="2">
        <v>2.4330900243309E-2</v>
      </c>
      <c r="F88" s="2">
        <v>3.0878859857482201E-2</v>
      </c>
      <c r="G88" s="2">
        <v>5.0691244239631297E-2</v>
      </c>
      <c r="H88" s="2">
        <v>1.9736842105263198E-2</v>
      </c>
      <c r="I88" s="2">
        <v>8.6021505376344103E-3</v>
      </c>
      <c r="J88" s="2">
        <v>4.0511727078891301E-2</v>
      </c>
      <c r="K88" s="2">
        <v>4.0983606557376998E-2</v>
      </c>
      <c r="L88" s="2">
        <v>0.15551181102362199</v>
      </c>
      <c r="M88" s="2">
        <v>5.2810902896081799E-2</v>
      </c>
      <c r="N88" s="2">
        <v>7.7669902912621394E-2</v>
      </c>
      <c r="O88" s="3">
        <v>0.36475409836065598</v>
      </c>
      <c r="P88" s="3">
        <v>0.62043795620438003</v>
      </c>
    </row>
    <row r="89" spans="1:16" x14ac:dyDescent="0.3">
      <c r="A89" s="8" t="s">
        <v>14</v>
      </c>
      <c r="B89" s="8" t="s">
        <v>111</v>
      </c>
      <c r="C89" s="2">
        <v>-4.2808219178082203E-2</v>
      </c>
      <c r="D89" s="2">
        <v>-6.8425760286225407E-2</v>
      </c>
      <c r="E89" s="2">
        <v>-7.5372059529524693E-2</v>
      </c>
      <c r="F89" s="2">
        <v>-2.9595015576324001E-2</v>
      </c>
      <c r="G89" s="2">
        <v>-5.08293204922418E-2</v>
      </c>
      <c r="H89" s="2">
        <v>-3.6640360766629097E-2</v>
      </c>
      <c r="I89" s="2">
        <v>-4.8566413107080202E-2</v>
      </c>
      <c r="J89" s="2">
        <v>-3.0750307503075E-3</v>
      </c>
      <c r="K89" s="2">
        <v>-1.6039481801357201E-2</v>
      </c>
      <c r="L89" s="2">
        <v>-0.30344827586206902</v>
      </c>
      <c r="M89" s="2">
        <v>-0.271827182718272</v>
      </c>
      <c r="N89" s="2">
        <v>-0.18788627935723101</v>
      </c>
      <c r="O89" s="3">
        <v>-0.59469463294262803</v>
      </c>
      <c r="P89" s="3">
        <v>-0.68458953432549197</v>
      </c>
    </row>
    <row r="90" spans="1:16" x14ac:dyDescent="0.3">
      <c r="A90" s="8" t="s">
        <v>15</v>
      </c>
      <c r="B90" s="8" t="s">
        <v>115</v>
      </c>
      <c r="C90" s="2">
        <v>8.3333333333333301E-2</v>
      </c>
      <c r="D90" s="2">
        <v>0.2</v>
      </c>
      <c r="E90" s="2">
        <v>0.102564102564103</v>
      </c>
      <c r="F90" s="2">
        <v>0.127906976744186</v>
      </c>
      <c r="G90" s="2">
        <v>0.185567010309278</v>
      </c>
      <c r="H90" s="2">
        <v>0.173913043478261</v>
      </c>
      <c r="I90" s="2">
        <v>0.155555555555556</v>
      </c>
      <c r="J90" s="2">
        <v>0.256410256410256</v>
      </c>
      <c r="K90" s="2">
        <v>0.18877551020408201</v>
      </c>
      <c r="L90" s="2">
        <v>0.18884120171673799</v>
      </c>
      <c r="M90" s="2">
        <v>0.231046931407942</v>
      </c>
      <c r="N90" s="2">
        <v>0.18181818181818199</v>
      </c>
      <c r="O90" s="3">
        <v>1.05612244897959</v>
      </c>
      <c r="P90" s="3">
        <v>4.1666666666666696</v>
      </c>
    </row>
    <row r="91" spans="1:16" x14ac:dyDescent="0.3">
      <c r="A91" s="8" t="s">
        <v>15</v>
      </c>
      <c r="B91" s="8" t="s">
        <v>116</v>
      </c>
      <c r="C91" s="2">
        <v>5.96642468239564E-2</v>
      </c>
      <c r="D91" s="2">
        <v>4.4423035752515501E-2</v>
      </c>
      <c r="E91" s="2">
        <v>4.1713641488162298E-2</v>
      </c>
      <c r="F91" s="2">
        <v>5.7162534435261703E-2</v>
      </c>
      <c r="G91" s="2">
        <v>4.8953001395998098E-2</v>
      </c>
      <c r="H91" s="2">
        <v>4.4095466240795002E-2</v>
      </c>
      <c r="I91" s="2">
        <v>5.3025152957172E-2</v>
      </c>
      <c r="J91" s="2">
        <v>5.4954809554551301E-2</v>
      </c>
      <c r="K91" s="2">
        <v>4.5819628241413599E-2</v>
      </c>
      <c r="L91" s="2">
        <v>0.14233469865418399</v>
      </c>
      <c r="M91" s="2">
        <v>6.14035087719298E-2</v>
      </c>
      <c r="N91" s="2">
        <v>5.39301441756651E-2</v>
      </c>
      <c r="O91" s="3">
        <v>0.33641857263061298</v>
      </c>
      <c r="P91" s="3">
        <v>0.79061186840217301</v>
      </c>
    </row>
    <row r="92" spans="1:16" x14ac:dyDescent="0.3">
      <c r="A92" s="8" t="s">
        <v>15</v>
      </c>
      <c r="B92" s="8" t="s">
        <v>117</v>
      </c>
      <c r="C92" s="2">
        <v>0.16666666666666699</v>
      </c>
      <c r="D92" s="2">
        <v>0.12741312741312699</v>
      </c>
      <c r="E92" s="2">
        <v>0.106164383561644</v>
      </c>
      <c r="F92" s="2">
        <v>7.7399380804953594E-2</v>
      </c>
      <c r="G92" s="2">
        <v>3.1609195402298902E-2</v>
      </c>
      <c r="H92" s="2">
        <v>7.52089136490251E-2</v>
      </c>
      <c r="I92" s="2">
        <v>7.5129533678756494E-2</v>
      </c>
      <c r="J92" s="2">
        <v>3.13253012048193E-2</v>
      </c>
      <c r="K92" s="2">
        <v>1.86915887850467E-2</v>
      </c>
      <c r="L92" s="2">
        <v>0.16972477064220201</v>
      </c>
      <c r="M92" s="2">
        <v>8.6274509803921595E-2</v>
      </c>
      <c r="N92" s="2">
        <v>8.4837545126353803E-2</v>
      </c>
      <c r="O92" s="3">
        <v>0.40420560747663598</v>
      </c>
      <c r="P92" s="3">
        <v>1.0582191780821899</v>
      </c>
    </row>
    <row r="93" spans="1:16" x14ac:dyDescent="0.3">
      <c r="A93" s="8" t="s">
        <v>15</v>
      </c>
      <c r="B93" s="8" t="s">
        <v>17</v>
      </c>
      <c r="C93" s="2">
        <v>0</v>
      </c>
      <c r="D93" s="2">
        <v>-6.25E-2</v>
      </c>
      <c r="E93" s="2">
        <v>0.36666666666666697</v>
      </c>
      <c r="F93" s="2">
        <v>2.4390243902439001E-2</v>
      </c>
      <c r="G93" s="2">
        <v>0.119047619047619</v>
      </c>
      <c r="H93" s="2">
        <v>0.14893617021276601</v>
      </c>
      <c r="I93" s="2">
        <v>0</v>
      </c>
      <c r="J93" s="2">
        <v>3.7037037037037E-2</v>
      </c>
      <c r="K93" s="2">
        <v>8.9285714285714302E-2</v>
      </c>
      <c r="L93" s="2">
        <v>0.27868852459016402</v>
      </c>
      <c r="M93" s="2">
        <v>0.15384615384615399</v>
      </c>
      <c r="N93" s="2">
        <v>7.7777777777777807E-2</v>
      </c>
      <c r="O93" s="3">
        <v>0.73214285714285698</v>
      </c>
      <c r="P93" s="3">
        <v>2.2333333333333298</v>
      </c>
    </row>
    <row r="94" spans="1:16" x14ac:dyDescent="0.3">
      <c r="A94" s="8" t="s">
        <v>15</v>
      </c>
      <c r="B94" s="8" t="s">
        <v>110</v>
      </c>
      <c r="C94" s="2">
        <v>5.3380782918149502E-2</v>
      </c>
      <c r="D94" s="2">
        <v>4.86486486486487E-2</v>
      </c>
      <c r="E94" s="2">
        <v>4.7036082474226797E-2</v>
      </c>
      <c r="F94" s="2">
        <v>2.5230769230769199E-2</v>
      </c>
      <c r="G94" s="2">
        <v>3.7214885954381799E-2</v>
      </c>
      <c r="H94" s="2">
        <v>5.3819444444444399E-2</v>
      </c>
      <c r="I94" s="2">
        <v>2.2515101592531599E-2</v>
      </c>
      <c r="J94" s="2">
        <v>2.2556390977443601E-2</v>
      </c>
      <c r="K94" s="2">
        <v>8.4033613445378096E-3</v>
      </c>
      <c r="L94" s="2">
        <v>0.16197916666666701</v>
      </c>
      <c r="M94" s="2">
        <v>8.6956521739130405E-2</v>
      </c>
      <c r="N94" s="2">
        <v>5.4432989690721599E-2</v>
      </c>
      <c r="O94" s="3">
        <v>0.34296218487395003</v>
      </c>
      <c r="P94" s="3">
        <v>0.64755154639175305</v>
      </c>
    </row>
    <row r="95" spans="1:16" x14ac:dyDescent="0.3">
      <c r="A95" s="8" t="s">
        <v>15</v>
      </c>
      <c r="B95" s="8" t="s">
        <v>111</v>
      </c>
      <c r="C95" s="2">
        <v>-4.0525739320919997E-2</v>
      </c>
      <c r="D95" s="2">
        <v>-5.3310502283105E-2</v>
      </c>
      <c r="E95" s="2">
        <v>-6.0412395996623701E-2</v>
      </c>
      <c r="F95" s="2">
        <v>-3.5805954825461998E-2</v>
      </c>
      <c r="G95" s="2">
        <v>-4.7650738719552797E-2</v>
      </c>
      <c r="H95" s="2">
        <v>-4.7938504542278097E-2</v>
      </c>
      <c r="I95" s="2">
        <v>-3.46447445684087E-2</v>
      </c>
      <c r="J95" s="2">
        <v>-2.2658150851581502E-2</v>
      </c>
      <c r="K95" s="2">
        <v>-1.15139256262642E-2</v>
      </c>
      <c r="L95" s="2">
        <v>-0.24917361876278901</v>
      </c>
      <c r="M95" s="2">
        <v>-0.20712788259958101</v>
      </c>
      <c r="N95" s="2">
        <v>-0.143310417768377</v>
      </c>
      <c r="O95" s="3">
        <v>-0.49587676987708101</v>
      </c>
      <c r="P95" s="3">
        <v>-0.60930905583021799</v>
      </c>
    </row>
    <row r="96" spans="1:16" x14ac:dyDescent="0.3">
      <c r="A96" s="8" t="s">
        <v>16</v>
      </c>
      <c r="B96" s="8" t="s">
        <v>115</v>
      </c>
      <c r="C96" s="2">
        <v>6.0606060606060601E-2</v>
      </c>
      <c r="D96" s="2">
        <v>0</v>
      </c>
      <c r="E96" s="2">
        <v>-2.8571428571428598E-2</v>
      </c>
      <c r="F96" s="2">
        <v>0.26470588235294101</v>
      </c>
      <c r="G96" s="2">
        <v>0.162790697674419</v>
      </c>
      <c r="H96" s="2">
        <v>0.16</v>
      </c>
      <c r="I96" s="2">
        <v>0.20689655172413801</v>
      </c>
      <c r="J96" s="2">
        <v>0.114285714285714</v>
      </c>
      <c r="K96" s="2">
        <v>0.102564102564103</v>
      </c>
      <c r="L96" s="2">
        <v>0.40697674418604701</v>
      </c>
      <c r="M96" s="2">
        <v>0.23966942148760301</v>
      </c>
      <c r="N96" s="2">
        <v>0.146666666666667</v>
      </c>
      <c r="O96" s="3">
        <v>1.20512820512821</v>
      </c>
      <c r="P96" s="3">
        <v>3.9142857142857101</v>
      </c>
    </row>
    <row r="97" spans="1:16" x14ac:dyDescent="0.3">
      <c r="A97" s="8" t="s">
        <v>16</v>
      </c>
      <c r="B97" s="8" t="s">
        <v>116</v>
      </c>
      <c r="C97" s="2">
        <v>3.9194688370100698E-2</v>
      </c>
      <c r="D97" s="2">
        <v>3.0502885408079099E-2</v>
      </c>
      <c r="E97" s="2">
        <v>3.3000000000000002E-2</v>
      </c>
      <c r="F97" s="2">
        <v>4.5885769603097801E-2</v>
      </c>
      <c r="G97" s="2">
        <v>5.5164753794890803E-2</v>
      </c>
      <c r="H97" s="2">
        <v>6.8245614035087707E-2</v>
      </c>
      <c r="I97" s="2">
        <v>6.2571850878633595E-2</v>
      </c>
      <c r="J97" s="2">
        <v>6.6460587326120604E-2</v>
      </c>
      <c r="K97" s="2">
        <v>8.3333333333333301E-2</v>
      </c>
      <c r="L97" s="2">
        <v>0.15852842809364501</v>
      </c>
      <c r="M97" s="2">
        <v>0.116050808314088</v>
      </c>
      <c r="N97" s="2">
        <v>4.4076564924987099E-2</v>
      </c>
      <c r="O97" s="3">
        <v>0.46246376811594198</v>
      </c>
      <c r="P97" s="3">
        <v>1.0182</v>
      </c>
    </row>
    <row r="98" spans="1:16" x14ac:dyDescent="0.3">
      <c r="A98" s="8" t="s">
        <v>16</v>
      </c>
      <c r="B98" s="8" t="s">
        <v>117</v>
      </c>
      <c r="C98" s="2">
        <v>8.5714285714285701E-2</v>
      </c>
      <c r="D98" s="2">
        <v>5.2631578947368397E-2</v>
      </c>
      <c r="E98" s="2">
        <v>0.05</v>
      </c>
      <c r="F98" s="2">
        <v>9.5238095238095205E-2</v>
      </c>
      <c r="G98" s="2">
        <v>0.184782608695652</v>
      </c>
      <c r="H98" s="2">
        <v>0</v>
      </c>
      <c r="I98" s="2">
        <v>4.5871559633027498E-2</v>
      </c>
      <c r="J98" s="2">
        <v>0.140350877192982</v>
      </c>
      <c r="K98" s="2">
        <v>0.115384615384615</v>
      </c>
      <c r="L98" s="2">
        <v>0.23448275862069001</v>
      </c>
      <c r="M98" s="2">
        <v>7.2625698324022395E-2</v>
      </c>
      <c r="N98" s="2">
        <v>7.2916666666666699E-2</v>
      </c>
      <c r="O98" s="3">
        <v>0.58461538461538498</v>
      </c>
      <c r="P98" s="3">
        <v>1.575</v>
      </c>
    </row>
    <row r="99" spans="1:16" x14ac:dyDescent="0.3">
      <c r="A99" s="8" t="s">
        <v>16</v>
      </c>
      <c r="B99" s="8" t="s">
        <v>17</v>
      </c>
      <c r="C99" s="2">
        <v>0.230769230769231</v>
      </c>
      <c r="D99" s="2">
        <v>6.25E-2</v>
      </c>
      <c r="E99" s="2">
        <v>0.11764705882352899</v>
      </c>
      <c r="F99" s="2">
        <v>0.105263157894737</v>
      </c>
      <c r="G99" s="2">
        <v>0.14285714285714299</v>
      </c>
      <c r="H99" s="2">
        <v>8.3333333333333301E-2</v>
      </c>
      <c r="I99" s="2">
        <v>3.8461538461538498E-2</v>
      </c>
      <c r="J99" s="2">
        <v>0.11111111111111099</v>
      </c>
      <c r="K99" s="2">
        <v>3.3333333333333298E-2</v>
      </c>
      <c r="L99" s="2">
        <v>6.4516129032258104E-2</v>
      </c>
      <c r="M99" s="2">
        <v>0</v>
      </c>
      <c r="N99" s="2">
        <v>0.21212121212121199</v>
      </c>
      <c r="O99" s="3">
        <v>0.33333333333333298</v>
      </c>
      <c r="P99" s="3">
        <v>1.3529411764705901</v>
      </c>
    </row>
    <row r="100" spans="1:16" x14ac:dyDescent="0.3">
      <c r="A100" s="8" t="s">
        <v>16</v>
      </c>
      <c r="B100" s="8" t="s">
        <v>110</v>
      </c>
      <c r="C100" s="2">
        <v>5.7187017001545597E-2</v>
      </c>
      <c r="D100" s="2">
        <v>4.0935672514619902E-2</v>
      </c>
      <c r="E100" s="2">
        <v>3.6516853932584303E-2</v>
      </c>
      <c r="F100" s="2">
        <v>4.74254742547425E-2</v>
      </c>
      <c r="G100" s="2">
        <v>5.9508408796895201E-2</v>
      </c>
      <c r="H100" s="2">
        <v>1.8315018315018299E-2</v>
      </c>
      <c r="I100" s="2">
        <v>3.9568345323740997E-2</v>
      </c>
      <c r="J100" s="2">
        <v>1.6147635524798198E-2</v>
      </c>
      <c r="K100" s="2">
        <v>4.6538024971623203E-2</v>
      </c>
      <c r="L100" s="2">
        <v>0.19522776572668099</v>
      </c>
      <c r="M100" s="2">
        <v>9.8911070780399304E-2</v>
      </c>
      <c r="N100" s="2">
        <v>3.5507844756399697E-2</v>
      </c>
      <c r="O100" s="3">
        <v>0.423382519863791</v>
      </c>
      <c r="P100" s="3">
        <v>0.76123595505618002</v>
      </c>
    </row>
    <row r="101" spans="1:16" x14ac:dyDescent="0.3">
      <c r="A101" s="8" t="s">
        <v>16</v>
      </c>
      <c r="B101" s="8" t="s">
        <v>111</v>
      </c>
      <c r="C101" s="2">
        <v>-4.3567052416609901E-2</v>
      </c>
      <c r="D101" s="2">
        <v>-6.0972716488730698E-2</v>
      </c>
      <c r="E101" s="2">
        <v>-5.7857503789792798E-2</v>
      </c>
      <c r="F101" s="2">
        <v>-3.8348082595870199E-2</v>
      </c>
      <c r="G101" s="2">
        <v>-4.76854433909649E-2</v>
      </c>
      <c r="H101" s="2">
        <v>-5.5929721815519799E-2</v>
      </c>
      <c r="I101" s="2">
        <v>-3.1017369727047099E-2</v>
      </c>
      <c r="J101" s="2">
        <v>-1.6965428937259899E-2</v>
      </c>
      <c r="K101" s="2">
        <v>-1.7583848909150102E-2</v>
      </c>
      <c r="L101" s="2">
        <v>-0.24759695061319201</v>
      </c>
      <c r="M101" s="2">
        <v>-0.209251101321586</v>
      </c>
      <c r="N101" s="2">
        <v>-0.14540389972144799</v>
      </c>
      <c r="O101" s="3">
        <v>-0.50048844024747596</v>
      </c>
      <c r="P101" s="3">
        <v>-0.612430520464881</v>
      </c>
    </row>
    <row r="102" spans="1:16" x14ac:dyDescent="0.3">
      <c r="A102" s="8" t="s">
        <v>17</v>
      </c>
      <c r="B102" s="8" t="s">
        <v>115</v>
      </c>
      <c r="C102" s="2">
        <v>-2.4390243902439001E-2</v>
      </c>
      <c r="D102" s="2">
        <v>-0.26250000000000001</v>
      </c>
      <c r="E102" s="2">
        <v>-0.42372881355932202</v>
      </c>
      <c r="F102" s="2">
        <v>-5.8823529411764698E-2</v>
      </c>
      <c r="G102" s="2">
        <v>0.3125</v>
      </c>
      <c r="H102" s="2">
        <v>9.5238095238095205E-2</v>
      </c>
      <c r="I102" s="2">
        <v>0.565217391304348</v>
      </c>
      <c r="J102" s="2">
        <v>-9.7222222222222196E-2</v>
      </c>
      <c r="K102" s="2">
        <v>0.2</v>
      </c>
      <c r="L102" s="2">
        <v>3.8461538461538498E-2</v>
      </c>
      <c r="M102" s="2">
        <v>0.27160493827160498</v>
      </c>
      <c r="N102" s="2">
        <v>0.33980582524271802</v>
      </c>
      <c r="O102" s="3">
        <v>1.12307692307692</v>
      </c>
      <c r="P102" s="3">
        <v>1.3389830508474601</v>
      </c>
    </row>
    <row r="103" spans="1:16" x14ac:dyDescent="0.3">
      <c r="A103" s="8" t="s">
        <v>17</v>
      </c>
      <c r="B103" s="8" t="s">
        <v>116</v>
      </c>
      <c r="C103" s="2">
        <v>-4.7524449877750598E-2</v>
      </c>
      <c r="D103" s="2">
        <v>-0.12610300016043599</v>
      </c>
      <c r="E103" s="2">
        <v>-0.28841564163759897</v>
      </c>
      <c r="F103" s="2">
        <v>-0.126676986584107</v>
      </c>
      <c r="G103" s="2">
        <v>8.6262924667651397E-2</v>
      </c>
      <c r="H103" s="2">
        <v>0.17813434865379399</v>
      </c>
      <c r="I103" s="2">
        <v>0.34025854108956599</v>
      </c>
      <c r="J103" s="2">
        <v>0.24423010678608301</v>
      </c>
      <c r="K103" s="2">
        <v>0.14576411960132901</v>
      </c>
      <c r="L103" s="2">
        <v>5.2072006765736402E-2</v>
      </c>
      <c r="M103" s="2">
        <v>0.32762976573266001</v>
      </c>
      <c r="N103" s="2">
        <v>0.41942738517429301</v>
      </c>
      <c r="O103" s="3">
        <v>1.27159468438538</v>
      </c>
      <c r="P103" s="3">
        <v>2.0126675234073801</v>
      </c>
    </row>
    <row r="104" spans="1:16" x14ac:dyDescent="0.3">
      <c r="A104" s="8" t="s">
        <v>17</v>
      </c>
      <c r="B104" s="8" t="s">
        <v>117</v>
      </c>
      <c r="C104" s="2">
        <v>-7.1428571428571397E-2</v>
      </c>
      <c r="D104" s="2">
        <v>-0.20512820512820501</v>
      </c>
      <c r="E104" s="2">
        <v>-0.241935483870968</v>
      </c>
      <c r="F104" s="2">
        <v>-0.23404255319148901</v>
      </c>
      <c r="G104" s="2">
        <v>0.27777777777777801</v>
      </c>
      <c r="H104" s="2">
        <v>-8.6956521739130405E-2</v>
      </c>
      <c r="I104" s="2">
        <v>0.30952380952380998</v>
      </c>
      <c r="J104" s="2">
        <v>0.145454545454545</v>
      </c>
      <c r="K104" s="2">
        <v>0.206349206349206</v>
      </c>
      <c r="L104" s="2">
        <v>-3.94736842105263E-2</v>
      </c>
      <c r="M104" s="2">
        <v>0.36986301369863001</v>
      </c>
      <c r="N104" s="2">
        <v>0.54</v>
      </c>
      <c r="O104" s="3">
        <v>1.44444444444444</v>
      </c>
      <c r="P104" s="3">
        <v>1.4838709677419399</v>
      </c>
    </row>
    <row r="105" spans="1:16" x14ac:dyDescent="0.3">
      <c r="A105" s="8" t="s">
        <v>17</v>
      </c>
      <c r="B105" s="8" t="s">
        <v>17</v>
      </c>
      <c r="C105" s="2">
        <v>-3.8461538461538498E-2</v>
      </c>
      <c r="D105" s="2">
        <v>-0.26</v>
      </c>
      <c r="E105" s="2">
        <v>-0.135135135135135</v>
      </c>
      <c r="F105" s="2">
        <v>-0.21875</v>
      </c>
      <c r="G105" s="2">
        <v>-0.12</v>
      </c>
      <c r="H105" s="2">
        <v>0.45454545454545497</v>
      </c>
      <c r="I105" s="2">
        <v>0.40625</v>
      </c>
      <c r="J105" s="2">
        <v>0.133333333333333</v>
      </c>
      <c r="K105" s="2">
        <v>0</v>
      </c>
      <c r="L105" s="2">
        <v>1.9607843137254902E-2</v>
      </c>
      <c r="M105" s="2">
        <v>0.15384615384615399</v>
      </c>
      <c r="N105" s="2">
        <v>0.75</v>
      </c>
      <c r="O105" s="3">
        <v>1.0588235294117601</v>
      </c>
      <c r="P105" s="3">
        <v>1.8378378378378399</v>
      </c>
    </row>
    <row r="106" spans="1:16" x14ac:dyDescent="0.3">
      <c r="A106" s="8" t="s">
        <v>17</v>
      </c>
      <c r="B106" s="8" t="s">
        <v>110</v>
      </c>
      <c r="C106" s="2">
        <v>-7.2124756335282605E-2</v>
      </c>
      <c r="D106" s="2">
        <v>-0.20378151260504199</v>
      </c>
      <c r="E106" s="2">
        <v>-0.27968337730870702</v>
      </c>
      <c r="F106" s="2">
        <v>-0.120879120879121</v>
      </c>
      <c r="G106" s="2">
        <v>-2.5000000000000001E-2</v>
      </c>
      <c r="H106" s="2">
        <v>4.05982905982906E-2</v>
      </c>
      <c r="I106" s="2">
        <v>0.13141683778234101</v>
      </c>
      <c r="J106" s="2">
        <v>0.159709618874773</v>
      </c>
      <c r="K106" s="2">
        <v>0.12676056338028199</v>
      </c>
      <c r="L106" s="2">
        <v>0.106944444444444</v>
      </c>
      <c r="M106" s="2">
        <v>0.30614805520702598</v>
      </c>
      <c r="N106" s="2">
        <v>0.24879923150816499</v>
      </c>
      <c r="O106" s="3">
        <v>1.03442879499218</v>
      </c>
      <c r="P106" s="3">
        <v>0.71503957783641203</v>
      </c>
    </row>
    <row r="107" spans="1:16" x14ac:dyDescent="0.3">
      <c r="A107" s="8" t="s">
        <v>17</v>
      </c>
      <c r="B107" s="8" t="s">
        <v>111</v>
      </c>
      <c r="C107" s="2">
        <v>-0.15496626021072599</v>
      </c>
      <c r="D107" s="2">
        <v>-0.24460633230596801</v>
      </c>
      <c r="E107" s="2">
        <v>-0.47830118694362</v>
      </c>
      <c r="F107" s="2">
        <v>-0.42907927479559199</v>
      </c>
      <c r="G107" s="2">
        <v>-0.29514321295143198</v>
      </c>
      <c r="H107" s="2">
        <v>-0.26413427561837499</v>
      </c>
      <c r="I107" s="2">
        <v>-0.183673469387755</v>
      </c>
      <c r="J107" s="2">
        <v>7.3529411764705899E-3</v>
      </c>
      <c r="K107" s="2">
        <v>-0.118248175182482</v>
      </c>
      <c r="L107" s="2">
        <v>-0.41225165562913901</v>
      </c>
      <c r="M107" s="2">
        <v>-0.30140845070422501</v>
      </c>
      <c r="N107" s="2">
        <v>-5.6451612903225798E-2</v>
      </c>
      <c r="O107" s="3">
        <v>-0.65839416058394196</v>
      </c>
      <c r="P107" s="3">
        <v>-0.95660237388724001</v>
      </c>
    </row>
    <row r="108" spans="1:16" x14ac:dyDescent="0.3">
      <c r="A108" s="11" t="s">
        <v>18</v>
      </c>
      <c r="B108" s="11" t="s">
        <v>18</v>
      </c>
      <c r="C108" s="3">
        <v>8.53778297014951E-3</v>
      </c>
      <c r="D108" s="3">
        <v>-5.6240845123624898E-3</v>
      </c>
      <c r="E108" s="3">
        <v>-9.2393667087341293E-3</v>
      </c>
      <c r="F108" s="3">
        <v>1.06802651534516E-2</v>
      </c>
      <c r="G108" s="3">
        <v>2.277450166288E-2</v>
      </c>
      <c r="H108" s="3">
        <v>3.1189983597233802E-2</v>
      </c>
      <c r="I108" s="3">
        <v>4.04060589105152E-2</v>
      </c>
      <c r="J108" s="3">
        <v>4.5847418561770097E-2</v>
      </c>
      <c r="K108" s="3">
        <v>4.1901893445483097E-2</v>
      </c>
      <c r="L108" s="3">
        <v>4.41333554252758E-2</v>
      </c>
      <c r="M108" s="3">
        <v>5.9581608605519601E-2</v>
      </c>
      <c r="N108" s="3">
        <v>4.5629944970031401E-2</v>
      </c>
      <c r="O108" s="3">
        <v>0.205300178141816</v>
      </c>
      <c r="P108" s="3">
        <v>0.38505662224961101</v>
      </c>
    </row>
    <row r="109" spans="1:16" x14ac:dyDescent="0.3">
      <c r="A109" s="15"/>
      <c r="B109" s="15"/>
    </row>
    <row r="110" spans="1:16" x14ac:dyDescent="0.3">
      <c r="A110" s="13" t="s">
        <v>42</v>
      </c>
      <c r="B110" s="15"/>
    </row>
    <row r="111" spans="1:16" x14ac:dyDescent="0.3">
      <c r="A111" s="14" t="s">
        <v>43</v>
      </c>
      <c r="B111" s="15"/>
    </row>
    <row r="112" spans="1:16" x14ac:dyDescent="0.3">
      <c r="A112" s="14" t="s">
        <v>44</v>
      </c>
      <c r="B112" s="15"/>
    </row>
    <row r="113" spans="1:2" x14ac:dyDescent="0.3">
      <c r="A113" s="14" t="s">
        <v>120</v>
      </c>
      <c r="B113" s="15"/>
    </row>
    <row r="114" spans="1:2" x14ac:dyDescent="0.3">
      <c r="A114" s="14" t="s">
        <v>45</v>
      </c>
      <c r="B114" s="15"/>
    </row>
    <row r="115" spans="1:2" x14ac:dyDescent="0.3">
      <c r="A115" s="14" t="s">
        <v>46</v>
      </c>
      <c r="B115" s="15"/>
    </row>
    <row r="116" spans="1:2" x14ac:dyDescent="0.3">
      <c r="A116" s="14" t="s">
        <v>47</v>
      </c>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42:O42"/>
    <mergeCell ref="C76:N7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F400"/>
  <sheetViews>
    <sheetView showGridLines="0" workbookViewId="0"/>
  </sheetViews>
  <sheetFormatPr defaultColWidth="11.5546875" defaultRowHeight="14.4" x14ac:dyDescent="0.3"/>
  <cols>
    <col min="1" max="1" width="25.6640625" customWidth="1"/>
    <col min="2" max="2" width="21.6640625" customWidth="1"/>
    <col min="3" max="13" width="10.5546875" customWidth="1"/>
  </cols>
  <sheetData>
    <row r="1" spans="1:6" ht="15.6" x14ac:dyDescent="0.3">
      <c r="A1" s="12" t="s">
        <v>151</v>
      </c>
      <c r="B1" s="15"/>
    </row>
    <row r="2" spans="1:6" ht="15.6" x14ac:dyDescent="0.3">
      <c r="A2" s="12" t="s">
        <v>142</v>
      </c>
      <c r="B2" s="15"/>
    </row>
    <row r="3" spans="1:6" ht="15.6" x14ac:dyDescent="0.3">
      <c r="A3" s="12" t="s">
        <v>35</v>
      </c>
      <c r="B3" s="15"/>
    </row>
    <row r="4" spans="1:6" ht="15.6" x14ac:dyDescent="0.3">
      <c r="A4" s="12" t="s">
        <v>124</v>
      </c>
      <c r="B4" s="15"/>
    </row>
    <row r="5" spans="1:6" ht="15.6" x14ac:dyDescent="0.3">
      <c r="A5" s="12"/>
      <c r="B5" s="15"/>
    </row>
    <row r="6" spans="1:6" x14ac:dyDescent="0.3">
      <c r="A6" s="16" t="str">
        <f>HYPERLINK("#'Table of contents'!A23", "Back to contents")</f>
        <v>Back to contents</v>
      </c>
      <c r="B6" s="15"/>
    </row>
    <row r="7" spans="1:6" x14ac:dyDescent="0.3">
      <c r="A7" s="15"/>
      <c r="B7" s="15"/>
      <c r="C7" s="18" t="s">
        <v>36</v>
      </c>
      <c r="D7" s="19"/>
      <c r="E7" s="19"/>
      <c r="F7" s="19"/>
    </row>
    <row r="8" spans="1:6" x14ac:dyDescent="0.3">
      <c r="A8" s="9" t="s">
        <v>41</v>
      </c>
      <c r="B8" s="9" t="s">
        <v>41</v>
      </c>
      <c r="C8" s="4" t="s">
        <v>9</v>
      </c>
      <c r="D8" s="4" t="s">
        <v>10</v>
      </c>
      <c r="E8" s="4" t="s">
        <v>11</v>
      </c>
      <c r="F8" s="4" t="s">
        <v>12</v>
      </c>
    </row>
    <row r="9" spans="1:6" x14ac:dyDescent="0.3">
      <c r="A9" s="7" t="s">
        <v>13</v>
      </c>
      <c r="B9" s="7" t="s">
        <v>121</v>
      </c>
      <c r="C9" s="1">
        <v>8785</v>
      </c>
      <c r="D9" s="1">
        <v>11939</v>
      </c>
      <c r="E9" s="1">
        <v>13290</v>
      </c>
      <c r="F9" s="1">
        <v>14388</v>
      </c>
    </row>
    <row r="10" spans="1:6" x14ac:dyDescent="0.3">
      <c r="A10" s="7" t="s">
        <v>13</v>
      </c>
      <c r="B10" s="7" t="s">
        <v>122</v>
      </c>
      <c r="C10" s="1">
        <v>223282</v>
      </c>
      <c r="D10" s="1">
        <v>230632</v>
      </c>
      <c r="E10" s="1">
        <v>242779</v>
      </c>
      <c r="F10" s="1">
        <v>249577</v>
      </c>
    </row>
    <row r="11" spans="1:6" x14ac:dyDescent="0.3">
      <c r="A11" s="7" t="s">
        <v>14</v>
      </c>
      <c r="B11" s="7" t="s">
        <v>121</v>
      </c>
      <c r="C11" s="1">
        <v>296</v>
      </c>
      <c r="D11" s="1">
        <v>383</v>
      </c>
      <c r="E11" s="1">
        <v>404</v>
      </c>
      <c r="F11" s="1">
        <v>432</v>
      </c>
    </row>
    <row r="12" spans="1:6" x14ac:dyDescent="0.3">
      <c r="A12" s="7" t="s">
        <v>14</v>
      </c>
      <c r="B12" s="7" t="s">
        <v>122</v>
      </c>
      <c r="C12" s="1">
        <v>7143</v>
      </c>
      <c r="D12" s="1">
        <v>7325</v>
      </c>
      <c r="E12" s="1">
        <v>7460</v>
      </c>
      <c r="F12" s="1">
        <v>7787</v>
      </c>
    </row>
    <row r="13" spans="1:6" x14ac:dyDescent="0.3">
      <c r="A13" s="7" t="s">
        <v>15</v>
      </c>
      <c r="B13" s="7" t="s">
        <v>121</v>
      </c>
      <c r="C13" s="1">
        <v>930</v>
      </c>
      <c r="D13" s="1">
        <v>1296</v>
      </c>
      <c r="E13" s="1">
        <v>1419</v>
      </c>
      <c r="F13" s="1">
        <v>1567</v>
      </c>
    </row>
    <row r="14" spans="1:6" x14ac:dyDescent="0.3">
      <c r="A14" s="7" t="s">
        <v>15</v>
      </c>
      <c r="B14" s="7" t="s">
        <v>122</v>
      </c>
      <c r="C14" s="1">
        <v>21745</v>
      </c>
      <c r="D14" s="1">
        <v>22188</v>
      </c>
      <c r="E14" s="1">
        <v>22352</v>
      </c>
      <c r="F14" s="1">
        <v>22805</v>
      </c>
    </row>
    <row r="15" spans="1:6" x14ac:dyDescent="0.3">
      <c r="A15" s="7" t="s">
        <v>16</v>
      </c>
      <c r="B15" s="7" t="s">
        <v>121</v>
      </c>
      <c r="C15" s="1">
        <v>507</v>
      </c>
      <c r="D15" s="1">
        <v>703</v>
      </c>
      <c r="E15" s="1">
        <v>780</v>
      </c>
      <c r="F15" s="1">
        <v>818</v>
      </c>
    </row>
    <row r="16" spans="1:6" x14ac:dyDescent="0.3">
      <c r="A16" s="7" t="s">
        <v>16</v>
      </c>
      <c r="B16" s="7" t="s">
        <v>122</v>
      </c>
      <c r="C16" s="1">
        <v>11169</v>
      </c>
      <c r="D16" s="1">
        <v>11662</v>
      </c>
      <c r="E16" s="1">
        <v>12267</v>
      </c>
      <c r="F16" s="1">
        <v>12480</v>
      </c>
    </row>
    <row r="17" spans="1:6" x14ac:dyDescent="0.3">
      <c r="A17" s="7" t="s">
        <v>17</v>
      </c>
      <c r="B17" s="7" t="s">
        <v>121</v>
      </c>
      <c r="C17" s="1">
        <v>96</v>
      </c>
      <c r="D17" s="1">
        <v>165</v>
      </c>
      <c r="E17" s="1">
        <v>190</v>
      </c>
      <c r="F17" s="1">
        <v>246</v>
      </c>
    </row>
    <row r="18" spans="1:6" x14ac:dyDescent="0.3">
      <c r="A18" s="7" t="s">
        <v>17</v>
      </c>
      <c r="B18" s="7" t="s">
        <v>122</v>
      </c>
      <c r="C18" s="1">
        <v>9710</v>
      </c>
      <c r="D18" s="1">
        <v>9902</v>
      </c>
      <c r="E18" s="1">
        <v>12929</v>
      </c>
      <c r="F18" s="1">
        <v>18109</v>
      </c>
    </row>
    <row r="19" spans="1:6" x14ac:dyDescent="0.3">
      <c r="A19" s="10" t="s">
        <v>18</v>
      </c>
      <c r="B19" s="10" t="s">
        <v>18</v>
      </c>
      <c r="C19" s="5">
        <v>283663</v>
      </c>
      <c r="D19" s="5">
        <v>296195</v>
      </c>
      <c r="E19" s="5">
        <v>313870</v>
      </c>
      <c r="F19" s="5">
        <v>328209</v>
      </c>
    </row>
    <row r="20" spans="1:6" x14ac:dyDescent="0.3">
      <c r="A20" s="15"/>
      <c r="B20" s="15"/>
    </row>
    <row r="21" spans="1:6" x14ac:dyDescent="0.3">
      <c r="A21" s="15"/>
      <c r="B21" s="15"/>
    </row>
    <row r="22" spans="1:6" x14ac:dyDescent="0.3">
      <c r="A22" s="15"/>
      <c r="B22" s="15"/>
      <c r="C22" s="18" t="s">
        <v>37</v>
      </c>
      <c r="D22" s="19"/>
      <c r="E22" s="19"/>
      <c r="F22" s="19"/>
    </row>
    <row r="23" spans="1:6" x14ac:dyDescent="0.3">
      <c r="A23" s="9" t="s">
        <v>41</v>
      </c>
      <c r="B23" s="9" t="s">
        <v>41</v>
      </c>
      <c r="C23" s="4" t="s">
        <v>9</v>
      </c>
      <c r="D23" s="4" t="s">
        <v>10</v>
      </c>
      <c r="E23" s="4" t="s">
        <v>11</v>
      </c>
      <c r="F23" s="4" t="s">
        <v>12</v>
      </c>
    </row>
    <row r="24" spans="1:6" x14ac:dyDescent="0.3">
      <c r="A24" s="8" t="s">
        <v>13</v>
      </c>
      <c r="B24" s="8" t="s">
        <v>121</v>
      </c>
      <c r="C24" s="2">
        <v>3.7855446918346899E-2</v>
      </c>
      <c r="D24" s="2">
        <v>4.9218579302554702E-2</v>
      </c>
      <c r="E24" s="2">
        <v>5.1900073808231403E-2</v>
      </c>
      <c r="F24" s="2">
        <v>5.4507226336824997E-2</v>
      </c>
    </row>
    <row r="25" spans="1:6" x14ac:dyDescent="0.3">
      <c r="A25" s="8" t="s">
        <v>13</v>
      </c>
      <c r="B25" s="8" t="s">
        <v>122</v>
      </c>
      <c r="C25" s="2">
        <v>0.96214455308165303</v>
      </c>
      <c r="D25" s="2">
        <v>0.95078142069744498</v>
      </c>
      <c r="E25" s="2">
        <v>0.94809992619176897</v>
      </c>
      <c r="F25" s="2">
        <v>0.94549277366317497</v>
      </c>
    </row>
    <row r="26" spans="1:6" x14ac:dyDescent="0.3">
      <c r="A26" s="8" t="s">
        <v>14</v>
      </c>
      <c r="B26" s="8" t="s">
        <v>121</v>
      </c>
      <c r="C26" s="2">
        <v>3.9790294394407899E-2</v>
      </c>
      <c r="D26" s="2">
        <v>4.96886351842242E-2</v>
      </c>
      <c r="E26" s="2">
        <v>5.13733468972533E-2</v>
      </c>
      <c r="F26" s="2">
        <v>5.2561138824674503E-2</v>
      </c>
    </row>
    <row r="27" spans="1:6" x14ac:dyDescent="0.3">
      <c r="A27" s="8" t="s">
        <v>14</v>
      </c>
      <c r="B27" s="8" t="s">
        <v>122</v>
      </c>
      <c r="C27" s="2">
        <v>0.96020970560559205</v>
      </c>
      <c r="D27" s="2">
        <v>0.95031136481577605</v>
      </c>
      <c r="E27" s="2">
        <v>0.94862665310274696</v>
      </c>
      <c r="F27" s="2">
        <v>0.94743886117532505</v>
      </c>
    </row>
    <row r="28" spans="1:6" x14ac:dyDescent="0.3">
      <c r="A28" s="8" t="s">
        <v>15</v>
      </c>
      <c r="B28" s="8" t="s">
        <v>121</v>
      </c>
      <c r="C28" s="2">
        <v>4.1014332965821403E-2</v>
      </c>
      <c r="D28" s="2">
        <v>5.5186509964231002E-2</v>
      </c>
      <c r="E28" s="2">
        <v>5.9694585839888903E-2</v>
      </c>
      <c r="F28" s="2">
        <v>6.4295092729361597E-2</v>
      </c>
    </row>
    <row r="29" spans="1:6" x14ac:dyDescent="0.3">
      <c r="A29" s="8" t="s">
        <v>15</v>
      </c>
      <c r="B29" s="8" t="s">
        <v>122</v>
      </c>
      <c r="C29" s="2">
        <v>0.95898566703417898</v>
      </c>
      <c r="D29" s="2">
        <v>0.94481349003576898</v>
      </c>
      <c r="E29" s="2">
        <v>0.94030541416011104</v>
      </c>
      <c r="F29" s="2">
        <v>0.93570490727063804</v>
      </c>
    </row>
    <row r="30" spans="1:6" x14ac:dyDescent="0.3">
      <c r="A30" s="8" t="s">
        <v>16</v>
      </c>
      <c r="B30" s="8" t="s">
        <v>121</v>
      </c>
      <c r="C30" s="2">
        <v>4.3422404933196303E-2</v>
      </c>
      <c r="D30" s="2">
        <v>5.6854023453295599E-2</v>
      </c>
      <c r="E30" s="2">
        <v>5.9783858358243298E-2</v>
      </c>
      <c r="F30" s="2">
        <v>6.1513009475109001E-2</v>
      </c>
    </row>
    <row r="31" spans="1:6" x14ac:dyDescent="0.3">
      <c r="A31" s="8" t="s">
        <v>16</v>
      </c>
      <c r="B31" s="8" t="s">
        <v>122</v>
      </c>
      <c r="C31" s="2">
        <v>0.95657759506680395</v>
      </c>
      <c r="D31" s="2">
        <v>0.94314597654670396</v>
      </c>
      <c r="E31" s="2">
        <v>0.94021614164175704</v>
      </c>
      <c r="F31" s="2">
        <v>0.93848699052489104</v>
      </c>
    </row>
    <row r="32" spans="1:6" x14ac:dyDescent="0.3">
      <c r="A32" s="8" t="s">
        <v>17</v>
      </c>
      <c r="B32" s="8" t="s">
        <v>121</v>
      </c>
      <c r="C32" s="2">
        <v>9.7899245359983691E-3</v>
      </c>
      <c r="D32" s="2">
        <v>1.6390185755438599E-2</v>
      </c>
      <c r="E32" s="2">
        <v>1.44828111898773E-2</v>
      </c>
      <c r="F32" s="2">
        <v>1.3402342685916601E-2</v>
      </c>
    </row>
    <row r="33" spans="1:6" x14ac:dyDescent="0.3">
      <c r="A33" s="8" t="s">
        <v>17</v>
      </c>
      <c r="B33" s="8" t="s">
        <v>122</v>
      </c>
      <c r="C33" s="2">
        <v>0.99021007546400197</v>
      </c>
      <c r="D33" s="2">
        <v>0.98360981424456095</v>
      </c>
      <c r="E33" s="2">
        <v>0.98551718881012296</v>
      </c>
      <c r="F33" s="2">
        <v>0.986597657314083</v>
      </c>
    </row>
    <row r="34" spans="1:6" x14ac:dyDescent="0.3">
      <c r="A34" s="15"/>
      <c r="B34" s="15"/>
    </row>
    <row r="35" spans="1:6" x14ac:dyDescent="0.3">
      <c r="A35" s="13" t="s">
        <v>42</v>
      </c>
      <c r="B35" s="15"/>
    </row>
    <row r="36" spans="1:6" x14ac:dyDescent="0.3">
      <c r="A36" s="14" t="s">
        <v>43</v>
      </c>
      <c r="B36" s="15"/>
    </row>
    <row r="37" spans="1:6" x14ac:dyDescent="0.3">
      <c r="A37" s="14" t="s">
        <v>44</v>
      </c>
      <c r="B37" s="15"/>
    </row>
    <row r="38" spans="1:6" x14ac:dyDescent="0.3">
      <c r="A38" s="14" t="s">
        <v>125</v>
      </c>
      <c r="B38" s="15"/>
    </row>
    <row r="39" spans="1:6" x14ac:dyDescent="0.3">
      <c r="A39" s="14" t="s">
        <v>45</v>
      </c>
      <c r="B39" s="15"/>
    </row>
    <row r="40" spans="1:6" x14ac:dyDescent="0.3">
      <c r="A40" s="14" t="s">
        <v>46</v>
      </c>
      <c r="B40" s="15"/>
    </row>
    <row r="41" spans="1:6" x14ac:dyDescent="0.3">
      <c r="A41" s="14" t="s">
        <v>47</v>
      </c>
      <c r="B41" s="15"/>
    </row>
    <row r="42" spans="1:6" x14ac:dyDescent="0.3">
      <c r="A42" s="15"/>
      <c r="B42" s="15"/>
    </row>
    <row r="43" spans="1:6" x14ac:dyDescent="0.3">
      <c r="A43" s="15"/>
      <c r="B43" s="15"/>
    </row>
    <row r="44" spans="1:6" x14ac:dyDescent="0.3">
      <c r="A44" s="15"/>
      <c r="B44" s="15"/>
    </row>
    <row r="45" spans="1:6" x14ac:dyDescent="0.3">
      <c r="A45" s="15"/>
      <c r="B45" s="15"/>
    </row>
    <row r="46" spans="1:6" x14ac:dyDescent="0.3">
      <c r="A46" s="15"/>
      <c r="B46" s="15"/>
    </row>
    <row r="47" spans="1:6" x14ac:dyDescent="0.3">
      <c r="A47" s="15"/>
      <c r="B47" s="15"/>
    </row>
    <row r="48" spans="1:6" x14ac:dyDescent="0.3">
      <c r="A48" s="15"/>
      <c r="B48" s="15"/>
    </row>
    <row r="49" spans="1:2" x14ac:dyDescent="0.3">
      <c r="A49" s="15"/>
      <c r="B49" s="15"/>
    </row>
    <row r="50" spans="1:2" x14ac:dyDescent="0.3">
      <c r="A50" s="15"/>
      <c r="B50" s="15"/>
    </row>
    <row r="51" spans="1:2" x14ac:dyDescent="0.3">
      <c r="A51" s="15"/>
      <c r="B51" s="15"/>
    </row>
    <row r="52" spans="1:2" x14ac:dyDescent="0.3">
      <c r="A52" s="15"/>
      <c r="B52" s="15"/>
    </row>
    <row r="53" spans="1:2" x14ac:dyDescent="0.3">
      <c r="A53" s="15"/>
      <c r="B53" s="15"/>
    </row>
    <row r="54" spans="1:2" x14ac:dyDescent="0.3">
      <c r="A54" s="15"/>
      <c r="B54" s="15"/>
    </row>
    <row r="55" spans="1:2" x14ac:dyDescent="0.3">
      <c r="A55" s="15"/>
      <c r="B55" s="15"/>
    </row>
    <row r="56" spans="1:2" x14ac:dyDescent="0.3">
      <c r="A56" s="15"/>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F7"/>
    <mergeCell ref="C22:F22"/>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F400"/>
  <sheetViews>
    <sheetView showGridLines="0" workbookViewId="0"/>
  </sheetViews>
  <sheetFormatPr defaultColWidth="11.5546875" defaultRowHeight="14.4" x14ac:dyDescent="0.3"/>
  <cols>
    <col min="1" max="1" width="25.6640625" customWidth="1"/>
    <col min="2" max="2" width="21.6640625" customWidth="1"/>
    <col min="3" max="13" width="10.5546875" customWidth="1"/>
  </cols>
  <sheetData>
    <row r="1" spans="1:6" ht="15.6" x14ac:dyDescent="0.3">
      <c r="A1" s="12" t="s">
        <v>152</v>
      </c>
      <c r="B1" s="15"/>
    </row>
    <row r="2" spans="1:6" ht="15.6" x14ac:dyDescent="0.3">
      <c r="A2" s="12" t="s">
        <v>142</v>
      </c>
      <c r="B2" s="15"/>
    </row>
    <row r="3" spans="1:6" ht="15.6" x14ac:dyDescent="0.3">
      <c r="A3" s="12" t="s">
        <v>35</v>
      </c>
      <c r="B3" s="15"/>
    </row>
    <row r="4" spans="1:6" ht="15.6" x14ac:dyDescent="0.3">
      <c r="A4" s="12" t="s">
        <v>138</v>
      </c>
      <c r="B4" s="15"/>
    </row>
    <row r="5" spans="1:6" ht="15.6" x14ac:dyDescent="0.3">
      <c r="A5" s="12"/>
      <c r="B5" s="15"/>
    </row>
    <row r="6" spans="1:6" x14ac:dyDescent="0.3">
      <c r="A6" s="16" t="str">
        <f>HYPERLINK("#'Table of contents'!A24", "Back to contents")</f>
        <v>Back to contents</v>
      </c>
      <c r="B6" s="15"/>
    </row>
    <row r="7" spans="1:6" x14ac:dyDescent="0.3">
      <c r="A7" s="15"/>
      <c r="B7" s="15"/>
      <c r="C7" s="18" t="s">
        <v>36</v>
      </c>
      <c r="D7" s="19"/>
      <c r="E7" s="19"/>
      <c r="F7" s="19"/>
    </row>
    <row r="8" spans="1:6" x14ac:dyDescent="0.3">
      <c r="A8" s="9" t="s">
        <v>41</v>
      </c>
      <c r="B8" s="9" t="s">
        <v>41</v>
      </c>
      <c r="C8" s="4" t="s">
        <v>9</v>
      </c>
      <c r="D8" s="4" t="s">
        <v>10</v>
      </c>
      <c r="E8" s="4" t="s">
        <v>11</v>
      </c>
      <c r="F8" s="4" t="s">
        <v>12</v>
      </c>
    </row>
    <row r="9" spans="1:6" x14ac:dyDescent="0.3">
      <c r="A9" s="7" t="s">
        <v>13</v>
      </c>
      <c r="B9" s="7" t="s">
        <v>126</v>
      </c>
      <c r="C9" s="1">
        <v>134</v>
      </c>
      <c r="D9" s="1">
        <v>164</v>
      </c>
      <c r="E9" s="1">
        <v>175</v>
      </c>
      <c r="F9" s="1">
        <v>197</v>
      </c>
    </row>
    <row r="10" spans="1:6" x14ac:dyDescent="0.3">
      <c r="A10" s="7" t="s">
        <v>13</v>
      </c>
      <c r="B10" s="7" t="s">
        <v>127</v>
      </c>
      <c r="C10" s="1">
        <v>645</v>
      </c>
      <c r="D10" s="1">
        <v>826</v>
      </c>
      <c r="E10" s="1">
        <v>889</v>
      </c>
      <c r="F10" s="1">
        <v>921</v>
      </c>
    </row>
    <row r="11" spans="1:6" x14ac:dyDescent="0.3">
      <c r="A11" s="7" t="s">
        <v>13</v>
      </c>
      <c r="B11" s="7" t="s">
        <v>128</v>
      </c>
      <c r="C11" s="1">
        <v>3035</v>
      </c>
      <c r="D11" s="1">
        <v>4223</v>
      </c>
      <c r="E11" s="1">
        <v>4753</v>
      </c>
      <c r="F11" s="1">
        <v>5174</v>
      </c>
    </row>
    <row r="12" spans="1:6" x14ac:dyDescent="0.3">
      <c r="A12" s="7" t="s">
        <v>13</v>
      </c>
      <c r="B12" s="7" t="s">
        <v>129</v>
      </c>
      <c r="C12" s="1">
        <v>150</v>
      </c>
      <c r="D12" s="1">
        <v>183</v>
      </c>
      <c r="E12" s="1">
        <v>189</v>
      </c>
      <c r="F12" s="1">
        <v>201</v>
      </c>
    </row>
    <row r="13" spans="1:6" x14ac:dyDescent="0.3">
      <c r="A13" s="7" t="s">
        <v>13</v>
      </c>
      <c r="B13" s="7" t="s">
        <v>130</v>
      </c>
      <c r="C13" s="1">
        <v>1945</v>
      </c>
      <c r="D13" s="1">
        <v>2701</v>
      </c>
      <c r="E13" s="1">
        <v>3018</v>
      </c>
      <c r="F13" s="1">
        <v>3305</v>
      </c>
    </row>
    <row r="14" spans="1:6" x14ac:dyDescent="0.3">
      <c r="A14" s="7" t="s">
        <v>13</v>
      </c>
      <c r="B14" s="7" t="s">
        <v>131</v>
      </c>
      <c r="C14" s="1">
        <v>366</v>
      </c>
      <c r="D14" s="1">
        <v>477</v>
      </c>
      <c r="E14" s="1">
        <v>509</v>
      </c>
      <c r="F14" s="1">
        <v>527</v>
      </c>
    </row>
    <row r="15" spans="1:6" x14ac:dyDescent="0.3">
      <c r="A15" s="7" t="s">
        <v>13</v>
      </c>
      <c r="B15" s="7" t="s">
        <v>132</v>
      </c>
      <c r="C15" s="1">
        <v>61</v>
      </c>
      <c r="D15" s="1">
        <v>89</v>
      </c>
      <c r="E15" s="1">
        <v>93</v>
      </c>
      <c r="F15" s="1">
        <v>108</v>
      </c>
    </row>
    <row r="16" spans="1:6" x14ac:dyDescent="0.3">
      <c r="A16" s="7" t="s">
        <v>13</v>
      </c>
      <c r="B16" s="7" t="s">
        <v>133</v>
      </c>
      <c r="C16" s="1">
        <v>562</v>
      </c>
      <c r="D16" s="1">
        <v>863</v>
      </c>
      <c r="E16" s="1">
        <v>997</v>
      </c>
      <c r="F16" s="1">
        <v>1098</v>
      </c>
    </row>
    <row r="17" spans="1:6" x14ac:dyDescent="0.3">
      <c r="A17" s="7" t="s">
        <v>13</v>
      </c>
      <c r="B17" s="7" t="s">
        <v>134</v>
      </c>
      <c r="C17" s="1">
        <v>223282</v>
      </c>
      <c r="D17" s="1">
        <v>230632</v>
      </c>
      <c r="E17" s="1">
        <v>242779</v>
      </c>
      <c r="F17" s="1">
        <v>249577</v>
      </c>
    </row>
    <row r="18" spans="1:6" x14ac:dyDescent="0.3">
      <c r="A18" s="7" t="s">
        <v>14</v>
      </c>
      <c r="B18" s="7" t="s">
        <v>126</v>
      </c>
      <c r="C18" s="1">
        <v>3</v>
      </c>
      <c r="D18" s="1">
        <v>4</v>
      </c>
      <c r="E18" s="1">
        <v>5</v>
      </c>
      <c r="F18" s="1">
        <v>5</v>
      </c>
    </row>
    <row r="19" spans="1:6" x14ac:dyDescent="0.3">
      <c r="A19" s="7" t="s">
        <v>14</v>
      </c>
      <c r="B19" s="7" t="s">
        <v>127</v>
      </c>
      <c r="C19" s="1">
        <v>15</v>
      </c>
      <c r="D19" s="1">
        <v>20</v>
      </c>
      <c r="E19" s="1">
        <v>23</v>
      </c>
      <c r="F19" s="1">
        <v>26</v>
      </c>
    </row>
    <row r="20" spans="1:6" x14ac:dyDescent="0.3">
      <c r="A20" s="7" t="s">
        <v>14</v>
      </c>
      <c r="B20" s="7" t="s">
        <v>128</v>
      </c>
      <c r="C20" s="1">
        <v>69</v>
      </c>
      <c r="D20" s="1">
        <v>87</v>
      </c>
      <c r="E20" s="1">
        <v>90</v>
      </c>
      <c r="F20" s="1">
        <v>106</v>
      </c>
    </row>
    <row r="21" spans="1:6" x14ac:dyDescent="0.3">
      <c r="A21" s="7" t="s">
        <v>14</v>
      </c>
      <c r="B21" s="7" t="s">
        <v>129</v>
      </c>
      <c r="C21" s="1">
        <v>6</v>
      </c>
      <c r="D21" s="1">
        <v>8</v>
      </c>
      <c r="E21" s="1">
        <v>10</v>
      </c>
      <c r="F21" s="1">
        <v>11</v>
      </c>
    </row>
    <row r="22" spans="1:6" x14ac:dyDescent="0.3">
      <c r="A22" s="7" t="s">
        <v>14</v>
      </c>
      <c r="B22" s="7" t="s">
        <v>130</v>
      </c>
      <c r="C22" s="1">
        <v>51</v>
      </c>
      <c r="D22" s="1">
        <v>75</v>
      </c>
      <c r="E22" s="1">
        <v>77</v>
      </c>
      <c r="F22" s="1">
        <v>86</v>
      </c>
    </row>
    <row r="23" spans="1:6" x14ac:dyDescent="0.3">
      <c r="A23" s="7" t="s">
        <v>14</v>
      </c>
      <c r="B23" s="7" t="s">
        <v>131</v>
      </c>
      <c r="C23" s="1">
        <v>20</v>
      </c>
      <c r="D23" s="1">
        <v>26</v>
      </c>
      <c r="E23" s="1">
        <v>29</v>
      </c>
      <c r="F23" s="1">
        <v>31</v>
      </c>
    </row>
    <row r="24" spans="1:6" x14ac:dyDescent="0.3">
      <c r="A24" s="7" t="s">
        <v>14</v>
      </c>
      <c r="B24" s="7" t="s">
        <v>132</v>
      </c>
      <c r="C24" s="1">
        <v>3</v>
      </c>
      <c r="D24" s="1">
        <v>3</v>
      </c>
      <c r="E24" s="1">
        <v>3</v>
      </c>
      <c r="F24" s="1">
        <v>3</v>
      </c>
    </row>
    <row r="25" spans="1:6" x14ac:dyDescent="0.3">
      <c r="A25" s="7" t="s">
        <v>14</v>
      </c>
      <c r="B25" s="7" t="s">
        <v>133</v>
      </c>
      <c r="C25" s="1">
        <v>31</v>
      </c>
      <c r="D25" s="1">
        <v>42</v>
      </c>
      <c r="E25" s="1">
        <v>42</v>
      </c>
      <c r="F25" s="1">
        <v>43</v>
      </c>
    </row>
    <row r="26" spans="1:6" x14ac:dyDescent="0.3">
      <c r="A26" s="7" t="s">
        <v>14</v>
      </c>
      <c r="B26" s="7" t="s">
        <v>134</v>
      </c>
      <c r="C26" s="1">
        <v>7143</v>
      </c>
      <c r="D26" s="1">
        <v>7325</v>
      </c>
      <c r="E26" s="1">
        <v>7460</v>
      </c>
      <c r="F26" s="1">
        <v>7787</v>
      </c>
    </row>
    <row r="27" spans="1:6" x14ac:dyDescent="0.3">
      <c r="A27" s="7" t="s">
        <v>15</v>
      </c>
      <c r="B27" s="7" t="s">
        <v>126</v>
      </c>
      <c r="C27" s="1">
        <v>18</v>
      </c>
      <c r="D27" s="1">
        <v>22</v>
      </c>
      <c r="E27" s="1">
        <v>26</v>
      </c>
      <c r="F27" s="1">
        <v>22</v>
      </c>
    </row>
    <row r="28" spans="1:6" x14ac:dyDescent="0.3">
      <c r="A28" s="7" t="s">
        <v>15</v>
      </c>
      <c r="B28" s="7" t="s">
        <v>127</v>
      </c>
      <c r="C28" s="1">
        <v>73</v>
      </c>
      <c r="D28" s="1">
        <v>86</v>
      </c>
      <c r="E28" s="1">
        <v>92</v>
      </c>
      <c r="F28" s="1">
        <v>95</v>
      </c>
    </row>
    <row r="29" spans="1:6" x14ac:dyDescent="0.3">
      <c r="A29" s="7" t="s">
        <v>15</v>
      </c>
      <c r="B29" s="7" t="s">
        <v>128</v>
      </c>
      <c r="C29" s="1">
        <v>260</v>
      </c>
      <c r="D29" s="1">
        <v>361</v>
      </c>
      <c r="E29" s="1">
        <v>401</v>
      </c>
      <c r="F29" s="1">
        <v>450</v>
      </c>
    </row>
    <row r="30" spans="1:6" x14ac:dyDescent="0.3">
      <c r="A30" s="7" t="s">
        <v>15</v>
      </c>
      <c r="B30" s="7" t="s">
        <v>129</v>
      </c>
      <c r="C30" s="1">
        <v>18</v>
      </c>
      <c r="D30" s="1">
        <v>26</v>
      </c>
      <c r="E30" s="1">
        <v>26</v>
      </c>
      <c r="F30" s="1">
        <v>25</v>
      </c>
    </row>
    <row r="31" spans="1:6" x14ac:dyDescent="0.3">
      <c r="A31" s="7" t="s">
        <v>15</v>
      </c>
      <c r="B31" s="7" t="s">
        <v>130</v>
      </c>
      <c r="C31" s="1">
        <v>275</v>
      </c>
      <c r="D31" s="1">
        <v>383</v>
      </c>
      <c r="E31" s="1">
        <v>423</v>
      </c>
      <c r="F31" s="1">
        <v>479</v>
      </c>
    </row>
    <row r="32" spans="1:6" x14ac:dyDescent="0.3">
      <c r="A32" s="7" t="s">
        <v>15</v>
      </c>
      <c r="B32" s="7" t="s">
        <v>131</v>
      </c>
      <c r="C32" s="1">
        <v>48</v>
      </c>
      <c r="D32" s="1">
        <v>66</v>
      </c>
      <c r="E32" s="1">
        <v>63</v>
      </c>
      <c r="F32" s="1">
        <v>70</v>
      </c>
    </row>
    <row r="33" spans="1:6" x14ac:dyDescent="0.3">
      <c r="A33" s="7" t="s">
        <v>15</v>
      </c>
      <c r="B33" s="7" t="s">
        <v>132</v>
      </c>
      <c r="C33" s="1">
        <v>5</v>
      </c>
      <c r="D33" s="1">
        <v>4</v>
      </c>
      <c r="E33" s="1">
        <v>5</v>
      </c>
      <c r="F33" s="1">
        <v>4</v>
      </c>
    </row>
    <row r="34" spans="1:6" x14ac:dyDescent="0.3">
      <c r="A34" s="7" t="s">
        <v>15</v>
      </c>
      <c r="B34" s="7" t="s">
        <v>133</v>
      </c>
      <c r="C34" s="1">
        <v>42</v>
      </c>
      <c r="D34" s="1">
        <v>75</v>
      </c>
      <c r="E34" s="1">
        <v>92</v>
      </c>
      <c r="F34" s="1">
        <v>100</v>
      </c>
    </row>
    <row r="35" spans="1:6" x14ac:dyDescent="0.3">
      <c r="A35" s="7" t="s">
        <v>15</v>
      </c>
      <c r="B35" s="7" t="s">
        <v>134</v>
      </c>
      <c r="C35" s="1">
        <v>21745</v>
      </c>
      <c r="D35" s="1">
        <v>22188</v>
      </c>
      <c r="E35" s="1">
        <v>22352</v>
      </c>
      <c r="F35" s="1">
        <v>22805</v>
      </c>
    </row>
    <row r="36" spans="1:6" x14ac:dyDescent="0.3">
      <c r="A36" s="7" t="s">
        <v>16</v>
      </c>
      <c r="B36" s="7" t="s">
        <v>126</v>
      </c>
      <c r="C36" s="1">
        <v>10</v>
      </c>
      <c r="D36" s="1">
        <v>14</v>
      </c>
      <c r="E36" s="1">
        <v>15</v>
      </c>
      <c r="F36" s="1">
        <v>12</v>
      </c>
    </row>
    <row r="37" spans="1:6" x14ac:dyDescent="0.3">
      <c r="A37" s="7" t="s">
        <v>16</v>
      </c>
      <c r="B37" s="7" t="s">
        <v>127</v>
      </c>
      <c r="C37" s="1">
        <v>54</v>
      </c>
      <c r="D37" s="1">
        <v>58</v>
      </c>
      <c r="E37" s="1">
        <v>65</v>
      </c>
      <c r="F37" s="1">
        <v>69</v>
      </c>
    </row>
    <row r="38" spans="1:6" x14ac:dyDescent="0.3">
      <c r="A38" s="7" t="s">
        <v>16</v>
      </c>
      <c r="B38" s="7" t="s">
        <v>128</v>
      </c>
      <c r="C38" s="1">
        <v>167</v>
      </c>
      <c r="D38" s="1">
        <v>227</v>
      </c>
      <c r="E38" s="1">
        <v>252</v>
      </c>
      <c r="F38" s="1">
        <v>279</v>
      </c>
    </row>
    <row r="39" spans="1:6" x14ac:dyDescent="0.3">
      <c r="A39" s="7" t="s">
        <v>16</v>
      </c>
      <c r="B39" s="7" t="s">
        <v>129</v>
      </c>
      <c r="C39" s="1">
        <v>9</v>
      </c>
      <c r="D39" s="1">
        <v>14</v>
      </c>
      <c r="E39" s="1">
        <v>16</v>
      </c>
      <c r="F39" s="1">
        <v>17</v>
      </c>
    </row>
    <row r="40" spans="1:6" x14ac:dyDescent="0.3">
      <c r="A40" s="7" t="s">
        <v>16</v>
      </c>
      <c r="B40" s="7" t="s">
        <v>130</v>
      </c>
      <c r="C40" s="1">
        <v>117</v>
      </c>
      <c r="D40" s="1">
        <v>167</v>
      </c>
      <c r="E40" s="1">
        <v>186</v>
      </c>
      <c r="F40" s="1">
        <v>209</v>
      </c>
    </row>
    <row r="41" spans="1:6" x14ac:dyDescent="0.3">
      <c r="A41" s="7" t="s">
        <v>16</v>
      </c>
      <c r="B41" s="7" t="s">
        <v>131</v>
      </c>
      <c r="C41" s="1">
        <v>23</v>
      </c>
      <c r="D41" s="1">
        <v>31</v>
      </c>
      <c r="E41" s="1">
        <v>35</v>
      </c>
      <c r="F41" s="1">
        <v>31</v>
      </c>
    </row>
    <row r="42" spans="1:6" x14ac:dyDescent="0.3">
      <c r="A42" s="7" t="s">
        <v>16</v>
      </c>
      <c r="B42" s="7" t="s">
        <v>132</v>
      </c>
      <c r="C42" s="1">
        <v>3</v>
      </c>
      <c r="D42" s="1">
        <v>5</v>
      </c>
      <c r="E42" s="1">
        <v>9</v>
      </c>
      <c r="F42" s="1">
        <v>7</v>
      </c>
    </row>
    <row r="43" spans="1:6" x14ac:dyDescent="0.3">
      <c r="A43" s="7" t="s">
        <v>16</v>
      </c>
      <c r="B43" s="7" t="s">
        <v>133</v>
      </c>
      <c r="C43" s="1">
        <v>24</v>
      </c>
      <c r="D43" s="1">
        <v>39</v>
      </c>
      <c r="E43" s="1">
        <v>46</v>
      </c>
      <c r="F43" s="1">
        <v>44</v>
      </c>
    </row>
    <row r="44" spans="1:6" x14ac:dyDescent="0.3">
      <c r="A44" s="7" t="s">
        <v>16</v>
      </c>
      <c r="B44" s="7" t="s">
        <v>134</v>
      </c>
      <c r="C44" s="1">
        <v>11169</v>
      </c>
      <c r="D44" s="1">
        <v>11662</v>
      </c>
      <c r="E44" s="1">
        <v>12267</v>
      </c>
      <c r="F44" s="1">
        <v>12480</v>
      </c>
    </row>
    <row r="45" spans="1:6" x14ac:dyDescent="0.3">
      <c r="A45" s="7" t="s">
        <v>17</v>
      </c>
      <c r="B45" s="7" t="s">
        <v>126</v>
      </c>
      <c r="C45" s="1">
        <v>2</v>
      </c>
      <c r="D45" s="1">
        <v>2</v>
      </c>
      <c r="E45" s="1">
        <v>4</v>
      </c>
      <c r="F45" s="1">
        <v>8</v>
      </c>
    </row>
    <row r="46" spans="1:6" x14ac:dyDescent="0.3">
      <c r="A46" s="7" t="s">
        <v>17</v>
      </c>
      <c r="B46" s="7" t="s">
        <v>127</v>
      </c>
      <c r="C46" s="1">
        <v>12</v>
      </c>
      <c r="D46" s="1">
        <v>14</v>
      </c>
      <c r="E46" s="1">
        <v>13</v>
      </c>
      <c r="F46" s="1">
        <v>12</v>
      </c>
    </row>
    <row r="47" spans="1:6" x14ac:dyDescent="0.3">
      <c r="A47" s="7" t="s">
        <v>17</v>
      </c>
      <c r="B47" s="7" t="s">
        <v>128</v>
      </c>
      <c r="C47" s="1">
        <v>18</v>
      </c>
      <c r="D47" s="1">
        <v>17</v>
      </c>
      <c r="E47" s="1">
        <v>29</v>
      </c>
      <c r="F47" s="1">
        <v>40</v>
      </c>
    </row>
    <row r="48" spans="1:6" x14ac:dyDescent="0.3">
      <c r="A48" s="7" t="s">
        <v>17</v>
      </c>
      <c r="B48" s="7" t="s">
        <v>129</v>
      </c>
      <c r="C48" s="1">
        <v>3</v>
      </c>
      <c r="D48" s="1">
        <v>4</v>
      </c>
      <c r="E48" s="1">
        <v>4</v>
      </c>
      <c r="F48" s="1">
        <v>4</v>
      </c>
    </row>
    <row r="49" spans="1:6" x14ac:dyDescent="0.3">
      <c r="A49" s="7" t="s">
        <v>17</v>
      </c>
      <c r="B49" s="7" t="s">
        <v>130</v>
      </c>
      <c r="C49" s="1">
        <v>20</v>
      </c>
      <c r="D49" s="1">
        <v>21</v>
      </c>
      <c r="E49" s="1">
        <v>40</v>
      </c>
      <c r="F49" s="1">
        <v>47</v>
      </c>
    </row>
    <row r="50" spans="1:6" x14ac:dyDescent="0.3">
      <c r="A50" s="7" t="s">
        <v>17</v>
      </c>
      <c r="B50" s="7" t="s">
        <v>131</v>
      </c>
      <c r="C50" s="1">
        <v>5</v>
      </c>
      <c r="D50" s="1">
        <v>13</v>
      </c>
      <c r="E50" s="1">
        <v>12</v>
      </c>
      <c r="F50" s="1">
        <v>15</v>
      </c>
    </row>
    <row r="51" spans="1:6" x14ac:dyDescent="0.3">
      <c r="A51" s="7" t="s">
        <v>17</v>
      </c>
      <c r="B51" s="7" t="s">
        <v>132</v>
      </c>
      <c r="C51" s="1">
        <v>3</v>
      </c>
      <c r="D51" s="1">
        <v>4</v>
      </c>
      <c r="E51" s="1">
        <v>4</v>
      </c>
      <c r="F51" s="1">
        <v>10</v>
      </c>
    </row>
    <row r="52" spans="1:6" x14ac:dyDescent="0.3">
      <c r="A52" s="7" t="s">
        <v>17</v>
      </c>
      <c r="B52" s="7" t="s">
        <v>133</v>
      </c>
      <c r="C52" s="1">
        <v>13</v>
      </c>
      <c r="D52" s="1">
        <v>20</v>
      </c>
      <c r="E52" s="1">
        <v>21</v>
      </c>
      <c r="F52" s="1">
        <v>22</v>
      </c>
    </row>
    <row r="53" spans="1:6" x14ac:dyDescent="0.3">
      <c r="A53" s="7" t="s">
        <v>17</v>
      </c>
      <c r="B53" s="7" t="s">
        <v>134</v>
      </c>
      <c r="C53" s="1">
        <v>9710</v>
      </c>
      <c r="D53" s="1">
        <v>9902</v>
      </c>
      <c r="E53" s="1">
        <v>12929</v>
      </c>
      <c r="F53" s="1">
        <v>18109</v>
      </c>
    </row>
    <row r="54" spans="1:6" x14ac:dyDescent="0.3">
      <c r="A54" s="7" t="s">
        <v>13</v>
      </c>
      <c r="B54" s="7" t="s">
        <v>135</v>
      </c>
      <c r="C54" s="1">
        <v>98</v>
      </c>
      <c r="D54" s="1">
        <v>178</v>
      </c>
      <c r="E54" s="1">
        <v>229</v>
      </c>
      <c r="F54" s="1">
        <v>302</v>
      </c>
    </row>
    <row r="55" spans="1:6" x14ac:dyDescent="0.3">
      <c r="A55" s="7" t="s">
        <v>13</v>
      </c>
      <c r="B55" s="7" t="s">
        <v>136</v>
      </c>
      <c r="C55" s="1">
        <v>2604</v>
      </c>
      <c r="D55" s="1">
        <v>3426</v>
      </c>
      <c r="E55" s="1">
        <v>3788</v>
      </c>
      <c r="F55" s="1">
        <v>4085</v>
      </c>
    </row>
    <row r="56" spans="1:6" x14ac:dyDescent="0.3">
      <c r="A56" s="7" t="s">
        <v>14</v>
      </c>
      <c r="B56" s="7" t="s">
        <v>135</v>
      </c>
      <c r="C56" s="1">
        <v>7</v>
      </c>
      <c r="D56" s="1">
        <v>8</v>
      </c>
      <c r="E56" s="1">
        <v>8</v>
      </c>
      <c r="F56" s="1">
        <v>9</v>
      </c>
    </row>
    <row r="57" spans="1:6" x14ac:dyDescent="0.3">
      <c r="A57" s="7" t="s">
        <v>14</v>
      </c>
      <c r="B57" s="7" t="s">
        <v>136</v>
      </c>
      <c r="C57" s="1">
        <v>121</v>
      </c>
      <c r="D57" s="1">
        <v>146</v>
      </c>
      <c r="E57" s="1">
        <v>156</v>
      </c>
      <c r="F57" s="1">
        <v>155</v>
      </c>
    </row>
    <row r="58" spans="1:6" x14ac:dyDescent="0.3">
      <c r="A58" s="7" t="s">
        <v>17</v>
      </c>
      <c r="B58" s="7" t="s">
        <v>135</v>
      </c>
      <c r="C58" s="1">
        <v>1</v>
      </c>
      <c r="D58" s="1">
        <v>2</v>
      </c>
      <c r="E58" s="1">
        <v>4</v>
      </c>
      <c r="F58" s="1">
        <v>6</v>
      </c>
    </row>
    <row r="59" spans="1:6" x14ac:dyDescent="0.3">
      <c r="A59" s="7" t="s">
        <v>17</v>
      </c>
      <c r="B59" s="7" t="s">
        <v>136</v>
      </c>
      <c r="C59" s="1">
        <v>36</v>
      </c>
      <c r="D59" s="1">
        <v>79</v>
      </c>
      <c r="E59" s="1">
        <v>80</v>
      </c>
      <c r="F59" s="1">
        <v>102</v>
      </c>
    </row>
    <row r="60" spans="1:6" x14ac:dyDescent="0.3">
      <c r="A60" s="7" t="s">
        <v>15</v>
      </c>
      <c r="B60" s="7" t="s">
        <v>135</v>
      </c>
      <c r="C60" s="1">
        <v>15</v>
      </c>
      <c r="D60" s="1">
        <v>23</v>
      </c>
      <c r="E60" s="1">
        <v>24</v>
      </c>
      <c r="F60" s="1">
        <v>36</v>
      </c>
    </row>
    <row r="61" spans="1:6" x14ac:dyDescent="0.3">
      <c r="A61" s="7" t="s">
        <v>15</v>
      </c>
      <c r="B61" s="7" t="s">
        <v>136</v>
      </c>
      <c r="C61" s="1">
        <v>270</v>
      </c>
      <c r="D61" s="1">
        <v>388</v>
      </c>
      <c r="E61" s="1">
        <v>418</v>
      </c>
      <c r="F61" s="1">
        <v>473</v>
      </c>
    </row>
    <row r="62" spans="1:6" x14ac:dyDescent="0.3">
      <c r="A62" s="7" t="s">
        <v>16</v>
      </c>
      <c r="B62" s="7" t="s">
        <v>135</v>
      </c>
      <c r="C62" s="1">
        <v>5</v>
      </c>
      <c r="D62" s="1">
        <v>10</v>
      </c>
      <c r="E62" s="1">
        <v>11</v>
      </c>
      <c r="F62" s="1">
        <v>16</v>
      </c>
    </row>
    <row r="63" spans="1:6" x14ac:dyDescent="0.3">
      <c r="A63" s="7" t="s">
        <v>16</v>
      </c>
      <c r="B63" s="7" t="s">
        <v>136</v>
      </c>
      <c r="C63" s="1">
        <v>143</v>
      </c>
      <c r="D63" s="1">
        <v>204</v>
      </c>
      <c r="E63" s="1">
        <v>229</v>
      </c>
      <c r="F63" s="1">
        <v>230</v>
      </c>
    </row>
    <row r="64" spans="1:6" x14ac:dyDescent="0.3">
      <c r="A64" s="10" t="s">
        <v>18</v>
      </c>
      <c r="B64" s="10" t="s">
        <v>18</v>
      </c>
      <c r="C64" s="5">
        <v>284667</v>
      </c>
      <c r="D64" s="5">
        <v>297637</v>
      </c>
      <c r="E64" s="5">
        <v>315515</v>
      </c>
      <c r="F64" s="5">
        <v>330085</v>
      </c>
    </row>
    <row r="65" spans="1:6" x14ac:dyDescent="0.3">
      <c r="A65" s="15"/>
      <c r="B65" s="15"/>
    </row>
    <row r="66" spans="1:6" x14ac:dyDescent="0.3">
      <c r="A66" s="15"/>
      <c r="B66" s="15"/>
    </row>
    <row r="67" spans="1:6" x14ac:dyDescent="0.3">
      <c r="A67" s="15"/>
      <c r="B67" s="15"/>
      <c r="C67" s="18" t="s">
        <v>37</v>
      </c>
      <c r="D67" s="19"/>
      <c r="E67" s="19"/>
      <c r="F67" s="19"/>
    </row>
    <row r="68" spans="1:6" x14ac:dyDescent="0.3">
      <c r="A68" s="9" t="s">
        <v>41</v>
      </c>
      <c r="B68" s="9" t="s">
        <v>41</v>
      </c>
      <c r="C68" s="4" t="s">
        <v>9</v>
      </c>
      <c r="D68" s="4" t="s">
        <v>10</v>
      </c>
      <c r="E68" s="4" t="s">
        <v>11</v>
      </c>
      <c r="F68" s="4" t="s">
        <v>12</v>
      </c>
    </row>
    <row r="69" spans="1:6" x14ac:dyDescent="0.3">
      <c r="A69" s="8" t="s">
        <v>13</v>
      </c>
      <c r="B69" s="8" t="s">
        <v>126</v>
      </c>
      <c r="C69" s="2">
        <v>5.7539869977069904E-4</v>
      </c>
      <c r="D69" s="2">
        <v>6.7278739097972602E-4</v>
      </c>
      <c r="E69" s="2">
        <v>6.7982549850632596E-4</v>
      </c>
      <c r="F69" s="2">
        <v>7.4201020734853795E-4</v>
      </c>
    </row>
    <row r="70" spans="1:6" x14ac:dyDescent="0.3">
      <c r="A70" s="8" t="s">
        <v>13</v>
      </c>
      <c r="B70" s="8" t="s">
        <v>127</v>
      </c>
      <c r="C70" s="2">
        <v>2.7696429951649302E-3</v>
      </c>
      <c r="D70" s="2">
        <v>3.38855112773935E-3</v>
      </c>
      <c r="E70" s="2">
        <v>3.4535135324121401E-3</v>
      </c>
      <c r="F70" s="2">
        <v>3.4689918830863101E-3</v>
      </c>
    </row>
    <row r="71" spans="1:6" x14ac:dyDescent="0.3">
      <c r="A71" s="8" t="s">
        <v>13</v>
      </c>
      <c r="B71" s="8" t="s">
        <v>128</v>
      </c>
      <c r="C71" s="2">
        <v>1.3032351147791599E-2</v>
      </c>
      <c r="D71" s="2">
        <v>1.73242753177279E-2</v>
      </c>
      <c r="E71" s="2">
        <v>1.8464060539431799E-2</v>
      </c>
      <c r="F71" s="2">
        <v>1.9488125953407799E-2</v>
      </c>
    </row>
    <row r="72" spans="1:6" x14ac:dyDescent="0.3">
      <c r="A72" s="8" t="s">
        <v>13</v>
      </c>
      <c r="B72" s="8" t="s">
        <v>129</v>
      </c>
      <c r="C72" s="2">
        <v>6.4410302213137999E-4</v>
      </c>
      <c r="D72" s="2">
        <v>7.5073227164201102E-4</v>
      </c>
      <c r="E72" s="2">
        <v>7.3421153838683199E-4</v>
      </c>
      <c r="F72" s="2">
        <v>7.5707640445206101E-4</v>
      </c>
    </row>
    <row r="73" spans="1:6" x14ac:dyDescent="0.3">
      <c r="A73" s="8" t="s">
        <v>13</v>
      </c>
      <c r="B73" s="8" t="s">
        <v>130</v>
      </c>
      <c r="C73" s="2">
        <v>8.3518691869702306E-3</v>
      </c>
      <c r="D73" s="2">
        <v>1.10804801404649E-2</v>
      </c>
      <c r="E73" s="2">
        <v>1.17240763113834E-2</v>
      </c>
      <c r="F73" s="2">
        <v>1.24484453567864E-2</v>
      </c>
    </row>
    <row r="74" spans="1:6" x14ac:dyDescent="0.3">
      <c r="A74" s="8" t="s">
        <v>13</v>
      </c>
      <c r="B74" s="8" t="s">
        <v>131</v>
      </c>
      <c r="C74" s="2">
        <v>1.57161137400057E-3</v>
      </c>
      <c r="D74" s="2">
        <v>1.9568267408373698E-3</v>
      </c>
      <c r="E74" s="2">
        <v>1.9773210213698302E-3</v>
      </c>
      <c r="F74" s="2">
        <v>1.98497146838924E-3</v>
      </c>
    </row>
    <row r="75" spans="1:6" x14ac:dyDescent="0.3">
      <c r="A75" s="8" t="s">
        <v>13</v>
      </c>
      <c r="B75" s="8" t="s">
        <v>132</v>
      </c>
      <c r="C75" s="2">
        <v>2.6193522900009399E-4</v>
      </c>
      <c r="D75" s="2">
        <v>3.65110230470705E-4</v>
      </c>
      <c r="E75" s="2">
        <v>3.6127869349193302E-4</v>
      </c>
      <c r="F75" s="2">
        <v>4.0678732179513701E-4</v>
      </c>
    </row>
    <row r="76" spans="1:6" x14ac:dyDescent="0.3">
      <c r="A76" s="8" t="s">
        <v>13</v>
      </c>
      <c r="B76" s="8" t="s">
        <v>133</v>
      </c>
      <c r="C76" s="2">
        <v>2.4132393229189001E-3</v>
      </c>
      <c r="D76" s="2">
        <v>3.5403385269237998E-3</v>
      </c>
      <c r="E76" s="2">
        <v>3.8730629829189E-3</v>
      </c>
      <c r="F76" s="2">
        <v>4.1356711049172299E-3</v>
      </c>
    </row>
    <row r="77" spans="1:6" x14ac:dyDescent="0.3">
      <c r="A77" s="8" t="s">
        <v>13</v>
      </c>
      <c r="B77" s="8" t="s">
        <v>134</v>
      </c>
      <c r="C77" s="2">
        <v>0.95877740658359201</v>
      </c>
      <c r="D77" s="2">
        <v>0.94613598510022101</v>
      </c>
      <c r="E77" s="2">
        <v>0.94312774115352804</v>
      </c>
      <c r="F77" s="2">
        <v>0.94004406862652801</v>
      </c>
    </row>
    <row r="78" spans="1:6" x14ac:dyDescent="0.3">
      <c r="A78" s="8" t="s">
        <v>14</v>
      </c>
      <c r="B78" s="8" t="s">
        <v>126</v>
      </c>
      <c r="C78" s="2">
        <v>4.0166019547462799E-4</v>
      </c>
      <c r="D78" s="2">
        <v>5.1652892561983505E-4</v>
      </c>
      <c r="E78" s="2">
        <v>6.32671137542705E-4</v>
      </c>
      <c r="F78" s="2">
        <v>6.0518034374243499E-4</v>
      </c>
    </row>
    <row r="79" spans="1:6" x14ac:dyDescent="0.3">
      <c r="A79" s="8" t="s">
        <v>14</v>
      </c>
      <c r="B79" s="8" t="s">
        <v>127</v>
      </c>
      <c r="C79" s="2">
        <v>2.0083009773731401E-3</v>
      </c>
      <c r="D79" s="2">
        <v>2.5826446280991702E-3</v>
      </c>
      <c r="E79" s="2">
        <v>2.9102872326964399E-3</v>
      </c>
      <c r="F79" s="2">
        <v>3.1469377874606599E-3</v>
      </c>
    </row>
    <row r="80" spans="1:6" x14ac:dyDescent="0.3">
      <c r="A80" s="8" t="s">
        <v>14</v>
      </c>
      <c r="B80" s="8" t="s">
        <v>128</v>
      </c>
      <c r="C80" s="2">
        <v>9.2381844959164607E-3</v>
      </c>
      <c r="D80" s="2">
        <v>1.1234504132231401E-2</v>
      </c>
      <c r="E80" s="2">
        <v>1.1388080475768701E-2</v>
      </c>
      <c r="F80" s="2">
        <v>1.2829823287339601E-2</v>
      </c>
    </row>
    <row r="81" spans="1:6" x14ac:dyDescent="0.3">
      <c r="A81" s="8" t="s">
        <v>14</v>
      </c>
      <c r="B81" s="8" t="s">
        <v>129</v>
      </c>
      <c r="C81" s="2">
        <v>8.0332039094925696E-4</v>
      </c>
      <c r="D81" s="2">
        <v>1.0330578512396701E-3</v>
      </c>
      <c r="E81" s="2">
        <v>1.26534227508541E-3</v>
      </c>
      <c r="F81" s="2">
        <v>1.3313967562333601E-3</v>
      </c>
    </row>
    <row r="82" spans="1:6" x14ac:dyDescent="0.3">
      <c r="A82" s="8" t="s">
        <v>14</v>
      </c>
      <c r="B82" s="8" t="s">
        <v>130</v>
      </c>
      <c r="C82" s="2">
        <v>6.8282233230686799E-3</v>
      </c>
      <c r="D82" s="2">
        <v>9.6849173553718998E-3</v>
      </c>
      <c r="E82" s="2">
        <v>9.7431355181576609E-3</v>
      </c>
      <c r="F82" s="2">
        <v>1.0409101912369901E-2</v>
      </c>
    </row>
    <row r="83" spans="1:6" x14ac:dyDescent="0.3">
      <c r="A83" s="8" t="s">
        <v>14</v>
      </c>
      <c r="B83" s="8" t="s">
        <v>131</v>
      </c>
      <c r="C83" s="2">
        <v>2.6777346364975198E-3</v>
      </c>
      <c r="D83" s="2">
        <v>3.35743801652893E-3</v>
      </c>
      <c r="E83" s="2">
        <v>3.6694925977476902E-3</v>
      </c>
      <c r="F83" s="2">
        <v>3.7521181312031001E-3</v>
      </c>
    </row>
    <row r="84" spans="1:6" x14ac:dyDescent="0.3">
      <c r="A84" s="8" t="s">
        <v>14</v>
      </c>
      <c r="B84" s="8" t="s">
        <v>132</v>
      </c>
      <c r="C84" s="2">
        <v>4.0166019547462799E-4</v>
      </c>
      <c r="D84" s="2">
        <v>3.8739669421487599E-4</v>
      </c>
      <c r="E84" s="2">
        <v>3.7960268252562298E-4</v>
      </c>
      <c r="F84" s="2">
        <v>3.6310820624546098E-4</v>
      </c>
    </row>
    <row r="85" spans="1:6" x14ac:dyDescent="0.3">
      <c r="A85" s="8" t="s">
        <v>14</v>
      </c>
      <c r="B85" s="8" t="s">
        <v>133</v>
      </c>
      <c r="C85" s="2">
        <v>4.1504886865711601E-3</v>
      </c>
      <c r="D85" s="2">
        <v>5.4235537190082603E-3</v>
      </c>
      <c r="E85" s="2">
        <v>5.3144375553587199E-3</v>
      </c>
      <c r="F85" s="2">
        <v>5.2045509561849399E-3</v>
      </c>
    </row>
    <row r="86" spans="1:6" x14ac:dyDescent="0.3">
      <c r="A86" s="8" t="s">
        <v>14</v>
      </c>
      <c r="B86" s="8" t="s">
        <v>134</v>
      </c>
      <c r="C86" s="2">
        <v>0.95635292542508998</v>
      </c>
      <c r="D86" s="2">
        <v>0.94589359504132198</v>
      </c>
      <c r="E86" s="2">
        <v>0.94394533721371598</v>
      </c>
      <c r="F86" s="2">
        <v>0.94250786734446901</v>
      </c>
    </row>
    <row r="87" spans="1:6" x14ac:dyDescent="0.3">
      <c r="A87" s="8" t="s">
        <v>15</v>
      </c>
      <c r="B87" s="8" t="s">
        <v>126</v>
      </c>
      <c r="C87" s="2">
        <v>7.9054855285695495E-4</v>
      </c>
      <c r="D87" s="2">
        <v>9.3133519600372501E-4</v>
      </c>
      <c r="E87" s="2">
        <v>1.0868656466850599E-3</v>
      </c>
      <c r="F87" s="2">
        <v>8.9580194633331997E-4</v>
      </c>
    </row>
    <row r="88" spans="1:6" x14ac:dyDescent="0.3">
      <c r="A88" s="8" t="s">
        <v>15</v>
      </c>
      <c r="B88" s="8" t="s">
        <v>127</v>
      </c>
      <c r="C88" s="2">
        <v>3.2061135754754299E-3</v>
      </c>
      <c r="D88" s="2">
        <v>3.6406739480145602E-3</v>
      </c>
      <c r="E88" s="2">
        <v>3.8458322882702102E-3</v>
      </c>
      <c r="F88" s="2">
        <v>3.8682356773484302E-3</v>
      </c>
    </row>
    <row r="89" spans="1:6" x14ac:dyDescent="0.3">
      <c r="A89" s="8" t="s">
        <v>15</v>
      </c>
      <c r="B89" s="8" t="s">
        <v>128</v>
      </c>
      <c r="C89" s="2">
        <v>1.14190346523782E-2</v>
      </c>
      <c r="D89" s="2">
        <v>1.52823638980611E-2</v>
      </c>
      <c r="E89" s="2">
        <v>1.6762812473873401E-2</v>
      </c>
      <c r="F89" s="2">
        <v>1.8323221629545201E-2</v>
      </c>
    </row>
    <row r="90" spans="1:6" x14ac:dyDescent="0.3">
      <c r="A90" s="8" t="s">
        <v>15</v>
      </c>
      <c r="B90" s="8" t="s">
        <v>129</v>
      </c>
      <c r="C90" s="2">
        <v>7.9054855285695495E-4</v>
      </c>
      <c r="D90" s="2">
        <v>1.1006688680044001E-3</v>
      </c>
      <c r="E90" s="2">
        <v>1.0868656466850599E-3</v>
      </c>
      <c r="F90" s="2">
        <v>1.0179567571969501E-3</v>
      </c>
    </row>
    <row r="91" spans="1:6" x14ac:dyDescent="0.3">
      <c r="A91" s="8" t="s">
        <v>15</v>
      </c>
      <c r="B91" s="8" t="s">
        <v>130</v>
      </c>
      <c r="C91" s="2">
        <v>1.20778251130924E-2</v>
      </c>
      <c r="D91" s="2">
        <v>1.62136990940649E-2</v>
      </c>
      <c r="E91" s="2">
        <v>1.7682468021068501E-2</v>
      </c>
      <c r="F91" s="2">
        <v>1.95040514678936E-2</v>
      </c>
    </row>
    <row r="92" spans="1:6" x14ac:dyDescent="0.3">
      <c r="A92" s="8" t="s">
        <v>15</v>
      </c>
      <c r="B92" s="8" t="s">
        <v>131</v>
      </c>
      <c r="C92" s="2">
        <v>2.1081294742852099E-3</v>
      </c>
      <c r="D92" s="2">
        <v>2.7940055880111801E-3</v>
      </c>
      <c r="E92" s="2">
        <v>2.6335590669676399E-3</v>
      </c>
      <c r="F92" s="2">
        <v>2.8502789201514701E-3</v>
      </c>
    </row>
    <row r="93" spans="1:6" x14ac:dyDescent="0.3">
      <c r="A93" s="8" t="s">
        <v>15</v>
      </c>
      <c r="B93" s="8" t="s">
        <v>132</v>
      </c>
      <c r="C93" s="2">
        <v>2.19596820238043E-4</v>
      </c>
      <c r="D93" s="2">
        <v>1.69333672000677E-4</v>
      </c>
      <c r="E93" s="2">
        <v>2.09012624362511E-4</v>
      </c>
      <c r="F93" s="2">
        <v>1.6287308115151301E-4</v>
      </c>
    </row>
    <row r="94" spans="1:6" x14ac:dyDescent="0.3">
      <c r="A94" s="8" t="s">
        <v>15</v>
      </c>
      <c r="B94" s="8" t="s">
        <v>133</v>
      </c>
      <c r="C94" s="2">
        <v>1.8446132899995599E-3</v>
      </c>
      <c r="D94" s="2">
        <v>3.1750063500127E-3</v>
      </c>
      <c r="E94" s="2">
        <v>3.8458322882702102E-3</v>
      </c>
      <c r="F94" s="2">
        <v>4.0718270287878203E-3</v>
      </c>
    </row>
    <row r="95" spans="1:6" x14ac:dyDescent="0.3">
      <c r="A95" s="8" t="s">
        <v>15</v>
      </c>
      <c r="B95" s="8" t="s">
        <v>134</v>
      </c>
      <c r="C95" s="2">
        <v>0.95502657121524903</v>
      </c>
      <c r="D95" s="2">
        <v>0.93929387858775704</v>
      </c>
      <c r="E95" s="2">
        <v>0.93437003595017099</v>
      </c>
      <c r="F95" s="2">
        <v>0.92858015391506199</v>
      </c>
    </row>
    <row r="96" spans="1:6" x14ac:dyDescent="0.3">
      <c r="A96" s="8" t="s">
        <v>16</v>
      </c>
      <c r="B96" s="8" t="s">
        <v>126</v>
      </c>
      <c r="C96" s="2">
        <v>8.5295121119071998E-4</v>
      </c>
      <c r="D96" s="2">
        <v>1.1262167162738299E-3</v>
      </c>
      <c r="E96" s="2">
        <v>1.1423349326022401E-3</v>
      </c>
      <c r="F96" s="2">
        <v>8.9592354785724998E-4</v>
      </c>
    </row>
    <row r="97" spans="1:6" x14ac:dyDescent="0.3">
      <c r="A97" s="8" t="s">
        <v>16</v>
      </c>
      <c r="B97" s="8" t="s">
        <v>127</v>
      </c>
      <c r="C97" s="2">
        <v>4.6059365404298898E-3</v>
      </c>
      <c r="D97" s="2">
        <v>4.6657549674201599E-3</v>
      </c>
      <c r="E97" s="2">
        <v>4.9501180412763702E-3</v>
      </c>
      <c r="F97" s="2">
        <v>5.1515604001791801E-3</v>
      </c>
    </row>
    <row r="98" spans="1:6" x14ac:dyDescent="0.3">
      <c r="A98" s="8" t="s">
        <v>16</v>
      </c>
      <c r="B98" s="8" t="s">
        <v>128</v>
      </c>
      <c r="C98" s="2">
        <v>1.4244285226884999E-2</v>
      </c>
      <c r="D98" s="2">
        <v>1.8260799613868599E-2</v>
      </c>
      <c r="E98" s="2">
        <v>1.9191226867717601E-2</v>
      </c>
      <c r="F98" s="2">
        <v>2.0830222487681099E-2</v>
      </c>
    </row>
    <row r="99" spans="1:6" x14ac:dyDescent="0.3">
      <c r="A99" s="8" t="s">
        <v>16</v>
      </c>
      <c r="B99" s="8" t="s">
        <v>129</v>
      </c>
      <c r="C99" s="2">
        <v>7.6765609007164797E-4</v>
      </c>
      <c r="D99" s="2">
        <v>1.1262167162738299E-3</v>
      </c>
      <c r="E99" s="2">
        <v>1.21849059477572E-3</v>
      </c>
      <c r="F99" s="2">
        <v>1.2692250261311E-3</v>
      </c>
    </row>
    <row r="100" spans="1:6" x14ac:dyDescent="0.3">
      <c r="A100" s="8" t="s">
        <v>16</v>
      </c>
      <c r="B100" s="8" t="s">
        <v>130</v>
      </c>
      <c r="C100" s="2">
        <v>9.9795291709314192E-3</v>
      </c>
      <c r="D100" s="2">
        <v>1.34341565441236E-2</v>
      </c>
      <c r="E100" s="2">
        <v>1.41649531642678E-2</v>
      </c>
      <c r="F100" s="2">
        <v>1.5604001791847099E-2</v>
      </c>
    </row>
    <row r="101" spans="1:6" x14ac:dyDescent="0.3">
      <c r="A101" s="8" t="s">
        <v>16</v>
      </c>
      <c r="B101" s="8" t="s">
        <v>131</v>
      </c>
      <c r="C101" s="2">
        <v>1.9617877857386599E-3</v>
      </c>
      <c r="D101" s="2">
        <v>2.4937655860349101E-3</v>
      </c>
      <c r="E101" s="2">
        <v>2.6654481760718901E-3</v>
      </c>
      <c r="F101" s="2">
        <v>2.3144691652978899E-3</v>
      </c>
    </row>
    <row r="102" spans="1:6" x14ac:dyDescent="0.3">
      <c r="A102" s="8" t="s">
        <v>16</v>
      </c>
      <c r="B102" s="8" t="s">
        <v>132</v>
      </c>
      <c r="C102" s="2">
        <v>2.5588536335721603E-4</v>
      </c>
      <c r="D102" s="2">
        <v>4.02220255812083E-4</v>
      </c>
      <c r="E102" s="2">
        <v>6.85400959561343E-4</v>
      </c>
      <c r="F102" s="2">
        <v>5.2262206958339605E-4</v>
      </c>
    </row>
    <row r="103" spans="1:6" x14ac:dyDescent="0.3">
      <c r="A103" s="8" t="s">
        <v>16</v>
      </c>
      <c r="B103" s="8" t="s">
        <v>133</v>
      </c>
      <c r="C103" s="2">
        <v>2.04708290685773E-3</v>
      </c>
      <c r="D103" s="2">
        <v>3.1373179953342401E-3</v>
      </c>
      <c r="E103" s="2">
        <v>3.5031604599802002E-3</v>
      </c>
      <c r="F103" s="2">
        <v>3.2850530088099198E-3</v>
      </c>
    </row>
    <row r="104" spans="1:6" x14ac:dyDescent="0.3">
      <c r="A104" s="8" t="s">
        <v>16</v>
      </c>
      <c r="B104" s="8" t="s">
        <v>134</v>
      </c>
      <c r="C104" s="2">
        <v>0.95266120777891505</v>
      </c>
      <c r="D104" s="2">
        <v>0.93813852465610204</v>
      </c>
      <c r="E104" s="2">
        <v>0.93420150788211098</v>
      </c>
      <c r="F104" s="2">
        <v>0.93176048977153902</v>
      </c>
    </row>
    <row r="105" spans="1:6" x14ac:dyDescent="0.3">
      <c r="A105" s="8" t="s">
        <v>17</v>
      </c>
      <c r="B105" s="8" t="s">
        <v>126</v>
      </c>
      <c r="C105" s="2">
        <v>2.0360378703043901E-4</v>
      </c>
      <c r="D105" s="2">
        <v>1.9845207382417101E-4</v>
      </c>
      <c r="E105" s="2">
        <v>3.0441400304414E-4</v>
      </c>
      <c r="F105" s="2">
        <v>4.3537414965986402E-4</v>
      </c>
    </row>
    <row r="106" spans="1:6" x14ac:dyDescent="0.3">
      <c r="A106" s="8" t="s">
        <v>17</v>
      </c>
      <c r="B106" s="8" t="s">
        <v>127</v>
      </c>
      <c r="C106" s="2">
        <v>1.22162272218263E-3</v>
      </c>
      <c r="D106" s="2">
        <v>1.3891645167691999E-3</v>
      </c>
      <c r="E106" s="2">
        <v>9.8934550989345491E-4</v>
      </c>
      <c r="F106" s="2">
        <v>6.5306122448979603E-4</v>
      </c>
    </row>
    <row r="107" spans="1:6" x14ac:dyDescent="0.3">
      <c r="A107" s="8" t="s">
        <v>17</v>
      </c>
      <c r="B107" s="8" t="s">
        <v>128</v>
      </c>
      <c r="C107" s="2">
        <v>1.83243408327395E-3</v>
      </c>
      <c r="D107" s="2">
        <v>1.6868426275054599E-3</v>
      </c>
      <c r="E107" s="2">
        <v>2.2070015220700201E-3</v>
      </c>
      <c r="F107" s="2">
        <v>2.1768707482993201E-3</v>
      </c>
    </row>
    <row r="108" spans="1:6" x14ac:dyDescent="0.3">
      <c r="A108" s="8" t="s">
        <v>17</v>
      </c>
      <c r="B108" s="8" t="s">
        <v>129</v>
      </c>
      <c r="C108" s="2">
        <v>3.0540568054565799E-4</v>
      </c>
      <c r="D108" s="2">
        <v>3.9690414764834299E-4</v>
      </c>
      <c r="E108" s="2">
        <v>3.0441400304414E-4</v>
      </c>
      <c r="F108" s="2">
        <v>2.1768707482993201E-4</v>
      </c>
    </row>
    <row r="109" spans="1:6" x14ac:dyDescent="0.3">
      <c r="A109" s="8" t="s">
        <v>17</v>
      </c>
      <c r="B109" s="8" t="s">
        <v>130</v>
      </c>
      <c r="C109" s="2">
        <v>2.0360378703043898E-3</v>
      </c>
      <c r="D109" s="2">
        <v>2.0837467751538001E-3</v>
      </c>
      <c r="E109" s="2">
        <v>3.0441400304414001E-3</v>
      </c>
      <c r="F109" s="2">
        <v>2.5578231292516999E-3</v>
      </c>
    </row>
    <row r="110" spans="1:6" x14ac:dyDescent="0.3">
      <c r="A110" s="8" t="s">
        <v>17</v>
      </c>
      <c r="B110" s="8" t="s">
        <v>131</v>
      </c>
      <c r="C110" s="2">
        <v>5.0900946757609703E-4</v>
      </c>
      <c r="D110" s="2">
        <v>1.28993847985711E-3</v>
      </c>
      <c r="E110" s="2">
        <v>9.1324200913241995E-4</v>
      </c>
      <c r="F110" s="2">
        <v>8.1632653061224504E-4</v>
      </c>
    </row>
    <row r="111" spans="1:6" x14ac:dyDescent="0.3">
      <c r="A111" s="8" t="s">
        <v>17</v>
      </c>
      <c r="B111" s="8" t="s">
        <v>132</v>
      </c>
      <c r="C111" s="2">
        <v>3.0540568054565799E-4</v>
      </c>
      <c r="D111" s="2">
        <v>3.9690414764834299E-4</v>
      </c>
      <c r="E111" s="2">
        <v>3.0441400304414E-4</v>
      </c>
      <c r="F111" s="2">
        <v>5.4421768707483002E-4</v>
      </c>
    </row>
    <row r="112" spans="1:6" x14ac:dyDescent="0.3">
      <c r="A112" s="8" t="s">
        <v>17</v>
      </c>
      <c r="B112" s="8" t="s">
        <v>133</v>
      </c>
      <c r="C112" s="2">
        <v>1.32342461569785E-3</v>
      </c>
      <c r="D112" s="2">
        <v>1.98452073824171E-3</v>
      </c>
      <c r="E112" s="2">
        <v>1.59817351598174E-3</v>
      </c>
      <c r="F112" s="2">
        <v>1.19727891156463E-3</v>
      </c>
    </row>
    <row r="113" spans="1:6" x14ac:dyDescent="0.3">
      <c r="A113" s="8" t="s">
        <v>17</v>
      </c>
      <c r="B113" s="8" t="s">
        <v>134</v>
      </c>
      <c r="C113" s="2">
        <v>0.98849638603278001</v>
      </c>
      <c r="D113" s="2">
        <v>0.98253621750347298</v>
      </c>
      <c r="E113" s="2">
        <v>0.98394216133942203</v>
      </c>
      <c r="F113" s="2">
        <v>0.98552380952380902</v>
      </c>
    </row>
    <row r="114" spans="1:6" x14ac:dyDescent="0.3">
      <c r="A114" s="8" t="s">
        <v>13</v>
      </c>
      <c r="B114" s="8" t="s">
        <v>135</v>
      </c>
      <c r="C114" s="2">
        <v>4.20813974459168E-4</v>
      </c>
      <c r="D114" s="2">
        <v>7.3022046094141E-4</v>
      </c>
      <c r="E114" s="2">
        <v>8.8960022375970699E-4</v>
      </c>
      <c r="F114" s="2">
        <v>1.13749788131603E-3</v>
      </c>
    </row>
    <row r="115" spans="1:6" x14ac:dyDescent="0.3">
      <c r="A115" s="8" t="s">
        <v>13</v>
      </c>
      <c r="B115" s="8" t="s">
        <v>136</v>
      </c>
      <c r="C115" s="2">
        <v>1.11816284642008E-2</v>
      </c>
      <c r="D115" s="2">
        <v>1.40546926920521E-2</v>
      </c>
      <c r="E115" s="2">
        <v>1.47153085048112E-2</v>
      </c>
      <c r="F115" s="2">
        <v>1.5386353791973501E-2</v>
      </c>
    </row>
    <row r="116" spans="1:6" x14ac:dyDescent="0.3">
      <c r="A116" s="8" t="s">
        <v>14</v>
      </c>
      <c r="B116" s="8" t="s">
        <v>135</v>
      </c>
      <c r="C116" s="2">
        <v>9.37207122774133E-4</v>
      </c>
      <c r="D116" s="2">
        <v>1.0330578512396701E-3</v>
      </c>
      <c r="E116" s="2">
        <v>1.01227382006833E-3</v>
      </c>
      <c r="F116" s="2">
        <v>1.0893246187363801E-3</v>
      </c>
    </row>
    <row r="117" spans="1:6" x14ac:dyDescent="0.3">
      <c r="A117" s="8" t="s">
        <v>14</v>
      </c>
      <c r="B117" s="8" t="s">
        <v>136</v>
      </c>
      <c r="C117" s="2">
        <v>1.6200294550809999E-2</v>
      </c>
      <c r="D117" s="2">
        <v>1.8853305785124001E-2</v>
      </c>
      <c r="E117" s="2">
        <v>1.97393394913324E-2</v>
      </c>
      <c r="F117" s="2">
        <v>1.8760590656015499E-2</v>
      </c>
    </row>
    <row r="118" spans="1:6" x14ac:dyDescent="0.3">
      <c r="A118" s="8" t="s">
        <v>17</v>
      </c>
      <c r="B118" s="8" t="s">
        <v>135</v>
      </c>
      <c r="C118" s="2">
        <v>1.01801893515219E-4</v>
      </c>
      <c r="D118" s="2">
        <v>1.9845207382417101E-4</v>
      </c>
      <c r="E118" s="2">
        <v>3.0441400304414E-4</v>
      </c>
      <c r="F118" s="2">
        <v>3.2653061224489801E-4</v>
      </c>
    </row>
    <row r="119" spans="1:6" x14ac:dyDescent="0.3">
      <c r="A119" s="8" t="s">
        <v>17</v>
      </c>
      <c r="B119" s="8" t="s">
        <v>136</v>
      </c>
      <c r="C119" s="2">
        <v>3.6648681665479E-3</v>
      </c>
      <c r="D119" s="2">
        <v>7.8388569160547702E-3</v>
      </c>
      <c r="E119" s="2">
        <v>6.0882800608828003E-3</v>
      </c>
      <c r="F119" s="2">
        <v>5.5510204081632699E-3</v>
      </c>
    </row>
    <row r="120" spans="1:6" x14ac:dyDescent="0.3">
      <c r="A120" s="8" t="s">
        <v>15</v>
      </c>
      <c r="B120" s="8" t="s">
        <v>135</v>
      </c>
      <c r="C120" s="2">
        <v>6.5879046071412898E-4</v>
      </c>
      <c r="D120" s="2">
        <v>9.7366861400389505E-4</v>
      </c>
      <c r="E120" s="2">
        <v>1.0032605969400601E-3</v>
      </c>
      <c r="F120" s="2">
        <v>1.46585773036361E-3</v>
      </c>
    </row>
    <row r="121" spans="1:6" x14ac:dyDescent="0.3">
      <c r="A121" s="8" t="s">
        <v>15</v>
      </c>
      <c r="B121" s="8" t="s">
        <v>136</v>
      </c>
      <c r="C121" s="2">
        <v>1.18582282928543E-2</v>
      </c>
      <c r="D121" s="2">
        <v>1.64253661840657E-2</v>
      </c>
      <c r="E121" s="2">
        <v>1.7473455396706E-2</v>
      </c>
      <c r="F121" s="2">
        <v>1.9259741846166401E-2</v>
      </c>
    </row>
    <row r="122" spans="1:6" x14ac:dyDescent="0.3">
      <c r="A122" s="8" t="s">
        <v>16</v>
      </c>
      <c r="B122" s="8" t="s">
        <v>135</v>
      </c>
      <c r="C122" s="2">
        <v>4.2647560559535999E-4</v>
      </c>
      <c r="D122" s="2">
        <v>8.0444051162416503E-4</v>
      </c>
      <c r="E122" s="2">
        <v>8.3771228390830898E-4</v>
      </c>
      <c r="F122" s="2">
        <v>1.19456473047633E-3</v>
      </c>
    </row>
    <row r="123" spans="1:6" x14ac:dyDescent="0.3">
      <c r="A123" s="8" t="s">
        <v>16</v>
      </c>
      <c r="B123" s="8" t="s">
        <v>136</v>
      </c>
      <c r="C123" s="2">
        <v>1.2197202320027301E-2</v>
      </c>
      <c r="D123" s="2">
        <v>1.6410586437133001E-2</v>
      </c>
      <c r="E123" s="2">
        <v>1.7439646637727499E-2</v>
      </c>
      <c r="F123" s="2">
        <v>1.71718680005973E-2</v>
      </c>
    </row>
    <row r="124" spans="1:6" x14ac:dyDescent="0.3">
      <c r="A124" s="15"/>
      <c r="B124" s="15"/>
    </row>
    <row r="125" spans="1:6" x14ac:dyDescent="0.3">
      <c r="A125" s="13" t="s">
        <v>42</v>
      </c>
      <c r="B125" s="15"/>
    </row>
    <row r="126" spans="1:6" x14ac:dyDescent="0.3">
      <c r="A126" s="14" t="s">
        <v>43</v>
      </c>
      <c r="B126" s="15"/>
    </row>
    <row r="127" spans="1:6" x14ac:dyDescent="0.3">
      <c r="A127" s="14" t="s">
        <v>44</v>
      </c>
      <c r="B127" s="15"/>
    </row>
    <row r="128" spans="1:6" x14ac:dyDescent="0.3">
      <c r="A128" s="14" t="s">
        <v>139</v>
      </c>
      <c r="B128" s="15"/>
    </row>
    <row r="129" spans="1:2" x14ac:dyDescent="0.3">
      <c r="A129" s="14" t="s">
        <v>45</v>
      </c>
      <c r="B129" s="15"/>
    </row>
    <row r="130" spans="1:2" x14ac:dyDescent="0.3">
      <c r="A130" s="14" t="s">
        <v>46</v>
      </c>
      <c r="B130" s="15"/>
    </row>
    <row r="131" spans="1:2" x14ac:dyDescent="0.3">
      <c r="A131" s="14" t="s">
        <v>47</v>
      </c>
      <c r="B131" s="15"/>
    </row>
    <row r="132" spans="1:2" x14ac:dyDescent="0.3">
      <c r="A132" s="14" t="s">
        <v>140</v>
      </c>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F7"/>
    <mergeCell ref="C67:F67"/>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O400"/>
  <sheetViews>
    <sheetView showGridLines="0" workbookViewId="0"/>
  </sheetViews>
  <sheetFormatPr defaultColWidth="11.5546875" defaultRowHeight="14.4" x14ac:dyDescent="0.3"/>
  <cols>
    <col min="1" max="1" width="25.6640625" customWidth="1"/>
    <col min="2" max="12" width="10.5546875" customWidth="1"/>
  </cols>
  <sheetData>
    <row r="1" spans="1:14" ht="15.6" x14ac:dyDescent="0.3">
      <c r="A1" s="12" t="s">
        <v>153</v>
      </c>
    </row>
    <row r="2" spans="1:14" ht="15.6" x14ac:dyDescent="0.3">
      <c r="A2" s="12" t="s">
        <v>154</v>
      </c>
    </row>
    <row r="3" spans="1:14" ht="15.6" x14ac:dyDescent="0.3">
      <c r="A3" s="12" t="s">
        <v>35</v>
      </c>
    </row>
    <row r="4" spans="1:14" x14ac:dyDescent="0.3">
      <c r="A4" s="15"/>
    </row>
    <row r="5" spans="1:14" x14ac:dyDescent="0.3">
      <c r="A5" s="15"/>
    </row>
    <row r="6" spans="1:14" x14ac:dyDescent="0.3">
      <c r="A6" s="16" t="str">
        <f>HYPERLINK("#'Table of contents'!A25", "Back to contents")</f>
        <v>Back to contents</v>
      </c>
    </row>
    <row r="7" spans="1:14" x14ac:dyDescent="0.3">
      <c r="A7" s="15"/>
      <c r="B7" s="18" t="s">
        <v>36</v>
      </c>
      <c r="C7" s="19"/>
      <c r="D7" s="19"/>
      <c r="E7" s="19"/>
      <c r="F7" s="19"/>
      <c r="G7" s="19"/>
      <c r="H7" s="19"/>
      <c r="I7" s="19"/>
      <c r="J7" s="19"/>
      <c r="K7" s="19"/>
      <c r="L7" s="19"/>
      <c r="M7" s="19"/>
      <c r="N7" s="19"/>
    </row>
    <row r="8" spans="1:14" x14ac:dyDescent="0.3">
      <c r="A8" s="9" t="s">
        <v>41</v>
      </c>
      <c r="B8" s="4" t="s">
        <v>0</v>
      </c>
      <c r="C8" s="4" t="s">
        <v>1</v>
      </c>
      <c r="D8" s="4" t="s">
        <v>2</v>
      </c>
      <c r="E8" s="4" t="s">
        <v>3</v>
      </c>
      <c r="F8" s="4" t="s">
        <v>4</v>
      </c>
      <c r="G8" s="4" t="s">
        <v>5</v>
      </c>
      <c r="H8" s="4" t="s">
        <v>6</v>
      </c>
      <c r="I8" s="4" t="s">
        <v>7</v>
      </c>
      <c r="J8" s="4" t="s">
        <v>8</v>
      </c>
      <c r="K8" s="4" t="s">
        <v>9</v>
      </c>
      <c r="L8" s="4" t="s">
        <v>10</v>
      </c>
      <c r="M8" s="4" t="s">
        <v>11</v>
      </c>
      <c r="N8" s="4" t="s">
        <v>12</v>
      </c>
    </row>
    <row r="9" spans="1:14" x14ac:dyDescent="0.3">
      <c r="A9" s="7" t="s">
        <v>13</v>
      </c>
      <c r="B9" s="1">
        <v>48575</v>
      </c>
      <c r="C9" s="1">
        <v>49101</v>
      </c>
      <c r="D9" s="1">
        <v>49290</v>
      </c>
      <c r="E9" s="1">
        <v>49574</v>
      </c>
      <c r="F9" s="1">
        <v>50323</v>
      </c>
      <c r="G9" s="1">
        <v>51041</v>
      </c>
      <c r="H9" s="1">
        <v>51660</v>
      </c>
      <c r="I9" s="1">
        <v>52526</v>
      </c>
      <c r="J9" s="1">
        <v>53993</v>
      </c>
      <c r="K9" s="1">
        <v>55166</v>
      </c>
      <c r="L9" s="1">
        <v>55550</v>
      </c>
      <c r="M9" s="1">
        <v>57062</v>
      </c>
      <c r="N9" s="1">
        <v>58521</v>
      </c>
    </row>
    <row r="10" spans="1:14" x14ac:dyDescent="0.3">
      <c r="A10" s="7" t="s">
        <v>14</v>
      </c>
      <c r="B10" s="1">
        <v>1720</v>
      </c>
      <c r="C10" s="1">
        <v>1730</v>
      </c>
      <c r="D10" s="1">
        <v>1724</v>
      </c>
      <c r="E10" s="1">
        <v>1729</v>
      </c>
      <c r="F10" s="1">
        <v>1739</v>
      </c>
      <c r="G10" s="1">
        <v>1759</v>
      </c>
      <c r="H10" s="1">
        <v>1771</v>
      </c>
      <c r="I10" s="1">
        <v>1792</v>
      </c>
      <c r="J10" s="1">
        <v>1840</v>
      </c>
      <c r="K10" s="1">
        <v>1854</v>
      </c>
      <c r="L10" s="1">
        <v>1974</v>
      </c>
      <c r="M10" s="1">
        <v>2008</v>
      </c>
      <c r="N10" s="1">
        <v>2020</v>
      </c>
    </row>
    <row r="11" spans="1:14" x14ac:dyDescent="0.3">
      <c r="A11" s="7" t="s">
        <v>15</v>
      </c>
      <c r="B11" s="1">
        <v>6013</v>
      </c>
      <c r="C11" s="1">
        <v>5983</v>
      </c>
      <c r="D11" s="1">
        <v>5950</v>
      </c>
      <c r="E11" s="1">
        <v>5947</v>
      </c>
      <c r="F11" s="1">
        <v>6037</v>
      </c>
      <c r="G11" s="1">
        <v>6091</v>
      </c>
      <c r="H11" s="1">
        <v>6115</v>
      </c>
      <c r="I11" s="1">
        <v>6179</v>
      </c>
      <c r="J11" s="1">
        <v>6190</v>
      </c>
      <c r="K11" s="1">
        <v>6372</v>
      </c>
      <c r="L11" s="1">
        <v>6552</v>
      </c>
      <c r="M11" s="1">
        <v>6603</v>
      </c>
      <c r="N11" s="1">
        <v>6599</v>
      </c>
    </row>
    <row r="12" spans="1:14" x14ac:dyDescent="0.3">
      <c r="A12" s="7" t="s">
        <v>16</v>
      </c>
      <c r="B12" s="1">
        <v>2618</v>
      </c>
      <c r="C12" s="1">
        <v>2560</v>
      </c>
      <c r="D12" s="1">
        <v>2558</v>
      </c>
      <c r="E12" s="1">
        <v>2551</v>
      </c>
      <c r="F12" s="1">
        <v>2562</v>
      </c>
      <c r="G12" s="1">
        <v>2591</v>
      </c>
      <c r="H12" s="1">
        <v>2600</v>
      </c>
      <c r="I12" s="1">
        <v>2615</v>
      </c>
      <c r="J12" s="1">
        <v>2608</v>
      </c>
      <c r="K12" s="1">
        <v>2667</v>
      </c>
      <c r="L12" s="1">
        <v>2918</v>
      </c>
      <c r="M12" s="1">
        <v>2981</v>
      </c>
      <c r="N12" s="1">
        <v>2922</v>
      </c>
    </row>
    <row r="13" spans="1:14" x14ac:dyDescent="0.3">
      <c r="A13" s="7" t="s">
        <v>17</v>
      </c>
      <c r="B13" s="1">
        <v>1026</v>
      </c>
      <c r="C13" s="1">
        <v>914</v>
      </c>
      <c r="D13" s="1">
        <v>752</v>
      </c>
      <c r="E13" s="1">
        <v>505</v>
      </c>
      <c r="F13" s="1">
        <v>453</v>
      </c>
      <c r="G13" s="1">
        <v>449</v>
      </c>
      <c r="H13" s="1">
        <v>408</v>
      </c>
      <c r="I13" s="1">
        <v>393</v>
      </c>
      <c r="J13" s="1">
        <v>405</v>
      </c>
      <c r="K13" s="1">
        <v>390</v>
      </c>
      <c r="L13" s="1">
        <v>443</v>
      </c>
      <c r="M13" s="1">
        <v>389</v>
      </c>
      <c r="N13" s="1">
        <v>695</v>
      </c>
    </row>
    <row r="14" spans="1:14" x14ac:dyDescent="0.3">
      <c r="A14" s="10" t="s">
        <v>18</v>
      </c>
      <c r="B14" s="5">
        <v>59952</v>
      </c>
      <c r="C14" s="5">
        <v>60288</v>
      </c>
      <c r="D14" s="5">
        <v>60274</v>
      </c>
      <c r="E14" s="5">
        <v>60306</v>
      </c>
      <c r="F14" s="5">
        <v>61114</v>
      </c>
      <c r="G14" s="5">
        <v>61931</v>
      </c>
      <c r="H14" s="5">
        <v>62554</v>
      </c>
      <c r="I14" s="5">
        <v>63505</v>
      </c>
      <c r="J14" s="5">
        <v>65036</v>
      </c>
      <c r="K14" s="5">
        <v>66449</v>
      </c>
      <c r="L14" s="5">
        <v>67437</v>
      </c>
      <c r="M14" s="5">
        <v>69043</v>
      </c>
      <c r="N14" s="5">
        <v>70757</v>
      </c>
    </row>
    <row r="15" spans="1:14" x14ac:dyDescent="0.3">
      <c r="A15" s="15"/>
    </row>
    <row r="16" spans="1:14" x14ac:dyDescent="0.3">
      <c r="A16" s="15"/>
    </row>
    <row r="17" spans="1:15" x14ac:dyDescent="0.3">
      <c r="A17" s="15"/>
      <c r="B17" s="18" t="s">
        <v>37</v>
      </c>
      <c r="C17" s="19"/>
      <c r="D17" s="19"/>
      <c r="E17" s="19"/>
      <c r="F17" s="19"/>
      <c r="G17" s="19"/>
      <c r="H17" s="19"/>
      <c r="I17" s="19"/>
      <c r="J17" s="19"/>
      <c r="K17" s="19"/>
      <c r="L17" s="19"/>
      <c r="M17" s="19"/>
      <c r="N17" s="19"/>
    </row>
    <row r="18" spans="1:15" x14ac:dyDescent="0.3">
      <c r="A18" s="9" t="s">
        <v>41</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13</v>
      </c>
      <c r="B19" s="2">
        <v>0.81023151854817199</v>
      </c>
      <c r="C19" s="2">
        <v>0.81444068471337605</v>
      </c>
      <c r="D19" s="2">
        <v>0.81776553737930102</v>
      </c>
      <c r="E19" s="2">
        <v>0.822040924617783</v>
      </c>
      <c r="F19" s="2">
        <v>0.82342834702359502</v>
      </c>
      <c r="G19" s="2">
        <v>0.82415914485475805</v>
      </c>
      <c r="H19" s="2">
        <v>0.82584646865108502</v>
      </c>
      <c r="I19" s="2">
        <v>0.82711597512006896</v>
      </c>
      <c r="J19" s="2">
        <v>0.83020173442401102</v>
      </c>
      <c r="K19" s="2">
        <v>0.83020060497524395</v>
      </c>
      <c r="L19" s="2">
        <v>0.82373177929030095</v>
      </c>
      <c r="M19" s="2">
        <v>0.82647046043769801</v>
      </c>
      <c r="N19" s="2">
        <v>0.82707011320434698</v>
      </c>
    </row>
    <row r="20" spans="1:15" x14ac:dyDescent="0.3">
      <c r="A20" s="8" t="s">
        <v>14</v>
      </c>
      <c r="B20" s="2">
        <v>2.86896183613558E-2</v>
      </c>
      <c r="C20" s="2">
        <v>2.8695594479830101E-2</v>
      </c>
      <c r="D20" s="2">
        <v>2.8602714271493499E-2</v>
      </c>
      <c r="E20" s="2">
        <v>2.8670447385003101E-2</v>
      </c>
      <c r="F20" s="2">
        <v>2.8455018490035001E-2</v>
      </c>
      <c r="G20" s="2">
        <v>2.8402577061568499E-2</v>
      </c>
      <c r="H20" s="2">
        <v>2.8311538830450501E-2</v>
      </c>
      <c r="I20" s="2">
        <v>2.82182505314542E-2</v>
      </c>
      <c r="J20" s="2">
        <v>2.8292022879635899E-2</v>
      </c>
      <c r="K20" s="2">
        <v>2.7901097081972599E-2</v>
      </c>
      <c r="L20" s="2">
        <v>2.9271764758218799E-2</v>
      </c>
      <c r="M20" s="2">
        <v>2.90833248844923E-2</v>
      </c>
      <c r="N20" s="2">
        <v>2.8548412171233901E-2</v>
      </c>
    </row>
    <row r="21" spans="1:15" x14ac:dyDescent="0.3">
      <c r="A21" s="8" t="s">
        <v>15</v>
      </c>
      <c r="B21" s="2">
        <v>0.10029690419001901</v>
      </c>
      <c r="C21" s="2">
        <v>9.9240313163481905E-2</v>
      </c>
      <c r="D21" s="2">
        <v>9.8715864220061705E-2</v>
      </c>
      <c r="E21" s="2">
        <v>9.8613736609955899E-2</v>
      </c>
      <c r="F21" s="2">
        <v>9.8782603004221606E-2</v>
      </c>
      <c r="G21" s="2">
        <v>9.8351391064248894E-2</v>
      </c>
      <c r="H21" s="2">
        <v>9.7755539214119003E-2</v>
      </c>
      <c r="I21" s="2">
        <v>9.7299425242106899E-2</v>
      </c>
      <c r="J21" s="2">
        <v>9.5178055230948994E-2</v>
      </c>
      <c r="K21" s="2">
        <v>9.5893090941925399E-2</v>
      </c>
      <c r="L21" s="2">
        <v>9.7157346857066604E-2</v>
      </c>
      <c r="M21" s="2">
        <v>9.5636052894572901E-2</v>
      </c>
      <c r="N21" s="2">
        <v>9.3262857385134998E-2</v>
      </c>
    </row>
    <row r="22" spans="1:15" x14ac:dyDescent="0.3">
      <c r="A22" s="8" t="s">
        <v>16</v>
      </c>
      <c r="B22" s="2">
        <v>4.3668267947691498E-2</v>
      </c>
      <c r="C22" s="2">
        <v>4.2462845010615702E-2</v>
      </c>
      <c r="D22" s="2">
        <v>4.2439526163851701E-2</v>
      </c>
      <c r="E22" s="2">
        <v>4.2300931913905701E-2</v>
      </c>
      <c r="F22" s="2">
        <v>4.1921654612690998E-2</v>
      </c>
      <c r="G22" s="2">
        <v>4.1836882982674302E-2</v>
      </c>
      <c r="H22" s="2">
        <v>4.1564088627425902E-2</v>
      </c>
      <c r="I22" s="2">
        <v>4.1177860011022797E-2</v>
      </c>
      <c r="J22" s="2">
        <v>4.0100867212005703E-2</v>
      </c>
      <c r="K22" s="2">
        <v>4.0136044184261602E-2</v>
      </c>
      <c r="L22" s="2">
        <v>4.3270014976941398E-2</v>
      </c>
      <c r="M22" s="2">
        <v>4.31759917732428E-2</v>
      </c>
      <c r="N22" s="2">
        <v>4.1296267507101803E-2</v>
      </c>
    </row>
    <row r="23" spans="1:15" x14ac:dyDescent="0.3">
      <c r="A23" s="8" t="s">
        <v>17</v>
      </c>
      <c r="B23" s="2">
        <v>1.71136909527622E-2</v>
      </c>
      <c r="C23" s="2">
        <v>1.5160562632696399E-2</v>
      </c>
      <c r="D23" s="2">
        <v>1.24763579652918E-2</v>
      </c>
      <c r="E23" s="2">
        <v>8.3739594733525692E-3</v>
      </c>
      <c r="F23" s="2">
        <v>7.4123768694570802E-3</v>
      </c>
      <c r="G23" s="2">
        <v>7.25000403675058E-3</v>
      </c>
      <c r="H23" s="2">
        <v>6.5223646769191398E-3</v>
      </c>
      <c r="I23" s="2">
        <v>6.18848909534682E-3</v>
      </c>
      <c r="J23" s="2">
        <v>6.2273202533981199E-3</v>
      </c>
      <c r="K23" s="2">
        <v>5.8691628165961898E-3</v>
      </c>
      <c r="L23" s="2">
        <v>6.5690941174726004E-3</v>
      </c>
      <c r="M23" s="2">
        <v>5.6341700099937697E-3</v>
      </c>
      <c r="N23" s="2">
        <v>9.8223497321819706E-3</v>
      </c>
    </row>
    <row r="24" spans="1:15" x14ac:dyDescent="0.3">
      <c r="A24" s="15"/>
    </row>
    <row r="25" spans="1:15" x14ac:dyDescent="0.3">
      <c r="A25" s="15"/>
    </row>
    <row r="26" spans="1:15" x14ac:dyDescent="0.3">
      <c r="A26" s="15"/>
      <c r="B26" s="18" t="s">
        <v>38</v>
      </c>
      <c r="C26" s="18"/>
      <c r="D26" s="18"/>
      <c r="E26" s="18"/>
      <c r="F26" s="18"/>
      <c r="G26" s="18"/>
      <c r="H26" s="18"/>
      <c r="I26" s="18"/>
      <c r="J26" s="18"/>
      <c r="K26" s="18"/>
      <c r="L26" s="18"/>
      <c r="M26" s="18"/>
      <c r="N26" s="6" t="s">
        <v>39</v>
      </c>
      <c r="O26" s="6" t="s">
        <v>40</v>
      </c>
    </row>
    <row r="27" spans="1:15" x14ac:dyDescent="0.3">
      <c r="A27" s="9" t="s">
        <v>41</v>
      </c>
      <c r="B27" s="4" t="s">
        <v>19</v>
      </c>
      <c r="C27" s="4" t="s">
        <v>20</v>
      </c>
      <c r="D27" s="4" t="s">
        <v>21</v>
      </c>
      <c r="E27" s="4" t="s">
        <v>22</v>
      </c>
      <c r="F27" s="4" t="s">
        <v>23</v>
      </c>
      <c r="G27" s="4" t="s">
        <v>24</v>
      </c>
      <c r="H27" s="4" t="s">
        <v>25</v>
      </c>
      <c r="I27" s="4" t="s">
        <v>26</v>
      </c>
      <c r="J27" s="4" t="s">
        <v>27</v>
      </c>
      <c r="K27" s="4" t="s">
        <v>28</v>
      </c>
      <c r="L27" s="4" t="s">
        <v>29</v>
      </c>
      <c r="M27" s="4" t="s">
        <v>30</v>
      </c>
      <c r="N27" s="4" t="s">
        <v>31</v>
      </c>
      <c r="O27" s="4" t="s">
        <v>32</v>
      </c>
    </row>
    <row r="28" spans="1:15" x14ac:dyDescent="0.3">
      <c r="A28" s="8" t="s">
        <v>13</v>
      </c>
      <c r="B28" s="2">
        <v>1.08286155429748E-2</v>
      </c>
      <c r="C28" s="2">
        <v>3.84920877375206E-3</v>
      </c>
      <c r="D28" s="2">
        <v>5.7618178129437998E-3</v>
      </c>
      <c r="E28" s="2">
        <v>1.51087263484891E-2</v>
      </c>
      <c r="F28" s="2">
        <v>1.42678298193669E-2</v>
      </c>
      <c r="G28" s="2">
        <v>1.21275053388452E-2</v>
      </c>
      <c r="H28" s="2">
        <v>1.67634533488192E-2</v>
      </c>
      <c r="I28" s="2">
        <v>2.7929025625404599E-2</v>
      </c>
      <c r="J28" s="2">
        <v>2.17250384309077E-2</v>
      </c>
      <c r="K28" s="2">
        <v>6.9608091940688097E-3</v>
      </c>
      <c r="L28" s="2">
        <v>2.7218721872187199E-2</v>
      </c>
      <c r="M28" s="2">
        <v>2.5568679681749699E-2</v>
      </c>
      <c r="N28" s="3">
        <v>8.3862722945567E-2</v>
      </c>
      <c r="O28" s="3">
        <v>0.187279367011564</v>
      </c>
    </row>
    <row r="29" spans="1:15" x14ac:dyDescent="0.3">
      <c r="A29" s="8" t="s">
        <v>14</v>
      </c>
      <c r="B29" s="2">
        <v>5.8139534883720903E-3</v>
      </c>
      <c r="C29" s="2">
        <v>-3.46820809248555E-3</v>
      </c>
      <c r="D29" s="2">
        <v>2.90023201856148E-3</v>
      </c>
      <c r="E29" s="2">
        <v>5.7836899942163098E-3</v>
      </c>
      <c r="F29" s="2">
        <v>1.1500862564692399E-2</v>
      </c>
      <c r="G29" s="2">
        <v>6.8220579874928898E-3</v>
      </c>
      <c r="H29" s="2">
        <v>1.18577075098814E-2</v>
      </c>
      <c r="I29" s="2">
        <v>2.6785714285714302E-2</v>
      </c>
      <c r="J29" s="2">
        <v>7.6086956521739099E-3</v>
      </c>
      <c r="K29" s="2">
        <v>6.4724919093851099E-2</v>
      </c>
      <c r="L29" s="2">
        <v>1.72239108409321E-2</v>
      </c>
      <c r="M29" s="2">
        <v>5.9760956175298804E-3</v>
      </c>
      <c r="N29" s="3">
        <v>9.7826086956521702E-2</v>
      </c>
      <c r="O29" s="3">
        <v>0.17169373549884001</v>
      </c>
    </row>
    <row r="30" spans="1:15" x14ac:dyDescent="0.3">
      <c r="A30" s="8" t="s">
        <v>15</v>
      </c>
      <c r="B30" s="2">
        <v>-4.9891900881423598E-3</v>
      </c>
      <c r="C30" s="2">
        <v>-5.5156276115661002E-3</v>
      </c>
      <c r="D30" s="2">
        <v>-5.04201680672269E-4</v>
      </c>
      <c r="E30" s="2">
        <v>1.51336808474861E-2</v>
      </c>
      <c r="F30" s="2">
        <v>8.9448401523935708E-3</v>
      </c>
      <c r="G30" s="2">
        <v>3.9402396979149601E-3</v>
      </c>
      <c r="H30" s="2">
        <v>1.0466067048242E-2</v>
      </c>
      <c r="I30" s="2">
        <v>1.7802233371095599E-3</v>
      </c>
      <c r="J30" s="2">
        <v>2.9402261712439402E-2</v>
      </c>
      <c r="K30" s="2">
        <v>2.82485875706215E-2</v>
      </c>
      <c r="L30" s="2">
        <v>7.7838827838827796E-3</v>
      </c>
      <c r="M30" s="2">
        <v>-6.0578524912918404E-4</v>
      </c>
      <c r="N30" s="3">
        <v>6.6074313408723703E-2</v>
      </c>
      <c r="O30" s="3">
        <v>0.109075630252101</v>
      </c>
    </row>
    <row r="31" spans="1:15" x14ac:dyDescent="0.3">
      <c r="A31" s="8" t="s">
        <v>16</v>
      </c>
      <c r="B31" s="2">
        <v>-2.2154316271963299E-2</v>
      </c>
      <c r="C31" s="2">
        <v>-7.8125000000000004E-4</v>
      </c>
      <c r="D31" s="2">
        <v>-2.73651290070367E-3</v>
      </c>
      <c r="E31" s="2">
        <v>4.3120344962759702E-3</v>
      </c>
      <c r="F31" s="2">
        <v>1.1319281811085101E-2</v>
      </c>
      <c r="G31" s="2">
        <v>3.47356233114628E-3</v>
      </c>
      <c r="H31" s="2">
        <v>5.7692307692307704E-3</v>
      </c>
      <c r="I31" s="2">
        <v>-2.6768642447418702E-3</v>
      </c>
      <c r="J31" s="2">
        <v>2.26226993865031E-2</v>
      </c>
      <c r="K31" s="2">
        <v>9.4113235845519297E-2</v>
      </c>
      <c r="L31" s="2">
        <v>2.1590130226182301E-2</v>
      </c>
      <c r="M31" s="2">
        <v>-1.9792016101979198E-2</v>
      </c>
      <c r="N31" s="3">
        <v>0.120398773006135</v>
      </c>
      <c r="O31" s="3">
        <v>0.14229867083659101</v>
      </c>
    </row>
    <row r="32" spans="1:15" x14ac:dyDescent="0.3">
      <c r="A32" s="8" t="s">
        <v>17</v>
      </c>
      <c r="B32" s="2">
        <v>-0.10916179337232</v>
      </c>
      <c r="C32" s="2">
        <v>-0.177242888402626</v>
      </c>
      <c r="D32" s="2">
        <v>-0.32845744680851102</v>
      </c>
      <c r="E32" s="2">
        <v>-0.10297029702970301</v>
      </c>
      <c r="F32" s="2">
        <v>-8.8300220750551894E-3</v>
      </c>
      <c r="G32" s="2">
        <v>-9.1314031180400906E-2</v>
      </c>
      <c r="H32" s="2">
        <v>-3.6764705882352901E-2</v>
      </c>
      <c r="I32" s="2">
        <v>3.0534351145038201E-2</v>
      </c>
      <c r="J32" s="2">
        <v>-3.7037037037037E-2</v>
      </c>
      <c r="K32" s="2">
        <v>0.135897435897436</v>
      </c>
      <c r="L32" s="2">
        <v>-0.121896162528217</v>
      </c>
      <c r="M32" s="2">
        <v>0.78663239074550095</v>
      </c>
      <c r="N32" s="3">
        <v>0.71604938271604901</v>
      </c>
      <c r="O32" s="3">
        <v>-7.5797872340425496E-2</v>
      </c>
    </row>
    <row r="33" spans="1:15" x14ac:dyDescent="0.3">
      <c r="A33" s="11" t="s">
        <v>18</v>
      </c>
      <c r="B33" s="3">
        <v>5.6044835868695004E-3</v>
      </c>
      <c r="C33" s="3">
        <v>-2.32218683651805E-4</v>
      </c>
      <c r="D33" s="3">
        <v>5.3090884958688703E-4</v>
      </c>
      <c r="E33" s="3">
        <v>1.33983351573641E-2</v>
      </c>
      <c r="F33" s="3">
        <v>1.3368458945577101E-2</v>
      </c>
      <c r="G33" s="3">
        <v>1.0059582438520299E-2</v>
      </c>
      <c r="H33" s="3">
        <v>1.5202864724877699E-2</v>
      </c>
      <c r="I33" s="3">
        <v>2.4108337926147499E-2</v>
      </c>
      <c r="J33" s="3">
        <v>2.1726428439633402E-2</v>
      </c>
      <c r="K33" s="3">
        <v>1.4868545802043699E-2</v>
      </c>
      <c r="L33" s="3">
        <v>2.38148197576998E-2</v>
      </c>
      <c r="M33" s="3">
        <v>2.48251089900497E-2</v>
      </c>
      <c r="N33" s="3">
        <v>8.7966664616520099E-2</v>
      </c>
      <c r="O33" s="3">
        <v>0.17392242094435401</v>
      </c>
    </row>
    <row r="34" spans="1:15" x14ac:dyDescent="0.3">
      <c r="A34" s="15"/>
    </row>
    <row r="35" spans="1:15" x14ac:dyDescent="0.3">
      <c r="A35" s="13" t="s">
        <v>42</v>
      </c>
    </row>
    <row r="36" spans="1:15" x14ac:dyDescent="0.3">
      <c r="A36" s="14" t="s">
        <v>43</v>
      </c>
    </row>
    <row r="37" spans="1:15" x14ac:dyDescent="0.3">
      <c r="A37" s="14" t="s">
        <v>44</v>
      </c>
    </row>
    <row r="38" spans="1:15" x14ac:dyDescent="0.3">
      <c r="A38" s="14" t="s">
        <v>45</v>
      </c>
    </row>
    <row r="39" spans="1:15" x14ac:dyDescent="0.3">
      <c r="A39" s="14" t="s">
        <v>46</v>
      </c>
    </row>
    <row r="40" spans="1:15" x14ac:dyDescent="0.3">
      <c r="A40" s="14" t="s">
        <v>47</v>
      </c>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N7"/>
    <mergeCell ref="B17:N17"/>
    <mergeCell ref="B26:M2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155</v>
      </c>
      <c r="B1" s="15"/>
    </row>
    <row r="2" spans="1:15" ht="15.6" x14ac:dyDescent="0.3">
      <c r="A2" s="12" t="s">
        <v>154</v>
      </c>
      <c r="B2" s="15"/>
    </row>
    <row r="3" spans="1:15" ht="15.6" x14ac:dyDescent="0.3">
      <c r="A3" s="12" t="s">
        <v>35</v>
      </c>
      <c r="B3" s="15"/>
    </row>
    <row r="4" spans="1:15" ht="15.6" x14ac:dyDescent="0.3">
      <c r="A4" s="12" t="s">
        <v>55</v>
      </c>
      <c r="B4" s="15"/>
    </row>
    <row r="5" spans="1:15" x14ac:dyDescent="0.3">
      <c r="A5" s="15"/>
      <c r="B5" s="15"/>
    </row>
    <row r="6" spans="1:15" x14ac:dyDescent="0.3">
      <c r="A6" s="16" t="str">
        <f>HYPERLINK("#'Table of contents'!A26",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48</v>
      </c>
      <c r="C9" s="1">
        <v>729</v>
      </c>
      <c r="D9" s="1">
        <v>684</v>
      </c>
      <c r="E9" s="1">
        <v>759</v>
      </c>
      <c r="F9" s="1">
        <v>758</v>
      </c>
      <c r="G9" s="1">
        <v>686</v>
      </c>
      <c r="H9" s="1">
        <v>602</v>
      </c>
      <c r="I9" s="1">
        <v>519</v>
      </c>
      <c r="J9" s="1">
        <v>483</v>
      </c>
      <c r="K9" s="1">
        <v>411</v>
      </c>
      <c r="L9" s="1">
        <v>348</v>
      </c>
      <c r="M9" s="1">
        <v>309</v>
      </c>
      <c r="N9" s="1">
        <v>296</v>
      </c>
      <c r="O9" s="1">
        <v>276</v>
      </c>
    </row>
    <row r="10" spans="1:15" x14ac:dyDescent="0.3">
      <c r="A10" s="7" t="s">
        <v>13</v>
      </c>
      <c r="B10" s="7" t="s">
        <v>49</v>
      </c>
      <c r="C10" s="1">
        <v>13614</v>
      </c>
      <c r="D10" s="1">
        <v>14002</v>
      </c>
      <c r="E10" s="1">
        <v>14360</v>
      </c>
      <c r="F10" s="1">
        <v>14698</v>
      </c>
      <c r="G10" s="1">
        <v>15135</v>
      </c>
      <c r="H10" s="1">
        <v>15488</v>
      </c>
      <c r="I10" s="1">
        <v>15663</v>
      </c>
      <c r="J10" s="1">
        <v>15816</v>
      </c>
      <c r="K10" s="1">
        <v>16100</v>
      </c>
      <c r="L10" s="1">
        <v>16381</v>
      </c>
      <c r="M10" s="1">
        <v>16460</v>
      </c>
      <c r="N10" s="1">
        <v>16860</v>
      </c>
      <c r="O10" s="1">
        <v>17296</v>
      </c>
    </row>
    <row r="11" spans="1:15" x14ac:dyDescent="0.3">
      <c r="A11" s="7" t="s">
        <v>13</v>
      </c>
      <c r="B11" s="7" t="s">
        <v>50</v>
      </c>
      <c r="C11" s="1">
        <v>14319</v>
      </c>
      <c r="D11" s="1">
        <v>14458</v>
      </c>
      <c r="E11" s="1">
        <v>14571</v>
      </c>
      <c r="F11" s="1">
        <v>14734</v>
      </c>
      <c r="G11" s="1">
        <v>15136</v>
      </c>
      <c r="H11" s="1">
        <v>15685</v>
      </c>
      <c r="I11" s="1">
        <v>16260</v>
      </c>
      <c r="J11" s="1">
        <v>16932</v>
      </c>
      <c r="K11" s="1">
        <v>17696</v>
      </c>
      <c r="L11" s="1">
        <v>18358</v>
      </c>
      <c r="M11" s="1">
        <v>18665</v>
      </c>
      <c r="N11" s="1">
        <v>19430</v>
      </c>
      <c r="O11" s="1">
        <v>20155</v>
      </c>
    </row>
    <row r="12" spans="1:15" x14ac:dyDescent="0.3">
      <c r="A12" s="7" t="s">
        <v>13</v>
      </c>
      <c r="B12" s="7" t="s">
        <v>51</v>
      </c>
      <c r="C12" s="1">
        <v>13192</v>
      </c>
      <c r="D12" s="1">
        <v>13378</v>
      </c>
      <c r="E12" s="1">
        <v>13480</v>
      </c>
      <c r="F12" s="1">
        <v>13546</v>
      </c>
      <c r="G12" s="1">
        <v>13598</v>
      </c>
      <c r="H12" s="1">
        <v>13467</v>
      </c>
      <c r="I12" s="1">
        <v>13233</v>
      </c>
      <c r="J12" s="1">
        <v>13092</v>
      </c>
      <c r="K12" s="1">
        <v>13139</v>
      </c>
      <c r="L12" s="1">
        <v>13239</v>
      </c>
      <c r="M12" s="1">
        <v>13251</v>
      </c>
      <c r="N12" s="1">
        <v>13504</v>
      </c>
      <c r="O12" s="1">
        <v>13739</v>
      </c>
    </row>
    <row r="13" spans="1:15" x14ac:dyDescent="0.3">
      <c r="A13" s="7" t="s">
        <v>13</v>
      </c>
      <c r="B13" s="7" t="s">
        <v>52</v>
      </c>
      <c r="C13" s="1">
        <v>5411</v>
      </c>
      <c r="D13" s="1">
        <v>5283</v>
      </c>
      <c r="E13" s="1">
        <v>4918</v>
      </c>
      <c r="F13" s="1">
        <v>4727</v>
      </c>
      <c r="G13" s="1">
        <v>4656</v>
      </c>
      <c r="H13" s="1">
        <v>4647</v>
      </c>
      <c r="I13" s="1">
        <v>4752</v>
      </c>
      <c r="J13" s="1">
        <v>4934</v>
      </c>
      <c r="K13" s="1">
        <v>5333</v>
      </c>
      <c r="L13" s="1">
        <v>5526</v>
      </c>
      <c r="M13" s="1">
        <v>5573</v>
      </c>
      <c r="N13" s="1">
        <v>5645</v>
      </c>
      <c r="O13" s="1">
        <v>5766</v>
      </c>
    </row>
    <row r="14" spans="1:15" x14ac:dyDescent="0.3">
      <c r="A14" s="7" t="s">
        <v>13</v>
      </c>
      <c r="B14" s="7" t="s">
        <v>53</v>
      </c>
      <c r="C14" s="1">
        <v>1310</v>
      </c>
      <c r="D14" s="1">
        <v>1296</v>
      </c>
      <c r="E14" s="1">
        <v>1202</v>
      </c>
      <c r="F14" s="1">
        <v>1111</v>
      </c>
      <c r="G14" s="1">
        <v>1112</v>
      </c>
      <c r="H14" s="1">
        <v>1152</v>
      </c>
      <c r="I14" s="1">
        <v>1233</v>
      </c>
      <c r="J14" s="1">
        <v>1269</v>
      </c>
      <c r="K14" s="1">
        <v>1314</v>
      </c>
      <c r="L14" s="1">
        <v>1314</v>
      </c>
      <c r="M14" s="1">
        <v>1292</v>
      </c>
      <c r="N14" s="1">
        <v>1327</v>
      </c>
      <c r="O14" s="1">
        <v>1289</v>
      </c>
    </row>
    <row r="15" spans="1:15" x14ac:dyDescent="0.3">
      <c r="A15" s="7" t="s">
        <v>14</v>
      </c>
      <c r="B15" s="7" t="s">
        <v>48</v>
      </c>
      <c r="C15" s="1">
        <v>32</v>
      </c>
      <c r="D15" s="1">
        <v>41</v>
      </c>
      <c r="E15" s="1">
        <v>32</v>
      </c>
      <c r="F15" s="1">
        <v>28</v>
      </c>
      <c r="G15" s="1">
        <v>27</v>
      </c>
      <c r="H15" s="1">
        <v>32</v>
      </c>
      <c r="I15" s="1">
        <v>26</v>
      </c>
      <c r="J15" s="1">
        <v>24</v>
      </c>
      <c r="K15" s="1">
        <v>19</v>
      </c>
      <c r="L15" s="1">
        <v>17</v>
      </c>
      <c r="M15" s="1">
        <v>17</v>
      </c>
      <c r="N15" s="1">
        <v>9</v>
      </c>
      <c r="O15" s="1">
        <v>6</v>
      </c>
    </row>
    <row r="16" spans="1:15" x14ac:dyDescent="0.3">
      <c r="A16" s="7" t="s">
        <v>14</v>
      </c>
      <c r="B16" s="7" t="s">
        <v>49</v>
      </c>
      <c r="C16" s="1">
        <v>533</v>
      </c>
      <c r="D16" s="1">
        <v>546</v>
      </c>
      <c r="E16" s="1">
        <v>573</v>
      </c>
      <c r="F16" s="1">
        <v>592</v>
      </c>
      <c r="G16" s="1">
        <v>609</v>
      </c>
      <c r="H16" s="1">
        <v>622</v>
      </c>
      <c r="I16" s="1">
        <v>619</v>
      </c>
      <c r="J16" s="1">
        <v>612</v>
      </c>
      <c r="K16" s="1">
        <v>607</v>
      </c>
      <c r="L16" s="1">
        <v>598</v>
      </c>
      <c r="M16" s="1">
        <v>648</v>
      </c>
      <c r="N16" s="1">
        <v>669</v>
      </c>
      <c r="O16" s="1">
        <v>657</v>
      </c>
    </row>
    <row r="17" spans="1:15" x14ac:dyDescent="0.3">
      <c r="A17" s="7" t="s">
        <v>14</v>
      </c>
      <c r="B17" s="7" t="s">
        <v>50</v>
      </c>
      <c r="C17" s="1">
        <v>488</v>
      </c>
      <c r="D17" s="1">
        <v>466</v>
      </c>
      <c r="E17" s="1">
        <v>461</v>
      </c>
      <c r="F17" s="1">
        <v>454</v>
      </c>
      <c r="G17" s="1">
        <v>443</v>
      </c>
      <c r="H17" s="1">
        <v>438</v>
      </c>
      <c r="I17" s="1">
        <v>470</v>
      </c>
      <c r="J17" s="1">
        <v>516</v>
      </c>
      <c r="K17" s="1">
        <v>552</v>
      </c>
      <c r="L17" s="1">
        <v>584</v>
      </c>
      <c r="M17" s="1">
        <v>636</v>
      </c>
      <c r="N17" s="1">
        <v>647</v>
      </c>
      <c r="O17" s="1">
        <v>700</v>
      </c>
    </row>
    <row r="18" spans="1:15" x14ac:dyDescent="0.3">
      <c r="A18" s="7" t="s">
        <v>14</v>
      </c>
      <c r="B18" s="7" t="s">
        <v>51</v>
      </c>
      <c r="C18" s="1">
        <v>494</v>
      </c>
      <c r="D18" s="1">
        <v>508</v>
      </c>
      <c r="E18" s="1">
        <v>480</v>
      </c>
      <c r="F18" s="1">
        <v>496</v>
      </c>
      <c r="G18" s="1">
        <v>495</v>
      </c>
      <c r="H18" s="1">
        <v>487</v>
      </c>
      <c r="I18" s="1">
        <v>467</v>
      </c>
      <c r="J18" s="1">
        <v>449</v>
      </c>
      <c r="K18" s="1">
        <v>446</v>
      </c>
      <c r="L18" s="1">
        <v>447</v>
      </c>
      <c r="M18" s="1">
        <v>451</v>
      </c>
      <c r="N18" s="1">
        <v>438</v>
      </c>
      <c r="O18" s="1">
        <v>431</v>
      </c>
    </row>
    <row r="19" spans="1:15" x14ac:dyDescent="0.3">
      <c r="A19" s="7" t="s">
        <v>14</v>
      </c>
      <c r="B19" s="7" t="s">
        <v>52</v>
      </c>
      <c r="C19" s="1">
        <v>157</v>
      </c>
      <c r="D19" s="1">
        <v>156</v>
      </c>
      <c r="E19" s="1">
        <v>166</v>
      </c>
      <c r="F19" s="1">
        <v>149</v>
      </c>
      <c r="G19" s="1">
        <v>155</v>
      </c>
      <c r="H19" s="1">
        <v>166</v>
      </c>
      <c r="I19" s="1">
        <v>172</v>
      </c>
      <c r="J19" s="1">
        <v>174</v>
      </c>
      <c r="K19" s="1">
        <v>197</v>
      </c>
      <c r="L19" s="1">
        <v>186</v>
      </c>
      <c r="M19" s="1">
        <v>200</v>
      </c>
      <c r="N19" s="1">
        <v>219</v>
      </c>
      <c r="O19" s="1">
        <v>194</v>
      </c>
    </row>
    <row r="20" spans="1:15" x14ac:dyDescent="0.3">
      <c r="A20" s="7" t="s">
        <v>14</v>
      </c>
      <c r="B20" s="7" t="s">
        <v>53</v>
      </c>
      <c r="C20" s="1">
        <v>16</v>
      </c>
      <c r="D20" s="1">
        <v>13</v>
      </c>
      <c r="E20" s="1">
        <v>12</v>
      </c>
      <c r="F20" s="1">
        <v>10</v>
      </c>
      <c r="G20" s="1">
        <v>10</v>
      </c>
      <c r="H20" s="1">
        <v>14</v>
      </c>
      <c r="I20" s="1">
        <v>17</v>
      </c>
      <c r="J20" s="1">
        <v>17</v>
      </c>
      <c r="K20" s="1">
        <v>19</v>
      </c>
      <c r="L20" s="1">
        <v>22</v>
      </c>
      <c r="M20" s="1">
        <v>22</v>
      </c>
      <c r="N20" s="1">
        <v>26</v>
      </c>
      <c r="O20" s="1">
        <v>32</v>
      </c>
    </row>
    <row r="21" spans="1:15" x14ac:dyDescent="0.3">
      <c r="A21" s="7" t="s">
        <v>15</v>
      </c>
      <c r="B21" s="7" t="s">
        <v>48</v>
      </c>
      <c r="C21" s="1">
        <v>149</v>
      </c>
      <c r="D21" s="1">
        <v>114</v>
      </c>
      <c r="E21" s="1">
        <v>79</v>
      </c>
      <c r="F21" s="1">
        <v>90</v>
      </c>
      <c r="G21" s="1">
        <v>81</v>
      </c>
      <c r="H21" s="1">
        <v>64</v>
      </c>
      <c r="I21" s="1">
        <v>62</v>
      </c>
      <c r="J21" s="1">
        <v>70</v>
      </c>
      <c r="K21" s="1">
        <v>67</v>
      </c>
      <c r="L21" s="1">
        <v>60</v>
      </c>
      <c r="M21" s="1">
        <v>51</v>
      </c>
      <c r="N21" s="1">
        <v>39</v>
      </c>
      <c r="O21" s="1">
        <v>52</v>
      </c>
    </row>
    <row r="22" spans="1:15" x14ac:dyDescent="0.3">
      <c r="A22" s="7" t="s">
        <v>15</v>
      </c>
      <c r="B22" s="7" t="s">
        <v>49</v>
      </c>
      <c r="C22" s="1">
        <v>1693</v>
      </c>
      <c r="D22" s="1">
        <v>1732</v>
      </c>
      <c r="E22" s="1">
        <v>1753</v>
      </c>
      <c r="F22" s="1">
        <v>1750</v>
      </c>
      <c r="G22" s="1">
        <v>1784</v>
      </c>
      <c r="H22" s="1">
        <v>1806</v>
      </c>
      <c r="I22" s="1">
        <v>1810</v>
      </c>
      <c r="J22" s="1">
        <v>1810</v>
      </c>
      <c r="K22" s="1">
        <v>1786</v>
      </c>
      <c r="L22" s="1">
        <v>1859</v>
      </c>
      <c r="M22" s="1">
        <v>1929</v>
      </c>
      <c r="N22" s="1">
        <v>1901</v>
      </c>
      <c r="O22" s="1">
        <v>1891</v>
      </c>
    </row>
    <row r="23" spans="1:15" x14ac:dyDescent="0.3">
      <c r="A23" s="7" t="s">
        <v>15</v>
      </c>
      <c r="B23" s="7" t="s">
        <v>50</v>
      </c>
      <c r="C23" s="1">
        <v>1880</v>
      </c>
      <c r="D23" s="1">
        <v>1822</v>
      </c>
      <c r="E23" s="1">
        <v>1795</v>
      </c>
      <c r="F23" s="1">
        <v>1776</v>
      </c>
      <c r="G23" s="1">
        <v>1805</v>
      </c>
      <c r="H23" s="1">
        <v>1858</v>
      </c>
      <c r="I23" s="1">
        <v>1906</v>
      </c>
      <c r="J23" s="1">
        <v>1931</v>
      </c>
      <c r="K23" s="1">
        <v>1955</v>
      </c>
      <c r="L23" s="1">
        <v>2033</v>
      </c>
      <c r="M23" s="1">
        <v>2117</v>
      </c>
      <c r="N23" s="1">
        <v>2202</v>
      </c>
      <c r="O23" s="1">
        <v>2238</v>
      </c>
    </row>
    <row r="24" spans="1:15" x14ac:dyDescent="0.3">
      <c r="A24" s="7" t="s">
        <v>15</v>
      </c>
      <c r="B24" s="7" t="s">
        <v>51</v>
      </c>
      <c r="C24" s="1">
        <v>1801</v>
      </c>
      <c r="D24" s="1">
        <v>1819</v>
      </c>
      <c r="E24" s="1">
        <v>1829</v>
      </c>
      <c r="F24" s="1">
        <v>1846</v>
      </c>
      <c r="G24" s="1">
        <v>1840</v>
      </c>
      <c r="H24" s="1">
        <v>1825</v>
      </c>
      <c r="I24" s="1">
        <v>1774</v>
      </c>
      <c r="J24" s="1">
        <v>1794</v>
      </c>
      <c r="K24" s="1">
        <v>1760</v>
      </c>
      <c r="L24" s="1">
        <v>1761</v>
      </c>
      <c r="M24" s="1">
        <v>1800</v>
      </c>
      <c r="N24" s="1">
        <v>1778</v>
      </c>
      <c r="O24" s="1">
        <v>1721</v>
      </c>
    </row>
    <row r="25" spans="1:15" x14ac:dyDescent="0.3">
      <c r="A25" s="7" t="s">
        <v>15</v>
      </c>
      <c r="B25" s="7" t="s">
        <v>52</v>
      </c>
      <c r="C25" s="1">
        <v>442</v>
      </c>
      <c r="D25" s="1">
        <v>445</v>
      </c>
      <c r="E25" s="1">
        <v>450</v>
      </c>
      <c r="F25" s="1">
        <v>446</v>
      </c>
      <c r="G25" s="1">
        <v>488</v>
      </c>
      <c r="H25" s="1">
        <v>495</v>
      </c>
      <c r="I25" s="1">
        <v>517</v>
      </c>
      <c r="J25" s="1">
        <v>521</v>
      </c>
      <c r="K25" s="1">
        <v>570</v>
      </c>
      <c r="L25" s="1">
        <v>598</v>
      </c>
      <c r="M25" s="1">
        <v>586</v>
      </c>
      <c r="N25" s="1">
        <v>603</v>
      </c>
      <c r="O25" s="1">
        <v>619</v>
      </c>
    </row>
    <row r="26" spans="1:15" x14ac:dyDescent="0.3">
      <c r="A26" s="7" t="s">
        <v>15</v>
      </c>
      <c r="B26" s="7" t="s">
        <v>53</v>
      </c>
      <c r="C26" s="1">
        <v>48</v>
      </c>
      <c r="D26" s="1">
        <v>51</v>
      </c>
      <c r="E26" s="1">
        <v>44</v>
      </c>
      <c r="F26" s="1">
        <v>39</v>
      </c>
      <c r="G26" s="1">
        <v>39</v>
      </c>
      <c r="H26" s="1">
        <v>43</v>
      </c>
      <c r="I26" s="1">
        <v>46</v>
      </c>
      <c r="J26" s="1">
        <v>53</v>
      </c>
      <c r="K26" s="1">
        <v>52</v>
      </c>
      <c r="L26" s="1">
        <v>61</v>
      </c>
      <c r="M26" s="1">
        <v>69</v>
      </c>
      <c r="N26" s="1">
        <v>80</v>
      </c>
      <c r="O26" s="1">
        <v>78</v>
      </c>
    </row>
    <row r="27" spans="1:15" x14ac:dyDescent="0.3">
      <c r="A27" s="7" t="s">
        <v>16</v>
      </c>
      <c r="B27" s="7" t="s">
        <v>48</v>
      </c>
      <c r="C27" s="1">
        <v>36</v>
      </c>
      <c r="D27" s="1">
        <v>29</v>
      </c>
      <c r="E27" s="1">
        <v>35</v>
      </c>
      <c r="F27" s="1">
        <v>30</v>
      </c>
      <c r="G27" s="1">
        <v>35</v>
      </c>
      <c r="H27" s="1">
        <v>25</v>
      </c>
      <c r="I27" s="1">
        <v>25</v>
      </c>
      <c r="J27" s="1">
        <v>21</v>
      </c>
      <c r="K27" s="1">
        <v>14</v>
      </c>
      <c r="L27" s="1">
        <v>15</v>
      </c>
      <c r="M27" s="1">
        <v>16</v>
      </c>
      <c r="N27" s="1">
        <v>11</v>
      </c>
      <c r="O27" s="1">
        <v>8</v>
      </c>
    </row>
    <row r="28" spans="1:15" x14ac:dyDescent="0.3">
      <c r="A28" s="7" t="s">
        <v>16</v>
      </c>
      <c r="B28" s="7" t="s">
        <v>49</v>
      </c>
      <c r="C28" s="1">
        <v>667</v>
      </c>
      <c r="D28" s="1">
        <v>661</v>
      </c>
      <c r="E28" s="1">
        <v>682</v>
      </c>
      <c r="F28" s="1">
        <v>692</v>
      </c>
      <c r="G28" s="1">
        <v>685</v>
      </c>
      <c r="H28" s="1">
        <v>707</v>
      </c>
      <c r="I28" s="1">
        <v>717</v>
      </c>
      <c r="J28" s="1">
        <v>719</v>
      </c>
      <c r="K28" s="1">
        <v>718</v>
      </c>
      <c r="L28" s="1">
        <v>742</v>
      </c>
      <c r="M28" s="1">
        <v>819</v>
      </c>
      <c r="N28" s="1">
        <v>860</v>
      </c>
      <c r="O28" s="1">
        <v>847</v>
      </c>
    </row>
    <row r="29" spans="1:15" x14ac:dyDescent="0.3">
      <c r="A29" s="7" t="s">
        <v>16</v>
      </c>
      <c r="B29" s="7" t="s">
        <v>50</v>
      </c>
      <c r="C29" s="1">
        <v>749</v>
      </c>
      <c r="D29" s="1">
        <v>742</v>
      </c>
      <c r="E29" s="1">
        <v>733</v>
      </c>
      <c r="F29" s="1">
        <v>719</v>
      </c>
      <c r="G29" s="1">
        <v>748</v>
      </c>
      <c r="H29" s="1">
        <v>769</v>
      </c>
      <c r="I29" s="1">
        <v>784</v>
      </c>
      <c r="J29" s="1">
        <v>806</v>
      </c>
      <c r="K29" s="1">
        <v>801</v>
      </c>
      <c r="L29" s="1">
        <v>828</v>
      </c>
      <c r="M29" s="1">
        <v>970</v>
      </c>
      <c r="N29" s="1">
        <v>990</v>
      </c>
      <c r="O29" s="1">
        <v>980</v>
      </c>
    </row>
    <row r="30" spans="1:15" x14ac:dyDescent="0.3">
      <c r="A30" s="7" t="s">
        <v>16</v>
      </c>
      <c r="B30" s="7" t="s">
        <v>51</v>
      </c>
      <c r="C30" s="1">
        <v>818</v>
      </c>
      <c r="D30" s="1">
        <v>801</v>
      </c>
      <c r="E30" s="1">
        <v>794</v>
      </c>
      <c r="F30" s="1">
        <v>794</v>
      </c>
      <c r="G30" s="1">
        <v>771</v>
      </c>
      <c r="H30" s="1">
        <v>746</v>
      </c>
      <c r="I30" s="1">
        <v>732</v>
      </c>
      <c r="J30" s="1">
        <v>717</v>
      </c>
      <c r="K30" s="1">
        <v>705</v>
      </c>
      <c r="L30" s="1">
        <v>702</v>
      </c>
      <c r="M30" s="1">
        <v>722</v>
      </c>
      <c r="N30" s="1">
        <v>721</v>
      </c>
      <c r="O30" s="1">
        <v>708</v>
      </c>
    </row>
    <row r="31" spans="1:15" x14ac:dyDescent="0.3">
      <c r="A31" s="7" t="s">
        <v>16</v>
      </c>
      <c r="B31" s="7" t="s">
        <v>52</v>
      </c>
      <c r="C31" s="1">
        <v>295</v>
      </c>
      <c r="D31" s="1">
        <v>275</v>
      </c>
      <c r="E31" s="1">
        <v>269</v>
      </c>
      <c r="F31" s="1">
        <v>270</v>
      </c>
      <c r="G31" s="1">
        <v>271</v>
      </c>
      <c r="H31" s="1">
        <v>290</v>
      </c>
      <c r="I31" s="1">
        <v>285</v>
      </c>
      <c r="J31" s="1">
        <v>292</v>
      </c>
      <c r="K31" s="1">
        <v>308</v>
      </c>
      <c r="L31" s="1">
        <v>316</v>
      </c>
      <c r="M31" s="1">
        <v>319</v>
      </c>
      <c r="N31" s="1">
        <v>322</v>
      </c>
      <c r="O31" s="1">
        <v>305</v>
      </c>
    </row>
    <row r="32" spans="1:15" x14ac:dyDescent="0.3">
      <c r="A32" s="7" t="s">
        <v>16</v>
      </c>
      <c r="B32" s="7" t="s">
        <v>53</v>
      </c>
      <c r="C32" s="1">
        <v>53</v>
      </c>
      <c r="D32" s="1">
        <v>52</v>
      </c>
      <c r="E32" s="1">
        <v>45</v>
      </c>
      <c r="F32" s="1">
        <v>46</v>
      </c>
      <c r="G32" s="1">
        <v>52</v>
      </c>
      <c r="H32" s="1">
        <v>54</v>
      </c>
      <c r="I32" s="1">
        <v>57</v>
      </c>
      <c r="J32" s="1">
        <v>60</v>
      </c>
      <c r="K32" s="1">
        <v>62</v>
      </c>
      <c r="L32" s="1">
        <v>64</v>
      </c>
      <c r="M32" s="1">
        <v>72</v>
      </c>
      <c r="N32" s="1">
        <v>77</v>
      </c>
      <c r="O32" s="1">
        <v>74</v>
      </c>
    </row>
    <row r="33" spans="1:15" x14ac:dyDescent="0.3">
      <c r="A33" s="7" t="s">
        <v>17</v>
      </c>
      <c r="B33" s="7" t="s">
        <v>48</v>
      </c>
      <c r="C33" s="1">
        <v>3</v>
      </c>
      <c r="D33" s="1">
        <v>2</v>
      </c>
      <c r="E33" s="1">
        <v>2</v>
      </c>
      <c r="F33" s="1">
        <v>0</v>
      </c>
      <c r="G33" s="1">
        <v>2</v>
      </c>
      <c r="H33" s="1">
        <v>4</v>
      </c>
      <c r="I33" s="1">
        <v>1</v>
      </c>
      <c r="J33" s="1">
        <v>0</v>
      </c>
      <c r="K33" s="1">
        <v>0</v>
      </c>
      <c r="L33" s="1">
        <v>1</v>
      </c>
      <c r="M33" s="1">
        <v>1</v>
      </c>
      <c r="N33" s="1">
        <v>2</v>
      </c>
      <c r="O33" s="1">
        <v>0</v>
      </c>
    </row>
    <row r="34" spans="1:15" x14ac:dyDescent="0.3">
      <c r="A34" s="7" t="s">
        <v>17</v>
      </c>
      <c r="B34" s="7" t="s">
        <v>49</v>
      </c>
      <c r="C34" s="1">
        <v>200</v>
      </c>
      <c r="D34" s="1">
        <v>184</v>
      </c>
      <c r="E34" s="1">
        <v>162</v>
      </c>
      <c r="F34" s="1">
        <v>97</v>
      </c>
      <c r="G34" s="1">
        <v>89</v>
      </c>
      <c r="H34" s="1">
        <v>82</v>
      </c>
      <c r="I34" s="1">
        <v>64</v>
      </c>
      <c r="J34" s="1">
        <v>67</v>
      </c>
      <c r="K34" s="1">
        <v>66</v>
      </c>
      <c r="L34" s="1">
        <v>62</v>
      </c>
      <c r="M34" s="1">
        <v>90</v>
      </c>
      <c r="N34" s="1">
        <v>73</v>
      </c>
      <c r="O34" s="1">
        <v>182</v>
      </c>
    </row>
    <row r="35" spans="1:15" x14ac:dyDescent="0.3">
      <c r="A35" s="7" t="s">
        <v>17</v>
      </c>
      <c r="B35" s="7" t="s">
        <v>50</v>
      </c>
      <c r="C35" s="1">
        <v>365</v>
      </c>
      <c r="D35" s="1">
        <v>324</v>
      </c>
      <c r="E35" s="1">
        <v>257</v>
      </c>
      <c r="F35" s="1">
        <v>181</v>
      </c>
      <c r="G35" s="1">
        <v>151</v>
      </c>
      <c r="H35" s="1">
        <v>149</v>
      </c>
      <c r="I35" s="1">
        <v>142</v>
      </c>
      <c r="J35" s="1">
        <v>134</v>
      </c>
      <c r="K35" s="1">
        <v>133</v>
      </c>
      <c r="L35" s="1">
        <v>130</v>
      </c>
      <c r="M35" s="1">
        <v>147</v>
      </c>
      <c r="N35" s="1">
        <v>125</v>
      </c>
      <c r="O35" s="1">
        <v>228</v>
      </c>
    </row>
    <row r="36" spans="1:15" x14ac:dyDescent="0.3">
      <c r="A36" s="7" t="s">
        <v>17</v>
      </c>
      <c r="B36" s="7" t="s">
        <v>51</v>
      </c>
      <c r="C36" s="1">
        <v>313</v>
      </c>
      <c r="D36" s="1">
        <v>277</v>
      </c>
      <c r="E36" s="1">
        <v>240</v>
      </c>
      <c r="F36" s="1">
        <v>168</v>
      </c>
      <c r="G36" s="1">
        <v>151</v>
      </c>
      <c r="H36" s="1">
        <v>151</v>
      </c>
      <c r="I36" s="1">
        <v>131</v>
      </c>
      <c r="J36" s="1">
        <v>126</v>
      </c>
      <c r="K36" s="1">
        <v>137</v>
      </c>
      <c r="L36" s="1">
        <v>130</v>
      </c>
      <c r="M36" s="1">
        <v>124</v>
      </c>
      <c r="N36" s="1">
        <v>115</v>
      </c>
      <c r="O36" s="1">
        <v>181</v>
      </c>
    </row>
    <row r="37" spans="1:15" x14ac:dyDescent="0.3">
      <c r="A37" s="7" t="s">
        <v>17</v>
      </c>
      <c r="B37" s="7" t="s">
        <v>52</v>
      </c>
      <c r="C37" s="1">
        <v>124</v>
      </c>
      <c r="D37" s="1">
        <v>113</v>
      </c>
      <c r="E37" s="1">
        <v>80</v>
      </c>
      <c r="F37" s="1">
        <v>57</v>
      </c>
      <c r="G37" s="1">
        <v>55</v>
      </c>
      <c r="H37" s="1">
        <v>55</v>
      </c>
      <c r="I37" s="1">
        <v>66</v>
      </c>
      <c r="J37" s="1">
        <v>61</v>
      </c>
      <c r="K37" s="1">
        <v>64</v>
      </c>
      <c r="L37" s="1">
        <v>65</v>
      </c>
      <c r="M37" s="1">
        <v>73</v>
      </c>
      <c r="N37" s="1">
        <v>68</v>
      </c>
      <c r="O37" s="1">
        <v>88</v>
      </c>
    </row>
    <row r="38" spans="1:15" x14ac:dyDescent="0.3">
      <c r="A38" s="7" t="s">
        <v>17</v>
      </c>
      <c r="B38" s="7" t="s">
        <v>53</v>
      </c>
      <c r="C38" s="1">
        <v>21</v>
      </c>
      <c r="D38" s="1">
        <v>14</v>
      </c>
      <c r="E38" s="1">
        <v>11</v>
      </c>
      <c r="F38" s="1">
        <v>2</v>
      </c>
      <c r="G38" s="1">
        <v>5</v>
      </c>
      <c r="H38" s="1">
        <v>8</v>
      </c>
      <c r="I38" s="1">
        <v>4</v>
      </c>
      <c r="J38" s="1">
        <v>5</v>
      </c>
      <c r="K38" s="1">
        <v>5</v>
      </c>
      <c r="L38" s="1">
        <v>2</v>
      </c>
      <c r="M38" s="1">
        <v>8</v>
      </c>
      <c r="N38" s="1">
        <v>6</v>
      </c>
      <c r="O38" s="1">
        <v>16</v>
      </c>
    </row>
    <row r="39" spans="1:15" x14ac:dyDescent="0.3">
      <c r="A39" s="10" t="s">
        <v>18</v>
      </c>
      <c r="B39" s="10" t="s">
        <v>18</v>
      </c>
      <c r="C39" s="5">
        <v>59952</v>
      </c>
      <c r="D39" s="5">
        <v>60288</v>
      </c>
      <c r="E39" s="5">
        <v>60274</v>
      </c>
      <c r="F39" s="5">
        <v>60306</v>
      </c>
      <c r="G39" s="5">
        <v>61114</v>
      </c>
      <c r="H39" s="5">
        <v>61931</v>
      </c>
      <c r="I39" s="5">
        <v>62554</v>
      </c>
      <c r="J39" s="5">
        <v>63505</v>
      </c>
      <c r="K39" s="5">
        <v>65036</v>
      </c>
      <c r="L39" s="5">
        <v>66449</v>
      </c>
      <c r="M39" s="5">
        <v>67437</v>
      </c>
      <c r="N39" s="5">
        <v>69043</v>
      </c>
      <c r="O39" s="5">
        <v>70757</v>
      </c>
    </row>
    <row r="40" spans="1:15" x14ac:dyDescent="0.3">
      <c r="A40" s="15"/>
      <c r="B40" s="15"/>
    </row>
    <row r="41" spans="1:15" x14ac:dyDescent="0.3">
      <c r="A41" s="15"/>
      <c r="B41" s="15"/>
    </row>
    <row r="42" spans="1:15" x14ac:dyDescent="0.3">
      <c r="A42" s="15"/>
      <c r="B42" s="15"/>
      <c r="C42" s="18" t="s">
        <v>37</v>
      </c>
      <c r="D42" s="19"/>
      <c r="E42" s="19"/>
      <c r="F42" s="19"/>
      <c r="G42" s="19"/>
      <c r="H42" s="19"/>
      <c r="I42" s="19"/>
      <c r="J42" s="19"/>
      <c r="K42" s="19"/>
      <c r="L42" s="19"/>
      <c r="M42" s="19"/>
      <c r="N42" s="19"/>
      <c r="O42" s="19"/>
    </row>
    <row r="43" spans="1:15" x14ac:dyDescent="0.3">
      <c r="A43" s="9" t="s">
        <v>41</v>
      </c>
      <c r="B43" s="9" t="s">
        <v>41</v>
      </c>
      <c r="C43" s="4" t="s">
        <v>0</v>
      </c>
      <c r="D43" s="4" t="s">
        <v>1</v>
      </c>
      <c r="E43" s="4" t="s">
        <v>2</v>
      </c>
      <c r="F43" s="4" t="s">
        <v>3</v>
      </c>
      <c r="G43" s="4" t="s">
        <v>4</v>
      </c>
      <c r="H43" s="4" t="s">
        <v>5</v>
      </c>
      <c r="I43" s="4" t="s">
        <v>6</v>
      </c>
      <c r="J43" s="4" t="s">
        <v>7</v>
      </c>
      <c r="K43" s="4" t="s">
        <v>8</v>
      </c>
      <c r="L43" s="4" t="s">
        <v>9</v>
      </c>
      <c r="M43" s="4" t="s">
        <v>10</v>
      </c>
      <c r="N43" s="4" t="s">
        <v>11</v>
      </c>
      <c r="O43" s="4" t="s">
        <v>12</v>
      </c>
    </row>
    <row r="44" spans="1:15" x14ac:dyDescent="0.3">
      <c r="A44" s="8" t="s">
        <v>13</v>
      </c>
      <c r="B44" s="8" t="s">
        <v>48</v>
      </c>
      <c r="C44" s="2">
        <v>1.5007720020586699E-2</v>
      </c>
      <c r="D44" s="2">
        <v>1.3930469847864601E-2</v>
      </c>
      <c r="E44" s="2">
        <v>1.5398660986001201E-2</v>
      </c>
      <c r="F44" s="2">
        <v>1.5290273127042399E-2</v>
      </c>
      <c r="G44" s="2">
        <v>1.3631937682570599E-2</v>
      </c>
      <c r="H44" s="2">
        <v>1.17944397641112E-2</v>
      </c>
      <c r="I44" s="2">
        <v>1.0046457607433199E-2</v>
      </c>
      <c r="J44" s="2">
        <v>9.1954460648060003E-3</v>
      </c>
      <c r="K44" s="2">
        <v>7.6120978645380002E-3</v>
      </c>
      <c r="L44" s="2">
        <v>6.3082333321248596E-3</v>
      </c>
      <c r="M44" s="2">
        <v>5.5625562556255604E-3</v>
      </c>
      <c r="N44" s="2">
        <v>5.1873400862220004E-3</v>
      </c>
      <c r="O44" s="2">
        <v>4.7162557030809397E-3</v>
      </c>
    </row>
    <row r="45" spans="1:15" x14ac:dyDescent="0.3">
      <c r="A45" s="8" t="s">
        <v>13</v>
      </c>
      <c r="B45" s="8" t="s">
        <v>49</v>
      </c>
      <c r="C45" s="2">
        <v>0.28026762738034</v>
      </c>
      <c r="D45" s="2">
        <v>0.28516730820146202</v>
      </c>
      <c r="E45" s="2">
        <v>0.29133698518969398</v>
      </c>
      <c r="F45" s="2">
        <v>0.29648606124178001</v>
      </c>
      <c r="G45" s="2">
        <v>0.30075710907537301</v>
      </c>
      <c r="H45" s="2">
        <v>0.30344233067533899</v>
      </c>
      <c r="I45" s="2">
        <v>0.30319396051103398</v>
      </c>
      <c r="J45" s="2">
        <v>0.30110802269352299</v>
      </c>
      <c r="K45" s="2">
        <v>0.29818680199285102</v>
      </c>
      <c r="L45" s="2">
        <v>0.29694014429177401</v>
      </c>
      <c r="M45" s="2">
        <v>0.29630963096309598</v>
      </c>
      <c r="N45" s="2">
        <v>0.29546808734359098</v>
      </c>
      <c r="O45" s="2">
        <v>0.29555202405973902</v>
      </c>
    </row>
    <row r="46" spans="1:15" x14ac:dyDescent="0.3">
      <c r="A46" s="8" t="s">
        <v>13</v>
      </c>
      <c r="B46" s="8" t="s">
        <v>50</v>
      </c>
      <c r="C46" s="2">
        <v>0.29478126608337601</v>
      </c>
      <c r="D46" s="2">
        <v>0.29445428810003899</v>
      </c>
      <c r="E46" s="2">
        <v>0.29561777236761999</v>
      </c>
      <c r="F46" s="2">
        <v>0.29721224835599303</v>
      </c>
      <c r="G46" s="2">
        <v>0.30077698070464798</v>
      </c>
      <c r="H46" s="2">
        <v>0.30730197292372802</v>
      </c>
      <c r="I46" s="2">
        <v>0.31475029036004598</v>
      </c>
      <c r="J46" s="2">
        <v>0.32235464341469</v>
      </c>
      <c r="K46" s="2">
        <v>0.32774618932083799</v>
      </c>
      <c r="L46" s="2">
        <v>0.332777435376863</v>
      </c>
      <c r="M46" s="2">
        <v>0.33600360036003601</v>
      </c>
      <c r="N46" s="2">
        <v>0.34050681714626202</v>
      </c>
      <c r="O46" s="2">
        <v>0.34440628150578401</v>
      </c>
    </row>
    <row r="47" spans="1:15" x14ac:dyDescent="0.3">
      <c r="A47" s="8" t="s">
        <v>13</v>
      </c>
      <c r="B47" s="8" t="s">
        <v>51</v>
      </c>
      <c r="C47" s="2">
        <v>0.27158003088008198</v>
      </c>
      <c r="D47" s="2">
        <v>0.27245880939288403</v>
      </c>
      <c r="E47" s="2">
        <v>0.27348346520592398</v>
      </c>
      <c r="F47" s="2">
        <v>0.27324807358696102</v>
      </c>
      <c r="G47" s="2">
        <v>0.27021441487987602</v>
      </c>
      <c r="H47" s="2">
        <v>0.26384671146725203</v>
      </c>
      <c r="I47" s="2">
        <v>0.25615563298490102</v>
      </c>
      <c r="J47" s="2">
        <v>0.24924799147089099</v>
      </c>
      <c r="K47" s="2">
        <v>0.24334635971329599</v>
      </c>
      <c r="L47" s="2">
        <v>0.23998477322988801</v>
      </c>
      <c r="M47" s="2">
        <v>0.23854185418541901</v>
      </c>
      <c r="N47" s="2">
        <v>0.23665486663629001</v>
      </c>
      <c r="O47" s="2">
        <v>0.23477042429213399</v>
      </c>
    </row>
    <row r="48" spans="1:15" x14ac:dyDescent="0.3">
      <c r="A48" s="8" t="s">
        <v>13</v>
      </c>
      <c r="B48" s="8" t="s">
        <v>52</v>
      </c>
      <c r="C48" s="2">
        <v>0.111394750386001</v>
      </c>
      <c r="D48" s="2">
        <v>0.107594550009165</v>
      </c>
      <c r="E48" s="2">
        <v>9.9776831000202904E-2</v>
      </c>
      <c r="F48" s="2">
        <v>9.5352402469036202E-2</v>
      </c>
      <c r="G48" s="2">
        <v>9.2522305903861096E-2</v>
      </c>
      <c r="H48" s="2">
        <v>9.1044454458180699E-2</v>
      </c>
      <c r="I48" s="2">
        <v>9.1986062717770004E-2</v>
      </c>
      <c r="J48" s="2">
        <v>9.3934432471537904E-2</v>
      </c>
      <c r="K48" s="2">
        <v>9.8772063045209593E-2</v>
      </c>
      <c r="L48" s="2">
        <v>0.100170394808396</v>
      </c>
      <c r="M48" s="2">
        <v>0.10032403240324</v>
      </c>
      <c r="N48" s="2">
        <v>9.8927482387578397E-2</v>
      </c>
      <c r="O48" s="2">
        <v>9.8528733275234495E-2</v>
      </c>
    </row>
    <row r="49" spans="1:15" x14ac:dyDescent="0.3">
      <c r="A49" s="8" t="s">
        <v>13</v>
      </c>
      <c r="B49" s="8" t="s">
        <v>53</v>
      </c>
      <c r="C49" s="2">
        <v>2.6968605249613999E-2</v>
      </c>
      <c r="D49" s="2">
        <v>2.63945744485856E-2</v>
      </c>
      <c r="E49" s="2">
        <v>2.4386285250557901E-2</v>
      </c>
      <c r="F49" s="2">
        <v>2.2410941219187502E-2</v>
      </c>
      <c r="G49" s="2">
        <v>2.2097251753671301E-2</v>
      </c>
      <c r="H49" s="2">
        <v>2.25700907113889E-2</v>
      </c>
      <c r="I49" s="2">
        <v>2.3867595818815299E-2</v>
      </c>
      <c r="J49" s="2">
        <v>2.4159463884552399E-2</v>
      </c>
      <c r="K49" s="2">
        <v>2.4336488063267499E-2</v>
      </c>
      <c r="L49" s="2">
        <v>2.3819018960954199E-2</v>
      </c>
      <c r="M49" s="2">
        <v>2.3258325832583301E-2</v>
      </c>
      <c r="N49" s="2">
        <v>2.3255406400056099E-2</v>
      </c>
      <c r="O49" s="2">
        <v>2.20262811640266E-2</v>
      </c>
    </row>
    <row r="50" spans="1:15" x14ac:dyDescent="0.3">
      <c r="A50" s="8" t="s">
        <v>14</v>
      </c>
      <c r="B50" s="8" t="s">
        <v>48</v>
      </c>
      <c r="C50" s="2">
        <v>1.8604651162790701E-2</v>
      </c>
      <c r="D50" s="2">
        <v>2.36994219653179E-2</v>
      </c>
      <c r="E50" s="2">
        <v>1.8561484918793499E-2</v>
      </c>
      <c r="F50" s="2">
        <v>1.6194331983805699E-2</v>
      </c>
      <c r="G50" s="2">
        <v>1.55261644623347E-2</v>
      </c>
      <c r="H50" s="2">
        <v>1.8192154633314399E-2</v>
      </c>
      <c r="I50" s="2">
        <v>1.4680971202710299E-2</v>
      </c>
      <c r="J50" s="2">
        <v>1.33928571428571E-2</v>
      </c>
      <c r="K50" s="2">
        <v>1.03260869565217E-2</v>
      </c>
      <c r="L50" s="2">
        <v>9.1693635382955798E-3</v>
      </c>
      <c r="M50" s="2">
        <v>8.6119554204660605E-3</v>
      </c>
      <c r="N50" s="2">
        <v>4.4820717131474098E-3</v>
      </c>
      <c r="O50" s="2">
        <v>2.9702970297029699E-3</v>
      </c>
    </row>
    <row r="51" spans="1:15" x14ac:dyDescent="0.3">
      <c r="A51" s="8" t="s">
        <v>14</v>
      </c>
      <c r="B51" s="8" t="s">
        <v>49</v>
      </c>
      <c r="C51" s="2">
        <v>0.30988372093023298</v>
      </c>
      <c r="D51" s="2">
        <v>0.31560693641618498</v>
      </c>
      <c r="E51" s="2">
        <v>0.33236658932714602</v>
      </c>
      <c r="F51" s="2">
        <v>0.34239444765760602</v>
      </c>
      <c r="G51" s="2">
        <v>0.35020126509488197</v>
      </c>
      <c r="H51" s="2">
        <v>0.35361000568504802</v>
      </c>
      <c r="I51" s="2">
        <v>0.34952004517221902</v>
      </c>
      <c r="J51" s="2">
        <v>0.34151785714285698</v>
      </c>
      <c r="K51" s="2">
        <v>0.32989130434782599</v>
      </c>
      <c r="L51" s="2">
        <v>0.322545846817691</v>
      </c>
      <c r="M51" s="2">
        <v>0.32826747720364702</v>
      </c>
      <c r="N51" s="2">
        <v>0.33316733067729098</v>
      </c>
      <c r="O51" s="2">
        <v>0.32524752475247498</v>
      </c>
    </row>
    <row r="52" spans="1:15" x14ac:dyDescent="0.3">
      <c r="A52" s="8" t="s">
        <v>14</v>
      </c>
      <c r="B52" s="8" t="s">
        <v>50</v>
      </c>
      <c r="C52" s="2">
        <v>0.28372093023255801</v>
      </c>
      <c r="D52" s="2">
        <v>0.26936416184971101</v>
      </c>
      <c r="E52" s="2">
        <v>0.26740139211136899</v>
      </c>
      <c r="F52" s="2">
        <v>0.26257952573741999</v>
      </c>
      <c r="G52" s="2">
        <v>0.25474410580793599</v>
      </c>
      <c r="H52" s="2">
        <v>0.249005116543491</v>
      </c>
      <c r="I52" s="2">
        <v>0.26538678712591801</v>
      </c>
      <c r="J52" s="2">
        <v>0.28794642857142899</v>
      </c>
      <c r="K52" s="2">
        <v>0.3</v>
      </c>
      <c r="L52" s="2">
        <v>0.31499460625674203</v>
      </c>
      <c r="M52" s="2">
        <v>0.32218844984802403</v>
      </c>
      <c r="N52" s="2">
        <v>0.32221115537848599</v>
      </c>
      <c r="O52" s="2">
        <v>0.34653465346534701</v>
      </c>
    </row>
    <row r="53" spans="1:15" x14ac:dyDescent="0.3">
      <c r="A53" s="8" t="s">
        <v>14</v>
      </c>
      <c r="B53" s="8" t="s">
        <v>51</v>
      </c>
      <c r="C53" s="2">
        <v>0.28720930232558101</v>
      </c>
      <c r="D53" s="2">
        <v>0.29364161849711001</v>
      </c>
      <c r="E53" s="2">
        <v>0.27842227378190298</v>
      </c>
      <c r="F53" s="2">
        <v>0.286871023713129</v>
      </c>
      <c r="G53" s="2">
        <v>0.28464634847613601</v>
      </c>
      <c r="H53" s="2">
        <v>0.27686185332575303</v>
      </c>
      <c r="I53" s="2">
        <v>0.26369282891022</v>
      </c>
      <c r="J53" s="2">
        <v>0.25055803571428598</v>
      </c>
      <c r="K53" s="2">
        <v>0.24239130434782599</v>
      </c>
      <c r="L53" s="2">
        <v>0.24110032362459499</v>
      </c>
      <c r="M53" s="2">
        <v>0.228470111448835</v>
      </c>
      <c r="N53" s="2">
        <v>0.218127490039841</v>
      </c>
      <c r="O53" s="2">
        <v>0.213366336633663</v>
      </c>
    </row>
    <row r="54" spans="1:15" x14ac:dyDescent="0.3">
      <c r="A54" s="8" t="s">
        <v>14</v>
      </c>
      <c r="B54" s="8" t="s">
        <v>52</v>
      </c>
      <c r="C54" s="2">
        <v>9.1279069767441906E-2</v>
      </c>
      <c r="D54" s="2">
        <v>9.0173410404624302E-2</v>
      </c>
      <c r="E54" s="2">
        <v>9.6287703016241302E-2</v>
      </c>
      <c r="F54" s="2">
        <v>8.6176980913823004E-2</v>
      </c>
      <c r="G54" s="2">
        <v>8.9131684876365705E-2</v>
      </c>
      <c r="H54" s="2">
        <v>9.4371802160318402E-2</v>
      </c>
      <c r="I54" s="2">
        <v>9.7120271033314498E-2</v>
      </c>
      <c r="J54" s="2">
        <v>9.7098214285714302E-2</v>
      </c>
      <c r="K54" s="2">
        <v>0.10706521739130399</v>
      </c>
      <c r="L54" s="2">
        <v>0.10032362459546899</v>
      </c>
      <c r="M54" s="2">
        <v>0.101317122593718</v>
      </c>
      <c r="N54" s="2">
        <v>0.10906374501992</v>
      </c>
      <c r="O54" s="2">
        <v>9.6039603960396E-2</v>
      </c>
    </row>
    <row r="55" spans="1:15" x14ac:dyDescent="0.3">
      <c r="A55" s="8" t="s">
        <v>14</v>
      </c>
      <c r="B55" s="8" t="s">
        <v>53</v>
      </c>
      <c r="C55" s="2">
        <v>9.3023255813953504E-3</v>
      </c>
      <c r="D55" s="2">
        <v>7.5144508670520202E-3</v>
      </c>
      <c r="E55" s="2">
        <v>6.96055684454756E-3</v>
      </c>
      <c r="F55" s="2">
        <v>5.7836899942163098E-3</v>
      </c>
      <c r="G55" s="2">
        <v>5.7504312823461797E-3</v>
      </c>
      <c r="H55" s="2">
        <v>7.95906765207504E-3</v>
      </c>
      <c r="I55" s="2">
        <v>9.5990965556182906E-3</v>
      </c>
      <c r="J55" s="2">
        <v>9.4866071428571404E-3</v>
      </c>
      <c r="K55" s="2">
        <v>1.03260869565217E-2</v>
      </c>
      <c r="L55" s="2">
        <v>1.1866235167206E-2</v>
      </c>
      <c r="M55" s="2">
        <v>1.1144883485309001E-2</v>
      </c>
      <c r="N55" s="2">
        <v>1.29482071713147E-2</v>
      </c>
      <c r="O55" s="2">
        <v>1.58415841584158E-2</v>
      </c>
    </row>
    <row r="56" spans="1:15" x14ac:dyDescent="0.3">
      <c r="A56" s="8" t="s">
        <v>15</v>
      </c>
      <c r="B56" s="8" t="s">
        <v>48</v>
      </c>
      <c r="C56" s="2">
        <v>2.4779644104440401E-2</v>
      </c>
      <c r="D56" s="2">
        <v>1.9053986294501099E-2</v>
      </c>
      <c r="E56" s="2">
        <v>1.3277310924369699E-2</v>
      </c>
      <c r="F56" s="2">
        <v>1.51336808474861E-2</v>
      </c>
      <c r="G56" s="2">
        <v>1.34172602285904E-2</v>
      </c>
      <c r="H56" s="2">
        <v>1.0507305861106601E-2</v>
      </c>
      <c r="I56" s="2">
        <v>1.01390024529845E-2</v>
      </c>
      <c r="J56" s="2">
        <v>1.1328693963424501E-2</v>
      </c>
      <c r="K56" s="2">
        <v>1.0823909531502401E-2</v>
      </c>
      <c r="L56" s="2">
        <v>9.4161958568738206E-3</v>
      </c>
      <c r="M56" s="2">
        <v>7.7838827838827796E-3</v>
      </c>
      <c r="N56" s="2">
        <v>5.9064061790095402E-3</v>
      </c>
      <c r="O56" s="2">
        <v>7.8799818154265799E-3</v>
      </c>
    </row>
    <row r="57" spans="1:15" x14ac:dyDescent="0.3">
      <c r="A57" s="8" t="s">
        <v>15</v>
      </c>
      <c r="B57" s="8" t="s">
        <v>49</v>
      </c>
      <c r="C57" s="2">
        <v>0.28155662730749997</v>
      </c>
      <c r="D57" s="2">
        <v>0.289486879491894</v>
      </c>
      <c r="E57" s="2">
        <v>0.29462184873949598</v>
      </c>
      <c r="F57" s="2">
        <v>0.294266016478897</v>
      </c>
      <c r="G57" s="2">
        <v>0.29551101540500202</v>
      </c>
      <c r="H57" s="2">
        <v>0.29650303726810001</v>
      </c>
      <c r="I57" s="2">
        <v>0.29599345870809501</v>
      </c>
      <c r="J57" s="2">
        <v>0.29292765819711902</v>
      </c>
      <c r="K57" s="2">
        <v>0.28852988691437798</v>
      </c>
      <c r="L57" s="2">
        <v>0.291745134965474</v>
      </c>
      <c r="M57" s="2">
        <v>0.29441391941391898</v>
      </c>
      <c r="N57" s="2">
        <v>0.28789943964864501</v>
      </c>
      <c r="O57" s="2">
        <v>0.28655856948022401</v>
      </c>
    </row>
    <row r="58" spans="1:15" x14ac:dyDescent="0.3">
      <c r="A58" s="8" t="s">
        <v>15</v>
      </c>
      <c r="B58" s="8" t="s">
        <v>50</v>
      </c>
      <c r="C58" s="2">
        <v>0.31265591219025402</v>
      </c>
      <c r="D58" s="2">
        <v>0.30452950025071002</v>
      </c>
      <c r="E58" s="2">
        <v>0.30168067226890799</v>
      </c>
      <c r="F58" s="2">
        <v>0.298637968723726</v>
      </c>
      <c r="G58" s="2">
        <v>0.29898956435315599</v>
      </c>
      <c r="H58" s="2">
        <v>0.30504022328024999</v>
      </c>
      <c r="I58" s="2">
        <v>0.31169255928045803</v>
      </c>
      <c r="J58" s="2">
        <v>0.31251011490532399</v>
      </c>
      <c r="K58" s="2">
        <v>0.31583198707592902</v>
      </c>
      <c r="L58" s="2">
        <v>0.31905210295040798</v>
      </c>
      <c r="M58" s="2">
        <v>0.32310744810744801</v>
      </c>
      <c r="N58" s="2">
        <v>0.33348477964561601</v>
      </c>
      <c r="O58" s="2">
        <v>0.33914229428701298</v>
      </c>
    </row>
    <row r="59" spans="1:15" x14ac:dyDescent="0.3">
      <c r="A59" s="8" t="s">
        <v>15</v>
      </c>
      <c r="B59" s="8" t="s">
        <v>51</v>
      </c>
      <c r="C59" s="2">
        <v>0.299517711624813</v>
      </c>
      <c r="D59" s="2">
        <v>0.30402807955875</v>
      </c>
      <c r="E59" s="2">
        <v>0.307394957983193</v>
      </c>
      <c r="F59" s="2">
        <v>0.31040860938288201</v>
      </c>
      <c r="G59" s="2">
        <v>0.304787145933411</v>
      </c>
      <c r="H59" s="2">
        <v>0.299622393695616</v>
      </c>
      <c r="I59" s="2">
        <v>0.290106295993459</v>
      </c>
      <c r="J59" s="2">
        <v>0.29033824243405099</v>
      </c>
      <c r="K59" s="2">
        <v>0.28432956381260099</v>
      </c>
      <c r="L59" s="2">
        <v>0.27636534839924698</v>
      </c>
      <c r="M59" s="2">
        <v>0.27472527472527503</v>
      </c>
      <c r="N59" s="2">
        <v>0.26927154323792202</v>
      </c>
      <c r="O59" s="2">
        <v>0.260797090468253</v>
      </c>
    </row>
    <row r="60" spans="1:15" x14ac:dyDescent="0.3">
      <c r="A60" s="8" t="s">
        <v>15</v>
      </c>
      <c r="B60" s="8" t="s">
        <v>52</v>
      </c>
      <c r="C60" s="2">
        <v>7.3507400631964107E-2</v>
      </c>
      <c r="D60" s="2">
        <v>7.4377402640815604E-2</v>
      </c>
      <c r="E60" s="2">
        <v>7.5630252100840303E-2</v>
      </c>
      <c r="F60" s="2">
        <v>7.4995796199764597E-2</v>
      </c>
      <c r="G60" s="2">
        <v>8.0834851747556696E-2</v>
      </c>
      <c r="H60" s="2">
        <v>8.1267443769496003E-2</v>
      </c>
      <c r="I60" s="2">
        <v>8.4546197874080103E-2</v>
      </c>
      <c r="J60" s="2">
        <v>8.4317850784916701E-2</v>
      </c>
      <c r="K60" s="2">
        <v>9.2084006462035503E-2</v>
      </c>
      <c r="L60" s="2">
        <v>9.3848085373509096E-2</v>
      </c>
      <c r="M60" s="2">
        <v>8.9438339438339398E-2</v>
      </c>
      <c r="N60" s="2">
        <v>9.1322126306224397E-2</v>
      </c>
      <c r="O60" s="2">
        <v>9.3802091225943296E-2</v>
      </c>
    </row>
    <row r="61" spans="1:15" x14ac:dyDescent="0.3">
      <c r="A61" s="8" t="s">
        <v>15</v>
      </c>
      <c r="B61" s="8" t="s">
        <v>53</v>
      </c>
      <c r="C61" s="2">
        <v>7.9827041410277695E-3</v>
      </c>
      <c r="D61" s="2">
        <v>8.5241517633294298E-3</v>
      </c>
      <c r="E61" s="2">
        <v>7.39495798319328E-3</v>
      </c>
      <c r="F61" s="2">
        <v>6.5579283672439898E-3</v>
      </c>
      <c r="G61" s="2">
        <v>6.4601623322842498E-3</v>
      </c>
      <c r="H61" s="2">
        <v>7.0595961254309603E-3</v>
      </c>
      <c r="I61" s="2">
        <v>7.5224856909239602E-3</v>
      </c>
      <c r="J61" s="2">
        <v>8.5774397151642708E-3</v>
      </c>
      <c r="K61" s="2">
        <v>8.4006462035541192E-3</v>
      </c>
      <c r="L61" s="2">
        <v>9.5731324544883895E-3</v>
      </c>
      <c r="M61" s="2">
        <v>1.0531135531135501E-2</v>
      </c>
      <c r="N61" s="2">
        <v>1.21157049825837E-2</v>
      </c>
      <c r="O61" s="2">
        <v>1.18199727231399E-2</v>
      </c>
    </row>
    <row r="62" spans="1:15" x14ac:dyDescent="0.3">
      <c r="A62" s="8" t="s">
        <v>16</v>
      </c>
      <c r="B62" s="8" t="s">
        <v>48</v>
      </c>
      <c r="C62" s="2">
        <v>1.37509549274255E-2</v>
      </c>
      <c r="D62" s="2">
        <v>1.1328125E-2</v>
      </c>
      <c r="E62" s="2">
        <v>1.36825645035184E-2</v>
      </c>
      <c r="F62" s="2">
        <v>1.17600940807526E-2</v>
      </c>
      <c r="G62" s="2">
        <v>1.3661202185792301E-2</v>
      </c>
      <c r="H62" s="2">
        <v>9.6487842531840992E-3</v>
      </c>
      <c r="I62" s="2">
        <v>9.6153846153846194E-3</v>
      </c>
      <c r="J62" s="2">
        <v>8.0305927342256209E-3</v>
      </c>
      <c r="K62" s="2">
        <v>5.3680981595092001E-3</v>
      </c>
      <c r="L62" s="2">
        <v>5.6242969628796397E-3</v>
      </c>
      <c r="M62" s="2">
        <v>5.4832076764907501E-3</v>
      </c>
      <c r="N62" s="2">
        <v>3.6900369003690001E-3</v>
      </c>
      <c r="O62" s="2">
        <v>2.7378507871321E-3</v>
      </c>
    </row>
    <row r="63" spans="1:15" x14ac:dyDescent="0.3">
      <c r="A63" s="8" t="s">
        <v>16</v>
      </c>
      <c r="B63" s="8" t="s">
        <v>49</v>
      </c>
      <c r="C63" s="2">
        <v>0.25477463712757797</v>
      </c>
      <c r="D63" s="2">
        <v>0.25820312499999998</v>
      </c>
      <c r="E63" s="2">
        <v>0.26661454261141498</v>
      </c>
      <c r="F63" s="2">
        <v>0.271266170129361</v>
      </c>
      <c r="G63" s="2">
        <v>0.26736924277907897</v>
      </c>
      <c r="H63" s="2">
        <v>0.272867618680046</v>
      </c>
      <c r="I63" s="2">
        <v>0.27576923076923099</v>
      </c>
      <c r="J63" s="2">
        <v>0.274952198852772</v>
      </c>
      <c r="K63" s="2">
        <v>0.27530674846625802</v>
      </c>
      <c r="L63" s="2">
        <v>0.278215223097113</v>
      </c>
      <c r="M63" s="2">
        <v>0.28067169294036998</v>
      </c>
      <c r="N63" s="2">
        <v>0.288493794028849</v>
      </c>
      <c r="O63" s="2">
        <v>0.28986995208761102</v>
      </c>
    </row>
    <row r="64" spans="1:15" x14ac:dyDescent="0.3">
      <c r="A64" s="8" t="s">
        <v>16</v>
      </c>
      <c r="B64" s="8" t="s">
        <v>50</v>
      </c>
      <c r="C64" s="2">
        <v>0.28609625668449201</v>
      </c>
      <c r="D64" s="2">
        <v>0.28984375000000001</v>
      </c>
      <c r="E64" s="2">
        <v>0.28655199374511298</v>
      </c>
      <c r="F64" s="2">
        <v>0.28185025480203801</v>
      </c>
      <c r="G64" s="2">
        <v>0.29195940671350501</v>
      </c>
      <c r="H64" s="2">
        <v>0.29679660362794302</v>
      </c>
      <c r="I64" s="2">
        <v>0.30153846153846198</v>
      </c>
      <c r="J64" s="2">
        <v>0.30822179732313598</v>
      </c>
      <c r="K64" s="2">
        <v>0.307131901840491</v>
      </c>
      <c r="L64" s="2">
        <v>0.31046119235095598</v>
      </c>
      <c r="M64" s="2">
        <v>0.33241946538725198</v>
      </c>
      <c r="N64" s="2">
        <v>0.33210332103321</v>
      </c>
      <c r="O64" s="2">
        <v>0.33538672142368198</v>
      </c>
    </row>
    <row r="65" spans="1:16" x14ac:dyDescent="0.3">
      <c r="A65" s="8" t="s">
        <v>16</v>
      </c>
      <c r="B65" s="8" t="s">
        <v>51</v>
      </c>
      <c r="C65" s="2">
        <v>0.31245225362872397</v>
      </c>
      <c r="D65" s="2">
        <v>0.31289062499999998</v>
      </c>
      <c r="E65" s="2">
        <v>0.310398749022674</v>
      </c>
      <c r="F65" s="2">
        <v>0.31125049000392002</v>
      </c>
      <c r="G65" s="2">
        <v>0.30093676814988302</v>
      </c>
      <c r="H65" s="2">
        <v>0.28791972211501299</v>
      </c>
      <c r="I65" s="2">
        <v>0.28153846153846201</v>
      </c>
      <c r="J65" s="2">
        <v>0.27418738049713198</v>
      </c>
      <c r="K65" s="2">
        <v>0.27032208588957102</v>
      </c>
      <c r="L65" s="2">
        <v>0.26321709786276698</v>
      </c>
      <c r="M65" s="2">
        <v>0.247429746401645</v>
      </c>
      <c r="N65" s="2">
        <v>0.24186514592418701</v>
      </c>
      <c r="O65" s="2">
        <v>0.242299794661191</v>
      </c>
    </row>
    <row r="66" spans="1:16" x14ac:dyDescent="0.3">
      <c r="A66" s="8" t="s">
        <v>16</v>
      </c>
      <c r="B66" s="8" t="s">
        <v>52</v>
      </c>
      <c r="C66" s="2">
        <v>0.112681436210848</v>
      </c>
      <c r="D66" s="2">
        <v>0.107421875</v>
      </c>
      <c r="E66" s="2">
        <v>0.105160281469898</v>
      </c>
      <c r="F66" s="2">
        <v>0.105840846726774</v>
      </c>
      <c r="G66" s="2">
        <v>0.105776736924278</v>
      </c>
      <c r="H66" s="2">
        <v>0.111925897336936</v>
      </c>
      <c r="I66" s="2">
        <v>0.109615384615385</v>
      </c>
      <c r="J66" s="2">
        <v>0.11166347992351799</v>
      </c>
      <c r="K66" s="2">
        <v>0.11809815950920199</v>
      </c>
      <c r="L66" s="2">
        <v>0.118485189351331</v>
      </c>
      <c r="M66" s="2">
        <v>0.109321453050034</v>
      </c>
      <c r="N66" s="2">
        <v>0.108017443810802</v>
      </c>
      <c r="O66" s="2">
        <v>0.104380561259411</v>
      </c>
    </row>
    <row r="67" spans="1:16" x14ac:dyDescent="0.3">
      <c r="A67" s="8" t="s">
        <v>16</v>
      </c>
      <c r="B67" s="8" t="s">
        <v>53</v>
      </c>
      <c r="C67" s="2">
        <v>2.0244461420931999E-2</v>
      </c>
      <c r="D67" s="2">
        <v>2.0312500000000001E-2</v>
      </c>
      <c r="E67" s="2">
        <v>1.7591868647380798E-2</v>
      </c>
      <c r="F67" s="2">
        <v>1.80321442571541E-2</v>
      </c>
      <c r="G67" s="2">
        <v>2.02966432474629E-2</v>
      </c>
      <c r="H67" s="2">
        <v>2.0841373986877701E-2</v>
      </c>
      <c r="I67" s="2">
        <v>2.1923076923076899E-2</v>
      </c>
      <c r="J67" s="2">
        <v>2.29445506692161E-2</v>
      </c>
      <c r="K67" s="2">
        <v>2.3773006134969299E-2</v>
      </c>
      <c r="L67" s="2">
        <v>2.3997000374953101E-2</v>
      </c>
      <c r="M67" s="2">
        <v>2.4674434544208399E-2</v>
      </c>
      <c r="N67" s="2">
        <v>2.5830258302582999E-2</v>
      </c>
      <c r="O67" s="2">
        <v>2.5325119780971898E-2</v>
      </c>
    </row>
    <row r="68" spans="1:16" x14ac:dyDescent="0.3">
      <c r="A68" s="8" t="s">
        <v>17</v>
      </c>
      <c r="B68" s="8" t="s">
        <v>48</v>
      </c>
      <c r="C68" s="2">
        <v>2.92397660818713E-3</v>
      </c>
      <c r="D68" s="2">
        <v>2.1881838074398201E-3</v>
      </c>
      <c r="E68" s="2">
        <v>2.6595744680851098E-3</v>
      </c>
      <c r="F68" s="2">
        <v>0</v>
      </c>
      <c r="G68" s="2">
        <v>4.4150110375275903E-3</v>
      </c>
      <c r="H68" s="2">
        <v>8.9086859688196005E-3</v>
      </c>
      <c r="I68" s="2">
        <v>2.4509803921568601E-3</v>
      </c>
      <c r="J68" s="2">
        <v>0</v>
      </c>
      <c r="K68" s="2">
        <v>0</v>
      </c>
      <c r="L68" s="2">
        <v>2.5641025641025602E-3</v>
      </c>
      <c r="M68" s="2">
        <v>2.2573363431151201E-3</v>
      </c>
      <c r="N68" s="2">
        <v>5.1413881748072002E-3</v>
      </c>
      <c r="O68" s="2">
        <v>0</v>
      </c>
    </row>
    <row r="69" spans="1:16" x14ac:dyDescent="0.3">
      <c r="A69" s="8" t="s">
        <v>17</v>
      </c>
      <c r="B69" s="8" t="s">
        <v>49</v>
      </c>
      <c r="C69" s="2">
        <v>0.19493177387914201</v>
      </c>
      <c r="D69" s="2">
        <v>0.20131291028446399</v>
      </c>
      <c r="E69" s="2">
        <v>0.215425531914894</v>
      </c>
      <c r="F69" s="2">
        <v>0.192079207920792</v>
      </c>
      <c r="G69" s="2">
        <v>0.19646799116997801</v>
      </c>
      <c r="H69" s="2">
        <v>0.18262806236080201</v>
      </c>
      <c r="I69" s="2">
        <v>0.15686274509803899</v>
      </c>
      <c r="J69" s="2">
        <v>0.17048346055979599</v>
      </c>
      <c r="K69" s="2">
        <v>0.162962962962963</v>
      </c>
      <c r="L69" s="2">
        <v>0.15897435897435899</v>
      </c>
      <c r="M69" s="2">
        <v>0.20316027088036101</v>
      </c>
      <c r="N69" s="2">
        <v>0.187660668380463</v>
      </c>
      <c r="O69" s="2">
        <v>0.261870503597122</v>
      </c>
    </row>
    <row r="70" spans="1:16" x14ac:dyDescent="0.3">
      <c r="A70" s="8" t="s">
        <v>17</v>
      </c>
      <c r="B70" s="8" t="s">
        <v>50</v>
      </c>
      <c r="C70" s="2">
        <v>0.35575048732943498</v>
      </c>
      <c r="D70" s="2">
        <v>0.35448577680525201</v>
      </c>
      <c r="E70" s="2">
        <v>0.34175531914893598</v>
      </c>
      <c r="F70" s="2">
        <v>0.35841584158415801</v>
      </c>
      <c r="G70" s="2">
        <v>0.33333333333333298</v>
      </c>
      <c r="H70" s="2">
        <v>0.33184855233853</v>
      </c>
      <c r="I70" s="2">
        <v>0.34803921568627399</v>
      </c>
      <c r="J70" s="2">
        <v>0.34096692111959298</v>
      </c>
      <c r="K70" s="2">
        <v>0.328395061728395</v>
      </c>
      <c r="L70" s="2">
        <v>0.33333333333333298</v>
      </c>
      <c r="M70" s="2">
        <v>0.33182844243792298</v>
      </c>
      <c r="N70" s="2">
        <v>0.32133676092544999</v>
      </c>
      <c r="O70" s="2">
        <v>0.328057553956835</v>
      </c>
    </row>
    <row r="71" spans="1:16" x14ac:dyDescent="0.3">
      <c r="A71" s="8" t="s">
        <v>17</v>
      </c>
      <c r="B71" s="8" t="s">
        <v>51</v>
      </c>
      <c r="C71" s="2">
        <v>0.30506822612085799</v>
      </c>
      <c r="D71" s="2">
        <v>0.30306345733041601</v>
      </c>
      <c r="E71" s="2">
        <v>0.319148936170213</v>
      </c>
      <c r="F71" s="2">
        <v>0.33267326732673302</v>
      </c>
      <c r="G71" s="2">
        <v>0.33333333333333298</v>
      </c>
      <c r="H71" s="2">
        <v>0.33630289532294</v>
      </c>
      <c r="I71" s="2">
        <v>0.32107843137254899</v>
      </c>
      <c r="J71" s="2">
        <v>0.32061068702290102</v>
      </c>
      <c r="K71" s="2">
        <v>0.33827160493827202</v>
      </c>
      <c r="L71" s="2">
        <v>0.33333333333333298</v>
      </c>
      <c r="M71" s="2">
        <v>0.27990970654627501</v>
      </c>
      <c r="N71" s="2">
        <v>0.29562982005141403</v>
      </c>
      <c r="O71" s="2">
        <v>0.26043165467625901</v>
      </c>
    </row>
    <row r="72" spans="1:16" x14ac:dyDescent="0.3">
      <c r="A72" s="8" t="s">
        <v>17</v>
      </c>
      <c r="B72" s="8" t="s">
        <v>52</v>
      </c>
      <c r="C72" s="2">
        <v>0.120857699805068</v>
      </c>
      <c r="D72" s="2">
        <v>0.12363238512035001</v>
      </c>
      <c r="E72" s="2">
        <v>0.10638297872340401</v>
      </c>
      <c r="F72" s="2">
        <v>0.112871287128713</v>
      </c>
      <c r="G72" s="2">
        <v>0.12141280353200901</v>
      </c>
      <c r="H72" s="2">
        <v>0.122494432071269</v>
      </c>
      <c r="I72" s="2">
        <v>0.161764705882353</v>
      </c>
      <c r="J72" s="2">
        <v>0.15521628498727699</v>
      </c>
      <c r="K72" s="2">
        <v>0.15802469135802499</v>
      </c>
      <c r="L72" s="2">
        <v>0.16666666666666699</v>
      </c>
      <c r="M72" s="2">
        <v>0.164785553047404</v>
      </c>
      <c r="N72" s="2">
        <v>0.17480719794344499</v>
      </c>
      <c r="O72" s="2">
        <v>0.126618705035971</v>
      </c>
    </row>
    <row r="73" spans="1:16" x14ac:dyDescent="0.3">
      <c r="A73" s="8" t="s">
        <v>17</v>
      </c>
      <c r="B73" s="8" t="s">
        <v>53</v>
      </c>
      <c r="C73" s="2">
        <v>2.0467836257309899E-2</v>
      </c>
      <c r="D73" s="2">
        <v>1.53172866520788E-2</v>
      </c>
      <c r="E73" s="2">
        <v>1.4627659574468099E-2</v>
      </c>
      <c r="F73" s="2">
        <v>3.9603960396039596E-3</v>
      </c>
      <c r="G73" s="2">
        <v>1.1037527593818999E-2</v>
      </c>
      <c r="H73" s="2">
        <v>1.7817371937639201E-2</v>
      </c>
      <c r="I73" s="2">
        <v>9.8039215686274508E-3</v>
      </c>
      <c r="J73" s="2">
        <v>1.27226463104326E-2</v>
      </c>
      <c r="K73" s="2">
        <v>1.2345679012345699E-2</v>
      </c>
      <c r="L73" s="2">
        <v>5.1282051282051299E-3</v>
      </c>
      <c r="M73" s="2">
        <v>1.8058690744920999E-2</v>
      </c>
      <c r="N73" s="2">
        <v>1.5424164524421601E-2</v>
      </c>
      <c r="O73" s="2">
        <v>2.3021582733812999E-2</v>
      </c>
    </row>
    <row r="74" spans="1:16" x14ac:dyDescent="0.3">
      <c r="A74" s="15"/>
      <c r="B74" s="15"/>
    </row>
    <row r="75" spans="1:16" x14ac:dyDescent="0.3">
      <c r="A75" s="15"/>
      <c r="B75" s="15"/>
    </row>
    <row r="76" spans="1:16" x14ac:dyDescent="0.3">
      <c r="A76" s="15"/>
      <c r="B76" s="13"/>
      <c r="C76" s="18" t="s">
        <v>38</v>
      </c>
      <c r="D76" s="18"/>
      <c r="E76" s="18"/>
      <c r="F76" s="18"/>
      <c r="G76" s="18"/>
      <c r="H76" s="18"/>
      <c r="I76" s="18"/>
      <c r="J76" s="18"/>
      <c r="K76" s="18"/>
      <c r="L76" s="18"/>
      <c r="M76" s="18"/>
      <c r="N76" s="18"/>
      <c r="O76" s="6" t="s">
        <v>39</v>
      </c>
      <c r="P76" s="6" t="s">
        <v>40</v>
      </c>
    </row>
    <row r="77" spans="1:16" x14ac:dyDescent="0.3">
      <c r="A77" s="9" t="s">
        <v>41</v>
      </c>
      <c r="B77" s="9" t="s">
        <v>41</v>
      </c>
      <c r="C77" s="4" t="s">
        <v>19</v>
      </c>
      <c r="D77" s="4" t="s">
        <v>20</v>
      </c>
      <c r="E77" s="4" t="s">
        <v>21</v>
      </c>
      <c r="F77" s="4" t="s">
        <v>22</v>
      </c>
      <c r="G77" s="4" t="s">
        <v>23</v>
      </c>
      <c r="H77" s="4" t="s">
        <v>24</v>
      </c>
      <c r="I77" s="4" t="s">
        <v>25</v>
      </c>
      <c r="J77" s="4" t="s">
        <v>26</v>
      </c>
      <c r="K77" s="4" t="s">
        <v>27</v>
      </c>
      <c r="L77" s="4" t="s">
        <v>28</v>
      </c>
      <c r="M77" s="4" t="s">
        <v>29</v>
      </c>
      <c r="N77" s="4" t="s">
        <v>30</v>
      </c>
      <c r="O77" s="4" t="s">
        <v>31</v>
      </c>
      <c r="P77" s="4" t="s">
        <v>32</v>
      </c>
    </row>
    <row r="78" spans="1:16" x14ac:dyDescent="0.3">
      <c r="A78" s="8" t="s">
        <v>13</v>
      </c>
      <c r="B78" s="8" t="s">
        <v>48</v>
      </c>
      <c r="C78" s="2">
        <v>-6.1728395061728399E-2</v>
      </c>
      <c r="D78" s="2">
        <v>0.109649122807018</v>
      </c>
      <c r="E78" s="2">
        <v>-1.31752305665349E-3</v>
      </c>
      <c r="F78" s="2">
        <v>-9.4986807387862804E-2</v>
      </c>
      <c r="G78" s="2">
        <v>-0.122448979591837</v>
      </c>
      <c r="H78" s="2">
        <v>-0.13787375415282399</v>
      </c>
      <c r="I78" s="2">
        <v>-6.9364161849711004E-2</v>
      </c>
      <c r="J78" s="2">
        <v>-0.14906832298136599</v>
      </c>
      <c r="K78" s="2">
        <v>-0.153284671532847</v>
      </c>
      <c r="L78" s="2">
        <v>-0.11206896551724101</v>
      </c>
      <c r="M78" s="2">
        <v>-4.2071197411003201E-2</v>
      </c>
      <c r="N78" s="2">
        <v>-6.7567567567567599E-2</v>
      </c>
      <c r="O78" s="3">
        <v>-0.32846715328467202</v>
      </c>
      <c r="P78" s="3">
        <v>-0.63636363636363602</v>
      </c>
    </row>
    <row r="79" spans="1:16" x14ac:dyDescent="0.3">
      <c r="A79" s="8" t="s">
        <v>13</v>
      </c>
      <c r="B79" s="8" t="s">
        <v>49</v>
      </c>
      <c r="C79" s="2">
        <v>2.8500073453797601E-2</v>
      </c>
      <c r="D79" s="2">
        <v>2.55677760319954E-2</v>
      </c>
      <c r="E79" s="2">
        <v>2.3537604456824499E-2</v>
      </c>
      <c r="F79" s="2">
        <v>2.97319363178664E-2</v>
      </c>
      <c r="G79" s="2">
        <v>2.3323422530558299E-2</v>
      </c>
      <c r="H79" s="2">
        <v>1.12990702479339E-2</v>
      </c>
      <c r="I79" s="2">
        <v>9.7682436314882205E-3</v>
      </c>
      <c r="J79" s="2">
        <v>1.7956499747091601E-2</v>
      </c>
      <c r="K79" s="2">
        <v>1.7453416149068299E-2</v>
      </c>
      <c r="L79" s="2">
        <v>4.8226603992430296E-3</v>
      </c>
      <c r="M79" s="2">
        <v>2.4301336573511498E-2</v>
      </c>
      <c r="N79" s="2">
        <v>2.5860023724792399E-2</v>
      </c>
      <c r="O79" s="3">
        <v>7.4285714285714302E-2</v>
      </c>
      <c r="P79" s="3">
        <v>0.204456824512535</v>
      </c>
    </row>
    <row r="80" spans="1:16" x14ac:dyDescent="0.3">
      <c r="A80" s="8" t="s">
        <v>13</v>
      </c>
      <c r="B80" s="8" t="s">
        <v>50</v>
      </c>
      <c r="C80" s="2">
        <v>9.7073818004050592E-3</v>
      </c>
      <c r="D80" s="2">
        <v>7.8157421496749205E-3</v>
      </c>
      <c r="E80" s="2">
        <v>1.1186603527554699E-2</v>
      </c>
      <c r="F80" s="2">
        <v>2.7283833310709899E-2</v>
      </c>
      <c r="G80" s="2">
        <v>3.6271141649048599E-2</v>
      </c>
      <c r="H80" s="2">
        <v>3.6659228562320699E-2</v>
      </c>
      <c r="I80" s="2">
        <v>4.1328413284132802E-2</v>
      </c>
      <c r="J80" s="2">
        <v>4.5121663123080601E-2</v>
      </c>
      <c r="K80" s="2">
        <v>3.74095840867993E-2</v>
      </c>
      <c r="L80" s="2">
        <v>1.6722954570214599E-2</v>
      </c>
      <c r="M80" s="2">
        <v>4.0985802303777102E-2</v>
      </c>
      <c r="N80" s="2">
        <v>3.7313432835820899E-2</v>
      </c>
      <c r="O80" s="3">
        <v>0.138957956600362</v>
      </c>
      <c r="P80" s="3">
        <v>0.38322695765561698</v>
      </c>
    </row>
    <row r="81" spans="1:16" x14ac:dyDescent="0.3">
      <c r="A81" s="8" t="s">
        <v>13</v>
      </c>
      <c r="B81" s="8" t="s">
        <v>51</v>
      </c>
      <c r="C81" s="2">
        <v>1.4099454214675599E-2</v>
      </c>
      <c r="D81" s="2">
        <v>7.6244580654806398E-3</v>
      </c>
      <c r="E81" s="2">
        <v>4.8961424332344197E-3</v>
      </c>
      <c r="F81" s="2">
        <v>3.8387715930902101E-3</v>
      </c>
      <c r="G81" s="2">
        <v>-9.6337696720105899E-3</v>
      </c>
      <c r="H81" s="2">
        <v>-1.7375807529516601E-2</v>
      </c>
      <c r="I81" s="2">
        <v>-1.06551802312401E-2</v>
      </c>
      <c r="J81" s="2">
        <v>3.5899786128933699E-3</v>
      </c>
      <c r="K81" s="2">
        <v>7.61092929446685E-3</v>
      </c>
      <c r="L81" s="2">
        <v>9.06412871062769E-4</v>
      </c>
      <c r="M81" s="2">
        <v>1.9092898649158599E-2</v>
      </c>
      <c r="N81" s="2">
        <v>1.74022511848341E-2</v>
      </c>
      <c r="O81" s="3">
        <v>4.5665575766801102E-2</v>
      </c>
      <c r="P81" s="3">
        <v>1.9213649851632E-2</v>
      </c>
    </row>
    <row r="82" spans="1:16" x14ac:dyDescent="0.3">
      <c r="A82" s="8" t="s">
        <v>13</v>
      </c>
      <c r="B82" s="8" t="s">
        <v>52</v>
      </c>
      <c r="C82" s="2">
        <v>-2.36555165403807E-2</v>
      </c>
      <c r="D82" s="2">
        <v>-6.9089532462615899E-2</v>
      </c>
      <c r="E82" s="2">
        <v>-3.8836925579503898E-2</v>
      </c>
      <c r="F82" s="2">
        <v>-1.50200973133065E-2</v>
      </c>
      <c r="G82" s="2">
        <v>-1.93298969072165E-3</v>
      </c>
      <c r="H82" s="2">
        <v>2.2595222724338299E-2</v>
      </c>
      <c r="I82" s="2">
        <v>3.8299663299663299E-2</v>
      </c>
      <c r="J82" s="2">
        <v>8.0867450344547995E-2</v>
      </c>
      <c r="K82" s="2">
        <v>3.6189761860116298E-2</v>
      </c>
      <c r="L82" s="2">
        <v>8.5052479189286993E-3</v>
      </c>
      <c r="M82" s="2">
        <v>1.29194329804414E-2</v>
      </c>
      <c r="N82" s="2">
        <v>2.1434898139946899E-2</v>
      </c>
      <c r="O82" s="3">
        <v>8.1192574535908502E-2</v>
      </c>
      <c r="P82" s="3">
        <v>0.17242781618544101</v>
      </c>
    </row>
    <row r="83" spans="1:16" x14ac:dyDescent="0.3">
      <c r="A83" s="8" t="s">
        <v>13</v>
      </c>
      <c r="B83" s="8" t="s">
        <v>53</v>
      </c>
      <c r="C83" s="2">
        <v>-1.0687022900763401E-2</v>
      </c>
      <c r="D83" s="2">
        <v>-7.2530864197530895E-2</v>
      </c>
      <c r="E83" s="2">
        <v>-7.5707154742096494E-2</v>
      </c>
      <c r="F83" s="2">
        <v>9.0009000900090005E-4</v>
      </c>
      <c r="G83" s="2">
        <v>3.5971223021582698E-2</v>
      </c>
      <c r="H83" s="2">
        <v>7.03125E-2</v>
      </c>
      <c r="I83" s="2">
        <v>2.9197080291970798E-2</v>
      </c>
      <c r="J83" s="2">
        <v>3.54609929078014E-2</v>
      </c>
      <c r="K83" s="2">
        <v>0</v>
      </c>
      <c r="L83" s="2">
        <v>-1.6742770167427701E-2</v>
      </c>
      <c r="M83" s="2">
        <v>2.7089783281733702E-2</v>
      </c>
      <c r="N83" s="2">
        <v>-2.8636021100226099E-2</v>
      </c>
      <c r="O83" s="3">
        <v>-1.9025875190258799E-2</v>
      </c>
      <c r="P83" s="3">
        <v>7.2379367720465895E-2</v>
      </c>
    </row>
    <row r="84" spans="1:16" x14ac:dyDescent="0.3">
      <c r="A84" s="8" t="s">
        <v>14</v>
      </c>
      <c r="B84" s="8" t="s">
        <v>48</v>
      </c>
      <c r="C84" s="2">
        <v>0.28125</v>
      </c>
      <c r="D84" s="2">
        <v>-0.219512195121951</v>
      </c>
      <c r="E84" s="2">
        <v>-0.125</v>
      </c>
      <c r="F84" s="2">
        <v>-3.5714285714285698E-2</v>
      </c>
      <c r="G84" s="2">
        <v>0.18518518518518501</v>
      </c>
      <c r="H84" s="2">
        <v>-0.1875</v>
      </c>
      <c r="I84" s="2">
        <v>-7.69230769230769E-2</v>
      </c>
      <c r="J84" s="2">
        <v>-0.20833333333333301</v>
      </c>
      <c r="K84" s="2">
        <v>-0.105263157894737</v>
      </c>
      <c r="L84" s="2">
        <v>0</v>
      </c>
      <c r="M84" s="2">
        <v>-0.47058823529411797</v>
      </c>
      <c r="N84" s="2">
        <v>-0.33333333333333298</v>
      </c>
      <c r="O84" s="3">
        <v>-0.68421052631578905</v>
      </c>
      <c r="P84" s="3">
        <v>-0.8125</v>
      </c>
    </row>
    <row r="85" spans="1:16" x14ac:dyDescent="0.3">
      <c r="A85" s="8" t="s">
        <v>14</v>
      </c>
      <c r="B85" s="8" t="s">
        <v>49</v>
      </c>
      <c r="C85" s="2">
        <v>2.4390243902439001E-2</v>
      </c>
      <c r="D85" s="2">
        <v>4.94505494505494E-2</v>
      </c>
      <c r="E85" s="2">
        <v>3.3158813263525301E-2</v>
      </c>
      <c r="F85" s="2">
        <v>2.87162162162162E-2</v>
      </c>
      <c r="G85" s="2">
        <v>2.13464696223317E-2</v>
      </c>
      <c r="H85" s="2">
        <v>-4.8231511254019296E-3</v>
      </c>
      <c r="I85" s="2">
        <v>-1.1308562197092101E-2</v>
      </c>
      <c r="J85" s="2">
        <v>-8.1699346405228798E-3</v>
      </c>
      <c r="K85" s="2">
        <v>-1.4827018121910999E-2</v>
      </c>
      <c r="L85" s="2">
        <v>8.3612040133779306E-2</v>
      </c>
      <c r="M85" s="2">
        <v>3.2407407407407399E-2</v>
      </c>
      <c r="N85" s="2">
        <v>-1.79372197309417E-2</v>
      </c>
      <c r="O85" s="3">
        <v>8.2372322899505801E-2</v>
      </c>
      <c r="P85" s="3">
        <v>0.146596858638743</v>
      </c>
    </row>
    <row r="86" spans="1:16" x14ac:dyDescent="0.3">
      <c r="A86" s="8" t="s">
        <v>14</v>
      </c>
      <c r="B86" s="8" t="s">
        <v>50</v>
      </c>
      <c r="C86" s="2">
        <v>-4.5081967213114797E-2</v>
      </c>
      <c r="D86" s="2">
        <v>-1.07296137339056E-2</v>
      </c>
      <c r="E86" s="2">
        <v>-1.5184381778741899E-2</v>
      </c>
      <c r="F86" s="2">
        <v>-2.4229074889867801E-2</v>
      </c>
      <c r="G86" s="2">
        <v>-1.12866817155756E-2</v>
      </c>
      <c r="H86" s="2">
        <v>7.3059360730593603E-2</v>
      </c>
      <c r="I86" s="2">
        <v>9.7872340425531903E-2</v>
      </c>
      <c r="J86" s="2">
        <v>6.9767441860465101E-2</v>
      </c>
      <c r="K86" s="2">
        <v>5.7971014492753603E-2</v>
      </c>
      <c r="L86" s="2">
        <v>8.9041095890410996E-2</v>
      </c>
      <c r="M86" s="2">
        <v>1.7295597484276701E-2</v>
      </c>
      <c r="N86" s="2">
        <v>8.1916537867078795E-2</v>
      </c>
      <c r="O86" s="3">
        <v>0.26811594202898598</v>
      </c>
      <c r="P86" s="3">
        <v>0.518438177874187</v>
      </c>
    </row>
    <row r="87" spans="1:16" x14ac:dyDescent="0.3">
      <c r="A87" s="8" t="s">
        <v>14</v>
      </c>
      <c r="B87" s="8" t="s">
        <v>51</v>
      </c>
      <c r="C87" s="2">
        <v>2.8340080971659899E-2</v>
      </c>
      <c r="D87" s="2">
        <v>-5.5118110236220499E-2</v>
      </c>
      <c r="E87" s="2">
        <v>3.3333333333333298E-2</v>
      </c>
      <c r="F87" s="2">
        <v>-2.0161290322580601E-3</v>
      </c>
      <c r="G87" s="2">
        <v>-1.61616161616162E-2</v>
      </c>
      <c r="H87" s="2">
        <v>-4.1067761806981497E-2</v>
      </c>
      <c r="I87" s="2">
        <v>-3.8543897216274103E-2</v>
      </c>
      <c r="J87" s="2">
        <v>-6.6815144766147003E-3</v>
      </c>
      <c r="K87" s="2">
        <v>2.2421524663677099E-3</v>
      </c>
      <c r="L87" s="2">
        <v>8.9485458612975407E-3</v>
      </c>
      <c r="M87" s="2">
        <v>-2.88248337028825E-2</v>
      </c>
      <c r="N87" s="2">
        <v>-1.5981735159817399E-2</v>
      </c>
      <c r="O87" s="3">
        <v>-3.3632286995515702E-2</v>
      </c>
      <c r="P87" s="3">
        <v>-0.102083333333333</v>
      </c>
    </row>
    <row r="88" spans="1:16" x14ac:dyDescent="0.3">
      <c r="A88" s="8" t="s">
        <v>14</v>
      </c>
      <c r="B88" s="8" t="s">
        <v>52</v>
      </c>
      <c r="C88" s="2">
        <v>-6.3694267515923596E-3</v>
      </c>
      <c r="D88" s="2">
        <v>6.4102564102564097E-2</v>
      </c>
      <c r="E88" s="2">
        <v>-0.102409638554217</v>
      </c>
      <c r="F88" s="2">
        <v>4.0268456375838903E-2</v>
      </c>
      <c r="G88" s="2">
        <v>7.09677419354839E-2</v>
      </c>
      <c r="H88" s="2">
        <v>3.6144578313252997E-2</v>
      </c>
      <c r="I88" s="2">
        <v>1.16279069767442E-2</v>
      </c>
      <c r="J88" s="2">
        <v>0.13218390804597699</v>
      </c>
      <c r="K88" s="2">
        <v>-5.5837563451776699E-2</v>
      </c>
      <c r="L88" s="2">
        <v>7.5268817204301106E-2</v>
      </c>
      <c r="M88" s="2">
        <v>9.5000000000000001E-2</v>
      </c>
      <c r="N88" s="2">
        <v>-0.114155251141553</v>
      </c>
      <c r="O88" s="3">
        <v>-1.5228426395939101E-2</v>
      </c>
      <c r="P88" s="3">
        <v>0.16867469879518099</v>
      </c>
    </row>
    <row r="89" spans="1:16" x14ac:dyDescent="0.3">
      <c r="A89" s="8" t="s">
        <v>14</v>
      </c>
      <c r="B89" s="8" t="s">
        <v>53</v>
      </c>
      <c r="C89" s="2">
        <v>-0.1875</v>
      </c>
      <c r="D89" s="2">
        <v>-7.69230769230769E-2</v>
      </c>
      <c r="E89" s="2">
        <v>-0.16666666666666699</v>
      </c>
      <c r="F89" s="2">
        <v>0</v>
      </c>
      <c r="G89" s="2">
        <v>0.4</v>
      </c>
      <c r="H89" s="2">
        <v>0.214285714285714</v>
      </c>
      <c r="I89" s="2">
        <v>0</v>
      </c>
      <c r="J89" s="2">
        <v>0.11764705882352899</v>
      </c>
      <c r="K89" s="2">
        <v>0.157894736842105</v>
      </c>
      <c r="L89" s="2">
        <v>0</v>
      </c>
      <c r="M89" s="2">
        <v>0.18181818181818199</v>
      </c>
      <c r="N89" s="2">
        <v>0.230769230769231</v>
      </c>
      <c r="O89" s="3">
        <v>0.68421052631578905</v>
      </c>
      <c r="P89" s="3">
        <v>1.6666666666666701</v>
      </c>
    </row>
    <row r="90" spans="1:16" x14ac:dyDescent="0.3">
      <c r="A90" s="8" t="s">
        <v>15</v>
      </c>
      <c r="B90" s="8" t="s">
        <v>48</v>
      </c>
      <c r="C90" s="2">
        <v>-0.23489932885906001</v>
      </c>
      <c r="D90" s="2">
        <v>-0.30701754385964902</v>
      </c>
      <c r="E90" s="2">
        <v>0.139240506329114</v>
      </c>
      <c r="F90" s="2">
        <v>-0.1</v>
      </c>
      <c r="G90" s="2">
        <v>-0.209876543209877</v>
      </c>
      <c r="H90" s="2">
        <v>-3.125E-2</v>
      </c>
      <c r="I90" s="2">
        <v>0.12903225806451599</v>
      </c>
      <c r="J90" s="2">
        <v>-4.2857142857142899E-2</v>
      </c>
      <c r="K90" s="2">
        <v>-0.104477611940299</v>
      </c>
      <c r="L90" s="2">
        <v>-0.15</v>
      </c>
      <c r="M90" s="2">
        <v>-0.23529411764705899</v>
      </c>
      <c r="N90" s="2">
        <v>0.33333333333333298</v>
      </c>
      <c r="O90" s="3">
        <v>-0.22388059701492499</v>
      </c>
      <c r="P90" s="3">
        <v>-0.341772151898734</v>
      </c>
    </row>
    <row r="91" spans="1:16" x14ac:dyDescent="0.3">
      <c r="A91" s="8" t="s">
        <v>15</v>
      </c>
      <c r="B91" s="8" t="s">
        <v>49</v>
      </c>
      <c r="C91" s="2">
        <v>2.3036030714707601E-2</v>
      </c>
      <c r="D91" s="2">
        <v>1.21247113163972E-2</v>
      </c>
      <c r="E91" s="2">
        <v>-1.7113519680547599E-3</v>
      </c>
      <c r="F91" s="2">
        <v>1.9428571428571399E-2</v>
      </c>
      <c r="G91" s="2">
        <v>1.23318385650224E-2</v>
      </c>
      <c r="H91" s="2">
        <v>2.2148394241417501E-3</v>
      </c>
      <c r="I91" s="2">
        <v>0</v>
      </c>
      <c r="J91" s="2">
        <v>-1.32596685082873E-2</v>
      </c>
      <c r="K91" s="2">
        <v>4.0873460246360599E-2</v>
      </c>
      <c r="L91" s="2">
        <v>3.7654653039268397E-2</v>
      </c>
      <c r="M91" s="2">
        <v>-1.45152928978745E-2</v>
      </c>
      <c r="N91" s="2">
        <v>-5.2603892688058897E-3</v>
      </c>
      <c r="O91" s="3">
        <v>5.87905935050392E-2</v>
      </c>
      <c r="P91" s="3">
        <v>7.8722190530519098E-2</v>
      </c>
    </row>
    <row r="92" spans="1:16" x14ac:dyDescent="0.3">
      <c r="A92" s="8" t="s">
        <v>15</v>
      </c>
      <c r="B92" s="8" t="s">
        <v>50</v>
      </c>
      <c r="C92" s="2">
        <v>-3.0851063829787199E-2</v>
      </c>
      <c r="D92" s="2">
        <v>-1.48188803512623E-2</v>
      </c>
      <c r="E92" s="2">
        <v>-1.05849582172702E-2</v>
      </c>
      <c r="F92" s="2">
        <v>1.6328828828828801E-2</v>
      </c>
      <c r="G92" s="2">
        <v>2.93628808864266E-2</v>
      </c>
      <c r="H92" s="2">
        <v>2.58342303552207E-2</v>
      </c>
      <c r="I92" s="2">
        <v>1.31164742917104E-2</v>
      </c>
      <c r="J92" s="2">
        <v>1.24287933713102E-2</v>
      </c>
      <c r="K92" s="2">
        <v>3.9897698209718703E-2</v>
      </c>
      <c r="L92" s="2">
        <v>4.1318248893261203E-2</v>
      </c>
      <c r="M92" s="2">
        <v>4.0151157298063303E-2</v>
      </c>
      <c r="N92" s="2">
        <v>1.63487738419619E-2</v>
      </c>
      <c r="O92" s="3">
        <v>0.14475703324808201</v>
      </c>
      <c r="P92" s="3">
        <v>0.24679665738161599</v>
      </c>
    </row>
    <row r="93" spans="1:16" x14ac:dyDescent="0.3">
      <c r="A93" s="8" t="s">
        <v>15</v>
      </c>
      <c r="B93" s="8" t="s">
        <v>51</v>
      </c>
      <c r="C93" s="2">
        <v>9.99444752915047E-3</v>
      </c>
      <c r="D93" s="2">
        <v>5.4975261132490403E-3</v>
      </c>
      <c r="E93" s="2">
        <v>9.2946965554948097E-3</v>
      </c>
      <c r="F93" s="2">
        <v>-3.2502708559046601E-3</v>
      </c>
      <c r="G93" s="2">
        <v>-8.1521739130434798E-3</v>
      </c>
      <c r="H93" s="2">
        <v>-2.79452054794521E-2</v>
      </c>
      <c r="I93" s="2">
        <v>1.1273957158962801E-2</v>
      </c>
      <c r="J93" s="2">
        <v>-1.89520624303233E-2</v>
      </c>
      <c r="K93" s="2">
        <v>5.6818181818181805E-4</v>
      </c>
      <c r="L93" s="2">
        <v>2.21465076660988E-2</v>
      </c>
      <c r="M93" s="2">
        <v>-1.22222222222222E-2</v>
      </c>
      <c r="N93" s="2">
        <v>-3.2058492688413903E-2</v>
      </c>
      <c r="O93" s="3">
        <v>-2.2159090909090899E-2</v>
      </c>
      <c r="P93" s="3">
        <v>-5.9048660470202297E-2</v>
      </c>
    </row>
    <row r="94" spans="1:16" x14ac:dyDescent="0.3">
      <c r="A94" s="8" t="s">
        <v>15</v>
      </c>
      <c r="B94" s="8" t="s">
        <v>52</v>
      </c>
      <c r="C94" s="2">
        <v>6.7873303167420799E-3</v>
      </c>
      <c r="D94" s="2">
        <v>1.1235955056179799E-2</v>
      </c>
      <c r="E94" s="2">
        <v>-8.8888888888888906E-3</v>
      </c>
      <c r="F94" s="2">
        <v>9.4170403587443899E-2</v>
      </c>
      <c r="G94" s="2">
        <v>1.4344262295082E-2</v>
      </c>
      <c r="H94" s="2">
        <v>4.4444444444444398E-2</v>
      </c>
      <c r="I94" s="2">
        <v>7.7369439071566697E-3</v>
      </c>
      <c r="J94" s="2">
        <v>9.4049904030710202E-2</v>
      </c>
      <c r="K94" s="2">
        <v>4.9122807017543901E-2</v>
      </c>
      <c r="L94" s="2">
        <v>-2.0066889632107E-2</v>
      </c>
      <c r="M94" s="2">
        <v>2.90102389078498E-2</v>
      </c>
      <c r="N94" s="2">
        <v>2.6533996683250401E-2</v>
      </c>
      <c r="O94" s="3">
        <v>8.59649122807018E-2</v>
      </c>
      <c r="P94" s="3">
        <v>0.37555555555555598</v>
      </c>
    </row>
    <row r="95" spans="1:16" x14ac:dyDescent="0.3">
      <c r="A95" s="8" t="s">
        <v>15</v>
      </c>
      <c r="B95" s="8" t="s">
        <v>53</v>
      </c>
      <c r="C95" s="2">
        <v>6.25E-2</v>
      </c>
      <c r="D95" s="2">
        <v>-0.13725490196078399</v>
      </c>
      <c r="E95" s="2">
        <v>-0.11363636363636399</v>
      </c>
      <c r="F95" s="2">
        <v>0</v>
      </c>
      <c r="G95" s="2">
        <v>0.102564102564103</v>
      </c>
      <c r="H95" s="2">
        <v>6.9767441860465101E-2</v>
      </c>
      <c r="I95" s="2">
        <v>0.15217391304347799</v>
      </c>
      <c r="J95" s="2">
        <v>-1.88679245283019E-2</v>
      </c>
      <c r="K95" s="2">
        <v>0.17307692307692299</v>
      </c>
      <c r="L95" s="2">
        <v>0.13114754098360701</v>
      </c>
      <c r="M95" s="2">
        <v>0.15942028985507201</v>
      </c>
      <c r="N95" s="2">
        <v>-2.5000000000000001E-2</v>
      </c>
      <c r="O95" s="3">
        <v>0.5</v>
      </c>
      <c r="P95" s="3">
        <v>0.77272727272727304</v>
      </c>
    </row>
    <row r="96" spans="1:16" x14ac:dyDescent="0.3">
      <c r="A96" s="8" t="s">
        <v>16</v>
      </c>
      <c r="B96" s="8" t="s">
        <v>48</v>
      </c>
      <c r="C96" s="2">
        <v>-0.194444444444444</v>
      </c>
      <c r="D96" s="2">
        <v>0.20689655172413801</v>
      </c>
      <c r="E96" s="2">
        <v>-0.14285714285714299</v>
      </c>
      <c r="F96" s="2">
        <v>0.16666666666666699</v>
      </c>
      <c r="G96" s="2">
        <v>-0.28571428571428598</v>
      </c>
      <c r="H96" s="2">
        <v>0</v>
      </c>
      <c r="I96" s="2">
        <v>-0.16</v>
      </c>
      <c r="J96" s="2">
        <v>-0.33333333333333298</v>
      </c>
      <c r="K96" s="2">
        <v>7.1428571428571397E-2</v>
      </c>
      <c r="L96" s="2">
        <v>6.6666666666666693E-2</v>
      </c>
      <c r="M96" s="2">
        <v>-0.3125</v>
      </c>
      <c r="N96" s="2">
        <v>-0.27272727272727298</v>
      </c>
      <c r="O96" s="3">
        <v>-0.42857142857142899</v>
      </c>
      <c r="P96" s="3">
        <v>-0.77142857142857102</v>
      </c>
    </row>
    <row r="97" spans="1:16" x14ac:dyDescent="0.3">
      <c r="A97" s="8" t="s">
        <v>16</v>
      </c>
      <c r="B97" s="8" t="s">
        <v>49</v>
      </c>
      <c r="C97" s="2">
        <v>-8.9955022488755598E-3</v>
      </c>
      <c r="D97" s="2">
        <v>3.17700453857791E-2</v>
      </c>
      <c r="E97" s="2">
        <v>1.46627565982405E-2</v>
      </c>
      <c r="F97" s="2">
        <v>-1.0115606936416201E-2</v>
      </c>
      <c r="G97" s="2">
        <v>3.2116788321167898E-2</v>
      </c>
      <c r="H97" s="2">
        <v>1.41442715700141E-2</v>
      </c>
      <c r="I97" s="2">
        <v>2.78940027894003E-3</v>
      </c>
      <c r="J97" s="2">
        <v>-1.39082058414465E-3</v>
      </c>
      <c r="K97" s="2">
        <v>3.3426183844011102E-2</v>
      </c>
      <c r="L97" s="2">
        <v>0.10377358490565999</v>
      </c>
      <c r="M97" s="2">
        <v>5.0061050061050098E-2</v>
      </c>
      <c r="N97" s="2">
        <v>-1.51162790697674E-2</v>
      </c>
      <c r="O97" s="3">
        <v>0.17966573816156001</v>
      </c>
      <c r="P97" s="3">
        <v>0.241935483870968</v>
      </c>
    </row>
    <row r="98" spans="1:16" x14ac:dyDescent="0.3">
      <c r="A98" s="8" t="s">
        <v>16</v>
      </c>
      <c r="B98" s="8" t="s">
        <v>50</v>
      </c>
      <c r="C98" s="2">
        <v>-9.3457943925233603E-3</v>
      </c>
      <c r="D98" s="2">
        <v>-1.2129380053908401E-2</v>
      </c>
      <c r="E98" s="2">
        <v>-1.9099590723055899E-2</v>
      </c>
      <c r="F98" s="2">
        <v>4.0333796940194698E-2</v>
      </c>
      <c r="G98" s="2">
        <v>2.8074866310160401E-2</v>
      </c>
      <c r="H98" s="2">
        <v>1.9505851755526701E-2</v>
      </c>
      <c r="I98" s="2">
        <v>2.8061224489795901E-2</v>
      </c>
      <c r="J98" s="2">
        <v>-6.2034739454094297E-3</v>
      </c>
      <c r="K98" s="2">
        <v>3.3707865168539297E-2</v>
      </c>
      <c r="L98" s="2">
        <v>0.17149758454106301</v>
      </c>
      <c r="M98" s="2">
        <v>2.06185567010309E-2</v>
      </c>
      <c r="N98" s="2">
        <v>-1.01010101010101E-2</v>
      </c>
      <c r="O98" s="3">
        <v>0.22347066167290899</v>
      </c>
      <c r="P98" s="3">
        <v>0.33697135061391498</v>
      </c>
    </row>
    <row r="99" spans="1:16" x14ac:dyDescent="0.3">
      <c r="A99" s="8" t="s">
        <v>16</v>
      </c>
      <c r="B99" s="8" t="s">
        <v>51</v>
      </c>
      <c r="C99" s="2">
        <v>-2.07823960880196E-2</v>
      </c>
      <c r="D99" s="2">
        <v>-8.7390761548064907E-3</v>
      </c>
      <c r="E99" s="2">
        <v>0</v>
      </c>
      <c r="F99" s="2">
        <v>-2.89672544080605E-2</v>
      </c>
      <c r="G99" s="2">
        <v>-3.2425421530479899E-2</v>
      </c>
      <c r="H99" s="2">
        <v>-1.8766756032171601E-2</v>
      </c>
      <c r="I99" s="2">
        <v>-2.0491803278688499E-2</v>
      </c>
      <c r="J99" s="2">
        <v>-1.6736401673640201E-2</v>
      </c>
      <c r="K99" s="2">
        <v>-4.2553191489361703E-3</v>
      </c>
      <c r="L99" s="2">
        <v>2.8490028490028501E-2</v>
      </c>
      <c r="M99" s="2">
        <v>-1.38504155124654E-3</v>
      </c>
      <c r="N99" s="2">
        <v>-1.8030513176144201E-2</v>
      </c>
      <c r="O99" s="3">
        <v>4.2553191489361703E-3</v>
      </c>
      <c r="P99" s="3">
        <v>-0.10831234256927</v>
      </c>
    </row>
    <row r="100" spans="1:16" x14ac:dyDescent="0.3">
      <c r="A100" s="8" t="s">
        <v>16</v>
      </c>
      <c r="B100" s="8" t="s">
        <v>52</v>
      </c>
      <c r="C100" s="2">
        <v>-6.7796610169491497E-2</v>
      </c>
      <c r="D100" s="2">
        <v>-2.1818181818181799E-2</v>
      </c>
      <c r="E100" s="2">
        <v>3.7174721189591098E-3</v>
      </c>
      <c r="F100" s="2">
        <v>3.7037037037036999E-3</v>
      </c>
      <c r="G100" s="2">
        <v>7.0110701107011106E-2</v>
      </c>
      <c r="H100" s="2">
        <v>-1.72413793103448E-2</v>
      </c>
      <c r="I100" s="2">
        <v>2.4561403508771899E-2</v>
      </c>
      <c r="J100" s="2">
        <v>5.4794520547945202E-2</v>
      </c>
      <c r="K100" s="2">
        <v>2.5974025974026E-2</v>
      </c>
      <c r="L100" s="2">
        <v>9.4936708860759497E-3</v>
      </c>
      <c r="M100" s="2">
        <v>9.4043887147335394E-3</v>
      </c>
      <c r="N100" s="2">
        <v>-5.2795031055900603E-2</v>
      </c>
      <c r="O100" s="3">
        <v>-9.74025974025974E-3</v>
      </c>
      <c r="P100" s="3">
        <v>0.13382899628252801</v>
      </c>
    </row>
    <row r="101" spans="1:16" x14ac:dyDescent="0.3">
      <c r="A101" s="8" t="s">
        <v>16</v>
      </c>
      <c r="B101" s="8" t="s">
        <v>53</v>
      </c>
      <c r="C101" s="2">
        <v>-1.88679245283019E-2</v>
      </c>
      <c r="D101" s="2">
        <v>-0.134615384615385</v>
      </c>
      <c r="E101" s="2">
        <v>2.2222222222222199E-2</v>
      </c>
      <c r="F101" s="2">
        <v>0.13043478260869601</v>
      </c>
      <c r="G101" s="2">
        <v>3.8461538461538498E-2</v>
      </c>
      <c r="H101" s="2">
        <v>5.5555555555555601E-2</v>
      </c>
      <c r="I101" s="2">
        <v>5.2631578947368397E-2</v>
      </c>
      <c r="J101" s="2">
        <v>3.3333333333333298E-2</v>
      </c>
      <c r="K101" s="2">
        <v>3.2258064516128997E-2</v>
      </c>
      <c r="L101" s="2">
        <v>0.125</v>
      </c>
      <c r="M101" s="2">
        <v>6.9444444444444406E-2</v>
      </c>
      <c r="N101" s="2">
        <v>-3.8961038961039002E-2</v>
      </c>
      <c r="O101" s="3">
        <v>0.19354838709677399</v>
      </c>
      <c r="P101" s="3">
        <v>0.64444444444444404</v>
      </c>
    </row>
    <row r="102" spans="1:16" x14ac:dyDescent="0.3">
      <c r="A102" s="8" t="s">
        <v>17</v>
      </c>
      <c r="B102" s="8" t="s">
        <v>48</v>
      </c>
      <c r="C102" s="2">
        <v>-0.33333333333333298</v>
      </c>
      <c r="D102" s="2">
        <v>0</v>
      </c>
      <c r="E102" s="2">
        <v>-1</v>
      </c>
      <c r="F102" s="2">
        <v>0</v>
      </c>
      <c r="G102" s="2">
        <v>1</v>
      </c>
      <c r="H102" s="2">
        <v>-0.75</v>
      </c>
      <c r="I102" s="2">
        <v>-1</v>
      </c>
      <c r="J102" s="2">
        <v>0</v>
      </c>
      <c r="K102" s="2">
        <v>0</v>
      </c>
      <c r="L102" s="2">
        <v>0</v>
      </c>
      <c r="M102" s="2">
        <v>1</v>
      </c>
      <c r="N102" s="2">
        <v>-1</v>
      </c>
      <c r="O102" s="3">
        <v>0</v>
      </c>
      <c r="P102" s="3">
        <v>-1</v>
      </c>
    </row>
    <row r="103" spans="1:16" x14ac:dyDescent="0.3">
      <c r="A103" s="8" t="s">
        <v>17</v>
      </c>
      <c r="B103" s="8" t="s">
        <v>49</v>
      </c>
      <c r="C103" s="2">
        <v>-0.08</v>
      </c>
      <c r="D103" s="2">
        <v>-0.119565217391304</v>
      </c>
      <c r="E103" s="2">
        <v>-0.40123456790123502</v>
      </c>
      <c r="F103" s="2">
        <v>-8.2474226804123696E-2</v>
      </c>
      <c r="G103" s="2">
        <v>-7.8651685393258397E-2</v>
      </c>
      <c r="H103" s="2">
        <v>-0.219512195121951</v>
      </c>
      <c r="I103" s="2">
        <v>4.6875E-2</v>
      </c>
      <c r="J103" s="2">
        <v>-1.49253731343284E-2</v>
      </c>
      <c r="K103" s="2">
        <v>-6.0606060606060601E-2</v>
      </c>
      <c r="L103" s="2">
        <v>0.45161290322580599</v>
      </c>
      <c r="M103" s="2">
        <v>-0.18888888888888899</v>
      </c>
      <c r="N103" s="2">
        <v>1.4931506849315099</v>
      </c>
      <c r="O103" s="3">
        <v>1.75757575757576</v>
      </c>
      <c r="P103" s="3">
        <v>0.12345679012345701</v>
      </c>
    </row>
    <row r="104" spans="1:16" x14ac:dyDescent="0.3">
      <c r="A104" s="8" t="s">
        <v>17</v>
      </c>
      <c r="B104" s="8" t="s">
        <v>50</v>
      </c>
      <c r="C104" s="2">
        <v>-0.112328767123288</v>
      </c>
      <c r="D104" s="2">
        <v>-0.20679012345678999</v>
      </c>
      <c r="E104" s="2">
        <v>-0.29571984435797699</v>
      </c>
      <c r="F104" s="2">
        <v>-0.16574585635359099</v>
      </c>
      <c r="G104" s="2">
        <v>-1.3245033112582801E-2</v>
      </c>
      <c r="H104" s="2">
        <v>-4.6979865771812103E-2</v>
      </c>
      <c r="I104" s="2">
        <v>-5.63380281690141E-2</v>
      </c>
      <c r="J104" s="2">
        <v>-7.4626865671641798E-3</v>
      </c>
      <c r="K104" s="2">
        <v>-2.2556390977443601E-2</v>
      </c>
      <c r="L104" s="2">
        <v>0.130769230769231</v>
      </c>
      <c r="M104" s="2">
        <v>-0.14965986394557801</v>
      </c>
      <c r="N104" s="2">
        <v>0.82399999999999995</v>
      </c>
      <c r="O104" s="3">
        <v>0.71428571428571397</v>
      </c>
      <c r="P104" s="3">
        <v>-0.11284046692607</v>
      </c>
    </row>
    <row r="105" spans="1:16" x14ac:dyDescent="0.3">
      <c r="A105" s="8" t="s">
        <v>17</v>
      </c>
      <c r="B105" s="8" t="s">
        <v>51</v>
      </c>
      <c r="C105" s="2">
        <v>-0.11501597444089499</v>
      </c>
      <c r="D105" s="2">
        <v>-0.13357400722021701</v>
      </c>
      <c r="E105" s="2">
        <v>-0.3</v>
      </c>
      <c r="F105" s="2">
        <v>-0.101190476190476</v>
      </c>
      <c r="G105" s="2">
        <v>0</v>
      </c>
      <c r="H105" s="2">
        <v>-0.13245033112582799</v>
      </c>
      <c r="I105" s="2">
        <v>-3.8167938931297697E-2</v>
      </c>
      <c r="J105" s="2">
        <v>8.7301587301587297E-2</v>
      </c>
      <c r="K105" s="2">
        <v>-5.1094890510948898E-2</v>
      </c>
      <c r="L105" s="2">
        <v>-4.6153846153846198E-2</v>
      </c>
      <c r="M105" s="2">
        <v>-7.25806451612903E-2</v>
      </c>
      <c r="N105" s="2">
        <v>0.573913043478261</v>
      </c>
      <c r="O105" s="3">
        <v>0.321167883211679</v>
      </c>
      <c r="P105" s="3">
        <v>-0.24583333333333299</v>
      </c>
    </row>
    <row r="106" spans="1:16" x14ac:dyDescent="0.3">
      <c r="A106" s="8" t="s">
        <v>17</v>
      </c>
      <c r="B106" s="8" t="s">
        <v>52</v>
      </c>
      <c r="C106" s="2">
        <v>-8.8709677419354802E-2</v>
      </c>
      <c r="D106" s="2">
        <v>-0.29203539823008901</v>
      </c>
      <c r="E106" s="2">
        <v>-0.28749999999999998</v>
      </c>
      <c r="F106" s="2">
        <v>-3.5087719298245598E-2</v>
      </c>
      <c r="G106" s="2">
        <v>0</v>
      </c>
      <c r="H106" s="2">
        <v>0.2</v>
      </c>
      <c r="I106" s="2">
        <v>-7.5757575757575801E-2</v>
      </c>
      <c r="J106" s="2">
        <v>4.91803278688525E-2</v>
      </c>
      <c r="K106" s="2">
        <v>1.5625E-2</v>
      </c>
      <c r="L106" s="2">
        <v>0.123076923076923</v>
      </c>
      <c r="M106" s="2">
        <v>-6.8493150684931503E-2</v>
      </c>
      <c r="N106" s="2">
        <v>0.29411764705882398</v>
      </c>
      <c r="O106" s="3">
        <v>0.375</v>
      </c>
      <c r="P106" s="3">
        <v>0.1</v>
      </c>
    </row>
    <row r="107" spans="1:16" x14ac:dyDescent="0.3">
      <c r="A107" s="8" t="s">
        <v>17</v>
      </c>
      <c r="B107" s="8" t="s">
        <v>53</v>
      </c>
      <c r="C107" s="2">
        <v>-0.33333333333333298</v>
      </c>
      <c r="D107" s="2">
        <v>-0.214285714285714</v>
      </c>
      <c r="E107" s="2">
        <v>-0.81818181818181801</v>
      </c>
      <c r="F107" s="2">
        <v>1.5</v>
      </c>
      <c r="G107" s="2">
        <v>0.6</v>
      </c>
      <c r="H107" s="2">
        <v>-0.5</v>
      </c>
      <c r="I107" s="2">
        <v>0.25</v>
      </c>
      <c r="J107" s="2">
        <v>0</v>
      </c>
      <c r="K107" s="2">
        <v>-0.6</v>
      </c>
      <c r="L107" s="2">
        <v>3</v>
      </c>
      <c r="M107" s="2">
        <v>-0.25</v>
      </c>
      <c r="N107" s="2">
        <v>1.6666666666666701</v>
      </c>
      <c r="O107" s="3">
        <v>2.2000000000000002</v>
      </c>
      <c r="P107" s="3">
        <v>0.45454545454545497</v>
      </c>
    </row>
    <row r="108" spans="1:16" x14ac:dyDescent="0.3">
      <c r="A108" s="11" t="s">
        <v>18</v>
      </c>
      <c r="B108" s="11" t="s">
        <v>18</v>
      </c>
      <c r="C108" s="3">
        <v>5.6044835868695004E-3</v>
      </c>
      <c r="D108" s="3">
        <v>-2.32218683651805E-4</v>
      </c>
      <c r="E108" s="3">
        <v>5.3090884958688703E-4</v>
      </c>
      <c r="F108" s="3">
        <v>1.33983351573641E-2</v>
      </c>
      <c r="G108" s="3">
        <v>1.3368458945577101E-2</v>
      </c>
      <c r="H108" s="3">
        <v>1.0059582438520299E-2</v>
      </c>
      <c r="I108" s="3">
        <v>1.5202864724877699E-2</v>
      </c>
      <c r="J108" s="3">
        <v>2.4108337926147499E-2</v>
      </c>
      <c r="K108" s="3">
        <v>2.1726428439633402E-2</v>
      </c>
      <c r="L108" s="3">
        <v>1.4868545802043699E-2</v>
      </c>
      <c r="M108" s="3">
        <v>2.38148197576998E-2</v>
      </c>
      <c r="N108" s="3">
        <v>2.48251089900497E-2</v>
      </c>
      <c r="O108" s="3">
        <v>8.7966664616520099E-2</v>
      </c>
      <c r="P108" s="3">
        <v>0.17392242094435401</v>
      </c>
    </row>
    <row r="109" spans="1:16" x14ac:dyDescent="0.3">
      <c r="A109" s="15"/>
      <c r="B109" s="15"/>
    </row>
    <row r="110" spans="1:16" x14ac:dyDescent="0.3">
      <c r="A110" s="13" t="s">
        <v>42</v>
      </c>
      <c r="B110" s="15"/>
    </row>
    <row r="111" spans="1:16" x14ac:dyDescent="0.3">
      <c r="A111" s="14" t="s">
        <v>43</v>
      </c>
      <c r="B111" s="15"/>
    </row>
    <row r="112" spans="1:16" x14ac:dyDescent="0.3">
      <c r="A112" s="14" t="s">
        <v>44</v>
      </c>
      <c r="B112" s="15"/>
    </row>
    <row r="113" spans="1:2" x14ac:dyDescent="0.3">
      <c r="A113" s="14" t="s">
        <v>45</v>
      </c>
      <c r="B113" s="15"/>
    </row>
    <row r="114" spans="1:2" x14ac:dyDescent="0.3">
      <c r="A114" s="14" t="s">
        <v>46</v>
      </c>
      <c r="B114" s="15"/>
    </row>
    <row r="115" spans="1:2" x14ac:dyDescent="0.3">
      <c r="A115" s="14" t="s">
        <v>47</v>
      </c>
      <c r="B115" s="15"/>
    </row>
    <row r="116" spans="1:2" x14ac:dyDescent="0.3">
      <c r="A116" s="14" t="s">
        <v>56</v>
      </c>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42:O42"/>
    <mergeCell ref="C76:N7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156</v>
      </c>
      <c r="B1" s="15"/>
    </row>
    <row r="2" spans="1:15" ht="15.6" x14ac:dyDescent="0.3">
      <c r="A2" s="12" t="s">
        <v>154</v>
      </c>
      <c r="B2" s="15"/>
    </row>
    <row r="3" spans="1:15" ht="15.6" x14ac:dyDescent="0.3">
      <c r="A3" s="12" t="s">
        <v>35</v>
      </c>
      <c r="B3" s="15"/>
    </row>
    <row r="4" spans="1:15" ht="15.6" x14ac:dyDescent="0.3">
      <c r="A4" s="12" t="s">
        <v>60</v>
      </c>
      <c r="B4" s="15"/>
    </row>
    <row r="5" spans="1:15" x14ac:dyDescent="0.3">
      <c r="A5" s="15"/>
      <c r="B5" s="15"/>
    </row>
    <row r="6" spans="1:15" x14ac:dyDescent="0.3">
      <c r="A6" s="16" t="str">
        <f>HYPERLINK("#'Table of contents'!A27",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57</v>
      </c>
      <c r="C9" s="1">
        <v>23206</v>
      </c>
      <c r="D9" s="1">
        <v>23966</v>
      </c>
      <c r="E9" s="1">
        <v>24678</v>
      </c>
      <c r="F9" s="1">
        <v>25462</v>
      </c>
      <c r="G9" s="1">
        <v>26393</v>
      </c>
      <c r="H9" s="1">
        <v>27277</v>
      </c>
      <c r="I9" s="1">
        <v>28062</v>
      </c>
      <c r="J9" s="1">
        <v>29004</v>
      </c>
      <c r="K9" s="1">
        <v>30164</v>
      </c>
      <c r="L9" s="1">
        <v>31097</v>
      </c>
      <c r="M9" s="1">
        <v>31527</v>
      </c>
      <c r="N9" s="1">
        <v>32517</v>
      </c>
      <c r="O9" s="1">
        <v>33548</v>
      </c>
    </row>
    <row r="10" spans="1:15" x14ac:dyDescent="0.3">
      <c r="A10" s="7" t="s">
        <v>13</v>
      </c>
      <c r="B10" s="7" t="s">
        <v>58</v>
      </c>
      <c r="C10" s="1">
        <v>25369</v>
      </c>
      <c r="D10" s="1">
        <v>25135</v>
      </c>
      <c r="E10" s="1">
        <v>24612</v>
      </c>
      <c r="F10" s="1">
        <v>24112</v>
      </c>
      <c r="G10" s="1">
        <v>23930</v>
      </c>
      <c r="H10" s="1">
        <v>23764</v>
      </c>
      <c r="I10" s="1">
        <v>23598</v>
      </c>
      <c r="J10" s="1">
        <v>23522</v>
      </c>
      <c r="K10" s="1">
        <v>23829</v>
      </c>
      <c r="L10" s="1">
        <v>24069</v>
      </c>
      <c r="M10" s="1">
        <v>24023</v>
      </c>
      <c r="N10" s="1">
        <v>24545</v>
      </c>
      <c r="O10" s="1">
        <v>24973</v>
      </c>
    </row>
    <row r="11" spans="1:15" x14ac:dyDescent="0.3">
      <c r="A11" s="7" t="s">
        <v>14</v>
      </c>
      <c r="B11" s="7" t="s">
        <v>57</v>
      </c>
      <c r="C11" s="1">
        <v>836</v>
      </c>
      <c r="D11" s="1">
        <v>877</v>
      </c>
      <c r="E11" s="1">
        <v>901</v>
      </c>
      <c r="F11" s="1">
        <v>932</v>
      </c>
      <c r="G11" s="1">
        <v>950</v>
      </c>
      <c r="H11" s="1">
        <v>985</v>
      </c>
      <c r="I11" s="1">
        <v>1011</v>
      </c>
      <c r="J11" s="1">
        <v>1038</v>
      </c>
      <c r="K11" s="1">
        <v>1078</v>
      </c>
      <c r="L11" s="1">
        <v>1103</v>
      </c>
      <c r="M11" s="1">
        <v>1181</v>
      </c>
      <c r="N11" s="1">
        <v>1212</v>
      </c>
      <c r="O11" s="1">
        <v>1218</v>
      </c>
    </row>
    <row r="12" spans="1:15" x14ac:dyDescent="0.3">
      <c r="A12" s="7" t="s">
        <v>14</v>
      </c>
      <c r="B12" s="7" t="s">
        <v>58</v>
      </c>
      <c r="C12" s="1">
        <v>884</v>
      </c>
      <c r="D12" s="1">
        <v>853</v>
      </c>
      <c r="E12" s="1">
        <v>823</v>
      </c>
      <c r="F12" s="1">
        <v>797</v>
      </c>
      <c r="G12" s="1">
        <v>789</v>
      </c>
      <c r="H12" s="1">
        <v>774</v>
      </c>
      <c r="I12" s="1">
        <v>760</v>
      </c>
      <c r="J12" s="1">
        <v>754</v>
      </c>
      <c r="K12" s="1">
        <v>762</v>
      </c>
      <c r="L12" s="1">
        <v>751</v>
      </c>
      <c r="M12" s="1">
        <v>793</v>
      </c>
      <c r="N12" s="1">
        <v>796</v>
      </c>
      <c r="O12" s="1">
        <v>802</v>
      </c>
    </row>
    <row r="13" spans="1:15" x14ac:dyDescent="0.3">
      <c r="A13" s="7" t="s">
        <v>15</v>
      </c>
      <c r="B13" s="7" t="s">
        <v>57</v>
      </c>
      <c r="C13" s="1">
        <v>3169</v>
      </c>
      <c r="D13" s="1">
        <v>3227</v>
      </c>
      <c r="E13" s="1">
        <v>3265</v>
      </c>
      <c r="F13" s="1">
        <v>3319</v>
      </c>
      <c r="G13" s="1">
        <v>3419</v>
      </c>
      <c r="H13" s="1">
        <v>3523</v>
      </c>
      <c r="I13" s="1">
        <v>3582</v>
      </c>
      <c r="J13" s="1">
        <v>3691</v>
      </c>
      <c r="K13" s="1">
        <v>3727</v>
      </c>
      <c r="L13" s="1">
        <v>3876</v>
      </c>
      <c r="M13" s="1">
        <v>4002</v>
      </c>
      <c r="N13" s="1">
        <v>4049</v>
      </c>
      <c r="O13" s="1">
        <v>4080</v>
      </c>
    </row>
    <row r="14" spans="1:15" x14ac:dyDescent="0.3">
      <c r="A14" s="7" t="s">
        <v>15</v>
      </c>
      <c r="B14" s="7" t="s">
        <v>58</v>
      </c>
      <c r="C14" s="1">
        <v>2844</v>
      </c>
      <c r="D14" s="1">
        <v>2756</v>
      </c>
      <c r="E14" s="1">
        <v>2685</v>
      </c>
      <c r="F14" s="1">
        <v>2628</v>
      </c>
      <c r="G14" s="1">
        <v>2618</v>
      </c>
      <c r="H14" s="1">
        <v>2568</v>
      </c>
      <c r="I14" s="1">
        <v>2533</v>
      </c>
      <c r="J14" s="1">
        <v>2488</v>
      </c>
      <c r="K14" s="1">
        <v>2463</v>
      </c>
      <c r="L14" s="1">
        <v>2496</v>
      </c>
      <c r="M14" s="1">
        <v>2550</v>
      </c>
      <c r="N14" s="1">
        <v>2554</v>
      </c>
      <c r="O14" s="1">
        <v>2519</v>
      </c>
    </row>
    <row r="15" spans="1:15" x14ac:dyDescent="0.3">
      <c r="A15" s="7" t="s">
        <v>16</v>
      </c>
      <c r="B15" s="7" t="s">
        <v>57</v>
      </c>
      <c r="C15" s="1">
        <v>1183</v>
      </c>
      <c r="D15" s="1">
        <v>1203</v>
      </c>
      <c r="E15" s="1">
        <v>1253</v>
      </c>
      <c r="F15" s="1">
        <v>1287</v>
      </c>
      <c r="G15" s="1">
        <v>1322</v>
      </c>
      <c r="H15" s="1">
        <v>1365</v>
      </c>
      <c r="I15" s="1">
        <v>1383</v>
      </c>
      <c r="J15" s="1">
        <v>1407</v>
      </c>
      <c r="K15" s="1">
        <v>1437</v>
      </c>
      <c r="L15" s="1">
        <v>1493</v>
      </c>
      <c r="M15" s="1">
        <v>1644</v>
      </c>
      <c r="N15" s="1">
        <v>1680</v>
      </c>
      <c r="O15" s="1">
        <v>1658</v>
      </c>
    </row>
    <row r="16" spans="1:15" x14ac:dyDescent="0.3">
      <c r="A16" s="7" t="s">
        <v>16</v>
      </c>
      <c r="B16" s="7" t="s">
        <v>58</v>
      </c>
      <c r="C16" s="1">
        <v>1435</v>
      </c>
      <c r="D16" s="1">
        <v>1357</v>
      </c>
      <c r="E16" s="1">
        <v>1305</v>
      </c>
      <c r="F16" s="1">
        <v>1264</v>
      </c>
      <c r="G16" s="1">
        <v>1240</v>
      </c>
      <c r="H16" s="1">
        <v>1226</v>
      </c>
      <c r="I16" s="1">
        <v>1217</v>
      </c>
      <c r="J16" s="1">
        <v>1208</v>
      </c>
      <c r="K16" s="1">
        <v>1171</v>
      </c>
      <c r="L16" s="1">
        <v>1174</v>
      </c>
      <c r="M16" s="1">
        <v>1274</v>
      </c>
      <c r="N16" s="1">
        <v>1301</v>
      </c>
      <c r="O16" s="1">
        <v>1264</v>
      </c>
    </row>
    <row r="17" spans="1:15" x14ac:dyDescent="0.3">
      <c r="A17" s="7" t="s">
        <v>17</v>
      </c>
      <c r="B17" s="7" t="s">
        <v>57</v>
      </c>
      <c r="C17" s="1">
        <v>361</v>
      </c>
      <c r="D17" s="1">
        <v>341</v>
      </c>
      <c r="E17" s="1">
        <v>283</v>
      </c>
      <c r="F17" s="1">
        <v>196</v>
      </c>
      <c r="G17" s="1">
        <v>192</v>
      </c>
      <c r="H17" s="1">
        <v>190</v>
      </c>
      <c r="I17" s="1">
        <v>191</v>
      </c>
      <c r="J17" s="1">
        <v>196</v>
      </c>
      <c r="K17" s="1">
        <v>193</v>
      </c>
      <c r="L17" s="1">
        <v>194</v>
      </c>
      <c r="M17" s="1">
        <v>225</v>
      </c>
      <c r="N17" s="1">
        <v>201</v>
      </c>
      <c r="O17" s="1">
        <v>356</v>
      </c>
    </row>
    <row r="18" spans="1:15" x14ac:dyDescent="0.3">
      <c r="A18" s="7" t="s">
        <v>17</v>
      </c>
      <c r="B18" s="7" t="s">
        <v>58</v>
      </c>
      <c r="C18" s="1">
        <v>665</v>
      </c>
      <c r="D18" s="1">
        <v>573</v>
      </c>
      <c r="E18" s="1">
        <v>469</v>
      </c>
      <c r="F18" s="1">
        <v>309</v>
      </c>
      <c r="G18" s="1">
        <v>261</v>
      </c>
      <c r="H18" s="1">
        <v>259</v>
      </c>
      <c r="I18" s="1">
        <v>217</v>
      </c>
      <c r="J18" s="1">
        <v>197</v>
      </c>
      <c r="K18" s="1">
        <v>212</v>
      </c>
      <c r="L18" s="1">
        <v>196</v>
      </c>
      <c r="M18" s="1">
        <v>218</v>
      </c>
      <c r="N18" s="1">
        <v>188</v>
      </c>
      <c r="O18" s="1">
        <v>339</v>
      </c>
    </row>
    <row r="19" spans="1:15" x14ac:dyDescent="0.3">
      <c r="A19" s="10" t="s">
        <v>18</v>
      </c>
      <c r="B19" s="10" t="s">
        <v>18</v>
      </c>
      <c r="C19" s="5">
        <v>59952</v>
      </c>
      <c r="D19" s="5">
        <v>60288</v>
      </c>
      <c r="E19" s="5">
        <v>60274</v>
      </c>
      <c r="F19" s="5">
        <v>60306</v>
      </c>
      <c r="G19" s="5">
        <v>61114</v>
      </c>
      <c r="H19" s="5">
        <v>61931</v>
      </c>
      <c r="I19" s="5">
        <v>62554</v>
      </c>
      <c r="J19" s="5">
        <v>63505</v>
      </c>
      <c r="K19" s="5">
        <v>65036</v>
      </c>
      <c r="L19" s="5">
        <v>66449</v>
      </c>
      <c r="M19" s="5">
        <v>67437</v>
      </c>
      <c r="N19" s="5">
        <v>69043</v>
      </c>
      <c r="O19" s="5">
        <v>70757</v>
      </c>
    </row>
    <row r="20" spans="1:15" x14ac:dyDescent="0.3">
      <c r="A20" s="15"/>
      <c r="B20" s="15"/>
    </row>
    <row r="21" spans="1:15" x14ac:dyDescent="0.3">
      <c r="A21" s="15"/>
      <c r="B21" s="15"/>
    </row>
    <row r="22" spans="1:15" x14ac:dyDescent="0.3">
      <c r="A22" s="15"/>
      <c r="B22" s="15"/>
      <c r="C22" s="18" t="s">
        <v>37</v>
      </c>
      <c r="D22" s="19"/>
      <c r="E22" s="19"/>
      <c r="F22" s="19"/>
      <c r="G22" s="19"/>
      <c r="H22" s="19"/>
      <c r="I22" s="19"/>
      <c r="J22" s="19"/>
      <c r="K22" s="19"/>
      <c r="L22" s="19"/>
      <c r="M22" s="19"/>
      <c r="N22" s="19"/>
      <c r="O22" s="19"/>
    </row>
    <row r="23" spans="1:15" x14ac:dyDescent="0.3">
      <c r="A23" s="9" t="s">
        <v>41</v>
      </c>
      <c r="B23" s="9" t="s">
        <v>41</v>
      </c>
      <c r="C23" s="4" t="s">
        <v>0</v>
      </c>
      <c r="D23" s="4" t="s">
        <v>1</v>
      </c>
      <c r="E23" s="4" t="s">
        <v>2</v>
      </c>
      <c r="F23" s="4" t="s">
        <v>3</v>
      </c>
      <c r="G23" s="4" t="s">
        <v>4</v>
      </c>
      <c r="H23" s="4" t="s">
        <v>5</v>
      </c>
      <c r="I23" s="4" t="s">
        <v>6</v>
      </c>
      <c r="J23" s="4" t="s">
        <v>7</v>
      </c>
      <c r="K23" s="4" t="s">
        <v>8</v>
      </c>
      <c r="L23" s="4" t="s">
        <v>9</v>
      </c>
      <c r="M23" s="4" t="s">
        <v>10</v>
      </c>
      <c r="N23" s="4" t="s">
        <v>11</v>
      </c>
      <c r="O23" s="4" t="s">
        <v>12</v>
      </c>
    </row>
    <row r="24" spans="1:15" x14ac:dyDescent="0.3">
      <c r="A24" s="8" t="s">
        <v>13</v>
      </c>
      <c r="B24" s="8" t="s">
        <v>57</v>
      </c>
      <c r="C24" s="2">
        <v>0.47773546062789501</v>
      </c>
      <c r="D24" s="2">
        <v>0.48809596545895201</v>
      </c>
      <c r="E24" s="2">
        <v>0.50066950699939095</v>
      </c>
      <c r="F24" s="2">
        <v>0.51361600839149602</v>
      </c>
      <c r="G24" s="2">
        <v>0.52447191145201999</v>
      </c>
      <c r="H24" s="2">
        <v>0.53441351070707899</v>
      </c>
      <c r="I24" s="2">
        <v>0.54320557491289201</v>
      </c>
      <c r="J24" s="2">
        <v>0.55218368046300903</v>
      </c>
      <c r="K24" s="2">
        <v>0.55866501213120201</v>
      </c>
      <c r="L24" s="2">
        <v>0.56369865496864002</v>
      </c>
      <c r="M24" s="2">
        <v>0.567542754275428</v>
      </c>
      <c r="N24" s="2">
        <v>0.56985384318811105</v>
      </c>
      <c r="O24" s="2">
        <v>0.57326429828608505</v>
      </c>
    </row>
    <row r="25" spans="1:15" x14ac:dyDescent="0.3">
      <c r="A25" s="8" t="s">
        <v>13</v>
      </c>
      <c r="B25" s="8" t="s">
        <v>58</v>
      </c>
      <c r="C25" s="2">
        <v>0.52226453937210504</v>
      </c>
      <c r="D25" s="2">
        <v>0.51190403454104805</v>
      </c>
      <c r="E25" s="2">
        <v>0.499330493000609</v>
      </c>
      <c r="F25" s="2">
        <v>0.48638399160850398</v>
      </c>
      <c r="G25" s="2">
        <v>0.47552808854798001</v>
      </c>
      <c r="H25" s="2">
        <v>0.46558648929292101</v>
      </c>
      <c r="I25" s="2">
        <v>0.45679442508710799</v>
      </c>
      <c r="J25" s="2">
        <v>0.44781631953699103</v>
      </c>
      <c r="K25" s="2">
        <v>0.44133498786879799</v>
      </c>
      <c r="L25" s="2">
        <v>0.43630134503135998</v>
      </c>
      <c r="M25" s="2">
        <v>0.432457245724572</v>
      </c>
      <c r="N25" s="2">
        <v>0.430146156811889</v>
      </c>
      <c r="O25" s="2">
        <v>0.42673570171391501</v>
      </c>
    </row>
    <row r="26" spans="1:15" x14ac:dyDescent="0.3">
      <c r="A26" s="8" t="s">
        <v>14</v>
      </c>
      <c r="B26" s="8" t="s">
        <v>57</v>
      </c>
      <c r="C26" s="2">
        <v>0.48604651162790702</v>
      </c>
      <c r="D26" s="2">
        <v>0.50693641618497098</v>
      </c>
      <c r="E26" s="2">
        <v>0.52262180974478001</v>
      </c>
      <c r="F26" s="2">
        <v>0.53903990746095998</v>
      </c>
      <c r="G26" s="2">
        <v>0.54629097182288699</v>
      </c>
      <c r="H26" s="2">
        <v>0.55997725980670798</v>
      </c>
      <c r="I26" s="2">
        <v>0.57086391869000597</v>
      </c>
      <c r="J26" s="2">
        <v>0.57924107142857095</v>
      </c>
      <c r="K26" s="2">
        <v>0.58586956521739098</v>
      </c>
      <c r="L26" s="2">
        <v>0.59492988133764801</v>
      </c>
      <c r="M26" s="2">
        <v>0.59827760891590698</v>
      </c>
      <c r="N26" s="2">
        <v>0.60358565737051795</v>
      </c>
      <c r="O26" s="2">
        <v>0.60297029702970295</v>
      </c>
    </row>
    <row r="27" spans="1:15" x14ac:dyDescent="0.3">
      <c r="A27" s="8" t="s">
        <v>14</v>
      </c>
      <c r="B27" s="8" t="s">
        <v>58</v>
      </c>
      <c r="C27" s="2">
        <v>0.51395348837209298</v>
      </c>
      <c r="D27" s="2">
        <v>0.49306358381502902</v>
      </c>
      <c r="E27" s="2">
        <v>0.47737819025521999</v>
      </c>
      <c r="F27" s="2">
        <v>0.46096009253904002</v>
      </c>
      <c r="G27" s="2">
        <v>0.45370902817711301</v>
      </c>
      <c r="H27" s="2">
        <v>0.44002274019329202</v>
      </c>
      <c r="I27" s="2">
        <v>0.42913608130999398</v>
      </c>
      <c r="J27" s="2">
        <v>0.42075892857142899</v>
      </c>
      <c r="K27" s="2">
        <v>0.41413043478260902</v>
      </c>
      <c r="L27" s="2">
        <v>0.40507011866235199</v>
      </c>
      <c r="M27" s="2">
        <v>0.40172239108409302</v>
      </c>
      <c r="N27" s="2">
        <v>0.396414342629482</v>
      </c>
      <c r="O27" s="2">
        <v>0.39702970297029699</v>
      </c>
    </row>
    <row r="28" spans="1:15" x14ac:dyDescent="0.3">
      <c r="A28" s="8" t="s">
        <v>15</v>
      </c>
      <c r="B28" s="8" t="s">
        <v>57</v>
      </c>
      <c r="C28" s="2">
        <v>0.52702477964410399</v>
      </c>
      <c r="D28" s="2">
        <v>0.53936152431890405</v>
      </c>
      <c r="E28" s="2">
        <v>0.54873949579831904</v>
      </c>
      <c r="F28" s="2">
        <v>0.55809651925340498</v>
      </c>
      <c r="G28" s="2">
        <v>0.56634089779691899</v>
      </c>
      <c r="H28" s="2">
        <v>0.57839435232309999</v>
      </c>
      <c r="I28" s="2">
        <v>0.58577269010629596</v>
      </c>
      <c r="J28" s="2">
        <v>0.59734584884285502</v>
      </c>
      <c r="K28" s="2">
        <v>0.60210016155088897</v>
      </c>
      <c r="L28" s="2">
        <v>0.60828625235404898</v>
      </c>
      <c r="M28" s="2">
        <v>0.61080586080586097</v>
      </c>
      <c r="N28" s="2">
        <v>0.61320611843101602</v>
      </c>
      <c r="O28" s="2">
        <v>0.61827549628731604</v>
      </c>
    </row>
    <row r="29" spans="1:15" x14ac:dyDescent="0.3">
      <c r="A29" s="8" t="s">
        <v>15</v>
      </c>
      <c r="B29" s="8" t="s">
        <v>58</v>
      </c>
      <c r="C29" s="2">
        <v>0.47297522035589601</v>
      </c>
      <c r="D29" s="2">
        <v>0.460638475681096</v>
      </c>
      <c r="E29" s="2">
        <v>0.45126050420168101</v>
      </c>
      <c r="F29" s="2">
        <v>0.44190348074659502</v>
      </c>
      <c r="G29" s="2">
        <v>0.43365910220308101</v>
      </c>
      <c r="H29" s="2">
        <v>0.42160564767690001</v>
      </c>
      <c r="I29" s="2">
        <v>0.41422730989370399</v>
      </c>
      <c r="J29" s="2">
        <v>0.40265415115714498</v>
      </c>
      <c r="K29" s="2">
        <v>0.39789983844911098</v>
      </c>
      <c r="L29" s="2">
        <v>0.39171374764595102</v>
      </c>
      <c r="M29" s="2">
        <v>0.38919413919413898</v>
      </c>
      <c r="N29" s="2">
        <v>0.38679388156898398</v>
      </c>
      <c r="O29" s="2">
        <v>0.38172450371268402</v>
      </c>
    </row>
    <row r="30" spans="1:15" x14ac:dyDescent="0.3">
      <c r="A30" s="8" t="s">
        <v>16</v>
      </c>
      <c r="B30" s="8" t="s">
        <v>57</v>
      </c>
      <c r="C30" s="2">
        <v>0.451871657754011</v>
      </c>
      <c r="D30" s="2">
        <v>0.46992187499999999</v>
      </c>
      <c r="E30" s="2">
        <v>0.48983580922595799</v>
      </c>
      <c r="F30" s="2">
        <v>0.50450803606428896</v>
      </c>
      <c r="G30" s="2">
        <v>0.51600312256049996</v>
      </c>
      <c r="H30" s="2">
        <v>0.52682362022385198</v>
      </c>
      <c r="I30" s="2">
        <v>0.53192307692307705</v>
      </c>
      <c r="J30" s="2">
        <v>0.53804971319311701</v>
      </c>
      <c r="K30" s="2">
        <v>0.55099693251533699</v>
      </c>
      <c r="L30" s="2">
        <v>0.55980502437195301</v>
      </c>
      <c r="M30" s="2">
        <v>0.56339958875942397</v>
      </c>
      <c r="N30" s="2">
        <v>0.56356927205635698</v>
      </c>
      <c r="O30" s="2">
        <v>0.56741957563312795</v>
      </c>
    </row>
    <row r="31" spans="1:15" x14ac:dyDescent="0.3">
      <c r="A31" s="8" t="s">
        <v>16</v>
      </c>
      <c r="B31" s="8" t="s">
        <v>58</v>
      </c>
      <c r="C31" s="2">
        <v>0.54812834224598905</v>
      </c>
      <c r="D31" s="2">
        <v>0.53007812499999996</v>
      </c>
      <c r="E31" s="2">
        <v>0.51016419077404196</v>
      </c>
      <c r="F31" s="2">
        <v>0.49549196393571099</v>
      </c>
      <c r="G31" s="2">
        <v>0.48399687743949998</v>
      </c>
      <c r="H31" s="2">
        <v>0.47317637977614802</v>
      </c>
      <c r="I31" s="2">
        <v>0.468076923076923</v>
      </c>
      <c r="J31" s="2">
        <v>0.46195028680688299</v>
      </c>
      <c r="K31" s="2">
        <v>0.44900306748466301</v>
      </c>
      <c r="L31" s="2">
        <v>0.44019497562804599</v>
      </c>
      <c r="M31" s="2">
        <v>0.43660041124057603</v>
      </c>
      <c r="N31" s="2">
        <v>0.43643072794364302</v>
      </c>
      <c r="O31" s="2">
        <v>0.432580424366872</v>
      </c>
    </row>
    <row r="32" spans="1:15" x14ac:dyDescent="0.3">
      <c r="A32" s="8" t="s">
        <v>17</v>
      </c>
      <c r="B32" s="8" t="s">
        <v>57</v>
      </c>
      <c r="C32" s="2">
        <v>0.35185185185185203</v>
      </c>
      <c r="D32" s="2">
        <v>0.37308533916849002</v>
      </c>
      <c r="E32" s="2">
        <v>0.37632978723404298</v>
      </c>
      <c r="F32" s="2">
        <v>0.38811881188118802</v>
      </c>
      <c r="G32" s="2">
        <v>0.42384105960264901</v>
      </c>
      <c r="H32" s="2">
        <v>0.42316258351893099</v>
      </c>
      <c r="I32" s="2">
        <v>0.46813725490196101</v>
      </c>
      <c r="J32" s="2">
        <v>0.49872773536895698</v>
      </c>
      <c r="K32" s="2">
        <v>0.47654320987654297</v>
      </c>
      <c r="L32" s="2">
        <v>0.497435897435897</v>
      </c>
      <c r="M32" s="2">
        <v>0.50790067720090304</v>
      </c>
      <c r="N32" s="2">
        <v>0.51670951156812295</v>
      </c>
      <c r="O32" s="2">
        <v>0.51223021582733796</v>
      </c>
    </row>
    <row r="33" spans="1:16" x14ac:dyDescent="0.3">
      <c r="A33" s="8" t="s">
        <v>17</v>
      </c>
      <c r="B33" s="8" t="s">
        <v>58</v>
      </c>
      <c r="C33" s="2">
        <v>0.64814814814814803</v>
      </c>
      <c r="D33" s="2">
        <v>0.62691466083151004</v>
      </c>
      <c r="E33" s="2">
        <v>0.62367021276595702</v>
      </c>
      <c r="F33" s="2">
        <v>0.61188118811881198</v>
      </c>
      <c r="G33" s="2">
        <v>0.57615894039735105</v>
      </c>
      <c r="H33" s="2">
        <v>0.57683741648106901</v>
      </c>
      <c r="I33" s="2">
        <v>0.53186274509803899</v>
      </c>
      <c r="J33" s="2">
        <v>0.50127226463104302</v>
      </c>
      <c r="K33" s="2">
        <v>0.52345679012345703</v>
      </c>
      <c r="L33" s="2">
        <v>0.502564102564103</v>
      </c>
      <c r="M33" s="2">
        <v>0.49209932279909702</v>
      </c>
      <c r="N33" s="2">
        <v>0.483290488431877</v>
      </c>
      <c r="O33" s="2">
        <v>0.48776978417266198</v>
      </c>
    </row>
    <row r="34" spans="1:16" x14ac:dyDescent="0.3">
      <c r="A34" s="15"/>
      <c r="B34" s="15"/>
    </row>
    <row r="35" spans="1:16" x14ac:dyDescent="0.3">
      <c r="A35" s="15"/>
      <c r="B35" s="15"/>
    </row>
    <row r="36" spans="1:16" x14ac:dyDescent="0.3">
      <c r="A36" s="15"/>
      <c r="B36" s="13"/>
      <c r="C36" s="18" t="s">
        <v>38</v>
      </c>
      <c r="D36" s="18"/>
      <c r="E36" s="18"/>
      <c r="F36" s="18"/>
      <c r="G36" s="18"/>
      <c r="H36" s="18"/>
      <c r="I36" s="18"/>
      <c r="J36" s="18"/>
      <c r="K36" s="18"/>
      <c r="L36" s="18"/>
      <c r="M36" s="18"/>
      <c r="N36" s="18"/>
      <c r="O36" s="6" t="s">
        <v>39</v>
      </c>
      <c r="P36" s="6" t="s">
        <v>40</v>
      </c>
    </row>
    <row r="37" spans="1:16" x14ac:dyDescent="0.3">
      <c r="A37" s="9" t="s">
        <v>41</v>
      </c>
      <c r="B37" s="9" t="s">
        <v>41</v>
      </c>
      <c r="C37" s="4" t="s">
        <v>19</v>
      </c>
      <c r="D37" s="4" t="s">
        <v>20</v>
      </c>
      <c r="E37" s="4" t="s">
        <v>21</v>
      </c>
      <c r="F37" s="4" t="s">
        <v>22</v>
      </c>
      <c r="G37" s="4" t="s">
        <v>23</v>
      </c>
      <c r="H37" s="4" t="s">
        <v>24</v>
      </c>
      <c r="I37" s="4" t="s">
        <v>25</v>
      </c>
      <c r="J37" s="4" t="s">
        <v>26</v>
      </c>
      <c r="K37" s="4" t="s">
        <v>27</v>
      </c>
      <c r="L37" s="4" t="s">
        <v>28</v>
      </c>
      <c r="M37" s="4" t="s">
        <v>29</v>
      </c>
      <c r="N37" s="4" t="s">
        <v>30</v>
      </c>
      <c r="O37" s="4" t="s">
        <v>31</v>
      </c>
      <c r="P37" s="4" t="s">
        <v>32</v>
      </c>
    </row>
    <row r="38" spans="1:16" x14ac:dyDescent="0.3">
      <c r="A38" s="8" t="s">
        <v>13</v>
      </c>
      <c r="B38" s="8" t="s">
        <v>57</v>
      </c>
      <c r="C38" s="2">
        <v>3.2750150823062998E-2</v>
      </c>
      <c r="D38" s="2">
        <v>2.9708754068263399E-2</v>
      </c>
      <c r="E38" s="2">
        <v>3.1769187130237499E-2</v>
      </c>
      <c r="F38" s="2">
        <v>3.6564291885947703E-2</v>
      </c>
      <c r="G38" s="2">
        <v>3.3493729397946398E-2</v>
      </c>
      <c r="H38" s="2">
        <v>2.87788246508047E-2</v>
      </c>
      <c r="I38" s="2">
        <v>3.35685268334402E-2</v>
      </c>
      <c r="J38" s="2">
        <v>3.9994483519514498E-2</v>
      </c>
      <c r="K38" s="2">
        <v>3.09309110197587E-2</v>
      </c>
      <c r="L38" s="2">
        <v>1.3827700421262501E-2</v>
      </c>
      <c r="M38" s="2">
        <v>3.1401655723665399E-2</v>
      </c>
      <c r="N38" s="2">
        <v>3.1706491988805902E-2</v>
      </c>
      <c r="O38" s="3">
        <v>0.112186712637581</v>
      </c>
      <c r="P38" s="3">
        <v>0.359429451333171</v>
      </c>
    </row>
    <row r="39" spans="1:16" x14ac:dyDescent="0.3">
      <c r="A39" s="8" t="s">
        <v>13</v>
      </c>
      <c r="B39" s="8" t="s">
        <v>58</v>
      </c>
      <c r="C39" s="2">
        <v>-9.2238558871063098E-3</v>
      </c>
      <c r="D39" s="2">
        <v>-2.0807638750746E-2</v>
      </c>
      <c r="E39" s="2">
        <v>-2.0315293352836002E-2</v>
      </c>
      <c r="F39" s="2">
        <v>-7.5481088254810902E-3</v>
      </c>
      <c r="G39" s="2">
        <v>-6.9368992895946502E-3</v>
      </c>
      <c r="H39" s="2">
        <v>-6.9853560006732903E-3</v>
      </c>
      <c r="I39" s="2">
        <v>-3.2206119162640902E-3</v>
      </c>
      <c r="J39" s="2">
        <v>1.30516112575461E-2</v>
      </c>
      <c r="K39" s="2">
        <v>1.0071761299257199E-2</v>
      </c>
      <c r="L39" s="2">
        <v>-1.91117204703145E-3</v>
      </c>
      <c r="M39" s="2">
        <v>2.1729176206135799E-2</v>
      </c>
      <c r="N39" s="2">
        <v>1.7437359951110201E-2</v>
      </c>
      <c r="O39" s="3">
        <v>4.8008728859792703E-2</v>
      </c>
      <c r="P39" s="3">
        <v>1.4667641800747601E-2</v>
      </c>
    </row>
    <row r="40" spans="1:16" x14ac:dyDescent="0.3">
      <c r="A40" s="8" t="s">
        <v>14</v>
      </c>
      <c r="B40" s="8" t="s">
        <v>57</v>
      </c>
      <c r="C40" s="2">
        <v>4.9043062200956902E-2</v>
      </c>
      <c r="D40" s="2">
        <v>2.7366020524515401E-2</v>
      </c>
      <c r="E40" s="2">
        <v>3.44062153163152E-2</v>
      </c>
      <c r="F40" s="2">
        <v>1.9313304721029999E-2</v>
      </c>
      <c r="G40" s="2">
        <v>3.6842105263157898E-2</v>
      </c>
      <c r="H40" s="2">
        <v>2.6395939086294399E-2</v>
      </c>
      <c r="I40" s="2">
        <v>2.6706231454005899E-2</v>
      </c>
      <c r="J40" s="2">
        <v>3.8535645472061703E-2</v>
      </c>
      <c r="K40" s="2">
        <v>2.3191094619666001E-2</v>
      </c>
      <c r="L40" s="2">
        <v>7.0716228467815098E-2</v>
      </c>
      <c r="M40" s="2">
        <v>2.6248941574936499E-2</v>
      </c>
      <c r="N40" s="2">
        <v>4.9504950495049497E-3</v>
      </c>
      <c r="O40" s="3">
        <v>0.12987012987013</v>
      </c>
      <c r="P40" s="3">
        <v>0.351831298557159</v>
      </c>
    </row>
    <row r="41" spans="1:16" x14ac:dyDescent="0.3">
      <c r="A41" s="8" t="s">
        <v>14</v>
      </c>
      <c r="B41" s="8" t="s">
        <v>58</v>
      </c>
      <c r="C41" s="2">
        <v>-3.50678733031674E-2</v>
      </c>
      <c r="D41" s="2">
        <v>-3.5169988276670602E-2</v>
      </c>
      <c r="E41" s="2">
        <v>-3.1591737545564998E-2</v>
      </c>
      <c r="F41" s="2">
        <v>-1.0037641154328701E-2</v>
      </c>
      <c r="G41" s="2">
        <v>-1.9011406844106502E-2</v>
      </c>
      <c r="H41" s="2">
        <v>-1.8087855297157601E-2</v>
      </c>
      <c r="I41" s="2">
        <v>-7.8947368421052599E-3</v>
      </c>
      <c r="J41" s="2">
        <v>1.0610079575596801E-2</v>
      </c>
      <c r="K41" s="2">
        <v>-1.4435695538057699E-2</v>
      </c>
      <c r="L41" s="2">
        <v>5.5925432756324903E-2</v>
      </c>
      <c r="M41" s="2">
        <v>3.7831021437578802E-3</v>
      </c>
      <c r="N41" s="2">
        <v>7.5376884422110497E-3</v>
      </c>
      <c r="O41" s="3">
        <v>5.2493438320210001E-2</v>
      </c>
      <c r="P41" s="3">
        <v>-2.55164034021871E-2</v>
      </c>
    </row>
    <row r="42" spans="1:16" x14ac:dyDescent="0.3">
      <c r="A42" s="8" t="s">
        <v>15</v>
      </c>
      <c r="B42" s="8" t="s">
        <v>57</v>
      </c>
      <c r="C42" s="2">
        <v>1.8302303565793598E-2</v>
      </c>
      <c r="D42" s="2">
        <v>1.17756430120855E-2</v>
      </c>
      <c r="E42" s="2">
        <v>1.6539050535987799E-2</v>
      </c>
      <c r="F42" s="2">
        <v>3.0129557095510701E-2</v>
      </c>
      <c r="G42" s="2">
        <v>3.04182509505703E-2</v>
      </c>
      <c r="H42" s="2">
        <v>1.6747090547828601E-2</v>
      </c>
      <c r="I42" s="2">
        <v>3.0429927414851999E-2</v>
      </c>
      <c r="J42" s="2">
        <v>9.7534543484150606E-3</v>
      </c>
      <c r="K42" s="2">
        <v>3.9978535014757198E-2</v>
      </c>
      <c r="L42" s="2">
        <v>3.2507739938080503E-2</v>
      </c>
      <c r="M42" s="2">
        <v>1.1744127936032E-2</v>
      </c>
      <c r="N42" s="2">
        <v>7.6562114102247496E-3</v>
      </c>
      <c r="O42" s="3">
        <v>9.4714247383954897E-2</v>
      </c>
      <c r="P42" s="3">
        <v>0.24961715160796299</v>
      </c>
    </row>
    <row r="43" spans="1:16" x14ac:dyDescent="0.3">
      <c r="A43" s="8" t="s">
        <v>15</v>
      </c>
      <c r="B43" s="8" t="s">
        <v>58</v>
      </c>
      <c r="C43" s="2">
        <v>-3.0942334739803099E-2</v>
      </c>
      <c r="D43" s="2">
        <v>-2.57619738751814E-2</v>
      </c>
      <c r="E43" s="2">
        <v>-2.12290502793296E-2</v>
      </c>
      <c r="F43" s="2">
        <v>-3.8051750380517502E-3</v>
      </c>
      <c r="G43" s="2">
        <v>-1.9098548510313201E-2</v>
      </c>
      <c r="H43" s="2">
        <v>-1.3629283489096601E-2</v>
      </c>
      <c r="I43" s="2">
        <v>-1.77654954599289E-2</v>
      </c>
      <c r="J43" s="2">
        <v>-1.0048231511254E-2</v>
      </c>
      <c r="K43" s="2">
        <v>1.3398294762484801E-2</v>
      </c>
      <c r="L43" s="2">
        <v>2.1634615384615401E-2</v>
      </c>
      <c r="M43" s="2">
        <v>1.5686274509803899E-3</v>
      </c>
      <c r="N43" s="2">
        <v>-1.3703993735317201E-2</v>
      </c>
      <c r="O43" s="3">
        <v>2.2736500203004498E-2</v>
      </c>
      <c r="P43" s="3">
        <v>-6.1824953445065202E-2</v>
      </c>
    </row>
    <row r="44" spans="1:16" x14ac:dyDescent="0.3">
      <c r="A44" s="8" t="s">
        <v>16</v>
      </c>
      <c r="B44" s="8" t="s">
        <v>57</v>
      </c>
      <c r="C44" s="2">
        <v>1.69061707523246E-2</v>
      </c>
      <c r="D44" s="2">
        <v>4.1562759767248499E-2</v>
      </c>
      <c r="E44" s="2">
        <v>2.7134876296887499E-2</v>
      </c>
      <c r="F44" s="2">
        <v>2.7195027195027199E-2</v>
      </c>
      <c r="G44" s="2">
        <v>3.2526475037821502E-2</v>
      </c>
      <c r="H44" s="2">
        <v>1.3186813186813201E-2</v>
      </c>
      <c r="I44" s="2">
        <v>1.7353579175705E-2</v>
      </c>
      <c r="J44" s="2">
        <v>2.13219616204691E-2</v>
      </c>
      <c r="K44" s="2">
        <v>3.89700765483647E-2</v>
      </c>
      <c r="L44" s="2">
        <v>0.101138647019424</v>
      </c>
      <c r="M44" s="2">
        <v>2.18978102189781E-2</v>
      </c>
      <c r="N44" s="2">
        <v>-1.3095238095238101E-2</v>
      </c>
      <c r="O44" s="3">
        <v>0.153792623521225</v>
      </c>
      <c r="P44" s="3">
        <v>0.32322426177174801</v>
      </c>
    </row>
    <row r="45" spans="1:16" x14ac:dyDescent="0.3">
      <c r="A45" s="8" t="s">
        <v>16</v>
      </c>
      <c r="B45" s="8" t="s">
        <v>58</v>
      </c>
      <c r="C45" s="2">
        <v>-5.4355400696864099E-2</v>
      </c>
      <c r="D45" s="2">
        <v>-3.83198231392778E-2</v>
      </c>
      <c r="E45" s="2">
        <v>-3.1417624521072801E-2</v>
      </c>
      <c r="F45" s="2">
        <v>-1.8987341772151899E-2</v>
      </c>
      <c r="G45" s="2">
        <v>-1.1290322580645201E-2</v>
      </c>
      <c r="H45" s="2">
        <v>-7.34094616639478E-3</v>
      </c>
      <c r="I45" s="2">
        <v>-7.3952341824157801E-3</v>
      </c>
      <c r="J45" s="2">
        <v>-3.06291390728477E-2</v>
      </c>
      <c r="K45" s="2">
        <v>2.5619128949615701E-3</v>
      </c>
      <c r="L45" s="2">
        <v>8.5178875638841606E-2</v>
      </c>
      <c r="M45" s="2">
        <v>2.1193092621664099E-2</v>
      </c>
      <c r="N45" s="2">
        <v>-2.84396617986164E-2</v>
      </c>
      <c r="O45" s="3">
        <v>7.9419299743808694E-2</v>
      </c>
      <c r="P45" s="3">
        <v>-3.1417624521072801E-2</v>
      </c>
    </row>
    <row r="46" spans="1:16" x14ac:dyDescent="0.3">
      <c r="A46" s="8" t="s">
        <v>17</v>
      </c>
      <c r="B46" s="8" t="s">
        <v>57</v>
      </c>
      <c r="C46" s="2">
        <v>-5.5401662049861501E-2</v>
      </c>
      <c r="D46" s="2">
        <v>-0.17008797653958899</v>
      </c>
      <c r="E46" s="2">
        <v>-0.307420494699647</v>
      </c>
      <c r="F46" s="2">
        <v>-2.04081632653061E-2</v>
      </c>
      <c r="G46" s="2">
        <v>-1.0416666666666701E-2</v>
      </c>
      <c r="H46" s="2">
        <v>5.2631578947368403E-3</v>
      </c>
      <c r="I46" s="2">
        <v>2.6178010471204199E-2</v>
      </c>
      <c r="J46" s="2">
        <v>-1.53061224489796E-2</v>
      </c>
      <c r="K46" s="2">
        <v>5.1813471502590702E-3</v>
      </c>
      <c r="L46" s="2">
        <v>0.15979381443299001</v>
      </c>
      <c r="M46" s="2">
        <v>-0.10666666666666701</v>
      </c>
      <c r="N46" s="2">
        <v>0.77114427860696499</v>
      </c>
      <c r="O46" s="3">
        <v>0.84455958549222798</v>
      </c>
      <c r="P46" s="3">
        <v>0.25795053003533602</v>
      </c>
    </row>
    <row r="47" spans="1:16" x14ac:dyDescent="0.3">
      <c r="A47" s="8" t="s">
        <v>17</v>
      </c>
      <c r="B47" s="8" t="s">
        <v>58</v>
      </c>
      <c r="C47" s="2">
        <v>-0.13834586466165399</v>
      </c>
      <c r="D47" s="2">
        <v>-0.181500872600349</v>
      </c>
      <c r="E47" s="2">
        <v>-0.34115138592750499</v>
      </c>
      <c r="F47" s="2">
        <v>-0.15533980582524301</v>
      </c>
      <c r="G47" s="2">
        <v>-7.6628352490421504E-3</v>
      </c>
      <c r="H47" s="2">
        <v>-0.162162162162162</v>
      </c>
      <c r="I47" s="2">
        <v>-9.2165898617511496E-2</v>
      </c>
      <c r="J47" s="2">
        <v>7.6142131979695396E-2</v>
      </c>
      <c r="K47" s="2">
        <v>-7.5471698113207503E-2</v>
      </c>
      <c r="L47" s="2">
        <v>0.11224489795918401</v>
      </c>
      <c r="M47" s="2">
        <v>-0.13761467889908299</v>
      </c>
      <c r="N47" s="2">
        <v>0.80319148936170204</v>
      </c>
      <c r="O47" s="3">
        <v>0.59905660377358505</v>
      </c>
      <c r="P47" s="3">
        <v>-0.27718550106609802</v>
      </c>
    </row>
    <row r="48" spans="1:16" x14ac:dyDescent="0.3">
      <c r="A48" s="11" t="s">
        <v>18</v>
      </c>
      <c r="B48" s="11" t="s">
        <v>18</v>
      </c>
      <c r="C48" s="3">
        <v>5.6044835868695004E-3</v>
      </c>
      <c r="D48" s="3">
        <v>-2.32218683651805E-4</v>
      </c>
      <c r="E48" s="3">
        <v>5.3090884958688703E-4</v>
      </c>
      <c r="F48" s="3">
        <v>1.33983351573641E-2</v>
      </c>
      <c r="G48" s="3">
        <v>1.3368458945577101E-2</v>
      </c>
      <c r="H48" s="3">
        <v>1.0059582438520299E-2</v>
      </c>
      <c r="I48" s="3">
        <v>1.5202864724877699E-2</v>
      </c>
      <c r="J48" s="3">
        <v>2.4108337926147499E-2</v>
      </c>
      <c r="K48" s="3">
        <v>2.1726428439633402E-2</v>
      </c>
      <c r="L48" s="3">
        <v>1.4868545802043699E-2</v>
      </c>
      <c r="M48" s="3">
        <v>2.38148197576998E-2</v>
      </c>
      <c r="N48" s="3">
        <v>2.48251089900497E-2</v>
      </c>
      <c r="O48" s="3">
        <v>8.7966664616520099E-2</v>
      </c>
      <c r="P48" s="3">
        <v>0.17392242094435401</v>
      </c>
    </row>
    <row r="49" spans="1:2" x14ac:dyDescent="0.3">
      <c r="A49" s="15"/>
      <c r="B49" s="15"/>
    </row>
    <row r="50" spans="1:2" x14ac:dyDescent="0.3">
      <c r="A50" s="13" t="s">
        <v>42</v>
      </c>
      <c r="B50" s="15"/>
    </row>
    <row r="51" spans="1:2" x14ac:dyDescent="0.3">
      <c r="A51" s="14" t="s">
        <v>43</v>
      </c>
      <c r="B51" s="15"/>
    </row>
    <row r="52" spans="1:2" x14ac:dyDescent="0.3">
      <c r="A52" s="14" t="s">
        <v>44</v>
      </c>
      <c r="B52" s="15"/>
    </row>
    <row r="53" spans="1:2" x14ac:dyDescent="0.3">
      <c r="A53" s="14" t="s">
        <v>45</v>
      </c>
      <c r="B53" s="15"/>
    </row>
    <row r="54" spans="1:2" x14ac:dyDescent="0.3">
      <c r="A54" s="14" t="s">
        <v>46</v>
      </c>
      <c r="B54" s="15"/>
    </row>
    <row r="55" spans="1:2" x14ac:dyDescent="0.3">
      <c r="A55" s="14" t="s">
        <v>47</v>
      </c>
      <c r="B55" s="15"/>
    </row>
    <row r="56" spans="1:2" x14ac:dyDescent="0.3">
      <c r="A56" s="14" t="s">
        <v>61</v>
      </c>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22:O22"/>
    <mergeCell ref="C36:N3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157</v>
      </c>
      <c r="B1" s="15"/>
    </row>
    <row r="2" spans="1:15" ht="15.6" x14ac:dyDescent="0.3">
      <c r="A2" s="12" t="s">
        <v>154</v>
      </c>
      <c r="B2" s="15"/>
    </row>
    <row r="3" spans="1:15" ht="15.6" x14ac:dyDescent="0.3">
      <c r="A3" s="12" t="s">
        <v>35</v>
      </c>
      <c r="B3" s="15"/>
    </row>
    <row r="4" spans="1:15" ht="15.6" x14ac:dyDescent="0.3">
      <c r="A4" s="12" t="s">
        <v>60</v>
      </c>
      <c r="B4" s="15"/>
    </row>
    <row r="5" spans="1:15" ht="15.6" x14ac:dyDescent="0.3">
      <c r="A5" s="12" t="s">
        <v>55</v>
      </c>
      <c r="B5" s="15"/>
    </row>
    <row r="6" spans="1:15" x14ac:dyDescent="0.3">
      <c r="A6" s="16" t="str">
        <f>HYPERLINK("#'Table of contents'!A28",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62</v>
      </c>
      <c r="C9" s="1">
        <v>476</v>
      </c>
      <c r="D9" s="1">
        <v>455</v>
      </c>
      <c r="E9" s="1">
        <v>524</v>
      </c>
      <c r="F9" s="1">
        <v>522</v>
      </c>
      <c r="G9" s="1">
        <v>468</v>
      </c>
      <c r="H9" s="1">
        <v>395</v>
      </c>
      <c r="I9" s="1">
        <v>338</v>
      </c>
      <c r="J9" s="1">
        <v>319</v>
      </c>
      <c r="K9" s="1">
        <v>268</v>
      </c>
      <c r="L9" s="1">
        <v>233</v>
      </c>
      <c r="M9" s="1">
        <v>190</v>
      </c>
      <c r="N9" s="1">
        <v>175</v>
      </c>
      <c r="O9" s="1">
        <v>175</v>
      </c>
    </row>
    <row r="10" spans="1:15" x14ac:dyDescent="0.3">
      <c r="A10" s="7" t="s">
        <v>13</v>
      </c>
      <c r="B10" s="7" t="s">
        <v>63</v>
      </c>
      <c r="C10" s="1">
        <v>8265</v>
      </c>
      <c r="D10" s="1">
        <v>8578</v>
      </c>
      <c r="E10" s="1">
        <v>8864</v>
      </c>
      <c r="F10" s="1">
        <v>9192</v>
      </c>
      <c r="G10" s="1">
        <v>9653</v>
      </c>
      <c r="H10" s="1">
        <v>10059</v>
      </c>
      <c r="I10" s="1">
        <v>10292</v>
      </c>
      <c r="J10" s="1">
        <v>10437</v>
      </c>
      <c r="K10" s="1">
        <v>10614</v>
      </c>
      <c r="L10" s="1">
        <v>10672</v>
      </c>
      <c r="M10" s="1">
        <v>10576</v>
      </c>
      <c r="N10" s="1">
        <v>10604</v>
      </c>
      <c r="O10" s="1">
        <v>10607</v>
      </c>
    </row>
    <row r="11" spans="1:15" x14ac:dyDescent="0.3">
      <c r="A11" s="7" t="s">
        <v>13</v>
      </c>
      <c r="B11" s="7" t="s">
        <v>64</v>
      </c>
      <c r="C11" s="1">
        <v>7652</v>
      </c>
      <c r="D11" s="1">
        <v>7851</v>
      </c>
      <c r="E11" s="1">
        <v>8055</v>
      </c>
      <c r="F11" s="1">
        <v>8286</v>
      </c>
      <c r="G11" s="1">
        <v>8541</v>
      </c>
      <c r="H11" s="1">
        <v>8917</v>
      </c>
      <c r="I11" s="1">
        <v>9345</v>
      </c>
      <c r="J11" s="1">
        <v>9878</v>
      </c>
      <c r="K11" s="1">
        <v>10483</v>
      </c>
      <c r="L11" s="1">
        <v>11040</v>
      </c>
      <c r="M11" s="1">
        <v>11384</v>
      </c>
      <c r="N11" s="1">
        <v>12017</v>
      </c>
      <c r="O11" s="1">
        <v>12622</v>
      </c>
    </row>
    <row r="12" spans="1:15" x14ac:dyDescent="0.3">
      <c r="A12" s="7" t="s">
        <v>13</v>
      </c>
      <c r="B12" s="7" t="s">
        <v>65</v>
      </c>
      <c r="C12" s="1">
        <v>5240</v>
      </c>
      <c r="D12" s="1">
        <v>5483</v>
      </c>
      <c r="E12" s="1">
        <v>5726</v>
      </c>
      <c r="F12" s="1">
        <v>5947</v>
      </c>
      <c r="G12" s="1">
        <v>6194</v>
      </c>
      <c r="H12" s="1">
        <v>6317</v>
      </c>
      <c r="I12" s="1">
        <v>6383</v>
      </c>
      <c r="J12" s="1">
        <v>6530</v>
      </c>
      <c r="K12" s="1">
        <v>6745</v>
      </c>
      <c r="L12" s="1">
        <v>6968</v>
      </c>
      <c r="M12" s="1">
        <v>7096</v>
      </c>
      <c r="N12" s="1">
        <v>7353</v>
      </c>
      <c r="O12" s="1">
        <v>7658</v>
      </c>
    </row>
    <row r="13" spans="1:15" x14ac:dyDescent="0.3">
      <c r="A13" s="7" t="s">
        <v>13</v>
      </c>
      <c r="B13" s="7" t="s">
        <v>66</v>
      </c>
      <c r="C13" s="1">
        <v>1343</v>
      </c>
      <c r="D13" s="1">
        <v>1382</v>
      </c>
      <c r="E13" s="1">
        <v>1308</v>
      </c>
      <c r="F13" s="1">
        <v>1316</v>
      </c>
      <c r="G13" s="1">
        <v>1327</v>
      </c>
      <c r="H13" s="1">
        <v>1380</v>
      </c>
      <c r="I13" s="1">
        <v>1465</v>
      </c>
      <c r="J13" s="1">
        <v>1585</v>
      </c>
      <c r="K13" s="1">
        <v>1788</v>
      </c>
      <c r="L13" s="1">
        <v>1917</v>
      </c>
      <c r="M13" s="1">
        <v>2007</v>
      </c>
      <c r="N13" s="1">
        <v>2076</v>
      </c>
      <c r="O13" s="1">
        <v>2185</v>
      </c>
    </row>
    <row r="14" spans="1:15" x14ac:dyDescent="0.3">
      <c r="A14" s="7" t="s">
        <v>13</v>
      </c>
      <c r="B14" s="7" t="s">
        <v>67</v>
      </c>
      <c r="C14" s="1">
        <v>230</v>
      </c>
      <c r="D14" s="1">
        <v>217</v>
      </c>
      <c r="E14" s="1">
        <v>201</v>
      </c>
      <c r="F14" s="1">
        <v>199</v>
      </c>
      <c r="G14" s="1">
        <v>210</v>
      </c>
      <c r="H14" s="1">
        <v>209</v>
      </c>
      <c r="I14" s="1">
        <v>239</v>
      </c>
      <c r="J14" s="1">
        <v>255</v>
      </c>
      <c r="K14" s="1">
        <v>266</v>
      </c>
      <c r="L14" s="1">
        <v>267</v>
      </c>
      <c r="M14" s="1">
        <v>274</v>
      </c>
      <c r="N14" s="1">
        <v>292</v>
      </c>
      <c r="O14" s="1">
        <v>301</v>
      </c>
    </row>
    <row r="15" spans="1:15" x14ac:dyDescent="0.3">
      <c r="A15" s="7" t="s">
        <v>13</v>
      </c>
      <c r="B15" s="7" t="s">
        <v>68</v>
      </c>
      <c r="C15" s="1">
        <v>253</v>
      </c>
      <c r="D15" s="1">
        <v>229</v>
      </c>
      <c r="E15" s="1">
        <v>235</v>
      </c>
      <c r="F15" s="1">
        <v>236</v>
      </c>
      <c r="G15" s="1">
        <v>218</v>
      </c>
      <c r="H15" s="1">
        <v>207</v>
      </c>
      <c r="I15" s="1">
        <v>181</v>
      </c>
      <c r="J15" s="1">
        <v>164</v>
      </c>
      <c r="K15" s="1">
        <v>143</v>
      </c>
      <c r="L15" s="1">
        <v>115</v>
      </c>
      <c r="M15" s="1">
        <v>119</v>
      </c>
      <c r="N15" s="1">
        <v>121</v>
      </c>
      <c r="O15" s="1">
        <v>101</v>
      </c>
    </row>
    <row r="16" spans="1:15" x14ac:dyDescent="0.3">
      <c r="A16" s="7" t="s">
        <v>13</v>
      </c>
      <c r="B16" s="7" t="s">
        <v>69</v>
      </c>
      <c r="C16" s="1">
        <v>5349</v>
      </c>
      <c r="D16" s="1">
        <v>5424</v>
      </c>
      <c r="E16" s="1">
        <v>5496</v>
      </c>
      <c r="F16" s="1">
        <v>5506</v>
      </c>
      <c r="G16" s="1">
        <v>5482</v>
      </c>
      <c r="H16" s="1">
        <v>5429</v>
      </c>
      <c r="I16" s="1">
        <v>5371</v>
      </c>
      <c r="J16" s="1">
        <v>5379</v>
      </c>
      <c r="K16" s="1">
        <v>5486</v>
      </c>
      <c r="L16" s="1">
        <v>5709</v>
      </c>
      <c r="M16" s="1">
        <v>5884</v>
      </c>
      <c r="N16" s="1">
        <v>6256</v>
      </c>
      <c r="O16" s="1">
        <v>6689</v>
      </c>
    </row>
    <row r="17" spans="1:15" x14ac:dyDescent="0.3">
      <c r="A17" s="7" t="s">
        <v>13</v>
      </c>
      <c r="B17" s="7" t="s">
        <v>70</v>
      </c>
      <c r="C17" s="1">
        <v>6667</v>
      </c>
      <c r="D17" s="1">
        <v>6607</v>
      </c>
      <c r="E17" s="1">
        <v>6516</v>
      </c>
      <c r="F17" s="1">
        <v>6448</v>
      </c>
      <c r="G17" s="1">
        <v>6595</v>
      </c>
      <c r="H17" s="1">
        <v>6768</v>
      </c>
      <c r="I17" s="1">
        <v>6915</v>
      </c>
      <c r="J17" s="1">
        <v>7054</v>
      </c>
      <c r="K17" s="1">
        <v>7213</v>
      </c>
      <c r="L17" s="1">
        <v>7318</v>
      </c>
      <c r="M17" s="1">
        <v>7281</v>
      </c>
      <c r="N17" s="1">
        <v>7413</v>
      </c>
      <c r="O17" s="1">
        <v>7533</v>
      </c>
    </row>
    <row r="18" spans="1:15" x14ac:dyDescent="0.3">
      <c r="A18" s="7" t="s">
        <v>13</v>
      </c>
      <c r="B18" s="7" t="s">
        <v>71</v>
      </c>
      <c r="C18" s="1">
        <v>7952</v>
      </c>
      <c r="D18" s="1">
        <v>7895</v>
      </c>
      <c r="E18" s="1">
        <v>7754</v>
      </c>
      <c r="F18" s="1">
        <v>7599</v>
      </c>
      <c r="G18" s="1">
        <v>7404</v>
      </c>
      <c r="H18" s="1">
        <v>7150</v>
      </c>
      <c r="I18" s="1">
        <v>6850</v>
      </c>
      <c r="J18" s="1">
        <v>6562</v>
      </c>
      <c r="K18" s="1">
        <v>6394</v>
      </c>
      <c r="L18" s="1">
        <v>6271</v>
      </c>
      <c r="M18" s="1">
        <v>6155</v>
      </c>
      <c r="N18" s="1">
        <v>6151</v>
      </c>
      <c r="O18" s="1">
        <v>6081</v>
      </c>
    </row>
    <row r="19" spans="1:15" x14ac:dyDescent="0.3">
      <c r="A19" s="7" t="s">
        <v>13</v>
      </c>
      <c r="B19" s="7" t="s">
        <v>72</v>
      </c>
      <c r="C19" s="1">
        <v>4068</v>
      </c>
      <c r="D19" s="1">
        <v>3901</v>
      </c>
      <c r="E19" s="1">
        <v>3610</v>
      </c>
      <c r="F19" s="1">
        <v>3411</v>
      </c>
      <c r="G19" s="1">
        <v>3329</v>
      </c>
      <c r="H19" s="1">
        <v>3267</v>
      </c>
      <c r="I19" s="1">
        <v>3287</v>
      </c>
      <c r="J19" s="1">
        <v>3349</v>
      </c>
      <c r="K19" s="1">
        <v>3545</v>
      </c>
      <c r="L19" s="1">
        <v>3609</v>
      </c>
      <c r="M19" s="1">
        <v>3566</v>
      </c>
      <c r="N19" s="1">
        <v>3569</v>
      </c>
      <c r="O19" s="1">
        <v>3581</v>
      </c>
    </row>
    <row r="20" spans="1:15" x14ac:dyDescent="0.3">
      <c r="A20" s="7" t="s">
        <v>13</v>
      </c>
      <c r="B20" s="7" t="s">
        <v>73</v>
      </c>
      <c r="C20" s="1">
        <v>1080</v>
      </c>
      <c r="D20" s="1">
        <v>1079</v>
      </c>
      <c r="E20" s="1">
        <v>1001</v>
      </c>
      <c r="F20" s="1">
        <v>912</v>
      </c>
      <c r="G20" s="1">
        <v>902</v>
      </c>
      <c r="H20" s="1">
        <v>943</v>
      </c>
      <c r="I20" s="1">
        <v>994</v>
      </c>
      <c r="J20" s="1">
        <v>1014</v>
      </c>
      <c r="K20" s="1">
        <v>1048</v>
      </c>
      <c r="L20" s="1">
        <v>1047</v>
      </c>
      <c r="M20" s="1">
        <v>1018</v>
      </c>
      <c r="N20" s="1">
        <v>1035</v>
      </c>
      <c r="O20" s="1">
        <v>988</v>
      </c>
    </row>
    <row r="21" spans="1:15" x14ac:dyDescent="0.3">
      <c r="A21" s="7" t="s">
        <v>14</v>
      </c>
      <c r="B21" s="7" t="s">
        <v>62</v>
      </c>
      <c r="C21" s="1">
        <v>22</v>
      </c>
      <c r="D21" s="1">
        <v>34</v>
      </c>
      <c r="E21" s="1">
        <v>26</v>
      </c>
      <c r="F21" s="1">
        <v>22</v>
      </c>
      <c r="G21" s="1">
        <v>22</v>
      </c>
      <c r="H21" s="1">
        <v>27</v>
      </c>
      <c r="I21" s="1">
        <v>16</v>
      </c>
      <c r="J21" s="1">
        <v>15</v>
      </c>
      <c r="K21" s="1">
        <v>14</v>
      </c>
      <c r="L21" s="1">
        <v>12</v>
      </c>
      <c r="M21" s="1">
        <v>12</v>
      </c>
      <c r="N21" s="1">
        <v>9</v>
      </c>
      <c r="O21" s="1">
        <v>6</v>
      </c>
    </row>
    <row r="22" spans="1:15" x14ac:dyDescent="0.3">
      <c r="A22" s="7" t="s">
        <v>14</v>
      </c>
      <c r="B22" s="7" t="s">
        <v>63</v>
      </c>
      <c r="C22" s="1">
        <v>343</v>
      </c>
      <c r="D22" s="1">
        <v>355</v>
      </c>
      <c r="E22" s="1">
        <v>387</v>
      </c>
      <c r="F22" s="1">
        <v>411</v>
      </c>
      <c r="G22" s="1">
        <v>430</v>
      </c>
      <c r="H22" s="1">
        <v>442</v>
      </c>
      <c r="I22" s="1">
        <v>450</v>
      </c>
      <c r="J22" s="1">
        <v>439</v>
      </c>
      <c r="K22" s="1">
        <v>434</v>
      </c>
      <c r="L22" s="1">
        <v>429</v>
      </c>
      <c r="M22" s="1">
        <v>452</v>
      </c>
      <c r="N22" s="1">
        <v>463</v>
      </c>
      <c r="O22" s="1">
        <v>446</v>
      </c>
    </row>
    <row r="23" spans="1:15" x14ac:dyDescent="0.3">
      <c r="A23" s="7" t="s">
        <v>14</v>
      </c>
      <c r="B23" s="7" t="s">
        <v>64</v>
      </c>
      <c r="C23" s="1">
        <v>266</v>
      </c>
      <c r="D23" s="1">
        <v>254</v>
      </c>
      <c r="E23" s="1">
        <v>253</v>
      </c>
      <c r="F23" s="1">
        <v>257</v>
      </c>
      <c r="G23" s="1">
        <v>254</v>
      </c>
      <c r="H23" s="1">
        <v>253</v>
      </c>
      <c r="I23" s="1">
        <v>282</v>
      </c>
      <c r="J23" s="1">
        <v>314</v>
      </c>
      <c r="K23" s="1">
        <v>346</v>
      </c>
      <c r="L23" s="1">
        <v>377</v>
      </c>
      <c r="M23" s="1">
        <v>410</v>
      </c>
      <c r="N23" s="1">
        <v>422</v>
      </c>
      <c r="O23" s="1">
        <v>462</v>
      </c>
    </row>
    <row r="24" spans="1:15" x14ac:dyDescent="0.3">
      <c r="A24" s="7" t="s">
        <v>14</v>
      </c>
      <c r="B24" s="7" t="s">
        <v>65</v>
      </c>
      <c r="C24" s="1">
        <v>174</v>
      </c>
      <c r="D24" s="1">
        <v>197</v>
      </c>
      <c r="E24" s="1">
        <v>194</v>
      </c>
      <c r="F24" s="1">
        <v>206</v>
      </c>
      <c r="G24" s="1">
        <v>208</v>
      </c>
      <c r="H24" s="1">
        <v>220</v>
      </c>
      <c r="I24" s="1">
        <v>216</v>
      </c>
      <c r="J24" s="1">
        <v>215</v>
      </c>
      <c r="K24" s="1">
        <v>219</v>
      </c>
      <c r="L24" s="1">
        <v>229</v>
      </c>
      <c r="M24" s="1">
        <v>241</v>
      </c>
      <c r="N24" s="1">
        <v>234</v>
      </c>
      <c r="O24" s="1">
        <v>232</v>
      </c>
    </row>
    <row r="25" spans="1:15" x14ac:dyDescent="0.3">
      <c r="A25" s="7" t="s">
        <v>14</v>
      </c>
      <c r="B25" s="7" t="s">
        <v>66</v>
      </c>
      <c r="C25" s="1">
        <v>30</v>
      </c>
      <c r="D25" s="1">
        <v>36</v>
      </c>
      <c r="E25" s="1">
        <v>39</v>
      </c>
      <c r="F25" s="1">
        <v>34</v>
      </c>
      <c r="G25" s="1">
        <v>33</v>
      </c>
      <c r="H25" s="1">
        <v>40</v>
      </c>
      <c r="I25" s="1">
        <v>44</v>
      </c>
      <c r="J25" s="1">
        <v>50</v>
      </c>
      <c r="K25" s="1">
        <v>60</v>
      </c>
      <c r="L25" s="1">
        <v>51</v>
      </c>
      <c r="M25" s="1">
        <v>62</v>
      </c>
      <c r="N25" s="1">
        <v>79</v>
      </c>
      <c r="O25" s="1">
        <v>65</v>
      </c>
    </row>
    <row r="26" spans="1:15" x14ac:dyDescent="0.3">
      <c r="A26" s="7" t="s">
        <v>14</v>
      </c>
      <c r="B26" s="7" t="s">
        <v>67</v>
      </c>
      <c r="C26" s="1">
        <v>1</v>
      </c>
      <c r="D26" s="1">
        <v>1</v>
      </c>
      <c r="E26" s="1">
        <v>2</v>
      </c>
      <c r="F26" s="1">
        <v>2</v>
      </c>
      <c r="G26" s="1">
        <v>3</v>
      </c>
      <c r="H26" s="1">
        <v>3</v>
      </c>
      <c r="I26" s="1">
        <v>3</v>
      </c>
      <c r="J26" s="1">
        <v>5</v>
      </c>
      <c r="K26" s="1">
        <v>5</v>
      </c>
      <c r="L26" s="1">
        <v>5</v>
      </c>
      <c r="M26" s="1">
        <v>4</v>
      </c>
      <c r="N26" s="1">
        <v>5</v>
      </c>
      <c r="O26" s="1">
        <v>7</v>
      </c>
    </row>
    <row r="27" spans="1:15" x14ac:dyDescent="0.3">
      <c r="A27" s="7" t="s">
        <v>14</v>
      </c>
      <c r="B27" s="7" t="s">
        <v>68</v>
      </c>
      <c r="C27" s="1">
        <v>10</v>
      </c>
      <c r="D27" s="1">
        <v>7</v>
      </c>
      <c r="E27" s="1">
        <v>6</v>
      </c>
      <c r="F27" s="1">
        <v>6</v>
      </c>
      <c r="G27" s="1">
        <v>5</v>
      </c>
      <c r="H27" s="1">
        <v>5</v>
      </c>
      <c r="I27" s="1">
        <v>10</v>
      </c>
      <c r="J27" s="1">
        <v>9</v>
      </c>
      <c r="K27" s="1">
        <v>5</v>
      </c>
      <c r="L27" s="1">
        <v>5</v>
      </c>
      <c r="M27" s="1">
        <v>5</v>
      </c>
      <c r="N27" s="1">
        <v>0</v>
      </c>
      <c r="O27" s="1">
        <v>0</v>
      </c>
    </row>
    <row r="28" spans="1:15" x14ac:dyDescent="0.3">
      <c r="A28" s="7" t="s">
        <v>14</v>
      </c>
      <c r="B28" s="7" t="s">
        <v>69</v>
      </c>
      <c r="C28" s="1">
        <v>190</v>
      </c>
      <c r="D28" s="1">
        <v>191</v>
      </c>
      <c r="E28" s="1">
        <v>186</v>
      </c>
      <c r="F28" s="1">
        <v>181</v>
      </c>
      <c r="G28" s="1">
        <v>179</v>
      </c>
      <c r="H28" s="1">
        <v>180</v>
      </c>
      <c r="I28" s="1">
        <v>169</v>
      </c>
      <c r="J28" s="1">
        <v>173</v>
      </c>
      <c r="K28" s="1">
        <v>173</v>
      </c>
      <c r="L28" s="1">
        <v>169</v>
      </c>
      <c r="M28" s="1">
        <v>196</v>
      </c>
      <c r="N28" s="1">
        <v>206</v>
      </c>
      <c r="O28" s="1">
        <v>211</v>
      </c>
    </row>
    <row r="29" spans="1:15" x14ac:dyDescent="0.3">
      <c r="A29" s="7" t="s">
        <v>14</v>
      </c>
      <c r="B29" s="7" t="s">
        <v>70</v>
      </c>
      <c r="C29" s="1">
        <v>222</v>
      </c>
      <c r="D29" s="1">
        <v>212</v>
      </c>
      <c r="E29" s="1">
        <v>208</v>
      </c>
      <c r="F29" s="1">
        <v>197</v>
      </c>
      <c r="G29" s="1">
        <v>189</v>
      </c>
      <c r="H29" s="1">
        <v>185</v>
      </c>
      <c r="I29" s="1">
        <v>188</v>
      </c>
      <c r="J29" s="1">
        <v>202</v>
      </c>
      <c r="K29" s="1">
        <v>206</v>
      </c>
      <c r="L29" s="1">
        <v>207</v>
      </c>
      <c r="M29" s="1">
        <v>226</v>
      </c>
      <c r="N29" s="1">
        <v>225</v>
      </c>
      <c r="O29" s="1">
        <v>238</v>
      </c>
    </row>
    <row r="30" spans="1:15" x14ac:dyDescent="0.3">
      <c r="A30" s="7" t="s">
        <v>14</v>
      </c>
      <c r="B30" s="7" t="s">
        <v>71</v>
      </c>
      <c r="C30" s="1">
        <v>320</v>
      </c>
      <c r="D30" s="1">
        <v>311</v>
      </c>
      <c r="E30" s="1">
        <v>286</v>
      </c>
      <c r="F30" s="1">
        <v>290</v>
      </c>
      <c r="G30" s="1">
        <v>287</v>
      </c>
      <c r="H30" s="1">
        <v>267</v>
      </c>
      <c r="I30" s="1">
        <v>251</v>
      </c>
      <c r="J30" s="1">
        <v>234</v>
      </c>
      <c r="K30" s="1">
        <v>227</v>
      </c>
      <c r="L30" s="1">
        <v>218</v>
      </c>
      <c r="M30" s="1">
        <v>210</v>
      </c>
      <c r="N30" s="1">
        <v>204</v>
      </c>
      <c r="O30" s="1">
        <v>199</v>
      </c>
    </row>
    <row r="31" spans="1:15" x14ac:dyDescent="0.3">
      <c r="A31" s="7" t="s">
        <v>14</v>
      </c>
      <c r="B31" s="7" t="s">
        <v>72</v>
      </c>
      <c r="C31" s="1">
        <v>127</v>
      </c>
      <c r="D31" s="1">
        <v>120</v>
      </c>
      <c r="E31" s="1">
        <v>127</v>
      </c>
      <c r="F31" s="1">
        <v>115</v>
      </c>
      <c r="G31" s="1">
        <v>122</v>
      </c>
      <c r="H31" s="1">
        <v>126</v>
      </c>
      <c r="I31" s="1">
        <v>128</v>
      </c>
      <c r="J31" s="1">
        <v>124</v>
      </c>
      <c r="K31" s="1">
        <v>137</v>
      </c>
      <c r="L31" s="1">
        <v>135</v>
      </c>
      <c r="M31" s="1">
        <v>138</v>
      </c>
      <c r="N31" s="1">
        <v>140</v>
      </c>
      <c r="O31" s="1">
        <v>129</v>
      </c>
    </row>
    <row r="32" spans="1:15" x14ac:dyDescent="0.3">
      <c r="A32" s="7" t="s">
        <v>14</v>
      </c>
      <c r="B32" s="7" t="s">
        <v>73</v>
      </c>
      <c r="C32" s="1">
        <v>15</v>
      </c>
      <c r="D32" s="1">
        <v>12</v>
      </c>
      <c r="E32" s="1">
        <v>10</v>
      </c>
      <c r="F32" s="1">
        <v>8</v>
      </c>
      <c r="G32" s="1">
        <v>7</v>
      </c>
      <c r="H32" s="1">
        <v>11</v>
      </c>
      <c r="I32" s="1">
        <v>14</v>
      </c>
      <c r="J32" s="1">
        <v>12</v>
      </c>
      <c r="K32" s="1">
        <v>14</v>
      </c>
      <c r="L32" s="1">
        <v>17</v>
      </c>
      <c r="M32" s="1">
        <v>18</v>
      </c>
      <c r="N32" s="1">
        <v>21</v>
      </c>
      <c r="O32" s="1">
        <v>25</v>
      </c>
    </row>
    <row r="33" spans="1:15" x14ac:dyDescent="0.3">
      <c r="A33" s="7" t="s">
        <v>15</v>
      </c>
      <c r="B33" s="7" t="s">
        <v>62</v>
      </c>
      <c r="C33" s="1">
        <v>98</v>
      </c>
      <c r="D33" s="1">
        <v>83</v>
      </c>
      <c r="E33" s="1">
        <v>58</v>
      </c>
      <c r="F33" s="1">
        <v>64</v>
      </c>
      <c r="G33" s="1">
        <v>58</v>
      </c>
      <c r="H33" s="1">
        <v>49</v>
      </c>
      <c r="I33" s="1">
        <v>40</v>
      </c>
      <c r="J33" s="1">
        <v>45</v>
      </c>
      <c r="K33" s="1">
        <v>44</v>
      </c>
      <c r="L33" s="1">
        <v>42</v>
      </c>
      <c r="M33" s="1">
        <v>34</v>
      </c>
      <c r="N33" s="1">
        <v>24</v>
      </c>
      <c r="O33" s="1">
        <v>29</v>
      </c>
    </row>
    <row r="34" spans="1:15" x14ac:dyDescent="0.3">
      <c r="A34" s="7" t="s">
        <v>15</v>
      </c>
      <c r="B34" s="7" t="s">
        <v>63</v>
      </c>
      <c r="C34" s="1">
        <v>1095</v>
      </c>
      <c r="D34" s="1">
        <v>1142</v>
      </c>
      <c r="E34" s="1">
        <v>1152</v>
      </c>
      <c r="F34" s="1">
        <v>1159</v>
      </c>
      <c r="G34" s="1">
        <v>1186</v>
      </c>
      <c r="H34" s="1">
        <v>1222</v>
      </c>
      <c r="I34" s="1">
        <v>1233</v>
      </c>
      <c r="J34" s="1">
        <v>1267</v>
      </c>
      <c r="K34" s="1">
        <v>1244</v>
      </c>
      <c r="L34" s="1">
        <v>1290</v>
      </c>
      <c r="M34" s="1">
        <v>1333</v>
      </c>
      <c r="N34" s="1">
        <v>1292</v>
      </c>
      <c r="O34" s="1">
        <v>1267</v>
      </c>
    </row>
    <row r="35" spans="1:15" x14ac:dyDescent="0.3">
      <c r="A35" s="7" t="s">
        <v>15</v>
      </c>
      <c r="B35" s="7" t="s">
        <v>64</v>
      </c>
      <c r="C35" s="1">
        <v>1108</v>
      </c>
      <c r="D35" s="1">
        <v>1084</v>
      </c>
      <c r="E35" s="1">
        <v>1086</v>
      </c>
      <c r="F35" s="1">
        <v>1064</v>
      </c>
      <c r="G35" s="1">
        <v>1103</v>
      </c>
      <c r="H35" s="1">
        <v>1147</v>
      </c>
      <c r="I35" s="1">
        <v>1176</v>
      </c>
      <c r="J35" s="1">
        <v>1198</v>
      </c>
      <c r="K35" s="1">
        <v>1239</v>
      </c>
      <c r="L35" s="1">
        <v>1305</v>
      </c>
      <c r="M35" s="1">
        <v>1367</v>
      </c>
      <c r="N35" s="1">
        <v>1461</v>
      </c>
      <c r="O35" s="1">
        <v>1489</v>
      </c>
    </row>
    <row r="36" spans="1:15" x14ac:dyDescent="0.3">
      <c r="A36" s="7" t="s">
        <v>15</v>
      </c>
      <c r="B36" s="7" t="s">
        <v>65</v>
      </c>
      <c r="C36" s="1">
        <v>762</v>
      </c>
      <c r="D36" s="1">
        <v>802</v>
      </c>
      <c r="E36" s="1">
        <v>843</v>
      </c>
      <c r="F36" s="1">
        <v>895</v>
      </c>
      <c r="G36" s="1">
        <v>915</v>
      </c>
      <c r="H36" s="1">
        <v>943</v>
      </c>
      <c r="I36" s="1">
        <v>949</v>
      </c>
      <c r="J36" s="1">
        <v>982</v>
      </c>
      <c r="K36" s="1">
        <v>985</v>
      </c>
      <c r="L36" s="1">
        <v>1011</v>
      </c>
      <c r="M36" s="1">
        <v>1040</v>
      </c>
      <c r="N36" s="1">
        <v>1020</v>
      </c>
      <c r="O36" s="1">
        <v>1027</v>
      </c>
    </row>
    <row r="37" spans="1:15" x14ac:dyDescent="0.3">
      <c r="A37" s="7" t="s">
        <v>15</v>
      </c>
      <c r="B37" s="7" t="s">
        <v>66</v>
      </c>
      <c r="C37" s="1">
        <v>99</v>
      </c>
      <c r="D37" s="1">
        <v>109</v>
      </c>
      <c r="E37" s="1">
        <v>120</v>
      </c>
      <c r="F37" s="1">
        <v>130</v>
      </c>
      <c r="G37" s="1">
        <v>150</v>
      </c>
      <c r="H37" s="1">
        <v>154</v>
      </c>
      <c r="I37" s="1">
        <v>178</v>
      </c>
      <c r="J37" s="1">
        <v>191</v>
      </c>
      <c r="K37" s="1">
        <v>208</v>
      </c>
      <c r="L37" s="1">
        <v>217</v>
      </c>
      <c r="M37" s="1">
        <v>214</v>
      </c>
      <c r="N37" s="1">
        <v>235</v>
      </c>
      <c r="O37" s="1">
        <v>251</v>
      </c>
    </row>
    <row r="38" spans="1:15" x14ac:dyDescent="0.3">
      <c r="A38" s="7" t="s">
        <v>15</v>
      </c>
      <c r="B38" s="7" t="s">
        <v>67</v>
      </c>
      <c r="C38" s="1">
        <v>7</v>
      </c>
      <c r="D38" s="1">
        <v>7</v>
      </c>
      <c r="E38" s="1">
        <v>6</v>
      </c>
      <c r="F38" s="1">
        <v>7</v>
      </c>
      <c r="G38" s="1">
        <v>7</v>
      </c>
      <c r="H38" s="1">
        <v>8</v>
      </c>
      <c r="I38" s="1">
        <v>6</v>
      </c>
      <c r="J38" s="1">
        <v>8</v>
      </c>
      <c r="K38" s="1">
        <v>7</v>
      </c>
      <c r="L38" s="1">
        <v>11</v>
      </c>
      <c r="M38" s="1">
        <v>14</v>
      </c>
      <c r="N38" s="1">
        <v>17</v>
      </c>
      <c r="O38" s="1">
        <v>17</v>
      </c>
    </row>
    <row r="39" spans="1:15" x14ac:dyDescent="0.3">
      <c r="A39" s="7" t="s">
        <v>15</v>
      </c>
      <c r="B39" s="7" t="s">
        <v>68</v>
      </c>
      <c r="C39" s="1">
        <v>51</v>
      </c>
      <c r="D39" s="1">
        <v>31</v>
      </c>
      <c r="E39" s="1">
        <v>21</v>
      </c>
      <c r="F39" s="1">
        <v>26</v>
      </c>
      <c r="G39" s="1">
        <v>23</v>
      </c>
      <c r="H39" s="1">
        <v>15</v>
      </c>
      <c r="I39" s="1">
        <v>22</v>
      </c>
      <c r="J39" s="1">
        <v>25</v>
      </c>
      <c r="K39" s="1">
        <v>23</v>
      </c>
      <c r="L39" s="1">
        <v>18</v>
      </c>
      <c r="M39" s="1">
        <v>17</v>
      </c>
      <c r="N39" s="1">
        <v>15</v>
      </c>
      <c r="O39" s="1">
        <v>23</v>
      </c>
    </row>
    <row r="40" spans="1:15" x14ac:dyDescent="0.3">
      <c r="A40" s="7" t="s">
        <v>15</v>
      </c>
      <c r="B40" s="7" t="s">
        <v>69</v>
      </c>
      <c r="C40" s="1">
        <v>598</v>
      </c>
      <c r="D40" s="1">
        <v>590</v>
      </c>
      <c r="E40" s="1">
        <v>601</v>
      </c>
      <c r="F40" s="1">
        <v>591</v>
      </c>
      <c r="G40" s="1">
        <v>598</v>
      </c>
      <c r="H40" s="1">
        <v>584</v>
      </c>
      <c r="I40" s="1">
        <v>577</v>
      </c>
      <c r="J40" s="1">
        <v>543</v>
      </c>
      <c r="K40" s="1">
        <v>542</v>
      </c>
      <c r="L40" s="1">
        <v>569</v>
      </c>
      <c r="M40" s="1">
        <v>596</v>
      </c>
      <c r="N40" s="1">
        <v>609</v>
      </c>
      <c r="O40" s="1">
        <v>624</v>
      </c>
    </row>
    <row r="41" spans="1:15" x14ac:dyDescent="0.3">
      <c r="A41" s="7" t="s">
        <v>15</v>
      </c>
      <c r="B41" s="7" t="s">
        <v>70</v>
      </c>
      <c r="C41" s="1">
        <v>772</v>
      </c>
      <c r="D41" s="1">
        <v>738</v>
      </c>
      <c r="E41" s="1">
        <v>709</v>
      </c>
      <c r="F41" s="1">
        <v>712</v>
      </c>
      <c r="G41" s="1">
        <v>702</v>
      </c>
      <c r="H41" s="1">
        <v>711</v>
      </c>
      <c r="I41" s="1">
        <v>730</v>
      </c>
      <c r="J41" s="1">
        <v>733</v>
      </c>
      <c r="K41" s="1">
        <v>716</v>
      </c>
      <c r="L41" s="1">
        <v>728</v>
      </c>
      <c r="M41" s="1">
        <v>750</v>
      </c>
      <c r="N41" s="1">
        <v>741</v>
      </c>
      <c r="O41" s="1">
        <v>749</v>
      </c>
    </row>
    <row r="42" spans="1:15" x14ac:dyDescent="0.3">
      <c r="A42" s="7" t="s">
        <v>15</v>
      </c>
      <c r="B42" s="7" t="s">
        <v>71</v>
      </c>
      <c r="C42" s="1">
        <v>1039</v>
      </c>
      <c r="D42" s="1">
        <v>1017</v>
      </c>
      <c r="E42" s="1">
        <v>986</v>
      </c>
      <c r="F42" s="1">
        <v>951</v>
      </c>
      <c r="G42" s="1">
        <v>925</v>
      </c>
      <c r="H42" s="1">
        <v>882</v>
      </c>
      <c r="I42" s="1">
        <v>825</v>
      </c>
      <c r="J42" s="1">
        <v>812</v>
      </c>
      <c r="K42" s="1">
        <v>775</v>
      </c>
      <c r="L42" s="1">
        <v>750</v>
      </c>
      <c r="M42" s="1">
        <v>760</v>
      </c>
      <c r="N42" s="1">
        <v>758</v>
      </c>
      <c r="O42" s="1">
        <v>694</v>
      </c>
    </row>
    <row r="43" spans="1:15" x14ac:dyDescent="0.3">
      <c r="A43" s="7" t="s">
        <v>15</v>
      </c>
      <c r="B43" s="7" t="s">
        <v>72</v>
      </c>
      <c r="C43" s="1">
        <v>343</v>
      </c>
      <c r="D43" s="1">
        <v>336</v>
      </c>
      <c r="E43" s="1">
        <v>330</v>
      </c>
      <c r="F43" s="1">
        <v>316</v>
      </c>
      <c r="G43" s="1">
        <v>338</v>
      </c>
      <c r="H43" s="1">
        <v>341</v>
      </c>
      <c r="I43" s="1">
        <v>339</v>
      </c>
      <c r="J43" s="1">
        <v>330</v>
      </c>
      <c r="K43" s="1">
        <v>362</v>
      </c>
      <c r="L43" s="1">
        <v>381</v>
      </c>
      <c r="M43" s="1">
        <v>372</v>
      </c>
      <c r="N43" s="1">
        <v>368</v>
      </c>
      <c r="O43" s="1">
        <v>368</v>
      </c>
    </row>
    <row r="44" spans="1:15" x14ac:dyDescent="0.3">
      <c r="A44" s="7" t="s">
        <v>15</v>
      </c>
      <c r="B44" s="7" t="s">
        <v>73</v>
      </c>
      <c r="C44" s="1">
        <v>41</v>
      </c>
      <c r="D44" s="1">
        <v>44</v>
      </c>
      <c r="E44" s="1">
        <v>38</v>
      </c>
      <c r="F44" s="1">
        <v>32</v>
      </c>
      <c r="G44" s="1">
        <v>32</v>
      </c>
      <c r="H44" s="1">
        <v>35</v>
      </c>
      <c r="I44" s="1">
        <v>40</v>
      </c>
      <c r="J44" s="1">
        <v>45</v>
      </c>
      <c r="K44" s="1">
        <v>45</v>
      </c>
      <c r="L44" s="1">
        <v>50</v>
      </c>
      <c r="M44" s="1">
        <v>55</v>
      </c>
      <c r="N44" s="1">
        <v>63</v>
      </c>
      <c r="O44" s="1">
        <v>61</v>
      </c>
    </row>
    <row r="45" spans="1:15" x14ac:dyDescent="0.3">
      <c r="A45" s="7" t="s">
        <v>16</v>
      </c>
      <c r="B45" s="7" t="s">
        <v>62</v>
      </c>
      <c r="C45" s="1">
        <v>26</v>
      </c>
      <c r="D45" s="1">
        <v>19</v>
      </c>
      <c r="E45" s="1">
        <v>29</v>
      </c>
      <c r="F45" s="1">
        <v>23</v>
      </c>
      <c r="G45" s="1">
        <v>28</v>
      </c>
      <c r="H45" s="1">
        <v>19</v>
      </c>
      <c r="I45" s="1">
        <v>14</v>
      </c>
      <c r="J45" s="1">
        <v>11</v>
      </c>
      <c r="K45" s="1">
        <v>7</v>
      </c>
      <c r="L45" s="1">
        <v>11</v>
      </c>
      <c r="M45" s="1">
        <v>9</v>
      </c>
      <c r="N45" s="1">
        <v>6</v>
      </c>
      <c r="O45" s="1">
        <v>6</v>
      </c>
    </row>
    <row r="46" spans="1:15" x14ac:dyDescent="0.3">
      <c r="A46" s="7" t="s">
        <v>16</v>
      </c>
      <c r="B46" s="7" t="s">
        <v>63</v>
      </c>
      <c r="C46" s="1">
        <v>418</v>
      </c>
      <c r="D46" s="1">
        <v>430</v>
      </c>
      <c r="E46" s="1">
        <v>440</v>
      </c>
      <c r="F46" s="1">
        <v>454</v>
      </c>
      <c r="G46" s="1">
        <v>460</v>
      </c>
      <c r="H46" s="1">
        <v>473</v>
      </c>
      <c r="I46" s="1">
        <v>478</v>
      </c>
      <c r="J46" s="1">
        <v>479</v>
      </c>
      <c r="K46" s="1">
        <v>474</v>
      </c>
      <c r="L46" s="1">
        <v>479</v>
      </c>
      <c r="M46" s="1">
        <v>527</v>
      </c>
      <c r="N46" s="1">
        <v>535</v>
      </c>
      <c r="O46" s="1">
        <v>512</v>
      </c>
    </row>
    <row r="47" spans="1:15" x14ac:dyDescent="0.3">
      <c r="A47" s="7" t="s">
        <v>16</v>
      </c>
      <c r="B47" s="7" t="s">
        <v>64</v>
      </c>
      <c r="C47" s="1">
        <v>402</v>
      </c>
      <c r="D47" s="1">
        <v>405</v>
      </c>
      <c r="E47" s="1">
        <v>423</v>
      </c>
      <c r="F47" s="1">
        <v>421</v>
      </c>
      <c r="G47" s="1">
        <v>449</v>
      </c>
      <c r="H47" s="1">
        <v>468</v>
      </c>
      <c r="I47" s="1">
        <v>481</v>
      </c>
      <c r="J47" s="1">
        <v>503</v>
      </c>
      <c r="K47" s="1">
        <v>503</v>
      </c>
      <c r="L47" s="1">
        <v>524</v>
      </c>
      <c r="M47" s="1">
        <v>605</v>
      </c>
      <c r="N47" s="1">
        <v>630</v>
      </c>
      <c r="O47" s="1">
        <v>627</v>
      </c>
    </row>
    <row r="48" spans="1:15" x14ac:dyDescent="0.3">
      <c r="A48" s="7" t="s">
        <v>16</v>
      </c>
      <c r="B48" s="7" t="s">
        <v>65</v>
      </c>
      <c r="C48" s="1">
        <v>276</v>
      </c>
      <c r="D48" s="1">
        <v>286</v>
      </c>
      <c r="E48" s="1">
        <v>300</v>
      </c>
      <c r="F48" s="1">
        <v>320</v>
      </c>
      <c r="G48" s="1">
        <v>306</v>
      </c>
      <c r="H48" s="1">
        <v>314</v>
      </c>
      <c r="I48" s="1">
        <v>323</v>
      </c>
      <c r="J48" s="1">
        <v>328</v>
      </c>
      <c r="K48" s="1">
        <v>356</v>
      </c>
      <c r="L48" s="1">
        <v>373</v>
      </c>
      <c r="M48" s="1">
        <v>387</v>
      </c>
      <c r="N48" s="1">
        <v>388</v>
      </c>
      <c r="O48" s="1">
        <v>397</v>
      </c>
    </row>
    <row r="49" spans="1:15" x14ac:dyDescent="0.3">
      <c r="A49" s="7" t="s">
        <v>16</v>
      </c>
      <c r="B49" s="7" t="s">
        <v>66</v>
      </c>
      <c r="C49" s="1">
        <v>55</v>
      </c>
      <c r="D49" s="1">
        <v>56</v>
      </c>
      <c r="E49" s="1">
        <v>56</v>
      </c>
      <c r="F49" s="1">
        <v>63</v>
      </c>
      <c r="G49" s="1">
        <v>71</v>
      </c>
      <c r="H49" s="1">
        <v>81</v>
      </c>
      <c r="I49" s="1">
        <v>78</v>
      </c>
      <c r="J49" s="1">
        <v>78</v>
      </c>
      <c r="K49" s="1">
        <v>87</v>
      </c>
      <c r="L49" s="1">
        <v>96</v>
      </c>
      <c r="M49" s="1">
        <v>102</v>
      </c>
      <c r="N49" s="1">
        <v>106</v>
      </c>
      <c r="O49" s="1">
        <v>102</v>
      </c>
    </row>
    <row r="50" spans="1:15" x14ac:dyDescent="0.3">
      <c r="A50" s="7" t="s">
        <v>16</v>
      </c>
      <c r="B50" s="7" t="s">
        <v>67</v>
      </c>
      <c r="C50" s="1">
        <v>6</v>
      </c>
      <c r="D50" s="1">
        <v>7</v>
      </c>
      <c r="E50" s="1">
        <v>5</v>
      </c>
      <c r="F50" s="1">
        <v>6</v>
      </c>
      <c r="G50" s="1">
        <v>8</v>
      </c>
      <c r="H50" s="1">
        <v>10</v>
      </c>
      <c r="I50" s="1">
        <v>9</v>
      </c>
      <c r="J50" s="1">
        <v>8</v>
      </c>
      <c r="K50" s="1">
        <v>10</v>
      </c>
      <c r="L50" s="1">
        <v>10</v>
      </c>
      <c r="M50" s="1">
        <v>14</v>
      </c>
      <c r="N50" s="1">
        <v>15</v>
      </c>
      <c r="O50" s="1">
        <v>14</v>
      </c>
    </row>
    <row r="51" spans="1:15" x14ac:dyDescent="0.3">
      <c r="A51" s="7" t="s">
        <v>16</v>
      </c>
      <c r="B51" s="7" t="s">
        <v>68</v>
      </c>
      <c r="C51" s="1">
        <v>10</v>
      </c>
      <c r="D51" s="1">
        <v>10</v>
      </c>
      <c r="E51" s="1">
        <v>6</v>
      </c>
      <c r="F51" s="1">
        <v>7</v>
      </c>
      <c r="G51" s="1">
        <v>7</v>
      </c>
      <c r="H51" s="1">
        <v>6</v>
      </c>
      <c r="I51" s="1">
        <v>11</v>
      </c>
      <c r="J51" s="1">
        <v>10</v>
      </c>
      <c r="K51" s="1">
        <v>7</v>
      </c>
      <c r="L51" s="1">
        <v>4</v>
      </c>
      <c r="M51" s="1">
        <v>7</v>
      </c>
      <c r="N51" s="1">
        <v>5</v>
      </c>
      <c r="O51" s="1">
        <v>2</v>
      </c>
    </row>
    <row r="52" spans="1:15" x14ac:dyDescent="0.3">
      <c r="A52" s="7" t="s">
        <v>16</v>
      </c>
      <c r="B52" s="7" t="s">
        <v>69</v>
      </c>
      <c r="C52" s="1">
        <v>249</v>
      </c>
      <c r="D52" s="1">
        <v>231</v>
      </c>
      <c r="E52" s="1">
        <v>242</v>
      </c>
      <c r="F52" s="1">
        <v>238</v>
      </c>
      <c r="G52" s="1">
        <v>225</v>
      </c>
      <c r="H52" s="1">
        <v>234</v>
      </c>
      <c r="I52" s="1">
        <v>239</v>
      </c>
      <c r="J52" s="1">
        <v>240</v>
      </c>
      <c r="K52" s="1">
        <v>244</v>
      </c>
      <c r="L52" s="1">
        <v>263</v>
      </c>
      <c r="M52" s="1">
        <v>292</v>
      </c>
      <c r="N52" s="1">
        <v>325</v>
      </c>
      <c r="O52" s="1">
        <v>335</v>
      </c>
    </row>
    <row r="53" spans="1:15" x14ac:dyDescent="0.3">
      <c r="A53" s="7" t="s">
        <v>16</v>
      </c>
      <c r="B53" s="7" t="s">
        <v>70</v>
      </c>
      <c r="C53" s="1">
        <v>347</v>
      </c>
      <c r="D53" s="1">
        <v>337</v>
      </c>
      <c r="E53" s="1">
        <v>310</v>
      </c>
      <c r="F53" s="1">
        <v>298</v>
      </c>
      <c r="G53" s="1">
        <v>299</v>
      </c>
      <c r="H53" s="1">
        <v>301</v>
      </c>
      <c r="I53" s="1">
        <v>303</v>
      </c>
      <c r="J53" s="1">
        <v>303</v>
      </c>
      <c r="K53" s="1">
        <v>298</v>
      </c>
      <c r="L53" s="1">
        <v>304</v>
      </c>
      <c r="M53" s="1">
        <v>365</v>
      </c>
      <c r="N53" s="1">
        <v>360</v>
      </c>
      <c r="O53" s="1">
        <v>353</v>
      </c>
    </row>
    <row r="54" spans="1:15" x14ac:dyDescent="0.3">
      <c r="A54" s="7" t="s">
        <v>16</v>
      </c>
      <c r="B54" s="7" t="s">
        <v>71</v>
      </c>
      <c r="C54" s="1">
        <v>542</v>
      </c>
      <c r="D54" s="1">
        <v>515</v>
      </c>
      <c r="E54" s="1">
        <v>494</v>
      </c>
      <c r="F54" s="1">
        <v>474</v>
      </c>
      <c r="G54" s="1">
        <v>465</v>
      </c>
      <c r="H54" s="1">
        <v>432</v>
      </c>
      <c r="I54" s="1">
        <v>409</v>
      </c>
      <c r="J54" s="1">
        <v>389</v>
      </c>
      <c r="K54" s="1">
        <v>349</v>
      </c>
      <c r="L54" s="1">
        <v>329</v>
      </c>
      <c r="M54" s="1">
        <v>335</v>
      </c>
      <c r="N54" s="1">
        <v>333</v>
      </c>
      <c r="O54" s="1">
        <v>311</v>
      </c>
    </row>
    <row r="55" spans="1:15" x14ac:dyDescent="0.3">
      <c r="A55" s="7" t="s">
        <v>16</v>
      </c>
      <c r="B55" s="7" t="s">
        <v>72</v>
      </c>
      <c r="C55" s="1">
        <v>240</v>
      </c>
      <c r="D55" s="1">
        <v>219</v>
      </c>
      <c r="E55" s="1">
        <v>213</v>
      </c>
      <c r="F55" s="1">
        <v>207</v>
      </c>
      <c r="G55" s="1">
        <v>200</v>
      </c>
      <c r="H55" s="1">
        <v>209</v>
      </c>
      <c r="I55" s="1">
        <v>207</v>
      </c>
      <c r="J55" s="1">
        <v>214</v>
      </c>
      <c r="K55" s="1">
        <v>221</v>
      </c>
      <c r="L55" s="1">
        <v>220</v>
      </c>
      <c r="M55" s="1">
        <v>217</v>
      </c>
      <c r="N55" s="1">
        <v>216</v>
      </c>
      <c r="O55" s="1">
        <v>203</v>
      </c>
    </row>
    <row r="56" spans="1:15" x14ac:dyDescent="0.3">
      <c r="A56" s="7" t="s">
        <v>16</v>
      </c>
      <c r="B56" s="7" t="s">
        <v>73</v>
      </c>
      <c r="C56" s="1">
        <v>47</v>
      </c>
      <c r="D56" s="1">
        <v>45</v>
      </c>
      <c r="E56" s="1">
        <v>40</v>
      </c>
      <c r="F56" s="1">
        <v>40</v>
      </c>
      <c r="G56" s="1">
        <v>44</v>
      </c>
      <c r="H56" s="1">
        <v>44</v>
      </c>
      <c r="I56" s="1">
        <v>48</v>
      </c>
      <c r="J56" s="1">
        <v>52</v>
      </c>
      <c r="K56" s="1">
        <v>52</v>
      </c>
      <c r="L56" s="1">
        <v>54</v>
      </c>
      <c r="M56" s="1">
        <v>58</v>
      </c>
      <c r="N56" s="1">
        <v>62</v>
      </c>
      <c r="O56" s="1">
        <v>60</v>
      </c>
    </row>
    <row r="57" spans="1:15" x14ac:dyDescent="0.3">
      <c r="A57" s="7" t="s">
        <v>17</v>
      </c>
      <c r="B57" s="7" t="s">
        <v>62</v>
      </c>
      <c r="C57" s="1">
        <v>2</v>
      </c>
      <c r="D57" s="1">
        <v>1</v>
      </c>
      <c r="E57" s="1">
        <v>2</v>
      </c>
      <c r="F57" s="1">
        <v>0</v>
      </c>
      <c r="G57" s="1">
        <v>2</v>
      </c>
      <c r="H57" s="1">
        <v>1</v>
      </c>
      <c r="I57" s="1">
        <v>0</v>
      </c>
      <c r="J57" s="1">
        <v>0</v>
      </c>
      <c r="K57" s="1">
        <v>0</v>
      </c>
      <c r="L57" s="1">
        <v>0</v>
      </c>
      <c r="M57" s="1">
        <v>0</v>
      </c>
      <c r="N57" s="1">
        <v>1</v>
      </c>
      <c r="O57" s="1">
        <v>0</v>
      </c>
    </row>
    <row r="58" spans="1:15" x14ac:dyDescent="0.3">
      <c r="A58" s="7" t="s">
        <v>17</v>
      </c>
      <c r="B58" s="7" t="s">
        <v>63</v>
      </c>
      <c r="C58" s="1">
        <v>96</v>
      </c>
      <c r="D58" s="1">
        <v>91</v>
      </c>
      <c r="E58" s="1">
        <v>80</v>
      </c>
      <c r="F58" s="1">
        <v>43</v>
      </c>
      <c r="G58" s="1">
        <v>50</v>
      </c>
      <c r="H58" s="1">
        <v>49</v>
      </c>
      <c r="I58" s="1">
        <v>42</v>
      </c>
      <c r="J58" s="1">
        <v>46</v>
      </c>
      <c r="K58" s="1">
        <v>46</v>
      </c>
      <c r="L58" s="1">
        <v>43</v>
      </c>
      <c r="M58" s="1">
        <v>59</v>
      </c>
      <c r="N58" s="1">
        <v>47</v>
      </c>
      <c r="O58" s="1">
        <v>109</v>
      </c>
    </row>
    <row r="59" spans="1:15" x14ac:dyDescent="0.3">
      <c r="A59" s="7" t="s">
        <v>17</v>
      </c>
      <c r="B59" s="7" t="s">
        <v>64</v>
      </c>
      <c r="C59" s="1">
        <v>151</v>
      </c>
      <c r="D59" s="1">
        <v>144</v>
      </c>
      <c r="E59" s="1">
        <v>121</v>
      </c>
      <c r="F59" s="1">
        <v>88</v>
      </c>
      <c r="G59" s="1">
        <v>74</v>
      </c>
      <c r="H59" s="1">
        <v>77</v>
      </c>
      <c r="I59" s="1">
        <v>82</v>
      </c>
      <c r="J59" s="1">
        <v>71</v>
      </c>
      <c r="K59" s="1">
        <v>68</v>
      </c>
      <c r="L59" s="1">
        <v>76</v>
      </c>
      <c r="M59" s="1">
        <v>89</v>
      </c>
      <c r="N59" s="1">
        <v>78</v>
      </c>
      <c r="O59" s="1">
        <v>119</v>
      </c>
    </row>
    <row r="60" spans="1:15" x14ac:dyDescent="0.3">
      <c r="A60" s="7" t="s">
        <v>17</v>
      </c>
      <c r="B60" s="7" t="s">
        <v>65</v>
      </c>
      <c r="C60" s="1">
        <v>83</v>
      </c>
      <c r="D60" s="1">
        <v>79</v>
      </c>
      <c r="E60" s="1">
        <v>64</v>
      </c>
      <c r="F60" s="1">
        <v>53</v>
      </c>
      <c r="G60" s="1">
        <v>56</v>
      </c>
      <c r="H60" s="1">
        <v>50</v>
      </c>
      <c r="I60" s="1">
        <v>49</v>
      </c>
      <c r="J60" s="1">
        <v>56</v>
      </c>
      <c r="K60" s="1">
        <v>55</v>
      </c>
      <c r="L60" s="1">
        <v>56</v>
      </c>
      <c r="M60" s="1">
        <v>55</v>
      </c>
      <c r="N60" s="1">
        <v>52</v>
      </c>
      <c r="O60" s="1">
        <v>93</v>
      </c>
    </row>
    <row r="61" spans="1:15" x14ac:dyDescent="0.3">
      <c r="A61" s="7" t="s">
        <v>17</v>
      </c>
      <c r="B61" s="7" t="s">
        <v>66</v>
      </c>
      <c r="C61" s="1">
        <v>25</v>
      </c>
      <c r="D61" s="1">
        <v>21</v>
      </c>
      <c r="E61" s="1">
        <v>14</v>
      </c>
      <c r="F61" s="1">
        <v>11</v>
      </c>
      <c r="G61" s="1">
        <v>8</v>
      </c>
      <c r="H61" s="1">
        <v>10</v>
      </c>
      <c r="I61" s="1">
        <v>15</v>
      </c>
      <c r="J61" s="1">
        <v>20</v>
      </c>
      <c r="K61" s="1">
        <v>21</v>
      </c>
      <c r="L61" s="1">
        <v>17</v>
      </c>
      <c r="M61" s="1">
        <v>19</v>
      </c>
      <c r="N61" s="1">
        <v>20</v>
      </c>
      <c r="O61" s="1">
        <v>29</v>
      </c>
    </row>
    <row r="62" spans="1:15" x14ac:dyDescent="0.3">
      <c r="A62" s="7" t="s">
        <v>17</v>
      </c>
      <c r="B62" s="7" t="s">
        <v>67</v>
      </c>
      <c r="C62" s="1">
        <v>4</v>
      </c>
      <c r="D62" s="1">
        <v>5</v>
      </c>
      <c r="E62" s="1">
        <v>2</v>
      </c>
      <c r="F62" s="1">
        <v>1</v>
      </c>
      <c r="G62" s="1">
        <v>2</v>
      </c>
      <c r="H62" s="1">
        <v>3</v>
      </c>
      <c r="I62" s="1">
        <v>3</v>
      </c>
      <c r="J62" s="1">
        <v>3</v>
      </c>
      <c r="K62" s="1">
        <v>3</v>
      </c>
      <c r="L62" s="1">
        <v>2</v>
      </c>
      <c r="M62" s="1">
        <v>3</v>
      </c>
      <c r="N62" s="1">
        <v>3</v>
      </c>
      <c r="O62" s="1">
        <v>6</v>
      </c>
    </row>
    <row r="63" spans="1:15" x14ac:dyDescent="0.3">
      <c r="A63" s="7" t="s">
        <v>17</v>
      </c>
      <c r="B63" s="7" t="s">
        <v>68</v>
      </c>
      <c r="C63" s="1">
        <v>1</v>
      </c>
      <c r="D63" s="1">
        <v>1</v>
      </c>
      <c r="E63" s="1">
        <v>0</v>
      </c>
      <c r="F63" s="1">
        <v>0</v>
      </c>
      <c r="G63" s="1">
        <v>0</v>
      </c>
      <c r="H63" s="1">
        <v>3</v>
      </c>
      <c r="I63" s="1">
        <v>1</v>
      </c>
      <c r="J63" s="1">
        <v>0</v>
      </c>
      <c r="K63" s="1">
        <v>0</v>
      </c>
      <c r="L63" s="1">
        <v>1</v>
      </c>
      <c r="M63" s="1">
        <v>1</v>
      </c>
      <c r="N63" s="1">
        <v>1</v>
      </c>
      <c r="O63" s="1">
        <v>0</v>
      </c>
    </row>
    <row r="64" spans="1:15" x14ac:dyDescent="0.3">
      <c r="A64" s="7" t="s">
        <v>17</v>
      </c>
      <c r="B64" s="7" t="s">
        <v>69</v>
      </c>
      <c r="C64" s="1">
        <v>104</v>
      </c>
      <c r="D64" s="1">
        <v>93</v>
      </c>
      <c r="E64" s="1">
        <v>82</v>
      </c>
      <c r="F64" s="1">
        <v>54</v>
      </c>
      <c r="G64" s="1">
        <v>39</v>
      </c>
      <c r="H64" s="1">
        <v>33</v>
      </c>
      <c r="I64" s="1">
        <v>22</v>
      </c>
      <c r="J64" s="1">
        <v>21</v>
      </c>
      <c r="K64" s="1">
        <v>20</v>
      </c>
      <c r="L64" s="1">
        <v>19</v>
      </c>
      <c r="M64" s="1">
        <v>31</v>
      </c>
      <c r="N64" s="1">
        <v>26</v>
      </c>
      <c r="O64" s="1">
        <v>73</v>
      </c>
    </row>
    <row r="65" spans="1:15" x14ac:dyDescent="0.3">
      <c r="A65" s="7" t="s">
        <v>17</v>
      </c>
      <c r="B65" s="7" t="s">
        <v>70</v>
      </c>
      <c r="C65" s="1">
        <v>214</v>
      </c>
      <c r="D65" s="1">
        <v>180</v>
      </c>
      <c r="E65" s="1">
        <v>136</v>
      </c>
      <c r="F65" s="1">
        <v>93</v>
      </c>
      <c r="G65" s="1">
        <v>77</v>
      </c>
      <c r="H65" s="1">
        <v>72</v>
      </c>
      <c r="I65" s="1">
        <v>60</v>
      </c>
      <c r="J65" s="1">
        <v>63</v>
      </c>
      <c r="K65" s="1">
        <v>65</v>
      </c>
      <c r="L65" s="1">
        <v>54</v>
      </c>
      <c r="M65" s="1">
        <v>58</v>
      </c>
      <c r="N65" s="1">
        <v>47</v>
      </c>
      <c r="O65" s="1">
        <v>109</v>
      </c>
    </row>
    <row r="66" spans="1:15" x14ac:dyDescent="0.3">
      <c r="A66" s="7" t="s">
        <v>17</v>
      </c>
      <c r="B66" s="7" t="s">
        <v>71</v>
      </c>
      <c r="C66" s="1">
        <v>230</v>
      </c>
      <c r="D66" s="1">
        <v>198</v>
      </c>
      <c r="E66" s="1">
        <v>176</v>
      </c>
      <c r="F66" s="1">
        <v>115</v>
      </c>
      <c r="G66" s="1">
        <v>95</v>
      </c>
      <c r="H66" s="1">
        <v>101</v>
      </c>
      <c r="I66" s="1">
        <v>82</v>
      </c>
      <c r="J66" s="1">
        <v>70</v>
      </c>
      <c r="K66" s="1">
        <v>82</v>
      </c>
      <c r="L66" s="1">
        <v>74</v>
      </c>
      <c r="M66" s="1">
        <v>69</v>
      </c>
      <c r="N66" s="1">
        <v>63</v>
      </c>
      <c r="O66" s="1">
        <v>88</v>
      </c>
    </row>
    <row r="67" spans="1:15" x14ac:dyDescent="0.3">
      <c r="A67" s="7" t="s">
        <v>17</v>
      </c>
      <c r="B67" s="7" t="s">
        <v>72</v>
      </c>
      <c r="C67" s="1">
        <v>99</v>
      </c>
      <c r="D67" s="1">
        <v>92</v>
      </c>
      <c r="E67" s="1">
        <v>66</v>
      </c>
      <c r="F67" s="1">
        <v>46</v>
      </c>
      <c r="G67" s="1">
        <v>47</v>
      </c>
      <c r="H67" s="1">
        <v>45</v>
      </c>
      <c r="I67" s="1">
        <v>51</v>
      </c>
      <c r="J67" s="1">
        <v>41</v>
      </c>
      <c r="K67" s="1">
        <v>43</v>
      </c>
      <c r="L67" s="1">
        <v>48</v>
      </c>
      <c r="M67" s="1">
        <v>54</v>
      </c>
      <c r="N67" s="1">
        <v>48</v>
      </c>
      <c r="O67" s="1">
        <v>59</v>
      </c>
    </row>
    <row r="68" spans="1:15" x14ac:dyDescent="0.3">
      <c r="A68" s="7" t="s">
        <v>17</v>
      </c>
      <c r="B68" s="7" t="s">
        <v>73</v>
      </c>
      <c r="C68" s="1">
        <v>17</v>
      </c>
      <c r="D68" s="1">
        <v>9</v>
      </c>
      <c r="E68" s="1">
        <v>9</v>
      </c>
      <c r="F68" s="1">
        <v>1</v>
      </c>
      <c r="G68" s="1">
        <v>3</v>
      </c>
      <c r="H68" s="1">
        <v>5</v>
      </c>
      <c r="I68" s="1">
        <v>1</v>
      </c>
      <c r="J68" s="1">
        <v>2</v>
      </c>
      <c r="K68" s="1">
        <v>2</v>
      </c>
      <c r="L68" s="1">
        <v>0</v>
      </c>
      <c r="M68" s="1">
        <v>5</v>
      </c>
      <c r="N68" s="1">
        <v>3</v>
      </c>
      <c r="O68" s="1">
        <v>10</v>
      </c>
    </row>
    <row r="69" spans="1:15" x14ac:dyDescent="0.3">
      <c r="A69" s="10" t="s">
        <v>18</v>
      </c>
      <c r="B69" s="10" t="s">
        <v>18</v>
      </c>
      <c r="C69" s="5">
        <v>59952</v>
      </c>
      <c r="D69" s="5">
        <v>60288</v>
      </c>
      <c r="E69" s="5">
        <v>60274</v>
      </c>
      <c r="F69" s="5">
        <v>60306</v>
      </c>
      <c r="G69" s="5">
        <v>61114</v>
      </c>
      <c r="H69" s="5">
        <v>61931</v>
      </c>
      <c r="I69" s="5">
        <v>62554</v>
      </c>
      <c r="J69" s="5">
        <v>63505</v>
      </c>
      <c r="K69" s="5">
        <v>65036</v>
      </c>
      <c r="L69" s="5">
        <v>66449</v>
      </c>
      <c r="M69" s="5">
        <v>67437</v>
      </c>
      <c r="N69" s="5">
        <v>69043</v>
      </c>
      <c r="O69" s="5">
        <v>70757</v>
      </c>
    </row>
    <row r="70" spans="1:15" x14ac:dyDescent="0.3">
      <c r="A70" s="15"/>
      <c r="B70" s="15"/>
    </row>
    <row r="71" spans="1:15" x14ac:dyDescent="0.3">
      <c r="A71" s="15"/>
      <c r="B71" s="15"/>
    </row>
    <row r="72" spans="1:15" x14ac:dyDescent="0.3">
      <c r="A72" s="15"/>
      <c r="B72" s="15"/>
      <c r="C72" s="18" t="s">
        <v>37</v>
      </c>
      <c r="D72" s="19"/>
      <c r="E72" s="19"/>
      <c r="F72" s="19"/>
      <c r="G72" s="19"/>
      <c r="H72" s="19"/>
      <c r="I72" s="19"/>
      <c r="J72" s="19"/>
      <c r="K72" s="19"/>
      <c r="L72" s="19"/>
      <c r="M72" s="19"/>
      <c r="N72" s="19"/>
      <c r="O72" s="19"/>
    </row>
    <row r="73" spans="1:15" x14ac:dyDescent="0.3">
      <c r="A73" s="9" t="s">
        <v>41</v>
      </c>
      <c r="B73" s="9" t="s">
        <v>41</v>
      </c>
      <c r="C73" s="4" t="s">
        <v>0</v>
      </c>
      <c r="D73" s="4" t="s">
        <v>1</v>
      </c>
      <c r="E73" s="4" t="s">
        <v>2</v>
      </c>
      <c r="F73" s="4" t="s">
        <v>3</v>
      </c>
      <c r="G73" s="4" t="s">
        <v>4</v>
      </c>
      <c r="H73" s="4" t="s">
        <v>5</v>
      </c>
      <c r="I73" s="4" t="s">
        <v>6</v>
      </c>
      <c r="J73" s="4" t="s">
        <v>7</v>
      </c>
      <c r="K73" s="4" t="s">
        <v>8</v>
      </c>
      <c r="L73" s="4" t="s">
        <v>9</v>
      </c>
      <c r="M73" s="4" t="s">
        <v>10</v>
      </c>
      <c r="N73" s="4" t="s">
        <v>11</v>
      </c>
      <c r="O73" s="4" t="s">
        <v>12</v>
      </c>
    </row>
    <row r="74" spans="1:15" x14ac:dyDescent="0.3">
      <c r="A74" s="8" t="s">
        <v>13</v>
      </c>
      <c r="B74" s="8" t="s">
        <v>62</v>
      </c>
      <c r="C74" s="2">
        <v>0.65294924554183797</v>
      </c>
      <c r="D74" s="2">
        <v>0.66520467836257302</v>
      </c>
      <c r="E74" s="2">
        <v>0.69038208168643</v>
      </c>
      <c r="F74" s="2">
        <v>0.68865435356200499</v>
      </c>
      <c r="G74" s="2">
        <v>0.68221574344023295</v>
      </c>
      <c r="H74" s="2">
        <v>0.65614617940199305</v>
      </c>
      <c r="I74" s="2">
        <v>0.65125240847784205</v>
      </c>
      <c r="J74" s="2">
        <v>0.66045548654244302</v>
      </c>
      <c r="K74" s="2">
        <v>0.65206812652068102</v>
      </c>
      <c r="L74" s="2">
        <v>0.66954022988505701</v>
      </c>
      <c r="M74" s="2">
        <v>0.61488673139158601</v>
      </c>
      <c r="N74" s="2">
        <v>0.59121621621621601</v>
      </c>
      <c r="O74" s="2">
        <v>0.63405797101449302</v>
      </c>
    </row>
    <row r="75" spans="1:15" x14ac:dyDescent="0.3">
      <c r="A75" s="8" t="s">
        <v>13</v>
      </c>
      <c r="B75" s="8" t="s">
        <v>63</v>
      </c>
      <c r="C75" s="2">
        <v>0.60709563684442502</v>
      </c>
      <c r="D75" s="2">
        <v>0.61262676760462798</v>
      </c>
      <c r="E75" s="2">
        <v>0.61727019498607205</v>
      </c>
      <c r="F75" s="2">
        <v>0.62539120968839301</v>
      </c>
      <c r="G75" s="2">
        <v>0.63779319458209405</v>
      </c>
      <c r="H75" s="2">
        <v>0.64947055785123997</v>
      </c>
      <c r="I75" s="2">
        <v>0.65708995722403096</v>
      </c>
      <c r="J75" s="2">
        <v>0.65990136570561497</v>
      </c>
      <c r="K75" s="2">
        <v>0.65925465838509301</v>
      </c>
      <c r="L75" s="2">
        <v>0.65148647823698203</v>
      </c>
      <c r="M75" s="2">
        <v>0.642527339003645</v>
      </c>
      <c r="N75" s="2">
        <v>0.628944246737841</v>
      </c>
      <c r="O75" s="2">
        <v>0.61326318223866805</v>
      </c>
    </row>
    <row r="76" spans="1:15" x14ac:dyDescent="0.3">
      <c r="A76" s="8" t="s">
        <v>13</v>
      </c>
      <c r="B76" s="8" t="s">
        <v>64</v>
      </c>
      <c r="C76" s="2">
        <v>0.53439485997625502</v>
      </c>
      <c r="D76" s="2">
        <v>0.54302116475307804</v>
      </c>
      <c r="E76" s="2">
        <v>0.55281037677578704</v>
      </c>
      <c r="F76" s="2">
        <v>0.56237274331478204</v>
      </c>
      <c r="G76" s="2">
        <v>0.56428382663847798</v>
      </c>
      <c r="H76" s="2">
        <v>0.56850494102645799</v>
      </c>
      <c r="I76" s="2">
        <v>0.57472324723247203</v>
      </c>
      <c r="J76" s="2">
        <v>0.58339239310181901</v>
      </c>
      <c r="K76" s="2">
        <v>0.59239376130198895</v>
      </c>
      <c r="L76" s="2">
        <v>0.60137269855104003</v>
      </c>
      <c r="M76" s="2">
        <v>0.60991159924993299</v>
      </c>
      <c r="N76" s="2">
        <v>0.61847658260422</v>
      </c>
      <c r="O76" s="2">
        <v>0.62624658893574803</v>
      </c>
    </row>
    <row r="77" spans="1:15" x14ac:dyDescent="0.3">
      <c r="A77" s="8" t="s">
        <v>13</v>
      </c>
      <c r="B77" s="8" t="s">
        <v>65</v>
      </c>
      <c r="C77" s="2">
        <v>0.39721043056397798</v>
      </c>
      <c r="D77" s="2">
        <v>0.40985199581402298</v>
      </c>
      <c r="E77" s="2">
        <v>0.42477744807121698</v>
      </c>
      <c r="F77" s="2">
        <v>0.43902258969437502</v>
      </c>
      <c r="G77" s="2">
        <v>0.45550816296514202</v>
      </c>
      <c r="H77" s="2">
        <v>0.46907254770921503</v>
      </c>
      <c r="I77" s="2">
        <v>0.48235471926244999</v>
      </c>
      <c r="J77" s="2">
        <v>0.49877787962114301</v>
      </c>
      <c r="K77" s="2">
        <v>0.51335718091178895</v>
      </c>
      <c r="L77" s="2">
        <v>0.52632374046378105</v>
      </c>
      <c r="M77" s="2">
        <v>0.53550675420723004</v>
      </c>
      <c r="N77" s="2">
        <v>0.54450533175355498</v>
      </c>
      <c r="O77" s="2">
        <v>0.55739136763956598</v>
      </c>
    </row>
    <row r="78" spans="1:15" x14ac:dyDescent="0.3">
      <c r="A78" s="8" t="s">
        <v>13</v>
      </c>
      <c r="B78" s="8" t="s">
        <v>66</v>
      </c>
      <c r="C78" s="2">
        <v>0.24819811495102601</v>
      </c>
      <c r="D78" s="2">
        <v>0.26159379140639799</v>
      </c>
      <c r="E78" s="2">
        <v>0.26596177307848701</v>
      </c>
      <c r="F78" s="2">
        <v>0.278400676962132</v>
      </c>
      <c r="G78" s="2">
        <v>0.28500859106529203</v>
      </c>
      <c r="H78" s="2">
        <v>0.29696578437701698</v>
      </c>
      <c r="I78" s="2">
        <v>0.308291245791246</v>
      </c>
      <c r="J78" s="2">
        <v>0.32124037292257801</v>
      </c>
      <c r="K78" s="2">
        <v>0.33527095443465199</v>
      </c>
      <c r="L78" s="2">
        <v>0.34690553745928299</v>
      </c>
      <c r="M78" s="2">
        <v>0.360129194329804</v>
      </c>
      <c r="N78" s="2">
        <v>0.36775907883082398</v>
      </c>
      <c r="O78" s="2">
        <v>0.37894554283732201</v>
      </c>
    </row>
    <row r="79" spans="1:15" x14ac:dyDescent="0.3">
      <c r="A79" s="8" t="s">
        <v>13</v>
      </c>
      <c r="B79" s="8" t="s">
        <v>67</v>
      </c>
      <c r="C79" s="2">
        <v>0.17557251908396901</v>
      </c>
      <c r="D79" s="2">
        <v>0.16743827160493799</v>
      </c>
      <c r="E79" s="2">
        <v>0.16722129783693801</v>
      </c>
      <c r="F79" s="2">
        <v>0.179117911791179</v>
      </c>
      <c r="G79" s="2">
        <v>0.18884892086330901</v>
      </c>
      <c r="H79" s="2">
        <v>0.18142361111111099</v>
      </c>
      <c r="I79" s="2">
        <v>0.193836171938362</v>
      </c>
      <c r="J79" s="2">
        <v>0.200945626477541</v>
      </c>
      <c r="K79" s="2">
        <v>0.202435312024353</v>
      </c>
      <c r="L79" s="2">
        <v>0.20319634703196299</v>
      </c>
      <c r="M79" s="2">
        <v>0.21207430340557301</v>
      </c>
      <c r="N79" s="2">
        <v>0.22004521477015801</v>
      </c>
      <c r="O79" s="2">
        <v>0.23351435221101599</v>
      </c>
    </row>
    <row r="80" spans="1:15" x14ac:dyDescent="0.3">
      <c r="A80" s="8" t="s">
        <v>13</v>
      </c>
      <c r="B80" s="8" t="s">
        <v>68</v>
      </c>
      <c r="C80" s="2">
        <v>0.34705075445816203</v>
      </c>
      <c r="D80" s="2">
        <v>0.33479532163742698</v>
      </c>
      <c r="E80" s="2">
        <v>0.30961791831357</v>
      </c>
      <c r="F80" s="2">
        <v>0.31134564643799501</v>
      </c>
      <c r="G80" s="2">
        <v>0.317784256559767</v>
      </c>
      <c r="H80" s="2">
        <v>0.34385382059800701</v>
      </c>
      <c r="I80" s="2">
        <v>0.34874759152215801</v>
      </c>
      <c r="J80" s="2">
        <v>0.33954451345755698</v>
      </c>
      <c r="K80" s="2">
        <v>0.34793187347931898</v>
      </c>
      <c r="L80" s="2">
        <v>0.33045977011494299</v>
      </c>
      <c r="M80" s="2">
        <v>0.38511326860841399</v>
      </c>
      <c r="N80" s="2">
        <v>0.40878378378378399</v>
      </c>
      <c r="O80" s="2">
        <v>0.36594202898550698</v>
      </c>
    </row>
    <row r="81" spans="1:15" x14ac:dyDescent="0.3">
      <c r="A81" s="8" t="s">
        <v>13</v>
      </c>
      <c r="B81" s="8" t="s">
        <v>69</v>
      </c>
      <c r="C81" s="2">
        <v>0.39290436315557498</v>
      </c>
      <c r="D81" s="2">
        <v>0.38737323239537202</v>
      </c>
      <c r="E81" s="2">
        <v>0.382729805013928</v>
      </c>
      <c r="F81" s="2">
        <v>0.37460879031160699</v>
      </c>
      <c r="G81" s="2">
        <v>0.36220680541790601</v>
      </c>
      <c r="H81" s="2">
        <v>0.35052944214875997</v>
      </c>
      <c r="I81" s="2">
        <v>0.34291004277596898</v>
      </c>
      <c r="J81" s="2">
        <v>0.34009863429438503</v>
      </c>
      <c r="K81" s="2">
        <v>0.34074534161490699</v>
      </c>
      <c r="L81" s="2">
        <v>0.34851352176301797</v>
      </c>
      <c r="M81" s="2">
        <v>0.357472660996355</v>
      </c>
      <c r="N81" s="2">
        <v>0.371055753262159</v>
      </c>
      <c r="O81" s="2">
        <v>0.38673681776133201</v>
      </c>
    </row>
    <row r="82" spans="1:15" x14ac:dyDescent="0.3">
      <c r="A82" s="8" t="s">
        <v>13</v>
      </c>
      <c r="B82" s="8" t="s">
        <v>70</v>
      </c>
      <c r="C82" s="2">
        <v>0.46560514002374498</v>
      </c>
      <c r="D82" s="2">
        <v>0.45697883524692201</v>
      </c>
      <c r="E82" s="2">
        <v>0.44718962322421202</v>
      </c>
      <c r="F82" s="2">
        <v>0.43762725668521801</v>
      </c>
      <c r="G82" s="2">
        <v>0.43571617336152202</v>
      </c>
      <c r="H82" s="2">
        <v>0.43149505897354201</v>
      </c>
      <c r="I82" s="2">
        <v>0.42527675276752802</v>
      </c>
      <c r="J82" s="2">
        <v>0.41660760689818099</v>
      </c>
      <c r="K82" s="2">
        <v>0.40760623869801099</v>
      </c>
      <c r="L82" s="2">
        <v>0.39862730144896003</v>
      </c>
      <c r="M82" s="2">
        <v>0.39008840075006701</v>
      </c>
      <c r="N82" s="2">
        <v>0.38152341739578</v>
      </c>
      <c r="O82" s="2">
        <v>0.37375341106425197</v>
      </c>
    </row>
    <row r="83" spans="1:15" x14ac:dyDescent="0.3">
      <c r="A83" s="8" t="s">
        <v>13</v>
      </c>
      <c r="B83" s="8" t="s">
        <v>71</v>
      </c>
      <c r="C83" s="2">
        <v>0.60278956943602202</v>
      </c>
      <c r="D83" s="2">
        <v>0.59014800418597702</v>
      </c>
      <c r="E83" s="2">
        <v>0.57522255192878302</v>
      </c>
      <c r="F83" s="2">
        <v>0.56097741030562498</v>
      </c>
      <c r="G83" s="2">
        <v>0.54449183703485804</v>
      </c>
      <c r="H83" s="2">
        <v>0.53092745229078497</v>
      </c>
      <c r="I83" s="2">
        <v>0.51764528073755001</v>
      </c>
      <c r="J83" s="2">
        <v>0.50122212037885705</v>
      </c>
      <c r="K83" s="2">
        <v>0.486642819088211</v>
      </c>
      <c r="L83" s="2">
        <v>0.473676259536219</v>
      </c>
      <c r="M83" s="2">
        <v>0.46449324579277002</v>
      </c>
      <c r="N83" s="2">
        <v>0.45549466824644602</v>
      </c>
      <c r="O83" s="2">
        <v>0.44260863236043402</v>
      </c>
    </row>
    <row r="84" spans="1:15" x14ac:dyDescent="0.3">
      <c r="A84" s="8" t="s">
        <v>13</v>
      </c>
      <c r="B84" s="8" t="s">
        <v>72</v>
      </c>
      <c r="C84" s="2">
        <v>0.75180188504897405</v>
      </c>
      <c r="D84" s="2">
        <v>0.73840620859360195</v>
      </c>
      <c r="E84" s="2">
        <v>0.73403822692151299</v>
      </c>
      <c r="F84" s="2">
        <v>0.721599323037868</v>
      </c>
      <c r="G84" s="2">
        <v>0.71499140893470803</v>
      </c>
      <c r="H84" s="2">
        <v>0.70303421562298296</v>
      </c>
      <c r="I84" s="2">
        <v>0.691708754208754</v>
      </c>
      <c r="J84" s="2">
        <v>0.67875962707742199</v>
      </c>
      <c r="K84" s="2">
        <v>0.66472904556534795</v>
      </c>
      <c r="L84" s="2">
        <v>0.65309446254071701</v>
      </c>
      <c r="M84" s="2">
        <v>0.63987080567019605</v>
      </c>
      <c r="N84" s="2">
        <v>0.63224092116917596</v>
      </c>
      <c r="O84" s="2">
        <v>0.62105445716267804</v>
      </c>
    </row>
    <row r="85" spans="1:15" x14ac:dyDescent="0.3">
      <c r="A85" s="8" t="s">
        <v>13</v>
      </c>
      <c r="B85" s="8" t="s">
        <v>73</v>
      </c>
      <c r="C85" s="2">
        <v>0.82442748091603102</v>
      </c>
      <c r="D85" s="2">
        <v>0.83256172839506204</v>
      </c>
      <c r="E85" s="2">
        <v>0.83277870216306205</v>
      </c>
      <c r="F85" s="2">
        <v>0.82088208820882103</v>
      </c>
      <c r="G85" s="2">
        <v>0.81115107913669104</v>
      </c>
      <c r="H85" s="2">
        <v>0.81857638888888895</v>
      </c>
      <c r="I85" s="2">
        <v>0.806163828061638</v>
      </c>
      <c r="J85" s="2">
        <v>0.799054373522459</v>
      </c>
      <c r="K85" s="2">
        <v>0.79756468797564695</v>
      </c>
      <c r="L85" s="2">
        <v>0.79680365296803701</v>
      </c>
      <c r="M85" s="2">
        <v>0.78792569659442702</v>
      </c>
      <c r="N85" s="2">
        <v>0.77995478522984196</v>
      </c>
      <c r="O85" s="2">
        <v>0.76648564778898398</v>
      </c>
    </row>
    <row r="86" spans="1:15" x14ac:dyDescent="0.3">
      <c r="A86" s="8" t="s">
        <v>14</v>
      </c>
      <c r="B86" s="8" t="s">
        <v>62</v>
      </c>
      <c r="C86" s="2">
        <v>0.6875</v>
      </c>
      <c r="D86" s="2">
        <v>0.82926829268292701</v>
      </c>
      <c r="E86" s="2">
        <v>0.8125</v>
      </c>
      <c r="F86" s="2">
        <v>0.78571428571428603</v>
      </c>
      <c r="G86" s="2">
        <v>0.81481481481481499</v>
      </c>
      <c r="H86" s="2">
        <v>0.84375</v>
      </c>
      <c r="I86" s="2">
        <v>0.61538461538461497</v>
      </c>
      <c r="J86" s="2">
        <v>0.625</v>
      </c>
      <c r="K86" s="2">
        <v>0.73684210526315796</v>
      </c>
      <c r="L86" s="2">
        <v>0.70588235294117696</v>
      </c>
      <c r="M86" s="2">
        <v>0.70588235294117696</v>
      </c>
      <c r="N86" s="2">
        <v>1</v>
      </c>
      <c r="O86" s="2">
        <v>1</v>
      </c>
    </row>
    <row r="87" spans="1:15" x14ac:dyDescent="0.3">
      <c r="A87" s="8" t="s">
        <v>14</v>
      </c>
      <c r="B87" s="8" t="s">
        <v>63</v>
      </c>
      <c r="C87" s="2">
        <v>0.64352720450281398</v>
      </c>
      <c r="D87" s="2">
        <v>0.65018315018314998</v>
      </c>
      <c r="E87" s="2">
        <v>0.67539267015706805</v>
      </c>
      <c r="F87" s="2">
        <v>0.69425675675675702</v>
      </c>
      <c r="G87" s="2">
        <v>0.70607553366174103</v>
      </c>
      <c r="H87" s="2">
        <v>0.71061093247588403</v>
      </c>
      <c r="I87" s="2">
        <v>0.72697899838449098</v>
      </c>
      <c r="J87" s="2">
        <v>0.71732026143790895</v>
      </c>
      <c r="K87" s="2">
        <v>0.71499176276771004</v>
      </c>
      <c r="L87" s="2">
        <v>0.71739130434782605</v>
      </c>
      <c r="M87" s="2">
        <v>0.69753086419753096</v>
      </c>
      <c r="N87" s="2">
        <v>0.69207772795216704</v>
      </c>
      <c r="O87" s="2">
        <v>0.67884322678843201</v>
      </c>
    </row>
    <row r="88" spans="1:15" x14ac:dyDescent="0.3">
      <c r="A88" s="8" t="s">
        <v>14</v>
      </c>
      <c r="B88" s="8" t="s">
        <v>64</v>
      </c>
      <c r="C88" s="2">
        <v>0.54508196721311497</v>
      </c>
      <c r="D88" s="2">
        <v>0.54506437768240301</v>
      </c>
      <c r="E88" s="2">
        <v>0.54880694143166997</v>
      </c>
      <c r="F88" s="2">
        <v>0.56607929515418498</v>
      </c>
      <c r="G88" s="2">
        <v>0.573363431151242</v>
      </c>
      <c r="H88" s="2">
        <v>0.57762557077625598</v>
      </c>
      <c r="I88" s="2">
        <v>0.6</v>
      </c>
      <c r="J88" s="2">
        <v>0.60852713178294604</v>
      </c>
      <c r="K88" s="2">
        <v>0.626811594202899</v>
      </c>
      <c r="L88" s="2">
        <v>0.64554794520547898</v>
      </c>
      <c r="M88" s="2">
        <v>0.64465408805031399</v>
      </c>
      <c r="N88" s="2">
        <v>0.652241112828439</v>
      </c>
      <c r="O88" s="2">
        <v>0.66</v>
      </c>
    </row>
    <row r="89" spans="1:15" x14ac:dyDescent="0.3">
      <c r="A89" s="8" t="s">
        <v>14</v>
      </c>
      <c r="B89" s="8" t="s">
        <v>65</v>
      </c>
      <c r="C89" s="2">
        <v>0.352226720647773</v>
      </c>
      <c r="D89" s="2">
        <v>0.38779527559055099</v>
      </c>
      <c r="E89" s="2">
        <v>0.40416666666666701</v>
      </c>
      <c r="F89" s="2">
        <v>0.41532258064516098</v>
      </c>
      <c r="G89" s="2">
        <v>0.42020202020202002</v>
      </c>
      <c r="H89" s="2">
        <v>0.45174537987679703</v>
      </c>
      <c r="I89" s="2">
        <v>0.46252676659528902</v>
      </c>
      <c r="J89" s="2">
        <v>0.478841870824053</v>
      </c>
      <c r="K89" s="2">
        <v>0.49103139013452901</v>
      </c>
      <c r="L89" s="2">
        <v>0.51230425055928397</v>
      </c>
      <c r="M89" s="2">
        <v>0.53436807095343697</v>
      </c>
      <c r="N89" s="2">
        <v>0.534246575342466</v>
      </c>
      <c r="O89" s="2">
        <v>0.53828306264501202</v>
      </c>
    </row>
    <row r="90" spans="1:15" x14ac:dyDescent="0.3">
      <c r="A90" s="8" t="s">
        <v>14</v>
      </c>
      <c r="B90" s="8" t="s">
        <v>66</v>
      </c>
      <c r="C90" s="2">
        <v>0.19108280254777099</v>
      </c>
      <c r="D90" s="2">
        <v>0.230769230769231</v>
      </c>
      <c r="E90" s="2">
        <v>0.234939759036145</v>
      </c>
      <c r="F90" s="2">
        <v>0.228187919463087</v>
      </c>
      <c r="G90" s="2">
        <v>0.21290322580645199</v>
      </c>
      <c r="H90" s="2">
        <v>0.240963855421687</v>
      </c>
      <c r="I90" s="2">
        <v>0.25581395348837199</v>
      </c>
      <c r="J90" s="2">
        <v>0.28735632183908</v>
      </c>
      <c r="K90" s="2">
        <v>0.30456852791878197</v>
      </c>
      <c r="L90" s="2">
        <v>0.27419354838709697</v>
      </c>
      <c r="M90" s="2">
        <v>0.31</v>
      </c>
      <c r="N90" s="2">
        <v>0.36073059360730603</v>
      </c>
      <c r="O90" s="2">
        <v>0.335051546391753</v>
      </c>
    </row>
    <row r="91" spans="1:15" x14ac:dyDescent="0.3">
      <c r="A91" s="8" t="s">
        <v>14</v>
      </c>
      <c r="B91" s="8" t="s">
        <v>67</v>
      </c>
      <c r="C91" s="2">
        <v>6.25E-2</v>
      </c>
      <c r="D91" s="2">
        <v>7.69230769230769E-2</v>
      </c>
      <c r="E91" s="2">
        <v>0.16666666666666699</v>
      </c>
      <c r="F91" s="2">
        <v>0.2</v>
      </c>
      <c r="G91" s="2">
        <v>0.3</v>
      </c>
      <c r="H91" s="2">
        <v>0.214285714285714</v>
      </c>
      <c r="I91" s="2">
        <v>0.17647058823529399</v>
      </c>
      <c r="J91" s="2">
        <v>0.29411764705882398</v>
      </c>
      <c r="K91" s="2">
        <v>0.26315789473684198</v>
      </c>
      <c r="L91" s="2">
        <v>0.22727272727272699</v>
      </c>
      <c r="M91" s="2">
        <v>0.18181818181818199</v>
      </c>
      <c r="N91" s="2">
        <v>0.19230769230769201</v>
      </c>
      <c r="O91" s="2">
        <v>0.21875</v>
      </c>
    </row>
    <row r="92" spans="1:15" x14ac:dyDescent="0.3">
      <c r="A92" s="8" t="s">
        <v>14</v>
      </c>
      <c r="B92" s="8" t="s">
        <v>68</v>
      </c>
      <c r="C92" s="2">
        <v>0.3125</v>
      </c>
      <c r="D92" s="2">
        <v>0.17073170731707299</v>
      </c>
      <c r="E92" s="2">
        <v>0.1875</v>
      </c>
      <c r="F92" s="2">
        <v>0.214285714285714</v>
      </c>
      <c r="G92" s="2">
        <v>0.18518518518518501</v>
      </c>
      <c r="H92" s="2">
        <v>0.15625</v>
      </c>
      <c r="I92" s="2">
        <v>0.38461538461538503</v>
      </c>
      <c r="J92" s="2">
        <v>0.375</v>
      </c>
      <c r="K92" s="2">
        <v>0.26315789473684198</v>
      </c>
      <c r="L92" s="2">
        <v>0.29411764705882398</v>
      </c>
      <c r="M92" s="2">
        <v>0.29411764705882398</v>
      </c>
      <c r="N92" s="2">
        <v>0</v>
      </c>
      <c r="O92" s="2">
        <v>0</v>
      </c>
    </row>
    <row r="93" spans="1:15" x14ac:dyDescent="0.3">
      <c r="A93" s="8" t="s">
        <v>14</v>
      </c>
      <c r="B93" s="8" t="s">
        <v>69</v>
      </c>
      <c r="C93" s="2">
        <v>0.35647279549718602</v>
      </c>
      <c r="D93" s="2">
        <v>0.34981684981685002</v>
      </c>
      <c r="E93" s="2">
        <v>0.324607329842932</v>
      </c>
      <c r="F93" s="2">
        <v>0.30574324324324298</v>
      </c>
      <c r="G93" s="2">
        <v>0.29392446633825903</v>
      </c>
      <c r="H93" s="2">
        <v>0.28938906752411597</v>
      </c>
      <c r="I93" s="2">
        <v>0.27302100161550902</v>
      </c>
      <c r="J93" s="2">
        <v>0.282679738562091</v>
      </c>
      <c r="K93" s="2">
        <v>0.28500823723229002</v>
      </c>
      <c r="L93" s="2">
        <v>0.282608695652174</v>
      </c>
      <c r="M93" s="2">
        <v>0.30246913580246898</v>
      </c>
      <c r="N93" s="2">
        <v>0.30792227204783301</v>
      </c>
      <c r="O93" s="2">
        <v>0.32115677321156799</v>
      </c>
    </row>
    <row r="94" spans="1:15" x14ac:dyDescent="0.3">
      <c r="A94" s="8" t="s">
        <v>14</v>
      </c>
      <c r="B94" s="8" t="s">
        <v>70</v>
      </c>
      <c r="C94" s="2">
        <v>0.45491803278688497</v>
      </c>
      <c r="D94" s="2">
        <v>0.45493562231759699</v>
      </c>
      <c r="E94" s="2">
        <v>0.45119305856832997</v>
      </c>
      <c r="F94" s="2">
        <v>0.43392070484581502</v>
      </c>
      <c r="G94" s="2">
        <v>0.426636568848758</v>
      </c>
      <c r="H94" s="2">
        <v>0.42237442922374402</v>
      </c>
      <c r="I94" s="2">
        <v>0.4</v>
      </c>
      <c r="J94" s="2">
        <v>0.39147286821705402</v>
      </c>
      <c r="K94" s="2">
        <v>0.373188405797101</v>
      </c>
      <c r="L94" s="2">
        <v>0.35445205479452102</v>
      </c>
      <c r="M94" s="2">
        <v>0.35534591194968601</v>
      </c>
      <c r="N94" s="2">
        <v>0.347758887171561</v>
      </c>
      <c r="O94" s="2">
        <v>0.34</v>
      </c>
    </row>
    <row r="95" spans="1:15" x14ac:dyDescent="0.3">
      <c r="A95" s="8" t="s">
        <v>14</v>
      </c>
      <c r="B95" s="8" t="s">
        <v>71</v>
      </c>
      <c r="C95" s="2">
        <v>0.64777327935222695</v>
      </c>
      <c r="D95" s="2">
        <v>0.61220472440944895</v>
      </c>
      <c r="E95" s="2">
        <v>0.59583333333333299</v>
      </c>
      <c r="F95" s="2">
        <v>0.58467741935483897</v>
      </c>
      <c r="G95" s="2">
        <v>0.57979797979797998</v>
      </c>
      <c r="H95" s="2">
        <v>0.54825462012320303</v>
      </c>
      <c r="I95" s="2">
        <v>0.53747323340471098</v>
      </c>
      <c r="J95" s="2">
        <v>0.52115812917594695</v>
      </c>
      <c r="K95" s="2">
        <v>0.50896860986547099</v>
      </c>
      <c r="L95" s="2">
        <v>0.48769574944071598</v>
      </c>
      <c r="M95" s="2">
        <v>0.46563192904656298</v>
      </c>
      <c r="N95" s="2">
        <v>0.465753424657534</v>
      </c>
      <c r="O95" s="2">
        <v>0.46171693735498798</v>
      </c>
    </row>
    <row r="96" spans="1:15" x14ac:dyDescent="0.3">
      <c r="A96" s="8" t="s">
        <v>14</v>
      </c>
      <c r="B96" s="8" t="s">
        <v>72</v>
      </c>
      <c r="C96" s="2">
        <v>0.80891719745222901</v>
      </c>
      <c r="D96" s="2">
        <v>0.76923076923076905</v>
      </c>
      <c r="E96" s="2">
        <v>0.76506024096385505</v>
      </c>
      <c r="F96" s="2">
        <v>0.77181208053691297</v>
      </c>
      <c r="G96" s="2">
        <v>0.78709677419354795</v>
      </c>
      <c r="H96" s="2">
        <v>0.75903614457831303</v>
      </c>
      <c r="I96" s="2">
        <v>0.74418604651162801</v>
      </c>
      <c r="J96" s="2">
        <v>0.71264367816092</v>
      </c>
      <c r="K96" s="2">
        <v>0.69543147208121803</v>
      </c>
      <c r="L96" s="2">
        <v>0.72580645161290303</v>
      </c>
      <c r="M96" s="2">
        <v>0.69</v>
      </c>
      <c r="N96" s="2">
        <v>0.63926940639269403</v>
      </c>
      <c r="O96" s="2">
        <v>0.66494845360824695</v>
      </c>
    </row>
    <row r="97" spans="1:15" x14ac:dyDescent="0.3">
      <c r="A97" s="8" t="s">
        <v>14</v>
      </c>
      <c r="B97" s="8" t="s">
        <v>73</v>
      </c>
      <c r="C97" s="2">
        <v>0.9375</v>
      </c>
      <c r="D97" s="2">
        <v>0.92307692307692302</v>
      </c>
      <c r="E97" s="2">
        <v>0.83333333333333304</v>
      </c>
      <c r="F97" s="2">
        <v>0.8</v>
      </c>
      <c r="G97" s="2">
        <v>0.7</v>
      </c>
      <c r="H97" s="2">
        <v>0.78571428571428603</v>
      </c>
      <c r="I97" s="2">
        <v>0.82352941176470595</v>
      </c>
      <c r="J97" s="2">
        <v>0.70588235294117696</v>
      </c>
      <c r="K97" s="2">
        <v>0.73684210526315796</v>
      </c>
      <c r="L97" s="2">
        <v>0.77272727272727304</v>
      </c>
      <c r="M97" s="2">
        <v>0.81818181818181801</v>
      </c>
      <c r="N97" s="2">
        <v>0.80769230769230804</v>
      </c>
      <c r="O97" s="2">
        <v>0.78125</v>
      </c>
    </row>
    <row r="98" spans="1:15" x14ac:dyDescent="0.3">
      <c r="A98" s="8" t="s">
        <v>15</v>
      </c>
      <c r="B98" s="8" t="s">
        <v>62</v>
      </c>
      <c r="C98" s="2">
        <v>0.65771812080536896</v>
      </c>
      <c r="D98" s="2">
        <v>0.72807017543859698</v>
      </c>
      <c r="E98" s="2">
        <v>0.734177215189873</v>
      </c>
      <c r="F98" s="2">
        <v>0.71111111111111103</v>
      </c>
      <c r="G98" s="2">
        <v>0.71604938271604901</v>
      </c>
      <c r="H98" s="2">
        <v>0.765625</v>
      </c>
      <c r="I98" s="2">
        <v>0.64516129032258096</v>
      </c>
      <c r="J98" s="2">
        <v>0.64285714285714302</v>
      </c>
      <c r="K98" s="2">
        <v>0.65671641791044799</v>
      </c>
      <c r="L98" s="2">
        <v>0.7</v>
      </c>
      <c r="M98" s="2">
        <v>0.66666666666666696</v>
      </c>
      <c r="N98" s="2">
        <v>0.61538461538461497</v>
      </c>
      <c r="O98" s="2">
        <v>0.55769230769230804</v>
      </c>
    </row>
    <row r="99" spans="1:15" x14ac:dyDescent="0.3">
      <c r="A99" s="8" t="s">
        <v>15</v>
      </c>
      <c r="B99" s="8" t="s">
        <v>63</v>
      </c>
      <c r="C99" s="2">
        <v>0.64678086237448296</v>
      </c>
      <c r="D99" s="2">
        <v>0.65935334872979201</v>
      </c>
      <c r="E99" s="2">
        <v>0.65715915573302897</v>
      </c>
      <c r="F99" s="2">
        <v>0.66228571428571403</v>
      </c>
      <c r="G99" s="2">
        <v>0.66479820627802699</v>
      </c>
      <c r="H99" s="2">
        <v>0.67663344407530501</v>
      </c>
      <c r="I99" s="2">
        <v>0.68121546961325996</v>
      </c>
      <c r="J99" s="2">
        <v>0.7</v>
      </c>
      <c r="K99" s="2">
        <v>0.69652855543113101</v>
      </c>
      <c r="L99" s="2">
        <v>0.69392146315223202</v>
      </c>
      <c r="M99" s="2">
        <v>0.69103162260238504</v>
      </c>
      <c r="N99" s="2">
        <v>0.67964229352972105</v>
      </c>
      <c r="O99" s="2">
        <v>0.670015864621893</v>
      </c>
    </row>
    <row r="100" spans="1:15" x14ac:dyDescent="0.3">
      <c r="A100" s="8" t="s">
        <v>15</v>
      </c>
      <c r="B100" s="8" t="s">
        <v>64</v>
      </c>
      <c r="C100" s="2">
        <v>0.58936170212766004</v>
      </c>
      <c r="D100" s="2">
        <v>0.59495060373216202</v>
      </c>
      <c r="E100" s="2">
        <v>0.605013927576602</v>
      </c>
      <c r="F100" s="2">
        <v>0.59909909909909898</v>
      </c>
      <c r="G100" s="2">
        <v>0.61108033240997195</v>
      </c>
      <c r="H100" s="2">
        <v>0.61733046286329396</v>
      </c>
      <c r="I100" s="2">
        <v>0.61699895068205701</v>
      </c>
      <c r="J100" s="2">
        <v>0.62040393578456798</v>
      </c>
      <c r="K100" s="2">
        <v>0.63375959079283894</v>
      </c>
      <c r="L100" s="2">
        <v>0.64190850959173595</v>
      </c>
      <c r="M100" s="2">
        <v>0.64572508266414697</v>
      </c>
      <c r="N100" s="2">
        <v>0.66348773841961906</v>
      </c>
      <c r="O100" s="2">
        <v>0.66532618409293998</v>
      </c>
    </row>
    <row r="101" spans="1:15" x14ac:dyDescent="0.3">
      <c r="A101" s="8" t="s">
        <v>15</v>
      </c>
      <c r="B101" s="8" t="s">
        <v>65</v>
      </c>
      <c r="C101" s="2">
        <v>0.42309827873403699</v>
      </c>
      <c r="D101" s="2">
        <v>0.44090159428257297</v>
      </c>
      <c r="E101" s="2">
        <v>0.46090759978130103</v>
      </c>
      <c r="F101" s="2">
        <v>0.48483206933911199</v>
      </c>
      <c r="G101" s="2">
        <v>0.497282608695652</v>
      </c>
      <c r="H101" s="2">
        <v>0.51671232876712303</v>
      </c>
      <c r="I101" s="2">
        <v>0.53494926719278502</v>
      </c>
      <c r="J101" s="2">
        <v>0.54738015607580803</v>
      </c>
      <c r="K101" s="2">
        <v>0.55965909090909105</v>
      </c>
      <c r="L101" s="2">
        <v>0.57410562180579205</v>
      </c>
      <c r="M101" s="2">
        <v>0.57777777777777795</v>
      </c>
      <c r="N101" s="2">
        <v>0.57367829021372296</v>
      </c>
      <c r="O101" s="2">
        <v>0.59674607786170797</v>
      </c>
    </row>
    <row r="102" spans="1:15" x14ac:dyDescent="0.3">
      <c r="A102" s="8" t="s">
        <v>15</v>
      </c>
      <c r="B102" s="8" t="s">
        <v>66</v>
      </c>
      <c r="C102" s="2">
        <v>0.223981900452489</v>
      </c>
      <c r="D102" s="2">
        <v>0.244943820224719</v>
      </c>
      <c r="E102" s="2">
        <v>0.266666666666667</v>
      </c>
      <c r="F102" s="2">
        <v>0.29147982062780298</v>
      </c>
      <c r="G102" s="2">
        <v>0.30737704918032799</v>
      </c>
      <c r="H102" s="2">
        <v>0.31111111111111101</v>
      </c>
      <c r="I102" s="2">
        <v>0.34429400386847198</v>
      </c>
      <c r="J102" s="2">
        <v>0.36660268714011501</v>
      </c>
      <c r="K102" s="2">
        <v>0.36491228070175402</v>
      </c>
      <c r="L102" s="2">
        <v>0.36287625418060199</v>
      </c>
      <c r="M102" s="2">
        <v>0.36518771331057998</v>
      </c>
      <c r="N102" s="2">
        <v>0.38971807628524002</v>
      </c>
      <c r="O102" s="2">
        <v>0.40549273021001597</v>
      </c>
    </row>
    <row r="103" spans="1:15" x14ac:dyDescent="0.3">
      <c r="A103" s="8" t="s">
        <v>15</v>
      </c>
      <c r="B103" s="8" t="s">
        <v>67</v>
      </c>
      <c r="C103" s="2">
        <v>0.14583333333333301</v>
      </c>
      <c r="D103" s="2">
        <v>0.13725490196078399</v>
      </c>
      <c r="E103" s="2">
        <v>0.13636363636363599</v>
      </c>
      <c r="F103" s="2">
        <v>0.17948717948717899</v>
      </c>
      <c r="G103" s="2">
        <v>0.17948717948717899</v>
      </c>
      <c r="H103" s="2">
        <v>0.186046511627907</v>
      </c>
      <c r="I103" s="2">
        <v>0.13043478260869601</v>
      </c>
      <c r="J103" s="2">
        <v>0.15094339622641501</v>
      </c>
      <c r="K103" s="2">
        <v>0.134615384615385</v>
      </c>
      <c r="L103" s="2">
        <v>0.18032786885245899</v>
      </c>
      <c r="M103" s="2">
        <v>0.202898550724638</v>
      </c>
      <c r="N103" s="2">
        <v>0.21249999999999999</v>
      </c>
      <c r="O103" s="2">
        <v>0.21794871794871801</v>
      </c>
    </row>
    <row r="104" spans="1:15" x14ac:dyDescent="0.3">
      <c r="A104" s="8" t="s">
        <v>15</v>
      </c>
      <c r="B104" s="8" t="s">
        <v>68</v>
      </c>
      <c r="C104" s="2">
        <v>0.34228187919463099</v>
      </c>
      <c r="D104" s="2">
        <v>0.27192982456140402</v>
      </c>
      <c r="E104" s="2">
        <v>0.265822784810127</v>
      </c>
      <c r="F104" s="2">
        <v>0.28888888888888897</v>
      </c>
      <c r="G104" s="2">
        <v>0.28395061728395099</v>
      </c>
      <c r="H104" s="2">
        <v>0.234375</v>
      </c>
      <c r="I104" s="2">
        <v>0.35483870967741898</v>
      </c>
      <c r="J104" s="2">
        <v>0.35714285714285698</v>
      </c>
      <c r="K104" s="2">
        <v>0.34328358208955201</v>
      </c>
      <c r="L104" s="2">
        <v>0.3</v>
      </c>
      <c r="M104" s="2">
        <v>0.33333333333333298</v>
      </c>
      <c r="N104" s="2">
        <v>0.38461538461538503</v>
      </c>
      <c r="O104" s="2">
        <v>0.44230769230769201</v>
      </c>
    </row>
    <row r="105" spans="1:15" x14ac:dyDescent="0.3">
      <c r="A105" s="8" t="s">
        <v>15</v>
      </c>
      <c r="B105" s="8" t="s">
        <v>69</v>
      </c>
      <c r="C105" s="2">
        <v>0.35321913762551699</v>
      </c>
      <c r="D105" s="2">
        <v>0.34064665127020799</v>
      </c>
      <c r="E105" s="2">
        <v>0.34284084426697098</v>
      </c>
      <c r="F105" s="2">
        <v>0.33771428571428602</v>
      </c>
      <c r="G105" s="2">
        <v>0.33520179372197301</v>
      </c>
      <c r="H105" s="2">
        <v>0.32336655592469499</v>
      </c>
      <c r="I105" s="2">
        <v>0.31878453038673998</v>
      </c>
      <c r="J105" s="2">
        <v>0.3</v>
      </c>
      <c r="K105" s="2">
        <v>0.30347144456886899</v>
      </c>
      <c r="L105" s="2">
        <v>0.30607853684776798</v>
      </c>
      <c r="M105" s="2">
        <v>0.30896837739761501</v>
      </c>
      <c r="N105" s="2">
        <v>0.320357706470279</v>
      </c>
      <c r="O105" s="2">
        <v>0.329984135378107</v>
      </c>
    </row>
    <row r="106" spans="1:15" x14ac:dyDescent="0.3">
      <c r="A106" s="8" t="s">
        <v>15</v>
      </c>
      <c r="B106" s="8" t="s">
        <v>70</v>
      </c>
      <c r="C106" s="2">
        <v>0.41063829787234002</v>
      </c>
      <c r="D106" s="2">
        <v>0.40504939626783798</v>
      </c>
      <c r="E106" s="2">
        <v>0.394986072423398</v>
      </c>
      <c r="F106" s="2">
        <v>0.40090090090090102</v>
      </c>
      <c r="G106" s="2">
        <v>0.388919667590028</v>
      </c>
      <c r="H106" s="2">
        <v>0.38266953713670598</v>
      </c>
      <c r="I106" s="2">
        <v>0.38300104931794299</v>
      </c>
      <c r="J106" s="2">
        <v>0.37959606421543202</v>
      </c>
      <c r="K106" s="2">
        <v>0.366240409207161</v>
      </c>
      <c r="L106" s="2">
        <v>0.35809149040826399</v>
      </c>
      <c r="M106" s="2">
        <v>0.35427491733585298</v>
      </c>
      <c r="N106" s="2">
        <v>0.336512261580381</v>
      </c>
      <c r="O106" s="2">
        <v>0.33467381590706002</v>
      </c>
    </row>
    <row r="107" spans="1:15" x14ac:dyDescent="0.3">
      <c r="A107" s="8" t="s">
        <v>15</v>
      </c>
      <c r="B107" s="8" t="s">
        <v>71</v>
      </c>
      <c r="C107" s="2">
        <v>0.57690172126596295</v>
      </c>
      <c r="D107" s="2">
        <v>0.55909840571742697</v>
      </c>
      <c r="E107" s="2">
        <v>0.53909240021869897</v>
      </c>
      <c r="F107" s="2">
        <v>0.51516793066088795</v>
      </c>
      <c r="G107" s="2">
        <v>0.502717391304348</v>
      </c>
      <c r="H107" s="2">
        <v>0.48328767123287703</v>
      </c>
      <c r="I107" s="2">
        <v>0.46505073280721498</v>
      </c>
      <c r="J107" s="2">
        <v>0.45261984392419202</v>
      </c>
      <c r="K107" s="2">
        <v>0.44034090909090901</v>
      </c>
      <c r="L107" s="2">
        <v>0.425894378194208</v>
      </c>
      <c r="M107" s="2">
        <v>0.422222222222222</v>
      </c>
      <c r="N107" s="2">
        <v>0.42632170978627698</v>
      </c>
      <c r="O107" s="2">
        <v>0.40325392213829198</v>
      </c>
    </row>
    <row r="108" spans="1:15" x14ac:dyDescent="0.3">
      <c r="A108" s="8" t="s">
        <v>15</v>
      </c>
      <c r="B108" s="8" t="s">
        <v>72</v>
      </c>
      <c r="C108" s="2">
        <v>0.776018099547511</v>
      </c>
      <c r="D108" s="2">
        <v>0.75505617977528094</v>
      </c>
      <c r="E108" s="2">
        <v>0.73333333333333295</v>
      </c>
      <c r="F108" s="2">
        <v>0.70852017937219702</v>
      </c>
      <c r="G108" s="2">
        <v>0.69262295081967196</v>
      </c>
      <c r="H108" s="2">
        <v>0.68888888888888899</v>
      </c>
      <c r="I108" s="2">
        <v>0.65570599613152802</v>
      </c>
      <c r="J108" s="2">
        <v>0.63339731285988499</v>
      </c>
      <c r="K108" s="2">
        <v>0.63508771929824603</v>
      </c>
      <c r="L108" s="2">
        <v>0.63712374581939801</v>
      </c>
      <c r="M108" s="2">
        <v>0.63481228668942002</v>
      </c>
      <c r="N108" s="2">
        <v>0.61028192371475998</v>
      </c>
      <c r="O108" s="2">
        <v>0.59450726978998403</v>
      </c>
    </row>
    <row r="109" spans="1:15" x14ac:dyDescent="0.3">
      <c r="A109" s="8" t="s">
        <v>15</v>
      </c>
      <c r="B109" s="8" t="s">
        <v>73</v>
      </c>
      <c r="C109" s="2">
        <v>0.85416666666666696</v>
      </c>
      <c r="D109" s="2">
        <v>0.86274509803921595</v>
      </c>
      <c r="E109" s="2">
        <v>0.86363636363636398</v>
      </c>
      <c r="F109" s="2">
        <v>0.82051282051282004</v>
      </c>
      <c r="G109" s="2">
        <v>0.82051282051282004</v>
      </c>
      <c r="H109" s="2">
        <v>0.81395348837209303</v>
      </c>
      <c r="I109" s="2">
        <v>0.86956521739130399</v>
      </c>
      <c r="J109" s="2">
        <v>0.84905660377358505</v>
      </c>
      <c r="K109" s="2">
        <v>0.86538461538461497</v>
      </c>
      <c r="L109" s="2">
        <v>0.81967213114754101</v>
      </c>
      <c r="M109" s="2">
        <v>0.79710144927536197</v>
      </c>
      <c r="N109" s="2">
        <v>0.78749999999999998</v>
      </c>
      <c r="O109" s="2">
        <v>0.78205128205128205</v>
      </c>
    </row>
    <row r="110" spans="1:15" x14ac:dyDescent="0.3">
      <c r="A110" s="8" t="s">
        <v>16</v>
      </c>
      <c r="B110" s="8" t="s">
        <v>62</v>
      </c>
      <c r="C110" s="2">
        <v>0.72222222222222199</v>
      </c>
      <c r="D110" s="2">
        <v>0.65517241379310298</v>
      </c>
      <c r="E110" s="2">
        <v>0.82857142857142896</v>
      </c>
      <c r="F110" s="2">
        <v>0.76666666666666705</v>
      </c>
      <c r="G110" s="2">
        <v>0.8</v>
      </c>
      <c r="H110" s="2">
        <v>0.76</v>
      </c>
      <c r="I110" s="2">
        <v>0.56000000000000005</v>
      </c>
      <c r="J110" s="2">
        <v>0.52380952380952395</v>
      </c>
      <c r="K110" s="2">
        <v>0.5</v>
      </c>
      <c r="L110" s="2">
        <v>0.73333333333333295</v>
      </c>
      <c r="M110" s="2">
        <v>0.5625</v>
      </c>
      <c r="N110" s="2">
        <v>0.54545454545454497</v>
      </c>
      <c r="O110" s="2">
        <v>0.75</v>
      </c>
    </row>
    <row r="111" spans="1:15" x14ac:dyDescent="0.3">
      <c r="A111" s="8" t="s">
        <v>16</v>
      </c>
      <c r="B111" s="8" t="s">
        <v>63</v>
      </c>
      <c r="C111" s="2">
        <v>0.62668665667166401</v>
      </c>
      <c r="D111" s="2">
        <v>0.65052950075643001</v>
      </c>
      <c r="E111" s="2">
        <v>0.64516129032258096</v>
      </c>
      <c r="F111" s="2">
        <v>0.65606936416185002</v>
      </c>
      <c r="G111" s="2">
        <v>0.67153284671532798</v>
      </c>
      <c r="H111" s="2">
        <v>0.66902404526166903</v>
      </c>
      <c r="I111" s="2">
        <v>0.66666666666666696</v>
      </c>
      <c r="J111" s="2">
        <v>0.66620305980528505</v>
      </c>
      <c r="K111" s="2">
        <v>0.66016713091921997</v>
      </c>
      <c r="L111" s="2">
        <v>0.64555256064690003</v>
      </c>
      <c r="M111" s="2">
        <v>0.64346764346764396</v>
      </c>
      <c r="N111" s="2">
        <v>0.62209302325581395</v>
      </c>
      <c r="O111" s="2">
        <v>0.60448642266824104</v>
      </c>
    </row>
    <row r="112" spans="1:15" x14ac:dyDescent="0.3">
      <c r="A112" s="8" t="s">
        <v>16</v>
      </c>
      <c r="B112" s="8" t="s">
        <v>64</v>
      </c>
      <c r="C112" s="2">
        <v>0.53671562082777002</v>
      </c>
      <c r="D112" s="2">
        <v>0.54582210242587603</v>
      </c>
      <c r="E112" s="2">
        <v>0.57708049113233295</v>
      </c>
      <c r="F112" s="2">
        <v>0.58553546592489603</v>
      </c>
      <c r="G112" s="2">
        <v>0.60026737967914401</v>
      </c>
      <c r="H112" s="2">
        <v>0.60858257477243205</v>
      </c>
      <c r="I112" s="2">
        <v>0.61352040816326503</v>
      </c>
      <c r="J112" s="2">
        <v>0.62406947890818898</v>
      </c>
      <c r="K112" s="2">
        <v>0.62796504369538098</v>
      </c>
      <c r="L112" s="2">
        <v>0.63285024154589398</v>
      </c>
      <c r="M112" s="2">
        <v>0.62371134020618602</v>
      </c>
      <c r="N112" s="2">
        <v>0.63636363636363602</v>
      </c>
      <c r="O112" s="2">
        <v>0.63979591836734695</v>
      </c>
    </row>
    <row r="113" spans="1:15" x14ac:dyDescent="0.3">
      <c r="A113" s="8" t="s">
        <v>16</v>
      </c>
      <c r="B113" s="8" t="s">
        <v>65</v>
      </c>
      <c r="C113" s="2">
        <v>0.33740831295843499</v>
      </c>
      <c r="D113" s="2">
        <v>0.35705368289638001</v>
      </c>
      <c r="E113" s="2">
        <v>0.377833753148615</v>
      </c>
      <c r="F113" s="2">
        <v>0.40302267002518899</v>
      </c>
      <c r="G113" s="2">
        <v>0.39688715953307402</v>
      </c>
      <c r="H113" s="2">
        <v>0.420911528150134</v>
      </c>
      <c r="I113" s="2">
        <v>0.441256830601093</v>
      </c>
      <c r="J113" s="2">
        <v>0.45746164574616499</v>
      </c>
      <c r="K113" s="2">
        <v>0.50496453900709204</v>
      </c>
      <c r="L113" s="2">
        <v>0.53133903133903104</v>
      </c>
      <c r="M113" s="2">
        <v>0.53601108033240996</v>
      </c>
      <c r="N113" s="2">
        <v>0.538141470180305</v>
      </c>
      <c r="O113" s="2">
        <v>0.56073446327683596</v>
      </c>
    </row>
    <row r="114" spans="1:15" x14ac:dyDescent="0.3">
      <c r="A114" s="8" t="s">
        <v>16</v>
      </c>
      <c r="B114" s="8" t="s">
        <v>66</v>
      </c>
      <c r="C114" s="2">
        <v>0.186440677966102</v>
      </c>
      <c r="D114" s="2">
        <v>0.203636363636364</v>
      </c>
      <c r="E114" s="2">
        <v>0.20817843866171001</v>
      </c>
      <c r="F114" s="2">
        <v>0.233333333333333</v>
      </c>
      <c r="G114" s="2">
        <v>0.26199261992619899</v>
      </c>
      <c r="H114" s="2">
        <v>0.27931034482758599</v>
      </c>
      <c r="I114" s="2">
        <v>0.27368421052631597</v>
      </c>
      <c r="J114" s="2">
        <v>0.267123287671233</v>
      </c>
      <c r="K114" s="2">
        <v>0.28246753246753198</v>
      </c>
      <c r="L114" s="2">
        <v>0.30379746835443</v>
      </c>
      <c r="M114" s="2">
        <v>0.31974921630094</v>
      </c>
      <c r="N114" s="2">
        <v>0.329192546583851</v>
      </c>
      <c r="O114" s="2">
        <v>0.334426229508197</v>
      </c>
    </row>
    <row r="115" spans="1:15" x14ac:dyDescent="0.3">
      <c r="A115" s="8" t="s">
        <v>16</v>
      </c>
      <c r="B115" s="8" t="s">
        <v>67</v>
      </c>
      <c r="C115" s="2">
        <v>0.113207547169811</v>
      </c>
      <c r="D115" s="2">
        <v>0.134615384615385</v>
      </c>
      <c r="E115" s="2">
        <v>0.11111111111111099</v>
      </c>
      <c r="F115" s="2">
        <v>0.13043478260869601</v>
      </c>
      <c r="G115" s="2">
        <v>0.15384615384615399</v>
      </c>
      <c r="H115" s="2">
        <v>0.18518518518518501</v>
      </c>
      <c r="I115" s="2">
        <v>0.157894736842105</v>
      </c>
      <c r="J115" s="2">
        <v>0.133333333333333</v>
      </c>
      <c r="K115" s="2">
        <v>0.16129032258064499</v>
      </c>
      <c r="L115" s="2">
        <v>0.15625</v>
      </c>
      <c r="M115" s="2">
        <v>0.194444444444444</v>
      </c>
      <c r="N115" s="2">
        <v>0.19480519480519501</v>
      </c>
      <c r="O115" s="2">
        <v>0.18918918918918901</v>
      </c>
    </row>
    <row r="116" spans="1:15" x14ac:dyDescent="0.3">
      <c r="A116" s="8" t="s">
        <v>16</v>
      </c>
      <c r="B116" s="8" t="s">
        <v>68</v>
      </c>
      <c r="C116" s="2">
        <v>0.27777777777777801</v>
      </c>
      <c r="D116" s="2">
        <v>0.34482758620689702</v>
      </c>
      <c r="E116" s="2">
        <v>0.17142857142857101</v>
      </c>
      <c r="F116" s="2">
        <v>0.233333333333333</v>
      </c>
      <c r="G116" s="2">
        <v>0.2</v>
      </c>
      <c r="H116" s="2">
        <v>0.24</v>
      </c>
      <c r="I116" s="2">
        <v>0.44</v>
      </c>
      <c r="J116" s="2">
        <v>0.476190476190476</v>
      </c>
      <c r="K116" s="2">
        <v>0.5</v>
      </c>
      <c r="L116" s="2">
        <v>0.266666666666667</v>
      </c>
      <c r="M116" s="2">
        <v>0.4375</v>
      </c>
      <c r="N116" s="2">
        <v>0.45454545454545497</v>
      </c>
      <c r="O116" s="2">
        <v>0.25</v>
      </c>
    </row>
    <row r="117" spans="1:15" x14ac:dyDescent="0.3">
      <c r="A117" s="8" t="s">
        <v>16</v>
      </c>
      <c r="B117" s="8" t="s">
        <v>69</v>
      </c>
      <c r="C117" s="2">
        <v>0.37331334332833599</v>
      </c>
      <c r="D117" s="2">
        <v>0.34947049924356999</v>
      </c>
      <c r="E117" s="2">
        <v>0.35483870967741898</v>
      </c>
      <c r="F117" s="2">
        <v>0.34393063583814998</v>
      </c>
      <c r="G117" s="2">
        <v>0.32846715328467202</v>
      </c>
      <c r="H117" s="2">
        <v>0.33097595473833102</v>
      </c>
      <c r="I117" s="2">
        <v>0.33333333333333298</v>
      </c>
      <c r="J117" s="2">
        <v>0.33379694019471501</v>
      </c>
      <c r="K117" s="2">
        <v>0.33983286908077998</v>
      </c>
      <c r="L117" s="2">
        <v>0.35444743935310002</v>
      </c>
      <c r="M117" s="2">
        <v>0.35653235653235699</v>
      </c>
      <c r="N117" s="2">
        <v>0.377906976744186</v>
      </c>
      <c r="O117" s="2">
        <v>0.39551357733175901</v>
      </c>
    </row>
    <row r="118" spans="1:15" x14ac:dyDescent="0.3">
      <c r="A118" s="8" t="s">
        <v>16</v>
      </c>
      <c r="B118" s="8" t="s">
        <v>70</v>
      </c>
      <c r="C118" s="2">
        <v>0.46328437917222998</v>
      </c>
      <c r="D118" s="2">
        <v>0.45417789757412402</v>
      </c>
      <c r="E118" s="2">
        <v>0.42291950886766699</v>
      </c>
      <c r="F118" s="2">
        <v>0.41446453407510397</v>
      </c>
      <c r="G118" s="2">
        <v>0.39973262032085599</v>
      </c>
      <c r="H118" s="2">
        <v>0.39141742522756801</v>
      </c>
      <c r="I118" s="2">
        <v>0.38647959183673503</v>
      </c>
      <c r="J118" s="2">
        <v>0.37593052109181102</v>
      </c>
      <c r="K118" s="2">
        <v>0.37203495630461902</v>
      </c>
      <c r="L118" s="2">
        <v>0.36714975845410602</v>
      </c>
      <c r="M118" s="2">
        <v>0.37628865979381398</v>
      </c>
      <c r="N118" s="2">
        <v>0.36363636363636398</v>
      </c>
      <c r="O118" s="2">
        <v>0.36020408163265299</v>
      </c>
    </row>
    <row r="119" spans="1:15" x14ac:dyDescent="0.3">
      <c r="A119" s="8" t="s">
        <v>16</v>
      </c>
      <c r="B119" s="8" t="s">
        <v>71</v>
      </c>
      <c r="C119" s="2">
        <v>0.66259168704156501</v>
      </c>
      <c r="D119" s="2">
        <v>0.64294631710362005</v>
      </c>
      <c r="E119" s="2">
        <v>0.622166246851385</v>
      </c>
      <c r="F119" s="2">
        <v>0.59697732997481101</v>
      </c>
      <c r="G119" s="2">
        <v>0.60311284046692604</v>
      </c>
      <c r="H119" s="2">
        <v>0.579088471849866</v>
      </c>
      <c r="I119" s="2">
        <v>0.558743169398907</v>
      </c>
      <c r="J119" s="2">
        <v>0.54253835425383501</v>
      </c>
      <c r="K119" s="2">
        <v>0.49503546099290802</v>
      </c>
      <c r="L119" s="2">
        <v>0.46866096866096901</v>
      </c>
      <c r="M119" s="2">
        <v>0.46398891966758998</v>
      </c>
      <c r="N119" s="2">
        <v>0.461858529819695</v>
      </c>
      <c r="O119" s="2">
        <v>0.43926553672316399</v>
      </c>
    </row>
    <row r="120" spans="1:15" x14ac:dyDescent="0.3">
      <c r="A120" s="8" t="s">
        <v>16</v>
      </c>
      <c r="B120" s="8" t="s">
        <v>72</v>
      </c>
      <c r="C120" s="2">
        <v>0.81355932203389802</v>
      </c>
      <c r="D120" s="2">
        <v>0.79636363636363605</v>
      </c>
      <c r="E120" s="2">
        <v>0.79182156133828996</v>
      </c>
      <c r="F120" s="2">
        <v>0.76666666666666705</v>
      </c>
      <c r="G120" s="2">
        <v>0.73800738007380096</v>
      </c>
      <c r="H120" s="2">
        <v>0.72068965517241401</v>
      </c>
      <c r="I120" s="2">
        <v>0.72631578947368403</v>
      </c>
      <c r="J120" s="2">
        <v>0.73287671232876705</v>
      </c>
      <c r="K120" s="2">
        <v>0.71753246753246802</v>
      </c>
      <c r="L120" s="2">
        <v>0.69620253164557</v>
      </c>
      <c r="M120" s="2">
        <v>0.68025078369906</v>
      </c>
      <c r="N120" s="2">
        <v>0.670807453416149</v>
      </c>
      <c r="O120" s="2">
        <v>0.665573770491803</v>
      </c>
    </row>
    <row r="121" spans="1:15" x14ac:dyDescent="0.3">
      <c r="A121" s="8" t="s">
        <v>16</v>
      </c>
      <c r="B121" s="8" t="s">
        <v>73</v>
      </c>
      <c r="C121" s="2">
        <v>0.88679245283018904</v>
      </c>
      <c r="D121" s="2">
        <v>0.86538461538461497</v>
      </c>
      <c r="E121" s="2">
        <v>0.88888888888888895</v>
      </c>
      <c r="F121" s="2">
        <v>0.86956521739130399</v>
      </c>
      <c r="G121" s="2">
        <v>0.84615384615384603</v>
      </c>
      <c r="H121" s="2">
        <v>0.81481481481481499</v>
      </c>
      <c r="I121" s="2">
        <v>0.84210526315789502</v>
      </c>
      <c r="J121" s="2">
        <v>0.86666666666666703</v>
      </c>
      <c r="K121" s="2">
        <v>0.83870967741935498</v>
      </c>
      <c r="L121" s="2">
        <v>0.84375</v>
      </c>
      <c r="M121" s="2">
        <v>0.80555555555555602</v>
      </c>
      <c r="N121" s="2">
        <v>0.80519480519480502</v>
      </c>
      <c r="O121" s="2">
        <v>0.81081081081081097</v>
      </c>
    </row>
    <row r="122" spans="1:15" x14ac:dyDescent="0.3">
      <c r="A122" s="8" t="s">
        <v>17</v>
      </c>
      <c r="B122" s="8" t="s">
        <v>62</v>
      </c>
      <c r="C122" s="2">
        <v>0.66666666666666696</v>
      </c>
      <c r="D122" s="2">
        <v>0.5</v>
      </c>
      <c r="E122" s="2">
        <v>1</v>
      </c>
      <c r="F122" s="2">
        <v>0</v>
      </c>
      <c r="G122" s="2">
        <v>1</v>
      </c>
      <c r="H122" s="2">
        <v>0.25</v>
      </c>
      <c r="I122" s="2">
        <v>0</v>
      </c>
      <c r="J122" s="2">
        <v>0</v>
      </c>
      <c r="K122" s="2">
        <v>0</v>
      </c>
      <c r="L122" s="2">
        <v>0</v>
      </c>
      <c r="M122" s="2">
        <v>0</v>
      </c>
      <c r="N122" s="2">
        <v>0.5</v>
      </c>
      <c r="O122" s="2">
        <v>0</v>
      </c>
    </row>
    <row r="123" spans="1:15" x14ac:dyDescent="0.3">
      <c r="A123" s="8" t="s">
        <v>17</v>
      </c>
      <c r="B123" s="8" t="s">
        <v>63</v>
      </c>
      <c r="C123" s="2">
        <v>0.48</v>
      </c>
      <c r="D123" s="2">
        <v>0.49456521739130399</v>
      </c>
      <c r="E123" s="2">
        <v>0.49382716049382702</v>
      </c>
      <c r="F123" s="2">
        <v>0.44329896907216498</v>
      </c>
      <c r="G123" s="2">
        <v>0.56179775280898903</v>
      </c>
      <c r="H123" s="2">
        <v>0.59756097560975596</v>
      </c>
      <c r="I123" s="2">
        <v>0.65625</v>
      </c>
      <c r="J123" s="2">
        <v>0.68656716417910402</v>
      </c>
      <c r="K123" s="2">
        <v>0.69696969696969702</v>
      </c>
      <c r="L123" s="2">
        <v>0.69354838709677402</v>
      </c>
      <c r="M123" s="2">
        <v>0.655555555555556</v>
      </c>
      <c r="N123" s="2">
        <v>0.64383561643835596</v>
      </c>
      <c r="O123" s="2">
        <v>0.59890109890109899</v>
      </c>
    </row>
    <row r="124" spans="1:15" x14ac:dyDescent="0.3">
      <c r="A124" s="8" t="s">
        <v>17</v>
      </c>
      <c r="B124" s="8" t="s">
        <v>64</v>
      </c>
      <c r="C124" s="2">
        <v>0.41369863013698599</v>
      </c>
      <c r="D124" s="2">
        <v>0.44444444444444398</v>
      </c>
      <c r="E124" s="2">
        <v>0.47081712062256798</v>
      </c>
      <c r="F124" s="2">
        <v>0.48618784530386699</v>
      </c>
      <c r="G124" s="2">
        <v>0.49006622516556297</v>
      </c>
      <c r="H124" s="2">
        <v>0.51677852348993303</v>
      </c>
      <c r="I124" s="2">
        <v>0.57746478873239404</v>
      </c>
      <c r="J124" s="2">
        <v>0.52985074626865702</v>
      </c>
      <c r="K124" s="2">
        <v>0.511278195488722</v>
      </c>
      <c r="L124" s="2">
        <v>0.58461538461538498</v>
      </c>
      <c r="M124" s="2">
        <v>0.60544217687074797</v>
      </c>
      <c r="N124" s="2">
        <v>0.624</v>
      </c>
      <c r="O124" s="2">
        <v>0.52192982456140302</v>
      </c>
    </row>
    <row r="125" spans="1:15" x14ac:dyDescent="0.3">
      <c r="A125" s="8" t="s">
        <v>17</v>
      </c>
      <c r="B125" s="8" t="s">
        <v>65</v>
      </c>
      <c r="C125" s="2">
        <v>0.26517571884983998</v>
      </c>
      <c r="D125" s="2">
        <v>0.28519855595667898</v>
      </c>
      <c r="E125" s="2">
        <v>0.266666666666667</v>
      </c>
      <c r="F125" s="2">
        <v>0.31547619047619002</v>
      </c>
      <c r="G125" s="2">
        <v>0.370860927152318</v>
      </c>
      <c r="H125" s="2">
        <v>0.33112582781457001</v>
      </c>
      <c r="I125" s="2">
        <v>0.37404580152671801</v>
      </c>
      <c r="J125" s="2">
        <v>0.44444444444444398</v>
      </c>
      <c r="K125" s="2">
        <v>0.40145985401459899</v>
      </c>
      <c r="L125" s="2">
        <v>0.43076923076923102</v>
      </c>
      <c r="M125" s="2">
        <v>0.44354838709677402</v>
      </c>
      <c r="N125" s="2">
        <v>0.45217391304347798</v>
      </c>
      <c r="O125" s="2">
        <v>0.51381215469613295</v>
      </c>
    </row>
    <row r="126" spans="1:15" x14ac:dyDescent="0.3">
      <c r="A126" s="8" t="s">
        <v>17</v>
      </c>
      <c r="B126" s="8" t="s">
        <v>66</v>
      </c>
      <c r="C126" s="2">
        <v>0.20161290322580599</v>
      </c>
      <c r="D126" s="2">
        <v>0.185840707964602</v>
      </c>
      <c r="E126" s="2">
        <v>0.17499999999999999</v>
      </c>
      <c r="F126" s="2">
        <v>0.19298245614035101</v>
      </c>
      <c r="G126" s="2">
        <v>0.145454545454545</v>
      </c>
      <c r="H126" s="2">
        <v>0.18181818181818199</v>
      </c>
      <c r="I126" s="2">
        <v>0.22727272727272699</v>
      </c>
      <c r="J126" s="2">
        <v>0.32786885245901598</v>
      </c>
      <c r="K126" s="2">
        <v>0.328125</v>
      </c>
      <c r="L126" s="2">
        <v>0.261538461538462</v>
      </c>
      <c r="M126" s="2">
        <v>0.26027397260273999</v>
      </c>
      <c r="N126" s="2">
        <v>0.29411764705882398</v>
      </c>
      <c r="O126" s="2">
        <v>0.32954545454545497</v>
      </c>
    </row>
    <row r="127" spans="1:15" x14ac:dyDescent="0.3">
      <c r="A127" s="8" t="s">
        <v>17</v>
      </c>
      <c r="B127" s="8" t="s">
        <v>67</v>
      </c>
      <c r="C127" s="2">
        <v>0.19047619047618999</v>
      </c>
      <c r="D127" s="2">
        <v>0.35714285714285698</v>
      </c>
      <c r="E127" s="2">
        <v>0.18181818181818199</v>
      </c>
      <c r="F127" s="2">
        <v>0.5</v>
      </c>
      <c r="G127" s="2">
        <v>0.4</v>
      </c>
      <c r="H127" s="2">
        <v>0.375</v>
      </c>
      <c r="I127" s="2">
        <v>0.75</v>
      </c>
      <c r="J127" s="2">
        <v>0.6</v>
      </c>
      <c r="K127" s="2">
        <v>0.6</v>
      </c>
      <c r="L127" s="2">
        <v>1</v>
      </c>
      <c r="M127" s="2">
        <v>0.375</v>
      </c>
      <c r="N127" s="2">
        <v>0.5</v>
      </c>
      <c r="O127" s="2">
        <v>0.375</v>
      </c>
    </row>
    <row r="128" spans="1:15" x14ac:dyDescent="0.3">
      <c r="A128" s="8" t="s">
        <v>17</v>
      </c>
      <c r="B128" s="8" t="s">
        <v>68</v>
      </c>
      <c r="C128" s="2">
        <v>0.33333333333333298</v>
      </c>
      <c r="D128" s="2">
        <v>0.5</v>
      </c>
      <c r="E128" s="2">
        <v>0</v>
      </c>
      <c r="F128" s="2">
        <v>0</v>
      </c>
      <c r="G128" s="2">
        <v>0</v>
      </c>
      <c r="H128" s="2">
        <v>0.75</v>
      </c>
      <c r="I128" s="2">
        <v>1</v>
      </c>
      <c r="J128" s="2">
        <v>0</v>
      </c>
      <c r="K128" s="2">
        <v>0</v>
      </c>
      <c r="L128" s="2">
        <v>1</v>
      </c>
      <c r="M128" s="2">
        <v>1</v>
      </c>
      <c r="N128" s="2">
        <v>0.5</v>
      </c>
      <c r="O128" s="2">
        <v>0</v>
      </c>
    </row>
    <row r="129" spans="1:16" x14ac:dyDescent="0.3">
      <c r="A129" s="8" t="s">
        <v>17</v>
      </c>
      <c r="B129" s="8" t="s">
        <v>69</v>
      </c>
      <c r="C129" s="2">
        <v>0.52</v>
      </c>
      <c r="D129" s="2">
        <v>0.50543478260869601</v>
      </c>
      <c r="E129" s="2">
        <v>0.50617283950617298</v>
      </c>
      <c r="F129" s="2">
        <v>0.55670103092783496</v>
      </c>
      <c r="G129" s="2">
        <v>0.43820224719101097</v>
      </c>
      <c r="H129" s="2">
        <v>0.40243902439024398</v>
      </c>
      <c r="I129" s="2">
        <v>0.34375</v>
      </c>
      <c r="J129" s="2">
        <v>0.31343283582089598</v>
      </c>
      <c r="K129" s="2">
        <v>0.30303030303030298</v>
      </c>
      <c r="L129" s="2">
        <v>0.30645161290322598</v>
      </c>
      <c r="M129" s="2">
        <v>0.344444444444444</v>
      </c>
      <c r="N129" s="2">
        <v>0.35616438356164398</v>
      </c>
      <c r="O129" s="2">
        <v>0.40109890109890101</v>
      </c>
    </row>
    <row r="130" spans="1:16" x14ac:dyDescent="0.3">
      <c r="A130" s="8" t="s">
        <v>17</v>
      </c>
      <c r="B130" s="8" t="s">
        <v>70</v>
      </c>
      <c r="C130" s="2">
        <v>0.58630136986301395</v>
      </c>
      <c r="D130" s="2">
        <v>0.55555555555555602</v>
      </c>
      <c r="E130" s="2">
        <v>0.52918287937743202</v>
      </c>
      <c r="F130" s="2">
        <v>0.51381215469613295</v>
      </c>
      <c r="G130" s="2">
        <v>0.50993377483443703</v>
      </c>
      <c r="H130" s="2">
        <v>0.48322147651006703</v>
      </c>
      <c r="I130" s="2">
        <v>0.42253521126760601</v>
      </c>
      <c r="J130" s="2">
        <v>0.47014925373134298</v>
      </c>
      <c r="K130" s="2">
        <v>0.488721804511278</v>
      </c>
      <c r="L130" s="2">
        <v>0.41538461538461502</v>
      </c>
      <c r="M130" s="2">
        <v>0.39455782312925203</v>
      </c>
      <c r="N130" s="2">
        <v>0.376</v>
      </c>
      <c r="O130" s="2">
        <v>0.47807017543859598</v>
      </c>
    </row>
    <row r="131" spans="1:16" x14ac:dyDescent="0.3">
      <c r="A131" s="8" t="s">
        <v>17</v>
      </c>
      <c r="B131" s="8" t="s">
        <v>71</v>
      </c>
      <c r="C131" s="2">
        <v>0.73482428115015996</v>
      </c>
      <c r="D131" s="2">
        <v>0.71480144404332102</v>
      </c>
      <c r="E131" s="2">
        <v>0.73333333333333295</v>
      </c>
      <c r="F131" s="2">
        <v>0.68452380952380998</v>
      </c>
      <c r="G131" s="2">
        <v>0.629139072847682</v>
      </c>
      <c r="H131" s="2">
        <v>0.66887417218542999</v>
      </c>
      <c r="I131" s="2">
        <v>0.62595419847328204</v>
      </c>
      <c r="J131" s="2">
        <v>0.55555555555555602</v>
      </c>
      <c r="K131" s="2">
        <v>0.59854014598540195</v>
      </c>
      <c r="L131" s="2">
        <v>0.56923076923076898</v>
      </c>
      <c r="M131" s="2">
        <v>0.55645161290322598</v>
      </c>
      <c r="N131" s="2">
        <v>0.54782608695652202</v>
      </c>
      <c r="O131" s="2">
        <v>0.48618784530386699</v>
      </c>
    </row>
    <row r="132" spans="1:16" x14ac:dyDescent="0.3">
      <c r="A132" s="8" t="s">
        <v>17</v>
      </c>
      <c r="B132" s="8" t="s">
        <v>72</v>
      </c>
      <c r="C132" s="2">
        <v>0.79838709677419395</v>
      </c>
      <c r="D132" s="2">
        <v>0.81415929203539805</v>
      </c>
      <c r="E132" s="2">
        <v>0.82499999999999996</v>
      </c>
      <c r="F132" s="2">
        <v>0.80701754385964897</v>
      </c>
      <c r="G132" s="2">
        <v>0.85454545454545405</v>
      </c>
      <c r="H132" s="2">
        <v>0.81818181818181801</v>
      </c>
      <c r="I132" s="2">
        <v>0.77272727272727304</v>
      </c>
      <c r="J132" s="2">
        <v>0.67213114754098402</v>
      </c>
      <c r="K132" s="2">
        <v>0.671875</v>
      </c>
      <c r="L132" s="2">
        <v>0.73846153846153895</v>
      </c>
      <c r="M132" s="2">
        <v>0.73972602739726001</v>
      </c>
      <c r="N132" s="2">
        <v>0.70588235294117696</v>
      </c>
      <c r="O132" s="2">
        <v>0.67045454545454497</v>
      </c>
    </row>
    <row r="133" spans="1:16" x14ac:dyDescent="0.3">
      <c r="A133" s="8" t="s">
        <v>17</v>
      </c>
      <c r="B133" s="8" t="s">
        <v>73</v>
      </c>
      <c r="C133" s="2">
        <v>0.80952380952380998</v>
      </c>
      <c r="D133" s="2">
        <v>0.64285714285714302</v>
      </c>
      <c r="E133" s="2">
        <v>0.81818181818181801</v>
      </c>
      <c r="F133" s="2">
        <v>0.5</v>
      </c>
      <c r="G133" s="2">
        <v>0.6</v>
      </c>
      <c r="H133" s="2">
        <v>0.625</v>
      </c>
      <c r="I133" s="2">
        <v>0.25</v>
      </c>
      <c r="J133" s="2">
        <v>0.4</v>
      </c>
      <c r="K133" s="2">
        <v>0.4</v>
      </c>
      <c r="L133" s="2">
        <v>0</v>
      </c>
      <c r="M133" s="2">
        <v>0.625</v>
      </c>
      <c r="N133" s="2">
        <v>0.5</v>
      </c>
      <c r="O133" s="2">
        <v>0.625</v>
      </c>
    </row>
    <row r="134" spans="1:16" x14ac:dyDescent="0.3">
      <c r="A134" s="15"/>
      <c r="B134" s="15"/>
    </row>
    <row r="135" spans="1:16" x14ac:dyDescent="0.3">
      <c r="A135" s="15"/>
      <c r="B135" s="15"/>
    </row>
    <row r="136" spans="1:16" x14ac:dyDescent="0.3">
      <c r="A136" s="15"/>
      <c r="B136" s="13"/>
      <c r="C136" s="18" t="s">
        <v>38</v>
      </c>
      <c r="D136" s="18"/>
      <c r="E136" s="18"/>
      <c r="F136" s="18"/>
      <c r="G136" s="18"/>
      <c r="H136" s="18"/>
      <c r="I136" s="18"/>
      <c r="J136" s="18"/>
      <c r="K136" s="18"/>
      <c r="L136" s="18"/>
      <c r="M136" s="18"/>
      <c r="N136" s="18"/>
      <c r="O136" s="6" t="s">
        <v>39</v>
      </c>
      <c r="P136" s="6" t="s">
        <v>40</v>
      </c>
    </row>
    <row r="137" spans="1:16" x14ac:dyDescent="0.3">
      <c r="A137" s="9" t="s">
        <v>41</v>
      </c>
      <c r="B137" s="9" t="s">
        <v>41</v>
      </c>
      <c r="C137" s="4" t="s">
        <v>19</v>
      </c>
      <c r="D137" s="4" t="s">
        <v>20</v>
      </c>
      <c r="E137" s="4" t="s">
        <v>21</v>
      </c>
      <c r="F137" s="4" t="s">
        <v>22</v>
      </c>
      <c r="G137" s="4" t="s">
        <v>23</v>
      </c>
      <c r="H137" s="4" t="s">
        <v>24</v>
      </c>
      <c r="I137" s="4" t="s">
        <v>25</v>
      </c>
      <c r="J137" s="4" t="s">
        <v>26</v>
      </c>
      <c r="K137" s="4" t="s">
        <v>27</v>
      </c>
      <c r="L137" s="4" t="s">
        <v>28</v>
      </c>
      <c r="M137" s="4" t="s">
        <v>29</v>
      </c>
      <c r="N137" s="4" t="s">
        <v>30</v>
      </c>
      <c r="O137" s="4" t="s">
        <v>31</v>
      </c>
      <c r="P137" s="4" t="s">
        <v>32</v>
      </c>
    </row>
    <row r="138" spans="1:16" x14ac:dyDescent="0.3">
      <c r="A138" s="8" t="s">
        <v>13</v>
      </c>
      <c r="B138" s="8" t="s">
        <v>62</v>
      </c>
      <c r="C138" s="2">
        <v>-4.4117647058823498E-2</v>
      </c>
      <c r="D138" s="2">
        <v>0.151648351648352</v>
      </c>
      <c r="E138" s="2">
        <v>-3.81679389312977E-3</v>
      </c>
      <c r="F138" s="2">
        <v>-0.10344827586206901</v>
      </c>
      <c r="G138" s="2">
        <v>-0.15598290598290601</v>
      </c>
      <c r="H138" s="2">
        <v>-0.14430379746835401</v>
      </c>
      <c r="I138" s="2">
        <v>-5.6213017751479299E-2</v>
      </c>
      <c r="J138" s="2">
        <v>-0.15987460815047</v>
      </c>
      <c r="K138" s="2">
        <v>-0.13059701492537301</v>
      </c>
      <c r="L138" s="2">
        <v>-0.184549356223176</v>
      </c>
      <c r="M138" s="2">
        <v>-7.8947368421052599E-2</v>
      </c>
      <c r="N138" s="2">
        <v>0</v>
      </c>
      <c r="O138" s="3">
        <v>-0.347014925373134</v>
      </c>
      <c r="P138" s="3">
        <v>-0.66603053435114501</v>
      </c>
    </row>
    <row r="139" spans="1:16" x14ac:dyDescent="0.3">
      <c r="A139" s="8" t="s">
        <v>13</v>
      </c>
      <c r="B139" s="8" t="s">
        <v>63</v>
      </c>
      <c r="C139" s="2">
        <v>3.7870538415002999E-2</v>
      </c>
      <c r="D139" s="2">
        <v>3.3341105152716301E-2</v>
      </c>
      <c r="E139" s="2">
        <v>3.7003610108303199E-2</v>
      </c>
      <c r="F139" s="2">
        <v>5.0152306353350697E-2</v>
      </c>
      <c r="G139" s="2">
        <v>4.2059463379260302E-2</v>
      </c>
      <c r="H139" s="2">
        <v>2.31633363157372E-2</v>
      </c>
      <c r="I139" s="2">
        <v>1.4088612514574401E-2</v>
      </c>
      <c r="J139" s="2">
        <v>1.69588962345502E-2</v>
      </c>
      <c r="K139" s="2">
        <v>5.4644808743169399E-3</v>
      </c>
      <c r="L139" s="2">
        <v>-8.9955022488755598E-3</v>
      </c>
      <c r="M139" s="2">
        <v>2.6475037821482601E-3</v>
      </c>
      <c r="N139" s="2">
        <v>2.8291210863825E-4</v>
      </c>
      <c r="O139" s="3">
        <v>-6.5950631241756201E-4</v>
      </c>
      <c r="P139" s="3">
        <v>0.19663808664259899</v>
      </c>
    </row>
    <row r="140" spans="1:16" x14ac:dyDescent="0.3">
      <c r="A140" s="8" t="s">
        <v>13</v>
      </c>
      <c r="B140" s="8" t="s">
        <v>64</v>
      </c>
      <c r="C140" s="2">
        <v>2.6006272869838001E-2</v>
      </c>
      <c r="D140" s="2">
        <v>2.5983951089033199E-2</v>
      </c>
      <c r="E140" s="2">
        <v>2.8677839851024199E-2</v>
      </c>
      <c r="F140" s="2">
        <v>3.0774800868935599E-2</v>
      </c>
      <c r="G140" s="2">
        <v>4.4022948132537203E-2</v>
      </c>
      <c r="H140" s="2">
        <v>4.7998205674554199E-2</v>
      </c>
      <c r="I140" s="2">
        <v>5.7035848047084003E-2</v>
      </c>
      <c r="J140" s="2">
        <v>6.1247216035634697E-2</v>
      </c>
      <c r="K140" s="2">
        <v>5.3133644948964998E-2</v>
      </c>
      <c r="L140" s="2">
        <v>3.1159420289855098E-2</v>
      </c>
      <c r="M140" s="2">
        <v>5.5604356992269899E-2</v>
      </c>
      <c r="N140" s="2">
        <v>5.0345344095864199E-2</v>
      </c>
      <c r="O140" s="3">
        <v>0.20404464370886199</v>
      </c>
      <c r="P140" s="3">
        <v>0.56697703289882095</v>
      </c>
    </row>
    <row r="141" spans="1:16" x14ac:dyDescent="0.3">
      <c r="A141" s="8" t="s">
        <v>13</v>
      </c>
      <c r="B141" s="8" t="s">
        <v>65</v>
      </c>
      <c r="C141" s="2">
        <v>4.6374045801526702E-2</v>
      </c>
      <c r="D141" s="2">
        <v>4.43188035746854E-2</v>
      </c>
      <c r="E141" s="2">
        <v>3.8595878449179201E-2</v>
      </c>
      <c r="F141" s="2">
        <v>4.1533546325878599E-2</v>
      </c>
      <c r="G141" s="2">
        <v>1.9857927026154298E-2</v>
      </c>
      <c r="H141" s="2">
        <v>1.0447997467152101E-2</v>
      </c>
      <c r="I141" s="2">
        <v>2.3029923233589201E-2</v>
      </c>
      <c r="J141" s="2">
        <v>3.2924961715160801E-2</v>
      </c>
      <c r="K141" s="2">
        <v>3.30615270570793E-2</v>
      </c>
      <c r="L141" s="2">
        <v>1.8369690011481098E-2</v>
      </c>
      <c r="M141" s="2">
        <v>3.6217587373167999E-2</v>
      </c>
      <c r="N141" s="2">
        <v>4.14796681626547E-2</v>
      </c>
      <c r="O141" s="3">
        <v>0.13535952557450001</v>
      </c>
      <c r="P141" s="3">
        <v>0.33740831295843499</v>
      </c>
    </row>
    <row r="142" spans="1:16" x14ac:dyDescent="0.3">
      <c r="A142" s="8" t="s">
        <v>13</v>
      </c>
      <c r="B142" s="8" t="s">
        <v>66</v>
      </c>
      <c r="C142" s="2">
        <v>2.9039463886820601E-2</v>
      </c>
      <c r="D142" s="2">
        <v>-5.3545586107091203E-2</v>
      </c>
      <c r="E142" s="2">
        <v>6.1162079510703399E-3</v>
      </c>
      <c r="F142" s="2">
        <v>8.3586626139817606E-3</v>
      </c>
      <c r="G142" s="2">
        <v>3.9939713639789001E-2</v>
      </c>
      <c r="H142" s="2">
        <v>6.15942028985507E-2</v>
      </c>
      <c r="I142" s="2">
        <v>8.1911262798634796E-2</v>
      </c>
      <c r="J142" s="2">
        <v>0.12807570977918001</v>
      </c>
      <c r="K142" s="2">
        <v>7.2147651006711402E-2</v>
      </c>
      <c r="L142" s="2">
        <v>4.69483568075117E-2</v>
      </c>
      <c r="M142" s="2">
        <v>3.4379671150971597E-2</v>
      </c>
      <c r="N142" s="2">
        <v>5.2504816955684E-2</v>
      </c>
      <c r="O142" s="3">
        <v>0.22203579418344499</v>
      </c>
      <c r="P142" s="3">
        <v>0.67048929663608603</v>
      </c>
    </row>
    <row r="143" spans="1:16" x14ac:dyDescent="0.3">
      <c r="A143" s="8" t="s">
        <v>13</v>
      </c>
      <c r="B143" s="8" t="s">
        <v>67</v>
      </c>
      <c r="C143" s="2">
        <v>-5.6521739130434803E-2</v>
      </c>
      <c r="D143" s="2">
        <v>-7.3732718894009203E-2</v>
      </c>
      <c r="E143" s="2">
        <v>-9.9502487562189105E-3</v>
      </c>
      <c r="F143" s="2">
        <v>5.52763819095477E-2</v>
      </c>
      <c r="G143" s="2">
        <v>-4.7619047619047597E-3</v>
      </c>
      <c r="H143" s="2">
        <v>0.143540669856459</v>
      </c>
      <c r="I143" s="2">
        <v>6.6945606694560705E-2</v>
      </c>
      <c r="J143" s="2">
        <v>4.3137254901960798E-2</v>
      </c>
      <c r="K143" s="2">
        <v>3.7593984962406E-3</v>
      </c>
      <c r="L143" s="2">
        <v>2.6217228464419502E-2</v>
      </c>
      <c r="M143" s="2">
        <v>6.5693430656934296E-2</v>
      </c>
      <c r="N143" s="2">
        <v>3.0821917808219201E-2</v>
      </c>
      <c r="O143" s="3">
        <v>0.13157894736842099</v>
      </c>
      <c r="P143" s="3">
        <v>0.49751243781094501</v>
      </c>
    </row>
    <row r="144" spans="1:16" x14ac:dyDescent="0.3">
      <c r="A144" s="8" t="s">
        <v>13</v>
      </c>
      <c r="B144" s="8" t="s">
        <v>68</v>
      </c>
      <c r="C144" s="2">
        <v>-9.4861660079051405E-2</v>
      </c>
      <c r="D144" s="2">
        <v>2.62008733624454E-2</v>
      </c>
      <c r="E144" s="2">
        <v>4.2553191489361703E-3</v>
      </c>
      <c r="F144" s="2">
        <v>-7.6271186440677999E-2</v>
      </c>
      <c r="G144" s="2">
        <v>-5.0458715596330299E-2</v>
      </c>
      <c r="H144" s="2">
        <v>-0.12560386473429999</v>
      </c>
      <c r="I144" s="2">
        <v>-9.3922651933701695E-2</v>
      </c>
      <c r="J144" s="2">
        <v>-0.12804878048780499</v>
      </c>
      <c r="K144" s="2">
        <v>-0.195804195804196</v>
      </c>
      <c r="L144" s="2">
        <v>3.4782608695652202E-2</v>
      </c>
      <c r="M144" s="2">
        <v>1.6806722689075598E-2</v>
      </c>
      <c r="N144" s="2">
        <v>-0.165289256198347</v>
      </c>
      <c r="O144" s="3">
        <v>-0.29370629370629397</v>
      </c>
      <c r="P144" s="3">
        <v>-0.57021276595744697</v>
      </c>
    </row>
    <row r="145" spans="1:16" x14ac:dyDescent="0.3">
      <c r="A145" s="8" t="s">
        <v>13</v>
      </c>
      <c r="B145" s="8" t="s">
        <v>69</v>
      </c>
      <c r="C145" s="2">
        <v>1.40213123948402E-2</v>
      </c>
      <c r="D145" s="2">
        <v>1.3274336283185801E-2</v>
      </c>
      <c r="E145" s="2">
        <v>1.8195050946142599E-3</v>
      </c>
      <c r="F145" s="2">
        <v>-4.3588812204867402E-3</v>
      </c>
      <c r="G145" s="2">
        <v>-9.6680043779642493E-3</v>
      </c>
      <c r="H145" s="2">
        <v>-1.0683367102597201E-2</v>
      </c>
      <c r="I145" s="2">
        <v>1.4894805436604E-3</v>
      </c>
      <c r="J145" s="2">
        <v>1.98921732664064E-2</v>
      </c>
      <c r="K145" s="2">
        <v>4.06489245351805E-2</v>
      </c>
      <c r="L145" s="2">
        <v>3.0653354352776298E-2</v>
      </c>
      <c r="M145" s="2">
        <v>6.3222297756628104E-2</v>
      </c>
      <c r="N145" s="2">
        <v>6.9213554987212295E-2</v>
      </c>
      <c r="O145" s="3">
        <v>0.21928545388261</v>
      </c>
      <c r="P145" s="3">
        <v>0.217066957787482</v>
      </c>
    </row>
    <row r="146" spans="1:16" x14ac:dyDescent="0.3">
      <c r="A146" s="8" t="s">
        <v>13</v>
      </c>
      <c r="B146" s="8" t="s">
        <v>70</v>
      </c>
      <c r="C146" s="2">
        <v>-8.9995500224988693E-3</v>
      </c>
      <c r="D146" s="2">
        <v>-1.37732707734221E-2</v>
      </c>
      <c r="E146" s="2">
        <v>-1.0435850214855699E-2</v>
      </c>
      <c r="F146" s="2">
        <v>2.2797766749379701E-2</v>
      </c>
      <c r="G146" s="2">
        <v>2.6231993934799101E-2</v>
      </c>
      <c r="H146" s="2">
        <v>2.17198581560284E-2</v>
      </c>
      <c r="I146" s="2">
        <v>2.01012292118583E-2</v>
      </c>
      <c r="J146" s="2">
        <v>2.2540402608449101E-2</v>
      </c>
      <c r="K146" s="2">
        <v>1.4557049771246401E-2</v>
      </c>
      <c r="L146" s="2">
        <v>-5.0560262366766903E-3</v>
      </c>
      <c r="M146" s="2">
        <v>1.8129377832715302E-2</v>
      </c>
      <c r="N146" s="2">
        <v>1.6187778227438301E-2</v>
      </c>
      <c r="O146" s="3">
        <v>4.4364342159988898E-2</v>
      </c>
      <c r="P146" s="3">
        <v>0.156077348066298</v>
      </c>
    </row>
    <row r="147" spans="1:16" x14ac:dyDescent="0.3">
      <c r="A147" s="8" t="s">
        <v>13</v>
      </c>
      <c r="B147" s="8" t="s">
        <v>71</v>
      </c>
      <c r="C147" s="2">
        <v>-7.1680080482897403E-3</v>
      </c>
      <c r="D147" s="2">
        <v>-1.7859404686510399E-2</v>
      </c>
      <c r="E147" s="2">
        <v>-1.9989682744389999E-2</v>
      </c>
      <c r="F147" s="2">
        <v>-2.5661271219897398E-2</v>
      </c>
      <c r="G147" s="2">
        <v>-3.4305780659103197E-2</v>
      </c>
      <c r="H147" s="2">
        <v>-4.1958041958042001E-2</v>
      </c>
      <c r="I147" s="2">
        <v>-4.2043795620438001E-2</v>
      </c>
      <c r="J147" s="2">
        <v>-2.5601950624809501E-2</v>
      </c>
      <c r="K147" s="2">
        <v>-1.92367844854551E-2</v>
      </c>
      <c r="L147" s="2">
        <v>-1.8497847233296099E-2</v>
      </c>
      <c r="M147" s="2">
        <v>-6.4987814784727902E-4</v>
      </c>
      <c r="N147" s="2">
        <v>-1.13802633718095E-2</v>
      </c>
      <c r="O147" s="3">
        <v>-4.8952142633719102E-2</v>
      </c>
      <c r="P147" s="3">
        <v>-0.215759607944287</v>
      </c>
    </row>
    <row r="148" spans="1:16" x14ac:dyDescent="0.3">
      <c r="A148" s="8" t="s">
        <v>13</v>
      </c>
      <c r="B148" s="8" t="s">
        <v>72</v>
      </c>
      <c r="C148" s="2">
        <v>-4.1052114060963603E-2</v>
      </c>
      <c r="D148" s="2">
        <v>-7.4596257369905106E-2</v>
      </c>
      <c r="E148" s="2">
        <v>-5.51246537396122E-2</v>
      </c>
      <c r="F148" s="2">
        <v>-2.4039871005570201E-2</v>
      </c>
      <c r="G148" s="2">
        <v>-1.8624211474917399E-2</v>
      </c>
      <c r="H148" s="2">
        <v>6.1218243036424902E-3</v>
      </c>
      <c r="I148" s="2">
        <v>1.8862184362640699E-2</v>
      </c>
      <c r="J148" s="2">
        <v>5.8524932815765901E-2</v>
      </c>
      <c r="K148" s="2">
        <v>1.8053596614950599E-2</v>
      </c>
      <c r="L148" s="2">
        <v>-1.1914657799944601E-2</v>
      </c>
      <c r="M148" s="2">
        <v>8.4127874369040905E-4</v>
      </c>
      <c r="N148" s="2">
        <v>3.3622863547212098E-3</v>
      </c>
      <c r="O148" s="3">
        <v>1.01551480959097E-2</v>
      </c>
      <c r="P148" s="3">
        <v>-8.0332409972299207E-3</v>
      </c>
    </row>
    <row r="149" spans="1:16" x14ac:dyDescent="0.3">
      <c r="A149" s="8" t="s">
        <v>13</v>
      </c>
      <c r="B149" s="8" t="s">
        <v>73</v>
      </c>
      <c r="C149" s="2">
        <v>-9.2592592592592596E-4</v>
      </c>
      <c r="D149" s="2">
        <v>-7.2289156626505993E-2</v>
      </c>
      <c r="E149" s="2">
        <v>-8.8911088911088898E-2</v>
      </c>
      <c r="F149" s="2">
        <v>-1.0964912280701801E-2</v>
      </c>
      <c r="G149" s="2">
        <v>4.5454545454545497E-2</v>
      </c>
      <c r="H149" s="2">
        <v>5.4082714740190899E-2</v>
      </c>
      <c r="I149" s="2">
        <v>2.01207243460765E-2</v>
      </c>
      <c r="J149" s="2">
        <v>3.35305719921105E-2</v>
      </c>
      <c r="K149" s="2">
        <v>-9.5419847328244304E-4</v>
      </c>
      <c r="L149" s="2">
        <v>-2.7698185291308498E-2</v>
      </c>
      <c r="M149" s="2">
        <v>1.6699410609037301E-2</v>
      </c>
      <c r="N149" s="2">
        <v>-4.5410628019323697E-2</v>
      </c>
      <c r="O149" s="3">
        <v>-5.7251908396946598E-2</v>
      </c>
      <c r="P149" s="3">
        <v>-1.2987012987013E-2</v>
      </c>
    </row>
    <row r="150" spans="1:16" x14ac:dyDescent="0.3">
      <c r="A150" s="8" t="s">
        <v>14</v>
      </c>
      <c r="B150" s="8" t="s">
        <v>62</v>
      </c>
      <c r="C150" s="2">
        <v>0.54545454545454497</v>
      </c>
      <c r="D150" s="2">
        <v>-0.23529411764705899</v>
      </c>
      <c r="E150" s="2">
        <v>-0.15384615384615399</v>
      </c>
      <c r="F150" s="2">
        <v>0</v>
      </c>
      <c r="G150" s="2">
        <v>0.22727272727272699</v>
      </c>
      <c r="H150" s="2">
        <v>-0.407407407407407</v>
      </c>
      <c r="I150" s="2">
        <v>-6.25E-2</v>
      </c>
      <c r="J150" s="2">
        <v>-6.6666666666666693E-2</v>
      </c>
      <c r="K150" s="2">
        <v>-0.14285714285714299</v>
      </c>
      <c r="L150" s="2">
        <v>0</v>
      </c>
      <c r="M150" s="2">
        <v>-0.25</v>
      </c>
      <c r="N150" s="2">
        <v>-0.33333333333333298</v>
      </c>
      <c r="O150" s="3">
        <v>-0.57142857142857095</v>
      </c>
      <c r="P150" s="3">
        <v>-0.76923076923076905</v>
      </c>
    </row>
    <row r="151" spans="1:16" x14ac:dyDescent="0.3">
      <c r="A151" s="8" t="s">
        <v>14</v>
      </c>
      <c r="B151" s="8" t="s">
        <v>63</v>
      </c>
      <c r="C151" s="2">
        <v>3.4985422740524803E-2</v>
      </c>
      <c r="D151" s="2">
        <v>9.0140845070422498E-2</v>
      </c>
      <c r="E151" s="2">
        <v>6.2015503875968998E-2</v>
      </c>
      <c r="F151" s="2">
        <v>4.6228710462287097E-2</v>
      </c>
      <c r="G151" s="2">
        <v>2.7906976744186001E-2</v>
      </c>
      <c r="H151" s="2">
        <v>1.8099547511312201E-2</v>
      </c>
      <c r="I151" s="2">
        <v>-2.4444444444444401E-2</v>
      </c>
      <c r="J151" s="2">
        <v>-1.13895216400911E-2</v>
      </c>
      <c r="K151" s="2">
        <v>-1.1520737327188901E-2</v>
      </c>
      <c r="L151" s="2">
        <v>5.3613053613053602E-2</v>
      </c>
      <c r="M151" s="2">
        <v>2.4336283185840701E-2</v>
      </c>
      <c r="N151" s="2">
        <v>-3.6717062634989202E-2</v>
      </c>
      <c r="O151" s="3">
        <v>2.76497695852535E-2</v>
      </c>
      <c r="P151" s="3">
        <v>0.152454780361757</v>
      </c>
    </row>
    <row r="152" spans="1:16" x14ac:dyDescent="0.3">
      <c r="A152" s="8" t="s">
        <v>14</v>
      </c>
      <c r="B152" s="8" t="s">
        <v>64</v>
      </c>
      <c r="C152" s="2">
        <v>-4.5112781954887202E-2</v>
      </c>
      <c r="D152" s="2">
        <v>-3.9370078740157497E-3</v>
      </c>
      <c r="E152" s="2">
        <v>1.58102766798419E-2</v>
      </c>
      <c r="F152" s="2">
        <v>-1.1673151750972799E-2</v>
      </c>
      <c r="G152" s="2">
        <v>-3.9370078740157497E-3</v>
      </c>
      <c r="H152" s="2">
        <v>0.114624505928854</v>
      </c>
      <c r="I152" s="2">
        <v>0.11347517730496499</v>
      </c>
      <c r="J152" s="2">
        <v>0.101910828025478</v>
      </c>
      <c r="K152" s="2">
        <v>8.9595375722543294E-2</v>
      </c>
      <c r="L152" s="2">
        <v>8.75331564986737E-2</v>
      </c>
      <c r="M152" s="2">
        <v>2.92682926829268E-2</v>
      </c>
      <c r="N152" s="2">
        <v>9.4786729857819899E-2</v>
      </c>
      <c r="O152" s="3">
        <v>0.33526011560693603</v>
      </c>
      <c r="P152" s="3">
        <v>0.82608695652173902</v>
      </c>
    </row>
    <row r="153" spans="1:16" x14ac:dyDescent="0.3">
      <c r="A153" s="8" t="s">
        <v>14</v>
      </c>
      <c r="B153" s="8" t="s">
        <v>65</v>
      </c>
      <c r="C153" s="2">
        <v>0.13218390804597699</v>
      </c>
      <c r="D153" s="2">
        <v>-1.5228426395939101E-2</v>
      </c>
      <c r="E153" s="2">
        <v>6.18556701030928E-2</v>
      </c>
      <c r="F153" s="2">
        <v>9.7087378640776708E-3</v>
      </c>
      <c r="G153" s="2">
        <v>5.7692307692307702E-2</v>
      </c>
      <c r="H153" s="2">
        <v>-1.8181818181818198E-2</v>
      </c>
      <c r="I153" s="2">
        <v>-4.6296296296296302E-3</v>
      </c>
      <c r="J153" s="2">
        <v>1.8604651162790701E-2</v>
      </c>
      <c r="K153" s="2">
        <v>4.5662100456621002E-2</v>
      </c>
      <c r="L153" s="2">
        <v>5.2401746724890799E-2</v>
      </c>
      <c r="M153" s="2">
        <v>-2.9045643153527E-2</v>
      </c>
      <c r="N153" s="2">
        <v>-8.5470085470085496E-3</v>
      </c>
      <c r="O153" s="3">
        <v>5.9360730593607303E-2</v>
      </c>
      <c r="P153" s="3">
        <v>0.19587628865979401</v>
      </c>
    </row>
    <row r="154" spans="1:16" x14ac:dyDescent="0.3">
      <c r="A154" s="8" t="s">
        <v>14</v>
      </c>
      <c r="B154" s="8" t="s">
        <v>66</v>
      </c>
      <c r="C154" s="2">
        <v>0.2</v>
      </c>
      <c r="D154" s="2">
        <v>8.3333333333333301E-2</v>
      </c>
      <c r="E154" s="2">
        <v>-0.128205128205128</v>
      </c>
      <c r="F154" s="2">
        <v>-2.9411764705882401E-2</v>
      </c>
      <c r="G154" s="2">
        <v>0.21212121212121199</v>
      </c>
      <c r="H154" s="2">
        <v>0.1</v>
      </c>
      <c r="I154" s="2">
        <v>0.13636363636363599</v>
      </c>
      <c r="J154" s="2">
        <v>0.2</v>
      </c>
      <c r="K154" s="2">
        <v>-0.15</v>
      </c>
      <c r="L154" s="2">
        <v>0.21568627450980399</v>
      </c>
      <c r="M154" s="2">
        <v>0.27419354838709697</v>
      </c>
      <c r="N154" s="2">
        <v>-0.177215189873418</v>
      </c>
      <c r="O154" s="3">
        <v>8.3333333333333301E-2</v>
      </c>
      <c r="P154" s="3">
        <v>0.66666666666666696</v>
      </c>
    </row>
    <row r="155" spans="1:16" x14ac:dyDescent="0.3">
      <c r="A155" s="8" t="s">
        <v>14</v>
      </c>
      <c r="B155" s="8" t="s">
        <v>67</v>
      </c>
      <c r="C155" s="2">
        <v>0</v>
      </c>
      <c r="D155" s="2">
        <v>1</v>
      </c>
      <c r="E155" s="2">
        <v>0</v>
      </c>
      <c r="F155" s="2">
        <v>0.5</v>
      </c>
      <c r="G155" s="2">
        <v>0</v>
      </c>
      <c r="H155" s="2">
        <v>0</v>
      </c>
      <c r="I155" s="2">
        <v>0.66666666666666696</v>
      </c>
      <c r="J155" s="2">
        <v>0</v>
      </c>
      <c r="K155" s="2">
        <v>0</v>
      </c>
      <c r="L155" s="2">
        <v>-0.2</v>
      </c>
      <c r="M155" s="2">
        <v>0.25</v>
      </c>
      <c r="N155" s="2">
        <v>0.4</v>
      </c>
      <c r="O155" s="3">
        <v>0.4</v>
      </c>
      <c r="P155" s="3">
        <v>2.5</v>
      </c>
    </row>
    <row r="156" spans="1:16" x14ac:dyDescent="0.3">
      <c r="A156" s="8" t="s">
        <v>14</v>
      </c>
      <c r="B156" s="8" t="s">
        <v>68</v>
      </c>
      <c r="C156" s="2">
        <v>-0.3</v>
      </c>
      <c r="D156" s="2">
        <v>-0.14285714285714299</v>
      </c>
      <c r="E156" s="2">
        <v>0</v>
      </c>
      <c r="F156" s="2">
        <v>-0.16666666666666699</v>
      </c>
      <c r="G156" s="2">
        <v>0</v>
      </c>
      <c r="H156" s="2">
        <v>1</v>
      </c>
      <c r="I156" s="2">
        <v>-0.1</v>
      </c>
      <c r="J156" s="2">
        <v>-0.44444444444444398</v>
      </c>
      <c r="K156" s="2">
        <v>0</v>
      </c>
      <c r="L156" s="2">
        <v>0</v>
      </c>
      <c r="M156" s="2">
        <v>-1</v>
      </c>
      <c r="N156" s="2">
        <v>0</v>
      </c>
      <c r="O156" s="3">
        <v>-1</v>
      </c>
      <c r="P156" s="3">
        <v>-1</v>
      </c>
    </row>
    <row r="157" spans="1:16" x14ac:dyDescent="0.3">
      <c r="A157" s="8" t="s">
        <v>14</v>
      </c>
      <c r="B157" s="8" t="s">
        <v>69</v>
      </c>
      <c r="C157" s="2">
        <v>5.2631578947368403E-3</v>
      </c>
      <c r="D157" s="2">
        <v>-2.6178010471204199E-2</v>
      </c>
      <c r="E157" s="2">
        <v>-2.68817204301075E-2</v>
      </c>
      <c r="F157" s="2">
        <v>-1.1049723756906099E-2</v>
      </c>
      <c r="G157" s="2">
        <v>5.5865921787709499E-3</v>
      </c>
      <c r="H157" s="2">
        <v>-6.1111111111111102E-2</v>
      </c>
      <c r="I157" s="2">
        <v>2.3668639053254399E-2</v>
      </c>
      <c r="J157" s="2">
        <v>0</v>
      </c>
      <c r="K157" s="2">
        <v>-2.3121387283237E-2</v>
      </c>
      <c r="L157" s="2">
        <v>0.15976331360946699</v>
      </c>
      <c r="M157" s="2">
        <v>5.10204081632653E-2</v>
      </c>
      <c r="N157" s="2">
        <v>2.4271844660194199E-2</v>
      </c>
      <c r="O157" s="3">
        <v>0.219653179190751</v>
      </c>
      <c r="P157" s="3">
        <v>0.13440860215053799</v>
      </c>
    </row>
    <row r="158" spans="1:16" x14ac:dyDescent="0.3">
      <c r="A158" s="8" t="s">
        <v>14</v>
      </c>
      <c r="B158" s="8" t="s">
        <v>70</v>
      </c>
      <c r="C158" s="2">
        <v>-4.5045045045045001E-2</v>
      </c>
      <c r="D158" s="2">
        <v>-1.88679245283019E-2</v>
      </c>
      <c r="E158" s="2">
        <v>-5.2884615384615398E-2</v>
      </c>
      <c r="F158" s="2">
        <v>-4.0609137055837602E-2</v>
      </c>
      <c r="G158" s="2">
        <v>-2.1164021164021201E-2</v>
      </c>
      <c r="H158" s="2">
        <v>1.62162162162162E-2</v>
      </c>
      <c r="I158" s="2">
        <v>7.4468085106383003E-2</v>
      </c>
      <c r="J158" s="2">
        <v>1.9801980198019799E-2</v>
      </c>
      <c r="K158" s="2">
        <v>4.8543689320388302E-3</v>
      </c>
      <c r="L158" s="2">
        <v>9.1787439613526603E-2</v>
      </c>
      <c r="M158" s="2">
        <v>-4.4247787610619503E-3</v>
      </c>
      <c r="N158" s="2">
        <v>5.7777777777777803E-2</v>
      </c>
      <c r="O158" s="3">
        <v>0.15533980582524301</v>
      </c>
      <c r="P158" s="3">
        <v>0.144230769230769</v>
      </c>
    </row>
    <row r="159" spans="1:16" x14ac:dyDescent="0.3">
      <c r="A159" s="8" t="s">
        <v>14</v>
      </c>
      <c r="B159" s="8" t="s">
        <v>71</v>
      </c>
      <c r="C159" s="2">
        <v>-2.8125000000000001E-2</v>
      </c>
      <c r="D159" s="2">
        <v>-8.0385852090032198E-2</v>
      </c>
      <c r="E159" s="2">
        <v>1.3986013986014E-2</v>
      </c>
      <c r="F159" s="2">
        <v>-1.03448275862069E-2</v>
      </c>
      <c r="G159" s="2">
        <v>-6.9686411149825794E-2</v>
      </c>
      <c r="H159" s="2">
        <v>-5.9925093632958802E-2</v>
      </c>
      <c r="I159" s="2">
        <v>-6.7729083665338599E-2</v>
      </c>
      <c r="J159" s="2">
        <v>-2.9914529914529898E-2</v>
      </c>
      <c r="K159" s="2">
        <v>-3.9647577092511002E-2</v>
      </c>
      <c r="L159" s="2">
        <v>-3.6697247706422E-2</v>
      </c>
      <c r="M159" s="2">
        <v>-2.8571428571428598E-2</v>
      </c>
      <c r="N159" s="2">
        <v>-2.4509803921568599E-2</v>
      </c>
      <c r="O159" s="3">
        <v>-0.123348017621145</v>
      </c>
      <c r="P159" s="3">
        <v>-0.304195804195804</v>
      </c>
    </row>
    <row r="160" spans="1:16" x14ac:dyDescent="0.3">
      <c r="A160" s="8" t="s">
        <v>14</v>
      </c>
      <c r="B160" s="8" t="s">
        <v>72</v>
      </c>
      <c r="C160" s="2">
        <v>-5.5118110236220499E-2</v>
      </c>
      <c r="D160" s="2">
        <v>5.83333333333333E-2</v>
      </c>
      <c r="E160" s="2">
        <v>-9.4488188976377993E-2</v>
      </c>
      <c r="F160" s="2">
        <v>6.08695652173913E-2</v>
      </c>
      <c r="G160" s="2">
        <v>3.2786885245901599E-2</v>
      </c>
      <c r="H160" s="2">
        <v>1.58730158730159E-2</v>
      </c>
      <c r="I160" s="2">
        <v>-3.125E-2</v>
      </c>
      <c r="J160" s="2">
        <v>0.104838709677419</v>
      </c>
      <c r="K160" s="2">
        <v>-1.4598540145985399E-2</v>
      </c>
      <c r="L160" s="2">
        <v>2.2222222222222199E-2</v>
      </c>
      <c r="M160" s="2">
        <v>1.4492753623188401E-2</v>
      </c>
      <c r="N160" s="2">
        <v>-7.8571428571428598E-2</v>
      </c>
      <c r="O160" s="3">
        <v>-5.8394160583941597E-2</v>
      </c>
      <c r="P160" s="3">
        <v>1.5748031496062999E-2</v>
      </c>
    </row>
    <row r="161" spans="1:16" x14ac:dyDescent="0.3">
      <c r="A161" s="8" t="s">
        <v>14</v>
      </c>
      <c r="B161" s="8" t="s">
        <v>73</v>
      </c>
      <c r="C161" s="2">
        <v>-0.2</v>
      </c>
      <c r="D161" s="2">
        <v>-0.16666666666666699</v>
      </c>
      <c r="E161" s="2">
        <v>-0.2</v>
      </c>
      <c r="F161" s="2">
        <v>-0.125</v>
      </c>
      <c r="G161" s="2">
        <v>0.57142857142857095</v>
      </c>
      <c r="H161" s="2">
        <v>0.27272727272727298</v>
      </c>
      <c r="I161" s="2">
        <v>-0.14285714285714299</v>
      </c>
      <c r="J161" s="2">
        <v>0.16666666666666699</v>
      </c>
      <c r="K161" s="2">
        <v>0.214285714285714</v>
      </c>
      <c r="L161" s="2">
        <v>5.8823529411764698E-2</v>
      </c>
      <c r="M161" s="2">
        <v>0.16666666666666699</v>
      </c>
      <c r="N161" s="2">
        <v>0.19047619047618999</v>
      </c>
      <c r="O161" s="3">
        <v>0.78571428571428603</v>
      </c>
      <c r="P161" s="3">
        <v>1.5</v>
      </c>
    </row>
    <row r="162" spans="1:16" x14ac:dyDescent="0.3">
      <c r="A162" s="8" t="s">
        <v>15</v>
      </c>
      <c r="B162" s="8" t="s">
        <v>62</v>
      </c>
      <c r="C162" s="2">
        <v>-0.15306122448979601</v>
      </c>
      <c r="D162" s="2">
        <v>-0.30120481927710802</v>
      </c>
      <c r="E162" s="2">
        <v>0.10344827586206901</v>
      </c>
      <c r="F162" s="2">
        <v>-9.375E-2</v>
      </c>
      <c r="G162" s="2">
        <v>-0.15517241379310301</v>
      </c>
      <c r="H162" s="2">
        <v>-0.183673469387755</v>
      </c>
      <c r="I162" s="2">
        <v>0.125</v>
      </c>
      <c r="J162" s="2">
        <v>-2.2222222222222199E-2</v>
      </c>
      <c r="K162" s="2">
        <v>-4.5454545454545497E-2</v>
      </c>
      <c r="L162" s="2">
        <v>-0.19047619047618999</v>
      </c>
      <c r="M162" s="2">
        <v>-0.29411764705882398</v>
      </c>
      <c r="N162" s="2">
        <v>0.20833333333333301</v>
      </c>
      <c r="O162" s="3">
        <v>-0.34090909090909099</v>
      </c>
      <c r="P162" s="3">
        <v>-0.5</v>
      </c>
    </row>
    <row r="163" spans="1:16" x14ac:dyDescent="0.3">
      <c r="A163" s="8" t="s">
        <v>15</v>
      </c>
      <c r="B163" s="8" t="s">
        <v>63</v>
      </c>
      <c r="C163" s="2">
        <v>4.2922374429223698E-2</v>
      </c>
      <c r="D163" s="2">
        <v>8.7565674255691804E-3</v>
      </c>
      <c r="E163" s="2">
        <v>6.0763888888888899E-3</v>
      </c>
      <c r="F163" s="2">
        <v>2.3295944779982699E-2</v>
      </c>
      <c r="G163" s="2">
        <v>3.0354131534569999E-2</v>
      </c>
      <c r="H163" s="2">
        <v>9.0016366612111296E-3</v>
      </c>
      <c r="I163" s="2">
        <v>2.7575020275750199E-2</v>
      </c>
      <c r="J163" s="2">
        <v>-1.8153117600631399E-2</v>
      </c>
      <c r="K163" s="2">
        <v>3.6977491961414803E-2</v>
      </c>
      <c r="L163" s="2">
        <v>3.3333333333333298E-2</v>
      </c>
      <c r="M163" s="2">
        <v>-3.07576894223556E-2</v>
      </c>
      <c r="N163" s="2">
        <v>-1.9349845201238398E-2</v>
      </c>
      <c r="O163" s="3">
        <v>1.8488745980707402E-2</v>
      </c>
      <c r="P163" s="3">
        <v>9.9826388888888895E-2</v>
      </c>
    </row>
    <row r="164" spans="1:16" x14ac:dyDescent="0.3">
      <c r="A164" s="8" t="s">
        <v>15</v>
      </c>
      <c r="B164" s="8" t="s">
        <v>64</v>
      </c>
      <c r="C164" s="2">
        <v>-2.1660649819494601E-2</v>
      </c>
      <c r="D164" s="2">
        <v>1.8450184501845001E-3</v>
      </c>
      <c r="E164" s="2">
        <v>-2.02578268876611E-2</v>
      </c>
      <c r="F164" s="2">
        <v>3.6654135338345897E-2</v>
      </c>
      <c r="G164" s="2">
        <v>3.9891205802357201E-2</v>
      </c>
      <c r="H164" s="2">
        <v>2.5283347863993E-2</v>
      </c>
      <c r="I164" s="2">
        <v>1.87074829931973E-2</v>
      </c>
      <c r="J164" s="2">
        <v>3.4223706176961598E-2</v>
      </c>
      <c r="K164" s="2">
        <v>5.32687651331719E-2</v>
      </c>
      <c r="L164" s="2">
        <v>4.75095785440613E-2</v>
      </c>
      <c r="M164" s="2">
        <v>6.8763716166788599E-2</v>
      </c>
      <c r="N164" s="2">
        <v>1.9164955509924701E-2</v>
      </c>
      <c r="O164" s="3">
        <v>0.201775625504439</v>
      </c>
      <c r="P164" s="3">
        <v>0.37108655616942898</v>
      </c>
    </row>
    <row r="165" spans="1:16" x14ac:dyDescent="0.3">
      <c r="A165" s="8" t="s">
        <v>15</v>
      </c>
      <c r="B165" s="8" t="s">
        <v>65</v>
      </c>
      <c r="C165" s="2">
        <v>5.2493438320210001E-2</v>
      </c>
      <c r="D165" s="2">
        <v>5.1122194513715698E-2</v>
      </c>
      <c r="E165" s="2">
        <v>6.1684460260972698E-2</v>
      </c>
      <c r="F165" s="2">
        <v>2.23463687150838E-2</v>
      </c>
      <c r="G165" s="2">
        <v>3.0601092896174902E-2</v>
      </c>
      <c r="H165" s="2">
        <v>6.3626723223753996E-3</v>
      </c>
      <c r="I165" s="2">
        <v>3.4773445732349799E-2</v>
      </c>
      <c r="J165" s="2">
        <v>3.0549898167006101E-3</v>
      </c>
      <c r="K165" s="2">
        <v>2.6395939086294399E-2</v>
      </c>
      <c r="L165" s="2">
        <v>2.86844708209693E-2</v>
      </c>
      <c r="M165" s="2">
        <v>-1.9230769230769201E-2</v>
      </c>
      <c r="N165" s="2">
        <v>6.8627450980392199E-3</v>
      </c>
      <c r="O165" s="3">
        <v>4.2639593908629397E-2</v>
      </c>
      <c r="P165" s="3">
        <v>0.218268090154211</v>
      </c>
    </row>
    <row r="166" spans="1:16" x14ac:dyDescent="0.3">
      <c r="A166" s="8" t="s">
        <v>15</v>
      </c>
      <c r="B166" s="8" t="s">
        <v>66</v>
      </c>
      <c r="C166" s="2">
        <v>0.10101010101010099</v>
      </c>
      <c r="D166" s="2">
        <v>0.100917431192661</v>
      </c>
      <c r="E166" s="2">
        <v>8.3333333333333301E-2</v>
      </c>
      <c r="F166" s="2">
        <v>0.15384615384615399</v>
      </c>
      <c r="G166" s="2">
        <v>2.66666666666667E-2</v>
      </c>
      <c r="H166" s="2">
        <v>0.15584415584415601</v>
      </c>
      <c r="I166" s="2">
        <v>7.3033707865168496E-2</v>
      </c>
      <c r="J166" s="2">
        <v>8.9005235602094196E-2</v>
      </c>
      <c r="K166" s="2">
        <v>4.3269230769230803E-2</v>
      </c>
      <c r="L166" s="2">
        <v>-1.3824884792626699E-2</v>
      </c>
      <c r="M166" s="2">
        <v>9.8130841121495296E-2</v>
      </c>
      <c r="N166" s="2">
        <v>6.8085106382978697E-2</v>
      </c>
      <c r="O166" s="3">
        <v>0.206730769230769</v>
      </c>
      <c r="P166" s="3">
        <v>1.0916666666666699</v>
      </c>
    </row>
    <row r="167" spans="1:16" x14ac:dyDescent="0.3">
      <c r="A167" s="8" t="s">
        <v>15</v>
      </c>
      <c r="B167" s="8" t="s">
        <v>67</v>
      </c>
      <c r="C167" s="2">
        <v>0</v>
      </c>
      <c r="D167" s="2">
        <v>-0.14285714285714299</v>
      </c>
      <c r="E167" s="2">
        <v>0.16666666666666699</v>
      </c>
      <c r="F167" s="2">
        <v>0</v>
      </c>
      <c r="G167" s="2">
        <v>0.14285714285714299</v>
      </c>
      <c r="H167" s="2">
        <v>-0.25</v>
      </c>
      <c r="I167" s="2">
        <v>0.33333333333333298</v>
      </c>
      <c r="J167" s="2">
        <v>-0.125</v>
      </c>
      <c r="K167" s="2">
        <v>0.57142857142857095</v>
      </c>
      <c r="L167" s="2">
        <v>0.27272727272727298</v>
      </c>
      <c r="M167" s="2">
        <v>0.214285714285714</v>
      </c>
      <c r="N167" s="2">
        <v>0</v>
      </c>
      <c r="O167" s="3">
        <v>1.4285714285714299</v>
      </c>
      <c r="P167" s="3">
        <v>1.8333333333333299</v>
      </c>
    </row>
    <row r="168" spans="1:16" x14ac:dyDescent="0.3">
      <c r="A168" s="8" t="s">
        <v>15</v>
      </c>
      <c r="B168" s="8" t="s">
        <v>68</v>
      </c>
      <c r="C168" s="2">
        <v>-0.39215686274509798</v>
      </c>
      <c r="D168" s="2">
        <v>-0.32258064516128998</v>
      </c>
      <c r="E168" s="2">
        <v>0.238095238095238</v>
      </c>
      <c r="F168" s="2">
        <v>-0.115384615384615</v>
      </c>
      <c r="G168" s="2">
        <v>-0.34782608695652201</v>
      </c>
      <c r="H168" s="2">
        <v>0.46666666666666701</v>
      </c>
      <c r="I168" s="2">
        <v>0.13636363636363599</v>
      </c>
      <c r="J168" s="2">
        <v>-0.08</v>
      </c>
      <c r="K168" s="2">
        <v>-0.217391304347826</v>
      </c>
      <c r="L168" s="2">
        <v>-5.5555555555555601E-2</v>
      </c>
      <c r="M168" s="2">
        <v>-0.11764705882352899</v>
      </c>
      <c r="N168" s="2">
        <v>0.53333333333333299</v>
      </c>
      <c r="O168" s="3">
        <v>0</v>
      </c>
      <c r="P168" s="3">
        <v>9.5238095238095205E-2</v>
      </c>
    </row>
    <row r="169" spans="1:16" x14ac:dyDescent="0.3">
      <c r="A169" s="8" t="s">
        <v>15</v>
      </c>
      <c r="B169" s="8" t="s">
        <v>69</v>
      </c>
      <c r="C169" s="2">
        <v>-1.3377926421404699E-2</v>
      </c>
      <c r="D169" s="2">
        <v>1.8644067796610202E-2</v>
      </c>
      <c r="E169" s="2">
        <v>-1.6638935108153102E-2</v>
      </c>
      <c r="F169" s="2">
        <v>1.1844331641286E-2</v>
      </c>
      <c r="G169" s="2">
        <v>-2.3411371237458199E-2</v>
      </c>
      <c r="H169" s="2">
        <v>-1.1986301369862999E-2</v>
      </c>
      <c r="I169" s="2">
        <v>-5.89254766031196E-2</v>
      </c>
      <c r="J169" s="2">
        <v>-1.8416206261510099E-3</v>
      </c>
      <c r="K169" s="2">
        <v>4.98154981549815E-2</v>
      </c>
      <c r="L169" s="2">
        <v>4.7451669595782099E-2</v>
      </c>
      <c r="M169" s="2">
        <v>2.18120805369128E-2</v>
      </c>
      <c r="N169" s="2">
        <v>2.4630541871921201E-2</v>
      </c>
      <c r="O169" s="3">
        <v>0.15129151291512899</v>
      </c>
      <c r="P169" s="3">
        <v>3.8269550748752101E-2</v>
      </c>
    </row>
    <row r="170" spans="1:16" x14ac:dyDescent="0.3">
      <c r="A170" s="8" t="s">
        <v>15</v>
      </c>
      <c r="B170" s="8" t="s">
        <v>70</v>
      </c>
      <c r="C170" s="2">
        <v>-4.4041450777202097E-2</v>
      </c>
      <c r="D170" s="2">
        <v>-3.9295392953929503E-2</v>
      </c>
      <c r="E170" s="2">
        <v>4.2313117066290597E-3</v>
      </c>
      <c r="F170" s="2">
        <v>-1.40449438202247E-2</v>
      </c>
      <c r="G170" s="2">
        <v>1.2820512820512799E-2</v>
      </c>
      <c r="H170" s="2">
        <v>2.6722925457102701E-2</v>
      </c>
      <c r="I170" s="2">
        <v>4.10958904109589E-3</v>
      </c>
      <c r="J170" s="2">
        <v>-2.3192360163710801E-2</v>
      </c>
      <c r="K170" s="2">
        <v>1.67597765363128E-2</v>
      </c>
      <c r="L170" s="2">
        <v>3.0219780219780199E-2</v>
      </c>
      <c r="M170" s="2">
        <v>-1.2E-2</v>
      </c>
      <c r="N170" s="2">
        <v>1.0796221322537099E-2</v>
      </c>
      <c r="O170" s="3">
        <v>4.60893854748603E-2</v>
      </c>
      <c r="P170" s="3">
        <v>5.6417489421720701E-2</v>
      </c>
    </row>
    <row r="171" spans="1:16" x14ac:dyDescent="0.3">
      <c r="A171" s="8" t="s">
        <v>15</v>
      </c>
      <c r="B171" s="8" t="s">
        <v>71</v>
      </c>
      <c r="C171" s="2">
        <v>-2.1174205967276202E-2</v>
      </c>
      <c r="D171" s="2">
        <v>-3.0481809242871201E-2</v>
      </c>
      <c r="E171" s="2">
        <v>-3.5496957403651101E-2</v>
      </c>
      <c r="F171" s="2">
        <v>-2.73396424815983E-2</v>
      </c>
      <c r="G171" s="2">
        <v>-4.6486486486486497E-2</v>
      </c>
      <c r="H171" s="2">
        <v>-6.4625850340136098E-2</v>
      </c>
      <c r="I171" s="2">
        <v>-1.57575757575758E-2</v>
      </c>
      <c r="J171" s="2">
        <v>-4.5566502463054201E-2</v>
      </c>
      <c r="K171" s="2">
        <v>-3.2258064516128997E-2</v>
      </c>
      <c r="L171" s="2">
        <v>1.3333333333333299E-2</v>
      </c>
      <c r="M171" s="2">
        <v>-2.6315789473684201E-3</v>
      </c>
      <c r="N171" s="2">
        <v>-8.4432717678100302E-2</v>
      </c>
      <c r="O171" s="3">
        <v>-0.104516129032258</v>
      </c>
      <c r="P171" s="3">
        <v>-0.29614604462474597</v>
      </c>
    </row>
    <row r="172" spans="1:16" x14ac:dyDescent="0.3">
      <c r="A172" s="8" t="s">
        <v>15</v>
      </c>
      <c r="B172" s="8" t="s">
        <v>72</v>
      </c>
      <c r="C172" s="2">
        <v>-2.04081632653061E-2</v>
      </c>
      <c r="D172" s="2">
        <v>-1.7857142857142901E-2</v>
      </c>
      <c r="E172" s="2">
        <v>-4.2424242424242399E-2</v>
      </c>
      <c r="F172" s="2">
        <v>6.9620253164557E-2</v>
      </c>
      <c r="G172" s="2">
        <v>8.8757396449704092E-3</v>
      </c>
      <c r="H172" s="2">
        <v>-5.8651026392961903E-3</v>
      </c>
      <c r="I172" s="2">
        <v>-2.6548672566371698E-2</v>
      </c>
      <c r="J172" s="2">
        <v>9.6969696969696997E-2</v>
      </c>
      <c r="K172" s="2">
        <v>5.24861878453039E-2</v>
      </c>
      <c r="L172" s="2">
        <v>-2.3622047244094498E-2</v>
      </c>
      <c r="M172" s="2">
        <v>-1.0752688172042999E-2</v>
      </c>
      <c r="N172" s="2">
        <v>0</v>
      </c>
      <c r="O172" s="3">
        <v>1.6574585635359101E-2</v>
      </c>
      <c r="P172" s="3">
        <v>0.115151515151515</v>
      </c>
    </row>
    <row r="173" spans="1:16" x14ac:dyDescent="0.3">
      <c r="A173" s="8" t="s">
        <v>15</v>
      </c>
      <c r="B173" s="8" t="s">
        <v>73</v>
      </c>
      <c r="C173" s="2">
        <v>7.3170731707317097E-2</v>
      </c>
      <c r="D173" s="2">
        <v>-0.13636363636363599</v>
      </c>
      <c r="E173" s="2">
        <v>-0.157894736842105</v>
      </c>
      <c r="F173" s="2">
        <v>0</v>
      </c>
      <c r="G173" s="2">
        <v>9.375E-2</v>
      </c>
      <c r="H173" s="2">
        <v>0.14285714285714299</v>
      </c>
      <c r="I173" s="2">
        <v>0.125</v>
      </c>
      <c r="J173" s="2">
        <v>0</v>
      </c>
      <c r="K173" s="2">
        <v>0.11111111111111099</v>
      </c>
      <c r="L173" s="2">
        <v>0.1</v>
      </c>
      <c r="M173" s="2">
        <v>0.145454545454545</v>
      </c>
      <c r="N173" s="2">
        <v>-3.1746031746031703E-2</v>
      </c>
      <c r="O173" s="3">
        <v>0.35555555555555601</v>
      </c>
      <c r="P173" s="3">
        <v>0.60526315789473695</v>
      </c>
    </row>
    <row r="174" spans="1:16" x14ac:dyDescent="0.3">
      <c r="A174" s="8" t="s">
        <v>16</v>
      </c>
      <c r="B174" s="8" t="s">
        <v>62</v>
      </c>
      <c r="C174" s="2">
        <v>-0.269230769230769</v>
      </c>
      <c r="D174" s="2">
        <v>0.52631578947368396</v>
      </c>
      <c r="E174" s="2">
        <v>-0.20689655172413801</v>
      </c>
      <c r="F174" s="2">
        <v>0.217391304347826</v>
      </c>
      <c r="G174" s="2">
        <v>-0.32142857142857101</v>
      </c>
      <c r="H174" s="2">
        <v>-0.26315789473684198</v>
      </c>
      <c r="I174" s="2">
        <v>-0.214285714285714</v>
      </c>
      <c r="J174" s="2">
        <v>-0.36363636363636398</v>
      </c>
      <c r="K174" s="2">
        <v>0.57142857142857095</v>
      </c>
      <c r="L174" s="2">
        <v>-0.18181818181818199</v>
      </c>
      <c r="M174" s="2">
        <v>-0.33333333333333298</v>
      </c>
      <c r="N174" s="2">
        <v>0</v>
      </c>
      <c r="O174" s="3">
        <v>-0.14285714285714299</v>
      </c>
      <c r="P174" s="3">
        <v>-0.79310344827586199</v>
      </c>
    </row>
    <row r="175" spans="1:16" x14ac:dyDescent="0.3">
      <c r="A175" s="8" t="s">
        <v>16</v>
      </c>
      <c r="B175" s="8" t="s">
        <v>63</v>
      </c>
      <c r="C175" s="2">
        <v>2.8708133971291901E-2</v>
      </c>
      <c r="D175" s="2">
        <v>2.32558139534884E-2</v>
      </c>
      <c r="E175" s="2">
        <v>3.1818181818181801E-2</v>
      </c>
      <c r="F175" s="2">
        <v>1.3215859030837E-2</v>
      </c>
      <c r="G175" s="2">
        <v>2.8260869565217402E-2</v>
      </c>
      <c r="H175" s="2">
        <v>1.05708245243129E-2</v>
      </c>
      <c r="I175" s="2">
        <v>2.0920502092050199E-3</v>
      </c>
      <c r="J175" s="2">
        <v>-1.04384133611691E-2</v>
      </c>
      <c r="K175" s="2">
        <v>1.05485232067511E-2</v>
      </c>
      <c r="L175" s="2">
        <v>0.100208768267223</v>
      </c>
      <c r="M175" s="2">
        <v>1.5180265654649E-2</v>
      </c>
      <c r="N175" s="2">
        <v>-4.2990654205607499E-2</v>
      </c>
      <c r="O175" s="3">
        <v>8.0168776371307995E-2</v>
      </c>
      <c r="P175" s="3">
        <v>0.163636363636364</v>
      </c>
    </row>
    <row r="176" spans="1:16" x14ac:dyDescent="0.3">
      <c r="A176" s="8" t="s">
        <v>16</v>
      </c>
      <c r="B176" s="8" t="s">
        <v>64</v>
      </c>
      <c r="C176" s="2">
        <v>7.4626865671641798E-3</v>
      </c>
      <c r="D176" s="2">
        <v>4.4444444444444398E-2</v>
      </c>
      <c r="E176" s="2">
        <v>-4.72813238770686E-3</v>
      </c>
      <c r="F176" s="2">
        <v>6.6508313539192399E-2</v>
      </c>
      <c r="G176" s="2">
        <v>4.23162583518931E-2</v>
      </c>
      <c r="H176" s="2">
        <v>2.7777777777777801E-2</v>
      </c>
      <c r="I176" s="2">
        <v>4.5738045738045699E-2</v>
      </c>
      <c r="J176" s="2">
        <v>0</v>
      </c>
      <c r="K176" s="2">
        <v>4.1749502982107403E-2</v>
      </c>
      <c r="L176" s="2">
        <v>0.15458015267175601</v>
      </c>
      <c r="M176" s="2">
        <v>4.1322314049586799E-2</v>
      </c>
      <c r="N176" s="2">
        <v>-4.7619047619047597E-3</v>
      </c>
      <c r="O176" s="3">
        <v>0.24652087475149101</v>
      </c>
      <c r="P176" s="3">
        <v>0.48226950354609899</v>
      </c>
    </row>
    <row r="177" spans="1:16" x14ac:dyDescent="0.3">
      <c r="A177" s="8" t="s">
        <v>16</v>
      </c>
      <c r="B177" s="8" t="s">
        <v>65</v>
      </c>
      <c r="C177" s="2">
        <v>3.6231884057971002E-2</v>
      </c>
      <c r="D177" s="2">
        <v>4.8951048951049E-2</v>
      </c>
      <c r="E177" s="2">
        <v>6.6666666666666693E-2</v>
      </c>
      <c r="F177" s="2">
        <v>-4.3749999999999997E-2</v>
      </c>
      <c r="G177" s="2">
        <v>2.61437908496732E-2</v>
      </c>
      <c r="H177" s="2">
        <v>2.8662420382165599E-2</v>
      </c>
      <c r="I177" s="2">
        <v>1.54798761609907E-2</v>
      </c>
      <c r="J177" s="2">
        <v>8.5365853658536606E-2</v>
      </c>
      <c r="K177" s="2">
        <v>4.7752808988764002E-2</v>
      </c>
      <c r="L177" s="2">
        <v>3.7533512064343202E-2</v>
      </c>
      <c r="M177" s="2">
        <v>2.58397932816537E-3</v>
      </c>
      <c r="N177" s="2">
        <v>2.3195876288659802E-2</v>
      </c>
      <c r="O177" s="3">
        <v>0.11516853932584301</v>
      </c>
      <c r="P177" s="3">
        <v>0.32333333333333297</v>
      </c>
    </row>
    <row r="178" spans="1:16" x14ac:dyDescent="0.3">
      <c r="A178" s="8" t="s">
        <v>16</v>
      </c>
      <c r="B178" s="8" t="s">
        <v>66</v>
      </c>
      <c r="C178" s="2">
        <v>1.8181818181818198E-2</v>
      </c>
      <c r="D178" s="2">
        <v>0</v>
      </c>
      <c r="E178" s="2">
        <v>0.125</v>
      </c>
      <c r="F178" s="2">
        <v>0.126984126984127</v>
      </c>
      <c r="G178" s="2">
        <v>0.140845070422535</v>
      </c>
      <c r="H178" s="2">
        <v>-3.7037037037037E-2</v>
      </c>
      <c r="I178" s="2">
        <v>0</v>
      </c>
      <c r="J178" s="2">
        <v>0.115384615384615</v>
      </c>
      <c r="K178" s="2">
        <v>0.10344827586206901</v>
      </c>
      <c r="L178" s="2">
        <v>6.25E-2</v>
      </c>
      <c r="M178" s="2">
        <v>3.9215686274509803E-2</v>
      </c>
      <c r="N178" s="2">
        <v>-3.77358490566038E-2</v>
      </c>
      <c r="O178" s="3">
        <v>0.17241379310344801</v>
      </c>
      <c r="P178" s="3">
        <v>0.82142857142857095</v>
      </c>
    </row>
    <row r="179" spans="1:16" x14ac:dyDescent="0.3">
      <c r="A179" s="8" t="s">
        <v>16</v>
      </c>
      <c r="B179" s="8" t="s">
        <v>67</v>
      </c>
      <c r="C179" s="2">
        <v>0.16666666666666699</v>
      </c>
      <c r="D179" s="2">
        <v>-0.28571428571428598</v>
      </c>
      <c r="E179" s="2">
        <v>0.2</v>
      </c>
      <c r="F179" s="2">
        <v>0.33333333333333298</v>
      </c>
      <c r="G179" s="2">
        <v>0.25</v>
      </c>
      <c r="H179" s="2">
        <v>-0.1</v>
      </c>
      <c r="I179" s="2">
        <v>-0.11111111111111099</v>
      </c>
      <c r="J179" s="2">
        <v>0.25</v>
      </c>
      <c r="K179" s="2">
        <v>0</v>
      </c>
      <c r="L179" s="2">
        <v>0.4</v>
      </c>
      <c r="M179" s="2">
        <v>7.1428571428571397E-2</v>
      </c>
      <c r="N179" s="2">
        <v>-6.6666666666666693E-2</v>
      </c>
      <c r="O179" s="3">
        <v>0.4</v>
      </c>
      <c r="P179" s="3">
        <v>1.8</v>
      </c>
    </row>
    <row r="180" spans="1:16" x14ac:dyDescent="0.3">
      <c r="A180" s="8" t="s">
        <v>16</v>
      </c>
      <c r="B180" s="8" t="s">
        <v>68</v>
      </c>
      <c r="C180" s="2">
        <v>0</v>
      </c>
      <c r="D180" s="2">
        <v>-0.4</v>
      </c>
      <c r="E180" s="2">
        <v>0.16666666666666699</v>
      </c>
      <c r="F180" s="2">
        <v>0</v>
      </c>
      <c r="G180" s="2">
        <v>-0.14285714285714299</v>
      </c>
      <c r="H180" s="2">
        <v>0.83333333333333304</v>
      </c>
      <c r="I180" s="2">
        <v>-9.0909090909090898E-2</v>
      </c>
      <c r="J180" s="2">
        <v>-0.3</v>
      </c>
      <c r="K180" s="2">
        <v>-0.42857142857142899</v>
      </c>
      <c r="L180" s="2">
        <v>0.75</v>
      </c>
      <c r="M180" s="2">
        <v>-0.28571428571428598</v>
      </c>
      <c r="N180" s="2">
        <v>-0.6</v>
      </c>
      <c r="O180" s="3">
        <v>-0.71428571428571397</v>
      </c>
      <c r="P180" s="3">
        <v>-0.66666666666666696</v>
      </c>
    </row>
    <row r="181" spans="1:16" x14ac:dyDescent="0.3">
      <c r="A181" s="8" t="s">
        <v>16</v>
      </c>
      <c r="B181" s="8" t="s">
        <v>69</v>
      </c>
      <c r="C181" s="2">
        <v>-7.2289156626505993E-2</v>
      </c>
      <c r="D181" s="2">
        <v>4.7619047619047603E-2</v>
      </c>
      <c r="E181" s="2">
        <v>-1.6528925619834701E-2</v>
      </c>
      <c r="F181" s="2">
        <v>-5.4621848739495799E-2</v>
      </c>
      <c r="G181" s="2">
        <v>0.04</v>
      </c>
      <c r="H181" s="2">
        <v>2.1367521367521399E-2</v>
      </c>
      <c r="I181" s="2">
        <v>4.1841004184100397E-3</v>
      </c>
      <c r="J181" s="2">
        <v>1.6666666666666701E-2</v>
      </c>
      <c r="K181" s="2">
        <v>7.7868852459016397E-2</v>
      </c>
      <c r="L181" s="2">
        <v>0.110266159695817</v>
      </c>
      <c r="M181" s="2">
        <v>0.11301369863013699</v>
      </c>
      <c r="N181" s="2">
        <v>3.0769230769230799E-2</v>
      </c>
      <c r="O181" s="3">
        <v>0.37295081967213101</v>
      </c>
      <c r="P181" s="3">
        <v>0.38429752066115702</v>
      </c>
    </row>
    <row r="182" spans="1:16" x14ac:dyDescent="0.3">
      <c r="A182" s="8" t="s">
        <v>16</v>
      </c>
      <c r="B182" s="8" t="s">
        <v>70</v>
      </c>
      <c r="C182" s="2">
        <v>-2.8818443804034598E-2</v>
      </c>
      <c r="D182" s="2">
        <v>-8.0118694362017795E-2</v>
      </c>
      <c r="E182" s="2">
        <v>-3.8709677419354799E-2</v>
      </c>
      <c r="F182" s="2">
        <v>3.3557046979865801E-3</v>
      </c>
      <c r="G182" s="2">
        <v>6.6889632107023402E-3</v>
      </c>
      <c r="H182" s="2">
        <v>6.6445182724252502E-3</v>
      </c>
      <c r="I182" s="2">
        <v>0</v>
      </c>
      <c r="J182" s="2">
        <v>-1.65016501650165E-2</v>
      </c>
      <c r="K182" s="2">
        <v>2.01342281879195E-2</v>
      </c>
      <c r="L182" s="2">
        <v>0.20065789473684201</v>
      </c>
      <c r="M182" s="2">
        <v>-1.3698630136986301E-2</v>
      </c>
      <c r="N182" s="2">
        <v>-1.94444444444444E-2</v>
      </c>
      <c r="O182" s="3">
        <v>0.18456375838926201</v>
      </c>
      <c r="P182" s="3">
        <v>0.138709677419355</v>
      </c>
    </row>
    <row r="183" spans="1:16" x14ac:dyDescent="0.3">
      <c r="A183" s="8" t="s">
        <v>16</v>
      </c>
      <c r="B183" s="8" t="s">
        <v>71</v>
      </c>
      <c r="C183" s="2">
        <v>-4.98154981549815E-2</v>
      </c>
      <c r="D183" s="2">
        <v>-4.0776699029126201E-2</v>
      </c>
      <c r="E183" s="2">
        <v>-4.0485829959514198E-2</v>
      </c>
      <c r="F183" s="2">
        <v>-1.8987341772151899E-2</v>
      </c>
      <c r="G183" s="2">
        <v>-7.09677419354839E-2</v>
      </c>
      <c r="H183" s="2">
        <v>-5.32407407407407E-2</v>
      </c>
      <c r="I183" s="2">
        <v>-4.8899755501222497E-2</v>
      </c>
      <c r="J183" s="2">
        <v>-0.102827763496144</v>
      </c>
      <c r="K183" s="2">
        <v>-5.7306590257879701E-2</v>
      </c>
      <c r="L183" s="2">
        <v>1.82370820668693E-2</v>
      </c>
      <c r="M183" s="2">
        <v>-5.9701492537313399E-3</v>
      </c>
      <c r="N183" s="2">
        <v>-6.6066066066066104E-2</v>
      </c>
      <c r="O183" s="3">
        <v>-0.108882521489971</v>
      </c>
      <c r="P183" s="3">
        <v>-0.37044534412955499</v>
      </c>
    </row>
    <row r="184" spans="1:16" x14ac:dyDescent="0.3">
      <c r="A184" s="8" t="s">
        <v>16</v>
      </c>
      <c r="B184" s="8" t="s">
        <v>72</v>
      </c>
      <c r="C184" s="2">
        <v>-8.7499999999999994E-2</v>
      </c>
      <c r="D184" s="2">
        <v>-2.7397260273972601E-2</v>
      </c>
      <c r="E184" s="2">
        <v>-2.8169014084507001E-2</v>
      </c>
      <c r="F184" s="2">
        <v>-3.3816425120772903E-2</v>
      </c>
      <c r="G184" s="2">
        <v>4.4999999999999998E-2</v>
      </c>
      <c r="H184" s="2">
        <v>-9.5693779904306199E-3</v>
      </c>
      <c r="I184" s="2">
        <v>3.3816425120772903E-2</v>
      </c>
      <c r="J184" s="2">
        <v>3.27102803738318E-2</v>
      </c>
      <c r="K184" s="2">
        <v>-4.5248868778280504E-3</v>
      </c>
      <c r="L184" s="2">
        <v>-1.3636363636363599E-2</v>
      </c>
      <c r="M184" s="2">
        <v>-4.6082949308755804E-3</v>
      </c>
      <c r="N184" s="2">
        <v>-6.0185185185185203E-2</v>
      </c>
      <c r="O184" s="3">
        <v>-8.1447963800904993E-2</v>
      </c>
      <c r="P184" s="3">
        <v>-4.69483568075117E-2</v>
      </c>
    </row>
    <row r="185" spans="1:16" x14ac:dyDescent="0.3">
      <c r="A185" s="8" t="s">
        <v>16</v>
      </c>
      <c r="B185" s="8" t="s">
        <v>73</v>
      </c>
      <c r="C185" s="2">
        <v>-4.2553191489361701E-2</v>
      </c>
      <c r="D185" s="2">
        <v>-0.11111111111111099</v>
      </c>
      <c r="E185" s="2">
        <v>0</v>
      </c>
      <c r="F185" s="2">
        <v>0.1</v>
      </c>
      <c r="G185" s="2">
        <v>0</v>
      </c>
      <c r="H185" s="2">
        <v>9.0909090909090898E-2</v>
      </c>
      <c r="I185" s="2">
        <v>8.3333333333333301E-2</v>
      </c>
      <c r="J185" s="2">
        <v>0</v>
      </c>
      <c r="K185" s="2">
        <v>3.8461538461538498E-2</v>
      </c>
      <c r="L185" s="2">
        <v>7.4074074074074098E-2</v>
      </c>
      <c r="M185" s="2">
        <v>6.8965517241379296E-2</v>
      </c>
      <c r="N185" s="2">
        <v>-3.2258064516128997E-2</v>
      </c>
      <c r="O185" s="3">
        <v>0.15384615384615399</v>
      </c>
      <c r="P185" s="3">
        <v>0.5</v>
      </c>
    </row>
    <row r="186" spans="1:16" x14ac:dyDescent="0.3">
      <c r="A186" s="8" t="s">
        <v>17</v>
      </c>
      <c r="B186" s="8" t="s">
        <v>62</v>
      </c>
      <c r="C186" s="2">
        <v>-0.5</v>
      </c>
      <c r="D186" s="2">
        <v>1</v>
      </c>
      <c r="E186" s="2">
        <v>-1</v>
      </c>
      <c r="F186" s="2">
        <v>0</v>
      </c>
      <c r="G186" s="2">
        <v>-0.5</v>
      </c>
      <c r="H186" s="2">
        <v>-1</v>
      </c>
      <c r="I186" s="2">
        <v>0</v>
      </c>
      <c r="J186" s="2">
        <v>0</v>
      </c>
      <c r="K186" s="2">
        <v>0</v>
      </c>
      <c r="L186" s="2">
        <v>0</v>
      </c>
      <c r="M186" s="2">
        <v>0</v>
      </c>
      <c r="N186" s="2">
        <v>-1</v>
      </c>
      <c r="O186" s="3">
        <v>0</v>
      </c>
      <c r="P186" s="3">
        <v>-1</v>
      </c>
    </row>
    <row r="187" spans="1:16" x14ac:dyDescent="0.3">
      <c r="A187" s="8" t="s">
        <v>17</v>
      </c>
      <c r="B187" s="8" t="s">
        <v>63</v>
      </c>
      <c r="C187" s="2">
        <v>-5.2083333333333301E-2</v>
      </c>
      <c r="D187" s="2">
        <v>-0.120879120879121</v>
      </c>
      <c r="E187" s="2">
        <v>-0.46250000000000002</v>
      </c>
      <c r="F187" s="2">
        <v>0.162790697674419</v>
      </c>
      <c r="G187" s="2">
        <v>-0.02</v>
      </c>
      <c r="H187" s="2">
        <v>-0.14285714285714299</v>
      </c>
      <c r="I187" s="2">
        <v>9.5238095238095205E-2</v>
      </c>
      <c r="J187" s="2">
        <v>0</v>
      </c>
      <c r="K187" s="2">
        <v>-6.5217391304347797E-2</v>
      </c>
      <c r="L187" s="2">
        <v>0.372093023255814</v>
      </c>
      <c r="M187" s="2">
        <v>-0.20338983050847501</v>
      </c>
      <c r="N187" s="2">
        <v>1.31914893617021</v>
      </c>
      <c r="O187" s="3">
        <v>1.3695652173913</v>
      </c>
      <c r="P187" s="3">
        <v>0.36249999999999999</v>
      </c>
    </row>
    <row r="188" spans="1:16" x14ac:dyDescent="0.3">
      <c r="A188" s="8" t="s">
        <v>17</v>
      </c>
      <c r="B188" s="8" t="s">
        <v>64</v>
      </c>
      <c r="C188" s="2">
        <v>-4.6357615894039701E-2</v>
      </c>
      <c r="D188" s="2">
        <v>-0.15972222222222199</v>
      </c>
      <c r="E188" s="2">
        <v>-0.27272727272727298</v>
      </c>
      <c r="F188" s="2">
        <v>-0.15909090909090901</v>
      </c>
      <c r="G188" s="2">
        <v>4.0540540540540501E-2</v>
      </c>
      <c r="H188" s="2">
        <v>6.4935064935064901E-2</v>
      </c>
      <c r="I188" s="2">
        <v>-0.134146341463415</v>
      </c>
      <c r="J188" s="2">
        <v>-4.2253521126760597E-2</v>
      </c>
      <c r="K188" s="2">
        <v>0.11764705882352899</v>
      </c>
      <c r="L188" s="2">
        <v>0.17105263157894701</v>
      </c>
      <c r="M188" s="2">
        <v>-0.123595505617978</v>
      </c>
      <c r="N188" s="2">
        <v>0.52564102564102599</v>
      </c>
      <c r="O188" s="3">
        <v>0.75</v>
      </c>
      <c r="P188" s="3">
        <v>-1.6528925619834701E-2</v>
      </c>
    </row>
    <row r="189" spans="1:16" x14ac:dyDescent="0.3">
      <c r="A189" s="8" t="s">
        <v>17</v>
      </c>
      <c r="B189" s="8" t="s">
        <v>65</v>
      </c>
      <c r="C189" s="2">
        <v>-4.81927710843374E-2</v>
      </c>
      <c r="D189" s="2">
        <v>-0.189873417721519</v>
      </c>
      <c r="E189" s="2">
        <v>-0.171875</v>
      </c>
      <c r="F189" s="2">
        <v>5.6603773584905703E-2</v>
      </c>
      <c r="G189" s="2">
        <v>-0.107142857142857</v>
      </c>
      <c r="H189" s="2">
        <v>-0.02</v>
      </c>
      <c r="I189" s="2">
        <v>0.14285714285714299</v>
      </c>
      <c r="J189" s="2">
        <v>-1.7857142857142901E-2</v>
      </c>
      <c r="K189" s="2">
        <v>1.8181818181818198E-2</v>
      </c>
      <c r="L189" s="2">
        <v>-1.7857142857142901E-2</v>
      </c>
      <c r="M189" s="2">
        <v>-5.4545454545454501E-2</v>
      </c>
      <c r="N189" s="2">
        <v>0.78846153846153799</v>
      </c>
      <c r="O189" s="3">
        <v>0.69090909090909103</v>
      </c>
      <c r="P189" s="3">
        <v>0.453125</v>
      </c>
    </row>
    <row r="190" spans="1:16" x14ac:dyDescent="0.3">
      <c r="A190" s="8" t="s">
        <v>17</v>
      </c>
      <c r="B190" s="8" t="s">
        <v>66</v>
      </c>
      <c r="C190" s="2">
        <v>-0.16</v>
      </c>
      <c r="D190" s="2">
        <v>-0.33333333333333298</v>
      </c>
      <c r="E190" s="2">
        <v>-0.214285714285714</v>
      </c>
      <c r="F190" s="2">
        <v>-0.27272727272727298</v>
      </c>
      <c r="G190" s="2">
        <v>0.25</v>
      </c>
      <c r="H190" s="2">
        <v>0.5</v>
      </c>
      <c r="I190" s="2">
        <v>0.33333333333333298</v>
      </c>
      <c r="J190" s="2">
        <v>0.05</v>
      </c>
      <c r="K190" s="2">
        <v>-0.19047619047618999</v>
      </c>
      <c r="L190" s="2">
        <v>0.11764705882352899</v>
      </c>
      <c r="M190" s="2">
        <v>5.2631578947368397E-2</v>
      </c>
      <c r="N190" s="2">
        <v>0.45</v>
      </c>
      <c r="O190" s="3">
        <v>0.38095238095238099</v>
      </c>
      <c r="P190" s="3">
        <v>1.0714285714285701</v>
      </c>
    </row>
    <row r="191" spans="1:16" x14ac:dyDescent="0.3">
      <c r="A191" s="8" t="s">
        <v>17</v>
      </c>
      <c r="B191" s="8" t="s">
        <v>67</v>
      </c>
      <c r="C191" s="2">
        <v>0.25</v>
      </c>
      <c r="D191" s="2">
        <v>-0.6</v>
      </c>
      <c r="E191" s="2">
        <v>-0.5</v>
      </c>
      <c r="F191" s="2">
        <v>1</v>
      </c>
      <c r="G191" s="2">
        <v>0.5</v>
      </c>
      <c r="H191" s="2">
        <v>0</v>
      </c>
      <c r="I191" s="2">
        <v>0</v>
      </c>
      <c r="J191" s="2">
        <v>0</v>
      </c>
      <c r="K191" s="2">
        <v>-0.33333333333333298</v>
      </c>
      <c r="L191" s="2">
        <v>0.5</v>
      </c>
      <c r="M191" s="2">
        <v>0</v>
      </c>
      <c r="N191" s="2">
        <v>1</v>
      </c>
      <c r="O191" s="3">
        <v>1</v>
      </c>
      <c r="P191" s="3">
        <v>2</v>
      </c>
    </row>
    <row r="192" spans="1:16" x14ac:dyDescent="0.3">
      <c r="A192" s="8" t="s">
        <v>17</v>
      </c>
      <c r="B192" s="8" t="s">
        <v>68</v>
      </c>
      <c r="C192" s="2">
        <v>0</v>
      </c>
      <c r="D192" s="2">
        <v>-1</v>
      </c>
      <c r="E192" s="2">
        <v>0</v>
      </c>
      <c r="F192" s="2">
        <v>0</v>
      </c>
      <c r="G192" s="2">
        <v>0</v>
      </c>
      <c r="H192" s="2">
        <v>-0.66666666666666696</v>
      </c>
      <c r="I192" s="2">
        <v>-1</v>
      </c>
      <c r="J192" s="2">
        <v>0</v>
      </c>
      <c r="K192" s="2">
        <v>0</v>
      </c>
      <c r="L192" s="2">
        <v>0</v>
      </c>
      <c r="M192" s="2">
        <v>0</v>
      </c>
      <c r="N192" s="2">
        <v>-1</v>
      </c>
      <c r="O192" s="3">
        <v>0</v>
      </c>
      <c r="P192" s="3">
        <v>0</v>
      </c>
    </row>
    <row r="193" spans="1:16" x14ac:dyDescent="0.3">
      <c r="A193" s="8" t="s">
        <v>17</v>
      </c>
      <c r="B193" s="8" t="s">
        <v>69</v>
      </c>
      <c r="C193" s="2">
        <v>-0.105769230769231</v>
      </c>
      <c r="D193" s="2">
        <v>-0.118279569892473</v>
      </c>
      <c r="E193" s="2">
        <v>-0.34146341463414598</v>
      </c>
      <c r="F193" s="2">
        <v>-0.27777777777777801</v>
      </c>
      <c r="G193" s="2">
        <v>-0.15384615384615399</v>
      </c>
      <c r="H193" s="2">
        <v>-0.33333333333333298</v>
      </c>
      <c r="I193" s="2">
        <v>-4.5454545454545497E-2</v>
      </c>
      <c r="J193" s="2">
        <v>-4.7619047619047603E-2</v>
      </c>
      <c r="K193" s="2">
        <v>-0.05</v>
      </c>
      <c r="L193" s="2">
        <v>0.63157894736842102</v>
      </c>
      <c r="M193" s="2">
        <v>-0.16129032258064499</v>
      </c>
      <c r="N193" s="2">
        <v>1.8076923076923099</v>
      </c>
      <c r="O193" s="3">
        <v>2.65</v>
      </c>
      <c r="P193" s="3">
        <v>-0.109756097560976</v>
      </c>
    </row>
    <row r="194" spans="1:16" x14ac:dyDescent="0.3">
      <c r="A194" s="8" t="s">
        <v>17</v>
      </c>
      <c r="B194" s="8" t="s">
        <v>70</v>
      </c>
      <c r="C194" s="2">
        <v>-0.15887850467289699</v>
      </c>
      <c r="D194" s="2">
        <v>-0.24444444444444399</v>
      </c>
      <c r="E194" s="2">
        <v>-0.316176470588235</v>
      </c>
      <c r="F194" s="2">
        <v>-0.17204301075268799</v>
      </c>
      <c r="G194" s="2">
        <v>-6.4935064935064901E-2</v>
      </c>
      <c r="H194" s="2">
        <v>-0.16666666666666699</v>
      </c>
      <c r="I194" s="2">
        <v>0.05</v>
      </c>
      <c r="J194" s="2">
        <v>3.1746031746031703E-2</v>
      </c>
      <c r="K194" s="2">
        <v>-0.16923076923076899</v>
      </c>
      <c r="L194" s="2">
        <v>7.4074074074074098E-2</v>
      </c>
      <c r="M194" s="2">
        <v>-0.18965517241379301</v>
      </c>
      <c r="N194" s="2">
        <v>1.31914893617021</v>
      </c>
      <c r="O194" s="3">
        <v>0.67692307692307696</v>
      </c>
      <c r="P194" s="3">
        <v>-0.19852941176470601</v>
      </c>
    </row>
    <row r="195" spans="1:16" x14ac:dyDescent="0.3">
      <c r="A195" s="8" t="s">
        <v>17</v>
      </c>
      <c r="B195" s="8" t="s">
        <v>71</v>
      </c>
      <c r="C195" s="2">
        <v>-0.139130434782609</v>
      </c>
      <c r="D195" s="2">
        <v>-0.11111111111111099</v>
      </c>
      <c r="E195" s="2">
        <v>-0.34659090909090901</v>
      </c>
      <c r="F195" s="2">
        <v>-0.173913043478261</v>
      </c>
      <c r="G195" s="2">
        <v>6.3157894736842093E-2</v>
      </c>
      <c r="H195" s="2">
        <v>-0.18811881188118801</v>
      </c>
      <c r="I195" s="2">
        <v>-0.146341463414634</v>
      </c>
      <c r="J195" s="2">
        <v>0.17142857142857101</v>
      </c>
      <c r="K195" s="2">
        <v>-9.7560975609756101E-2</v>
      </c>
      <c r="L195" s="2">
        <v>-6.7567567567567599E-2</v>
      </c>
      <c r="M195" s="2">
        <v>-8.6956521739130405E-2</v>
      </c>
      <c r="N195" s="2">
        <v>0.39682539682539703</v>
      </c>
      <c r="O195" s="3">
        <v>7.3170731707317097E-2</v>
      </c>
      <c r="P195" s="3">
        <v>-0.5</v>
      </c>
    </row>
    <row r="196" spans="1:16" x14ac:dyDescent="0.3">
      <c r="A196" s="8" t="s">
        <v>17</v>
      </c>
      <c r="B196" s="8" t="s">
        <v>72</v>
      </c>
      <c r="C196" s="2">
        <v>-7.0707070707070704E-2</v>
      </c>
      <c r="D196" s="2">
        <v>-0.282608695652174</v>
      </c>
      <c r="E196" s="2">
        <v>-0.30303030303030298</v>
      </c>
      <c r="F196" s="2">
        <v>2.1739130434782601E-2</v>
      </c>
      <c r="G196" s="2">
        <v>-4.2553191489361701E-2</v>
      </c>
      <c r="H196" s="2">
        <v>0.133333333333333</v>
      </c>
      <c r="I196" s="2">
        <v>-0.19607843137254899</v>
      </c>
      <c r="J196" s="2">
        <v>4.8780487804878099E-2</v>
      </c>
      <c r="K196" s="2">
        <v>0.116279069767442</v>
      </c>
      <c r="L196" s="2">
        <v>0.125</v>
      </c>
      <c r="M196" s="2">
        <v>-0.11111111111111099</v>
      </c>
      <c r="N196" s="2">
        <v>0.22916666666666699</v>
      </c>
      <c r="O196" s="3">
        <v>0.372093023255814</v>
      </c>
      <c r="P196" s="3">
        <v>-0.10606060606060599</v>
      </c>
    </row>
    <row r="197" spans="1:16" x14ac:dyDescent="0.3">
      <c r="A197" s="8" t="s">
        <v>17</v>
      </c>
      <c r="B197" s="8" t="s">
        <v>73</v>
      </c>
      <c r="C197" s="2">
        <v>-0.47058823529411797</v>
      </c>
      <c r="D197" s="2">
        <v>0</v>
      </c>
      <c r="E197" s="2">
        <v>-0.88888888888888895</v>
      </c>
      <c r="F197" s="2">
        <v>2</v>
      </c>
      <c r="G197" s="2">
        <v>0.66666666666666696</v>
      </c>
      <c r="H197" s="2">
        <v>-0.8</v>
      </c>
      <c r="I197" s="2">
        <v>1</v>
      </c>
      <c r="J197" s="2">
        <v>0</v>
      </c>
      <c r="K197" s="2">
        <v>-1</v>
      </c>
      <c r="L197" s="2">
        <v>0</v>
      </c>
      <c r="M197" s="2">
        <v>-0.4</v>
      </c>
      <c r="N197" s="2">
        <v>2.3333333333333299</v>
      </c>
      <c r="O197" s="3">
        <v>4</v>
      </c>
      <c r="P197" s="3">
        <v>0.11111111111111099</v>
      </c>
    </row>
    <row r="198" spans="1:16" x14ac:dyDescent="0.3">
      <c r="A198" s="11" t="s">
        <v>18</v>
      </c>
      <c r="B198" s="11" t="s">
        <v>18</v>
      </c>
      <c r="C198" s="3">
        <v>5.6044835868695004E-3</v>
      </c>
      <c r="D198" s="3">
        <v>-2.32218683651805E-4</v>
      </c>
      <c r="E198" s="3">
        <v>5.3090884958688703E-4</v>
      </c>
      <c r="F198" s="3">
        <v>1.33983351573641E-2</v>
      </c>
      <c r="G198" s="3">
        <v>1.3368458945577101E-2</v>
      </c>
      <c r="H198" s="3">
        <v>1.0059582438520299E-2</v>
      </c>
      <c r="I198" s="3">
        <v>1.5202864724877699E-2</v>
      </c>
      <c r="J198" s="3">
        <v>2.4108337926147499E-2</v>
      </c>
      <c r="K198" s="3">
        <v>2.1726428439633402E-2</v>
      </c>
      <c r="L198" s="3">
        <v>1.4868545802043699E-2</v>
      </c>
      <c r="M198" s="3">
        <v>2.38148197576998E-2</v>
      </c>
      <c r="N198" s="3">
        <v>2.48251089900497E-2</v>
      </c>
      <c r="O198" s="3">
        <v>8.7966664616520099E-2</v>
      </c>
      <c r="P198" s="3">
        <v>0.17392242094435401</v>
      </c>
    </row>
    <row r="199" spans="1:16" x14ac:dyDescent="0.3">
      <c r="A199" s="15"/>
      <c r="B199" s="15"/>
    </row>
    <row r="200" spans="1:16" x14ac:dyDescent="0.3">
      <c r="A200" s="13" t="s">
        <v>42</v>
      </c>
      <c r="B200" s="15"/>
    </row>
    <row r="201" spans="1:16" x14ac:dyDescent="0.3">
      <c r="A201" s="14" t="s">
        <v>43</v>
      </c>
      <c r="B201" s="15"/>
    </row>
    <row r="202" spans="1:16" x14ac:dyDescent="0.3">
      <c r="A202" s="14" t="s">
        <v>44</v>
      </c>
      <c r="B202" s="15"/>
    </row>
    <row r="203" spans="1:16" x14ac:dyDescent="0.3">
      <c r="A203" s="14" t="s">
        <v>75</v>
      </c>
      <c r="B203" s="15"/>
    </row>
    <row r="204" spans="1:16" x14ac:dyDescent="0.3">
      <c r="A204" s="14" t="s">
        <v>45</v>
      </c>
      <c r="B204" s="15"/>
    </row>
    <row r="205" spans="1:16" x14ac:dyDescent="0.3">
      <c r="A205" s="14" t="s">
        <v>46</v>
      </c>
      <c r="B205" s="15"/>
    </row>
    <row r="206" spans="1:16" x14ac:dyDescent="0.3">
      <c r="A206" s="14" t="s">
        <v>47</v>
      </c>
      <c r="B206" s="15"/>
    </row>
    <row r="207" spans="1:16" x14ac:dyDescent="0.3">
      <c r="A207" s="15"/>
      <c r="B207" s="15"/>
    </row>
    <row r="208" spans="1:16"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72:O72"/>
    <mergeCell ref="C136:N13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158</v>
      </c>
      <c r="B1" s="15"/>
    </row>
    <row r="2" spans="1:15" ht="15.6" x14ac:dyDescent="0.3">
      <c r="A2" s="12" t="s">
        <v>154</v>
      </c>
      <c r="B2" s="15"/>
    </row>
    <row r="3" spans="1:15" ht="15.6" x14ac:dyDescent="0.3">
      <c r="A3" s="12" t="s">
        <v>35</v>
      </c>
      <c r="B3" s="15"/>
    </row>
    <row r="4" spans="1:15" ht="15.6" x14ac:dyDescent="0.3">
      <c r="A4" s="12" t="s">
        <v>79</v>
      </c>
      <c r="B4" s="15"/>
    </row>
    <row r="5" spans="1:15" x14ac:dyDescent="0.3">
      <c r="A5" s="15"/>
      <c r="B5" s="15"/>
    </row>
    <row r="6" spans="1:15" x14ac:dyDescent="0.3">
      <c r="A6" s="16" t="str">
        <f>HYPERLINK("#'Table of contents'!A29",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76</v>
      </c>
      <c r="C9" s="1">
        <v>36951</v>
      </c>
      <c r="D9" s="1">
        <v>37284</v>
      </c>
      <c r="E9" s="1">
        <v>37431</v>
      </c>
      <c r="F9" s="1">
        <v>37872</v>
      </c>
      <c r="G9" s="1">
        <v>38663</v>
      </c>
      <c r="H9" s="1">
        <v>39384</v>
      </c>
      <c r="I9" s="1">
        <v>39953</v>
      </c>
      <c r="J9" s="1">
        <v>40663</v>
      </c>
      <c r="K9" s="1">
        <v>41749</v>
      </c>
      <c r="L9" s="1">
        <v>42403</v>
      </c>
      <c r="M9" s="1">
        <v>42319</v>
      </c>
      <c r="N9" s="1">
        <v>42824</v>
      </c>
      <c r="O9" s="1">
        <v>43305</v>
      </c>
    </row>
    <row r="10" spans="1:15" x14ac:dyDescent="0.3">
      <c r="A10" s="7" t="s">
        <v>13</v>
      </c>
      <c r="B10" s="7" t="s">
        <v>77</v>
      </c>
      <c r="C10" s="1">
        <v>11624</v>
      </c>
      <c r="D10" s="1">
        <v>11817</v>
      </c>
      <c r="E10" s="1">
        <v>11859</v>
      </c>
      <c r="F10" s="1">
        <v>11702</v>
      </c>
      <c r="G10" s="1">
        <v>11660</v>
      </c>
      <c r="H10" s="1">
        <v>11657</v>
      </c>
      <c r="I10" s="1">
        <v>11707</v>
      </c>
      <c r="J10" s="1">
        <v>11863</v>
      </c>
      <c r="K10" s="1">
        <v>12244</v>
      </c>
      <c r="L10" s="1">
        <v>12763</v>
      </c>
      <c r="M10" s="1">
        <v>13231</v>
      </c>
      <c r="N10" s="1">
        <v>14238</v>
      </c>
      <c r="O10" s="1">
        <v>15216</v>
      </c>
    </row>
    <row r="11" spans="1:15" x14ac:dyDescent="0.3">
      <c r="A11" s="7" t="s">
        <v>14</v>
      </c>
      <c r="B11" s="7" t="s">
        <v>76</v>
      </c>
      <c r="C11" s="1">
        <v>1493</v>
      </c>
      <c r="D11" s="1">
        <v>1515</v>
      </c>
      <c r="E11" s="1">
        <v>1516</v>
      </c>
      <c r="F11" s="1">
        <v>1532</v>
      </c>
      <c r="G11" s="1">
        <v>1546</v>
      </c>
      <c r="H11" s="1">
        <v>1569</v>
      </c>
      <c r="I11" s="1">
        <v>1592</v>
      </c>
      <c r="J11" s="1">
        <v>1619</v>
      </c>
      <c r="K11" s="1">
        <v>1672</v>
      </c>
      <c r="L11" s="1">
        <v>1694</v>
      </c>
      <c r="M11" s="1">
        <v>1797</v>
      </c>
      <c r="N11" s="1">
        <v>1809</v>
      </c>
      <c r="O11" s="1">
        <v>1839</v>
      </c>
    </row>
    <row r="12" spans="1:15" x14ac:dyDescent="0.3">
      <c r="A12" s="7" t="s">
        <v>14</v>
      </c>
      <c r="B12" s="7" t="s">
        <v>77</v>
      </c>
      <c r="C12" s="1">
        <v>227</v>
      </c>
      <c r="D12" s="1">
        <v>215</v>
      </c>
      <c r="E12" s="1">
        <v>208</v>
      </c>
      <c r="F12" s="1">
        <v>197</v>
      </c>
      <c r="G12" s="1">
        <v>193</v>
      </c>
      <c r="H12" s="1">
        <v>190</v>
      </c>
      <c r="I12" s="1">
        <v>179</v>
      </c>
      <c r="J12" s="1">
        <v>173</v>
      </c>
      <c r="K12" s="1">
        <v>168</v>
      </c>
      <c r="L12" s="1">
        <v>160</v>
      </c>
      <c r="M12" s="1">
        <v>177</v>
      </c>
      <c r="N12" s="1">
        <v>199</v>
      </c>
      <c r="O12" s="1">
        <v>181</v>
      </c>
    </row>
    <row r="13" spans="1:15" x14ac:dyDescent="0.3">
      <c r="A13" s="7" t="s">
        <v>15</v>
      </c>
      <c r="B13" s="7" t="s">
        <v>76</v>
      </c>
      <c r="C13" s="1">
        <v>5504</v>
      </c>
      <c r="D13" s="1">
        <v>5472</v>
      </c>
      <c r="E13" s="1">
        <v>5418</v>
      </c>
      <c r="F13" s="1">
        <v>5406</v>
      </c>
      <c r="G13" s="1">
        <v>5483</v>
      </c>
      <c r="H13" s="1">
        <v>5535</v>
      </c>
      <c r="I13" s="1">
        <v>5559</v>
      </c>
      <c r="J13" s="1">
        <v>5622</v>
      </c>
      <c r="K13" s="1">
        <v>5639</v>
      </c>
      <c r="L13" s="1">
        <v>5775</v>
      </c>
      <c r="M13" s="1">
        <v>5913</v>
      </c>
      <c r="N13" s="1">
        <v>5926</v>
      </c>
      <c r="O13" s="1">
        <v>5896</v>
      </c>
    </row>
    <row r="14" spans="1:15" x14ac:dyDescent="0.3">
      <c r="A14" s="7" t="s">
        <v>15</v>
      </c>
      <c r="B14" s="7" t="s">
        <v>77</v>
      </c>
      <c r="C14" s="1">
        <v>509</v>
      </c>
      <c r="D14" s="1">
        <v>511</v>
      </c>
      <c r="E14" s="1">
        <v>532</v>
      </c>
      <c r="F14" s="1">
        <v>541</v>
      </c>
      <c r="G14" s="1">
        <v>554</v>
      </c>
      <c r="H14" s="1">
        <v>556</v>
      </c>
      <c r="I14" s="1">
        <v>556</v>
      </c>
      <c r="J14" s="1">
        <v>557</v>
      </c>
      <c r="K14" s="1">
        <v>551</v>
      </c>
      <c r="L14" s="1">
        <v>597</v>
      </c>
      <c r="M14" s="1">
        <v>639</v>
      </c>
      <c r="N14" s="1">
        <v>677</v>
      </c>
      <c r="O14" s="1">
        <v>703</v>
      </c>
    </row>
    <row r="15" spans="1:15" x14ac:dyDescent="0.3">
      <c r="A15" s="7" t="s">
        <v>16</v>
      </c>
      <c r="B15" s="7" t="s">
        <v>76</v>
      </c>
      <c r="C15" s="1">
        <v>2117</v>
      </c>
      <c r="D15" s="1">
        <v>2079</v>
      </c>
      <c r="E15" s="1">
        <v>2079</v>
      </c>
      <c r="F15" s="1">
        <v>2091</v>
      </c>
      <c r="G15" s="1">
        <v>2121</v>
      </c>
      <c r="H15" s="1">
        <v>2151</v>
      </c>
      <c r="I15" s="1">
        <v>2173</v>
      </c>
      <c r="J15" s="1">
        <v>2189</v>
      </c>
      <c r="K15" s="1">
        <v>2196</v>
      </c>
      <c r="L15" s="1">
        <v>2242</v>
      </c>
      <c r="M15" s="1">
        <v>2426</v>
      </c>
      <c r="N15" s="1">
        <v>2452</v>
      </c>
      <c r="O15" s="1">
        <v>2387</v>
      </c>
    </row>
    <row r="16" spans="1:15" x14ac:dyDescent="0.3">
      <c r="A16" s="7" t="s">
        <v>16</v>
      </c>
      <c r="B16" s="7" t="s">
        <v>77</v>
      </c>
      <c r="C16" s="1">
        <v>501</v>
      </c>
      <c r="D16" s="1">
        <v>481</v>
      </c>
      <c r="E16" s="1">
        <v>479</v>
      </c>
      <c r="F16" s="1">
        <v>460</v>
      </c>
      <c r="G16" s="1">
        <v>441</v>
      </c>
      <c r="H16" s="1">
        <v>440</v>
      </c>
      <c r="I16" s="1">
        <v>427</v>
      </c>
      <c r="J16" s="1">
        <v>426</v>
      </c>
      <c r="K16" s="1">
        <v>412</v>
      </c>
      <c r="L16" s="1">
        <v>425</v>
      </c>
      <c r="M16" s="1">
        <v>492</v>
      </c>
      <c r="N16" s="1">
        <v>529</v>
      </c>
      <c r="O16" s="1">
        <v>535</v>
      </c>
    </row>
    <row r="17" spans="1:15" x14ac:dyDescent="0.3">
      <c r="A17" s="7" t="s">
        <v>17</v>
      </c>
      <c r="B17" s="7" t="s">
        <v>76</v>
      </c>
      <c r="C17" s="1">
        <v>411</v>
      </c>
      <c r="D17" s="1">
        <v>358</v>
      </c>
      <c r="E17" s="1">
        <v>299</v>
      </c>
      <c r="F17" s="1">
        <v>248</v>
      </c>
      <c r="G17" s="1">
        <v>251</v>
      </c>
      <c r="H17" s="1">
        <v>244</v>
      </c>
      <c r="I17" s="1">
        <v>240</v>
      </c>
      <c r="J17" s="1">
        <v>229</v>
      </c>
      <c r="K17" s="1">
        <v>227</v>
      </c>
      <c r="L17" s="1">
        <v>228</v>
      </c>
      <c r="M17" s="1">
        <v>273</v>
      </c>
      <c r="N17" s="1">
        <v>249</v>
      </c>
      <c r="O17" s="1">
        <v>393</v>
      </c>
    </row>
    <row r="18" spans="1:15" x14ac:dyDescent="0.3">
      <c r="A18" s="7" t="s">
        <v>17</v>
      </c>
      <c r="B18" s="7" t="s">
        <v>77</v>
      </c>
      <c r="C18" s="1">
        <v>615</v>
      </c>
      <c r="D18" s="1">
        <v>556</v>
      </c>
      <c r="E18" s="1">
        <v>453</v>
      </c>
      <c r="F18" s="1">
        <v>257</v>
      </c>
      <c r="G18" s="1">
        <v>202</v>
      </c>
      <c r="H18" s="1">
        <v>205</v>
      </c>
      <c r="I18" s="1">
        <v>168</v>
      </c>
      <c r="J18" s="1">
        <v>164</v>
      </c>
      <c r="K18" s="1">
        <v>178</v>
      </c>
      <c r="L18" s="1">
        <v>162</v>
      </c>
      <c r="M18" s="1">
        <v>170</v>
      </c>
      <c r="N18" s="1">
        <v>140</v>
      </c>
      <c r="O18" s="1">
        <v>302</v>
      </c>
    </row>
    <row r="19" spans="1:15" x14ac:dyDescent="0.3">
      <c r="A19" s="10" t="s">
        <v>18</v>
      </c>
      <c r="B19" s="10" t="s">
        <v>18</v>
      </c>
      <c r="C19" s="5">
        <v>59952</v>
      </c>
      <c r="D19" s="5">
        <v>60288</v>
      </c>
      <c r="E19" s="5">
        <v>60274</v>
      </c>
      <c r="F19" s="5">
        <v>60306</v>
      </c>
      <c r="G19" s="5">
        <v>61114</v>
      </c>
      <c r="H19" s="5">
        <v>61931</v>
      </c>
      <c r="I19" s="5">
        <v>62554</v>
      </c>
      <c r="J19" s="5">
        <v>63505</v>
      </c>
      <c r="K19" s="5">
        <v>65036</v>
      </c>
      <c r="L19" s="5">
        <v>66449</v>
      </c>
      <c r="M19" s="5">
        <v>67437</v>
      </c>
      <c r="N19" s="5">
        <v>69043</v>
      </c>
      <c r="O19" s="5">
        <v>70757</v>
      </c>
    </row>
    <row r="20" spans="1:15" x14ac:dyDescent="0.3">
      <c r="A20" s="15"/>
      <c r="B20" s="15"/>
    </row>
    <row r="21" spans="1:15" x14ac:dyDescent="0.3">
      <c r="A21" s="15"/>
      <c r="B21" s="15"/>
    </row>
    <row r="22" spans="1:15" x14ac:dyDescent="0.3">
      <c r="A22" s="15"/>
      <c r="B22" s="15"/>
      <c r="C22" s="18" t="s">
        <v>37</v>
      </c>
      <c r="D22" s="19"/>
      <c r="E22" s="19"/>
      <c r="F22" s="19"/>
      <c r="G22" s="19"/>
      <c r="H22" s="19"/>
      <c r="I22" s="19"/>
      <c r="J22" s="19"/>
      <c r="K22" s="19"/>
      <c r="L22" s="19"/>
      <c r="M22" s="19"/>
      <c r="N22" s="19"/>
      <c r="O22" s="19"/>
    </row>
    <row r="23" spans="1:15" x14ac:dyDescent="0.3">
      <c r="A23" s="9" t="s">
        <v>41</v>
      </c>
      <c r="B23" s="9" t="s">
        <v>41</v>
      </c>
      <c r="C23" s="4" t="s">
        <v>0</v>
      </c>
      <c r="D23" s="4" t="s">
        <v>1</v>
      </c>
      <c r="E23" s="4" t="s">
        <v>2</v>
      </c>
      <c r="F23" s="4" t="s">
        <v>3</v>
      </c>
      <c r="G23" s="4" t="s">
        <v>4</v>
      </c>
      <c r="H23" s="4" t="s">
        <v>5</v>
      </c>
      <c r="I23" s="4" t="s">
        <v>6</v>
      </c>
      <c r="J23" s="4" t="s">
        <v>7</v>
      </c>
      <c r="K23" s="4" t="s">
        <v>8</v>
      </c>
      <c r="L23" s="4" t="s">
        <v>9</v>
      </c>
      <c r="M23" s="4" t="s">
        <v>10</v>
      </c>
      <c r="N23" s="4" t="s">
        <v>11</v>
      </c>
      <c r="O23" s="4" t="s">
        <v>12</v>
      </c>
    </row>
    <row r="24" spans="1:15" x14ac:dyDescent="0.3">
      <c r="A24" s="8" t="s">
        <v>13</v>
      </c>
      <c r="B24" s="8" t="s">
        <v>76</v>
      </c>
      <c r="C24" s="2">
        <v>0.760699948533196</v>
      </c>
      <c r="D24" s="2">
        <v>0.75933280381254997</v>
      </c>
      <c r="E24" s="2">
        <v>0.75940353012781503</v>
      </c>
      <c r="F24" s="2">
        <v>0.76394884415217701</v>
      </c>
      <c r="G24" s="2">
        <v>0.76829680265485001</v>
      </c>
      <c r="H24" s="2">
        <v>0.77161497619560704</v>
      </c>
      <c r="I24" s="2">
        <v>0.77338366240805301</v>
      </c>
      <c r="J24" s="2">
        <v>0.77414994478924704</v>
      </c>
      <c r="K24" s="2">
        <v>0.77322986313040598</v>
      </c>
      <c r="L24" s="2">
        <v>0.76864372983359297</v>
      </c>
      <c r="M24" s="2">
        <v>0.76181818181818195</v>
      </c>
      <c r="N24" s="2">
        <v>0.75048193193368595</v>
      </c>
      <c r="O24" s="2">
        <v>0.73999077254319001</v>
      </c>
    </row>
    <row r="25" spans="1:15" x14ac:dyDescent="0.3">
      <c r="A25" s="8" t="s">
        <v>13</v>
      </c>
      <c r="B25" s="8" t="s">
        <v>77</v>
      </c>
      <c r="C25" s="2">
        <v>0.239300051466804</v>
      </c>
      <c r="D25" s="2">
        <v>0.24066719618745</v>
      </c>
      <c r="E25" s="2">
        <v>0.240596469872185</v>
      </c>
      <c r="F25" s="2">
        <v>0.23605115584782299</v>
      </c>
      <c r="G25" s="2">
        <v>0.23170319734514999</v>
      </c>
      <c r="H25" s="2">
        <v>0.22838502380439299</v>
      </c>
      <c r="I25" s="2">
        <v>0.22661633759194699</v>
      </c>
      <c r="J25" s="2">
        <v>0.22585005521075299</v>
      </c>
      <c r="K25" s="2">
        <v>0.22677013686959399</v>
      </c>
      <c r="L25" s="2">
        <v>0.231356270166407</v>
      </c>
      <c r="M25" s="2">
        <v>0.23818181818181799</v>
      </c>
      <c r="N25" s="2">
        <v>0.24951806806631399</v>
      </c>
      <c r="O25" s="2">
        <v>0.26000922745680999</v>
      </c>
    </row>
    <row r="26" spans="1:15" x14ac:dyDescent="0.3">
      <c r="A26" s="8" t="s">
        <v>14</v>
      </c>
      <c r="B26" s="8" t="s">
        <v>76</v>
      </c>
      <c r="C26" s="2">
        <v>0.86802325581395301</v>
      </c>
      <c r="D26" s="2">
        <v>0.87572254335260102</v>
      </c>
      <c r="E26" s="2">
        <v>0.87935034802784195</v>
      </c>
      <c r="F26" s="2">
        <v>0.88606130711393905</v>
      </c>
      <c r="G26" s="2">
        <v>0.88901667625071901</v>
      </c>
      <c r="H26" s="2">
        <v>0.89198408186469602</v>
      </c>
      <c r="I26" s="2">
        <v>0.89892715979672499</v>
      </c>
      <c r="J26" s="2">
        <v>0.90345982142857095</v>
      </c>
      <c r="K26" s="2">
        <v>0.90869565217391302</v>
      </c>
      <c r="L26" s="2">
        <v>0.913700107874865</v>
      </c>
      <c r="M26" s="2">
        <v>0.91033434650455902</v>
      </c>
      <c r="N26" s="2">
        <v>0.90089641434262901</v>
      </c>
      <c r="O26" s="2">
        <v>0.91039603960395998</v>
      </c>
    </row>
    <row r="27" spans="1:15" x14ac:dyDescent="0.3">
      <c r="A27" s="8" t="s">
        <v>14</v>
      </c>
      <c r="B27" s="8" t="s">
        <v>77</v>
      </c>
      <c r="C27" s="2">
        <v>0.13197674418604699</v>
      </c>
      <c r="D27" s="2">
        <v>0.124277456647399</v>
      </c>
      <c r="E27" s="2">
        <v>0.120649651972158</v>
      </c>
      <c r="F27" s="2">
        <v>0.113938692886061</v>
      </c>
      <c r="G27" s="2">
        <v>0.11098332374928099</v>
      </c>
      <c r="H27" s="2">
        <v>0.10801591813530401</v>
      </c>
      <c r="I27" s="2">
        <v>0.10107284020327501</v>
      </c>
      <c r="J27" s="2">
        <v>9.6540178571428603E-2</v>
      </c>
      <c r="K27" s="2">
        <v>9.1304347826086998E-2</v>
      </c>
      <c r="L27" s="2">
        <v>8.6299892125134794E-2</v>
      </c>
      <c r="M27" s="2">
        <v>8.96656534954407E-2</v>
      </c>
      <c r="N27" s="2">
        <v>9.9103585657370499E-2</v>
      </c>
      <c r="O27" s="2">
        <v>8.96039603960396E-2</v>
      </c>
    </row>
    <row r="28" spans="1:15" x14ac:dyDescent="0.3">
      <c r="A28" s="8" t="s">
        <v>15</v>
      </c>
      <c r="B28" s="8" t="s">
        <v>76</v>
      </c>
      <c r="C28" s="2">
        <v>0.91535007483785102</v>
      </c>
      <c r="D28" s="2">
        <v>0.91459134213605198</v>
      </c>
      <c r="E28" s="2">
        <v>0.91058823529411803</v>
      </c>
      <c r="F28" s="2">
        <v>0.90902976290566695</v>
      </c>
      <c r="G28" s="2">
        <v>0.90823256584396195</v>
      </c>
      <c r="H28" s="2">
        <v>0.90871778033163697</v>
      </c>
      <c r="I28" s="2">
        <v>0.90907604251839702</v>
      </c>
      <c r="J28" s="2">
        <v>0.90985596374817901</v>
      </c>
      <c r="K28" s="2">
        <v>0.91098546042003203</v>
      </c>
      <c r="L28" s="2">
        <v>0.90630885122410498</v>
      </c>
      <c r="M28" s="2">
        <v>0.90247252747252704</v>
      </c>
      <c r="N28" s="2">
        <v>0.89747084658488596</v>
      </c>
      <c r="O28" s="2">
        <v>0.89346870737990602</v>
      </c>
    </row>
    <row r="29" spans="1:15" x14ac:dyDescent="0.3">
      <c r="A29" s="8" t="s">
        <v>15</v>
      </c>
      <c r="B29" s="8" t="s">
        <v>77</v>
      </c>
      <c r="C29" s="2">
        <v>8.4649925162148698E-2</v>
      </c>
      <c r="D29" s="2">
        <v>8.5408657863947898E-2</v>
      </c>
      <c r="E29" s="2">
        <v>8.9411764705882399E-2</v>
      </c>
      <c r="F29" s="2">
        <v>9.0970237094333301E-2</v>
      </c>
      <c r="G29" s="2">
        <v>9.1767434156037803E-2</v>
      </c>
      <c r="H29" s="2">
        <v>9.1282219668363196E-2</v>
      </c>
      <c r="I29" s="2">
        <v>9.0923957481602605E-2</v>
      </c>
      <c r="J29" s="2">
        <v>9.01440362518207E-2</v>
      </c>
      <c r="K29" s="2">
        <v>8.9014539579967702E-2</v>
      </c>
      <c r="L29" s="2">
        <v>9.3691148775894503E-2</v>
      </c>
      <c r="M29" s="2">
        <v>9.75274725274725E-2</v>
      </c>
      <c r="N29" s="2">
        <v>0.102529153415114</v>
      </c>
      <c r="O29" s="2">
        <v>0.106531292620094</v>
      </c>
    </row>
    <row r="30" spans="1:15" x14ac:dyDescent="0.3">
      <c r="A30" s="8" t="s">
        <v>16</v>
      </c>
      <c r="B30" s="8" t="s">
        <v>76</v>
      </c>
      <c r="C30" s="2">
        <v>0.80863254392666195</v>
      </c>
      <c r="D30" s="2">
        <v>0.81210937500000002</v>
      </c>
      <c r="E30" s="2">
        <v>0.81274433150899095</v>
      </c>
      <c r="F30" s="2">
        <v>0.81967855742845896</v>
      </c>
      <c r="G30" s="2">
        <v>0.82786885245901598</v>
      </c>
      <c r="H30" s="2">
        <v>0.83018139714396</v>
      </c>
      <c r="I30" s="2">
        <v>0.83576923076923104</v>
      </c>
      <c r="J30" s="2">
        <v>0.83709369024856595</v>
      </c>
      <c r="K30" s="2">
        <v>0.84202453987730097</v>
      </c>
      <c r="L30" s="2">
        <v>0.84064491938507702</v>
      </c>
      <c r="M30" s="2">
        <v>0.83139136394791002</v>
      </c>
      <c r="N30" s="2">
        <v>0.82254277088225403</v>
      </c>
      <c r="O30" s="2">
        <v>0.81690622861054096</v>
      </c>
    </row>
    <row r="31" spans="1:15" x14ac:dyDescent="0.3">
      <c r="A31" s="8" t="s">
        <v>16</v>
      </c>
      <c r="B31" s="8" t="s">
        <v>77</v>
      </c>
      <c r="C31" s="2">
        <v>0.19136745607333799</v>
      </c>
      <c r="D31" s="2">
        <v>0.18789062500000001</v>
      </c>
      <c r="E31" s="2">
        <v>0.187255668491009</v>
      </c>
      <c r="F31" s="2">
        <v>0.18032144257154101</v>
      </c>
      <c r="G31" s="2">
        <v>0.17213114754098399</v>
      </c>
      <c r="H31" s="2">
        <v>0.16981860285604</v>
      </c>
      <c r="I31" s="2">
        <v>0.16423076923076901</v>
      </c>
      <c r="J31" s="2">
        <v>0.162906309751434</v>
      </c>
      <c r="K31" s="2">
        <v>0.157975460122699</v>
      </c>
      <c r="L31" s="2">
        <v>0.15935508061492301</v>
      </c>
      <c r="M31" s="2">
        <v>0.16860863605209001</v>
      </c>
      <c r="N31" s="2">
        <v>0.177457229117746</v>
      </c>
      <c r="O31" s="2">
        <v>0.18309377138945901</v>
      </c>
    </row>
    <row r="32" spans="1:15" x14ac:dyDescent="0.3">
      <c r="A32" s="8" t="s">
        <v>17</v>
      </c>
      <c r="B32" s="8" t="s">
        <v>76</v>
      </c>
      <c r="C32" s="2">
        <v>0.40058479532163699</v>
      </c>
      <c r="D32" s="2">
        <v>0.39168490153172902</v>
      </c>
      <c r="E32" s="2">
        <v>0.39760638297872303</v>
      </c>
      <c r="F32" s="2">
        <v>0.49108910891089103</v>
      </c>
      <c r="G32" s="2">
        <v>0.55408388520971297</v>
      </c>
      <c r="H32" s="2">
        <v>0.543429844097996</v>
      </c>
      <c r="I32" s="2">
        <v>0.58823529411764697</v>
      </c>
      <c r="J32" s="2">
        <v>0.58269720101781197</v>
      </c>
      <c r="K32" s="2">
        <v>0.56049382716049401</v>
      </c>
      <c r="L32" s="2">
        <v>0.58461538461538498</v>
      </c>
      <c r="M32" s="2">
        <v>0.61625282167042905</v>
      </c>
      <c r="N32" s="2">
        <v>0.64010282776349603</v>
      </c>
      <c r="O32" s="2">
        <v>0.56546762589928101</v>
      </c>
    </row>
    <row r="33" spans="1:16" x14ac:dyDescent="0.3">
      <c r="A33" s="8" t="s">
        <v>17</v>
      </c>
      <c r="B33" s="8" t="s">
        <v>77</v>
      </c>
      <c r="C33" s="2">
        <v>0.59941520467836296</v>
      </c>
      <c r="D33" s="2">
        <v>0.60831509846827103</v>
      </c>
      <c r="E33" s="2">
        <v>0.60239361702127703</v>
      </c>
      <c r="F33" s="2">
        <v>0.50891089108910903</v>
      </c>
      <c r="G33" s="2">
        <v>0.44591611479028698</v>
      </c>
      <c r="H33" s="2">
        <v>0.456570155902004</v>
      </c>
      <c r="I33" s="2">
        <v>0.41176470588235298</v>
      </c>
      <c r="J33" s="2">
        <v>0.41730279898218797</v>
      </c>
      <c r="K33" s="2">
        <v>0.43950617283950599</v>
      </c>
      <c r="L33" s="2">
        <v>0.41538461538461502</v>
      </c>
      <c r="M33" s="2">
        <v>0.383747178329571</v>
      </c>
      <c r="N33" s="2">
        <v>0.35989717223650403</v>
      </c>
      <c r="O33" s="2">
        <v>0.43453237410071899</v>
      </c>
    </row>
    <row r="34" spans="1:16" x14ac:dyDescent="0.3">
      <c r="A34" s="15"/>
      <c r="B34" s="15"/>
    </row>
    <row r="35" spans="1:16" x14ac:dyDescent="0.3">
      <c r="A35" s="15"/>
      <c r="B35" s="15"/>
    </row>
    <row r="36" spans="1:16" x14ac:dyDescent="0.3">
      <c r="A36" s="15"/>
      <c r="B36" s="13"/>
      <c r="C36" s="18" t="s">
        <v>38</v>
      </c>
      <c r="D36" s="18"/>
      <c r="E36" s="18"/>
      <c r="F36" s="18"/>
      <c r="G36" s="18"/>
      <c r="H36" s="18"/>
      <c r="I36" s="18"/>
      <c r="J36" s="18"/>
      <c r="K36" s="18"/>
      <c r="L36" s="18"/>
      <c r="M36" s="18"/>
      <c r="N36" s="18"/>
      <c r="O36" s="6" t="s">
        <v>39</v>
      </c>
      <c r="P36" s="6" t="s">
        <v>40</v>
      </c>
    </row>
    <row r="37" spans="1:16" x14ac:dyDescent="0.3">
      <c r="A37" s="9" t="s">
        <v>41</v>
      </c>
      <c r="B37" s="9" t="s">
        <v>41</v>
      </c>
      <c r="C37" s="4" t="s">
        <v>19</v>
      </c>
      <c r="D37" s="4" t="s">
        <v>20</v>
      </c>
      <c r="E37" s="4" t="s">
        <v>21</v>
      </c>
      <c r="F37" s="4" t="s">
        <v>22</v>
      </c>
      <c r="G37" s="4" t="s">
        <v>23</v>
      </c>
      <c r="H37" s="4" t="s">
        <v>24</v>
      </c>
      <c r="I37" s="4" t="s">
        <v>25</v>
      </c>
      <c r="J37" s="4" t="s">
        <v>26</v>
      </c>
      <c r="K37" s="4" t="s">
        <v>27</v>
      </c>
      <c r="L37" s="4" t="s">
        <v>28</v>
      </c>
      <c r="M37" s="4" t="s">
        <v>29</v>
      </c>
      <c r="N37" s="4" t="s">
        <v>30</v>
      </c>
      <c r="O37" s="4" t="s">
        <v>31</v>
      </c>
      <c r="P37" s="4" t="s">
        <v>32</v>
      </c>
    </row>
    <row r="38" spans="1:16" x14ac:dyDescent="0.3">
      <c r="A38" s="8" t="s">
        <v>13</v>
      </c>
      <c r="B38" s="8" t="s">
        <v>76</v>
      </c>
      <c r="C38" s="2">
        <v>9.0119347243646994E-3</v>
      </c>
      <c r="D38" s="2">
        <v>3.9427100096556204E-3</v>
      </c>
      <c r="E38" s="2">
        <v>1.1781678288050001E-2</v>
      </c>
      <c r="F38" s="2">
        <v>2.08861427967892E-2</v>
      </c>
      <c r="G38" s="2">
        <v>1.8648320099319798E-2</v>
      </c>
      <c r="H38" s="2">
        <v>1.44474913670526E-2</v>
      </c>
      <c r="I38" s="2">
        <v>1.77708807849223E-2</v>
      </c>
      <c r="J38" s="2">
        <v>2.67073260703834E-2</v>
      </c>
      <c r="K38" s="2">
        <v>1.5665045869362099E-2</v>
      </c>
      <c r="L38" s="2">
        <v>-1.9809919109496999E-3</v>
      </c>
      <c r="M38" s="2">
        <v>1.1933174224343699E-2</v>
      </c>
      <c r="N38" s="2">
        <v>1.1232019428357901E-2</v>
      </c>
      <c r="O38" s="3">
        <v>3.7270353780928897E-2</v>
      </c>
      <c r="P38" s="3">
        <v>0.15692874889797201</v>
      </c>
    </row>
    <row r="39" spans="1:16" x14ac:dyDescent="0.3">
      <c r="A39" s="8" t="s">
        <v>13</v>
      </c>
      <c r="B39" s="8" t="s">
        <v>77</v>
      </c>
      <c r="C39" s="2">
        <v>1.6603578802477599E-2</v>
      </c>
      <c r="D39" s="2">
        <v>3.5542015740035499E-3</v>
      </c>
      <c r="E39" s="2">
        <v>-1.3238890294291299E-2</v>
      </c>
      <c r="F39" s="2">
        <v>-3.58913006323705E-3</v>
      </c>
      <c r="G39" s="2">
        <v>-2.5728987993138899E-4</v>
      </c>
      <c r="H39" s="2">
        <v>4.2892682508364104E-3</v>
      </c>
      <c r="I39" s="2">
        <v>1.33253608951909E-2</v>
      </c>
      <c r="J39" s="2">
        <v>3.2116665261738203E-2</v>
      </c>
      <c r="K39" s="2">
        <v>4.2388108461287197E-2</v>
      </c>
      <c r="L39" s="2">
        <v>3.66684948679777E-2</v>
      </c>
      <c r="M39" s="2">
        <v>7.6109137631320406E-2</v>
      </c>
      <c r="N39" s="2">
        <v>6.8689422671723593E-2</v>
      </c>
      <c r="O39" s="3">
        <v>0.24273113361646501</v>
      </c>
      <c r="P39" s="3">
        <v>0.28307614470022802</v>
      </c>
    </row>
    <row r="40" spans="1:16" x14ac:dyDescent="0.3">
      <c r="A40" s="8" t="s">
        <v>14</v>
      </c>
      <c r="B40" s="8" t="s">
        <v>76</v>
      </c>
      <c r="C40" s="2">
        <v>1.4735432016075E-2</v>
      </c>
      <c r="D40" s="2">
        <v>6.6006600660065997E-4</v>
      </c>
      <c r="E40" s="2">
        <v>1.05540897097625E-2</v>
      </c>
      <c r="F40" s="2">
        <v>9.1383812010443904E-3</v>
      </c>
      <c r="G40" s="2">
        <v>1.48771021992238E-2</v>
      </c>
      <c r="H40" s="2">
        <v>1.4659018483110299E-2</v>
      </c>
      <c r="I40" s="2">
        <v>1.6959798994974899E-2</v>
      </c>
      <c r="J40" s="2">
        <v>3.2736256948733798E-2</v>
      </c>
      <c r="K40" s="2">
        <v>1.3157894736842099E-2</v>
      </c>
      <c r="L40" s="2">
        <v>6.08028335301063E-2</v>
      </c>
      <c r="M40" s="2">
        <v>6.6777963272120202E-3</v>
      </c>
      <c r="N40" s="2">
        <v>1.65837479270315E-2</v>
      </c>
      <c r="O40" s="3">
        <v>9.9880382775119597E-2</v>
      </c>
      <c r="P40" s="3">
        <v>0.213060686015831</v>
      </c>
    </row>
    <row r="41" spans="1:16" x14ac:dyDescent="0.3">
      <c r="A41" s="8" t="s">
        <v>14</v>
      </c>
      <c r="B41" s="8" t="s">
        <v>77</v>
      </c>
      <c r="C41" s="2">
        <v>-5.2863436123347998E-2</v>
      </c>
      <c r="D41" s="2">
        <v>-3.25581395348837E-2</v>
      </c>
      <c r="E41" s="2">
        <v>-5.2884615384615398E-2</v>
      </c>
      <c r="F41" s="2">
        <v>-2.0304568527918801E-2</v>
      </c>
      <c r="G41" s="2">
        <v>-1.55440414507772E-2</v>
      </c>
      <c r="H41" s="2">
        <v>-5.7894736842105297E-2</v>
      </c>
      <c r="I41" s="2">
        <v>-3.3519553072625698E-2</v>
      </c>
      <c r="J41" s="2">
        <v>-2.8901734104046201E-2</v>
      </c>
      <c r="K41" s="2">
        <v>-4.7619047619047603E-2</v>
      </c>
      <c r="L41" s="2">
        <v>0.10625</v>
      </c>
      <c r="M41" s="2">
        <v>0.124293785310734</v>
      </c>
      <c r="N41" s="2">
        <v>-9.0452261306532694E-2</v>
      </c>
      <c r="O41" s="3">
        <v>7.7380952380952397E-2</v>
      </c>
      <c r="P41" s="3">
        <v>-0.12980769230769201</v>
      </c>
    </row>
    <row r="42" spans="1:16" x14ac:dyDescent="0.3">
      <c r="A42" s="8" t="s">
        <v>15</v>
      </c>
      <c r="B42" s="8" t="s">
        <v>76</v>
      </c>
      <c r="C42" s="2">
        <v>-5.8139534883720903E-3</v>
      </c>
      <c r="D42" s="2">
        <v>-9.8684210526315801E-3</v>
      </c>
      <c r="E42" s="2">
        <v>-2.2148394241417501E-3</v>
      </c>
      <c r="F42" s="2">
        <v>1.4243433222345499E-2</v>
      </c>
      <c r="G42" s="2">
        <v>9.4838592011672503E-3</v>
      </c>
      <c r="H42" s="2">
        <v>4.3360433604336E-3</v>
      </c>
      <c r="I42" s="2">
        <v>1.1332973556394999E-2</v>
      </c>
      <c r="J42" s="2">
        <v>3.02383493418712E-3</v>
      </c>
      <c r="K42" s="2">
        <v>2.4117751374357201E-2</v>
      </c>
      <c r="L42" s="2">
        <v>2.3896103896103901E-2</v>
      </c>
      <c r="M42" s="2">
        <v>2.1985455775410099E-3</v>
      </c>
      <c r="N42" s="2">
        <v>-5.0624367195410101E-3</v>
      </c>
      <c r="O42" s="3">
        <v>4.5575456641248499E-2</v>
      </c>
      <c r="P42" s="3">
        <v>8.8224437061646399E-2</v>
      </c>
    </row>
    <row r="43" spans="1:16" x14ac:dyDescent="0.3">
      <c r="A43" s="8" t="s">
        <v>15</v>
      </c>
      <c r="B43" s="8" t="s">
        <v>77</v>
      </c>
      <c r="C43" s="2">
        <v>3.9292730844793702E-3</v>
      </c>
      <c r="D43" s="2">
        <v>4.1095890410958902E-2</v>
      </c>
      <c r="E43" s="2">
        <v>1.6917293233082699E-2</v>
      </c>
      <c r="F43" s="2">
        <v>2.4029574861367801E-2</v>
      </c>
      <c r="G43" s="2">
        <v>3.6101083032491002E-3</v>
      </c>
      <c r="H43" s="2">
        <v>0</v>
      </c>
      <c r="I43" s="2">
        <v>1.79856115107914E-3</v>
      </c>
      <c r="J43" s="2">
        <v>-1.07719928186715E-2</v>
      </c>
      <c r="K43" s="2">
        <v>8.3484573502722301E-2</v>
      </c>
      <c r="L43" s="2">
        <v>7.0351758793969807E-2</v>
      </c>
      <c r="M43" s="2">
        <v>5.9467918622848198E-2</v>
      </c>
      <c r="N43" s="2">
        <v>3.8404726735598201E-2</v>
      </c>
      <c r="O43" s="3">
        <v>0.27586206896551702</v>
      </c>
      <c r="P43" s="3">
        <v>0.32142857142857101</v>
      </c>
    </row>
    <row r="44" spans="1:16" x14ac:dyDescent="0.3">
      <c r="A44" s="8" t="s">
        <v>16</v>
      </c>
      <c r="B44" s="8" t="s">
        <v>76</v>
      </c>
      <c r="C44" s="2">
        <v>-1.7949929145016499E-2</v>
      </c>
      <c r="D44" s="2">
        <v>0</v>
      </c>
      <c r="E44" s="2">
        <v>5.7720057720057703E-3</v>
      </c>
      <c r="F44" s="2">
        <v>1.43472022955524E-2</v>
      </c>
      <c r="G44" s="2">
        <v>1.41442715700141E-2</v>
      </c>
      <c r="H44" s="2">
        <v>1.0227801022780101E-2</v>
      </c>
      <c r="I44" s="2">
        <v>7.3630924988495198E-3</v>
      </c>
      <c r="J44" s="2">
        <v>3.1978072179077201E-3</v>
      </c>
      <c r="K44" s="2">
        <v>2.0947176684881601E-2</v>
      </c>
      <c r="L44" s="2">
        <v>8.2069580731489705E-2</v>
      </c>
      <c r="M44" s="2">
        <v>1.0717230008244E-2</v>
      </c>
      <c r="N44" s="2">
        <v>-2.65089722675367E-2</v>
      </c>
      <c r="O44" s="3">
        <v>8.6976320582878006E-2</v>
      </c>
      <c r="P44" s="3">
        <v>0.148148148148148</v>
      </c>
    </row>
    <row r="45" spans="1:16" x14ac:dyDescent="0.3">
      <c r="A45" s="8" t="s">
        <v>16</v>
      </c>
      <c r="B45" s="8" t="s">
        <v>77</v>
      </c>
      <c r="C45" s="2">
        <v>-3.9920159680638702E-2</v>
      </c>
      <c r="D45" s="2">
        <v>-4.15800415800416E-3</v>
      </c>
      <c r="E45" s="2">
        <v>-3.9665970772442598E-2</v>
      </c>
      <c r="F45" s="2">
        <v>-4.1304347826087003E-2</v>
      </c>
      <c r="G45" s="2">
        <v>-2.26757369614512E-3</v>
      </c>
      <c r="H45" s="2">
        <v>-2.95454545454545E-2</v>
      </c>
      <c r="I45" s="2">
        <v>-2.34192037470726E-3</v>
      </c>
      <c r="J45" s="2">
        <v>-3.2863849765258198E-2</v>
      </c>
      <c r="K45" s="2">
        <v>3.1553398058252399E-2</v>
      </c>
      <c r="L45" s="2">
        <v>0.157647058823529</v>
      </c>
      <c r="M45" s="2">
        <v>7.5203252032520304E-2</v>
      </c>
      <c r="N45" s="2">
        <v>1.13421550094518E-2</v>
      </c>
      <c r="O45" s="3">
        <v>0.29854368932038799</v>
      </c>
      <c r="P45" s="3">
        <v>0.116910229645094</v>
      </c>
    </row>
    <row r="46" spans="1:16" x14ac:dyDescent="0.3">
      <c r="A46" s="8" t="s">
        <v>17</v>
      </c>
      <c r="B46" s="8" t="s">
        <v>76</v>
      </c>
      <c r="C46" s="2">
        <v>-0.128953771289538</v>
      </c>
      <c r="D46" s="2">
        <v>-0.16480446927374301</v>
      </c>
      <c r="E46" s="2">
        <v>-0.17056856187291</v>
      </c>
      <c r="F46" s="2">
        <v>1.2096774193548401E-2</v>
      </c>
      <c r="G46" s="2">
        <v>-2.78884462151394E-2</v>
      </c>
      <c r="H46" s="2">
        <v>-1.63934426229508E-2</v>
      </c>
      <c r="I46" s="2">
        <v>-4.5833333333333302E-2</v>
      </c>
      <c r="J46" s="2">
        <v>-8.7336244541484694E-3</v>
      </c>
      <c r="K46" s="2">
        <v>4.4052863436123404E-3</v>
      </c>
      <c r="L46" s="2">
        <v>0.197368421052632</v>
      </c>
      <c r="M46" s="2">
        <v>-8.7912087912087905E-2</v>
      </c>
      <c r="N46" s="2">
        <v>0.57831325301204795</v>
      </c>
      <c r="O46" s="3">
        <v>0.73127753303964804</v>
      </c>
      <c r="P46" s="3">
        <v>0.31438127090300999</v>
      </c>
    </row>
    <row r="47" spans="1:16" x14ac:dyDescent="0.3">
      <c r="A47" s="8" t="s">
        <v>17</v>
      </c>
      <c r="B47" s="8" t="s">
        <v>77</v>
      </c>
      <c r="C47" s="2">
        <v>-9.5934959349593493E-2</v>
      </c>
      <c r="D47" s="2">
        <v>-0.18525179856115101</v>
      </c>
      <c r="E47" s="2">
        <v>-0.43267108167770402</v>
      </c>
      <c r="F47" s="2">
        <v>-0.214007782101167</v>
      </c>
      <c r="G47" s="2">
        <v>1.4851485148514899E-2</v>
      </c>
      <c r="H47" s="2">
        <v>-0.180487804878049</v>
      </c>
      <c r="I47" s="2">
        <v>-2.3809523809523801E-2</v>
      </c>
      <c r="J47" s="2">
        <v>8.5365853658536606E-2</v>
      </c>
      <c r="K47" s="2">
        <v>-8.98876404494382E-2</v>
      </c>
      <c r="L47" s="2">
        <v>4.9382716049382699E-2</v>
      </c>
      <c r="M47" s="2">
        <v>-0.17647058823529399</v>
      </c>
      <c r="N47" s="2">
        <v>1.1571428571428599</v>
      </c>
      <c r="O47" s="3">
        <v>0.69662921348314599</v>
      </c>
      <c r="P47" s="3">
        <v>-0.33333333333333298</v>
      </c>
    </row>
    <row r="48" spans="1:16" x14ac:dyDescent="0.3">
      <c r="A48" s="11" t="s">
        <v>18</v>
      </c>
      <c r="B48" s="11" t="s">
        <v>18</v>
      </c>
      <c r="C48" s="3">
        <v>5.6044835868695004E-3</v>
      </c>
      <c r="D48" s="3">
        <v>-2.32218683651805E-4</v>
      </c>
      <c r="E48" s="3">
        <v>5.3090884958688703E-4</v>
      </c>
      <c r="F48" s="3">
        <v>1.33983351573641E-2</v>
      </c>
      <c r="G48" s="3">
        <v>1.3368458945577101E-2</v>
      </c>
      <c r="H48" s="3">
        <v>1.0059582438520299E-2</v>
      </c>
      <c r="I48" s="3">
        <v>1.5202864724877699E-2</v>
      </c>
      <c r="J48" s="3">
        <v>2.4108337926147499E-2</v>
      </c>
      <c r="K48" s="3">
        <v>2.1726428439633402E-2</v>
      </c>
      <c r="L48" s="3">
        <v>1.4868545802043699E-2</v>
      </c>
      <c r="M48" s="3">
        <v>2.38148197576998E-2</v>
      </c>
      <c r="N48" s="3">
        <v>2.48251089900497E-2</v>
      </c>
      <c r="O48" s="3">
        <v>8.7966664616520099E-2</v>
      </c>
      <c r="P48" s="3">
        <v>0.17392242094435401</v>
      </c>
    </row>
    <row r="49" spans="1:2" x14ac:dyDescent="0.3">
      <c r="A49" s="15"/>
      <c r="B49" s="15"/>
    </row>
    <row r="50" spans="1:2" x14ac:dyDescent="0.3">
      <c r="A50" s="13" t="s">
        <v>42</v>
      </c>
      <c r="B50" s="15"/>
    </row>
    <row r="51" spans="1:2" x14ac:dyDescent="0.3">
      <c r="A51" s="14" t="s">
        <v>43</v>
      </c>
      <c r="B51" s="15"/>
    </row>
    <row r="52" spans="1:2" x14ac:dyDescent="0.3">
      <c r="A52" s="14" t="s">
        <v>44</v>
      </c>
      <c r="B52" s="15"/>
    </row>
    <row r="53" spans="1:2" x14ac:dyDescent="0.3">
      <c r="A53" s="14" t="s">
        <v>45</v>
      </c>
      <c r="B53" s="15"/>
    </row>
    <row r="54" spans="1:2" x14ac:dyDescent="0.3">
      <c r="A54" s="14" t="s">
        <v>46</v>
      </c>
      <c r="B54" s="15"/>
    </row>
    <row r="55" spans="1:2" x14ac:dyDescent="0.3">
      <c r="A55" s="14" t="s">
        <v>47</v>
      </c>
      <c r="B55" s="15"/>
    </row>
    <row r="56" spans="1:2" x14ac:dyDescent="0.3">
      <c r="A56" s="14" t="s">
        <v>80</v>
      </c>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22:O22"/>
    <mergeCell ref="C36:N3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400"/>
  <sheetViews>
    <sheetView showGridLines="0" workbookViewId="0"/>
  </sheetViews>
  <sheetFormatPr defaultColWidth="11.5546875" defaultRowHeight="14.4" x14ac:dyDescent="0.3"/>
  <cols>
    <col min="1" max="1" width="25.6640625" customWidth="1"/>
    <col min="2" max="12" width="10.5546875" customWidth="1"/>
  </cols>
  <sheetData>
    <row r="1" spans="1:14" ht="15.6" x14ac:dyDescent="0.3">
      <c r="A1" s="12" t="s">
        <v>33</v>
      </c>
    </row>
    <row r="2" spans="1:14" ht="15.6" x14ac:dyDescent="0.3">
      <c r="A2" s="12" t="s">
        <v>34</v>
      </c>
    </row>
    <row r="3" spans="1:14" ht="15.6" x14ac:dyDescent="0.3">
      <c r="A3" s="12" t="s">
        <v>35</v>
      </c>
    </row>
    <row r="4" spans="1:14" x14ac:dyDescent="0.3">
      <c r="A4" s="15"/>
    </row>
    <row r="5" spans="1:14" x14ac:dyDescent="0.3">
      <c r="A5" s="15"/>
    </row>
    <row r="6" spans="1:14" x14ac:dyDescent="0.3">
      <c r="A6" s="16" t="str">
        <f>HYPERLINK("#'Table of contents'!A3", "Back to contents")</f>
        <v>Back to contents</v>
      </c>
    </row>
    <row r="7" spans="1:14" x14ac:dyDescent="0.3">
      <c r="A7" s="15"/>
      <c r="B7" s="18" t="s">
        <v>36</v>
      </c>
      <c r="C7" s="19"/>
      <c r="D7" s="19"/>
      <c r="E7" s="19"/>
      <c r="F7" s="19"/>
      <c r="G7" s="19"/>
      <c r="H7" s="19"/>
      <c r="I7" s="19"/>
      <c r="J7" s="19"/>
      <c r="K7" s="19"/>
      <c r="L7" s="19"/>
      <c r="M7" s="19"/>
      <c r="N7" s="19"/>
    </row>
    <row r="8" spans="1:14" x14ac:dyDescent="0.3">
      <c r="A8" s="9" t="s">
        <v>41</v>
      </c>
      <c r="B8" s="4" t="s">
        <v>0</v>
      </c>
      <c r="C8" s="4" t="s">
        <v>1</v>
      </c>
      <c r="D8" s="4" t="s">
        <v>2</v>
      </c>
      <c r="E8" s="4" t="s">
        <v>3</v>
      </c>
      <c r="F8" s="4" t="s">
        <v>4</v>
      </c>
      <c r="G8" s="4" t="s">
        <v>5</v>
      </c>
      <c r="H8" s="4" t="s">
        <v>6</v>
      </c>
      <c r="I8" s="4" t="s">
        <v>7</v>
      </c>
      <c r="J8" s="4" t="s">
        <v>8</v>
      </c>
      <c r="K8" s="4" t="s">
        <v>9</v>
      </c>
      <c r="L8" s="4" t="s">
        <v>10</v>
      </c>
      <c r="M8" s="4" t="s">
        <v>11</v>
      </c>
      <c r="N8" s="4" t="s">
        <v>12</v>
      </c>
    </row>
    <row r="9" spans="1:14" x14ac:dyDescent="0.3">
      <c r="A9" s="7" t="s">
        <v>13</v>
      </c>
      <c r="B9" s="1">
        <v>191024</v>
      </c>
      <c r="C9" s="1">
        <v>196198</v>
      </c>
      <c r="D9" s="1">
        <v>201095</v>
      </c>
      <c r="E9" s="1">
        <v>206738</v>
      </c>
      <c r="F9" s="1">
        <v>212323</v>
      </c>
      <c r="G9" s="1">
        <v>218475</v>
      </c>
      <c r="H9" s="1">
        <v>226199</v>
      </c>
      <c r="I9" s="1">
        <v>235015</v>
      </c>
      <c r="J9" s="1">
        <v>232708</v>
      </c>
      <c r="K9" s="1">
        <v>245254</v>
      </c>
      <c r="L9" s="1">
        <v>262376</v>
      </c>
      <c r="M9" s="1">
        <v>278448</v>
      </c>
      <c r="N9" s="1">
        <v>290991</v>
      </c>
    </row>
    <row r="10" spans="1:14" x14ac:dyDescent="0.3">
      <c r="A10" s="7" t="s">
        <v>14</v>
      </c>
      <c r="B10" s="1">
        <v>6372</v>
      </c>
      <c r="C10" s="1">
        <v>6523</v>
      </c>
      <c r="D10" s="1">
        <v>6659</v>
      </c>
      <c r="E10" s="1">
        <v>6815</v>
      </c>
      <c r="F10" s="1">
        <v>7057</v>
      </c>
      <c r="G10" s="1">
        <v>7273</v>
      </c>
      <c r="H10" s="1">
        <v>7523</v>
      </c>
      <c r="I10" s="1">
        <v>7767</v>
      </c>
      <c r="J10" s="1">
        <v>7589</v>
      </c>
      <c r="K10" s="1">
        <v>7942</v>
      </c>
      <c r="L10" s="1">
        <v>8442</v>
      </c>
      <c r="M10" s="1">
        <v>8663</v>
      </c>
      <c r="N10" s="1">
        <v>9187</v>
      </c>
    </row>
    <row r="11" spans="1:14" x14ac:dyDescent="0.3">
      <c r="A11" s="7" t="s">
        <v>15</v>
      </c>
      <c r="B11" s="1">
        <v>20650</v>
      </c>
      <c r="C11" s="1">
        <v>21151</v>
      </c>
      <c r="D11" s="1">
        <v>21489</v>
      </c>
      <c r="E11" s="1">
        <v>21815</v>
      </c>
      <c r="F11" s="1">
        <v>22361</v>
      </c>
      <c r="G11" s="1">
        <v>22746</v>
      </c>
      <c r="H11" s="1">
        <v>23128</v>
      </c>
      <c r="I11" s="1">
        <v>23720</v>
      </c>
      <c r="J11" s="1">
        <v>23115</v>
      </c>
      <c r="K11" s="1">
        <v>24048</v>
      </c>
      <c r="L11" s="1">
        <v>25555</v>
      </c>
      <c r="M11" s="1">
        <v>25983</v>
      </c>
      <c r="N11" s="1">
        <v>27061</v>
      </c>
    </row>
    <row r="12" spans="1:14" x14ac:dyDescent="0.3">
      <c r="A12" s="7" t="s">
        <v>16</v>
      </c>
      <c r="B12" s="1">
        <v>10242</v>
      </c>
      <c r="C12" s="1">
        <v>10375</v>
      </c>
      <c r="D12" s="1">
        <v>10445</v>
      </c>
      <c r="E12" s="1">
        <v>10561</v>
      </c>
      <c r="F12" s="1">
        <v>10773</v>
      </c>
      <c r="G12" s="1">
        <v>11047</v>
      </c>
      <c r="H12" s="1">
        <v>11341</v>
      </c>
      <c r="I12" s="1">
        <v>11729</v>
      </c>
      <c r="J12" s="1">
        <v>11573</v>
      </c>
      <c r="K12" s="1">
        <v>12339</v>
      </c>
      <c r="L12" s="1">
        <v>13352</v>
      </c>
      <c r="M12" s="1">
        <v>14130</v>
      </c>
      <c r="N12" s="1">
        <v>14581</v>
      </c>
    </row>
    <row r="13" spans="1:14" x14ac:dyDescent="0.3">
      <c r="A13" s="7" t="s">
        <v>17</v>
      </c>
      <c r="B13" s="1">
        <v>24263</v>
      </c>
      <c r="C13" s="1">
        <v>25411</v>
      </c>
      <c r="D13" s="1">
        <v>27480</v>
      </c>
      <c r="E13" s="1">
        <v>27818</v>
      </c>
      <c r="F13" s="1">
        <v>28261</v>
      </c>
      <c r="G13" s="1">
        <v>28935</v>
      </c>
      <c r="H13" s="1">
        <v>30286</v>
      </c>
      <c r="I13" s="1">
        <v>33088</v>
      </c>
      <c r="J13" s="1">
        <v>35302</v>
      </c>
      <c r="K13" s="1">
        <v>38140</v>
      </c>
      <c r="L13" s="1">
        <v>38356</v>
      </c>
      <c r="M13" s="1">
        <v>42383</v>
      </c>
      <c r="N13" s="1">
        <v>51537</v>
      </c>
    </row>
    <row r="14" spans="1:14" x14ac:dyDescent="0.3">
      <c r="A14" s="10" t="s">
        <v>18</v>
      </c>
      <c r="B14" s="5">
        <v>252551</v>
      </c>
      <c r="C14" s="5">
        <v>259658</v>
      </c>
      <c r="D14" s="5">
        <v>267168</v>
      </c>
      <c r="E14" s="5">
        <v>273747</v>
      </c>
      <c r="F14" s="5">
        <v>280775</v>
      </c>
      <c r="G14" s="5">
        <v>288476</v>
      </c>
      <c r="H14" s="5">
        <v>298477</v>
      </c>
      <c r="I14" s="5">
        <v>311319</v>
      </c>
      <c r="J14" s="5">
        <v>310287</v>
      </c>
      <c r="K14" s="5">
        <v>327723</v>
      </c>
      <c r="L14" s="5">
        <v>348081</v>
      </c>
      <c r="M14" s="5">
        <v>369607</v>
      </c>
      <c r="N14" s="5">
        <v>393357</v>
      </c>
    </row>
    <row r="15" spans="1:14" x14ac:dyDescent="0.3">
      <c r="A15" s="15"/>
    </row>
    <row r="16" spans="1:14" x14ac:dyDescent="0.3">
      <c r="A16" s="15"/>
    </row>
    <row r="17" spans="1:15" x14ac:dyDescent="0.3">
      <c r="A17" s="15"/>
      <c r="B17" s="18" t="s">
        <v>37</v>
      </c>
      <c r="C17" s="19"/>
      <c r="D17" s="19"/>
      <c r="E17" s="19"/>
      <c r="F17" s="19"/>
      <c r="G17" s="19"/>
      <c r="H17" s="19"/>
      <c r="I17" s="19"/>
      <c r="J17" s="19"/>
      <c r="K17" s="19"/>
      <c r="L17" s="19"/>
      <c r="M17" s="19"/>
      <c r="N17" s="19"/>
    </row>
    <row r="18" spans="1:15" x14ac:dyDescent="0.3">
      <c r="A18" s="9" t="s">
        <v>41</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13</v>
      </c>
      <c r="B19" s="2">
        <v>0.75637791970730694</v>
      </c>
      <c r="C19" s="2">
        <v>0.755601599026412</v>
      </c>
      <c r="D19" s="2">
        <v>0.75269119056174405</v>
      </c>
      <c r="E19" s="2">
        <v>0.75521558227122099</v>
      </c>
      <c r="F19" s="2">
        <v>0.75620336568426705</v>
      </c>
      <c r="G19" s="2">
        <v>0.75734203191946603</v>
      </c>
      <c r="H19" s="2">
        <v>0.75784398797897301</v>
      </c>
      <c r="I19" s="2">
        <v>0.75490092156277</v>
      </c>
      <c r="J19" s="2">
        <v>0.74997663453512398</v>
      </c>
      <c r="K19" s="2">
        <v>0.74835760688142094</v>
      </c>
      <c r="L19" s="2">
        <v>0.75377857452719299</v>
      </c>
      <c r="M19" s="2">
        <v>0.7533623551502</v>
      </c>
      <c r="N19" s="2">
        <v>0.73976311594810795</v>
      </c>
    </row>
    <row r="20" spans="1:15" x14ac:dyDescent="0.3">
      <c r="A20" s="8" t="s">
        <v>14</v>
      </c>
      <c r="B20" s="2">
        <v>2.5230547493377602E-2</v>
      </c>
      <c r="C20" s="2">
        <v>2.51215059809442E-2</v>
      </c>
      <c r="D20" s="2">
        <v>2.49243921427716E-2</v>
      </c>
      <c r="E20" s="2">
        <v>2.4895249993607201E-2</v>
      </c>
      <c r="F20" s="2">
        <v>2.5134004095806201E-2</v>
      </c>
      <c r="G20" s="2">
        <v>2.52118027149572E-2</v>
      </c>
      <c r="H20" s="2">
        <v>2.52046221316885E-2</v>
      </c>
      <c r="I20" s="2">
        <v>2.4948686074412401E-2</v>
      </c>
      <c r="J20" s="2">
        <v>2.44580017854438E-2</v>
      </c>
      <c r="K20" s="2">
        <v>2.4233880441714501E-2</v>
      </c>
      <c r="L20" s="2">
        <v>2.42529756005068E-2</v>
      </c>
      <c r="M20" s="2">
        <v>2.34384089045933E-2</v>
      </c>
      <c r="N20" s="2">
        <v>2.33553743800161E-2</v>
      </c>
    </row>
    <row r="21" spans="1:15" x14ac:dyDescent="0.3">
      <c r="A21" s="8" t="s">
        <v>15</v>
      </c>
      <c r="B21" s="2">
        <v>8.1765663172982894E-2</v>
      </c>
      <c r="C21" s="2">
        <v>8.1457147478606495E-2</v>
      </c>
      <c r="D21" s="2">
        <v>8.0432536830758197E-2</v>
      </c>
      <c r="E21" s="2">
        <v>7.9690371036029606E-2</v>
      </c>
      <c r="F21" s="2">
        <v>7.9640281364081605E-2</v>
      </c>
      <c r="G21" s="2">
        <v>7.8848847044468207E-2</v>
      </c>
      <c r="H21" s="2">
        <v>7.7486707518502299E-2</v>
      </c>
      <c r="I21" s="2">
        <v>7.6191944597021097E-2</v>
      </c>
      <c r="J21" s="2">
        <v>7.4495547670382606E-2</v>
      </c>
      <c r="K21" s="2">
        <v>7.3379042667130495E-2</v>
      </c>
      <c r="L21" s="2">
        <v>7.3416819648300297E-2</v>
      </c>
      <c r="M21" s="2">
        <v>7.0298993254997902E-2</v>
      </c>
      <c r="N21" s="2">
        <v>6.8795013181410306E-2</v>
      </c>
    </row>
    <row r="22" spans="1:15" x14ac:dyDescent="0.3">
      <c r="A22" s="8" t="s">
        <v>16</v>
      </c>
      <c r="B22" s="2">
        <v>4.0554185095287701E-2</v>
      </c>
      <c r="C22" s="2">
        <v>3.9956404193207999E-2</v>
      </c>
      <c r="D22" s="2">
        <v>3.9095250928254902E-2</v>
      </c>
      <c r="E22" s="2">
        <v>3.8579418221934801E-2</v>
      </c>
      <c r="F22" s="2">
        <v>3.8368800641082702E-2</v>
      </c>
      <c r="G22" s="2">
        <v>3.8294346843411597E-2</v>
      </c>
      <c r="H22" s="2">
        <v>3.7996227515017897E-2</v>
      </c>
      <c r="I22" s="2">
        <v>3.7675182047995803E-2</v>
      </c>
      <c r="J22" s="2">
        <v>3.7297727587685001E-2</v>
      </c>
      <c r="K22" s="2">
        <v>3.76506989134116E-2</v>
      </c>
      <c r="L22" s="2">
        <v>3.8358887730154799E-2</v>
      </c>
      <c r="M22" s="2">
        <v>3.8229795431363602E-2</v>
      </c>
      <c r="N22" s="2">
        <v>3.7068108613803698E-2</v>
      </c>
    </row>
    <row r="23" spans="1:15" x14ac:dyDescent="0.3">
      <c r="A23" s="8" t="s">
        <v>17</v>
      </c>
      <c r="B23" s="2">
        <v>9.6071684531045198E-2</v>
      </c>
      <c r="C23" s="2">
        <v>9.7863343320829702E-2</v>
      </c>
      <c r="D23" s="2">
        <v>0.102856629536471</v>
      </c>
      <c r="E23" s="2">
        <v>0.10161937847720701</v>
      </c>
      <c r="F23" s="2">
        <v>0.10065354821476299</v>
      </c>
      <c r="G23" s="2">
        <v>0.100302971477697</v>
      </c>
      <c r="H23" s="2">
        <v>0.101468454855818</v>
      </c>
      <c r="I23" s="2">
        <v>0.106283265717801</v>
      </c>
      <c r="J23" s="2">
        <v>0.11377208842136501</v>
      </c>
      <c r="K23" s="2">
        <v>0.116378771096322</v>
      </c>
      <c r="L23" s="2">
        <v>0.110192742493845</v>
      </c>
      <c r="M23" s="2">
        <v>0.114670447258845</v>
      </c>
      <c r="N23" s="2">
        <v>0.13101838787666201</v>
      </c>
    </row>
    <row r="24" spans="1:15" x14ac:dyDescent="0.3">
      <c r="A24" s="15"/>
    </row>
    <row r="25" spans="1:15" x14ac:dyDescent="0.3">
      <c r="A25" s="15"/>
    </row>
    <row r="26" spans="1:15" x14ac:dyDescent="0.3">
      <c r="A26" s="15"/>
      <c r="B26" s="18" t="s">
        <v>38</v>
      </c>
      <c r="C26" s="18"/>
      <c r="D26" s="18"/>
      <c r="E26" s="18"/>
      <c r="F26" s="18"/>
      <c r="G26" s="18"/>
      <c r="H26" s="18"/>
      <c r="I26" s="18"/>
      <c r="J26" s="18"/>
      <c r="K26" s="18"/>
      <c r="L26" s="18"/>
      <c r="M26" s="18"/>
      <c r="N26" s="6" t="s">
        <v>39</v>
      </c>
      <c r="O26" s="6" t="s">
        <v>40</v>
      </c>
    </row>
    <row r="27" spans="1:15" x14ac:dyDescent="0.3">
      <c r="A27" s="9" t="s">
        <v>41</v>
      </c>
      <c r="B27" s="4" t="s">
        <v>19</v>
      </c>
      <c r="C27" s="4" t="s">
        <v>20</v>
      </c>
      <c r="D27" s="4" t="s">
        <v>21</v>
      </c>
      <c r="E27" s="4" t="s">
        <v>22</v>
      </c>
      <c r="F27" s="4" t="s">
        <v>23</v>
      </c>
      <c r="G27" s="4" t="s">
        <v>24</v>
      </c>
      <c r="H27" s="4" t="s">
        <v>25</v>
      </c>
      <c r="I27" s="4" t="s">
        <v>26</v>
      </c>
      <c r="J27" s="4" t="s">
        <v>27</v>
      </c>
      <c r="K27" s="4" t="s">
        <v>28</v>
      </c>
      <c r="L27" s="4" t="s">
        <v>29</v>
      </c>
      <c r="M27" s="4" t="s">
        <v>30</v>
      </c>
      <c r="N27" s="4" t="s">
        <v>31</v>
      </c>
      <c r="O27" s="4" t="s">
        <v>32</v>
      </c>
    </row>
    <row r="28" spans="1:15" x14ac:dyDescent="0.3">
      <c r="A28" s="8" t="s">
        <v>13</v>
      </c>
      <c r="B28" s="2">
        <v>2.70856018091967E-2</v>
      </c>
      <c r="C28" s="2">
        <v>2.49594797092733E-2</v>
      </c>
      <c r="D28" s="2">
        <v>2.80613640319252E-2</v>
      </c>
      <c r="E28" s="2">
        <v>2.7014869061323998E-2</v>
      </c>
      <c r="F28" s="2">
        <v>2.8974722474720101E-2</v>
      </c>
      <c r="G28" s="2">
        <v>3.5354159514818601E-2</v>
      </c>
      <c r="H28" s="2">
        <v>3.8974531275558201E-2</v>
      </c>
      <c r="I28" s="2">
        <v>-9.8163946982107505E-3</v>
      </c>
      <c r="J28" s="2">
        <v>5.3913058425150803E-2</v>
      </c>
      <c r="K28" s="2">
        <v>6.9813336377796104E-2</v>
      </c>
      <c r="L28" s="2">
        <v>6.1255602646583501E-2</v>
      </c>
      <c r="M28" s="2">
        <v>4.5046112739182902E-2</v>
      </c>
      <c r="N28" s="3">
        <v>0.25045550647163001</v>
      </c>
      <c r="O28" s="3">
        <v>0.44703249707849502</v>
      </c>
    </row>
    <row r="29" spans="1:15" x14ac:dyDescent="0.3">
      <c r="A29" s="8" t="s">
        <v>14</v>
      </c>
      <c r="B29" s="2">
        <v>2.3697426239799101E-2</v>
      </c>
      <c r="C29" s="2">
        <v>2.0849302468189501E-2</v>
      </c>
      <c r="D29" s="2">
        <v>2.3426940982129399E-2</v>
      </c>
      <c r="E29" s="2">
        <v>3.5509904622157001E-2</v>
      </c>
      <c r="F29" s="2">
        <v>3.0607907042652701E-2</v>
      </c>
      <c r="G29" s="2">
        <v>3.4373710985838003E-2</v>
      </c>
      <c r="H29" s="2">
        <v>3.2433869466968003E-2</v>
      </c>
      <c r="I29" s="2">
        <v>-2.2917471353160801E-2</v>
      </c>
      <c r="J29" s="2">
        <v>4.6514692317828399E-2</v>
      </c>
      <c r="K29" s="2">
        <v>6.2956434147569906E-2</v>
      </c>
      <c r="L29" s="2">
        <v>2.61786306562426E-2</v>
      </c>
      <c r="M29" s="2">
        <v>6.0487129170033502E-2</v>
      </c>
      <c r="N29" s="3">
        <v>0.21056792726314399</v>
      </c>
      <c r="O29" s="3">
        <v>0.37963658206938</v>
      </c>
    </row>
    <row r="30" spans="1:15" x14ac:dyDescent="0.3">
      <c r="A30" s="8" t="s">
        <v>15</v>
      </c>
      <c r="B30" s="2">
        <v>2.4261501210653801E-2</v>
      </c>
      <c r="C30" s="2">
        <v>1.5980331899200999E-2</v>
      </c>
      <c r="D30" s="2">
        <v>1.5170552375634E-2</v>
      </c>
      <c r="E30" s="2">
        <v>2.5028650011459999E-2</v>
      </c>
      <c r="F30" s="2">
        <v>1.7217476857027899E-2</v>
      </c>
      <c r="G30" s="2">
        <v>1.6794161610832699E-2</v>
      </c>
      <c r="H30" s="2">
        <v>2.5596679349706001E-2</v>
      </c>
      <c r="I30" s="2">
        <v>-2.5505902192242799E-2</v>
      </c>
      <c r="J30" s="2">
        <v>4.0363400389357602E-2</v>
      </c>
      <c r="K30" s="2">
        <v>6.2666333998669305E-2</v>
      </c>
      <c r="L30" s="2">
        <v>1.6748190178047299E-2</v>
      </c>
      <c r="M30" s="2">
        <v>4.1488665666012399E-2</v>
      </c>
      <c r="N30" s="3">
        <v>0.170711659095825</v>
      </c>
      <c r="O30" s="3">
        <v>0.25929545348783101</v>
      </c>
    </row>
    <row r="31" spans="1:15" x14ac:dyDescent="0.3">
      <c r="A31" s="8" t="s">
        <v>16</v>
      </c>
      <c r="B31" s="2">
        <v>1.29857449716852E-2</v>
      </c>
      <c r="C31" s="2">
        <v>6.7469879518072297E-3</v>
      </c>
      <c r="D31" s="2">
        <v>1.11057922450933E-2</v>
      </c>
      <c r="E31" s="2">
        <v>2.00738566423634E-2</v>
      </c>
      <c r="F31" s="2">
        <v>2.5433955258516699E-2</v>
      </c>
      <c r="G31" s="2">
        <v>2.6613560242599799E-2</v>
      </c>
      <c r="H31" s="2">
        <v>3.4212150604003198E-2</v>
      </c>
      <c r="I31" s="2">
        <v>-1.3300366612669499E-2</v>
      </c>
      <c r="J31" s="2">
        <v>6.6188542296725106E-2</v>
      </c>
      <c r="K31" s="2">
        <v>8.2097414701353399E-2</v>
      </c>
      <c r="L31" s="2">
        <v>5.8268424206111398E-2</v>
      </c>
      <c r="M31" s="2">
        <v>3.19179051663128E-2</v>
      </c>
      <c r="N31" s="3">
        <v>0.25991532014170898</v>
      </c>
      <c r="O31" s="3">
        <v>0.39597893729056999</v>
      </c>
    </row>
    <row r="32" spans="1:15" x14ac:dyDescent="0.3">
      <c r="A32" s="8" t="s">
        <v>17</v>
      </c>
      <c r="B32" s="2">
        <v>4.7314841528252903E-2</v>
      </c>
      <c r="C32" s="2">
        <v>8.1421431663452795E-2</v>
      </c>
      <c r="D32" s="2">
        <v>1.22998544395924E-2</v>
      </c>
      <c r="E32" s="2">
        <v>1.5924940685886801E-2</v>
      </c>
      <c r="F32" s="2">
        <v>2.3849120696366001E-2</v>
      </c>
      <c r="G32" s="2">
        <v>4.6690858821496498E-2</v>
      </c>
      <c r="H32" s="2">
        <v>9.2517995113253607E-2</v>
      </c>
      <c r="I32" s="2">
        <v>6.6912475822050302E-2</v>
      </c>
      <c r="J32" s="2">
        <v>8.0392045776443294E-2</v>
      </c>
      <c r="K32" s="2">
        <v>5.6633455689564802E-3</v>
      </c>
      <c r="L32" s="2">
        <v>0.10499009281468299</v>
      </c>
      <c r="M32" s="2">
        <v>0.215982823301796</v>
      </c>
      <c r="N32" s="3">
        <v>0.45988895813268399</v>
      </c>
      <c r="O32" s="3">
        <v>0.87543668122270701</v>
      </c>
    </row>
    <row r="33" spans="1:15" x14ac:dyDescent="0.3">
      <c r="A33" s="11" t="s">
        <v>18</v>
      </c>
      <c r="B33" s="3">
        <v>2.8140850758856601E-2</v>
      </c>
      <c r="C33" s="3">
        <v>2.89226598063607E-2</v>
      </c>
      <c r="D33" s="3">
        <v>2.4624955084441201E-2</v>
      </c>
      <c r="E33" s="3">
        <v>2.5673340712409599E-2</v>
      </c>
      <c r="F33" s="3">
        <v>2.74276555961179E-2</v>
      </c>
      <c r="G33" s="3">
        <v>3.4668395291116101E-2</v>
      </c>
      <c r="H33" s="3">
        <v>4.3025090710507002E-2</v>
      </c>
      <c r="I33" s="3">
        <v>-3.3149277750474599E-3</v>
      </c>
      <c r="J33" s="3">
        <v>5.6193137321254201E-2</v>
      </c>
      <c r="K33" s="3">
        <v>6.2119533874644098E-2</v>
      </c>
      <c r="L33" s="3">
        <v>6.18419275973121E-2</v>
      </c>
      <c r="M33" s="3">
        <v>6.4257441011669206E-2</v>
      </c>
      <c r="N33" s="3">
        <v>0.26771988513859801</v>
      </c>
      <c r="O33" s="3">
        <v>0.47232078692058899</v>
      </c>
    </row>
    <row r="34" spans="1:15" x14ac:dyDescent="0.3">
      <c r="A34" s="15"/>
    </row>
    <row r="35" spans="1:15" x14ac:dyDescent="0.3">
      <c r="A35" s="13" t="s">
        <v>42</v>
      </c>
    </row>
    <row r="36" spans="1:15" x14ac:dyDescent="0.3">
      <c r="A36" s="14" t="s">
        <v>43</v>
      </c>
    </row>
    <row r="37" spans="1:15" x14ac:dyDescent="0.3">
      <c r="A37" s="14" t="s">
        <v>44</v>
      </c>
    </row>
    <row r="38" spans="1:15" x14ac:dyDescent="0.3">
      <c r="A38" s="14" t="s">
        <v>45</v>
      </c>
    </row>
    <row r="39" spans="1:15" x14ac:dyDescent="0.3">
      <c r="A39" s="14" t="s">
        <v>46</v>
      </c>
    </row>
    <row r="40" spans="1:15" x14ac:dyDescent="0.3">
      <c r="A40" s="14" t="s">
        <v>47</v>
      </c>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N7"/>
    <mergeCell ref="B17:N17"/>
    <mergeCell ref="B26:M2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159</v>
      </c>
      <c r="B1" s="15"/>
    </row>
    <row r="2" spans="1:15" ht="15.6" x14ac:dyDescent="0.3">
      <c r="A2" s="12" t="s">
        <v>154</v>
      </c>
      <c r="B2" s="15"/>
    </row>
    <row r="3" spans="1:15" ht="15.6" x14ac:dyDescent="0.3">
      <c r="A3" s="12" t="s">
        <v>35</v>
      </c>
      <c r="B3" s="15"/>
    </row>
    <row r="4" spans="1:15" ht="15.6" x14ac:dyDescent="0.3">
      <c r="A4" s="12" t="s">
        <v>87</v>
      </c>
      <c r="B4" s="15"/>
    </row>
    <row r="5" spans="1:15" x14ac:dyDescent="0.3">
      <c r="A5" s="15"/>
      <c r="B5" s="15"/>
    </row>
    <row r="6" spans="1:15" x14ac:dyDescent="0.3">
      <c r="A6" s="16" t="str">
        <f>HYPERLINK("#'Table of contents'!A30",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81</v>
      </c>
      <c r="C9" s="1">
        <v>10415</v>
      </c>
      <c r="D9" s="1">
        <v>10870</v>
      </c>
      <c r="E9" s="1">
        <v>11318</v>
      </c>
      <c r="F9" s="1">
        <v>11633</v>
      </c>
      <c r="G9" s="1">
        <v>12079</v>
      </c>
      <c r="H9" s="1">
        <v>12553</v>
      </c>
      <c r="I9" s="1">
        <v>13004</v>
      </c>
      <c r="J9" s="1">
        <v>13519</v>
      </c>
      <c r="K9" s="1">
        <v>14156</v>
      </c>
      <c r="L9" s="1">
        <v>14782</v>
      </c>
      <c r="M9" s="1">
        <v>15519</v>
      </c>
      <c r="N9" s="1">
        <v>16486</v>
      </c>
      <c r="O9" s="1">
        <v>17433</v>
      </c>
    </row>
    <row r="10" spans="1:15" x14ac:dyDescent="0.3">
      <c r="A10" s="7" t="s">
        <v>13</v>
      </c>
      <c r="B10" s="7" t="s">
        <v>82</v>
      </c>
      <c r="C10" s="1">
        <v>1041</v>
      </c>
      <c r="D10" s="1">
        <v>1126</v>
      </c>
      <c r="E10" s="1">
        <v>1226</v>
      </c>
      <c r="F10" s="1">
        <v>1326</v>
      </c>
      <c r="G10" s="1">
        <v>1418</v>
      </c>
      <c r="H10" s="1">
        <v>1504</v>
      </c>
      <c r="I10" s="1">
        <v>1602</v>
      </c>
      <c r="J10" s="1">
        <v>1766</v>
      </c>
      <c r="K10" s="1">
        <v>1959</v>
      </c>
      <c r="L10" s="1">
        <v>2275</v>
      </c>
      <c r="M10" s="1">
        <v>2649</v>
      </c>
      <c r="N10" s="1">
        <v>3237</v>
      </c>
      <c r="O10" s="1">
        <v>3683</v>
      </c>
    </row>
    <row r="11" spans="1:15" x14ac:dyDescent="0.3">
      <c r="A11" s="7" t="s">
        <v>13</v>
      </c>
      <c r="B11" s="7" t="s">
        <v>83</v>
      </c>
      <c r="C11" s="1">
        <v>635</v>
      </c>
      <c r="D11" s="1">
        <v>667</v>
      </c>
      <c r="E11" s="1">
        <v>710</v>
      </c>
      <c r="F11" s="1">
        <v>772</v>
      </c>
      <c r="G11" s="1">
        <v>835</v>
      </c>
      <c r="H11" s="1">
        <v>891</v>
      </c>
      <c r="I11" s="1">
        <v>935</v>
      </c>
      <c r="J11" s="1">
        <v>994</v>
      </c>
      <c r="K11" s="1">
        <v>1063</v>
      </c>
      <c r="L11" s="1">
        <v>1139</v>
      </c>
      <c r="M11" s="1">
        <v>1227</v>
      </c>
      <c r="N11" s="1">
        <v>1299</v>
      </c>
      <c r="O11" s="1">
        <v>1365</v>
      </c>
    </row>
    <row r="12" spans="1:15" x14ac:dyDescent="0.3">
      <c r="A12" s="7" t="s">
        <v>13</v>
      </c>
      <c r="B12" s="7" t="s">
        <v>84</v>
      </c>
      <c r="C12" s="1">
        <v>28187</v>
      </c>
      <c r="D12" s="1">
        <v>28185</v>
      </c>
      <c r="E12" s="1">
        <v>28019</v>
      </c>
      <c r="F12" s="1">
        <v>28046</v>
      </c>
      <c r="G12" s="1">
        <v>28311</v>
      </c>
      <c r="H12" s="1">
        <v>28509</v>
      </c>
      <c r="I12" s="1">
        <v>28640</v>
      </c>
      <c r="J12" s="1">
        <v>28815</v>
      </c>
      <c r="K12" s="1">
        <v>29376</v>
      </c>
      <c r="L12" s="1">
        <v>29486</v>
      </c>
      <c r="M12" s="1">
        <v>29417</v>
      </c>
      <c r="N12" s="1">
        <v>29675</v>
      </c>
      <c r="O12" s="1">
        <v>29778</v>
      </c>
    </row>
    <row r="13" spans="1:15" x14ac:dyDescent="0.3">
      <c r="A13" s="7" t="s">
        <v>13</v>
      </c>
      <c r="B13" s="7" t="s">
        <v>17</v>
      </c>
      <c r="C13" s="1">
        <v>614</v>
      </c>
      <c r="D13" s="1">
        <v>666</v>
      </c>
      <c r="E13" s="1">
        <v>704</v>
      </c>
      <c r="F13" s="1">
        <v>760</v>
      </c>
      <c r="G13" s="1">
        <v>809</v>
      </c>
      <c r="H13" s="1">
        <v>854</v>
      </c>
      <c r="I13" s="1">
        <v>908</v>
      </c>
      <c r="J13" s="1">
        <v>994</v>
      </c>
      <c r="K13" s="1">
        <v>1062</v>
      </c>
      <c r="L13" s="1">
        <v>1180</v>
      </c>
      <c r="M13" s="1">
        <v>1310</v>
      </c>
      <c r="N13" s="1">
        <v>1479</v>
      </c>
      <c r="O13" s="1">
        <v>1695</v>
      </c>
    </row>
    <row r="14" spans="1:15" x14ac:dyDescent="0.3">
      <c r="A14" s="7" t="s">
        <v>13</v>
      </c>
      <c r="B14" s="7" t="s">
        <v>85</v>
      </c>
      <c r="C14" s="1">
        <v>7683</v>
      </c>
      <c r="D14" s="1">
        <v>7587</v>
      </c>
      <c r="E14" s="1">
        <v>7313</v>
      </c>
      <c r="F14" s="1">
        <v>7037</v>
      </c>
      <c r="G14" s="1">
        <v>6871</v>
      </c>
      <c r="H14" s="1">
        <v>6730</v>
      </c>
      <c r="I14" s="1">
        <v>6571</v>
      </c>
      <c r="J14" s="1">
        <v>6438</v>
      </c>
      <c r="K14" s="1">
        <v>6377</v>
      </c>
      <c r="L14" s="1">
        <v>6304</v>
      </c>
      <c r="M14" s="1">
        <v>5428</v>
      </c>
      <c r="N14" s="1">
        <v>4886</v>
      </c>
      <c r="O14" s="1">
        <v>4567</v>
      </c>
    </row>
    <row r="15" spans="1:15" x14ac:dyDescent="0.3">
      <c r="A15" s="7" t="s">
        <v>14</v>
      </c>
      <c r="B15" s="7" t="s">
        <v>81</v>
      </c>
      <c r="C15" s="1">
        <v>31</v>
      </c>
      <c r="D15" s="1">
        <v>25</v>
      </c>
      <c r="E15" s="1">
        <v>23</v>
      </c>
      <c r="F15" s="1">
        <v>22</v>
      </c>
      <c r="G15" s="1">
        <v>20</v>
      </c>
      <c r="H15" s="1">
        <v>21</v>
      </c>
      <c r="I15" s="1">
        <v>20</v>
      </c>
      <c r="J15" s="1">
        <v>20</v>
      </c>
      <c r="K15" s="1">
        <v>20</v>
      </c>
      <c r="L15" s="1">
        <v>20</v>
      </c>
      <c r="M15" s="1">
        <v>29</v>
      </c>
      <c r="N15" s="1">
        <v>35</v>
      </c>
      <c r="O15" s="1">
        <v>41</v>
      </c>
    </row>
    <row r="16" spans="1:15" x14ac:dyDescent="0.3">
      <c r="A16" s="7" t="s">
        <v>14</v>
      </c>
      <c r="B16" s="7" t="s">
        <v>82</v>
      </c>
      <c r="C16" s="1">
        <v>1</v>
      </c>
      <c r="D16" s="1">
        <v>1</v>
      </c>
      <c r="E16" s="1">
        <v>1</v>
      </c>
      <c r="F16" s="1">
        <v>1</v>
      </c>
      <c r="G16" s="1">
        <v>1</v>
      </c>
      <c r="H16" s="1">
        <v>1</v>
      </c>
      <c r="I16" s="1">
        <v>1</v>
      </c>
      <c r="J16" s="1">
        <v>2</v>
      </c>
      <c r="K16" s="1">
        <v>2</v>
      </c>
      <c r="L16" s="1">
        <v>3</v>
      </c>
      <c r="M16" s="1">
        <v>8</v>
      </c>
      <c r="N16" s="1">
        <v>17</v>
      </c>
      <c r="O16" s="1">
        <v>18</v>
      </c>
    </row>
    <row r="17" spans="1:15" x14ac:dyDescent="0.3">
      <c r="A17" s="7" t="s">
        <v>14</v>
      </c>
      <c r="B17" s="7" t="s">
        <v>83</v>
      </c>
      <c r="C17" s="1">
        <v>7</v>
      </c>
      <c r="D17" s="1">
        <v>10</v>
      </c>
      <c r="E17" s="1">
        <v>9</v>
      </c>
      <c r="F17" s="1">
        <v>8</v>
      </c>
      <c r="G17" s="1">
        <v>9</v>
      </c>
      <c r="H17" s="1">
        <v>12</v>
      </c>
      <c r="I17" s="1">
        <v>12</v>
      </c>
      <c r="J17" s="1">
        <v>14</v>
      </c>
      <c r="K17" s="1">
        <v>15</v>
      </c>
      <c r="L17" s="1">
        <v>15</v>
      </c>
      <c r="M17" s="1">
        <v>15</v>
      </c>
      <c r="N17" s="1">
        <v>18</v>
      </c>
      <c r="O17" s="1">
        <v>17</v>
      </c>
    </row>
    <row r="18" spans="1:15" x14ac:dyDescent="0.3">
      <c r="A18" s="7" t="s">
        <v>14</v>
      </c>
      <c r="B18" s="7" t="s">
        <v>84</v>
      </c>
      <c r="C18" s="1">
        <v>1445</v>
      </c>
      <c r="D18" s="1">
        <v>1458</v>
      </c>
      <c r="E18" s="1">
        <v>1466</v>
      </c>
      <c r="F18" s="1">
        <v>1489</v>
      </c>
      <c r="G18" s="1">
        <v>1501</v>
      </c>
      <c r="H18" s="1">
        <v>1521</v>
      </c>
      <c r="I18" s="1">
        <v>1541</v>
      </c>
      <c r="J18" s="1">
        <v>1564</v>
      </c>
      <c r="K18" s="1">
        <v>1612</v>
      </c>
      <c r="L18" s="1">
        <v>1629</v>
      </c>
      <c r="M18" s="1">
        <v>1766</v>
      </c>
      <c r="N18" s="1">
        <v>1806</v>
      </c>
      <c r="O18" s="1">
        <v>1822</v>
      </c>
    </row>
    <row r="19" spans="1:15" x14ac:dyDescent="0.3">
      <c r="A19" s="7" t="s">
        <v>14</v>
      </c>
      <c r="B19" s="7" t="s">
        <v>17</v>
      </c>
      <c r="C19" s="1">
        <v>2</v>
      </c>
      <c r="D19" s="1">
        <v>2</v>
      </c>
      <c r="E19" s="1">
        <v>4</v>
      </c>
      <c r="F19" s="1">
        <v>2</v>
      </c>
      <c r="G19" s="1">
        <v>2</v>
      </c>
      <c r="H19" s="1">
        <v>2</v>
      </c>
      <c r="I19" s="1">
        <v>2</v>
      </c>
      <c r="J19" s="1">
        <v>2</v>
      </c>
      <c r="K19" s="1">
        <v>3</v>
      </c>
      <c r="L19" s="1">
        <v>4</v>
      </c>
      <c r="M19" s="1">
        <v>3</v>
      </c>
      <c r="N19" s="1">
        <v>4</v>
      </c>
      <c r="O19" s="1">
        <v>9</v>
      </c>
    </row>
    <row r="20" spans="1:15" x14ac:dyDescent="0.3">
      <c r="A20" s="7" t="s">
        <v>14</v>
      </c>
      <c r="B20" s="7" t="s">
        <v>85</v>
      </c>
      <c r="C20" s="1">
        <v>234</v>
      </c>
      <c r="D20" s="1">
        <v>234</v>
      </c>
      <c r="E20" s="1">
        <v>221</v>
      </c>
      <c r="F20" s="1">
        <v>207</v>
      </c>
      <c r="G20" s="1">
        <v>206</v>
      </c>
      <c r="H20" s="1">
        <v>202</v>
      </c>
      <c r="I20" s="1">
        <v>195</v>
      </c>
      <c r="J20" s="1">
        <v>190</v>
      </c>
      <c r="K20" s="1">
        <v>188</v>
      </c>
      <c r="L20" s="1">
        <v>183</v>
      </c>
      <c r="M20" s="1">
        <v>153</v>
      </c>
      <c r="N20" s="1">
        <v>128</v>
      </c>
      <c r="O20" s="1">
        <v>113</v>
      </c>
    </row>
    <row r="21" spans="1:15" x14ac:dyDescent="0.3">
      <c r="A21" s="7" t="s">
        <v>15</v>
      </c>
      <c r="B21" s="7" t="s">
        <v>81</v>
      </c>
      <c r="C21" s="1">
        <v>314</v>
      </c>
      <c r="D21" s="1">
        <v>330</v>
      </c>
      <c r="E21" s="1">
        <v>346</v>
      </c>
      <c r="F21" s="1">
        <v>348</v>
      </c>
      <c r="G21" s="1">
        <v>368</v>
      </c>
      <c r="H21" s="1">
        <v>390</v>
      </c>
      <c r="I21" s="1">
        <v>400</v>
      </c>
      <c r="J21" s="1">
        <v>413</v>
      </c>
      <c r="K21" s="1">
        <v>411</v>
      </c>
      <c r="L21" s="1">
        <v>474</v>
      </c>
      <c r="M21" s="1">
        <v>517</v>
      </c>
      <c r="N21" s="1">
        <v>540</v>
      </c>
      <c r="O21" s="1">
        <v>572</v>
      </c>
    </row>
    <row r="22" spans="1:15" x14ac:dyDescent="0.3">
      <c r="A22" s="7" t="s">
        <v>15</v>
      </c>
      <c r="B22" s="7" t="s">
        <v>82</v>
      </c>
      <c r="C22" s="1">
        <v>22</v>
      </c>
      <c r="D22" s="1">
        <v>27</v>
      </c>
      <c r="E22" s="1">
        <v>30</v>
      </c>
      <c r="F22" s="1">
        <v>41</v>
      </c>
      <c r="G22" s="1">
        <v>46</v>
      </c>
      <c r="H22" s="1">
        <v>47</v>
      </c>
      <c r="I22" s="1">
        <v>46</v>
      </c>
      <c r="J22" s="1">
        <v>47</v>
      </c>
      <c r="K22" s="1">
        <v>58</v>
      </c>
      <c r="L22" s="1">
        <v>69</v>
      </c>
      <c r="M22" s="1">
        <v>83</v>
      </c>
      <c r="N22" s="1">
        <v>104</v>
      </c>
      <c r="O22" s="1">
        <v>124</v>
      </c>
    </row>
    <row r="23" spans="1:15" x14ac:dyDescent="0.3">
      <c r="A23" s="7" t="s">
        <v>15</v>
      </c>
      <c r="B23" s="7" t="s">
        <v>83</v>
      </c>
      <c r="C23" s="1">
        <v>40</v>
      </c>
      <c r="D23" s="1">
        <v>41</v>
      </c>
      <c r="E23" s="1">
        <v>45</v>
      </c>
      <c r="F23" s="1">
        <v>50</v>
      </c>
      <c r="G23" s="1">
        <v>55</v>
      </c>
      <c r="H23" s="1">
        <v>63</v>
      </c>
      <c r="I23" s="1">
        <v>68</v>
      </c>
      <c r="J23" s="1">
        <v>69</v>
      </c>
      <c r="K23" s="1">
        <v>71</v>
      </c>
      <c r="L23" s="1">
        <v>84</v>
      </c>
      <c r="M23" s="1">
        <v>89</v>
      </c>
      <c r="N23" s="1">
        <v>103</v>
      </c>
      <c r="O23" s="1">
        <v>105</v>
      </c>
    </row>
    <row r="24" spans="1:15" x14ac:dyDescent="0.3">
      <c r="A24" s="7" t="s">
        <v>15</v>
      </c>
      <c r="B24" s="7" t="s">
        <v>84</v>
      </c>
      <c r="C24" s="1">
        <v>4479</v>
      </c>
      <c r="D24" s="1">
        <v>4467</v>
      </c>
      <c r="E24" s="1">
        <v>4427</v>
      </c>
      <c r="F24" s="1">
        <v>4430</v>
      </c>
      <c r="G24" s="1">
        <v>4498</v>
      </c>
      <c r="H24" s="1">
        <v>4552</v>
      </c>
      <c r="I24" s="1">
        <v>4589</v>
      </c>
      <c r="J24" s="1">
        <v>4649</v>
      </c>
      <c r="K24" s="1">
        <v>4671</v>
      </c>
      <c r="L24" s="1">
        <v>4757</v>
      </c>
      <c r="M24" s="1">
        <v>4973</v>
      </c>
      <c r="N24" s="1">
        <v>5014</v>
      </c>
      <c r="O24" s="1">
        <v>5012</v>
      </c>
    </row>
    <row r="25" spans="1:15" x14ac:dyDescent="0.3">
      <c r="A25" s="7" t="s">
        <v>15</v>
      </c>
      <c r="B25" s="7" t="s">
        <v>17</v>
      </c>
      <c r="C25" s="1">
        <v>22</v>
      </c>
      <c r="D25" s="1">
        <v>20</v>
      </c>
      <c r="E25" s="1">
        <v>25</v>
      </c>
      <c r="F25" s="1">
        <v>30</v>
      </c>
      <c r="G25" s="1">
        <v>30</v>
      </c>
      <c r="H25" s="1">
        <v>32</v>
      </c>
      <c r="I25" s="1">
        <v>35</v>
      </c>
      <c r="J25" s="1">
        <v>38</v>
      </c>
      <c r="K25" s="1">
        <v>43</v>
      </c>
      <c r="L25" s="1">
        <v>44</v>
      </c>
      <c r="M25" s="1">
        <v>54</v>
      </c>
      <c r="N25" s="1">
        <v>72</v>
      </c>
      <c r="O25" s="1">
        <v>81</v>
      </c>
    </row>
    <row r="26" spans="1:15" x14ac:dyDescent="0.3">
      <c r="A26" s="7" t="s">
        <v>15</v>
      </c>
      <c r="B26" s="7" t="s">
        <v>85</v>
      </c>
      <c r="C26" s="1">
        <v>1136</v>
      </c>
      <c r="D26" s="1">
        <v>1098</v>
      </c>
      <c r="E26" s="1">
        <v>1077</v>
      </c>
      <c r="F26" s="1">
        <v>1048</v>
      </c>
      <c r="G26" s="1">
        <v>1040</v>
      </c>
      <c r="H26" s="1">
        <v>1007</v>
      </c>
      <c r="I26" s="1">
        <v>977</v>
      </c>
      <c r="J26" s="1">
        <v>963</v>
      </c>
      <c r="K26" s="1">
        <v>936</v>
      </c>
      <c r="L26" s="1">
        <v>944</v>
      </c>
      <c r="M26" s="1">
        <v>836</v>
      </c>
      <c r="N26" s="1">
        <v>770</v>
      </c>
      <c r="O26" s="1">
        <v>705</v>
      </c>
    </row>
    <row r="27" spans="1:15" x14ac:dyDescent="0.3">
      <c r="A27" s="7" t="s">
        <v>16</v>
      </c>
      <c r="B27" s="7" t="s">
        <v>81</v>
      </c>
      <c r="C27" s="1">
        <v>353</v>
      </c>
      <c r="D27" s="1">
        <v>338</v>
      </c>
      <c r="E27" s="1">
        <v>343</v>
      </c>
      <c r="F27" s="1">
        <v>342</v>
      </c>
      <c r="G27" s="1">
        <v>330</v>
      </c>
      <c r="H27" s="1">
        <v>338</v>
      </c>
      <c r="I27" s="1">
        <v>328</v>
      </c>
      <c r="J27" s="1">
        <v>332</v>
      </c>
      <c r="K27" s="1">
        <v>323</v>
      </c>
      <c r="L27" s="1">
        <v>335</v>
      </c>
      <c r="M27" s="1">
        <v>412</v>
      </c>
      <c r="N27" s="1">
        <v>429</v>
      </c>
      <c r="O27" s="1">
        <v>433</v>
      </c>
    </row>
    <row r="28" spans="1:15" x14ac:dyDescent="0.3">
      <c r="A28" s="7" t="s">
        <v>16</v>
      </c>
      <c r="B28" s="7" t="s">
        <v>82</v>
      </c>
      <c r="C28" s="1">
        <v>20</v>
      </c>
      <c r="D28" s="1">
        <v>20</v>
      </c>
      <c r="E28" s="1">
        <v>17</v>
      </c>
      <c r="F28" s="1">
        <v>18</v>
      </c>
      <c r="G28" s="1">
        <v>19</v>
      </c>
      <c r="H28" s="1">
        <v>22</v>
      </c>
      <c r="I28" s="1">
        <v>20</v>
      </c>
      <c r="J28" s="1">
        <v>21</v>
      </c>
      <c r="K28" s="1">
        <v>23</v>
      </c>
      <c r="L28" s="1">
        <v>25</v>
      </c>
      <c r="M28" s="1">
        <v>36</v>
      </c>
      <c r="N28" s="1">
        <v>59</v>
      </c>
      <c r="O28" s="1">
        <v>61</v>
      </c>
    </row>
    <row r="29" spans="1:15" x14ac:dyDescent="0.3">
      <c r="A29" s="7" t="s">
        <v>16</v>
      </c>
      <c r="B29" s="7" t="s">
        <v>83</v>
      </c>
      <c r="C29" s="1">
        <v>10</v>
      </c>
      <c r="D29" s="1">
        <v>10</v>
      </c>
      <c r="E29" s="1">
        <v>12</v>
      </c>
      <c r="F29" s="1">
        <v>16</v>
      </c>
      <c r="G29" s="1">
        <v>21</v>
      </c>
      <c r="H29" s="1">
        <v>24</v>
      </c>
      <c r="I29" s="1">
        <v>27</v>
      </c>
      <c r="J29" s="1">
        <v>32</v>
      </c>
      <c r="K29" s="1">
        <v>32</v>
      </c>
      <c r="L29" s="1">
        <v>36</v>
      </c>
      <c r="M29" s="1">
        <v>50</v>
      </c>
      <c r="N29" s="1">
        <v>53</v>
      </c>
      <c r="O29" s="1">
        <v>60</v>
      </c>
    </row>
    <row r="30" spans="1:15" x14ac:dyDescent="0.3">
      <c r="A30" s="7" t="s">
        <v>16</v>
      </c>
      <c r="B30" s="7" t="s">
        <v>84</v>
      </c>
      <c r="C30" s="1">
        <v>1727</v>
      </c>
      <c r="D30" s="1">
        <v>1694</v>
      </c>
      <c r="E30" s="1">
        <v>1698</v>
      </c>
      <c r="F30" s="1">
        <v>1702</v>
      </c>
      <c r="G30" s="1">
        <v>1733</v>
      </c>
      <c r="H30" s="1">
        <v>1753</v>
      </c>
      <c r="I30" s="1">
        <v>1799</v>
      </c>
      <c r="J30" s="1">
        <v>1814</v>
      </c>
      <c r="K30" s="1">
        <v>1815</v>
      </c>
      <c r="L30" s="1">
        <v>1860</v>
      </c>
      <c r="M30" s="1">
        <v>2015</v>
      </c>
      <c r="N30" s="1">
        <v>2065</v>
      </c>
      <c r="O30" s="1">
        <v>2019</v>
      </c>
    </row>
    <row r="31" spans="1:15" x14ac:dyDescent="0.3">
      <c r="A31" s="7" t="s">
        <v>16</v>
      </c>
      <c r="B31" s="7" t="s">
        <v>17</v>
      </c>
      <c r="C31" s="1">
        <v>18</v>
      </c>
      <c r="D31" s="1">
        <v>18</v>
      </c>
      <c r="E31" s="1">
        <v>19</v>
      </c>
      <c r="F31" s="1">
        <v>21</v>
      </c>
      <c r="G31" s="1">
        <v>22</v>
      </c>
      <c r="H31" s="1">
        <v>26</v>
      </c>
      <c r="I31" s="1">
        <v>25</v>
      </c>
      <c r="J31" s="1">
        <v>27</v>
      </c>
      <c r="K31" s="1">
        <v>29</v>
      </c>
      <c r="L31" s="1">
        <v>33</v>
      </c>
      <c r="M31" s="1">
        <v>41</v>
      </c>
      <c r="N31" s="1">
        <v>53</v>
      </c>
      <c r="O31" s="1">
        <v>64</v>
      </c>
    </row>
    <row r="32" spans="1:15" x14ac:dyDescent="0.3">
      <c r="A32" s="7" t="s">
        <v>16</v>
      </c>
      <c r="B32" s="7" t="s">
        <v>85</v>
      </c>
      <c r="C32" s="1">
        <v>490</v>
      </c>
      <c r="D32" s="1">
        <v>480</v>
      </c>
      <c r="E32" s="1">
        <v>469</v>
      </c>
      <c r="F32" s="1">
        <v>452</v>
      </c>
      <c r="G32" s="1">
        <v>437</v>
      </c>
      <c r="H32" s="1">
        <v>428</v>
      </c>
      <c r="I32" s="1">
        <v>401</v>
      </c>
      <c r="J32" s="1">
        <v>389</v>
      </c>
      <c r="K32" s="1">
        <v>386</v>
      </c>
      <c r="L32" s="1">
        <v>378</v>
      </c>
      <c r="M32" s="1">
        <v>364</v>
      </c>
      <c r="N32" s="1">
        <v>322</v>
      </c>
      <c r="O32" s="1">
        <v>285</v>
      </c>
    </row>
    <row r="33" spans="1:15" x14ac:dyDescent="0.3">
      <c r="A33" s="7" t="s">
        <v>17</v>
      </c>
      <c r="B33" s="7" t="s">
        <v>81</v>
      </c>
      <c r="C33" s="1">
        <v>69</v>
      </c>
      <c r="D33" s="1">
        <v>71</v>
      </c>
      <c r="E33" s="1">
        <v>49</v>
      </c>
      <c r="F33" s="1">
        <v>25</v>
      </c>
      <c r="G33" s="1">
        <v>21</v>
      </c>
      <c r="H33" s="1">
        <v>30</v>
      </c>
      <c r="I33" s="1">
        <v>26</v>
      </c>
      <c r="J33" s="1">
        <v>24</v>
      </c>
      <c r="K33" s="1">
        <v>37</v>
      </c>
      <c r="L33" s="1">
        <v>32</v>
      </c>
      <c r="M33" s="1">
        <v>52</v>
      </c>
      <c r="N33" s="1">
        <v>40</v>
      </c>
      <c r="O33" s="1">
        <v>135</v>
      </c>
    </row>
    <row r="34" spans="1:15" x14ac:dyDescent="0.3">
      <c r="A34" s="7" t="s">
        <v>17</v>
      </c>
      <c r="B34" s="7" t="s">
        <v>82</v>
      </c>
      <c r="C34" s="1">
        <v>23</v>
      </c>
      <c r="D34" s="1">
        <v>22</v>
      </c>
      <c r="E34" s="1">
        <v>19</v>
      </c>
      <c r="F34" s="1">
        <v>9</v>
      </c>
      <c r="G34" s="1">
        <v>2</v>
      </c>
      <c r="H34" s="1">
        <v>9</v>
      </c>
      <c r="I34" s="1">
        <v>1</v>
      </c>
      <c r="J34" s="1">
        <v>3</v>
      </c>
      <c r="K34" s="1">
        <v>2</v>
      </c>
      <c r="L34" s="1">
        <v>7</v>
      </c>
      <c r="M34" s="1">
        <v>11</v>
      </c>
      <c r="N34" s="1">
        <v>4</v>
      </c>
      <c r="O34" s="1">
        <v>34</v>
      </c>
    </row>
    <row r="35" spans="1:15" x14ac:dyDescent="0.3">
      <c r="A35" s="7" t="s">
        <v>17</v>
      </c>
      <c r="B35" s="7" t="s">
        <v>83</v>
      </c>
      <c r="C35" s="1">
        <v>16</v>
      </c>
      <c r="D35" s="1">
        <v>12</v>
      </c>
      <c r="E35" s="1">
        <v>12</v>
      </c>
      <c r="F35" s="1">
        <v>9</v>
      </c>
      <c r="G35" s="1">
        <v>7</v>
      </c>
      <c r="H35" s="1">
        <v>6</v>
      </c>
      <c r="I35" s="1">
        <v>4</v>
      </c>
      <c r="J35" s="1">
        <v>6</v>
      </c>
      <c r="K35" s="1">
        <v>5</v>
      </c>
      <c r="L35" s="1">
        <v>5</v>
      </c>
      <c r="M35" s="1">
        <v>6</v>
      </c>
      <c r="N35" s="1">
        <v>7</v>
      </c>
      <c r="O35" s="1">
        <v>17</v>
      </c>
    </row>
    <row r="36" spans="1:15" x14ac:dyDescent="0.3">
      <c r="A36" s="7" t="s">
        <v>17</v>
      </c>
      <c r="B36" s="7" t="s">
        <v>84</v>
      </c>
      <c r="C36" s="1">
        <v>656</v>
      </c>
      <c r="D36" s="1">
        <v>598</v>
      </c>
      <c r="E36" s="1">
        <v>523</v>
      </c>
      <c r="F36" s="1">
        <v>375</v>
      </c>
      <c r="G36" s="1">
        <v>365</v>
      </c>
      <c r="H36" s="1">
        <v>351</v>
      </c>
      <c r="I36" s="1">
        <v>334</v>
      </c>
      <c r="J36" s="1">
        <v>312</v>
      </c>
      <c r="K36" s="1">
        <v>315</v>
      </c>
      <c r="L36" s="1">
        <v>302</v>
      </c>
      <c r="M36" s="1">
        <v>329</v>
      </c>
      <c r="N36" s="1">
        <v>299</v>
      </c>
      <c r="O36" s="1">
        <v>444</v>
      </c>
    </row>
    <row r="37" spans="1:15" x14ac:dyDescent="0.3">
      <c r="A37" s="7" t="s">
        <v>17</v>
      </c>
      <c r="B37" s="7" t="s">
        <v>17</v>
      </c>
      <c r="C37" s="1">
        <v>17</v>
      </c>
      <c r="D37" s="1">
        <v>15</v>
      </c>
      <c r="E37" s="1">
        <v>18</v>
      </c>
      <c r="F37" s="1">
        <v>8</v>
      </c>
      <c r="G37" s="1">
        <v>3</v>
      </c>
      <c r="H37" s="1">
        <v>5</v>
      </c>
      <c r="I37" s="1">
        <v>2</v>
      </c>
      <c r="J37" s="1">
        <v>4</v>
      </c>
      <c r="K37" s="1">
        <v>6</v>
      </c>
      <c r="L37" s="1">
        <v>5</v>
      </c>
      <c r="M37" s="1">
        <v>7</v>
      </c>
      <c r="N37" s="1">
        <v>6</v>
      </c>
      <c r="O37" s="1">
        <v>18</v>
      </c>
    </row>
    <row r="38" spans="1:15" x14ac:dyDescent="0.3">
      <c r="A38" s="7" t="s">
        <v>17</v>
      </c>
      <c r="B38" s="7" t="s">
        <v>85</v>
      </c>
      <c r="C38" s="1">
        <v>245</v>
      </c>
      <c r="D38" s="1">
        <v>196</v>
      </c>
      <c r="E38" s="1">
        <v>131</v>
      </c>
      <c r="F38" s="1">
        <v>79</v>
      </c>
      <c r="G38" s="1">
        <v>55</v>
      </c>
      <c r="H38" s="1">
        <v>48</v>
      </c>
      <c r="I38" s="1">
        <v>41</v>
      </c>
      <c r="J38" s="1">
        <v>44</v>
      </c>
      <c r="K38" s="1">
        <v>40</v>
      </c>
      <c r="L38" s="1">
        <v>39</v>
      </c>
      <c r="M38" s="1">
        <v>38</v>
      </c>
      <c r="N38" s="1">
        <v>33</v>
      </c>
      <c r="O38" s="1">
        <v>47</v>
      </c>
    </row>
    <row r="39" spans="1:15" x14ac:dyDescent="0.3">
      <c r="A39" s="10" t="s">
        <v>18</v>
      </c>
      <c r="B39" s="10" t="s">
        <v>18</v>
      </c>
      <c r="C39" s="5">
        <v>59952</v>
      </c>
      <c r="D39" s="5">
        <v>60288</v>
      </c>
      <c r="E39" s="5">
        <v>60274</v>
      </c>
      <c r="F39" s="5">
        <v>60306</v>
      </c>
      <c r="G39" s="5">
        <v>61114</v>
      </c>
      <c r="H39" s="5">
        <v>61931</v>
      </c>
      <c r="I39" s="5">
        <v>62554</v>
      </c>
      <c r="J39" s="5">
        <v>63505</v>
      </c>
      <c r="K39" s="5">
        <v>65036</v>
      </c>
      <c r="L39" s="5">
        <v>66449</v>
      </c>
      <c r="M39" s="5">
        <v>67437</v>
      </c>
      <c r="N39" s="5">
        <v>69043</v>
      </c>
      <c r="O39" s="5">
        <v>70757</v>
      </c>
    </row>
    <row r="40" spans="1:15" x14ac:dyDescent="0.3">
      <c r="A40" s="15"/>
      <c r="B40" s="15"/>
    </row>
    <row r="41" spans="1:15" x14ac:dyDescent="0.3">
      <c r="A41" s="15"/>
      <c r="B41" s="15"/>
    </row>
    <row r="42" spans="1:15" x14ac:dyDescent="0.3">
      <c r="A42" s="15"/>
      <c r="B42" s="15"/>
      <c r="C42" s="18" t="s">
        <v>37</v>
      </c>
      <c r="D42" s="19"/>
      <c r="E42" s="19"/>
      <c r="F42" s="19"/>
      <c r="G42" s="19"/>
      <c r="H42" s="19"/>
      <c r="I42" s="19"/>
      <c r="J42" s="19"/>
      <c r="K42" s="19"/>
      <c r="L42" s="19"/>
      <c r="M42" s="19"/>
      <c r="N42" s="19"/>
      <c r="O42" s="19"/>
    </row>
    <row r="43" spans="1:15" x14ac:dyDescent="0.3">
      <c r="A43" s="9" t="s">
        <v>41</v>
      </c>
      <c r="B43" s="9" t="s">
        <v>41</v>
      </c>
      <c r="C43" s="4" t="s">
        <v>0</v>
      </c>
      <c r="D43" s="4" t="s">
        <v>1</v>
      </c>
      <c r="E43" s="4" t="s">
        <v>2</v>
      </c>
      <c r="F43" s="4" t="s">
        <v>3</v>
      </c>
      <c r="G43" s="4" t="s">
        <v>4</v>
      </c>
      <c r="H43" s="4" t="s">
        <v>5</v>
      </c>
      <c r="I43" s="4" t="s">
        <v>6</v>
      </c>
      <c r="J43" s="4" t="s">
        <v>7</v>
      </c>
      <c r="K43" s="4" t="s">
        <v>8</v>
      </c>
      <c r="L43" s="4" t="s">
        <v>9</v>
      </c>
      <c r="M43" s="4" t="s">
        <v>10</v>
      </c>
      <c r="N43" s="4" t="s">
        <v>11</v>
      </c>
      <c r="O43" s="4" t="s">
        <v>12</v>
      </c>
    </row>
    <row r="44" spans="1:15" x14ac:dyDescent="0.3">
      <c r="A44" s="8" t="s">
        <v>13</v>
      </c>
      <c r="B44" s="8" t="s">
        <v>81</v>
      </c>
      <c r="C44" s="2">
        <v>0.21441070509521401</v>
      </c>
      <c r="D44" s="2">
        <v>0.221380419950714</v>
      </c>
      <c r="E44" s="2">
        <v>0.22962061270034501</v>
      </c>
      <c r="F44" s="2">
        <v>0.23465929721224801</v>
      </c>
      <c r="G44" s="2">
        <v>0.24002941001132699</v>
      </c>
      <c r="H44" s="2">
        <v>0.24593953880213901</v>
      </c>
      <c r="I44" s="2">
        <v>0.25172280294231503</v>
      </c>
      <c r="J44" s="2">
        <v>0.257377298861516</v>
      </c>
      <c r="K44" s="2">
        <v>0.26218213472116803</v>
      </c>
      <c r="L44" s="2">
        <v>0.26795489975709702</v>
      </c>
      <c r="M44" s="2">
        <v>0.279369936993699</v>
      </c>
      <c r="N44" s="2">
        <v>0.28891381304545899</v>
      </c>
      <c r="O44" s="2">
        <v>0.29789306402829802</v>
      </c>
    </row>
    <row r="45" spans="1:15" x14ac:dyDescent="0.3">
      <c r="A45" s="8" t="s">
        <v>13</v>
      </c>
      <c r="B45" s="8" t="s">
        <v>82</v>
      </c>
      <c r="C45" s="2">
        <v>2.1430777148739099E-2</v>
      </c>
      <c r="D45" s="2">
        <v>2.2932323170607501E-2</v>
      </c>
      <c r="E45" s="2">
        <v>2.4873199431933501E-2</v>
      </c>
      <c r="F45" s="2">
        <v>2.6747892040182401E-2</v>
      </c>
      <c r="G45" s="2">
        <v>2.8177970311785899E-2</v>
      </c>
      <c r="H45" s="2">
        <v>2.9466507317646599E-2</v>
      </c>
      <c r="I45" s="2">
        <v>3.1010452961672499E-2</v>
      </c>
      <c r="J45" s="2">
        <v>3.36214446179035E-2</v>
      </c>
      <c r="K45" s="2">
        <v>3.62824810623599E-2</v>
      </c>
      <c r="L45" s="2">
        <v>4.1239169053402497E-2</v>
      </c>
      <c r="M45" s="2">
        <v>4.7686768676867698E-2</v>
      </c>
      <c r="N45" s="2">
        <v>5.6727769794258899E-2</v>
      </c>
      <c r="O45" s="2">
        <v>6.2934673023359103E-2</v>
      </c>
    </row>
    <row r="46" spans="1:15" x14ac:dyDescent="0.3">
      <c r="A46" s="8" t="s">
        <v>13</v>
      </c>
      <c r="B46" s="8" t="s">
        <v>83</v>
      </c>
      <c r="C46" s="2">
        <v>1.30725681935152E-2</v>
      </c>
      <c r="D46" s="2">
        <v>1.35842447200668E-2</v>
      </c>
      <c r="E46" s="2">
        <v>1.44045445323595E-2</v>
      </c>
      <c r="F46" s="2">
        <v>1.55726792270142E-2</v>
      </c>
      <c r="G46" s="2">
        <v>1.6592810444528299E-2</v>
      </c>
      <c r="H46" s="2">
        <v>1.7456554534589799E-2</v>
      </c>
      <c r="I46" s="2">
        <v>1.8099109562524199E-2</v>
      </c>
      <c r="J46" s="2">
        <v>1.8923961466702201E-2</v>
      </c>
      <c r="K46" s="2">
        <v>1.9687737299279501E-2</v>
      </c>
      <c r="L46" s="2">
        <v>2.0646775187615599E-2</v>
      </c>
      <c r="M46" s="2">
        <v>2.20882088208821E-2</v>
      </c>
      <c r="N46" s="2">
        <v>2.2764712067575601E-2</v>
      </c>
      <c r="O46" s="2">
        <v>2.3324960270672102E-2</v>
      </c>
    </row>
    <row r="47" spans="1:15" x14ac:dyDescent="0.3">
      <c r="A47" s="8" t="s">
        <v>13</v>
      </c>
      <c r="B47" s="8" t="s">
        <v>84</v>
      </c>
      <c r="C47" s="2">
        <v>0.58027792074112206</v>
      </c>
      <c r="D47" s="2">
        <v>0.57402089570477199</v>
      </c>
      <c r="E47" s="2">
        <v>0.56845201866504402</v>
      </c>
      <c r="F47" s="2">
        <v>0.56574010570056898</v>
      </c>
      <c r="G47" s="2">
        <v>0.562585696401248</v>
      </c>
      <c r="H47" s="2">
        <v>0.55855096882898103</v>
      </c>
      <c r="I47" s="2">
        <v>0.55439411536972505</v>
      </c>
      <c r="J47" s="2">
        <v>0.54858546243765005</v>
      </c>
      <c r="K47" s="2">
        <v>0.54407052766099295</v>
      </c>
      <c r="L47" s="2">
        <v>0.53449588514664803</v>
      </c>
      <c r="M47" s="2">
        <v>0.52955895589558999</v>
      </c>
      <c r="N47" s="2">
        <v>0.52004836844134406</v>
      </c>
      <c r="O47" s="2">
        <v>0.50884297944327705</v>
      </c>
    </row>
    <row r="48" spans="1:15" x14ac:dyDescent="0.3">
      <c r="A48" s="8" t="s">
        <v>13</v>
      </c>
      <c r="B48" s="8" t="s">
        <v>17</v>
      </c>
      <c r="C48" s="2">
        <v>1.26402470406588E-2</v>
      </c>
      <c r="D48" s="2">
        <v>1.35638785360787E-2</v>
      </c>
      <c r="E48" s="2">
        <v>1.42828159870156E-2</v>
      </c>
      <c r="F48" s="2">
        <v>1.53306168556098E-2</v>
      </c>
      <c r="G48" s="2">
        <v>1.6076148083381401E-2</v>
      </c>
      <c r="H48" s="2">
        <v>1.67316471072275E-2</v>
      </c>
      <c r="I48" s="2">
        <v>1.7576461478900501E-2</v>
      </c>
      <c r="J48" s="2">
        <v>1.8923961466702201E-2</v>
      </c>
      <c r="K48" s="2">
        <v>1.96692163799011E-2</v>
      </c>
      <c r="L48" s="2">
        <v>2.1389986585940601E-2</v>
      </c>
      <c r="M48" s="2">
        <v>2.3582358235823601E-2</v>
      </c>
      <c r="N48" s="2">
        <v>2.5919175633521401E-2</v>
      </c>
      <c r="O48" s="2">
        <v>2.89639616547906E-2</v>
      </c>
    </row>
    <row r="49" spans="1:15" x14ac:dyDescent="0.3">
      <c r="A49" s="8" t="s">
        <v>13</v>
      </c>
      <c r="B49" s="8" t="s">
        <v>85</v>
      </c>
      <c r="C49" s="2">
        <v>0.158167781780751</v>
      </c>
      <c r="D49" s="2">
        <v>0.15451823791776101</v>
      </c>
      <c r="E49" s="2">
        <v>0.14836680868330299</v>
      </c>
      <c r="F49" s="2">
        <v>0.14194940896437599</v>
      </c>
      <c r="G49" s="2">
        <v>0.13653796474773</v>
      </c>
      <c r="H49" s="2">
        <v>0.131854783409416</v>
      </c>
      <c r="I49" s="2">
        <v>0.127197057684863</v>
      </c>
      <c r="J49" s="2">
        <v>0.122567871149526</v>
      </c>
      <c r="K49" s="2">
        <v>0.11810790287629901</v>
      </c>
      <c r="L49" s="2">
        <v>0.114273284269296</v>
      </c>
      <c r="M49" s="2">
        <v>9.7713771377137701E-2</v>
      </c>
      <c r="N49" s="2">
        <v>8.5626161017840194E-2</v>
      </c>
      <c r="O49" s="2">
        <v>7.8040361579603895E-2</v>
      </c>
    </row>
    <row r="50" spans="1:15" x14ac:dyDescent="0.3">
      <c r="A50" s="8" t="s">
        <v>14</v>
      </c>
      <c r="B50" s="8" t="s">
        <v>81</v>
      </c>
      <c r="C50" s="2">
        <v>1.80232558139535E-2</v>
      </c>
      <c r="D50" s="2">
        <v>1.44508670520231E-2</v>
      </c>
      <c r="E50" s="2">
        <v>1.3341067285382801E-2</v>
      </c>
      <c r="F50" s="2">
        <v>1.27241179872759E-2</v>
      </c>
      <c r="G50" s="2">
        <v>1.1500862564692399E-2</v>
      </c>
      <c r="H50" s="2">
        <v>1.19386014781126E-2</v>
      </c>
      <c r="I50" s="2">
        <v>1.12930547713156E-2</v>
      </c>
      <c r="J50" s="2">
        <v>1.11607142857143E-2</v>
      </c>
      <c r="K50" s="2">
        <v>1.0869565217391301E-2</v>
      </c>
      <c r="L50" s="2">
        <v>1.07874865156419E-2</v>
      </c>
      <c r="M50" s="2">
        <v>1.46909827760892E-2</v>
      </c>
      <c r="N50" s="2">
        <v>1.7430278884462101E-2</v>
      </c>
      <c r="O50" s="2">
        <v>2.0297029702970301E-2</v>
      </c>
    </row>
    <row r="51" spans="1:15" x14ac:dyDescent="0.3">
      <c r="A51" s="8" t="s">
        <v>14</v>
      </c>
      <c r="B51" s="8" t="s">
        <v>82</v>
      </c>
      <c r="C51" s="2">
        <v>5.8139534883720897E-4</v>
      </c>
      <c r="D51" s="2">
        <v>5.78034682080925E-4</v>
      </c>
      <c r="E51" s="2">
        <v>5.8004640371229696E-4</v>
      </c>
      <c r="F51" s="2">
        <v>5.7836899942163096E-4</v>
      </c>
      <c r="G51" s="2">
        <v>5.7504312823461804E-4</v>
      </c>
      <c r="H51" s="2">
        <v>5.6850483229107401E-4</v>
      </c>
      <c r="I51" s="2">
        <v>5.6465273856578201E-4</v>
      </c>
      <c r="J51" s="2">
        <v>1.11607142857143E-3</v>
      </c>
      <c r="K51" s="2">
        <v>1.08695652173913E-3</v>
      </c>
      <c r="L51" s="2">
        <v>1.6181229773462799E-3</v>
      </c>
      <c r="M51" s="2">
        <v>4.0526849037487303E-3</v>
      </c>
      <c r="N51" s="2">
        <v>8.4661354581673301E-3</v>
      </c>
      <c r="O51" s="2">
        <v>8.9108910891089101E-3</v>
      </c>
    </row>
    <row r="52" spans="1:15" x14ac:dyDescent="0.3">
      <c r="A52" s="8" t="s">
        <v>14</v>
      </c>
      <c r="B52" s="8" t="s">
        <v>83</v>
      </c>
      <c r="C52" s="2">
        <v>4.0697674418604703E-3</v>
      </c>
      <c r="D52" s="2">
        <v>5.78034682080925E-3</v>
      </c>
      <c r="E52" s="2">
        <v>5.22041763341067E-3</v>
      </c>
      <c r="F52" s="2">
        <v>4.6269519953730503E-3</v>
      </c>
      <c r="G52" s="2">
        <v>5.1753881541115598E-3</v>
      </c>
      <c r="H52" s="2">
        <v>6.8220579874928898E-3</v>
      </c>
      <c r="I52" s="2">
        <v>6.7758328627893797E-3</v>
      </c>
      <c r="J52" s="2">
        <v>7.8125E-3</v>
      </c>
      <c r="K52" s="2">
        <v>8.1521739130434798E-3</v>
      </c>
      <c r="L52" s="2">
        <v>8.0906148867313891E-3</v>
      </c>
      <c r="M52" s="2">
        <v>7.5987841945288799E-3</v>
      </c>
      <c r="N52" s="2">
        <v>8.9641434262948197E-3</v>
      </c>
      <c r="O52" s="2">
        <v>8.4158415841584198E-3</v>
      </c>
    </row>
    <row r="53" spans="1:15" x14ac:dyDescent="0.3">
      <c r="A53" s="8" t="s">
        <v>14</v>
      </c>
      <c r="B53" s="8" t="s">
        <v>84</v>
      </c>
      <c r="C53" s="2">
        <v>0.84011627906976705</v>
      </c>
      <c r="D53" s="2">
        <v>0.84277456647398796</v>
      </c>
      <c r="E53" s="2">
        <v>0.85034802784222696</v>
      </c>
      <c r="F53" s="2">
        <v>0.86119144013880899</v>
      </c>
      <c r="G53" s="2">
        <v>0.86313973548016099</v>
      </c>
      <c r="H53" s="2">
        <v>0.86469584991472404</v>
      </c>
      <c r="I53" s="2">
        <v>0.87012987012986998</v>
      </c>
      <c r="J53" s="2">
        <v>0.87276785714285698</v>
      </c>
      <c r="K53" s="2">
        <v>0.87608695652173896</v>
      </c>
      <c r="L53" s="2">
        <v>0.87864077669902896</v>
      </c>
      <c r="M53" s="2">
        <v>0.89463019250253295</v>
      </c>
      <c r="N53" s="2">
        <v>0.89940239043824699</v>
      </c>
      <c r="O53" s="2">
        <v>0.901980198019802</v>
      </c>
    </row>
    <row r="54" spans="1:15" x14ac:dyDescent="0.3">
      <c r="A54" s="8" t="s">
        <v>14</v>
      </c>
      <c r="B54" s="8" t="s">
        <v>17</v>
      </c>
      <c r="C54" s="2">
        <v>1.1627906976744201E-3</v>
      </c>
      <c r="D54" s="2">
        <v>1.15606936416185E-3</v>
      </c>
      <c r="E54" s="2">
        <v>2.32018561484919E-3</v>
      </c>
      <c r="F54" s="2">
        <v>1.15673799884326E-3</v>
      </c>
      <c r="G54" s="2">
        <v>1.15008625646924E-3</v>
      </c>
      <c r="H54" s="2">
        <v>1.13700966458215E-3</v>
      </c>
      <c r="I54" s="2">
        <v>1.1293054771315599E-3</v>
      </c>
      <c r="J54" s="2">
        <v>1.11607142857143E-3</v>
      </c>
      <c r="K54" s="2">
        <v>1.6304347826086999E-3</v>
      </c>
      <c r="L54" s="2">
        <v>2.15749730312837E-3</v>
      </c>
      <c r="M54" s="2">
        <v>1.5197568389057801E-3</v>
      </c>
      <c r="N54" s="2">
        <v>1.9920318725099601E-3</v>
      </c>
      <c r="O54" s="2">
        <v>4.4554455445544603E-3</v>
      </c>
    </row>
    <row r="55" spans="1:15" x14ac:dyDescent="0.3">
      <c r="A55" s="8" t="s">
        <v>14</v>
      </c>
      <c r="B55" s="8" t="s">
        <v>85</v>
      </c>
      <c r="C55" s="2">
        <v>0.13604651162790701</v>
      </c>
      <c r="D55" s="2">
        <v>0.13526011560693599</v>
      </c>
      <c r="E55" s="2">
        <v>0.12819025522041799</v>
      </c>
      <c r="F55" s="2">
        <v>0.11972238288027801</v>
      </c>
      <c r="G55" s="2">
        <v>0.118458884416331</v>
      </c>
      <c r="H55" s="2">
        <v>0.114837976122797</v>
      </c>
      <c r="I55" s="2">
        <v>0.110107284020328</v>
      </c>
      <c r="J55" s="2">
        <v>0.106026785714286</v>
      </c>
      <c r="K55" s="2">
        <v>0.102173913043478</v>
      </c>
      <c r="L55" s="2">
        <v>9.8705501618122998E-2</v>
      </c>
      <c r="M55" s="2">
        <v>7.7507598784194498E-2</v>
      </c>
      <c r="N55" s="2">
        <v>6.3745019920318696E-2</v>
      </c>
      <c r="O55" s="2">
        <v>5.59405940594059E-2</v>
      </c>
    </row>
    <row r="56" spans="1:15" x14ac:dyDescent="0.3">
      <c r="A56" s="8" t="s">
        <v>15</v>
      </c>
      <c r="B56" s="8" t="s">
        <v>81</v>
      </c>
      <c r="C56" s="2">
        <v>5.2220189589223399E-2</v>
      </c>
      <c r="D56" s="2">
        <v>5.5156276115660999E-2</v>
      </c>
      <c r="E56" s="2">
        <v>5.8151260504201698E-2</v>
      </c>
      <c r="F56" s="2">
        <v>5.8516899276946401E-2</v>
      </c>
      <c r="G56" s="2">
        <v>6.0957429186682101E-2</v>
      </c>
      <c r="H56" s="2">
        <v>6.4028895091118004E-2</v>
      </c>
      <c r="I56" s="2">
        <v>6.5412919051512697E-2</v>
      </c>
      <c r="J56" s="2">
        <v>6.6839294384204606E-2</v>
      </c>
      <c r="K56" s="2">
        <v>6.6397415185783501E-2</v>
      </c>
      <c r="L56" s="2">
        <v>7.4387947269303201E-2</v>
      </c>
      <c r="M56" s="2">
        <v>7.8907203907203904E-2</v>
      </c>
      <c r="N56" s="2">
        <v>8.1781008632439797E-2</v>
      </c>
      <c r="O56" s="2">
        <v>8.6679799969692398E-2</v>
      </c>
    </row>
    <row r="57" spans="1:15" x14ac:dyDescent="0.3">
      <c r="A57" s="8" t="s">
        <v>15</v>
      </c>
      <c r="B57" s="8" t="s">
        <v>82</v>
      </c>
      <c r="C57" s="2">
        <v>3.65873939797106E-3</v>
      </c>
      <c r="D57" s="2">
        <v>4.5127862276449901E-3</v>
      </c>
      <c r="E57" s="2">
        <v>5.0420168067226902E-3</v>
      </c>
      <c r="F57" s="2">
        <v>6.8942323860770099E-3</v>
      </c>
      <c r="G57" s="2">
        <v>7.6196786483352704E-3</v>
      </c>
      <c r="H57" s="2">
        <v>7.7163027417501201E-3</v>
      </c>
      <c r="I57" s="2">
        <v>7.5224856909239602E-3</v>
      </c>
      <c r="J57" s="2">
        <v>7.6064088040135903E-3</v>
      </c>
      <c r="K57" s="2">
        <v>9.3699515347334394E-3</v>
      </c>
      <c r="L57" s="2">
        <v>1.08286252354049E-2</v>
      </c>
      <c r="M57" s="2">
        <v>1.2667887667887699E-2</v>
      </c>
      <c r="N57" s="2">
        <v>1.5750416477358802E-2</v>
      </c>
      <c r="O57" s="2">
        <v>1.8790725867555699E-2</v>
      </c>
    </row>
    <row r="58" spans="1:15" x14ac:dyDescent="0.3">
      <c r="A58" s="8" t="s">
        <v>15</v>
      </c>
      <c r="B58" s="8" t="s">
        <v>83</v>
      </c>
      <c r="C58" s="2">
        <v>6.6522534508564801E-3</v>
      </c>
      <c r="D58" s="2">
        <v>6.85274945679425E-3</v>
      </c>
      <c r="E58" s="2">
        <v>7.5630252100840302E-3</v>
      </c>
      <c r="F58" s="2">
        <v>8.4076004708256297E-3</v>
      </c>
      <c r="G58" s="2">
        <v>9.11048534040086E-3</v>
      </c>
      <c r="H58" s="2">
        <v>1.03431292070268E-2</v>
      </c>
      <c r="I58" s="2">
        <v>1.11201962387572E-2</v>
      </c>
      <c r="J58" s="2">
        <v>1.11668554782327E-2</v>
      </c>
      <c r="K58" s="2">
        <v>1.1470113085622E-2</v>
      </c>
      <c r="L58" s="2">
        <v>1.31826741996234E-2</v>
      </c>
      <c r="M58" s="2">
        <v>1.35836385836386E-2</v>
      </c>
      <c r="N58" s="2">
        <v>1.55989701650765E-2</v>
      </c>
      <c r="O58" s="2">
        <v>1.5911501742688301E-2</v>
      </c>
    </row>
    <row r="59" spans="1:15" x14ac:dyDescent="0.3">
      <c r="A59" s="8" t="s">
        <v>15</v>
      </c>
      <c r="B59" s="8" t="s">
        <v>84</v>
      </c>
      <c r="C59" s="2">
        <v>0.74488608015965396</v>
      </c>
      <c r="D59" s="2">
        <v>0.74661541032926604</v>
      </c>
      <c r="E59" s="2">
        <v>0.74403361344537799</v>
      </c>
      <c r="F59" s="2">
        <v>0.74491340171515097</v>
      </c>
      <c r="G59" s="2">
        <v>0.74507205565678303</v>
      </c>
      <c r="H59" s="2">
        <v>0.74733212937120297</v>
      </c>
      <c r="I59" s="2">
        <v>0.75044971381847903</v>
      </c>
      <c r="J59" s="2">
        <v>0.75238711765657895</v>
      </c>
      <c r="K59" s="2">
        <v>0.75460420032310205</v>
      </c>
      <c r="L59" s="2">
        <v>0.74654739485248001</v>
      </c>
      <c r="M59" s="2">
        <v>0.75900488400488397</v>
      </c>
      <c r="N59" s="2">
        <v>0.75935180978343197</v>
      </c>
      <c r="O59" s="2">
        <v>0.75950901651765401</v>
      </c>
    </row>
    <row r="60" spans="1:15" x14ac:dyDescent="0.3">
      <c r="A60" s="8" t="s">
        <v>15</v>
      </c>
      <c r="B60" s="8" t="s">
        <v>17</v>
      </c>
      <c r="C60" s="2">
        <v>3.65873939797106E-3</v>
      </c>
      <c r="D60" s="2">
        <v>3.3428046130703701E-3</v>
      </c>
      <c r="E60" s="2">
        <v>4.20168067226891E-3</v>
      </c>
      <c r="F60" s="2">
        <v>5.0445602824953804E-3</v>
      </c>
      <c r="G60" s="2">
        <v>4.9693556402186497E-3</v>
      </c>
      <c r="H60" s="2">
        <v>5.2536529305532804E-3</v>
      </c>
      <c r="I60" s="2">
        <v>5.7236304170073596E-3</v>
      </c>
      <c r="J60" s="2">
        <v>6.1498624372875897E-3</v>
      </c>
      <c r="K60" s="2">
        <v>6.9466882067851397E-3</v>
      </c>
      <c r="L60" s="2">
        <v>6.9052102950408001E-3</v>
      </c>
      <c r="M60" s="2">
        <v>8.2417582417582402E-3</v>
      </c>
      <c r="N60" s="2">
        <v>1.09041344843253E-2</v>
      </c>
      <c r="O60" s="2">
        <v>1.22745870586453E-2</v>
      </c>
    </row>
    <row r="61" spans="1:15" x14ac:dyDescent="0.3">
      <c r="A61" s="8" t="s">
        <v>15</v>
      </c>
      <c r="B61" s="8" t="s">
        <v>85</v>
      </c>
      <c r="C61" s="2">
        <v>0.188923998004324</v>
      </c>
      <c r="D61" s="2">
        <v>0.183519973257563</v>
      </c>
      <c r="E61" s="2">
        <v>0.18100840336134499</v>
      </c>
      <c r="F61" s="2">
        <v>0.17622330586850499</v>
      </c>
      <c r="G61" s="2">
        <v>0.17227099552757999</v>
      </c>
      <c r="H61" s="2">
        <v>0.16532589065834799</v>
      </c>
      <c r="I61" s="2">
        <v>0.15977105478331999</v>
      </c>
      <c r="J61" s="2">
        <v>0.15585046123968299</v>
      </c>
      <c r="K61" s="2">
        <v>0.151211631663974</v>
      </c>
      <c r="L61" s="2">
        <v>0.148148148148148</v>
      </c>
      <c r="M61" s="2">
        <v>0.127594627594628</v>
      </c>
      <c r="N61" s="2">
        <v>0.116613660457368</v>
      </c>
      <c r="O61" s="2">
        <v>0.106834368843764</v>
      </c>
    </row>
    <row r="62" spans="1:15" x14ac:dyDescent="0.3">
      <c r="A62" s="8" t="s">
        <v>16</v>
      </c>
      <c r="B62" s="8" t="s">
        <v>81</v>
      </c>
      <c r="C62" s="2">
        <v>0.13483575248281099</v>
      </c>
      <c r="D62" s="2">
        <v>0.13203124999999999</v>
      </c>
      <c r="E62" s="2">
        <v>0.13408913213448001</v>
      </c>
      <c r="F62" s="2">
        <v>0.13406507252058</v>
      </c>
      <c r="G62" s="2">
        <v>0.128805620608899</v>
      </c>
      <c r="H62" s="2">
        <v>0.13045156310304901</v>
      </c>
      <c r="I62" s="2">
        <v>0.12615384615384601</v>
      </c>
      <c r="J62" s="2">
        <v>0.12695984703632901</v>
      </c>
      <c r="K62" s="2">
        <v>0.123849693251534</v>
      </c>
      <c r="L62" s="2">
        <v>0.12560929883764499</v>
      </c>
      <c r="M62" s="2">
        <v>0.14119259766963699</v>
      </c>
      <c r="N62" s="2">
        <v>0.143911439114391</v>
      </c>
      <c r="O62" s="2">
        <v>0.14818617385352501</v>
      </c>
    </row>
    <row r="63" spans="1:15" x14ac:dyDescent="0.3">
      <c r="A63" s="8" t="s">
        <v>16</v>
      </c>
      <c r="B63" s="8" t="s">
        <v>82</v>
      </c>
      <c r="C63" s="2">
        <v>7.6394194041252902E-3</v>
      </c>
      <c r="D63" s="2">
        <v>7.8125E-3</v>
      </c>
      <c r="E63" s="2">
        <v>6.6458170445660696E-3</v>
      </c>
      <c r="F63" s="2">
        <v>7.0560564484515899E-3</v>
      </c>
      <c r="G63" s="2">
        <v>7.4160811865729903E-3</v>
      </c>
      <c r="H63" s="2">
        <v>8.4909301428020105E-3</v>
      </c>
      <c r="I63" s="2">
        <v>7.6923076923076901E-3</v>
      </c>
      <c r="J63" s="2">
        <v>8.0305927342256209E-3</v>
      </c>
      <c r="K63" s="2">
        <v>8.8190184049079696E-3</v>
      </c>
      <c r="L63" s="2">
        <v>9.3738282714660708E-3</v>
      </c>
      <c r="M63" s="2">
        <v>1.23372172721042E-2</v>
      </c>
      <c r="N63" s="2">
        <v>1.9792016101979198E-2</v>
      </c>
      <c r="O63" s="2">
        <v>2.0876112251882298E-2</v>
      </c>
    </row>
    <row r="64" spans="1:15" x14ac:dyDescent="0.3">
      <c r="A64" s="8" t="s">
        <v>16</v>
      </c>
      <c r="B64" s="8" t="s">
        <v>83</v>
      </c>
      <c r="C64" s="2">
        <v>3.8197097020626399E-3</v>
      </c>
      <c r="D64" s="2">
        <v>3.90625E-3</v>
      </c>
      <c r="E64" s="2">
        <v>4.6911649726348696E-3</v>
      </c>
      <c r="F64" s="2">
        <v>6.2720501764014103E-3</v>
      </c>
      <c r="G64" s="2">
        <v>8.1967213114754103E-3</v>
      </c>
      <c r="H64" s="2">
        <v>9.2628328830567305E-3</v>
      </c>
      <c r="I64" s="2">
        <v>1.03846153846154E-2</v>
      </c>
      <c r="J64" s="2">
        <v>1.2237093690248601E-2</v>
      </c>
      <c r="K64" s="2">
        <v>1.22699386503067E-2</v>
      </c>
      <c r="L64" s="2">
        <v>1.3498312710911099E-2</v>
      </c>
      <c r="M64" s="2">
        <v>1.7135023989033601E-2</v>
      </c>
      <c r="N64" s="2">
        <v>1.7779268701777901E-2</v>
      </c>
      <c r="O64" s="2">
        <v>2.05338809034908E-2</v>
      </c>
    </row>
    <row r="65" spans="1:16" x14ac:dyDescent="0.3">
      <c r="A65" s="8" t="s">
        <v>16</v>
      </c>
      <c r="B65" s="8" t="s">
        <v>84</v>
      </c>
      <c r="C65" s="2">
        <v>0.65966386554621803</v>
      </c>
      <c r="D65" s="2">
        <v>0.66171875000000002</v>
      </c>
      <c r="E65" s="2">
        <v>0.66379984362783395</v>
      </c>
      <c r="F65" s="2">
        <v>0.6671893375147</v>
      </c>
      <c r="G65" s="2">
        <v>0.676424668227947</v>
      </c>
      <c r="H65" s="2">
        <v>0.67657275183326904</v>
      </c>
      <c r="I65" s="2">
        <v>0.69192307692307697</v>
      </c>
      <c r="J65" s="2">
        <v>0.69369024856596595</v>
      </c>
      <c r="K65" s="2">
        <v>0.69593558282208601</v>
      </c>
      <c r="L65" s="2">
        <v>0.697412823397075</v>
      </c>
      <c r="M65" s="2">
        <v>0.69054146675805395</v>
      </c>
      <c r="N65" s="2">
        <v>0.69272056356927203</v>
      </c>
      <c r="O65" s="2">
        <v>0.69096509240246395</v>
      </c>
    </row>
    <row r="66" spans="1:16" x14ac:dyDescent="0.3">
      <c r="A66" s="8" t="s">
        <v>16</v>
      </c>
      <c r="B66" s="8" t="s">
        <v>17</v>
      </c>
      <c r="C66" s="2">
        <v>6.8754774637127597E-3</v>
      </c>
      <c r="D66" s="2">
        <v>7.0312500000000002E-3</v>
      </c>
      <c r="E66" s="2">
        <v>7.4276778733385496E-3</v>
      </c>
      <c r="F66" s="2">
        <v>8.2320658565268497E-3</v>
      </c>
      <c r="G66" s="2">
        <v>8.5870413739266207E-3</v>
      </c>
      <c r="H66" s="2">
        <v>1.0034735623311501E-2</v>
      </c>
      <c r="I66" s="2">
        <v>9.6153846153846194E-3</v>
      </c>
      <c r="J66" s="2">
        <v>1.0325047801147199E-2</v>
      </c>
      <c r="K66" s="2">
        <v>1.1119631901840499E-2</v>
      </c>
      <c r="L66" s="2">
        <v>1.23734533183352E-2</v>
      </c>
      <c r="M66" s="2">
        <v>1.4050719671007499E-2</v>
      </c>
      <c r="N66" s="2">
        <v>1.7779268701777901E-2</v>
      </c>
      <c r="O66" s="2">
        <v>2.19028062970568E-2</v>
      </c>
    </row>
    <row r="67" spans="1:16" x14ac:dyDescent="0.3">
      <c r="A67" s="8" t="s">
        <v>16</v>
      </c>
      <c r="B67" s="8" t="s">
        <v>85</v>
      </c>
      <c r="C67" s="2">
        <v>0.18716577540106999</v>
      </c>
      <c r="D67" s="2">
        <v>0.1875</v>
      </c>
      <c r="E67" s="2">
        <v>0.18334636434714599</v>
      </c>
      <c r="F67" s="2">
        <v>0.17718541748333999</v>
      </c>
      <c r="G67" s="2">
        <v>0.17056986729117901</v>
      </c>
      <c r="H67" s="2">
        <v>0.16518718641451199</v>
      </c>
      <c r="I67" s="2">
        <v>0.154230769230769</v>
      </c>
      <c r="J67" s="2">
        <v>0.14875717017208401</v>
      </c>
      <c r="K67" s="2">
        <v>0.14800613496932499</v>
      </c>
      <c r="L67" s="2">
        <v>0.14173228346456701</v>
      </c>
      <c r="M67" s="2">
        <v>0.124742974640164</v>
      </c>
      <c r="N67" s="2">
        <v>0.108017443810802</v>
      </c>
      <c r="O67" s="2">
        <v>9.7535934291581097E-2</v>
      </c>
    </row>
    <row r="68" spans="1:16" x14ac:dyDescent="0.3">
      <c r="A68" s="8" t="s">
        <v>17</v>
      </c>
      <c r="B68" s="8" t="s">
        <v>81</v>
      </c>
      <c r="C68" s="2">
        <v>6.7251461988304104E-2</v>
      </c>
      <c r="D68" s="2">
        <v>7.7680525164113806E-2</v>
      </c>
      <c r="E68" s="2">
        <v>6.5159574468085096E-2</v>
      </c>
      <c r="F68" s="2">
        <v>4.95049504950495E-2</v>
      </c>
      <c r="G68" s="2">
        <v>4.6357615894039701E-2</v>
      </c>
      <c r="H68" s="2">
        <v>6.6815144766147E-2</v>
      </c>
      <c r="I68" s="2">
        <v>6.3725490196078399E-2</v>
      </c>
      <c r="J68" s="2">
        <v>6.1068702290076299E-2</v>
      </c>
      <c r="K68" s="2">
        <v>9.1358024691357995E-2</v>
      </c>
      <c r="L68" s="2">
        <v>8.2051282051282107E-2</v>
      </c>
      <c r="M68" s="2">
        <v>0.117381489841986</v>
      </c>
      <c r="N68" s="2">
        <v>0.102827763496144</v>
      </c>
      <c r="O68" s="2">
        <v>0.194244604316547</v>
      </c>
    </row>
    <row r="69" spans="1:16" x14ac:dyDescent="0.3">
      <c r="A69" s="8" t="s">
        <v>17</v>
      </c>
      <c r="B69" s="8" t="s">
        <v>82</v>
      </c>
      <c r="C69" s="2">
        <v>2.2417153996101401E-2</v>
      </c>
      <c r="D69" s="2">
        <v>2.40700218818381E-2</v>
      </c>
      <c r="E69" s="2">
        <v>2.5265957446808499E-2</v>
      </c>
      <c r="F69" s="2">
        <v>1.7821782178217799E-2</v>
      </c>
      <c r="G69" s="2">
        <v>4.4150110375275903E-3</v>
      </c>
      <c r="H69" s="2">
        <v>2.0044543429844099E-2</v>
      </c>
      <c r="I69" s="2">
        <v>2.4509803921568601E-3</v>
      </c>
      <c r="J69" s="2">
        <v>7.63358778625954E-3</v>
      </c>
      <c r="K69" s="2">
        <v>4.9382716049382698E-3</v>
      </c>
      <c r="L69" s="2">
        <v>1.7948717948717899E-2</v>
      </c>
      <c r="M69" s="2">
        <v>2.4830699774266399E-2</v>
      </c>
      <c r="N69" s="2">
        <v>1.02827763496144E-2</v>
      </c>
      <c r="O69" s="2">
        <v>4.8920863309352497E-2</v>
      </c>
    </row>
    <row r="70" spans="1:16" x14ac:dyDescent="0.3">
      <c r="A70" s="8" t="s">
        <v>17</v>
      </c>
      <c r="B70" s="8" t="s">
        <v>83</v>
      </c>
      <c r="C70" s="2">
        <v>1.55945419103314E-2</v>
      </c>
      <c r="D70" s="2">
        <v>1.3129102844638901E-2</v>
      </c>
      <c r="E70" s="2">
        <v>1.5957446808510599E-2</v>
      </c>
      <c r="F70" s="2">
        <v>1.7821782178217799E-2</v>
      </c>
      <c r="G70" s="2">
        <v>1.54525386313466E-2</v>
      </c>
      <c r="H70" s="2">
        <v>1.3363028953229401E-2</v>
      </c>
      <c r="I70" s="2">
        <v>9.8039215686274508E-3</v>
      </c>
      <c r="J70" s="2">
        <v>1.5267175572519101E-2</v>
      </c>
      <c r="K70" s="2">
        <v>1.2345679012345699E-2</v>
      </c>
      <c r="L70" s="2">
        <v>1.2820512820512799E-2</v>
      </c>
      <c r="M70" s="2">
        <v>1.35440180586907E-2</v>
      </c>
      <c r="N70" s="2">
        <v>1.7994858611825201E-2</v>
      </c>
      <c r="O70" s="2">
        <v>2.4460431654676301E-2</v>
      </c>
    </row>
    <row r="71" spans="1:16" x14ac:dyDescent="0.3">
      <c r="A71" s="8" t="s">
        <v>17</v>
      </c>
      <c r="B71" s="8" t="s">
        <v>84</v>
      </c>
      <c r="C71" s="2">
        <v>0.63937621832358704</v>
      </c>
      <c r="D71" s="2">
        <v>0.65426695842450799</v>
      </c>
      <c r="E71" s="2">
        <v>0.69547872340425498</v>
      </c>
      <c r="F71" s="2">
        <v>0.74257425742574301</v>
      </c>
      <c r="G71" s="2">
        <v>0.80573951434878599</v>
      </c>
      <c r="H71" s="2">
        <v>0.78173719376392004</v>
      </c>
      <c r="I71" s="2">
        <v>0.81862745098039202</v>
      </c>
      <c r="J71" s="2">
        <v>0.79389312977099202</v>
      </c>
      <c r="K71" s="2">
        <v>0.77777777777777801</v>
      </c>
      <c r="L71" s="2">
        <v>0.77435897435897405</v>
      </c>
      <c r="M71" s="2">
        <v>0.74266365688487601</v>
      </c>
      <c r="N71" s="2">
        <v>0.76863753213367603</v>
      </c>
      <c r="O71" s="2">
        <v>0.63884892086330902</v>
      </c>
    </row>
    <row r="72" spans="1:16" x14ac:dyDescent="0.3">
      <c r="A72" s="8" t="s">
        <v>17</v>
      </c>
      <c r="B72" s="8" t="s">
        <v>17</v>
      </c>
      <c r="C72" s="2">
        <v>1.6569200779727102E-2</v>
      </c>
      <c r="D72" s="2">
        <v>1.64113785557987E-2</v>
      </c>
      <c r="E72" s="2">
        <v>2.3936170212765999E-2</v>
      </c>
      <c r="F72" s="2">
        <v>1.58415841584158E-2</v>
      </c>
      <c r="G72" s="2">
        <v>6.6225165562913899E-3</v>
      </c>
      <c r="H72" s="2">
        <v>1.1135857461024501E-2</v>
      </c>
      <c r="I72" s="2">
        <v>4.9019607843137298E-3</v>
      </c>
      <c r="J72" s="2">
        <v>1.01781170483461E-2</v>
      </c>
      <c r="K72" s="2">
        <v>1.48148148148148E-2</v>
      </c>
      <c r="L72" s="2">
        <v>1.2820512820512799E-2</v>
      </c>
      <c r="M72" s="2">
        <v>1.5801354401805901E-2</v>
      </c>
      <c r="N72" s="2">
        <v>1.5424164524421601E-2</v>
      </c>
      <c r="O72" s="2">
        <v>2.5899280575539599E-2</v>
      </c>
    </row>
    <row r="73" spans="1:16" x14ac:dyDescent="0.3">
      <c r="A73" s="8" t="s">
        <v>17</v>
      </c>
      <c r="B73" s="8" t="s">
        <v>85</v>
      </c>
      <c r="C73" s="2">
        <v>0.238791423001949</v>
      </c>
      <c r="D73" s="2">
        <v>0.21444201312910299</v>
      </c>
      <c r="E73" s="2">
        <v>0.17420212765957399</v>
      </c>
      <c r="F73" s="2">
        <v>0.15643564356435599</v>
      </c>
      <c r="G73" s="2">
        <v>0.12141280353200901</v>
      </c>
      <c r="H73" s="2">
        <v>0.106904231625835</v>
      </c>
      <c r="I73" s="2">
        <v>0.100490196078431</v>
      </c>
      <c r="J73" s="2">
        <v>0.11195928753180701</v>
      </c>
      <c r="K73" s="2">
        <v>9.8765432098765399E-2</v>
      </c>
      <c r="L73" s="2">
        <v>0.1</v>
      </c>
      <c r="M73" s="2">
        <v>8.5778781038374705E-2</v>
      </c>
      <c r="N73" s="2">
        <v>8.4832904884318799E-2</v>
      </c>
      <c r="O73" s="2">
        <v>6.7625899280575497E-2</v>
      </c>
    </row>
    <row r="74" spans="1:16" x14ac:dyDescent="0.3">
      <c r="A74" s="15"/>
      <c r="B74" s="15"/>
    </row>
    <row r="75" spans="1:16" x14ac:dyDescent="0.3">
      <c r="A75" s="15"/>
      <c r="B75" s="15"/>
    </row>
    <row r="76" spans="1:16" x14ac:dyDescent="0.3">
      <c r="A76" s="15"/>
      <c r="B76" s="13"/>
      <c r="C76" s="18" t="s">
        <v>38</v>
      </c>
      <c r="D76" s="18"/>
      <c r="E76" s="18"/>
      <c r="F76" s="18"/>
      <c r="G76" s="18"/>
      <c r="H76" s="18"/>
      <c r="I76" s="18"/>
      <c r="J76" s="18"/>
      <c r="K76" s="18"/>
      <c r="L76" s="18"/>
      <c r="M76" s="18"/>
      <c r="N76" s="18"/>
      <c r="O76" s="6" t="s">
        <v>39</v>
      </c>
      <c r="P76" s="6" t="s">
        <v>40</v>
      </c>
    </row>
    <row r="77" spans="1:16" x14ac:dyDescent="0.3">
      <c r="A77" s="9" t="s">
        <v>41</v>
      </c>
      <c r="B77" s="9" t="s">
        <v>41</v>
      </c>
      <c r="C77" s="4" t="s">
        <v>19</v>
      </c>
      <c r="D77" s="4" t="s">
        <v>20</v>
      </c>
      <c r="E77" s="4" t="s">
        <v>21</v>
      </c>
      <c r="F77" s="4" t="s">
        <v>22</v>
      </c>
      <c r="G77" s="4" t="s">
        <v>23</v>
      </c>
      <c r="H77" s="4" t="s">
        <v>24</v>
      </c>
      <c r="I77" s="4" t="s">
        <v>25</v>
      </c>
      <c r="J77" s="4" t="s">
        <v>26</v>
      </c>
      <c r="K77" s="4" t="s">
        <v>27</v>
      </c>
      <c r="L77" s="4" t="s">
        <v>28</v>
      </c>
      <c r="M77" s="4" t="s">
        <v>29</v>
      </c>
      <c r="N77" s="4" t="s">
        <v>30</v>
      </c>
      <c r="O77" s="4" t="s">
        <v>31</v>
      </c>
      <c r="P77" s="4" t="s">
        <v>32</v>
      </c>
    </row>
    <row r="78" spans="1:16" x14ac:dyDescent="0.3">
      <c r="A78" s="8" t="s">
        <v>13</v>
      </c>
      <c r="B78" s="8" t="s">
        <v>81</v>
      </c>
      <c r="C78" s="2">
        <v>4.3686989918386897E-2</v>
      </c>
      <c r="D78" s="2">
        <v>4.1214351425942999E-2</v>
      </c>
      <c r="E78" s="2">
        <v>2.7831772397950202E-2</v>
      </c>
      <c r="F78" s="2">
        <v>3.8339207427146901E-2</v>
      </c>
      <c r="G78" s="2">
        <v>3.9241659077738203E-2</v>
      </c>
      <c r="H78" s="2">
        <v>3.59276666932207E-2</v>
      </c>
      <c r="I78" s="2">
        <v>3.9603199015687499E-2</v>
      </c>
      <c r="J78" s="2">
        <v>4.7118869738886002E-2</v>
      </c>
      <c r="K78" s="2">
        <v>4.4221531506075197E-2</v>
      </c>
      <c r="L78" s="2">
        <v>4.9857935326748697E-2</v>
      </c>
      <c r="M78" s="2">
        <v>6.2310715896642797E-2</v>
      </c>
      <c r="N78" s="2">
        <v>5.7442678636418797E-2</v>
      </c>
      <c r="O78" s="3">
        <v>0.23149194687764901</v>
      </c>
      <c r="P78" s="3">
        <v>0.54028980385227099</v>
      </c>
    </row>
    <row r="79" spans="1:16" x14ac:dyDescent="0.3">
      <c r="A79" s="8" t="s">
        <v>13</v>
      </c>
      <c r="B79" s="8" t="s">
        <v>82</v>
      </c>
      <c r="C79" s="2">
        <v>8.1652257444764606E-2</v>
      </c>
      <c r="D79" s="2">
        <v>8.8809946714032001E-2</v>
      </c>
      <c r="E79" s="2">
        <v>8.1566068515497595E-2</v>
      </c>
      <c r="F79" s="2">
        <v>6.9381598793363503E-2</v>
      </c>
      <c r="G79" s="2">
        <v>6.0648801128349798E-2</v>
      </c>
      <c r="H79" s="2">
        <v>6.5159574468085096E-2</v>
      </c>
      <c r="I79" s="2">
        <v>0.10237203495630499</v>
      </c>
      <c r="J79" s="2">
        <v>0.109286523216308</v>
      </c>
      <c r="K79" s="2">
        <v>0.161306789178152</v>
      </c>
      <c r="L79" s="2">
        <v>0.16439560439560399</v>
      </c>
      <c r="M79" s="2">
        <v>0.22197055492638701</v>
      </c>
      <c r="N79" s="2">
        <v>0.13778189681804101</v>
      </c>
      <c r="O79" s="3">
        <v>0.88004083716181702</v>
      </c>
      <c r="P79" s="3">
        <v>2.0040783034257701</v>
      </c>
    </row>
    <row r="80" spans="1:16" x14ac:dyDescent="0.3">
      <c r="A80" s="8" t="s">
        <v>13</v>
      </c>
      <c r="B80" s="8" t="s">
        <v>83</v>
      </c>
      <c r="C80" s="2">
        <v>5.0393700787401602E-2</v>
      </c>
      <c r="D80" s="2">
        <v>6.4467766116941494E-2</v>
      </c>
      <c r="E80" s="2">
        <v>8.7323943661971798E-2</v>
      </c>
      <c r="F80" s="2">
        <v>8.1606217616580295E-2</v>
      </c>
      <c r="G80" s="2">
        <v>6.7065868263472994E-2</v>
      </c>
      <c r="H80" s="2">
        <v>4.9382716049382699E-2</v>
      </c>
      <c r="I80" s="2">
        <v>6.3101604278074902E-2</v>
      </c>
      <c r="J80" s="2">
        <v>6.9416498993963793E-2</v>
      </c>
      <c r="K80" s="2">
        <v>7.1495766698024502E-2</v>
      </c>
      <c r="L80" s="2">
        <v>7.7260755048287999E-2</v>
      </c>
      <c r="M80" s="2">
        <v>5.8679706601466999E-2</v>
      </c>
      <c r="N80" s="2">
        <v>5.08083140877598E-2</v>
      </c>
      <c r="O80" s="3">
        <v>0.28410159924741302</v>
      </c>
      <c r="P80" s="3">
        <v>0.92253521126760596</v>
      </c>
    </row>
    <row r="81" spans="1:16" x14ac:dyDescent="0.3">
      <c r="A81" s="8" t="s">
        <v>13</v>
      </c>
      <c r="B81" s="8" t="s">
        <v>84</v>
      </c>
      <c r="C81" s="2">
        <v>-7.0954695426969901E-5</v>
      </c>
      <c r="D81" s="2">
        <v>-5.8896576193010501E-3</v>
      </c>
      <c r="E81" s="2">
        <v>9.6363182126414204E-4</v>
      </c>
      <c r="F81" s="2">
        <v>9.4487627469157804E-3</v>
      </c>
      <c r="G81" s="2">
        <v>6.9937480131397698E-3</v>
      </c>
      <c r="H81" s="2">
        <v>4.5950401627556196E-3</v>
      </c>
      <c r="I81" s="2">
        <v>6.1103351955307302E-3</v>
      </c>
      <c r="J81" s="2">
        <v>1.9469026548672601E-2</v>
      </c>
      <c r="K81" s="2">
        <v>3.7445533769063198E-3</v>
      </c>
      <c r="L81" s="2">
        <v>-2.3400936037441498E-3</v>
      </c>
      <c r="M81" s="2">
        <v>8.7704388618825794E-3</v>
      </c>
      <c r="N81" s="2">
        <v>3.4709351305813002E-3</v>
      </c>
      <c r="O81" s="3">
        <v>1.36846405228758E-2</v>
      </c>
      <c r="P81" s="3">
        <v>6.2778828651986196E-2</v>
      </c>
    </row>
    <row r="82" spans="1:16" x14ac:dyDescent="0.3">
      <c r="A82" s="8" t="s">
        <v>13</v>
      </c>
      <c r="B82" s="8" t="s">
        <v>17</v>
      </c>
      <c r="C82" s="2">
        <v>8.4690553745928293E-2</v>
      </c>
      <c r="D82" s="2">
        <v>5.7057057057057103E-2</v>
      </c>
      <c r="E82" s="2">
        <v>7.9545454545454503E-2</v>
      </c>
      <c r="F82" s="2">
        <v>6.4473684210526294E-2</v>
      </c>
      <c r="G82" s="2">
        <v>5.56242274412855E-2</v>
      </c>
      <c r="H82" s="2">
        <v>6.3231850117096006E-2</v>
      </c>
      <c r="I82" s="2">
        <v>9.4713656387665199E-2</v>
      </c>
      <c r="J82" s="2">
        <v>6.8410462776660005E-2</v>
      </c>
      <c r="K82" s="2">
        <v>0.11111111111111099</v>
      </c>
      <c r="L82" s="2">
        <v>0.110169491525424</v>
      </c>
      <c r="M82" s="2">
        <v>0.129007633587786</v>
      </c>
      <c r="N82" s="2">
        <v>0.14604462474645</v>
      </c>
      <c r="O82" s="3">
        <v>0.596045197740113</v>
      </c>
      <c r="P82" s="3">
        <v>1.4076704545454499</v>
      </c>
    </row>
    <row r="83" spans="1:16" x14ac:dyDescent="0.3">
      <c r="A83" s="8" t="s">
        <v>13</v>
      </c>
      <c r="B83" s="8" t="s">
        <v>85</v>
      </c>
      <c r="C83" s="2">
        <v>-1.2495119094103901E-2</v>
      </c>
      <c r="D83" s="2">
        <v>-3.6114406221167801E-2</v>
      </c>
      <c r="E83" s="2">
        <v>-3.7741009161766703E-2</v>
      </c>
      <c r="F83" s="2">
        <v>-2.35895978399886E-2</v>
      </c>
      <c r="G83" s="2">
        <v>-2.0521030417697601E-2</v>
      </c>
      <c r="H83" s="2">
        <v>-2.36255572065379E-2</v>
      </c>
      <c r="I83" s="2">
        <v>-2.02404504641607E-2</v>
      </c>
      <c r="J83" s="2">
        <v>-9.4749922336129205E-3</v>
      </c>
      <c r="K83" s="2">
        <v>-1.14473890544143E-2</v>
      </c>
      <c r="L83" s="2">
        <v>-0.13895939086294401</v>
      </c>
      <c r="M83" s="2">
        <v>-9.9852616064848895E-2</v>
      </c>
      <c r="N83" s="2">
        <v>-6.5288579615227202E-2</v>
      </c>
      <c r="O83" s="3">
        <v>-0.28383252312999802</v>
      </c>
      <c r="P83" s="3">
        <v>-0.37549569260221499</v>
      </c>
    </row>
    <row r="84" spans="1:16" x14ac:dyDescent="0.3">
      <c r="A84" s="8" t="s">
        <v>14</v>
      </c>
      <c r="B84" s="8" t="s">
        <v>81</v>
      </c>
      <c r="C84" s="2">
        <v>-0.19354838709677399</v>
      </c>
      <c r="D84" s="2">
        <v>-0.08</v>
      </c>
      <c r="E84" s="2">
        <v>-4.3478260869565202E-2</v>
      </c>
      <c r="F84" s="2">
        <v>-9.0909090909090898E-2</v>
      </c>
      <c r="G84" s="2">
        <v>0.05</v>
      </c>
      <c r="H84" s="2">
        <v>-4.7619047619047603E-2</v>
      </c>
      <c r="I84" s="2">
        <v>0</v>
      </c>
      <c r="J84" s="2">
        <v>0</v>
      </c>
      <c r="K84" s="2">
        <v>0</v>
      </c>
      <c r="L84" s="2">
        <v>0.45</v>
      </c>
      <c r="M84" s="2">
        <v>0.20689655172413801</v>
      </c>
      <c r="N84" s="2">
        <v>0.17142857142857101</v>
      </c>
      <c r="O84" s="3">
        <v>1.05</v>
      </c>
      <c r="P84" s="3">
        <v>0.78260869565217395</v>
      </c>
    </row>
    <row r="85" spans="1:16" x14ac:dyDescent="0.3">
      <c r="A85" s="8" t="s">
        <v>14</v>
      </c>
      <c r="B85" s="8" t="s">
        <v>82</v>
      </c>
      <c r="C85" s="2">
        <v>0</v>
      </c>
      <c r="D85" s="2">
        <v>0</v>
      </c>
      <c r="E85" s="2">
        <v>0</v>
      </c>
      <c r="F85" s="2">
        <v>0</v>
      </c>
      <c r="G85" s="2">
        <v>0</v>
      </c>
      <c r="H85" s="2">
        <v>0</v>
      </c>
      <c r="I85" s="2">
        <v>1</v>
      </c>
      <c r="J85" s="2">
        <v>0</v>
      </c>
      <c r="K85" s="2">
        <v>0.5</v>
      </c>
      <c r="L85" s="2">
        <v>1.6666666666666701</v>
      </c>
      <c r="M85" s="2">
        <v>1.125</v>
      </c>
      <c r="N85" s="2">
        <v>5.8823529411764698E-2</v>
      </c>
      <c r="O85" s="3">
        <v>8</v>
      </c>
      <c r="P85" s="3">
        <v>17</v>
      </c>
    </row>
    <row r="86" spans="1:16" x14ac:dyDescent="0.3">
      <c r="A86" s="8" t="s">
        <v>14</v>
      </c>
      <c r="B86" s="8" t="s">
        <v>83</v>
      </c>
      <c r="C86" s="2">
        <v>0.42857142857142899</v>
      </c>
      <c r="D86" s="2">
        <v>-0.1</v>
      </c>
      <c r="E86" s="2">
        <v>-0.11111111111111099</v>
      </c>
      <c r="F86" s="2">
        <v>0.125</v>
      </c>
      <c r="G86" s="2">
        <v>0.33333333333333298</v>
      </c>
      <c r="H86" s="2">
        <v>0</v>
      </c>
      <c r="I86" s="2">
        <v>0.16666666666666699</v>
      </c>
      <c r="J86" s="2">
        <v>7.1428571428571397E-2</v>
      </c>
      <c r="K86" s="2">
        <v>0</v>
      </c>
      <c r="L86" s="2">
        <v>0</v>
      </c>
      <c r="M86" s="2">
        <v>0.2</v>
      </c>
      <c r="N86" s="2">
        <v>-5.5555555555555601E-2</v>
      </c>
      <c r="O86" s="3">
        <v>0.133333333333333</v>
      </c>
      <c r="P86" s="3">
        <v>0.88888888888888895</v>
      </c>
    </row>
    <row r="87" spans="1:16" x14ac:dyDescent="0.3">
      <c r="A87" s="8" t="s">
        <v>14</v>
      </c>
      <c r="B87" s="8" t="s">
        <v>84</v>
      </c>
      <c r="C87" s="2">
        <v>8.9965397923875406E-3</v>
      </c>
      <c r="D87" s="2">
        <v>5.4869684499314099E-3</v>
      </c>
      <c r="E87" s="2">
        <v>1.5688949522510199E-2</v>
      </c>
      <c r="F87" s="2">
        <v>8.0591000671591702E-3</v>
      </c>
      <c r="G87" s="2">
        <v>1.3324450366422399E-2</v>
      </c>
      <c r="H87" s="2">
        <v>1.3149243918474701E-2</v>
      </c>
      <c r="I87" s="2">
        <v>1.49253731343284E-2</v>
      </c>
      <c r="J87" s="2">
        <v>3.0690537084398999E-2</v>
      </c>
      <c r="K87" s="2">
        <v>1.0545905707195999E-2</v>
      </c>
      <c r="L87" s="2">
        <v>8.4100675260896193E-2</v>
      </c>
      <c r="M87" s="2">
        <v>2.26500566251416E-2</v>
      </c>
      <c r="N87" s="2">
        <v>8.8593576965670003E-3</v>
      </c>
      <c r="O87" s="3">
        <v>0.130272952853598</v>
      </c>
      <c r="P87" s="3">
        <v>0.242837653478854</v>
      </c>
    </row>
    <row r="88" spans="1:16" x14ac:dyDescent="0.3">
      <c r="A88" s="8" t="s">
        <v>14</v>
      </c>
      <c r="B88" s="8" t="s">
        <v>17</v>
      </c>
      <c r="C88" s="2">
        <v>0</v>
      </c>
      <c r="D88" s="2">
        <v>1</v>
      </c>
      <c r="E88" s="2">
        <v>-0.5</v>
      </c>
      <c r="F88" s="2">
        <v>0</v>
      </c>
      <c r="G88" s="2">
        <v>0</v>
      </c>
      <c r="H88" s="2">
        <v>0</v>
      </c>
      <c r="I88" s="2">
        <v>0</v>
      </c>
      <c r="J88" s="2">
        <v>0.5</v>
      </c>
      <c r="K88" s="2">
        <v>0.33333333333333298</v>
      </c>
      <c r="L88" s="2">
        <v>-0.25</v>
      </c>
      <c r="M88" s="2">
        <v>0.33333333333333298</v>
      </c>
      <c r="N88" s="2">
        <v>1.25</v>
      </c>
      <c r="O88" s="3">
        <v>2</v>
      </c>
      <c r="P88" s="3">
        <v>1.25</v>
      </c>
    </row>
    <row r="89" spans="1:16" x14ac:dyDescent="0.3">
      <c r="A89" s="8" t="s">
        <v>14</v>
      </c>
      <c r="B89" s="8" t="s">
        <v>85</v>
      </c>
      <c r="C89" s="2">
        <v>0</v>
      </c>
      <c r="D89" s="2">
        <v>-5.5555555555555601E-2</v>
      </c>
      <c r="E89" s="2">
        <v>-6.3348416289592799E-2</v>
      </c>
      <c r="F89" s="2">
        <v>-4.8309178743961402E-3</v>
      </c>
      <c r="G89" s="2">
        <v>-1.94174757281553E-2</v>
      </c>
      <c r="H89" s="2">
        <v>-3.4653465346534698E-2</v>
      </c>
      <c r="I89" s="2">
        <v>-2.5641025641025599E-2</v>
      </c>
      <c r="J89" s="2">
        <v>-1.05263157894737E-2</v>
      </c>
      <c r="K89" s="2">
        <v>-2.6595744680851099E-2</v>
      </c>
      <c r="L89" s="2">
        <v>-0.16393442622950799</v>
      </c>
      <c r="M89" s="2">
        <v>-0.16339869281045799</v>
      </c>
      <c r="N89" s="2">
        <v>-0.1171875</v>
      </c>
      <c r="O89" s="3">
        <v>-0.39893617021276601</v>
      </c>
      <c r="P89" s="3">
        <v>-0.48868778280543002</v>
      </c>
    </row>
    <row r="90" spans="1:16" x14ac:dyDescent="0.3">
      <c r="A90" s="8" t="s">
        <v>15</v>
      </c>
      <c r="B90" s="8" t="s">
        <v>81</v>
      </c>
      <c r="C90" s="2">
        <v>5.0955414012738898E-2</v>
      </c>
      <c r="D90" s="2">
        <v>4.8484848484848499E-2</v>
      </c>
      <c r="E90" s="2">
        <v>5.78034682080925E-3</v>
      </c>
      <c r="F90" s="2">
        <v>5.7471264367816098E-2</v>
      </c>
      <c r="G90" s="2">
        <v>5.9782608695652197E-2</v>
      </c>
      <c r="H90" s="2">
        <v>2.5641025641025599E-2</v>
      </c>
      <c r="I90" s="2">
        <v>3.2500000000000001E-2</v>
      </c>
      <c r="J90" s="2">
        <v>-4.8426150121065404E-3</v>
      </c>
      <c r="K90" s="2">
        <v>0.153284671532847</v>
      </c>
      <c r="L90" s="2">
        <v>9.0717299578059102E-2</v>
      </c>
      <c r="M90" s="2">
        <v>4.4487427466150899E-2</v>
      </c>
      <c r="N90" s="2">
        <v>5.9259259259259303E-2</v>
      </c>
      <c r="O90" s="3">
        <v>0.39172749391727502</v>
      </c>
      <c r="P90" s="3">
        <v>0.65317919075144504</v>
      </c>
    </row>
    <row r="91" spans="1:16" x14ac:dyDescent="0.3">
      <c r="A91" s="8" t="s">
        <v>15</v>
      </c>
      <c r="B91" s="8" t="s">
        <v>82</v>
      </c>
      <c r="C91" s="2">
        <v>0.22727272727272699</v>
      </c>
      <c r="D91" s="2">
        <v>0.11111111111111099</v>
      </c>
      <c r="E91" s="2">
        <v>0.36666666666666697</v>
      </c>
      <c r="F91" s="2">
        <v>0.12195121951219499</v>
      </c>
      <c r="G91" s="2">
        <v>2.1739130434782601E-2</v>
      </c>
      <c r="H91" s="2">
        <v>-2.1276595744680899E-2</v>
      </c>
      <c r="I91" s="2">
        <v>2.1739130434782601E-2</v>
      </c>
      <c r="J91" s="2">
        <v>0.23404255319148901</v>
      </c>
      <c r="K91" s="2">
        <v>0.18965517241379301</v>
      </c>
      <c r="L91" s="2">
        <v>0.202898550724638</v>
      </c>
      <c r="M91" s="2">
        <v>0.25301204819277101</v>
      </c>
      <c r="N91" s="2">
        <v>0.19230769230769201</v>
      </c>
      <c r="O91" s="3">
        <v>1.13793103448276</v>
      </c>
      <c r="P91" s="3">
        <v>3.1333333333333302</v>
      </c>
    </row>
    <row r="92" spans="1:16" x14ac:dyDescent="0.3">
      <c r="A92" s="8" t="s">
        <v>15</v>
      </c>
      <c r="B92" s="8" t="s">
        <v>83</v>
      </c>
      <c r="C92" s="2">
        <v>2.5000000000000001E-2</v>
      </c>
      <c r="D92" s="2">
        <v>9.7560975609756101E-2</v>
      </c>
      <c r="E92" s="2">
        <v>0.11111111111111099</v>
      </c>
      <c r="F92" s="2">
        <v>0.1</v>
      </c>
      <c r="G92" s="2">
        <v>0.145454545454545</v>
      </c>
      <c r="H92" s="2">
        <v>7.9365079365079402E-2</v>
      </c>
      <c r="I92" s="2">
        <v>1.4705882352941201E-2</v>
      </c>
      <c r="J92" s="2">
        <v>2.8985507246376802E-2</v>
      </c>
      <c r="K92" s="2">
        <v>0.183098591549296</v>
      </c>
      <c r="L92" s="2">
        <v>5.95238095238095E-2</v>
      </c>
      <c r="M92" s="2">
        <v>0.15730337078651699</v>
      </c>
      <c r="N92" s="2">
        <v>1.94174757281553E-2</v>
      </c>
      <c r="O92" s="3">
        <v>0.47887323943662002</v>
      </c>
      <c r="P92" s="3">
        <v>1.3333333333333299</v>
      </c>
    </row>
    <row r="93" spans="1:16" x14ac:dyDescent="0.3">
      <c r="A93" s="8" t="s">
        <v>15</v>
      </c>
      <c r="B93" s="8" t="s">
        <v>84</v>
      </c>
      <c r="C93" s="2">
        <v>-2.67916945746818E-3</v>
      </c>
      <c r="D93" s="2">
        <v>-8.9545556301768494E-3</v>
      </c>
      <c r="E93" s="2">
        <v>6.7765981477298405E-4</v>
      </c>
      <c r="F93" s="2">
        <v>1.5349887133182799E-2</v>
      </c>
      <c r="G93" s="2">
        <v>1.2005335704757701E-2</v>
      </c>
      <c r="H93" s="2">
        <v>8.1282952548330407E-3</v>
      </c>
      <c r="I93" s="2">
        <v>1.3074743952930901E-2</v>
      </c>
      <c r="J93" s="2">
        <v>4.7322004732200497E-3</v>
      </c>
      <c r="K93" s="2">
        <v>1.8411475058873899E-2</v>
      </c>
      <c r="L93" s="2">
        <v>4.5406768972041198E-2</v>
      </c>
      <c r="M93" s="2">
        <v>8.2445204102151604E-3</v>
      </c>
      <c r="N93" s="2">
        <v>-3.98883127243718E-4</v>
      </c>
      <c r="O93" s="3">
        <v>7.3003639477627905E-2</v>
      </c>
      <c r="P93" s="3">
        <v>0.13214366388073201</v>
      </c>
    </row>
    <row r="94" spans="1:16" x14ac:dyDescent="0.3">
      <c r="A94" s="8" t="s">
        <v>15</v>
      </c>
      <c r="B94" s="8" t="s">
        <v>17</v>
      </c>
      <c r="C94" s="2">
        <v>-9.0909090909090898E-2</v>
      </c>
      <c r="D94" s="2">
        <v>0.25</v>
      </c>
      <c r="E94" s="2">
        <v>0.2</v>
      </c>
      <c r="F94" s="2">
        <v>0</v>
      </c>
      <c r="G94" s="2">
        <v>6.6666666666666693E-2</v>
      </c>
      <c r="H94" s="2">
        <v>9.375E-2</v>
      </c>
      <c r="I94" s="2">
        <v>8.5714285714285701E-2</v>
      </c>
      <c r="J94" s="2">
        <v>0.13157894736842099</v>
      </c>
      <c r="K94" s="2">
        <v>2.32558139534884E-2</v>
      </c>
      <c r="L94" s="2">
        <v>0.22727272727272699</v>
      </c>
      <c r="M94" s="2">
        <v>0.33333333333333298</v>
      </c>
      <c r="N94" s="2">
        <v>0.125</v>
      </c>
      <c r="O94" s="3">
        <v>0.88372093023255804</v>
      </c>
      <c r="P94" s="3">
        <v>2.2400000000000002</v>
      </c>
    </row>
    <row r="95" spans="1:16" x14ac:dyDescent="0.3">
      <c r="A95" s="8" t="s">
        <v>15</v>
      </c>
      <c r="B95" s="8" t="s">
        <v>85</v>
      </c>
      <c r="C95" s="2">
        <v>-3.3450704225352103E-2</v>
      </c>
      <c r="D95" s="2">
        <v>-1.91256830601093E-2</v>
      </c>
      <c r="E95" s="2">
        <v>-2.69266480965645E-2</v>
      </c>
      <c r="F95" s="2">
        <v>-7.63358778625954E-3</v>
      </c>
      <c r="G95" s="2">
        <v>-3.1730769230769201E-2</v>
      </c>
      <c r="H95" s="2">
        <v>-2.9791459781529299E-2</v>
      </c>
      <c r="I95" s="2">
        <v>-1.4329580348004099E-2</v>
      </c>
      <c r="J95" s="2">
        <v>-2.80373831775701E-2</v>
      </c>
      <c r="K95" s="2">
        <v>8.5470085470085496E-3</v>
      </c>
      <c r="L95" s="2">
        <v>-0.11440677966101701</v>
      </c>
      <c r="M95" s="2">
        <v>-7.8947368421052599E-2</v>
      </c>
      <c r="N95" s="2">
        <v>-8.4415584415584402E-2</v>
      </c>
      <c r="O95" s="3">
        <v>-0.246794871794872</v>
      </c>
      <c r="P95" s="3">
        <v>-0.34540389972144803</v>
      </c>
    </row>
    <row r="96" spans="1:16" x14ac:dyDescent="0.3">
      <c r="A96" s="8" t="s">
        <v>16</v>
      </c>
      <c r="B96" s="8" t="s">
        <v>81</v>
      </c>
      <c r="C96" s="2">
        <v>-4.2492917847025503E-2</v>
      </c>
      <c r="D96" s="2">
        <v>1.4792899408284E-2</v>
      </c>
      <c r="E96" s="2">
        <v>-2.91545189504373E-3</v>
      </c>
      <c r="F96" s="2">
        <v>-3.5087719298245598E-2</v>
      </c>
      <c r="G96" s="2">
        <v>2.4242424242424201E-2</v>
      </c>
      <c r="H96" s="2">
        <v>-2.9585798816568001E-2</v>
      </c>
      <c r="I96" s="2">
        <v>1.21951219512195E-2</v>
      </c>
      <c r="J96" s="2">
        <v>-2.7108433734939801E-2</v>
      </c>
      <c r="K96" s="2">
        <v>3.7151702786377701E-2</v>
      </c>
      <c r="L96" s="2">
        <v>0.22985074626865701</v>
      </c>
      <c r="M96" s="2">
        <v>4.12621359223301E-2</v>
      </c>
      <c r="N96" s="2">
        <v>9.3240093240093205E-3</v>
      </c>
      <c r="O96" s="3">
        <v>0.34055727554179599</v>
      </c>
      <c r="P96" s="3">
        <v>0.262390670553936</v>
      </c>
    </row>
    <row r="97" spans="1:16" x14ac:dyDescent="0.3">
      <c r="A97" s="8" t="s">
        <v>16</v>
      </c>
      <c r="B97" s="8" t="s">
        <v>82</v>
      </c>
      <c r="C97" s="2">
        <v>0</v>
      </c>
      <c r="D97" s="2">
        <v>-0.15</v>
      </c>
      <c r="E97" s="2">
        <v>5.8823529411764698E-2</v>
      </c>
      <c r="F97" s="2">
        <v>5.5555555555555601E-2</v>
      </c>
      <c r="G97" s="2">
        <v>0.157894736842105</v>
      </c>
      <c r="H97" s="2">
        <v>-9.0909090909090898E-2</v>
      </c>
      <c r="I97" s="2">
        <v>0.05</v>
      </c>
      <c r="J97" s="2">
        <v>9.5238095238095205E-2</v>
      </c>
      <c r="K97" s="2">
        <v>8.6956521739130405E-2</v>
      </c>
      <c r="L97" s="2">
        <v>0.44</v>
      </c>
      <c r="M97" s="2">
        <v>0.63888888888888895</v>
      </c>
      <c r="N97" s="2">
        <v>3.3898305084745797E-2</v>
      </c>
      <c r="O97" s="3">
        <v>1.65217391304348</v>
      </c>
      <c r="P97" s="3">
        <v>2.5882352941176499</v>
      </c>
    </row>
    <row r="98" spans="1:16" x14ac:dyDescent="0.3">
      <c r="A98" s="8" t="s">
        <v>16</v>
      </c>
      <c r="B98" s="8" t="s">
        <v>83</v>
      </c>
      <c r="C98" s="2">
        <v>0</v>
      </c>
      <c r="D98" s="2">
        <v>0.2</v>
      </c>
      <c r="E98" s="2">
        <v>0.33333333333333298</v>
      </c>
      <c r="F98" s="2">
        <v>0.3125</v>
      </c>
      <c r="G98" s="2">
        <v>0.14285714285714299</v>
      </c>
      <c r="H98" s="2">
        <v>0.125</v>
      </c>
      <c r="I98" s="2">
        <v>0.18518518518518501</v>
      </c>
      <c r="J98" s="2">
        <v>0</v>
      </c>
      <c r="K98" s="2">
        <v>0.125</v>
      </c>
      <c r="L98" s="2">
        <v>0.38888888888888901</v>
      </c>
      <c r="M98" s="2">
        <v>0.06</v>
      </c>
      <c r="N98" s="2">
        <v>0.13207547169811301</v>
      </c>
      <c r="O98" s="3">
        <v>0.875</v>
      </c>
      <c r="P98" s="3">
        <v>4</v>
      </c>
    </row>
    <row r="99" spans="1:16" x14ac:dyDescent="0.3">
      <c r="A99" s="8" t="s">
        <v>16</v>
      </c>
      <c r="B99" s="8" t="s">
        <v>84</v>
      </c>
      <c r="C99" s="2">
        <v>-1.9108280254777101E-2</v>
      </c>
      <c r="D99" s="2">
        <v>2.36127508854782E-3</v>
      </c>
      <c r="E99" s="2">
        <v>2.3557126030624301E-3</v>
      </c>
      <c r="F99" s="2">
        <v>1.8213866039953001E-2</v>
      </c>
      <c r="G99" s="2">
        <v>1.15406809001731E-2</v>
      </c>
      <c r="H99" s="2">
        <v>2.6240730176839699E-2</v>
      </c>
      <c r="I99" s="2">
        <v>8.3379655364091195E-3</v>
      </c>
      <c r="J99" s="2">
        <v>5.5126791620727696E-4</v>
      </c>
      <c r="K99" s="2">
        <v>2.4793388429752101E-2</v>
      </c>
      <c r="L99" s="2">
        <v>8.3333333333333301E-2</v>
      </c>
      <c r="M99" s="2">
        <v>2.4813895781637701E-2</v>
      </c>
      <c r="N99" s="2">
        <v>-2.2276029055690101E-2</v>
      </c>
      <c r="O99" s="3">
        <v>0.112396694214876</v>
      </c>
      <c r="P99" s="3">
        <v>0.18904593639576001</v>
      </c>
    </row>
    <row r="100" spans="1:16" x14ac:dyDescent="0.3">
      <c r="A100" s="8" t="s">
        <v>16</v>
      </c>
      <c r="B100" s="8" t="s">
        <v>17</v>
      </c>
      <c r="C100" s="2">
        <v>0</v>
      </c>
      <c r="D100" s="2">
        <v>5.5555555555555601E-2</v>
      </c>
      <c r="E100" s="2">
        <v>0.105263157894737</v>
      </c>
      <c r="F100" s="2">
        <v>4.7619047619047603E-2</v>
      </c>
      <c r="G100" s="2">
        <v>0.18181818181818199</v>
      </c>
      <c r="H100" s="2">
        <v>-3.8461538461538498E-2</v>
      </c>
      <c r="I100" s="2">
        <v>0.08</v>
      </c>
      <c r="J100" s="2">
        <v>7.4074074074074098E-2</v>
      </c>
      <c r="K100" s="2">
        <v>0.13793103448275901</v>
      </c>
      <c r="L100" s="2">
        <v>0.24242424242424199</v>
      </c>
      <c r="M100" s="2">
        <v>0.292682926829268</v>
      </c>
      <c r="N100" s="2">
        <v>0.20754716981132099</v>
      </c>
      <c r="O100" s="3">
        <v>1.2068965517241399</v>
      </c>
      <c r="P100" s="3">
        <v>2.3684210526315801</v>
      </c>
    </row>
    <row r="101" spans="1:16" x14ac:dyDescent="0.3">
      <c r="A101" s="8" t="s">
        <v>16</v>
      </c>
      <c r="B101" s="8" t="s">
        <v>85</v>
      </c>
      <c r="C101" s="2">
        <v>-2.04081632653061E-2</v>
      </c>
      <c r="D101" s="2">
        <v>-2.29166666666667E-2</v>
      </c>
      <c r="E101" s="2">
        <v>-3.6247334754797397E-2</v>
      </c>
      <c r="F101" s="2">
        <v>-3.3185840707964598E-2</v>
      </c>
      <c r="G101" s="2">
        <v>-2.0594965675057201E-2</v>
      </c>
      <c r="H101" s="2">
        <v>-6.3084112149532703E-2</v>
      </c>
      <c r="I101" s="2">
        <v>-2.9925187032419E-2</v>
      </c>
      <c r="J101" s="2">
        <v>-7.7120822622108003E-3</v>
      </c>
      <c r="K101" s="2">
        <v>-2.0725388601036301E-2</v>
      </c>
      <c r="L101" s="2">
        <v>-3.7037037037037E-2</v>
      </c>
      <c r="M101" s="2">
        <v>-0.115384615384615</v>
      </c>
      <c r="N101" s="2">
        <v>-0.114906832298137</v>
      </c>
      <c r="O101" s="3">
        <v>-0.261658031088083</v>
      </c>
      <c r="P101" s="3">
        <v>-0.39232409381663103</v>
      </c>
    </row>
    <row r="102" spans="1:16" x14ac:dyDescent="0.3">
      <c r="A102" s="8" t="s">
        <v>17</v>
      </c>
      <c r="B102" s="8" t="s">
        <v>81</v>
      </c>
      <c r="C102" s="2">
        <v>2.8985507246376802E-2</v>
      </c>
      <c r="D102" s="2">
        <v>-0.309859154929577</v>
      </c>
      <c r="E102" s="2">
        <v>-0.48979591836734698</v>
      </c>
      <c r="F102" s="2">
        <v>-0.16</v>
      </c>
      <c r="G102" s="2">
        <v>0.42857142857142899</v>
      </c>
      <c r="H102" s="2">
        <v>-0.133333333333333</v>
      </c>
      <c r="I102" s="2">
        <v>-7.69230769230769E-2</v>
      </c>
      <c r="J102" s="2">
        <v>0.54166666666666696</v>
      </c>
      <c r="K102" s="2">
        <v>-0.135135135135135</v>
      </c>
      <c r="L102" s="2">
        <v>0.625</v>
      </c>
      <c r="M102" s="2">
        <v>-0.230769230769231</v>
      </c>
      <c r="N102" s="2">
        <v>2.375</v>
      </c>
      <c r="O102" s="3">
        <v>2.64864864864865</v>
      </c>
      <c r="P102" s="3">
        <v>1.75510204081633</v>
      </c>
    </row>
    <row r="103" spans="1:16" x14ac:dyDescent="0.3">
      <c r="A103" s="8" t="s">
        <v>17</v>
      </c>
      <c r="B103" s="8" t="s">
        <v>82</v>
      </c>
      <c r="C103" s="2">
        <v>-4.3478260869565202E-2</v>
      </c>
      <c r="D103" s="2">
        <v>-0.13636363636363599</v>
      </c>
      <c r="E103" s="2">
        <v>-0.52631578947368396</v>
      </c>
      <c r="F103" s="2">
        <v>-0.77777777777777801</v>
      </c>
      <c r="G103" s="2">
        <v>3.5</v>
      </c>
      <c r="H103" s="2">
        <v>-0.88888888888888895</v>
      </c>
      <c r="I103" s="2">
        <v>2</v>
      </c>
      <c r="J103" s="2">
        <v>-0.33333333333333298</v>
      </c>
      <c r="K103" s="2">
        <v>2.5</v>
      </c>
      <c r="L103" s="2">
        <v>0.57142857142857095</v>
      </c>
      <c r="M103" s="2">
        <v>-0.63636363636363602</v>
      </c>
      <c r="N103" s="2">
        <v>7.5</v>
      </c>
      <c r="O103" s="3">
        <v>16</v>
      </c>
      <c r="P103" s="3">
        <v>0.78947368421052599</v>
      </c>
    </row>
    <row r="104" spans="1:16" x14ac:dyDescent="0.3">
      <c r="A104" s="8" t="s">
        <v>17</v>
      </c>
      <c r="B104" s="8" t="s">
        <v>83</v>
      </c>
      <c r="C104" s="2">
        <v>-0.25</v>
      </c>
      <c r="D104" s="2">
        <v>0</v>
      </c>
      <c r="E104" s="2">
        <v>-0.25</v>
      </c>
      <c r="F104" s="2">
        <v>-0.22222222222222199</v>
      </c>
      <c r="G104" s="2">
        <v>-0.14285714285714299</v>
      </c>
      <c r="H104" s="2">
        <v>-0.33333333333333298</v>
      </c>
      <c r="I104" s="2">
        <v>0.5</v>
      </c>
      <c r="J104" s="2">
        <v>-0.16666666666666699</v>
      </c>
      <c r="K104" s="2">
        <v>0</v>
      </c>
      <c r="L104" s="2">
        <v>0.2</v>
      </c>
      <c r="M104" s="2">
        <v>0.16666666666666699</v>
      </c>
      <c r="N104" s="2">
        <v>1.4285714285714299</v>
      </c>
      <c r="O104" s="3">
        <v>2.4</v>
      </c>
      <c r="P104" s="3">
        <v>0.41666666666666702</v>
      </c>
    </row>
    <row r="105" spans="1:16" x14ac:dyDescent="0.3">
      <c r="A105" s="8" t="s">
        <v>17</v>
      </c>
      <c r="B105" s="8" t="s">
        <v>84</v>
      </c>
      <c r="C105" s="2">
        <v>-8.84146341463415E-2</v>
      </c>
      <c r="D105" s="2">
        <v>-0.12541806020066901</v>
      </c>
      <c r="E105" s="2">
        <v>-0.28298279158699802</v>
      </c>
      <c r="F105" s="2">
        <v>-2.66666666666667E-2</v>
      </c>
      <c r="G105" s="2">
        <v>-3.8356164383561597E-2</v>
      </c>
      <c r="H105" s="2">
        <v>-4.8433048433048402E-2</v>
      </c>
      <c r="I105" s="2">
        <v>-6.5868263473053898E-2</v>
      </c>
      <c r="J105" s="2">
        <v>9.6153846153846194E-3</v>
      </c>
      <c r="K105" s="2">
        <v>-4.1269841269841297E-2</v>
      </c>
      <c r="L105" s="2">
        <v>8.9403973509933801E-2</v>
      </c>
      <c r="M105" s="2">
        <v>-9.1185410334346503E-2</v>
      </c>
      <c r="N105" s="2">
        <v>0.48494983277592002</v>
      </c>
      <c r="O105" s="3">
        <v>0.40952380952381001</v>
      </c>
      <c r="P105" s="3">
        <v>-0.151051625239006</v>
      </c>
    </row>
    <row r="106" spans="1:16" x14ac:dyDescent="0.3">
      <c r="A106" s="8" t="s">
        <v>17</v>
      </c>
      <c r="B106" s="8" t="s">
        <v>17</v>
      </c>
      <c r="C106" s="2">
        <v>-0.11764705882352899</v>
      </c>
      <c r="D106" s="2">
        <v>0.2</v>
      </c>
      <c r="E106" s="2">
        <v>-0.55555555555555602</v>
      </c>
      <c r="F106" s="2">
        <v>-0.625</v>
      </c>
      <c r="G106" s="2">
        <v>0.66666666666666696</v>
      </c>
      <c r="H106" s="2">
        <v>-0.6</v>
      </c>
      <c r="I106" s="2">
        <v>1</v>
      </c>
      <c r="J106" s="2">
        <v>0.5</v>
      </c>
      <c r="K106" s="2">
        <v>-0.16666666666666699</v>
      </c>
      <c r="L106" s="2">
        <v>0.4</v>
      </c>
      <c r="M106" s="2">
        <v>-0.14285714285714299</v>
      </c>
      <c r="N106" s="2">
        <v>2</v>
      </c>
      <c r="O106" s="3">
        <v>2</v>
      </c>
      <c r="P106" s="3">
        <v>0</v>
      </c>
    </row>
    <row r="107" spans="1:16" x14ac:dyDescent="0.3">
      <c r="A107" s="8" t="s">
        <v>17</v>
      </c>
      <c r="B107" s="8" t="s">
        <v>85</v>
      </c>
      <c r="C107" s="2">
        <v>-0.2</v>
      </c>
      <c r="D107" s="2">
        <v>-0.33163265306122403</v>
      </c>
      <c r="E107" s="2">
        <v>-0.39694656488549601</v>
      </c>
      <c r="F107" s="2">
        <v>-0.30379746835443</v>
      </c>
      <c r="G107" s="2">
        <v>-0.12727272727272701</v>
      </c>
      <c r="H107" s="2">
        <v>-0.14583333333333301</v>
      </c>
      <c r="I107" s="2">
        <v>7.3170731707317097E-2</v>
      </c>
      <c r="J107" s="2">
        <v>-9.0909090909090898E-2</v>
      </c>
      <c r="K107" s="2">
        <v>-2.5000000000000001E-2</v>
      </c>
      <c r="L107" s="2">
        <v>-2.5641025641025599E-2</v>
      </c>
      <c r="M107" s="2">
        <v>-0.13157894736842099</v>
      </c>
      <c r="N107" s="2">
        <v>0.42424242424242398</v>
      </c>
      <c r="O107" s="3">
        <v>0.17499999999999999</v>
      </c>
      <c r="P107" s="3">
        <v>-0.64122137404580104</v>
      </c>
    </row>
    <row r="108" spans="1:16" x14ac:dyDescent="0.3">
      <c r="A108" s="11" t="s">
        <v>18</v>
      </c>
      <c r="B108" s="11" t="s">
        <v>18</v>
      </c>
      <c r="C108" s="3">
        <v>5.6044835868695004E-3</v>
      </c>
      <c r="D108" s="3">
        <v>-2.32218683651805E-4</v>
      </c>
      <c r="E108" s="3">
        <v>5.3090884958688703E-4</v>
      </c>
      <c r="F108" s="3">
        <v>1.33983351573641E-2</v>
      </c>
      <c r="G108" s="3">
        <v>1.3368458945577101E-2</v>
      </c>
      <c r="H108" s="3">
        <v>1.0059582438520299E-2</v>
      </c>
      <c r="I108" s="3">
        <v>1.5202864724877699E-2</v>
      </c>
      <c r="J108" s="3">
        <v>2.4108337926147499E-2</v>
      </c>
      <c r="K108" s="3">
        <v>2.1726428439633402E-2</v>
      </c>
      <c r="L108" s="3">
        <v>1.4868545802043699E-2</v>
      </c>
      <c r="M108" s="3">
        <v>2.38148197576998E-2</v>
      </c>
      <c r="N108" s="3">
        <v>2.48251089900497E-2</v>
      </c>
      <c r="O108" s="3">
        <v>8.7966664616520099E-2</v>
      </c>
      <c r="P108" s="3">
        <v>0.17392242094435401</v>
      </c>
    </row>
    <row r="109" spans="1:16" x14ac:dyDescent="0.3">
      <c r="A109" s="15"/>
      <c r="B109" s="15"/>
    </row>
    <row r="110" spans="1:16" x14ac:dyDescent="0.3">
      <c r="A110" s="13" t="s">
        <v>42</v>
      </c>
      <c r="B110" s="15"/>
    </row>
    <row r="111" spans="1:16" x14ac:dyDescent="0.3">
      <c r="A111" s="14" t="s">
        <v>43</v>
      </c>
      <c r="B111" s="15"/>
    </row>
    <row r="112" spans="1:16" x14ac:dyDescent="0.3">
      <c r="A112" s="14" t="s">
        <v>44</v>
      </c>
      <c r="B112" s="15"/>
    </row>
    <row r="113" spans="1:2" x14ac:dyDescent="0.3">
      <c r="A113" s="14" t="s">
        <v>45</v>
      </c>
      <c r="B113" s="15"/>
    </row>
    <row r="114" spans="1:2" x14ac:dyDescent="0.3">
      <c r="A114" s="14" t="s">
        <v>46</v>
      </c>
      <c r="B114" s="15"/>
    </row>
    <row r="115" spans="1:2" x14ac:dyDescent="0.3">
      <c r="A115" s="14" t="s">
        <v>47</v>
      </c>
      <c r="B115" s="15"/>
    </row>
    <row r="116" spans="1:2" x14ac:dyDescent="0.3">
      <c r="A116" s="14" t="s">
        <v>88</v>
      </c>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42:O42"/>
    <mergeCell ref="C76:N7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160</v>
      </c>
      <c r="B1" s="15"/>
    </row>
    <row r="2" spans="1:15" ht="15.6" x14ac:dyDescent="0.3">
      <c r="A2" s="12" t="s">
        <v>154</v>
      </c>
      <c r="B2" s="15"/>
    </row>
    <row r="3" spans="1:15" ht="15.6" x14ac:dyDescent="0.3">
      <c r="A3" s="12" t="s">
        <v>35</v>
      </c>
      <c r="B3" s="15"/>
    </row>
    <row r="4" spans="1:15" ht="15.6" x14ac:dyDescent="0.3">
      <c r="A4" s="12" t="s">
        <v>87</v>
      </c>
      <c r="B4" s="15"/>
    </row>
    <row r="5" spans="1:15" ht="15.6" x14ac:dyDescent="0.3">
      <c r="A5" s="12" t="s">
        <v>79</v>
      </c>
      <c r="B5" s="15"/>
    </row>
    <row r="6" spans="1:15" x14ac:dyDescent="0.3">
      <c r="A6" s="16" t="str">
        <f>HYPERLINK("#'Table of contents'!A31",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89</v>
      </c>
      <c r="C9" s="1">
        <v>4468</v>
      </c>
      <c r="D9" s="1">
        <v>4847</v>
      </c>
      <c r="E9" s="1">
        <v>5290</v>
      </c>
      <c r="F9" s="1">
        <v>5720</v>
      </c>
      <c r="G9" s="1">
        <v>6200</v>
      </c>
      <c r="H9" s="1">
        <v>6732</v>
      </c>
      <c r="I9" s="1">
        <v>7188</v>
      </c>
      <c r="J9" s="1">
        <v>7647</v>
      </c>
      <c r="K9" s="1">
        <v>8158</v>
      </c>
      <c r="L9" s="1">
        <v>8556</v>
      </c>
      <c r="M9" s="1">
        <v>8998</v>
      </c>
      <c r="N9" s="1">
        <v>9516</v>
      </c>
      <c r="O9" s="1">
        <v>9995</v>
      </c>
    </row>
    <row r="10" spans="1:15" x14ac:dyDescent="0.3">
      <c r="A10" s="7" t="s">
        <v>13</v>
      </c>
      <c r="B10" s="7" t="s">
        <v>90</v>
      </c>
      <c r="C10" s="1">
        <v>5947</v>
      </c>
      <c r="D10" s="1">
        <v>6023</v>
      </c>
      <c r="E10" s="1">
        <v>6028</v>
      </c>
      <c r="F10" s="1">
        <v>5913</v>
      </c>
      <c r="G10" s="1">
        <v>5879</v>
      </c>
      <c r="H10" s="1">
        <v>5821</v>
      </c>
      <c r="I10" s="1">
        <v>5816</v>
      </c>
      <c r="J10" s="1">
        <v>5872</v>
      </c>
      <c r="K10" s="1">
        <v>5998</v>
      </c>
      <c r="L10" s="1">
        <v>6226</v>
      </c>
      <c r="M10" s="1">
        <v>6521</v>
      </c>
      <c r="N10" s="1">
        <v>6970</v>
      </c>
      <c r="O10" s="1">
        <v>7438</v>
      </c>
    </row>
    <row r="11" spans="1:15" x14ac:dyDescent="0.3">
      <c r="A11" s="7" t="s">
        <v>13</v>
      </c>
      <c r="B11" s="7" t="s">
        <v>91</v>
      </c>
      <c r="C11" s="1">
        <v>264</v>
      </c>
      <c r="D11" s="1">
        <v>295</v>
      </c>
      <c r="E11" s="1">
        <v>328</v>
      </c>
      <c r="F11" s="1">
        <v>374</v>
      </c>
      <c r="G11" s="1">
        <v>417</v>
      </c>
      <c r="H11" s="1">
        <v>463</v>
      </c>
      <c r="I11" s="1">
        <v>510</v>
      </c>
      <c r="J11" s="1">
        <v>577</v>
      </c>
      <c r="K11" s="1">
        <v>630</v>
      </c>
      <c r="L11" s="1">
        <v>697</v>
      </c>
      <c r="M11" s="1">
        <v>753</v>
      </c>
      <c r="N11" s="1">
        <v>813</v>
      </c>
      <c r="O11" s="1">
        <v>889</v>
      </c>
    </row>
    <row r="12" spans="1:15" x14ac:dyDescent="0.3">
      <c r="A12" s="7" t="s">
        <v>13</v>
      </c>
      <c r="B12" s="7" t="s">
        <v>92</v>
      </c>
      <c r="C12" s="1">
        <v>777</v>
      </c>
      <c r="D12" s="1">
        <v>831</v>
      </c>
      <c r="E12" s="1">
        <v>898</v>
      </c>
      <c r="F12" s="1">
        <v>952</v>
      </c>
      <c r="G12" s="1">
        <v>1001</v>
      </c>
      <c r="H12" s="1">
        <v>1041</v>
      </c>
      <c r="I12" s="1">
        <v>1092</v>
      </c>
      <c r="J12" s="1">
        <v>1189</v>
      </c>
      <c r="K12" s="1">
        <v>1329</v>
      </c>
      <c r="L12" s="1">
        <v>1578</v>
      </c>
      <c r="M12" s="1">
        <v>1896</v>
      </c>
      <c r="N12" s="1">
        <v>2424</v>
      </c>
      <c r="O12" s="1">
        <v>2794</v>
      </c>
    </row>
    <row r="13" spans="1:15" x14ac:dyDescent="0.3">
      <c r="A13" s="7" t="s">
        <v>13</v>
      </c>
      <c r="B13" s="7" t="s">
        <v>93</v>
      </c>
      <c r="C13" s="1">
        <v>485</v>
      </c>
      <c r="D13" s="1">
        <v>509</v>
      </c>
      <c r="E13" s="1">
        <v>545</v>
      </c>
      <c r="F13" s="1">
        <v>605</v>
      </c>
      <c r="G13" s="1">
        <v>662</v>
      </c>
      <c r="H13" s="1">
        <v>710</v>
      </c>
      <c r="I13" s="1">
        <v>744</v>
      </c>
      <c r="J13" s="1">
        <v>797</v>
      </c>
      <c r="K13" s="1">
        <v>855</v>
      </c>
      <c r="L13" s="1">
        <v>922</v>
      </c>
      <c r="M13" s="1">
        <v>994</v>
      </c>
      <c r="N13" s="1">
        <v>1044</v>
      </c>
      <c r="O13" s="1">
        <v>1087</v>
      </c>
    </row>
    <row r="14" spans="1:15" x14ac:dyDescent="0.3">
      <c r="A14" s="7" t="s">
        <v>13</v>
      </c>
      <c r="B14" s="7" t="s">
        <v>94</v>
      </c>
      <c r="C14" s="1">
        <v>150</v>
      </c>
      <c r="D14" s="1">
        <v>158</v>
      </c>
      <c r="E14" s="1">
        <v>165</v>
      </c>
      <c r="F14" s="1">
        <v>167</v>
      </c>
      <c r="G14" s="1">
        <v>173</v>
      </c>
      <c r="H14" s="1">
        <v>181</v>
      </c>
      <c r="I14" s="1">
        <v>191</v>
      </c>
      <c r="J14" s="1">
        <v>197</v>
      </c>
      <c r="K14" s="1">
        <v>208</v>
      </c>
      <c r="L14" s="1">
        <v>217</v>
      </c>
      <c r="M14" s="1">
        <v>233</v>
      </c>
      <c r="N14" s="1">
        <v>255</v>
      </c>
      <c r="O14" s="1">
        <v>278</v>
      </c>
    </row>
    <row r="15" spans="1:15" x14ac:dyDescent="0.3">
      <c r="A15" s="7" t="s">
        <v>13</v>
      </c>
      <c r="B15" s="7" t="s">
        <v>95</v>
      </c>
      <c r="C15" s="1">
        <v>25668</v>
      </c>
      <c r="D15" s="1">
        <v>25641</v>
      </c>
      <c r="E15" s="1">
        <v>25483</v>
      </c>
      <c r="F15" s="1">
        <v>25544</v>
      </c>
      <c r="G15" s="1">
        <v>25833</v>
      </c>
      <c r="H15" s="1">
        <v>26006</v>
      </c>
      <c r="I15" s="1">
        <v>26123</v>
      </c>
      <c r="J15" s="1">
        <v>26291</v>
      </c>
      <c r="K15" s="1">
        <v>26767</v>
      </c>
      <c r="L15" s="1">
        <v>26886</v>
      </c>
      <c r="M15" s="1">
        <v>26838</v>
      </c>
      <c r="N15" s="1">
        <v>27101</v>
      </c>
      <c r="O15" s="1">
        <v>27215</v>
      </c>
    </row>
    <row r="16" spans="1:15" x14ac:dyDescent="0.3">
      <c r="A16" s="7" t="s">
        <v>13</v>
      </c>
      <c r="B16" s="7" t="s">
        <v>96</v>
      </c>
      <c r="C16" s="1">
        <v>2519</v>
      </c>
      <c r="D16" s="1">
        <v>2544</v>
      </c>
      <c r="E16" s="1">
        <v>2536</v>
      </c>
      <c r="F16" s="1">
        <v>2502</v>
      </c>
      <c r="G16" s="1">
        <v>2478</v>
      </c>
      <c r="H16" s="1">
        <v>2503</v>
      </c>
      <c r="I16" s="1">
        <v>2517</v>
      </c>
      <c r="J16" s="1">
        <v>2524</v>
      </c>
      <c r="K16" s="1">
        <v>2609</v>
      </c>
      <c r="L16" s="1">
        <v>2600</v>
      </c>
      <c r="M16" s="1">
        <v>2579</v>
      </c>
      <c r="N16" s="1">
        <v>2574</v>
      </c>
      <c r="O16" s="1">
        <v>2563</v>
      </c>
    </row>
    <row r="17" spans="1:15" x14ac:dyDescent="0.3">
      <c r="A17" s="7" t="s">
        <v>13</v>
      </c>
      <c r="B17" s="7" t="s">
        <v>97</v>
      </c>
      <c r="C17" s="1">
        <v>252</v>
      </c>
      <c r="D17" s="1">
        <v>290</v>
      </c>
      <c r="E17" s="1">
        <v>316</v>
      </c>
      <c r="F17" s="1">
        <v>355</v>
      </c>
      <c r="G17" s="1">
        <v>398</v>
      </c>
      <c r="H17" s="1">
        <v>432</v>
      </c>
      <c r="I17" s="1">
        <v>467</v>
      </c>
      <c r="J17" s="1">
        <v>534</v>
      </c>
      <c r="K17" s="1">
        <v>573</v>
      </c>
      <c r="L17" s="1">
        <v>630</v>
      </c>
      <c r="M17" s="1">
        <v>683</v>
      </c>
      <c r="N17" s="1">
        <v>735</v>
      </c>
      <c r="O17" s="1">
        <v>769</v>
      </c>
    </row>
    <row r="18" spans="1:15" x14ac:dyDescent="0.3">
      <c r="A18" s="7" t="s">
        <v>13</v>
      </c>
      <c r="B18" s="7" t="s">
        <v>98</v>
      </c>
      <c r="C18" s="1">
        <v>362</v>
      </c>
      <c r="D18" s="1">
        <v>376</v>
      </c>
      <c r="E18" s="1">
        <v>388</v>
      </c>
      <c r="F18" s="1">
        <v>405</v>
      </c>
      <c r="G18" s="1">
        <v>411</v>
      </c>
      <c r="H18" s="1">
        <v>422</v>
      </c>
      <c r="I18" s="1">
        <v>441</v>
      </c>
      <c r="J18" s="1">
        <v>460</v>
      </c>
      <c r="K18" s="1">
        <v>489</v>
      </c>
      <c r="L18" s="1">
        <v>550</v>
      </c>
      <c r="M18" s="1">
        <v>627</v>
      </c>
      <c r="N18" s="1">
        <v>744</v>
      </c>
      <c r="O18" s="1">
        <v>926</v>
      </c>
    </row>
    <row r="19" spans="1:15" x14ac:dyDescent="0.3">
      <c r="A19" s="7" t="s">
        <v>13</v>
      </c>
      <c r="B19" s="7" t="s">
        <v>99</v>
      </c>
      <c r="C19" s="1">
        <v>5814</v>
      </c>
      <c r="D19" s="1">
        <v>5702</v>
      </c>
      <c r="E19" s="1">
        <v>5469</v>
      </c>
      <c r="F19" s="1">
        <v>5274</v>
      </c>
      <c r="G19" s="1">
        <v>5153</v>
      </c>
      <c r="H19" s="1">
        <v>5041</v>
      </c>
      <c r="I19" s="1">
        <v>4921</v>
      </c>
      <c r="J19" s="1">
        <v>4817</v>
      </c>
      <c r="K19" s="1">
        <v>4766</v>
      </c>
      <c r="L19" s="1">
        <v>4712</v>
      </c>
      <c r="M19" s="1">
        <v>4053</v>
      </c>
      <c r="N19" s="1">
        <v>3615</v>
      </c>
      <c r="O19" s="1">
        <v>3350</v>
      </c>
    </row>
    <row r="20" spans="1:15" x14ac:dyDescent="0.3">
      <c r="A20" s="7" t="s">
        <v>13</v>
      </c>
      <c r="B20" s="7" t="s">
        <v>100</v>
      </c>
      <c r="C20" s="1">
        <v>1869</v>
      </c>
      <c r="D20" s="1">
        <v>1885</v>
      </c>
      <c r="E20" s="1">
        <v>1844</v>
      </c>
      <c r="F20" s="1">
        <v>1763</v>
      </c>
      <c r="G20" s="1">
        <v>1718</v>
      </c>
      <c r="H20" s="1">
        <v>1689</v>
      </c>
      <c r="I20" s="1">
        <v>1650</v>
      </c>
      <c r="J20" s="1">
        <v>1621</v>
      </c>
      <c r="K20" s="1">
        <v>1611</v>
      </c>
      <c r="L20" s="1">
        <v>1592</v>
      </c>
      <c r="M20" s="1">
        <v>1375</v>
      </c>
      <c r="N20" s="1">
        <v>1271</v>
      </c>
      <c r="O20" s="1">
        <v>1217</v>
      </c>
    </row>
    <row r="21" spans="1:15" x14ac:dyDescent="0.3">
      <c r="A21" s="7" t="s">
        <v>14</v>
      </c>
      <c r="B21" s="7" t="s">
        <v>89</v>
      </c>
      <c r="C21" s="1">
        <v>15</v>
      </c>
      <c r="D21" s="1">
        <v>12</v>
      </c>
      <c r="E21" s="1">
        <v>11</v>
      </c>
      <c r="F21" s="1">
        <v>12</v>
      </c>
      <c r="G21" s="1">
        <v>10</v>
      </c>
      <c r="H21" s="1">
        <v>11</v>
      </c>
      <c r="I21" s="1">
        <v>11</v>
      </c>
      <c r="J21" s="1">
        <v>11</v>
      </c>
      <c r="K21" s="1">
        <v>11</v>
      </c>
      <c r="L21" s="1">
        <v>11</v>
      </c>
      <c r="M21" s="1">
        <v>17</v>
      </c>
      <c r="N21" s="1">
        <v>19</v>
      </c>
      <c r="O21" s="1">
        <v>25</v>
      </c>
    </row>
    <row r="22" spans="1:15" x14ac:dyDescent="0.3">
      <c r="A22" s="7" t="s">
        <v>14</v>
      </c>
      <c r="B22" s="7" t="s">
        <v>90</v>
      </c>
      <c r="C22" s="1">
        <v>16</v>
      </c>
      <c r="D22" s="1">
        <v>13</v>
      </c>
      <c r="E22" s="1">
        <v>12</v>
      </c>
      <c r="F22" s="1">
        <v>10</v>
      </c>
      <c r="G22" s="1">
        <v>10</v>
      </c>
      <c r="H22" s="1">
        <v>10</v>
      </c>
      <c r="I22" s="1">
        <v>9</v>
      </c>
      <c r="J22" s="1">
        <v>9</v>
      </c>
      <c r="K22" s="1">
        <v>9</v>
      </c>
      <c r="L22" s="1">
        <v>9</v>
      </c>
      <c r="M22" s="1">
        <v>12</v>
      </c>
      <c r="N22" s="1">
        <v>16</v>
      </c>
      <c r="O22" s="1">
        <v>16</v>
      </c>
    </row>
    <row r="23" spans="1:15" x14ac:dyDescent="0.3">
      <c r="A23" s="7" t="s">
        <v>14</v>
      </c>
      <c r="B23" s="7" t="s">
        <v>91</v>
      </c>
      <c r="C23" s="1">
        <v>1</v>
      </c>
      <c r="D23" s="1">
        <v>1</v>
      </c>
      <c r="E23" s="1">
        <v>1</v>
      </c>
      <c r="F23" s="1">
        <v>1</v>
      </c>
      <c r="G23" s="1">
        <v>1</v>
      </c>
      <c r="H23" s="1">
        <v>1</v>
      </c>
      <c r="I23" s="1">
        <v>1</v>
      </c>
      <c r="J23" s="1">
        <v>2</v>
      </c>
      <c r="K23" s="1">
        <v>2</v>
      </c>
      <c r="L23" s="1">
        <v>2</v>
      </c>
      <c r="M23" s="1">
        <v>2</v>
      </c>
      <c r="N23" s="1">
        <v>2</v>
      </c>
      <c r="O23" s="1">
        <v>3</v>
      </c>
    </row>
    <row r="24" spans="1:15" x14ac:dyDescent="0.3">
      <c r="A24" s="7" t="s">
        <v>14</v>
      </c>
      <c r="B24" s="7" t="s">
        <v>92</v>
      </c>
      <c r="C24" s="1">
        <v>0</v>
      </c>
      <c r="D24" s="1">
        <v>0</v>
      </c>
      <c r="E24" s="1">
        <v>0</v>
      </c>
      <c r="F24" s="1">
        <v>0</v>
      </c>
      <c r="G24" s="1">
        <v>0</v>
      </c>
      <c r="H24" s="1">
        <v>0</v>
      </c>
      <c r="I24" s="1">
        <v>0</v>
      </c>
      <c r="J24" s="1">
        <v>0</v>
      </c>
      <c r="K24" s="1">
        <v>0</v>
      </c>
      <c r="L24" s="1">
        <v>1</v>
      </c>
      <c r="M24" s="1">
        <v>6</v>
      </c>
      <c r="N24" s="1">
        <v>15</v>
      </c>
      <c r="O24" s="1">
        <v>15</v>
      </c>
    </row>
    <row r="25" spans="1:15" x14ac:dyDescent="0.3">
      <c r="A25" s="7" t="s">
        <v>14</v>
      </c>
      <c r="B25" s="7" t="s">
        <v>93</v>
      </c>
      <c r="C25" s="1">
        <v>7</v>
      </c>
      <c r="D25" s="1">
        <v>9</v>
      </c>
      <c r="E25" s="1">
        <v>8</v>
      </c>
      <c r="F25" s="1">
        <v>7</v>
      </c>
      <c r="G25" s="1">
        <v>8</v>
      </c>
      <c r="H25" s="1">
        <v>11</v>
      </c>
      <c r="I25" s="1">
        <v>11</v>
      </c>
      <c r="J25" s="1">
        <v>13</v>
      </c>
      <c r="K25" s="1">
        <v>14</v>
      </c>
      <c r="L25" s="1">
        <v>14</v>
      </c>
      <c r="M25" s="1">
        <v>14</v>
      </c>
      <c r="N25" s="1">
        <v>17</v>
      </c>
      <c r="O25" s="1">
        <v>17</v>
      </c>
    </row>
    <row r="26" spans="1:15" x14ac:dyDescent="0.3">
      <c r="A26" s="7" t="s">
        <v>14</v>
      </c>
      <c r="B26" s="7" t="s">
        <v>94</v>
      </c>
      <c r="C26" s="1">
        <v>0</v>
      </c>
      <c r="D26" s="1">
        <v>1</v>
      </c>
      <c r="E26" s="1">
        <v>1</v>
      </c>
      <c r="F26" s="1">
        <v>1</v>
      </c>
      <c r="G26" s="1">
        <v>1</v>
      </c>
      <c r="H26" s="1">
        <v>1</v>
      </c>
      <c r="I26" s="1">
        <v>1</v>
      </c>
      <c r="J26" s="1">
        <v>1</v>
      </c>
      <c r="K26" s="1">
        <v>1</v>
      </c>
      <c r="L26" s="1">
        <v>1</v>
      </c>
      <c r="M26" s="1">
        <v>1</v>
      </c>
      <c r="N26" s="1">
        <v>1</v>
      </c>
      <c r="O26" s="1">
        <v>0</v>
      </c>
    </row>
    <row r="27" spans="1:15" x14ac:dyDescent="0.3">
      <c r="A27" s="7" t="s">
        <v>14</v>
      </c>
      <c r="B27" s="7" t="s">
        <v>95</v>
      </c>
      <c r="C27" s="1">
        <v>1261</v>
      </c>
      <c r="D27" s="1">
        <v>1282</v>
      </c>
      <c r="E27" s="1">
        <v>1294</v>
      </c>
      <c r="F27" s="1">
        <v>1322</v>
      </c>
      <c r="G27" s="1">
        <v>1337</v>
      </c>
      <c r="H27" s="1">
        <v>1359</v>
      </c>
      <c r="I27" s="1">
        <v>1388</v>
      </c>
      <c r="J27" s="1">
        <v>1416</v>
      </c>
      <c r="K27" s="1">
        <v>1469</v>
      </c>
      <c r="L27" s="1">
        <v>1494</v>
      </c>
      <c r="M27" s="1">
        <v>1625</v>
      </c>
      <c r="N27" s="1">
        <v>1655</v>
      </c>
      <c r="O27" s="1">
        <v>1685</v>
      </c>
    </row>
    <row r="28" spans="1:15" x14ac:dyDescent="0.3">
      <c r="A28" s="7" t="s">
        <v>14</v>
      </c>
      <c r="B28" s="7" t="s">
        <v>96</v>
      </c>
      <c r="C28" s="1">
        <v>184</v>
      </c>
      <c r="D28" s="1">
        <v>176</v>
      </c>
      <c r="E28" s="1">
        <v>172</v>
      </c>
      <c r="F28" s="1">
        <v>167</v>
      </c>
      <c r="G28" s="1">
        <v>164</v>
      </c>
      <c r="H28" s="1">
        <v>162</v>
      </c>
      <c r="I28" s="1">
        <v>153</v>
      </c>
      <c r="J28" s="1">
        <v>148</v>
      </c>
      <c r="K28" s="1">
        <v>143</v>
      </c>
      <c r="L28" s="1">
        <v>135</v>
      </c>
      <c r="M28" s="1">
        <v>141</v>
      </c>
      <c r="N28" s="1">
        <v>151</v>
      </c>
      <c r="O28" s="1">
        <v>137</v>
      </c>
    </row>
    <row r="29" spans="1:15" x14ac:dyDescent="0.3">
      <c r="A29" s="7" t="s">
        <v>14</v>
      </c>
      <c r="B29" s="7" t="s">
        <v>97</v>
      </c>
      <c r="C29" s="1">
        <v>2</v>
      </c>
      <c r="D29" s="1">
        <v>2</v>
      </c>
      <c r="E29" s="1">
        <v>3</v>
      </c>
      <c r="F29" s="1">
        <v>2</v>
      </c>
      <c r="G29" s="1">
        <v>2</v>
      </c>
      <c r="H29" s="1">
        <v>2</v>
      </c>
      <c r="I29" s="1">
        <v>2</v>
      </c>
      <c r="J29" s="1">
        <v>2</v>
      </c>
      <c r="K29" s="1">
        <v>3</v>
      </c>
      <c r="L29" s="1">
        <v>4</v>
      </c>
      <c r="M29" s="1">
        <v>3</v>
      </c>
      <c r="N29" s="1">
        <v>3</v>
      </c>
      <c r="O29" s="1">
        <v>4</v>
      </c>
    </row>
    <row r="30" spans="1:15" x14ac:dyDescent="0.3">
      <c r="A30" s="7" t="s">
        <v>14</v>
      </c>
      <c r="B30" s="7" t="s">
        <v>98</v>
      </c>
      <c r="C30" s="1">
        <v>0</v>
      </c>
      <c r="D30" s="1">
        <v>0</v>
      </c>
      <c r="E30" s="1">
        <v>1</v>
      </c>
      <c r="F30" s="1">
        <v>0</v>
      </c>
      <c r="G30" s="1">
        <v>0</v>
      </c>
      <c r="H30" s="1">
        <v>0</v>
      </c>
      <c r="I30" s="1">
        <v>0</v>
      </c>
      <c r="J30" s="1">
        <v>0</v>
      </c>
      <c r="K30" s="1">
        <v>0</v>
      </c>
      <c r="L30" s="1">
        <v>0</v>
      </c>
      <c r="M30" s="1">
        <v>0</v>
      </c>
      <c r="N30" s="1">
        <v>1</v>
      </c>
      <c r="O30" s="1">
        <v>5</v>
      </c>
    </row>
    <row r="31" spans="1:15" x14ac:dyDescent="0.3">
      <c r="A31" s="7" t="s">
        <v>14</v>
      </c>
      <c r="B31" s="7" t="s">
        <v>99</v>
      </c>
      <c r="C31" s="1">
        <v>207</v>
      </c>
      <c r="D31" s="1">
        <v>209</v>
      </c>
      <c r="E31" s="1">
        <v>199</v>
      </c>
      <c r="F31" s="1">
        <v>188</v>
      </c>
      <c r="G31" s="1">
        <v>188</v>
      </c>
      <c r="H31" s="1">
        <v>185</v>
      </c>
      <c r="I31" s="1">
        <v>179</v>
      </c>
      <c r="J31" s="1">
        <v>175</v>
      </c>
      <c r="K31" s="1">
        <v>173</v>
      </c>
      <c r="L31" s="1">
        <v>169</v>
      </c>
      <c r="M31" s="1">
        <v>136</v>
      </c>
      <c r="N31" s="1">
        <v>113</v>
      </c>
      <c r="O31" s="1">
        <v>105</v>
      </c>
    </row>
    <row r="32" spans="1:15" x14ac:dyDescent="0.3">
      <c r="A32" s="7" t="s">
        <v>14</v>
      </c>
      <c r="B32" s="7" t="s">
        <v>100</v>
      </c>
      <c r="C32" s="1">
        <v>27</v>
      </c>
      <c r="D32" s="1">
        <v>25</v>
      </c>
      <c r="E32" s="1">
        <v>22</v>
      </c>
      <c r="F32" s="1">
        <v>19</v>
      </c>
      <c r="G32" s="1">
        <v>18</v>
      </c>
      <c r="H32" s="1">
        <v>17</v>
      </c>
      <c r="I32" s="1">
        <v>16</v>
      </c>
      <c r="J32" s="1">
        <v>15</v>
      </c>
      <c r="K32" s="1">
        <v>15</v>
      </c>
      <c r="L32" s="1">
        <v>14</v>
      </c>
      <c r="M32" s="1">
        <v>17</v>
      </c>
      <c r="N32" s="1">
        <v>15</v>
      </c>
      <c r="O32" s="1">
        <v>8</v>
      </c>
    </row>
    <row r="33" spans="1:15" x14ac:dyDescent="0.3">
      <c r="A33" s="7" t="s">
        <v>15</v>
      </c>
      <c r="B33" s="7" t="s">
        <v>89</v>
      </c>
      <c r="C33" s="1">
        <v>142</v>
      </c>
      <c r="D33" s="1">
        <v>163</v>
      </c>
      <c r="E33" s="1">
        <v>173</v>
      </c>
      <c r="F33" s="1">
        <v>176</v>
      </c>
      <c r="G33" s="1">
        <v>192</v>
      </c>
      <c r="H33" s="1">
        <v>209</v>
      </c>
      <c r="I33" s="1">
        <v>217</v>
      </c>
      <c r="J33" s="1">
        <v>225</v>
      </c>
      <c r="K33" s="1">
        <v>232</v>
      </c>
      <c r="L33" s="1">
        <v>274</v>
      </c>
      <c r="M33" s="1">
        <v>295</v>
      </c>
      <c r="N33" s="1">
        <v>306</v>
      </c>
      <c r="O33" s="1">
        <v>323</v>
      </c>
    </row>
    <row r="34" spans="1:15" x14ac:dyDescent="0.3">
      <c r="A34" s="7" t="s">
        <v>15</v>
      </c>
      <c r="B34" s="7" t="s">
        <v>90</v>
      </c>
      <c r="C34" s="1">
        <v>172</v>
      </c>
      <c r="D34" s="1">
        <v>167</v>
      </c>
      <c r="E34" s="1">
        <v>173</v>
      </c>
      <c r="F34" s="1">
        <v>172</v>
      </c>
      <c r="G34" s="1">
        <v>176</v>
      </c>
      <c r="H34" s="1">
        <v>181</v>
      </c>
      <c r="I34" s="1">
        <v>183</v>
      </c>
      <c r="J34" s="1">
        <v>188</v>
      </c>
      <c r="K34" s="1">
        <v>179</v>
      </c>
      <c r="L34" s="1">
        <v>200</v>
      </c>
      <c r="M34" s="1">
        <v>222</v>
      </c>
      <c r="N34" s="1">
        <v>234</v>
      </c>
      <c r="O34" s="1">
        <v>249</v>
      </c>
    </row>
    <row r="35" spans="1:15" x14ac:dyDescent="0.3">
      <c r="A35" s="7" t="s">
        <v>15</v>
      </c>
      <c r="B35" s="7" t="s">
        <v>91</v>
      </c>
      <c r="C35" s="1">
        <v>10</v>
      </c>
      <c r="D35" s="1">
        <v>11</v>
      </c>
      <c r="E35" s="1">
        <v>9</v>
      </c>
      <c r="F35" s="1">
        <v>9</v>
      </c>
      <c r="G35" s="1">
        <v>10</v>
      </c>
      <c r="H35" s="1">
        <v>10</v>
      </c>
      <c r="I35" s="1">
        <v>11</v>
      </c>
      <c r="J35" s="1">
        <v>12</v>
      </c>
      <c r="K35" s="1">
        <v>17</v>
      </c>
      <c r="L35" s="1">
        <v>19</v>
      </c>
      <c r="M35" s="1">
        <v>22</v>
      </c>
      <c r="N35" s="1">
        <v>24</v>
      </c>
      <c r="O35" s="1">
        <v>23</v>
      </c>
    </row>
    <row r="36" spans="1:15" x14ac:dyDescent="0.3">
      <c r="A36" s="7" t="s">
        <v>15</v>
      </c>
      <c r="B36" s="7" t="s">
        <v>92</v>
      </c>
      <c r="C36" s="1">
        <v>12</v>
      </c>
      <c r="D36" s="1">
        <v>16</v>
      </c>
      <c r="E36" s="1">
        <v>21</v>
      </c>
      <c r="F36" s="1">
        <v>32</v>
      </c>
      <c r="G36" s="1">
        <v>36</v>
      </c>
      <c r="H36" s="1">
        <v>37</v>
      </c>
      <c r="I36" s="1">
        <v>35</v>
      </c>
      <c r="J36" s="1">
        <v>35</v>
      </c>
      <c r="K36" s="1">
        <v>41</v>
      </c>
      <c r="L36" s="1">
        <v>50</v>
      </c>
      <c r="M36" s="1">
        <v>61</v>
      </c>
      <c r="N36" s="1">
        <v>80</v>
      </c>
      <c r="O36" s="1">
        <v>101</v>
      </c>
    </row>
    <row r="37" spans="1:15" x14ac:dyDescent="0.3">
      <c r="A37" s="7" t="s">
        <v>15</v>
      </c>
      <c r="B37" s="7" t="s">
        <v>93</v>
      </c>
      <c r="C37" s="1">
        <v>35</v>
      </c>
      <c r="D37" s="1">
        <v>36</v>
      </c>
      <c r="E37" s="1">
        <v>40</v>
      </c>
      <c r="F37" s="1">
        <v>45</v>
      </c>
      <c r="G37" s="1">
        <v>50</v>
      </c>
      <c r="H37" s="1">
        <v>58</v>
      </c>
      <c r="I37" s="1">
        <v>62</v>
      </c>
      <c r="J37" s="1">
        <v>62</v>
      </c>
      <c r="K37" s="1">
        <v>65</v>
      </c>
      <c r="L37" s="1">
        <v>76</v>
      </c>
      <c r="M37" s="1">
        <v>79</v>
      </c>
      <c r="N37" s="1">
        <v>92</v>
      </c>
      <c r="O37" s="1">
        <v>96</v>
      </c>
    </row>
    <row r="38" spans="1:15" x14ac:dyDescent="0.3">
      <c r="A38" s="7" t="s">
        <v>15</v>
      </c>
      <c r="B38" s="7" t="s">
        <v>94</v>
      </c>
      <c r="C38" s="1">
        <v>5</v>
      </c>
      <c r="D38" s="1">
        <v>5</v>
      </c>
      <c r="E38" s="1">
        <v>5</v>
      </c>
      <c r="F38" s="1">
        <v>5</v>
      </c>
      <c r="G38" s="1">
        <v>5</v>
      </c>
      <c r="H38" s="1">
        <v>5</v>
      </c>
      <c r="I38" s="1">
        <v>6</v>
      </c>
      <c r="J38" s="1">
        <v>7</v>
      </c>
      <c r="K38" s="1">
        <v>6</v>
      </c>
      <c r="L38" s="1">
        <v>8</v>
      </c>
      <c r="M38" s="1">
        <v>10</v>
      </c>
      <c r="N38" s="1">
        <v>11</v>
      </c>
      <c r="O38" s="1">
        <v>9</v>
      </c>
    </row>
    <row r="39" spans="1:15" x14ac:dyDescent="0.3">
      <c r="A39" s="7" t="s">
        <v>15</v>
      </c>
      <c r="B39" s="7" t="s">
        <v>95</v>
      </c>
      <c r="C39" s="1">
        <v>4272</v>
      </c>
      <c r="D39" s="1">
        <v>4245</v>
      </c>
      <c r="E39" s="1">
        <v>4199</v>
      </c>
      <c r="F39" s="1">
        <v>4199</v>
      </c>
      <c r="G39" s="1">
        <v>4266</v>
      </c>
      <c r="H39" s="1">
        <v>4320</v>
      </c>
      <c r="I39" s="1">
        <v>4359</v>
      </c>
      <c r="J39" s="1">
        <v>4424</v>
      </c>
      <c r="K39" s="1">
        <v>4445</v>
      </c>
      <c r="L39" s="1">
        <v>4528</v>
      </c>
      <c r="M39" s="1">
        <v>4731</v>
      </c>
      <c r="N39" s="1">
        <v>4772</v>
      </c>
      <c r="O39" s="1">
        <v>4777</v>
      </c>
    </row>
    <row r="40" spans="1:15" x14ac:dyDescent="0.3">
      <c r="A40" s="7" t="s">
        <v>15</v>
      </c>
      <c r="B40" s="7" t="s">
        <v>96</v>
      </c>
      <c r="C40" s="1">
        <v>207</v>
      </c>
      <c r="D40" s="1">
        <v>222</v>
      </c>
      <c r="E40" s="1">
        <v>228</v>
      </c>
      <c r="F40" s="1">
        <v>231</v>
      </c>
      <c r="G40" s="1">
        <v>232</v>
      </c>
      <c r="H40" s="1">
        <v>232</v>
      </c>
      <c r="I40" s="1">
        <v>230</v>
      </c>
      <c r="J40" s="1">
        <v>225</v>
      </c>
      <c r="K40" s="1">
        <v>226</v>
      </c>
      <c r="L40" s="1">
        <v>229</v>
      </c>
      <c r="M40" s="1">
        <v>242</v>
      </c>
      <c r="N40" s="1">
        <v>242</v>
      </c>
      <c r="O40" s="1">
        <v>235</v>
      </c>
    </row>
    <row r="41" spans="1:15" x14ac:dyDescent="0.3">
      <c r="A41" s="7" t="s">
        <v>15</v>
      </c>
      <c r="B41" s="7" t="s">
        <v>97</v>
      </c>
      <c r="C41" s="1">
        <v>13</v>
      </c>
      <c r="D41" s="1">
        <v>12</v>
      </c>
      <c r="E41" s="1">
        <v>16</v>
      </c>
      <c r="F41" s="1">
        <v>20</v>
      </c>
      <c r="G41" s="1">
        <v>21</v>
      </c>
      <c r="H41" s="1">
        <v>22</v>
      </c>
      <c r="I41" s="1">
        <v>25</v>
      </c>
      <c r="J41" s="1">
        <v>28</v>
      </c>
      <c r="K41" s="1">
        <v>32</v>
      </c>
      <c r="L41" s="1">
        <v>29</v>
      </c>
      <c r="M41" s="1">
        <v>34</v>
      </c>
      <c r="N41" s="1">
        <v>39</v>
      </c>
      <c r="O41" s="1">
        <v>41</v>
      </c>
    </row>
    <row r="42" spans="1:15" x14ac:dyDescent="0.3">
      <c r="A42" s="7" t="s">
        <v>15</v>
      </c>
      <c r="B42" s="7" t="s">
        <v>98</v>
      </c>
      <c r="C42" s="1">
        <v>9</v>
      </c>
      <c r="D42" s="1">
        <v>8</v>
      </c>
      <c r="E42" s="1">
        <v>9</v>
      </c>
      <c r="F42" s="1">
        <v>10</v>
      </c>
      <c r="G42" s="1">
        <v>9</v>
      </c>
      <c r="H42" s="1">
        <v>10</v>
      </c>
      <c r="I42" s="1">
        <v>10</v>
      </c>
      <c r="J42" s="1">
        <v>10</v>
      </c>
      <c r="K42" s="1">
        <v>11</v>
      </c>
      <c r="L42" s="1">
        <v>15</v>
      </c>
      <c r="M42" s="1">
        <v>20</v>
      </c>
      <c r="N42" s="1">
        <v>33</v>
      </c>
      <c r="O42" s="1">
        <v>40</v>
      </c>
    </row>
    <row r="43" spans="1:15" x14ac:dyDescent="0.3">
      <c r="A43" s="7" t="s">
        <v>15</v>
      </c>
      <c r="B43" s="7" t="s">
        <v>99</v>
      </c>
      <c r="C43" s="1">
        <v>1032</v>
      </c>
      <c r="D43" s="1">
        <v>1005</v>
      </c>
      <c r="E43" s="1">
        <v>981</v>
      </c>
      <c r="F43" s="1">
        <v>957</v>
      </c>
      <c r="G43" s="1">
        <v>944</v>
      </c>
      <c r="H43" s="1">
        <v>916</v>
      </c>
      <c r="I43" s="1">
        <v>885</v>
      </c>
      <c r="J43" s="1">
        <v>871</v>
      </c>
      <c r="K43" s="1">
        <v>848</v>
      </c>
      <c r="L43" s="1">
        <v>849</v>
      </c>
      <c r="M43" s="1">
        <v>752</v>
      </c>
      <c r="N43" s="1">
        <v>693</v>
      </c>
      <c r="O43" s="1">
        <v>636</v>
      </c>
    </row>
    <row r="44" spans="1:15" x14ac:dyDescent="0.3">
      <c r="A44" s="7" t="s">
        <v>15</v>
      </c>
      <c r="B44" s="7" t="s">
        <v>100</v>
      </c>
      <c r="C44" s="1">
        <v>104</v>
      </c>
      <c r="D44" s="1">
        <v>93</v>
      </c>
      <c r="E44" s="1">
        <v>96</v>
      </c>
      <c r="F44" s="1">
        <v>91</v>
      </c>
      <c r="G44" s="1">
        <v>96</v>
      </c>
      <c r="H44" s="1">
        <v>91</v>
      </c>
      <c r="I44" s="1">
        <v>92</v>
      </c>
      <c r="J44" s="1">
        <v>92</v>
      </c>
      <c r="K44" s="1">
        <v>88</v>
      </c>
      <c r="L44" s="1">
        <v>95</v>
      </c>
      <c r="M44" s="1">
        <v>84</v>
      </c>
      <c r="N44" s="1">
        <v>77</v>
      </c>
      <c r="O44" s="1">
        <v>69</v>
      </c>
    </row>
    <row r="45" spans="1:15" x14ac:dyDescent="0.3">
      <c r="A45" s="7" t="s">
        <v>16</v>
      </c>
      <c r="B45" s="7" t="s">
        <v>89</v>
      </c>
      <c r="C45" s="1">
        <v>90</v>
      </c>
      <c r="D45" s="1">
        <v>89</v>
      </c>
      <c r="E45" s="1">
        <v>94</v>
      </c>
      <c r="F45" s="1">
        <v>99</v>
      </c>
      <c r="G45" s="1">
        <v>102</v>
      </c>
      <c r="H45" s="1">
        <v>112</v>
      </c>
      <c r="I45" s="1">
        <v>113</v>
      </c>
      <c r="J45" s="1">
        <v>118</v>
      </c>
      <c r="K45" s="1">
        <v>115</v>
      </c>
      <c r="L45" s="1">
        <v>121</v>
      </c>
      <c r="M45" s="1">
        <v>157</v>
      </c>
      <c r="N45" s="1">
        <v>162</v>
      </c>
      <c r="O45" s="1">
        <v>168</v>
      </c>
    </row>
    <row r="46" spans="1:15" x14ac:dyDescent="0.3">
      <c r="A46" s="7" t="s">
        <v>16</v>
      </c>
      <c r="B46" s="7" t="s">
        <v>90</v>
      </c>
      <c r="C46" s="1">
        <v>263</v>
      </c>
      <c r="D46" s="1">
        <v>249</v>
      </c>
      <c r="E46" s="1">
        <v>249</v>
      </c>
      <c r="F46" s="1">
        <v>243</v>
      </c>
      <c r="G46" s="1">
        <v>228</v>
      </c>
      <c r="H46" s="1">
        <v>226</v>
      </c>
      <c r="I46" s="1">
        <v>215</v>
      </c>
      <c r="J46" s="1">
        <v>214</v>
      </c>
      <c r="K46" s="1">
        <v>208</v>
      </c>
      <c r="L46" s="1">
        <v>214</v>
      </c>
      <c r="M46" s="1">
        <v>255</v>
      </c>
      <c r="N46" s="1">
        <v>267</v>
      </c>
      <c r="O46" s="1">
        <v>265</v>
      </c>
    </row>
    <row r="47" spans="1:15" x14ac:dyDescent="0.3">
      <c r="A47" s="7" t="s">
        <v>16</v>
      </c>
      <c r="B47" s="7" t="s">
        <v>91</v>
      </c>
      <c r="C47" s="1">
        <v>4</v>
      </c>
      <c r="D47" s="1">
        <v>3</v>
      </c>
      <c r="E47" s="1">
        <v>3</v>
      </c>
      <c r="F47" s="1">
        <v>3</v>
      </c>
      <c r="G47" s="1">
        <v>3</v>
      </c>
      <c r="H47" s="1">
        <v>5</v>
      </c>
      <c r="I47" s="1">
        <v>4</v>
      </c>
      <c r="J47" s="1">
        <v>5</v>
      </c>
      <c r="K47" s="1">
        <v>5</v>
      </c>
      <c r="L47" s="1">
        <v>5</v>
      </c>
      <c r="M47" s="1">
        <v>10</v>
      </c>
      <c r="N47" s="1">
        <v>13</v>
      </c>
      <c r="O47" s="1">
        <v>12</v>
      </c>
    </row>
    <row r="48" spans="1:15" x14ac:dyDescent="0.3">
      <c r="A48" s="7" t="s">
        <v>16</v>
      </c>
      <c r="B48" s="7" t="s">
        <v>92</v>
      </c>
      <c r="C48" s="1">
        <v>16</v>
      </c>
      <c r="D48" s="1">
        <v>17</v>
      </c>
      <c r="E48" s="1">
        <v>14</v>
      </c>
      <c r="F48" s="1">
        <v>15</v>
      </c>
      <c r="G48" s="1">
        <v>16</v>
      </c>
      <c r="H48" s="1">
        <v>17</v>
      </c>
      <c r="I48" s="1">
        <v>16</v>
      </c>
      <c r="J48" s="1">
        <v>16</v>
      </c>
      <c r="K48" s="1">
        <v>18</v>
      </c>
      <c r="L48" s="1">
        <v>20</v>
      </c>
      <c r="M48" s="1">
        <v>26</v>
      </c>
      <c r="N48" s="1">
        <v>46</v>
      </c>
      <c r="O48" s="1">
        <v>49</v>
      </c>
    </row>
    <row r="49" spans="1:15" x14ac:dyDescent="0.3">
      <c r="A49" s="7" t="s">
        <v>16</v>
      </c>
      <c r="B49" s="7" t="s">
        <v>93</v>
      </c>
      <c r="C49" s="1">
        <v>10</v>
      </c>
      <c r="D49" s="1">
        <v>10</v>
      </c>
      <c r="E49" s="1">
        <v>11</v>
      </c>
      <c r="F49" s="1">
        <v>15</v>
      </c>
      <c r="G49" s="1">
        <v>19</v>
      </c>
      <c r="H49" s="1">
        <v>22</v>
      </c>
      <c r="I49" s="1">
        <v>25</v>
      </c>
      <c r="J49" s="1">
        <v>29</v>
      </c>
      <c r="K49" s="1">
        <v>30</v>
      </c>
      <c r="L49" s="1">
        <v>34</v>
      </c>
      <c r="M49" s="1">
        <v>46</v>
      </c>
      <c r="N49" s="1">
        <v>49</v>
      </c>
      <c r="O49" s="1">
        <v>51</v>
      </c>
    </row>
    <row r="50" spans="1:15" x14ac:dyDescent="0.3">
      <c r="A50" s="7" t="s">
        <v>16</v>
      </c>
      <c r="B50" s="7" t="s">
        <v>94</v>
      </c>
      <c r="C50" s="1">
        <v>0</v>
      </c>
      <c r="D50" s="1">
        <v>0</v>
      </c>
      <c r="E50" s="1">
        <v>1</v>
      </c>
      <c r="F50" s="1">
        <v>1</v>
      </c>
      <c r="G50" s="1">
        <v>2</v>
      </c>
      <c r="H50" s="1">
        <v>2</v>
      </c>
      <c r="I50" s="1">
        <v>2</v>
      </c>
      <c r="J50" s="1">
        <v>3</v>
      </c>
      <c r="K50" s="1">
        <v>2</v>
      </c>
      <c r="L50" s="1">
        <v>2</v>
      </c>
      <c r="M50" s="1">
        <v>4</v>
      </c>
      <c r="N50" s="1">
        <v>4</v>
      </c>
      <c r="O50" s="1">
        <v>9</v>
      </c>
    </row>
    <row r="51" spans="1:15" x14ac:dyDescent="0.3">
      <c r="A51" s="7" t="s">
        <v>16</v>
      </c>
      <c r="B51" s="7" t="s">
        <v>95</v>
      </c>
      <c r="C51" s="1">
        <v>1619</v>
      </c>
      <c r="D51" s="1">
        <v>1584</v>
      </c>
      <c r="E51" s="1">
        <v>1585</v>
      </c>
      <c r="F51" s="1">
        <v>1598</v>
      </c>
      <c r="G51" s="1">
        <v>1635</v>
      </c>
      <c r="H51" s="1">
        <v>1655</v>
      </c>
      <c r="I51" s="1">
        <v>1697</v>
      </c>
      <c r="J51" s="1">
        <v>1711</v>
      </c>
      <c r="K51" s="1">
        <v>1719</v>
      </c>
      <c r="L51" s="1">
        <v>1758</v>
      </c>
      <c r="M51" s="1">
        <v>1909</v>
      </c>
      <c r="N51" s="1">
        <v>1956</v>
      </c>
      <c r="O51" s="1">
        <v>1909</v>
      </c>
    </row>
    <row r="52" spans="1:15" x14ac:dyDescent="0.3">
      <c r="A52" s="7" t="s">
        <v>16</v>
      </c>
      <c r="B52" s="7" t="s">
        <v>96</v>
      </c>
      <c r="C52" s="1">
        <v>108</v>
      </c>
      <c r="D52" s="1">
        <v>110</v>
      </c>
      <c r="E52" s="1">
        <v>113</v>
      </c>
      <c r="F52" s="1">
        <v>104</v>
      </c>
      <c r="G52" s="1">
        <v>98</v>
      </c>
      <c r="H52" s="1">
        <v>98</v>
      </c>
      <c r="I52" s="1">
        <v>102</v>
      </c>
      <c r="J52" s="1">
        <v>103</v>
      </c>
      <c r="K52" s="1">
        <v>96</v>
      </c>
      <c r="L52" s="1">
        <v>102</v>
      </c>
      <c r="M52" s="1">
        <v>106</v>
      </c>
      <c r="N52" s="1">
        <v>109</v>
      </c>
      <c r="O52" s="1">
        <v>110</v>
      </c>
    </row>
    <row r="53" spans="1:15" x14ac:dyDescent="0.3">
      <c r="A53" s="7" t="s">
        <v>16</v>
      </c>
      <c r="B53" s="7" t="s">
        <v>97</v>
      </c>
      <c r="C53" s="1">
        <v>8</v>
      </c>
      <c r="D53" s="1">
        <v>8</v>
      </c>
      <c r="E53" s="1">
        <v>10</v>
      </c>
      <c r="F53" s="1">
        <v>12</v>
      </c>
      <c r="G53" s="1">
        <v>12</v>
      </c>
      <c r="H53" s="1">
        <v>14</v>
      </c>
      <c r="I53" s="1">
        <v>14</v>
      </c>
      <c r="J53" s="1">
        <v>17</v>
      </c>
      <c r="K53" s="1">
        <v>18</v>
      </c>
      <c r="L53" s="1">
        <v>21</v>
      </c>
      <c r="M53" s="1">
        <v>23</v>
      </c>
      <c r="N53" s="1">
        <v>25</v>
      </c>
      <c r="O53" s="1">
        <v>27</v>
      </c>
    </row>
    <row r="54" spans="1:15" x14ac:dyDescent="0.3">
      <c r="A54" s="7" t="s">
        <v>16</v>
      </c>
      <c r="B54" s="7" t="s">
        <v>98</v>
      </c>
      <c r="C54" s="1">
        <v>10</v>
      </c>
      <c r="D54" s="1">
        <v>10</v>
      </c>
      <c r="E54" s="1">
        <v>9</v>
      </c>
      <c r="F54" s="1">
        <v>9</v>
      </c>
      <c r="G54" s="1">
        <v>10</v>
      </c>
      <c r="H54" s="1">
        <v>12</v>
      </c>
      <c r="I54" s="1">
        <v>11</v>
      </c>
      <c r="J54" s="1">
        <v>10</v>
      </c>
      <c r="K54" s="1">
        <v>11</v>
      </c>
      <c r="L54" s="1">
        <v>12</v>
      </c>
      <c r="M54" s="1">
        <v>18</v>
      </c>
      <c r="N54" s="1">
        <v>28</v>
      </c>
      <c r="O54" s="1">
        <v>37</v>
      </c>
    </row>
    <row r="55" spans="1:15" x14ac:dyDescent="0.3">
      <c r="A55" s="7" t="s">
        <v>16</v>
      </c>
      <c r="B55" s="7" t="s">
        <v>99</v>
      </c>
      <c r="C55" s="1">
        <v>386</v>
      </c>
      <c r="D55" s="1">
        <v>385</v>
      </c>
      <c r="E55" s="1">
        <v>376</v>
      </c>
      <c r="F55" s="1">
        <v>364</v>
      </c>
      <c r="G55" s="1">
        <v>350</v>
      </c>
      <c r="H55" s="1">
        <v>343</v>
      </c>
      <c r="I55" s="1">
        <v>320</v>
      </c>
      <c r="J55" s="1">
        <v>309</v>
      </c>
      <c r="K55" s="1">
        <v>309</v>
      </c>
      <c r="L55" s="1">
        <v>303</v>
      </c>
      <c r="M55" s="1">
        <v>281</v>
      </c>
      <c r="N55" s="1">
        <v>247</v>
      </c>
      <c r="O55" s="1">
        <v>220</v>
      </c>
    </row>
    <row r="56" spans="1:15" x14ac:dyDescent="0.3">
      <c r="A56" s="7" t="s">
        <v>16</v>
      </c>
      <c r="B56" s="7" t="s">
        <v>100</v>
      </c>
      <c r="C56" s="1">
        <v>104</v>
      </c>
      <c r="D56" s="1">
        <v>95</v>
      </c>
      <c r="E56" s="1">
        <v>93</v>
      </c>
      <c r="F56" s="1">
        <v>88</v>
      </c>
      <c r="G56" s="1">
        <v>87</v>
      </c>
      <c r="H56" s="1">
        <v>85</v>
      </c>
      <c r="I56" s="1">
        <v>81</v>
      </c>
      <c r="J56" s="1">
        <v>80</v>
      </c>
      <c r="K56" s="1">
        <v>77</v>
      </c>
      <c r="L56" s="1">
        <v>75</v>
      </c>
      <c r="M56" s="1">
        <v>83</v>
      </c>
      <c r="N56" s="1">
        <v>75</v>
      </c>
      <c r="O56" s="1">
        <v>65</v>
      </c>
    </row>
    <row r="57" spans="1:15" x14ac:dyDescent="0.3">
      <c r="A57" s="7" t="s">
        <v>17</v>
      </c>
      <c r="B57" s="7" t="s">
        <v>89</v>
      </c>
      <c r="C57" s="1">
        <v>25</v>
      </c>
      <c r="D57" s="1">
        <v>21</v>
      </c>
      <c r="E57" s="1">
        <v>14</v>
      </c>
      <c r="F57" s="1">
        <v>9</v>
      </c>
      <c r="G57" s="1">
        <v>5</v>
      </c>
      <c r="H57" s="1">
        <v>9</v>
      </c>
      <c r="I57" s="1">
        <v>8</v>
      </c>
      <c r="J57" s="1">
        <v>6</v>
      </c>
      <c r="K57" s="1">
        <v>10</v>
      </c>
      <c r="L57" s="1">
        <v>10</v>
      </c>
      <c r="M57" s="1">
        <v>20</v>
      </c>
      <c r="N57" s="1">
        <v>14</v>
      </c>
      <c r="O57" s="1">
        <v>39</v>
      </c>
    </row>
    <row r="58" spans="1:15" x14ac:dyDescent="0.3">
      <c r="A58" s="7" t="s">
        <v>17</v>
      </c>
      <c r="B58" s="7" t="s">
        <v>90</v>
      </c>
      <c r="C58" s="1">
        <v>44</v>
      </c>
      <c r="D58" s="1">
        <v>50</v>
      </c>
      <c r="E58" s="1">
        <v>35</v>
      </c>
      <c r="F58" s="1">
        <v>16</v>
      </c>
      <c r="G58" s="1">
        <v>16</v>
      </c>
      <c r="H58" s="1">
        <v>21</v>
      </c>
      <c r="I58" s="1">
        <v>18</v>
      </c>
      <c r="J58" s="1">
        <v>18</v>
      </c>
      <c r="K58" s="1">
        <v>27</v>
      </c>
      <c r="L58" s="1">
        <v>22</v>
      </c>
      <c r="M58" s="1">
        <v>32</v>
      </c>
      <c r="N58" s="1">
        <v>26</v>
      </c>
      <c r="O58" s="1">
        <v>96</v>
      </c>
    </row>
    <row r="59" spans="1:15" x14ac:dyDescent="0.3">
      <c r="A59" s="7" t="s">
        <v>17</v>
      </c>
      <c r="B59" s="7" t="s">
        <v>91</v>
      </c>
      <c r="C59" s="1">
        <v>4</v>
      </c>
      <c r="D59" s="1">
        <v>4</v>
      </c>
      <c r="E59" s="1">
        <v>4</v>
      </c>
      <c r="F59" s="1">
        <v>1</v>
      </c>
      <c r="G59" s="1">
        <v>0</v>
      </c>
      <c r="H59" s="1">
        <v>1</v>
      </c>
      <c r="I59" s="1">
        <v>0</v>
      </c>
      <c r="J59" s="1">
        <v>0</v>
      </c>
      <c r="K59" s="1">
        <v>0</v>
      </c>
      <c r="L59" s="1">
        <v>0</v>
      </c>
      <c r="M59" s="1">
        <v>0</v>
      </c>
      <c r="N59" s="1">
        <v>0</v>
      </c>
      <c r="O59" s="1">
        <v>2</v>
      </c>
    </row>
    <row r="60" spans="1:15" x14ac:dyDescent="0.3">
      <c r="A60" s="7" t="s">
        <v>17</v>
      </c>
      <c r="B60" s="7" t="s">
        <v>92</v>
      </c>
      <c r="C60" s="1">
        <v>19</v>
      </c>
      <c r="D60" s="1">
        <v>18</v>
      </c>
      <c r="E60" s="1">
        <v>15</v>
      </c>
      <c r="F60" s="1">
        <v>8</v>
      </c>
      <c r="G60" s="1">
        <v>2</v>
      </c>
      <c r="H60" s="1">
        <v>8</v>
      </c>
      <c r="I60" s="1">
        <v>1</v>
      </c>
      <c r="J60" s="1">
        <v>3</v>
      </c>
      <c r="K60" s="1">
        <v>2</v>
      </c>
      <c r="L60" s="1">
        <v>7</v>
      </c>
      <c r="M60" s="1">
        <v>11</v>
      </c>
      <c r="N60" s="1">
        <v>4</v>
      </c>
      <c r="O60" s="1">
        <v>32</v>
      </c>
    </row>
    <row r="61" spans="1:15" x14ac:dyDescent="0.3">
      <c r="A61" s="7" t="s">
        <v>17</v>
      </c>
      <c r="B61" s="7" t="s">
        <v>93</v>
      </c>
      <c r="C61" s="1">
        <v>3</v>
      </c>
      <c r="D61" s="1">
        <v>2</v>
      </c>
      <c r="E61" s="1">
        <v>2</v>
      </c>
      <c r="F61" s="1">
        <v>2</v>
      </c>
      <c r="G61" s="1">
        <v>2</v>
      </c>
      <c r="H61" s="1">
        <v>2</v>
      </c>
      <c r="I61" s="1">
        <v>2</v>
      </c>
      <c r="J61" s="1">
        <v>2</v>
      </c>
      <c r="K61" s="1">
        <v>2</v>
      </c>
      <c r="L61" s="1">
        <v>2</v>
      </c>
      <c r="M61" s="1">
        <v>3</v>
      </c>
      <c r="N61" s="1">
        <v>4</v>
      </c>
      <c r="O61" s="1">
        <v>9</v>
      </c>
    </row>
    <row r="62" spans="1:15" x14ac:dyDescent="0.3">
      <c r="A62" s="7" t="s">
        <v>17</v>
      </c>
      <c r="B62" s="7" t="s">
        <v>94</v>
      </c>
      <c r="C62" s="1">
        <v>13</v>
      </c>
      <c r="D62" s="1">
        <v>10</v>
      </c>
      <c r="E62" s="1">
        <v>10</v>
      </c>
      <c r="F62" s="1">
        <v>7</v>
      </c>
      <c r="G62" s="1">
        <v>5</v>
      </c>
      <c r="H62" s="1">
        <v>4</v>
      </c>
      <c r="I62" s="1">
        <v>2</v>
      </c>
      <c r="J62" s="1">
        <v>4</v>
      </c>
      <c r="K62" s="1">
        <v>3</v>
      </c>
      <c r="L62" s="1">
        <v>3</v>
      </c>
      <c r="M62" s="1">
        <v>3</v>
      </c>
      <c r="N62" s="1">
        <v>3</v>
      </c>
      <c r="O62" s="1">
        <v>8</v>
      </c>
    </row>
    <row r="63" spans="1:15" x14ac:dyDescent="0.3">
      <c r="A63" s="7" t="s">
        <v>17</v>
      </c>
      <c r="B63" s="7" t="s">
        <v>95</v>
      </c>
      <c r="C63" s="1">
        <v>287</v>
      </c>
      <c r="D63" s="1">
        <v>259</v>
      </c>
      <c r="E63" s="1">
        <v>225</v>
      </c>
      <c r="F63" s="1">
        <v>196</v>
      </c>
      <c r="G63" s="1">
        <v>213</v>
      </c>
      <c r="H63" s="1">
        <v>204</v>
      </c>
      <c r="I63" s="1">
        <v>203</v>
      </c>
      <c r="J63" s="1">
        <v>193</v>
      </c>
      <c r="K63" s="1">
        <v>190</v>
      </c>
      <c r="L63" s="1">
        <v>191</v>
      </c>
      <c r="M63" s="1">
        <v>222</v>
      </c>
      <c r="N63" s="1">
        <v>206</v>
      </c>
      <c r="O63" s="1">
        <v>310</v>
      </c>
    </row>
    <row r="64" spans="1:15" x14ac:dyDescent="0.3">
      <c r="A64" s="7" t="s">
        <v>17</v>
      </c>
      <c r="B64" s="7" t="s">
        <v>96</v>
      </c>
      <c r="C64" s="1">
        <v>369</v>
      </c>
      <c r="D64" s="1">
        <v>339</v>
      </c>
      <c r="E64" s="1">
        <v>298</v>
      </c>
      <c r="F64" s="1">
        <v>179</v>
      </c>
      <c r="G64" s="1">
        <v>152</v>
      </c>
      <c r="H64" s="1">
        <v>147</v>
      </c>
      <c r="I64" s="1">
        <v>131</v>
      </c>
      <c r="J64" s="1">
        <v>119</v>
      </c>
      <c r="K64" s="1">
        <v>125</v>
      </c>
      <c r="L64" s="1">
        <v>111</v>
      </c>
      <c r="M64" s="1">
        <v>107</v>
      </c>
      <c r="N64" s="1">
        <v>93</v>
      </c>
      <c r="O64" s="1">
        <v>134</v>
      </c>
    </row>
    <row r="65" spans="1:15" x14ac:dyDescent="0.3">
      <c r="A65" s="7" t="s">
        <v>17</v>
      </c>
      <c r="B65" s="7" t="s">
        <v>97</v>
      </c>
      <c r="C65" s="1">
        <v>2</v>
      </c>
      <c r="D65" s="1">
        <v>2</v>
      </c>
      <c r="E65" s="1">
        <v>2</v>
      </c>
      <c r="F65" s="1">
        <v>0</v>
      </c>
      <c r="G65" s="1">
        <v>0</v>
      </c>
      <c r="H65" s="1">
        <v>0</v>
      </c>
      <c r="I65" s="1">
        <v>0</v>
      </c>
      <c r="J65" s="1">
        <v>0</v>
      </c>
      <c r="K65" s="1">
        <v>0</v>
      </c>
      <c r="L65" s="1">
        <v>0</v>
      </c>
      <c r="M65" s="1">
        <v>2</v>
      </c>
      <c r="N65" s="1">
        <v>1</v>
      </c>
      <c r="O65" s="1">
        <v>7</v>
      </c>
    </row>
    <row r="66" spans="1:15" x14ac:dyDescent="0.3">
      <c r="A66" s="7" t="s">
        <v>17</v>
      </c>
      <c r="B66" s="7" t="s">
        <v>98</v>
      </c>
      <c r="C66" s="1">
        <v>15</v>
      </c>
      <c r="D66" s="1">
        <v>13</v>
      </c>
      <c r="E66" s="1">
        <v>16</v>
      </c>
      <c r="F66" s="1">
        <v>8</v>
      </c>
      <c r="G66" s="1">
        <v>3</v>
      </c>
      <c r="H66" s="1">
        <v>5</v>
      </c>
      <c r="I66" s="1">
        <v>2</v>
      </c>
      <c r="J66" s="1">
        <v>4</v>
      </c>
      <c r="K66" s="1">
        <v>6</v>
      </c>
      <c r="L66" s="1">
        <v>5</v>
      </c>
      <c r="M66" s="1">
        <v>5</v>
      </c>
      <c r="N66" s="1">
        <v>5</v>
      </c>
      <c r="O66" s="1">
        <v>11</v>
      </c>
    </row>
    <row r="67" spans="1:15" x14ac:dyDescent="0.3">
      <c r="A67" s="7" t="s">
        <v>17</v>
      </c>
      <c r="B67" s="7" t="s">
        <v>99</v>
      </c>
      <c r="C67" s="1">
        <v>90</v>
      </c>
      <c r="D67" s="1">
        <v>70</v>
      </c>
      <c r="E67" s="1">
        <v>52</v>
      </c>
      <c r="F67" s="1">
        <v>40</v>
      </c>
      <c r="G67" s="1">
        <v>31</v>
      </c>
      <c r="H67" s="1">
        <v>28</v>
      </c>
      <c r="I67" s="1">
        <v>27</v>
      </c>
      <c r="J67" s="1">
        <v>28</v>
      </c>
      <c r="K67" s="1">
        <v>25</v>
      </c>
      <c r="L67" s="1">
        <v>25</v>
      </c>
      <c r="M67" s="1">
        <v>26</v>
      </c>
      <c r="N67" s="1">
        <v>24</v>
      </c>
      <c r="O67" s="1">
        <v>26</v>
      </c>
    </row>
    <row r="68" spans="1:15" x14ac:dyDescent="0.3">
      <c r="A68" s="7" t="s">
        <v>17</v>
      </c>
      <c r="B68" s="7" t="s">
        <v>100</v>
      </c>
      <c r="C68" s="1">
        <v>155</v>
      </c>
      <c r="D68" s="1">
        <v>126</v>
      </c>
      <c r="E68" s="1">
        <v>79</v>
      </c>
      <c r="F68" s="1">
        <v>39</v>
      </c>
      <c r="G68" s="1">
        <v>24</v>
      </c>
      <c r="H68" s="1">
        <v>20</v>
      </c>
      <c r="I68" s="1">
        <v>14</v>
      </c>
      <c r="J68" s="1">
        <v>16</v>
      </c>
      <c r="K68" s="1">
        <v>15</v>
      </c>
      <c r="L68" s="1">
        <v>14</v>
      </c>
      <c r="M68" s="1">
        <v>12</v>
      </c>
      <c r="N68" s="1">
        <v>9</v>
      </c>
      <c r="O68" s="1">
        <v>21</v>
      </c>
    </row>
    <row r="69" spans="1:15" x14ac:dyDescent="0.3">
      <c r="A69" s="10" t="s">
        <v>18</v>
      </c>
      <c r="B69" s="10" t="s">
        <v>18</v>
      </c>
      <c r="C69" s="5">
        <v>59952</v>
      </c>
      <c r="D69" s="5">
        <v>60288</v>
      </c>
      <c r="E69" s="5">
        <v>60274</v>
      </c>
      <c r="F69" s="5">
        <v>60306</v>
      </c>
      <c r="G69" s="5">
        <v>61114</v>
      </c>
      <c r="H69" s="5">
        <v>61931</v>
      </c>
      <c r="I69" s="5">
        <v>62554</v>
      </c>
      <c r="J69" s="5">
        <v>63505</v>
      </c>
      <c r="K69" s="5">
        <v>65036</v>
      </c>
      <c r="L69" s="5">
        <v>66449</v>
      </c>
      <c r="M69" s="5">
        <v>67437</v>
      </c>
      <c r="N69" s="5">
        <v>69043</v>
      </c>
      <c r="O69" s="5">
        <v>70757</v>
      </c>
    </row>
    <row r="70" spans="1:15" x14ac:dyDescent="0.3">
      <c r="A70" s="15"/>
      <c r="B70" s="15"/>
    </row>
    <row r="71" spans="1:15" x14ac:dyDescent="0.3">
      <c r="A71" s="15"/>
      <c r="B71" s="15"/>
    </row>
    <row r="72" spans="1:15" x14ac:dyDescent="0.3">
      <c r="A72" s="15"/>
      <c r="B72" s="15"/>
      <c r="C72" s="18" t="s">
        <v>37</v>
      </c>
      <c r="D72" s="19"/>
      <c r="E72" s="19"/>
      <c r="F72" s="19"/>
      <c r="G72" s="19"/>
      <c r="H72" s="19"/>
      <c r="I72" s="19"/>
      <c r="J72" s="19"/>
      <c r="K72" s="19"/>
      <c r="L72" s="19"/>
      <c r="M72" s="19"/>
      <c r="N72" s="19"/>
      <c r="O72" s="19"/>
    </row>
    <row r="73" spans="1:15" x14ac:dyDescent="0.3">
      <c r="A73" s="9" t="s">
        <v>41</v>
      </c>
      <c r="B73" s="9" t="s">
        <v>41</v>
      </c>
      <c r="C73" s="4" t="s">
        <v>0</v>
      </c>
      <c r="D73" s="4" t="s">
        <v>1</v>
      </c>
      <c r="E73" s="4" t="s">
        <v>2</v>
      </c>
      <c r="F73" s="4" t="s">
        <v>3</v>
      </c>
      <c r="G73" s="4" t="s">
        <v>4</v>
      </c>
      <c r="H73" s="4" t="s">
        <v>5</v>
      </c>
      <c r="I73" s="4" t="s">
        <v>6</v>
      </c>
      <c r="J73" s="4" t="s">
        <v>7</v>
      </c>
      <c r="K73" s="4" t="s">
        <v>8</v>
      </c>
      <c r="L73" s="4" t="s">
        <v>9</v>
      </c>
      <c r="M73" s="4" t="s">
        <v>10</v>
      </c>
      <c r="N73" s="4" t="s">
        <v>11</v>
      </c>
      <c r="O73" s="4" t="s">
        <v>12</v>
      </c>
    </row>
    <row r="74" spans="1:15" x14ac:dyDescent="0.3">
      <c r="A74" s="8" t="s">
        <v>13</v>
      </c>
      <c r="B74" s="8" t="s">
        <v>89</v>
      </c>
      <c r="C74" s="2">
        <v>0.12091688993532</v>
      </c>
      <c r="D74" s="2">
        <v>0.130002145692522</v>
      </c>
      <c r="E74" s="2">
        <v>0.141326707809035</v>
      </c>
      <c r="F74" s="2">
        <v>0.15103506548373499</v>
      </c>
      <c r="G74" s="2">
        <v>0.16036003414116901</v>
      </c>
      <c r="H74" s="2">
        <v>0.170932358318099</v>
      </c>
      <c r="I74" s="2">
        <v>0.17991139589017099</v>
      </c>
      <c r="J74" s="2">
        <v>0.18805793965029599</v>
      </c>
      <c r="K74" s="2">
        <v>0.19540587798510101</v>
      </c>
      <c r="L74" s="2">
        <v>0.201778176072448</v>
      </c>
      <c r="M74" s="2">
        <v>0.21262317162503799</v>
      </c>
      <c r="N74" s="2">
        <v>0.22221184382589201</v>
      </c>
      <c r="O74" s="2">
        <v>0.23080475695647201</v>
      </c>
    </row>
    <row r="75" spans="1:15" x14ac:dyDescent="0.3">
      <c r="A75" s="8" t="s">
        <v>13</v>
      </c>
      <c r="B75" s="8" t="s">
        <v>90</v>
      </c>
      <c r="C75" s="2">
        <v>0.51161390227116299</v>
      </c>
      <c r="D75" s="2">
        <v>0.50968943048151005</v>
      </c>
      <c r="E75" s="2">
        <v>0.50830592798718299</v>
      </c>
      <c r="F75" s="2">
        <v>0.50529823961715903</v>
      </c>
      <c r="G75" s="2">
        <v>0.50420240137221295</v>
      </c>
      <c r="H75" s="2">
        <v>0.499356609762375</v>
      </c>
      <c r="I75" s="2">
        <v>0.49679678824634799</v>
      </c>
      <c r="J75" s="2">
        <v>0.49498440529377102</v>
      </c>
      <c r="K75" s="2">
        <v>0.48987259065664801</v>
      </c>
      <c r="L75" s="2">
        <v>0.48781634411972102</v>
      </c>
      <c r="M75" s="2">
        <v>0.49285768271483599</v>
      </c>
      <c r="N75" s="2">
        <v>0.48953504705717099</v>
      </c>
      <c r="O75" s="2">
        <v>0.488827549947424</v>
      </c>
    </row>
    <row r="76" spans="1:15" x14ac:dyDescent="0.3">
      <c r="A76" s="8" t="s">
        <v>13</v>
      </c>
      <c r="B76" s="8" t="s">
        <v>91</v>
      </c>
      <c r="C76" s="2">
        <v>7.1445968985954398E-3</v>
      </c>
      <c r="D76" s="2">
        <v>7.9122411758394996E-3</v>
      </c>
      <c r="E76" s="2">
        <v>8.7627902006358407E-3</v>
      </c>
      <c r="F76" s="2">
        <v>9.8753696662441902E-3</v>
      </c>
      <c r="G76" s="2">
        <v>1.0785505522075399E-2</v>
      </c>
      <c r="H76" s="2">
        <v>1.17560430631729E-2</v>
      </c>
      <c r="I76" s="2">
        <v>1.2764998873676599E-2</v>
      </c>
      <c r="J76" s="2">
        <v>1.41898039987212E-2</v>
      </c>
      <c r="K76" s="2">
        <v>1.5090181800761699E-2</v>
      </c>
      <c r="L76" s="2">
        <v>1.64375162134755E-2</v>
      </c>
      <c r="M76" s="2">
        <v>1.7793426120655001E-2</v>
      </c>
      <c r="N76" s="2">
        <v>1.89846814870166E-2</v>
      </c>
      <c r="O76" s="2">
        <v>2.0528807297078899E-2</v>
      </c>
    </row>
    <row r="77" spans="1:15" x14ac:dyDescent="0.3">
      <c r="A77" s="8" t="s">
        <v>13</v>
      </c>
      <c r="B77" s="8" t="s">
        <v>92</v>
      </c>
      <c r="C77" s="2">
        <v>6.6844459738472098E-2</v>
      </c>
      <c r="D77" s="2">
        <v>7.0322416857070302E-2</v>
      </c>
      <c r="E77" s="2">
        <v>7.5723079517665895E-2</v>
      </c>
      <c r="F77" s="2">
        <v>8.1353614766706606E-2</v>
      </c>
      <c r="G77" s="2">
        <v>8.5849056603773594E-2</v>
      </c>
      <c r="H77" s="2">
        <v>8.9302564982413998E-2</v>
      </c>
      <c r="I77" s="2">
        <v>9.3277526266336397E-2</v>
      </c>
      <c r="J77" s="2">
        <v>0.100227598415241</v>
      </c>
      <c r="K77" s="2">
        <v>0.108542959817053</v>
      </c>
      <c r="L77" s="2">
        <v>0.12363864295228399</v>
      </c>
      <c r="M77" s="2">
        <v>0.14329982616582301</v>
      </c>
      <c r="N77" s="2">
        <v>0.17024863042562199</v>
      </c>
      <c r="O77" s="2">
        <v>0.183622502628812</v>
      </c>
    </row>
    <row r="78" spans="1:15" x14ac:dyDescent="0.3">
      <c r="A78" s="8" t="s">
        <v>13</v>
      </c>
      <c r="B78" s="8" t="s">
        <v>93</v>
      </c>
      <c r="C78" s="2">
        <v>1.3125490514465101E-2</v>
      </c>
      <c r="D78" s="2">
        <v>1.36519686728892E-2</v>
      </c>
      <c r="E78" s="2">
        <v>1.4560123961422399E-2</v>
      </c>
      <c r="F78" s="2">
        <v>1.5974862695395001E-2</v>
      </c>
      <c r="G78" s="2">
        <v>1.7122313322815101E-2</v>
      </c>
      <c r="H78" s="2">
        <v>1.80276254316474E-2</v>
      </c>
      <c r="I78" s="2">
        <v>1.8621880709834102E-2</v>
      </c>
      <c r="J78" s="2">
        <v>1.9600127880382699E-2</v>
      </c>
      <c r="K78" s="2">
        <v>2.0479532443890901E-2</v>
      </c>
      <c r="L78" s="2">
        <v>2.1743744546376401E-2</v>
      </c>
      <c r="M78" s="2">
        <v>2.3488267681183402E-2</v>
      </c>
      <c r="N78" s="2">
        <v>2.43788529796376E-2</v>
      </c>
      <c r="O78" s="2">
        <v>2.5101027594965901E-2</v>
      </c>
    </row>
    <row r="79" spans="1:15" x14ac:dyDescent="0.3">
      <c r="A79" s="8" t="s">
        <v>13</v>
      </c>
      <c r="B79" s="8" t="s">
        <v>94</v>
      </c>
      <c r="C79" s="2">
        <v>1.2904335856847899E-2</v>
      </c>
      <c r="D79" s="2">
        <v>1.33705678260134E-2</v>
      </c>
      <c r="E79" s="2">
        <v>1.3913483430306101E-2</v>
      </c>
      <c r="F79" s="2">
        <v>1.42710647752521E-2</v>
      </c>
      <c r="G79" s="2">
        <v>1.48370497427101E-2</v>
      </c>
      <c r="H79" s="2">
        <v>1.55271510680278E-2</v>
      </c>
      <c r="I79" s="2">
        <v>1.6315025198599099E-2</v>
      </c>
      <c r="J79" s="2">
        <v>1.66062547416337E-2</v>
      </c>
      <c r="K79" s="2">
        <v>1.6987912446912799E-2</v>
      </c>
      <c r="L79" s="2">
        <v>1.70022721930581E-2</v>
      </c>
      <c r="M79" s="2">
        <v>1.7610157962361098E-2</v>
      </c>
      <c r="N79" s="2">
        <v>1.7909818794774501E-2</v>
      </c>
      <c r="O79" s="2">
        <v>1.8270241850683499E-2</v>
      </c>
    </row>
    <row r="80" spans="1:15" x14ac:dyDescent="0.3">
      <c r="A80" s="8" t="s">
        <v>13</v>
      </c>
      <c r="B80" s="8" t="s">
        <v>95</v>
      </c>
      <c r="C80" s="2">
        <v>0.69464967118616505</v>
      </c>
      <c r="D80" s="2">
        <v>0.68772127454135801</v>
      </c>
      <c r="E80" s="2">
        <v>0.68079933744757004</v>
      </c>
      <c r="F80" s="2">
        <v>0.67448246725813299</v>
      </c>
      <c r="G80" s="2">
        <v>0.66815818741432398</v>
      </c>
      <c r="H80" s="2">
        <v>0.66031891123298803</v>
      </c>
      <c r="I80" s="2">
        <v>0.65384326583735897</v>
      </c>
      <c r="J80" s="2">
        <v>0.64655829623982497</v>
      </c>
      <c r="K80" s="2">
        <v>0.64114110517617195</v>
      </c>
      <c r="L80" s="2">
        <v>0.63405891092611399</v>
      </c>
      <c r="M80" s="2">
        <v>0.63418322739195199</v>
      </c>
      <c r="N80" s="2">
        <v>0.63284606762563</v>
      </c>
      <c r="O80" s="2">
        <v>0.62844937074240803</v>
      </c>
    </row>
    <row r="81" spans="1:15" x14ac:dyDescent="0.3">
      <c r="A81" s="8" t="s">
        <v>13</v>
      </c>
      <c r="B81" s="8" t="s">
        <v>96</v>
      </c>
      <c r="C81" s="2">
        <v>0.21670681348933199</v>
      </c>
      <c r="D81" s="2">
        <v>0.21528306676821499</v>
      </c>
      <c r="E81" s="2">
        <v>0.213846024116705</v>
      </c>
      <c r="F81" s="2">
        <v>0.213809605195693</v>
      </c>
      <c r="G81" s="2">
        <v>0.212521440823328</v>
      </c>
      <c r="H81" s="2">
        <v>0.21472076863687101</v>
      </c>
      <c r="I81" s="2">
        <v>0.21499957290509999</v>
      </c>
      <c r="J81" s="2">
        <v>0.21276237039534701</v>
      </c>
      <c r="K81" s="2">
        <v>0.21308395949036299</v>
      </c>
      <c r="L81" s="2">
        <v>0.20371386037765399</v>
      </c>
      <c r="M81" s="2">
        <v>0.19492101881943899</v>
      </c>
      <c r="N81" s="2">
        <v>0.18078381795196</v>
      </c>
      <c r="O81" s="2">
        <v>0.16844111461619299</v>
      </c>
    </row>
    <row r="82" spans="1:15" x14ac:dyDescent="0.3">
      <c r="A82" s="8" t="s">
        <v>13</v>
      </c>
      <c r="B82" s="8" t="s">
        <v>97</v>
      </c>
      <c r="C82" s="2">
        <v>6.8198424941138302E-3</v>
      </c>
      <c r="D82" s="2">
        <v>7.7781353931981496E-3</v>
      </c>
      <c r="E82" s="2">
        <v>8.4422003152467198E-3</v>
      </c>
      <c r="F82" s="2">
        <v>9.3736797634136008E-3</v>
      </c>
      <c r="G82" s="2">
        <v>1.0294079610997601E-2</v>
      </c>
      <c r="H82" s="2">
        <v>1.09689213893967E-2</v>
      </c>
      <c r="I82" s="2">
        <v>1.1688734262758699E-2</v>
      </c>
      <c r="J82" s="2">
        <v>1.31323316036692E-2</v>
      </c>
      <c r="K82" s="2">
        <v>1.3724879637835599E-2</v>
      </c>
      <c r="L82" s="2">
        <v>1.4857439332122699E-2</v>
      </c>
      <c r="M82" s="2">
        <v>1.61393227628252E-2</v>
      </c>
      <c r="N82" s="2">
        <v>1.71632729310667E-2</v>
      </c>
      <c r="O82" s="2">
        <v>1.77577646922988E-2</v>
      </c>
    </row>
    <row r="83" spans="1:15" x14ac:dyDescent="0.3">
      <c r="A83" s="8" t="s">
        <v>13</v>
      </c>
      <c r="B83" s="8" t="s">
        <v>98</v>
      </c>
      <c r="C83" s="2">
        <v>3.1142463867859599E-2</v>
      </c>
      <c r="D83" s="2">
        <v>3.1818566472031802E-2</v>
      </c>
      <c r="E83" s="2">
        <v>3.2717767096719801E-2</v>
      </c>
      <c r="F83" s="2">
        <v>3.4609468466928701E-2</v>
      </c>
      <c r="G83" s="2">
        <v>3.5248713550600302E-2</v>
      </c>
      <c r="H83" s="2">
        <v>3.6201424037059303E-2</v>
      </c>
      <c r="I83" s="2">
        <v>3.7669770222943502E-2</v>
      </c>
      <c r="J83" s="2">
        <v>3.87760263002613E-2</v>
      </c>
      <c r="K83" s="2">
        <v>3.9937928781443997E-2</v>
      </c>
      <c r="L83" s="2">
        <v>4.3093316618349899E-2</v>
      </c>
      <c r="M83" s="2">
        <v>4.7388708336482503E-2</v>
      </c>
      <c r="N83" s="2">
        <v>5.2254530130636301E-2</v>
      </c>
      <c r="O83" s="2">
        <v>6.0856992639327E-2</v>
      </c>
    </row>
    <row r="84" spans="1:15" x14ac:dyDescent="0.3">
      <c r="A84" s="8" t="s">
        <v>13</v>
      </c>
      <c r="B84" s="8" t="s">
        <v>99</v>
      </c>
      <c r="C84" s="2">
        <v>0.15734350897134</v>
      </c>
      <c r="D84" s="2">
        <v>0.152934234524193</v>
      </c>
      <c r="E84" s="2">
        <v>0.14610884026609</v>
      </c>
      <c r="F84" s="2">
        <v>0.13925855513308</v>
      </c>
      <c r="G84" s="2">
        <v>0.13327987998862001</v>
      </c>
      <c r="H84" s="2">
        <v>0.12799614056469599</v>
      </c>
      <c r="I84" s="2">
        <v>0.123169724426201</v>
      </c>
      <c r="J84" s="2">
        <v>0.118461500627106</v>
      </c>
      <c r="K84" s="2">
        <v>0.114158422956238</v>
      </c>
      <c r="L84" s="2">
        <v>0.111124212909464</v>
      </c>
      <c r="M84" s="2">
        <v>9.5772584418346393E-2</v>
      </c>
      <c r="N84" s="2">
        <v>8.4415281150756596E-2</v>
      </c>
      <c r="O84" s="2">
        <v>7.7358272716776394E-2</v>
      </c>
    </row>
    <row r="85" spans="1:15" x14ac:dyDescent="0.3">
      <c r="A85" s="8" t="s">
        <v>13</v>
      </c>
      <c r="B85" s="8" t="s">
        <v>100</v>
      </c>
      <c r="C85" s="2">
        <v>0.16078802477632501</v>
      </c>
      <c r="D85" s="2">
        <v>0.15951595159515999</v>
      </c>
      <c r="E85" s="2">
        <v>0.15549371785142099</v>
      </c>
      <c r="F85" s="2">
        <v>0.15065800717826</v>
      </c>
      <c r="G85" s="2">
        <v>0.147341337907376</v>
      </c>
      <c r="H85" s="2">
        <v>0.14489148151325401</v>
      </c>
      <c r="I85" s="2">
        <v>0.14094131716067301</v>
      </c>
      <c r="J85" s="2">
        <v>0.13664334485374699</v>
      </c>
      <c r="K85" s="2">
        <v>0.13157464880757899</v>
      </c>
      <c r="L85" s="2">
        <v>0.12473556373893301</v>
      </c>
      <c r="M85" s="2">
        <v>0.103922606001058</v>
      </c>
      <c r="N85" s="2">
        <v>8.9268155639837102E-2</v>
      </c>
      <c r="O85" s="2">
        <v>7.9981598317560507E-2</v>
      </c>
    </row>
    <row r="86" spans="1:15" x14ac:dyDescent="0.3">
      <c r="A86" s="8" t="s">
        <v>14</v>
      </c>
      <c r="B86" s="8" t="s">
        <v>89</v>
      </c>
      <c r="C86" s="2">
        <v>1.00468854655057E-2</v>
      </c>
      <c r="D86" s="2">
        <v>7.9207920792079192E-3</v>
      </c>
      <c r="E86" s="2">
        <v>7.2559366754617396E-3</v>
      </c>
      <c r="F86" s="2">
        <v>7.8328981723237608E-3</v>
      </c>
      <c r="G86" s="2">
        <v>6.4683053040103496E-3</v>
      </c>
      <c r="H86" s="2">
        <v>7.0108349267049104E-3</v>
      </c>
      <c r="I86" s="2">
        <v>6.9095477386934704E-3</v>
      </c>
      <c r="J86" s="2">
        <v>6.7943174799258797E-3</v>
      </c>
      <c r="K86" s="2">
        <v>6.5789473684210497E-3</v>
      </c>
      <c r="L86" s="2">
        <v>6.4935064935064896E-3</v>
      </c>
      <c r="M86" s="2">
        <v>9.4602114635503592E-3</v>
      </c>
      <c r="N86" s="2">
        <v>1.0503040353786601E-2</v>
      </c>
      <c r="O86" s="2">
        <v>1.35943447525829E-2</v>
      </c>
    </row>
    <row r="87" spans="1:15" x14ac:dyDescent="0.3">
      <c r="A87" s="8" t="s">
        <v>14</v>
      </c>
      <c r="B87" s="8" t="s">
        <v>90</v>
      </c>
      <c r="C87" s="2">
        <v>7.0484581497797405E-2</v>
      </c>
      <c r="D87" s="2">
        <v>6.0465116279069801E-2</v>
      </c>
      <c r="E87" s="2">
        <v>5.7692307692307702E-2</v>
      </c>
      <c r="F87" s="2">
        <v>5.0761421319797002E-2</v>
      </c>
      <c r="G87" s="2">
        <v>5.1813471502590698E-2</v>
      </c>
      <c r="H87" s="2">
        <v>5.2631578947368397E-2</v>
      </c>
      <c r="I87" s="2">
        <v>5.0279329608938501E-2</v>
      </c>
      <c r="J87" s="2">
        <v>5.2023121387283197E-2</v>
      </c>
      <c r="K87" s="2">
        <v>5.3571428571428603E-2</v>
      </c>
      <c r="L87" s="2">
        <v>5.6250000000000001E-2</v>
      </c>
      <c r="M87" s="2">
        <v>6.7796610169491497E-2</v>
      </c>
      <c r="N87" s="2">
        <v>8.0402010050251299E-2</v>
      </c>
      <c r="O87" s="2">
        <v>8.8397790055248601E-2</v>
      </c>
    </row>
    <row r="88" spans="1:15" x14ac:dyDescent="0.3">
      <c r="A88" s="8" t="s">
        <v>14</v>
      </c>
      <c r="B88" s="8" t="s">
        <v>91</v>
      </c>
      <c r="C88" s="2">
        <v>6.6979236436704598E-4</v>
      </c>
      <c r="D88" s="2">
        <v>6.6006600660065997E-4</v>
      </c>
      <c r="E88" s="2">
        <v>6.5963060686015796E-4</v>
      </c>
      <c r="F88" s="2">
        <v>6.52741514360313E-4</v>
      </c>
      <c r="G88" s="2">
        <v>6.4683053040103498E-4</v>
      </c>
      <c r="H88" s="2">
        <v>6.3734862970044601E-4</v>
      </c>
      <c r="I88" s="2">
        <v>6.2814070351758795E-4</v>
      </c>
      <c r="J88" s="2">
        <v>1.2353304508956101E-3</v>
      </c>
      <c r="K88" s="2">
        <v>1.1961722488038301E-3</v>
      </c>
      <c r="L88" s="2">
        <v>1.18063754427391E-3</v>
      </c>
      <c r="M88" s="2">
        <v>1.11296605453534E-3</v>
      </c>
      <c r="N88" s="2">
        <v>1.10558319513543E-3</v>
      </c>
      <c r="O88" s="2">
        <v>1.6313213703099501E-3</v>
      </c>
    </row>
    <row r="89" spans="1:15" x14ac:dyDescent="0.3">
      <c r="A89" s="8" t="s">
        <v>14</v>
      </c>
      <c r="B89" s="8" t="s">
        <v>92</v>
      </c>
      <c r="C89" s="2">
        <v>0</v>
      </c>
      <c r="D89" s="2">
        <v>0</v>
      </c>
      <c r="E89" s="2">
        <v>0</v>
      </c>
      <c r="F89" s="2">
        <v>0</v>
      </c>
      <c r="G89" s="2">
        <v>0</v>
      </c>
      <c r="H89" s="2">
        <v>0</v>
      </c>
      <c r="I89" s="2">
        <v>0</v>
      </c>
      <c r="J89" s="2">
        <v>0</v>
      </c>
      <c r="K89" s="2">
        <v>0</v>
      </c>
      <c r="L89" s="2">
        <v>6.2500000000000003E-3</v>
      </c>
      <c r="M89" s="2">
        <v>3.3898305084745797E-2</v>
      </c>
      <c r="N89" s="2">
        <v>7.5376884422110504E-2</v>
      </c>
      <c r="O89" s="2">
        <v>8.2872928176795604E-2</v>
      </c>
    </row>
    <row r="90" spans="1:15" x14ac:dyDescent="0.3">
      <c r="A90" s="8" t="s">
        <v>14</v>
      </c>
      <c r="B90" s="8" t="s">
        <v>93</v>
      </c>
      <c r="C90" s="2">
        <v>4.6885465505693202E-3</v>
      </c>
      <c r="D90" s="2">
        <v>5.9405940594059398E-3</v>
      </c>
      <c r="E90" s="2">
        <v>5.2770448548812698E-3</v>
      </c>
      <c r="F90" s="2">
        <v>4.56919060052219E-3</v>
      </c>
      <c r="G90" s="2">
        <v>5.1746442432082798E-3</v>
      </c>
      <c r="H90" s="2">
        <v>7.0108349267049104E-3</v>
      </c>
      <c r="I90" s="2">
        <v>6.9095477386934704E-3</v>
      </c>
      <c r="J90" s="2">
        <v>8.0296479308215006E-3</v>
      </c>
      <c r="K90" s="2">
        <v>8.3732057416267894E-3</v>
      </c>
      <c r="L90" s="2">
        <v>8.2644628099173608E-3</v>
      </c>
      <c r="M90" s="2">
        <v>7.79076238174736E-3</v>
      </c>
      <c r="N90" s="2">
        <v>9.3974571586511908E-3</v>
      </c>
      <c r="O90" s="2">
        <v>9.2441544317563903E-3</v>
      </c>
    </row>
    <row r="91" spans="1:15" x14ac:dyDescent="0.3">
      <c r="A91" s="8" t="s">
        <v>14</v>
      </c>
      <c r="B91" s="8" t="s">
        <v>94</v>
      </c>
      <c r="C91" s="2">
        <v>0</v>
      </c>
      <c r="D91" s="2">
        <v>4.65116279069767E-3</v>
      </c>
      <c r="E91" s="2">
        <v>4.8076923076923097E-3</v>
      </c>
      <c r="F91" s="2">
        <v>5.0761421319797002E-3</v>
      </c>
      <c r="G91" s="2">
        <v>5.1813471502590702E-3</v>
      </c>
      <c r="H91" s="2">
        <v>5.2631578947368403E-3</v>
      </c>
      <c r="I91" s="2">
        <v>5.5865921787709499E-3</v>
      </c>
      <c r="J91" s="2">
        <v>5.78034682080925E-3</v>
      </c>
      <c r="K91" s="2">
        <v>5.9523809523809503E-3</v>
      </c>
      <c r="L91" s="2">
        <v>6.2500000000000003E-3</v>
      </c>
      <c r="M91" s="2">
        <v>5.6497175141242903E-3</v>
      </c>
      <c r="N91" s="2">
        <v>5.0251256281407001E-3</v>
      </c>
      <c r="O91" s="2">
        <v>0</v>
      </c>
    </row>
    <row r="92" spans="1:15" x14ac:dyDescent="0.3">
      <c r="A92" s="8" t="s">
        <v>14</v>
      </c>
      <c r="B92" s="8" t="s">
        <v>95</v>
      </c>
      <c r="C92" s="2">
        <v>0.84460817146684497</v>
      </c>
      <c r="D92" s="2">
        <v>0.84620462046204603</v>
      </c>
      <c r="E92" s="2">
        <v>0.85356200527704496</v>
      </c>
      <c r="F92" s="2">
        <v>0.86292428198433402</v>
      </c>
      <c r="G92" s="2">
        <v>0.86481241914618401</v>
      </c>
      <c r="H92" s="2">
        <v>0.86615678776290606</v>
      </c>
      <c r="I92" s="2">
        <v>0.87185929648241201</v>
      </c>
      <c r="J92" s="2">
        <v>0.87461395923409502</v>
      </c>
      <c r="K92" s="2">
        <v>0.87858851674641103</v>
      </c>
      <c r="L92" s="2">
        <v>0.88193624557260897</v>
      </c>
      <c r="M92" s="2">
        <v>0.90428491930996102</v>
      </c>
      <c r="N92" s="2">
        <v>0.91487009397457197</v>
      </c>
      <c r="O92" s="2">
        <v>0.916258836324089</v>
      </c>
    </row>
    <row r="93" spans="1:15" x14ac:dyDescent="0.3">
      <c r="A93" s="8" t="s">
        <v>14</v>
      </c>
      <c r="B93" s="8" t="s">
        <v>96</v>
      </c>
      <c r="C93" s="2">
        <v>0.81057268722467002</v>
      </c>
      <c r="D93" s="2">
        <v>0.81860465116279102</v>
      </c>
      <c r="E93" s="2">
        <v>0.82692307692307698</v>
      </c>
      <c r="F93" s="2">
        <v>0.84771573604060901</v>
      </c>
      <c r="G93" s="2">
        <v>0.84974093264248696</v>
      </c>
      <c r="H93" s="2">
        <v>0.85263157894736796</v>
      </c>
      <c r="I93" s="2">
        <v>0.85474860335195502</v>
      </c>
      <c r="J93" s="2">
        <v>0.85549132947976902</v>
      </c>
      <c r="K93" s="2">
        <v>0.85119047619047605</v>
      </c>
      <c r="L93" s="2">
        <v>0.84375</v>
      </c>
      <c r="M93" s="2">
        <v>0.79661016949152497</v>
      </c>
      <c r="N93" s="2">
        <v>0.75879396984924596</v>
      </c>
      <c r="O93" s="2">
        <v>0.75690607734806603</v>
      </c>
    </row>
    <row r="94" spans="1:15" x14ac:dyDescent="0.3">
      <c r="A94" s="8" t="s">
        <v>14</v>
      </c>
      <c r="B94" s="8" t="s">
        <v>97</v>
      </c>
      <c r="C94" s="2">
        <v>1.33958472873409E-3</v>
      </c>
      <c r="D94" s="2">
        <v>1.3201320132013199E-3</v>
      </c>
      <c r="E94" s="2">
        <v>1.9788918205804799E-3</v>
      </c>
      <c r="F94" s="2">
        <v>1.3054830287206299E-3</v>
      </c>
      <c r="G94" s="2">
        <v>1.29366106080207E-3</v>
      </c>
      <c r="H94" s="2">
        <v>1.2746972594008901E-3</v>
      </c>
      <c r="I94" s="2">
        <v>1.25628140703518E-3</v>
      </c>
      <c r="J94" s="2">
        <v>1.2353304508956101E-3</v>
      </c>
      <c r="K94" s="2">
        <v>1.7942583732057399E-3</v>
      </c>
      <c r="L94" s="2">
        <v>2.36127508854782E-3</v>
      </c>
      <c r="M94" s="2">
        <v>1.66944908180301E-3</v>
      </c>
      <c r="N94" s="2">
        <v>1.6583747927031501E-3</v>
      </c>
      <c r="O94" s="2">
        <v>2.1750951604132701E-3</v>
      </c>
    </row>
    <row r="95" spans="1:15" x14ac:dyDescent="0.3">
      <c r="A95" s="8" t="s">
        <v>14</v>
      </c>
      <c r="B95" s="8" t="s">
        <v>98</v>
      </c>
      <c r="C95" s="2">
        <v>0</v>
      </c>
      <c r="D95" s="2">
        <v>0</v>
      </c>
      <c r="E95" s="2">
        <v>4.8076923076923097E-3</v>
      </c>
      <c r="F95" s="2">
        <v>0</v>
      </c>
      <c r="G95" s="2">
        <v>0</v>
      </c>
      <c r="H95" s="2">
        <v>0</v>
      </c>
      <c r="I95" s="2">
        <v>0</v>
      </c>
      <c r="J95" s="2">
        <v>0</v>
      </c>
      <c r="K95" s="2">
        <v>0</v>
      </c>
      <c r="L95" s="2">
        <v>0</v>
      </c>
      <c r="M95" s="2">
        <v>0</v>
      </c>
      <c r="N95" s="2">
        <v>5.0251256281407001E-3</v>
      </c>
      <c r="O95" s="2">
        <v>2.7624309392265199E-2</v>
      </c>
    </row>
    <row r="96" spans="1:15" x14ac:dyDescent="0.3">
      <c r="A96" s="8" t="s">
        <v>14</v>
      </c>
      <c r="B96" s="8" t="s">
        <v>99</v>
      </c>
      <c r="C96" s="2">
        <v>0.138647019423979</v>
      </c>
      <c r="D96" s="2">
        <v>0.137953795379538</v>
      </c>
      <c r="E96" s="2">
        <v>0.131266490765171</v>
      </c>
      <c r="F96" s="2">
        <v>0.122715404699739</v>
      </c>
      <c r="G96" s="2">
        <v>0.12160413971539499</v>
      </c>
      <c r="H96" s="2">
        <v>0.117909496494583</v>
      </c>
      <c r="I96" s="2">
        <v>0.11243718592964801</v>
      </c>
      <c r="J96" s="2">
        <v>0.10809141445336599</v>
      </c>
      <c r="K96" s="2">
        <v>0.103468899521531</v>
      </c>
      <c r="L96" s="2">
        <v>9.9763872491145197E-2</v>
      </c>
      <c r="M96" s="2">
        <v>7.5681691708402901E-2</v>
      </c>
      <c r="N96" s="2">
        <v>6.2465450525151997E-2</v>
      </c>
      <c r="O96" s="2">
        <v>5.70962479608483E-2</v>
      </c>
    </row>
    <row r="97" spans="1:15" x14ac:dyDescent="0.3">
      <c r="A97" s="8" t="s">
        <v>14</v>
      </c>
      <c r="B97" s="8" t="s">
        <v>100</v>
      </c>
      <c r="C97" s="2">
        <v>0.11894273127753301</v>
      </c>
      <c r="D97" s="2">
        <v>0.116279069767442</v>
      </c>
      <c r="E97" s="2">
        <v>0.105769230769231</v>
      </c>
      <c r="F97" s="2">
        <v>9.6446700507614197E-2</v>
      </c>
      <c r="G97" s="2">
        <v>9.3264248704663197E-2</v>
      </c>
      <c r="H97" s="2">
        <v>8.9473684210526302E-2</v>
      </c>
      <c r="I97" s="2">
        <v>8.9385474860335198E-2</v>
      </c>
      <c r="J97" s="2">
        <v>8.6705202312138699E-2</v>
      </c>
      <c r="K97" s="2">
        <v>8.9285714285714302E-2</v>
      </c>
      <c r="L97" s="2">
        <v>8.7499999999999994E-2</v>
      </c>
      <c r="M97" s="2">
        <v>9.6045197740112997E-2</v>
      </c>
      <c r="N97" s="2">
        <v>7.5376884422110504E-2</v>
      </c>
      <c r="O97" s="2">
        <v>4.4198895027624301E-2</v>
      </c>
    </row>
    <row r="98" spans="1:15" x14ac:dyDescent="0.3">
      <c r="A98" s="8" t="s">
        <v>15</v>
      </c>
      <c r="B98" s="8" t="s">
        <v>89</v>
      </c>
      <c r="C98" s="2">
        <v>2.5799418604651202E-2</v>
      </c>
      <c r="D98" s="2">
        <v>2.9788011695906402E-2</v>
      </c>
      <c r="E98" s="2">
        <v>3.1930601698043598E-2</v>
      </c>
      <c r="F98" s="2">
        <v>3.2556418793932701E-2</v>
      </c>
      <c r="G98" s="2">
        <v>3.5017326281232899E-2</v>
      </c>
      <c r="H98" s="2">
        <v>3.77597109304426E-2</v>
      </c>
      <c r="I98" s="2">
        <v>3.9035797805360699E-2</v>
      </c>
      <c r="J98" s="2">
        <v>4.0021344717182501E-2</v>
      </c>
      <c r="K98" s="2">
        <v>4.1142046462138697E-2</v>
      </c>
      <c r="L98" s="2">
        <v>4.7445887445887402E-2</v>
      </c>
      <c r="M98" s="2">
        <v>4.9890072721122898E-2</v>
      </c>
      <c r="N98" s="2">
        <v>5.1636854539318301E-2</v>
      </c>
      <c r="O98" s="2">
        <v>5.47829036635007E-2</v>
      </c>
    </row>
    <row r="99" spans="1:15" x14ac:dyDescent="0.3">
      <c r="A99" s="8" t="s">
        <v>15</v>
      </c>
      <c r="B99" s="8" t="s">
        <v>90</v>
      </c>
      <c r="C99" s="2">
        <v>0.33791748526522603</v>
      </c>
      <c r="D99" s="2">
        <v>0.32681017612524499</v>
      </c>
      <c r="E99" s="2">
        <v>0.32518796992481203</v>
      </c>
      <c r="F99" s="2">
        <v>0.31792975970425102</v>
      </c>
      <c r="G99" s="2">
        <v>0.31768953068592098</v>
      </c>
      <c r="H99" s="2">
        <v>0.32553956834532399</v>
      </c>
      <c r="I99" s="2">
        <v>0.32913669064748202</v>
      </c>
      <c r="J99" s="2">
        <v>0.33752244165170597</v>
      </c>
      <c r="K99" s="2">
        <v>0.32486388384754999</v>
      </c>
      <c r="L99" s="2">
        <v>0.33500837520937998</v>
      </c>
      <c r="M99" s="2">
        <v>0.34741784037558698</v>
      </c>
      <c r="N99" s="2">
        <v>0.34564254062038402</v>
      </c>
      <c r="O99" s="2">
        <v>0.35419630156472298</v>
      </c>
    </row>
    <row r="100" spans="1:15" x14ac:dyDescent="0.3">
      <c r="A100" s="8" t="s">
        <v>15</v>
      </c>
      <c r="B100" s="8" t="s">
        <v>91</v>
      </c>
      <c r="C100" s="2">
        <v>1.8168604651162799E-3</v>
      </c>
      <c r="D100" s="2">
        <v>2.0102339181286501E-3</v>
      </c>
      <c r="E100" s="2">
        <v>1.6611295681063099E-3</v>
      </c>
      <c r="F100" s="2">
        <v>1.6648168701442799E-3</v>
      </c>
      <c r="G100" s="2">
        <v>1.82381907714755E-3</v>
      </c>
      <c r="H100" s="2">
        <v>1.806684733514E-3</v>
      </c>
      <c r="I100" s="2">
        <v>1.9787731606403999E-3</v>
      </c>
      <c r="J100" s="2">
        <v>2.1344717182497299E-3</v>
      </c>
      <c r="K100" s="2">
        <v>3.0147189217946402E-3</v>
      </c>
      <c r="L100" s="2">
        <v>3.29004329004329E-3</v>
      </c>
      <c r="M100" s="2">
        <v>3.72061559276171E-3</v>
      </c>
      <c r="N100" s="2">
        <v>4.0499493756327998E-3</v>
      </c>
      <c r="O100" s="2">
        <v>3.9009497964721798E-3</v>
      </c>
    </row>
    <row r="101" spans="1:15" x14ac:dyDescent="0.3">
      <c r="A101" s="8" t="s">
        <v>15</v>
      </c>
      <c r="B101" s="8" t="s">
        <v>92</v>
      </c>
      <c r="C101" s="2">
        <v>2.35756385068762E-2</v>
      </c>
      <c r="D101" s="2">
        <v>3.1311154598825802E-2</v>
      </c>
      <c r="E101" s="2">
        <v>3.94736842105263E-2</v>
      </c>
      <c r="F101" s="2">
        <v>5.9149722735674697E-2</v>
      </c>
      <c r="G101" s="2">
        <v>6.4981949458483707E-2</v>
      </c>
      <c r="H101" s="2">
        <v>6.6546762589928102E-2</v>
      </c>
      <c r="I101" s="2">
        <v>6.2949640287769795E-2</v>
      </c>
      <c r="J101" s="2">
        <v>6.2836624775583494E-2</v>
      </c>
      <c r="K101" s="2">
        <v>7.4410163339382898E-2</v>
      </c>
      <c r="L101" s="2">
        <v>8.3752093802345107E-2</v>
      </c>
      <c r="M101" s="2">
        <v>9.5461658841940494E-2</v>
      </c>
      <c r="N101" s="2">
        <v>0.118168389955687</v>
      </c>
      <c r="O101" s="2">
        <v>0.143669985775249</v>
      </c>
    </row>
    <row r="102" spans="1:15" x14ac:dyDescent="0.3">
      <c r="A102" s="8" t="s">
        <v>15</v>
      </c>
      <c r="B102" s="8" t="s">
        <v>93</v>
      </c>
      <c r="C102" s="2">
        <v>6.3590116279069802E-3</v>
      </c>
      <c r="D102" s="2">
        <v>6.5789473684210497E-3</v>
      </c>
      <c r="E102" s="2">
        <v>7.3827980804724996E-3</v>
      </c>
      <c r="F102" s="2">
        <v>8.3240843507214196E-3</v>
      </c>
      <c r="G102" s="2">
        <v>9.1190953857377306E-3</v>
      </c>
      <c r="H102" s="2">
        <v>1.0478771454381201E-2</v>
      </c>
      <c r="I102" s="2">
        <v>1.11530850872459E-2</v>
      </c>
      <c r="J102" s="2">
        <v>1.10281038776236E-2</v>
      </c>
      <c r="K102" s="2">
        <v>1.15268664656854E-2</v>
      </c>
      <c r="L102" s="2">
        <v>1.31601731601732E-2</v>
      </c>
      <c r="M102" s="2">
        <v>1.33603923558261E-2</v>
      </c>
      <c r="N102" s="2">
        <v>1.55248059399258E-2</v>
      </c>
      <c r="O102" s="2">
        <v>1.6282225237449099E-2</v>
      </c>
    </row>
    <row r="103" spans="1:15" x14ac:dyDescent="0.3">
      <c r="A103" s="8" t="s">
        <v>15</v>
      </c>
      <c r="B103" s="8" t="s">
        <v>94</v>
      </c>
      <c r="C103" s="2">
        <v>9.8231827111984298E-3</v>
      </c>
      <c r="D103" s="2">
        <v>9.7847358121330701E-3</v>
      </c>
      <c r="E103" s="2">
        <v>9.3984962406014998E-3</v>
      </c>
      <c r="F103" s="2">
        <v>9.2421441774491707E-3</v>
      </c>
      <c r="G103" s="2">
        <v>9.0252707581227401E-3</v>
      </c>
      <c r="H103" s="2">
        <v>8.9928057553956796E-3</v>
      </c>
      <c r="I103" s="2">
        <v>1.07913669064748E-2</v>
      </c>
      <c r="J103" s="2">
        <v>1.2567324955116701E-2</v>
      </c>
      <c r="K103" s="2">
        <v>1.0889292196007301E-2</v>
      </c>
      <c r="L103" s="2">
        <v>1.3400335008375199E-2</v>
      </c>
      <c r="M103" s="2">
        <v>1.56494522691706E-2</v>
      </c>
      <c r="N103" s="2">
        <v>1.6248153618906899E-2</v>
      </c>
      <c r="O103" s="2">
        <v>1.28022759601707E-2</v>
      </c>
    </row>
    <row r="104" spans="1:15" x14ac:dyDescent="0.3">
      <c r="A104" s="8" t="s">
        <v>15</v>
      </c>
      <c r="B104" s="8" t="s">
        <v>95</v>
      </c>
      <c r="C104" s="2">
        <v>0.77616279069767402</v>
      </c>
      <c r="D104" s="2">
        <v>0.77576754385964897</v>
      </c>
      <c r="E104" s="2">
        <v>0.77500922849760101</v>
      </c>
      <c r="F104" s="2">
        <v>0.77672955974842794</v>
      </c>
      <c r="G104" s="2">
        <v>0.77804121831114403</v>
      </c>
      <c r="H104" s="2">
        <v>0.78048780487804903</v>
      </c>
      <c r="I104" s="2">
        <v>0.784133837021047</v>
      </c>
      <c r="J104" s="2">
        <v>0.78690857346140197</v>
      </c>
      <c r="K104" s="2">
        <v>0.78826032984571703</v>
      </c>
      <c r="L104" s="2">
        <v>0.78406926406926403</v>
      </c>
      <c r="M104" s="2">
        <v>0.80010147133434795</v>
      </c>
      <c r="N104" s="2">
        <v>0.80526493418832301</v>
      </c>
      <c r="O104" s="2">
        <v>0.81021031207598404</v>
      </c>
    </row>
    <row r="105" spans="1:15" x14ac:dyDescent="0.3">
      <c r="A105" s="8" t="s">
        <v>15</v>
      </c>
      <c r="B105" s="8" t="s">
        <v>96</v>
      </c>
      <c r="C105" s="2">
        <v>0.40667976424361502</v>
      </c>
      <c r="D105" s="2">
        <v>0.434442270058708</v>
      </c>
      <c r="E105" s="2">
        <v>0.42857142857142899</v>
      </c>
      <c r="F105" s="2">
        <v>0.42698706099815198</v>
      </c>
      <c r="G105" s="2">
        <v>0.41877256317689499</v>
      </c>
      <c r="H105" s="2">
        <v>0.41726618705036</v>
      </c>
      <c r="I105" s="2">
        <v>0.41366906474820098</v>
      </c>
      <c r="J105" s="2">
        <v>0.40394973070017998</v>
      </c>
      <c r="K105" s="2">
        <v>0.41016333938293997</v>
      </c>
      <c r="L105" s="2">
        <v>0.38358458961474001</v>
      </c>
      <c r="M105" s="2">
        <v>0.37871674491392798</v>
      </c>
      <c r="N105" s="2">
        <v>0.35745937961595298</v>
      </c>
      <c r="O105" s="2">
        <v>0.33428165007112398</v>
      </c>
    </row>
    <row r="106" spans="1:15" x14ac:dyDescent="0.3">
      <c r="A106" s="8" t="s">
        <v>15</v>
      </c>
      <c r="B106" s="8" t="s">
        <v>97</v>
      </c>
      <c r="C106" s="2">
        <v>2.36191860465116E-3</v>
      </c>
      <c r="D106" s="2">
        <v>2.1929824561403499E-3</v>
      </c>
      <c r="E106" s="2">
        <v>2.9531192321889999E-3</v>
      </c>
      <c r="F106" s="2">
        <v>3.6995930447650798E-3</v>
      </c>
      <c r="G106" s="2">
        <v>3.8300200620098499E-3</v>
      </c>
      <c r="H106" s="2">
        <v>3.9747064137308002E-3</v>
      </c>
      <c r="I106" s="2">
        <v>4.4972117287281899E-3</v>
      </c>
      <c r="J106" s="2">
        <v>4.9804340092493796E-3</v>
      </c>
      <c r="K106" s="2">
        <v>5.6747650292605098E-3</v>
      </c>
      <c r="L106" s="2">
        <v>5.0216450216450199E-3</v>
      </c>
      <c r="M106" s="2">
        <v>5.7500422797226404E-3</v>
      </c>
      <c r="N106" s="2">
        <v>6.58116773540331E-3</v>
      </c>
      <c r="O106" s="2">
        <v>6.9538670284938903E-3</v>
      </c>
    </row>
    <row r="107" spans="1:15" x14ac:dyDescent="0.3">
      <c r="A107" s="8" t="s">
        <v>15</v>
      </c>
      <c r="B107" s="8" t="s">
        <v>98</v>
      </c>
      <c r="C107" s="2">
        <v>1.7681728880157201E-2</v>
      </c>
      <c r="D107" s="2">
        <v>1.5655577299412901E-2</v>
      </c>
      <c r="E107" s="2">
        <v>1.6917293233082699E-2</v>
      </c>
      <c r="F107" s="2">
        <v>1.84842883548983E-2</v>
      </c>
      <c r="G107" s="2">
        <v>1.6245487364620899E-2</v>
      </c>
      <c r="H107" s="2">
        <v>1.7985611510791401E-2</v>
      </c>
      <c r="I107" s="2">
        <v>1.7985611510791401E-2</v>
      </c>
      <c r="J107" s="2">
        <v>1.79533213644524E-2</v>
      </c>
      <c r="K107" s="2">
        <v>1.9963702359346601E-2</v>
      </c>
      <c r="L107" s="2">
        <v>2.5125628140703501E-2</v>
      </c>
      <c r="M107" s="2">
        <v>3.12989045383412E-2</v>
      </c>
      <c r="N107" s="2">
        <v>4.8744460856720802E-2</v>
      </c>
      <c r="O107" s="2">
        <v>5.68990042674253E-2</v>
      </c>
    </row>
    <row r="108" spans="1:15" x14ac:dyDescent="0.3">
      <c r="A108" s="8" t="s">
        <v>15</v>
      </c>
      <c r="B108" s="8" t="s">
        <v>99</v>
      </c>
      <c r="C108" s="2">
        <v>0.1875</v>
      </c>
      <c r="D108" s="2">
        <v>0.183662280701754</v>
      </c>
      <c r="E108" s="2">
        <v>0.181063122923588</v>
      </c>
      <c r="F108" s="2">
        <v>0.17702552719200901</v>
      </c>
      <c r="G108" s="2">
        <v>0.17216852088272799</v>
      </c>
      <c r="H108" s="2">
        <v>0.165492321589883</v>
      </c>
      <c r="I108" s="2">
        <v>0.15920129519697801</v>
      </c>
      <c r="J108" s="2">
        <v>0.15492707221629301</v>
      </c>
      <c r="K108" s="2">
        <v>0.15038127327540299</v>
      </c>
      <c r="L108" s="2">
        <v>0.14701298701298701</v>
      </c>
      <c r="M108" s="2">
        <v>0.12717740571621799</v>
      </c>
      <c r="N108" s="2">
        <v>0.116942288221397</v>
      </c>
      <c r="O108" s="2">
        <v>0.1078697421981</v>
      </c>
    </row>
    <row r="109" spans="1:15" x14ac:dyDescent="0.3">
      <c r="A109" s="8" t="s">
        <v>15</v>
      </c>
      <c r="B109" s="8" t="s">
        <v>100</v>
      </c>
      <c r="C109" s="2">
        <v>0.20432220039292701</v>
      </c>
      <c r="D109" s="2">
        <v>0.181996086105675</v>
      </c>
      <c r="E109" s="2">
        <v>0.180451127819549</v>
      </c>
      <c r="F109" s="2">
        <v>0.16820702402957499</v>
      </c>
      <c r="G109" s="2">
        <v>0.173285198555957</v>
      </c>
      <c r="H109" s="2">
        <v>0.163669064748201</v>
      </c>
      <c r="I109" s="2">
        <v>0.16546762589928099</v>
      </c>
      <c r="J109" s="2">
        <v>0.16517055655296201</v>
      </c>
      <c r="K109" s="2">
        <v>0.159709618874773</v>
      </c>
      <c r="L109" s="2">
        <v>0.15912897822445601</v>
      </c>
      <c r="M109" s="2">
        <v>0.13145539906103301</v>
      </c>
      <c r="N109" s="2">
        <v>0.113737075332349</v>
      </c>
      <c r="O109" s="2">
        <v>9.8150782361308697E-2</v>
      </c>
    </row>
    <row r="110" spans="1:15" x14ac:dyDescent="0.3">
      <c r="A110" s="8" t="s">
        <v>16</v>
      </c>
      <c r="B110" s="8" t="s">
        <v>89</v>
      </c>
      <c r="C110" s="2">
        <v>4.25129900803023E-2</v>
      </c>
      <c r="D110" s="2">
        <v>4.2809042809042797E-2</v>
      </c>
      <c r="E110" s="2">
        <v>4.52140452140452E-2</v>
      </c>
      <c r="F110" s="2">
        <v>4.73457675753228E-2</v>
      </c>
      <c r="G110" s="2">
        <v>4.80905233380481E-2</v>
      </c>
      <c r="H110" s="2">
        <v>5.2068805206880502E-2</v>
      </c>
      <c r="I110" s="2">
        <v>5.2001840773124697E-2</v>
      </c>
      <c r="J110" s="2">
        <v>5.3905893101872999E-2</v>
      </c>
      <c r="K110" s="2">
        <v>5.2367941712203998E-2</v>
      </c>
      <c r="L110" s="2">
        <v>5.3969669937555802E-2</v>
      </c>
      <c r="M110" s="2">
        <v>6.4715581203627401E-2</v>
      </c>
      <c r="N110" s="2">
        <v>6.6068515497552993E-2</v>
      </c>
      <c r="O110" s="2">
        <v>7.0381231671554301E-2</v>
      </c>
    </row>
    <row r="111" spans="1:15" x14ac:dyDescent="0.3">
      <c r="A111" s="8" t="s">
        <v>16</v>
      </c>
      <c r="B111" s="8" t="s">
        <v>90</v>
      </c>
      <c r="C111" s="2">
        <v>0.52495009980039897</v>
      </c>
      <c r="D111" s="2">
        <v>0.51767151767151798</v>
      </c>
      <c r="E111" s="2">
        <v>0.51983298538622102</v>
      </c>
      <c r="F111" s="2">
        <v>0.52826086956521701</v>
      </c>
      <c r="G111" s="2">
        <v>0.51700680272108801</v>
      </c>
      <c r="H111" s="2">
        <v>0.513636363636364</v>
      </c>
      <c r="I111" s="2">
        <v>0.503512880562061</v>
      </c>
      <c r="J111" s="2">
        <v>0.50234741784037595</v>
      </c>
      <c r="K111" s="2">
        <v>0.50485436893203905</v>
      </c>
      <c r="L111" s="2">
        <v>0.503529411764706</v>
      </c>
      <c r="M111" s="2">
        <v>0.51829268292682895</v>
      </c>
      <c r="N111" s="2">
        <v>0.50472589792060496</v>
      </c>
      <c r="O111" s="2">
        <v>0.49532710280373798</v>
      </c>
    </row>
    <row r="112" spans="1:15" x14ac:dyDescent="0.3">
      <c r="A112" s="8" t="s">
        <v>16</v>
      </c>
      <c r="B112" s="8" t="s">
        <v>91</v>
      </c>
      <c r="C112" s="2">
        <v>1.88946622579121E-3</v>
      </c>
      <c r="D112" s="2">
        <v>1.44300144300144E-3</v>
      </c>
      <c r="E112" s="2">
        <v>1.44300144300144E-3</v>
      </c>
      <c r="F112" s="2">
        <v>1.4347202295552401E-3</v>
      </c>
      <c r="G112" s="2">
        <v>1.4144271570014099E-3</v>
      </c>
      <c r="H112" s="2">
        <v>2.3245002324500199E-3</v>
      </c>
      <c r="I112" s="2">
        <v>1.8407731247123799E-3</v>
      </c>
      <c r="J112" s="2">
        <v>2.28414801279123E-3</v>
      </c>
      <c r="K112" s="2">
        <v>2.2768670309653901E-3</v>
      </c>
      <c r="L112" s="2">
        <v>2.23015165031222E-3</v>
      </c>
      <c r="M112" s="2">
        <v>4.1220115416323198E-3</v>
      </c>
      <c r="N112" s="2">
        <v>5.3017944535073396E-3</v>
      </c>
      <c r="O112" s="2">
        <v>5.0272308336824501E-3</v>
      </c>
    </row>
    <row r="113" spans="1:15" x14ac:dyDescent="0.3">
      <c r="A113" s="8" t="s">
        <v>16</v>
      </c>
      <c r="B113" s="8" t="s">
        <v>92</v>
      </c>
      <c r="C113" s="2">
        <v>3.1936127744511003E-2</v>
      </c>
      <c r="D113" s="2">
        <v>3.5343035343035303E-2</v>
      </c>
      <c r="E113" s="2">
        <v>2.9227557411273499E-2</v>
      </c>
      <c r="F113" s="2">
        <v>3.2608695652173898E-2</v>
      </c>
      <c r="G113" s="2">
        <v>3.6281179138322003E-2</v>
      </c>
      <c r="H113" s="2">
        <v>3.8636363636363601E-2</v>
      </c>
      <c r="I113" s="2">
        <v>3.7470725995316201E-2</v>
      </c>
      <c r="J113" s="2">
        <v>3.7558685446009397E-2</v>
      </c>
      <c r="K113" s="2">
        <v>4.3689320388349502E-2</v>
      </c>
      <c r="L113" s="2">
        <v>4.7058823529411799E-2</v>
      </c>
      <c r="M113" s="2">
        <v>5.2845528455284597E-2</v>
      </c>
      <c r="N113" s="2">
        <v>8.6956521739130405E-2</v>
      </c>
      <c r="O113" s="2">
        <v>9.1588785046729002E-2</v>
      </c>
    </row>
    <row r="114" spans="1:15" x14ac:dyDescent="0.3">
      <c r="A114" s="8" t="s">
        <v>16</v>
      </c>
      <c r="B114" s="8" t="s">
        <v>93</v>
      </c>
      <c r="C114" s="2">
        <v>4.7236655644780296E-3</v>
      </c>
      <c r="D114" s="2">
        <v>4.8100048100048103E-3</v>
      </c>
      <c r="E114" s="2">
        <v>5.2910052910052898E-3</v>
      </c>
      <c r="F114" s="2">
        <v>7.1736011477761801E-3</v>
      </c>
      <c r="G114" s="2">
        <v>8.9580386610089591E-3</v>
      </c>
      <c r="H114" s="2">
        <v>1.0227801022780101E-2</v>
      </c>
      <c r="I114" s="2">
        <v>1.15048320294524E-2</v>
      </c>
      <c r="J114" s="2">
        <v>1.32480584741891E-2</v>
      </c>
      <c r="K114" s="2">
        <v>1.3661202185792301E-2</v>
      </c>
      <c r="L114" s="2">
        <v>1.51650312221231E-2</v>
      </c>
      <c r="M114" s="2">
        <v>1.8961253091508701E-2</v>
      </c>
      <c r="N114" s="2">
        <v>1.99836867862969E-2</v>
      </c>
      <c r="O114" s="2">
        <v>2.1365731043150399E-2</v>
      </c>
    </row>
    <row r="115" spans="1:15" x14ac:dyDescent="0.3">
      <c r="A115" s="8" t="s">
        <v>16</v>
      </c>
      <c r="B115" s="8" t="s">
        <v>94</v>
      </c>
      <c r="C115" s="2">
        <v>0</v>
      </c>
      <c r="D115" s="2">
        <v>0</v>
      </c>
      <c r="E115" s="2">
        <v>2.0876826722338198E-3</v>
      </c>
      <c r="F115" s="2">
        <v>2.17391304347826E-3</v>
      </c>
      <c r="G115" s="2">
        <v>4.5351473922902504E-3</v>
      </c>
      <c r="H115" s="2">
        <v>4.5454545454545496E-3</v>
      </c>
      <c r="I115" s="2">
        <v>4.6838407494145199E-3</v>
      </c>
      <c r="J115" s="2">
        <v>7.0422535211267599E-3</v>
      </c>
      <c r="K115" s="2">
        <v>4.8543689320388302E-3</v>
      </c>
      <c r="L115" s="2">
        <v>4.7058823529411804E-3</v>
      </c>
      <c r="M115" s="2">
        <v>8.1300813008130107E-3</v>
      </c>
      <c r="N115" s="2">
        <v>7.5614366729678598E-3</v>
      </c>
      <c r="O115" s="2">
        <v>1.6822429906542102E-2</v>
      </c>
    </row>
    <row r="116" spans="1:15" x14ac:dyDescent="0.3">
      <c r="A116" s="8" t="s">
        <v>16</v>
      </c>
      <c r="B116" s="8" t="s">
        <v>95</v>
      </c>
      <c r="C116" s="2">
        <v>0.76476145488899405</v>
      </c>
      <c r="D116" s="2">
        <v>0.76190476190476197</v>
      </c>
      <c r="E116" s="2">
        <v>0.76238576238576194</v>
      </c>
      <c r="F116" s="2">
        <v>0.76422764227642304</v>
      </c>
      <c r="G116" s="2">
        <v>0.77086280056577094</v>
      </c>
      <c r="H116" s="2">
        <v>0.76940957694095802</v>
      </c>
      <c r="I116" s="2">
        <v>0.780947998159227</v>
      </c>
      <c r="J116" s="2">
        <v>0.78163544997715895</v>
      </c>
      <c r="K116" s="2">
        <v>0.78278688524590201</v>
      </c>
      <c r="L116" s="2">
        <v>0.78412132024977699</v>
      </c>
      <c r="M116" s="2">
        <v>0.786892003297609</v>
      </c>
      <c r="N116" s="2">
        <v>0.79771615008156604</v>
      </c>
      <c r="O116" s="2">
        <v>0.79974863845831601</v>
      </c>
    </row>
    <row r="117" spans="1:15" x14ac:dyDescent="0.3">
      <c r="A117" s="8" t="s">
        <v>16</v>
      </c>
      <c r="B117" s="8" t="s">
        <v>96</v>
      </c>
      <c r="C117" s="2">
        <v>0.215568862275449</v>
      </c>
      <c r="D117" s="2">
        <v>0.22869022869022901</v>
      </c>
      <c r="E117" s="2">
        <v>0.23590814196242199</v>
      </c>
      <c r="F117" s="2">
        <v>0.22608695652173899</v>
      </c>
      <c r="G117" s="2">
        <v>0.22222222222222199</v>
      </c>
      <c r="H117" s="2">
        <v>0.222727272727273</v>
      </c>
      <c r="I117" s="2">
        <v>0.238875878220141</v>
      </c>
      <c r="J117" s="2">
        <v>0.24178403755868499</v>
      </c>
      <c r="K117" s="2">
        <v>0.233009708737864</v>
      </c>
      <c r="L117" s="2">
        <v>0.24</v>
      </c>
      <c r="M117" s="2">
        <v>0.215447154471545</v>
      </c>
      <c r="N117" s="2">
        <v>0.20604914933837401</v>
      </c>
      <c r="O117" s="2">
        <v>0.20560747663551401</v>
      </c>
    </row>
    <row r="118" spans="1:15" x14ac:dyDescent="0.3">
      <c r="A118" s="8" t="s">
        <v>16</v>
      </c>
      <c r="B118" s="8" t="s">
        <v>97</v>
      </c>
      <c r="C118" s="2">
        <v>3.7789324515824299E-3</v>
      </c>
      <c r="D118" s="2">
        <v>3.8480038480038499E-3</v>
      </c>
      <c r="E118" s="2">
        <v>4.8100048100048103E-3</v>
      </c>
      <c r="F118" s="2">
        <v>5.7388809182209498E-3</v>
      </c>
      <c r="G118" s="2">
        <v>5.6577086280056596E-3</v>
      </c>
      <c r="H118" s="2">
        <v>6.5086006508600696E-3</v>
      </c>
      <c r="I118" s="2">
        <v>6.4427059364933299E-3</v>
      </c>
      <c r="J118" s="2">
        <v>7.7661032434901802E-3</v>
      </c>
      <c r="K118" s="2">
        <v>8.1967213114754103E-3</v>
      </c>
      <c r="L118" s="2">
        <v>9.3666369313113295E-3</v>
      </c>
      <c r="M118" s="2">
        <v>9.4806265457543296E-3</v>
      </c>
      <c r="N118" s="2">
        <v>1.0195758564437199E-2</v>
      </c>
      <c r="O118" s="2">
        <v>1.13112693757855E-2</v>
      </c>
    </row>
    <row r="119" spans="1:15" x14ac:dyDescent="0.3">
      <c r="A119" s="8" t="s">
        <v>16</v>
      </c>
      <c r="B119" s="8" t="s">
        <v>98</v>
      </c>
      <c r="C119" s="2">
        <v>1.9960079840319399E-2</v>
      </c>
      <c r="D119" s="2">
        <v>2.0790020790020802E-2</v>
      </c>
      <c r="E119" s="2">
        <v>1.87891440501044E-2</v>
      </c>
      <c r="F119" s="2">
        <v>1.9565217391304301E-2</v>
      </c>
      <c r="G119" s="2">
        <v>2.2675736961451198E-2</v>
      </c>
      <c r="H119" s="2">
        <v>2.7272727272727299E-2</v>
      </c>
      <c r="I119" s="2">
        <v>2.5761124121779898E-2</v>
      </c>
      <c r="J119" s="2">
        <v>2.3474178403755899E-2</v>
      </c>
      <c r="K119" s="2">
        <v>2.6699029126213601E-2</v>
      </c>
      <c r="L119" s="2">
        <v>2.8235294117647101E-2</v>
      </c>
      <c r="M119" s="2">
        <v>3.65853658536585E-2</v>
      </c>
      <c r="N119" s="2">
        <v>5.2930056710774998E-2</v>
      </c>
      <c r="O119" s="2">
        <v>6.9158878504672894E-2</v>
      </c>
    </row>
    <row r="120" spans="1:15" x14ac:dyDescent="0.3">
      <c r="A120" s="8" t="s">
        <v>16</v>
      </c>
      <c r="B120" s="8" t="s">
        <v>99</v>
      </c>
      <c r="C120" s="2">
        <v>0.182333490788852</v>
      </c>
      <c r="D120" s="2">
        <v>0.18518518518518501</v>
      </c>
      <c r="E120" s="2">
        <v>0.18085618085618099</v>
      </c>
      <c r="F120" s="2">
        <v>0.17407938785270199</v>
      </c>
      <c r="G120" s="2">
        <v>0.16501650165016499</v>
      </c>
      <c r="H120" s="2">
        <v>0.159460715946072</v>
      </c>
      <c r="I120" s="2">
        <v>0.14726184997698999</v>
      </c>
      <c r="J120" s="2">
        <v>0.141160347190498</v>
      </c>
      <c r="K120" s="2">
        <v>0.140710382513661</v>
      </c>
      <c r="L120" s="2">
        <v>0.135147190008921</v>
      </c>
      <c r="M120" s="2">
        <v>0.115828524319868</v>
      </c>
      <c r="N120" s="2">
        <v>0.100734094616639</v>
      </c>
      <c r="O120" s="2">
        <v>9.2165898617511496E-2</v>
      </c>
    </row>
    <row r="121" spans="1:15" x14ac:dyDescent="0.3">
      <c r="A121" s="8" t="s">
        <v>16</v>
      </c>
      <c r="B121" s="8" t="s">
        <v>100</v>
      </c>
      <c r="C121" s="2">
        <v>0.20758483033932101</v>
      </c>
      <c r="D121" s="2">
        <v>0.19750519750519799</v>
      </c>
      <c r="E121" s="2">
        <v>0.194154488517745</v>
      </c>
      <c r="F121" s="2">
        <v>0.19130434782608699</v>
      </c>
      <c r="G121" s="2">
        <v>0.19727891156462601</v>
      </c>
      <c r="H121" s="2">
        <v>0.19318181818181801</v>
      </c>
      <c r="I121" s="2">
        <v>0.18969555035128799</v>
      </c>
      <c r="J121" s="2">
        <v>0.18779342723004699</v>
      </c>
      <c r="K121" s="2">
        <v>0.18689320388349501</v>
      </c>
      <c r="L121" s="2">
        <v>0.17647058823529399</v>
      </c>
      <c r="M121" s="2">
        <v>0.16869918699187</v>
      </c>
      <c r="N121" s="2">
        <v>0.141776937618147</v>
      </c>
      <c r="O121" s="2">
        <v>0.121495327102804</v>
      </c>
    </row>
    <row r="122" spans="1:15" x14ac:dyDescent="0.3">
      <c r="A122" s="8" t="s">
        <v>17</v>
      </c>
      <c r="B122" s="8" t="s">
        <v>89</v>
      </c>
      <c r="C122" s="2">
        <v>6.0827250608272501E-2</v>
      </c>
      <c r="D122" s="2">
        <v>5.8659217877095E-2</v>
      </c>
      <c r="E122" s="2">
        <v>4.6822742474916398E-2</v>
      </c>
      <c r="F122" s="2">
        <v>3.6290322580645198E-2</v>
      </c>
      <c r="G122" s="2">
        <v>1.9920318725099601E-2</v>
      </c>
      <c r="H122" s="2">
        <v>3.6885245901639302E-2</v>
      </c>
      <c r="I122" s="2">
        <v>3.3333333333333298E-2</v>
      </c>
      <c r="J122" s="2">
        <v>2.62008733624454E-2</v>
      </c>
      <c r="K122" s="2">
        <v>4.4052863436123399E-2</v>
      </c>
      <c r="L122" s="2">
        <v>4.3859649122807001E-2</v>
      </c>
      <c r="M122" s="2">
        <v>7.3260073260073305E-2</v>
      </c>
      <c r="N122" s="2">
        <v>5.62248995983936E-2</v>
      </c>
      <c r="O122" s="2">
        <v>9.9236641221374003E-2</v>
      </c>
    </row>
    <row r="123" spans="1:15" x14ac:dyDescent="0.3">
      <c r="A123" s="8" t="s">
        <v>17</v>
      </c>
      <c r="B123" s="8" t="s">
        <v>90</v>
      </c>
      <c r="C123" s="2">
        <v>7.1544715447154503E-2</v>
      </c>
      <c r="D123" s="2">
        <v>8.9928057553956803E-2</v>
      </c>
      <c r="E123" s="2">
        <v>7.7262693156732898E-2</v>
      </c>
      <c r="F123" s="2">
        <v>6.2256809338521402E-2</v>
      </c>
      <c r="G123" s="2">
        <v>7.9207920792079195E-2</v>
      </c>
      <c r="H123" s="2">
        <v>0.10243902439024399</v>
      </c>
      <c r="I123" s="2">
        <v>0.107142857142857</v>
      </c>
      <c r="J123" s="2">
        <v>0.109756097560976</v>
      </c>
      <c r="K123" s="2">
        <v>0.151685393258427</v>
      </c>
      <c r="L123" s="2">
        <v>0.13580246913580199</v>
      </c>
      <c r="M123" s="2">
        <v>0.188235294117647</v>
      </c>
      <c r="N123" s="2">
        <v>0.185714285714286</v>
      </c>
      <c r="O123" s="2">
        <v>0.31788079470198699</v>
      </c>
    </row>
    <row r="124" spans="1:15" x14ac:dyDescent="0.3">
      <c r="A124" s="8" t="s">
        <v>17</v>
      </c>
      <c r="B124" s="8" t="s">
        <v>91</v>
      </c>
      <c r="C124" s="2">
        <v>9.7323600973235995E-3</v>
      </c>
      <c r="D124" s="2">
        <v>1.11731843575419E-2</v>
      </c>
      <c r="E124" s="2">
        <v>1.3377926421404699E-2</v>
      </c>
      <c r="F124" s="2">
        <v>4.0322580645161298E-3</v>
      </c>
      <c r="G124" s="2">
        <v>0</v>
      </c>
      <c r="H124" s="2">
        <v>4.0983606557377103E-3</v>
      </c>
      <c r="I124" s="2">
        <v>0</v>
      </c>
      <c r="J124" s="2">
        <v>0</v>
      </c>
      <c r="K124" s="2">
        <v>0</v>
      </c>
      <c r="L124" s="2">
        <v>0</v>
      </c>
      <c r="M124" s="2">
        <v>0</v>
      </c>
      <c r="N124" s="2">
        <v>0</v>
      </c>
      <c r="O124" s="2">
        <v>5.0890585241730301E-3</v>
      </c>
    </row>
    <row r="125" spans="1:15" x14ac:dyDescent="0.3">
      <c r="A125" s="8" t="s">
        <v>17</v>
      </c>
      <c r="B125" s="8" t="s">
        <v>92</v>
      </c>
      <c r="C125" s="2">
        <v>3.0894308943089401E-2</v>
      </c>
      <c r="D125" s="2">
        <v>3.2374100719424502E-2</v>
      </c>
      <c r="E125" s="2">
        <v>3.3112582781456998E-2</v>
      </c>
      <c r="F125" s="2">
        <v>3.1128404669260701E-2</v>
      </c>
      <c r="G125" s="2">
        <v>9.9009900990098994E-3</v>
      </c>
      <c r="H125" s="2">
        <v>3.9024390243902397E-2</v>
      </c>
      <c r="I125" s="2">
        <v>5.9523809523809503E-3</v>
      </c>
      <c r="J125" s="2">
        <v>1.8292682926829298E-2</v>
      </c>
      <c r="K125" s="2">
        <v>1.1235955056179799E-2</v>
      </c>
      <c r="L125" s="2">
        <v>4.3209876543209902E-2</v>
      </c>
      <c r="M125" s="2">
        <v>6.4705882352941196E-2</v>
      </c>
      <c r="N125" s="2">
        <v>2.8571428571428598E-2</v>
      </c>
      <c r="O125" s="2">
        <v>0.105960264900662</v>
      </c>
    </row>
    <row r="126" spans="1:15" x14ac:dyDescent="0.3">
      <c r="A126" s="8" t="s">
        <v>17</v>
      </c>
      <c r="B126" s="8" t="s">
        <v>93</v>
      </c>
      <c r="C126" s="2">
        <v>7.2992700729926996E-3</v>
      </c>
      <c r="D126" s="2">
        <v>5.5865921787709499E-3</v>
      </c>
      <c r="E126" s="2">
        <v>6.6889632107023402E-3</v>
      </c>
      <c r="F126" s="2">
        <v>8.0645161290322596E-3</v>
      </c>
      <c r="G126" s="2">
        <v>7.9681274900398405E-3</v>
      </c>
      <c r="H126" s="2">
        <v>8.1967213114754103E-3</v>
      </c>
      <c r="I126" s="2">
        <v>8.3333333333333297E-3</v>
      </c>
      <c r="J126" s="2">
        <v>8.7336244541484694E-3</v>
      </c>
      <c r="K126" s="2">
        <v>8.8105726872246704E-3</v>
      </c>
      <c r="L126" s="2">
        <v>8.7719298245613996E-3</v>
      </c>
      <c r="M126" s="2">
        <v>1.0989010989011E-2</v>
      </c>
      <c r="N126" s="2">
        <v>1.60642570281124E-2</v>
      </c>
      <c r="O126" s="2">
        <v>2.2900763358778602E-2</v>
      </c>
    </row>
    <row r="127" spans="1:15" x14ac:dyDescent="0.3">
      <c r="A127" s="8" t="s">
        <v>17</v>
      </c>
      <c r="B127" s="8" t="s">
        <v>94</v>
      </c>
      <c r="C127" s="2">
        <v>2.1138211382113799E-2</v>
      </c>
      <c r="D127" s="2">
        <v>1.7985611510791401E-2</v>
      </c>
      <c r="E127" s="2">
        <v>2.2075055187637999E-2</v>
      </c>
      <c r="F127" s="2">
        <v>2.7237354085603099E-2</v>
      </c>
      <c r="G127" s="2">
        <v>2.4752475247524799E-2</v>
      </c>
      <c r="H127" s="2">
        <v>1.9512195121951199E-2</v>
      </c>
      <c r="I127" s="2">
        <v>1.1904761904761901E-2</v>
      </c>
      <c r="J127" s="2">
        <v>2.4390243902439001E-2</v>
      </c>
      <c r="K127" s="2">
        <v>1.6853932584269701E-2</v>
      </c>
      <c r="L127" s="2">
        <v>1.85185185185185E-2</v>
      </c>
      <c r="M127" s="2">
        <v>1.7647058823529401E-2</v>
      </c>
      <c r="N127" s="2">
        <v>2.1428571428571401E-2</v>
      </c>
      <c r="O127" s="2">
        <v>2.6490066225165601E-2</v>
      </c>
    </row>
    <row r="128" spans="1:15" x14ac:dyDescent="0.3">
      <c r="A128" s="8" t="s">
        <v>17</v>
      </c>
      <c r="B128" s="8" t="s">
        <v>95</v>
      </c>
      <c r="C128" s="2">
        <v>0.69829683698296796</v>
      </c>
      <c r="D128" s="2">
        <v>0.72346368715083798</v>
      </c>
      <c r="E128" s="2">
        <v>0.75250836120401299</v>
      </c>
      <c r="F128" s="2">
        <v>0.79032258064516103</v>
      </c>
      <c r="G128" s="2">
        <v>0.84860557768924305</v>
      </c>
      <c r="H128" s="2">
        <v>0.83606557377049195</v>
      </c>
      <c r="I128" s="2">
        <v>0.84583333333333299</v>
      </c>
      <c r="J128" s="2">
        <v>0.84279475982532703</v>
      </c>
      <c r="K128" s="2">
        <v>0.83700440528634401</v>
      </c>
      <c r="L128" s="2">
        <v>0.83771929824561397</v>
      </c>
      <c r="M128" s="2">
        <v>0.81318681318681296</v>
      </c>
      <c r="N128" s="2">
        <v>0.82730923694779102</v>
      </c>
      <c r="O128" s="2">
        <v>0.78880407124681895</v>
      </c>
    </row>
    <row r="129" spans="1:16" x14ac:dyDescent="0.3">
      <c r="A129" s="8" t="s">
        <v>17</v>
      </c>
      <c r="B129" s="8" t="s">
        <v>96</v>
      </c>
      <c r="C129" s="2">
        <v>0.6</v>
      </c>
      <c r="D129" s="2">
        <v>0.60971223021582699</v>
      </c>
      <c r="E129" s="2">
        <v>0.65783664459161195</v>
      </c>
      <c r="F129" s="2">
        <v>0.69649805447470803</v>
      </c>
      <c r="G129" s="2">
        <v>0.75247524752475203</v>
      </c>
      <c r="H129" s="2">
        <v>0.71707317073170695</v>
      </c>
      <c r="I129" s="2">
        <v>0.77976190476190499</v>
      </c>
      <c r="J129" s="2">
        <v>0.72560975609756095</v>
      </c>
      <c r="K129" s="2">
        <v>0.702247191011236</v>
      </c>
      <c r="L129" s="2">
        <v>0.68518518518518501</v>
      </c>
      <c r="M129" s="2">
        <v>0.629411764705882</v>
      </c>
      <c r="N129" s="2">
        <v>0.66428571428571404</v>
      </c>
      <c r="O129" s="2">
        <v>0.443708609271523</v>
      </c>
    </row>
    <row r="130" spans="1:16" x14ac:dyDescent="0.3">
      <c r="A130" s="8" t="s">
        <v>17</v>
      </c>
      <c r="B130" s="8" t="s">
        <v>97</v>
      </c>
      <c r="C130" s="2">
        <v>4.8661800486617997E-3</v>
      </c>
      <c r="D130" s="2">
        <v>5.5865921787709499E-3</v>
      </c>
      <c r="E130" s="2">
        <v>6.6889632107023402E-3</v>
      </c>
      <c r="F130" s="2">
        <v>0</v>
      </c>
      <c r="G130" s="2">
        <v>0</v>
      </c>
      <c r="H130" s="2">
        <v>0</v>
      </c>
      <c r="I130" s="2">
        <v>0</v>
      </c>
      <c r="J130" s="2">
        <v>0</v>
      </c>
      <c r="K130" s="2">
        <v>0</v>
      </c>
      <c r="L130" s="2">
        <v>0</v>
      </c>
      <c r="M130" s="2">
        <v>7.3260073260073303E-3</v>
      </c>
      <c r="N130" s="2">
        <v>4.0160642570281103E-3</v>
      </c>
      <c r="O130" s="2">
        <v>1.7811704834605601E-2</v>
      </c>
    </row>
    <row r="131" spans="1:16" x14ac:dyDescent="0.3">
      <c r="A131" s="8" t="s">
        <v>17</v>
      </c>
      <c r="B131" s="8" t="s">
        <v>98</v>
      </c>
      <c r="C131" s="2">
        <v>2.4390243902439001E-2</v>
      </c>
      <c r="D131" s="2">
        <v>2.3381294964028802E-2</v>
      </c>
      <c r="E131" s="2">
        <v>3.5320088300220799E-2</v>
      </c>
      <c r="F131" s="2">
        <v>3.1128404669260701E-2</v>
      </c>
      <c r="G131" s="2">
        <v>1.4851485148514899E-2</v>
      </c>
      <c r="H131" s="2">
        <v>2.4390243902439001E-2</v>
      </c>
      <c r="I131" s="2">
        <v>1.1904761904761901E-2</v>
      </c>
      <c r="J131" s="2">
        <v>2.4390243902439001E-2</v>
      </c>
      <c r="K131" s="2">
        <v>3.3707865168539297E-2</v>
      </c>
      <c r="L131" s="2">
        <v>3.0864197530864199E-2</v>
      </c>
      <c r="M131" s="2">
        <v>2.9411764705882401E-2</v>
      </c>
      <c r="N131" s="2">
        <v>3.5714285714285698E-2</v>
      </c>
      <c r="O131" s="2">
        <v>3.6423841059602599E-2</v>
      </c>
    </row>
    <row r="132" spans="1:16" x14ac:dyDescent="0.3">
      <c r="A132" s="8" t="s">
        <v>17</v>
      </c>
      <c r="B132" s="8" t="s">
        <v>99</v>
      </c>
      <c r="C132" s="2">
        <v>0.218978102189781</v>
      </c>
      <c r="D132" s="2">
        <v>0.19553072625698301</v>
      </c>
      <c r="E132" s="2">
        <v>0.173913043478261</v>
      </c>
      <c r="F132" s="2">
        <v>0.16129032258064499</v>
      </c>
      <c r="G132" s="2">
        <v>0.123505976095618</v>
      </c>
      <c r="H132" s="2">
        <v>0.114754098360656</v>
      </c>
      <c r="I132" s="2">
        <v>0.1125</v>
      </c>
      <c r="J132" s="2">
        <v>0.122270742358079</v>
      </c>
      <c r="K132" s="2">
        <v>0.110132158590308</v>
      </c>
      <c r="L132" s="2">
        <v>0.109649122807018</v>
      </c>
      <c r="M132" s="2">
        <v>9.5238095238095205E-2</v>
      </c>
      <c r="N132" s="2">
        <v>9.6385542168674704E-2</v>
      </c>
      <c r="O132" s="2">
        <v>6.61577608142494E-2</v>
      </c>
    </row>
    <row r="133" spans="1:16" x14ac:dyDescent="0.3">
      <c r="A133" s="8" t="s">
        <v>17</v>
      </c>
      <c r="B133" s="8" t="s">
        <v>100</v>
      </c>
      <c r="C133" s="2">
        <v>0.25203252032520301</v>
      </c>
      <c r="D133" s="2">
        <v>0.22661870503597101</v>
      </c>
      <c r="E133" s="2">
        <v>0.17439293598234001</v>
      </c>
      <c r="F133" s="2">
        <v>0.15175097276264601</v>
      </c>
      <c r="G133" s="2">
        <v>0.118811881188119</v>
      </c>
      <c r="H133" s="2">
        <v>9.7560975609756101E-2</v>
      </c>
      <c r="I133" s="2">
        <v>8.3333333333333301E-2</v>
      </c>
      <c r="J133" s="2">
        <v>9.7560975609756101E-2</v>
      </c>
      <c r="K133" s="2">
        <v>8.4269662921348298E-2</v>
      </c>
      <c r="L133" s="2">
        <v>8.6419753086419707E-2</v>
      </c>
      <c r="M133" s="2">
        <v>7.0588235294117604E-2</v>
      </c>
      <c r="N133" s="2">
        <v>6.4285714285714293E-2</v>
      </c>
      <c r="O133" s="2">
        <v>6.9536423841059597E-2</v>
      </c>
    </row>
    <row r="134" spans="1:16" x14ac:dyDescent="0.3">
      <c r="A134" s="15"/>
      <c r="B134" s="15"/>
    </row>
    <row r="135" spans="1:16" x14ac:dyDescent="0.3">
      <c r="A135" s="15"/>
      <c r="B135" s="15"/>
    </row>
    <row r="136" spans="1:16" x14ac:dyDescent="0.3">
      <c r="A136" s="15"/>
      <c r="B136" s="13"/>
      <c r="C136" s="18" t="s">
        <v>38</v>
      </c>
      <c r="D136" s="18"/>
      <c r="E136" s="18"/>
      <c r="F136" s="18"/>
      <c r="G136" s="18"/>
      <c r="H136" s="18"/>
      <c r="I136" s="18"/>
      <c r="J136" s="18"/>
      <c r="K136" s="18"/>
      <c r="L136" s="18"/>
      <c r="M136" s="18"/>
      <c r="N136" s="18"/>
      <c r="O136" s="6" t="s">
        <v>39</v>
      </c>
      <c r="P136" s="6" t="s">
        <v>40</v>
      </c>
    </row>
    <row r="137" spans="1:16" x14ac:dyDescent="0.3">
      <c r="A137" s="9" t="s">
        <v>41</v>
      </c>
      <c r="B137" s="9" t="s">
        <v>41</v>
      </c>
      <c r="C137" s="4" t="s">
        <v>19</v>
      </c>
      <c r="D137" s="4" t="s">
        <v>20</v>
      </c>
      <c r="E137" s="4" t="s">
        <v>21</v>
      </c>
      <c r="F137" s="4" t="s">
        <v>22</v>
      </c>
      <c r="G137" s="4" t="s">
        <v>23</v>
      </c>
      <c r="H137" s="4" t="s">
        <v>24</v>
      </c>
      <c r="I137" s="4" t="s">
        <v>25</v>
      </c>
      <c r="J137" s="4" t="s">
        <v>26</v>
      </c>
      <c r="K137" s="4" t="s">
        <v>27</v>
      </c>
      <c r="L137" s="4" t="s">
        <v>28</v>
      </c>
      <c r="M137" s="4" t="s">
        <v>29</v>
      </c>
      <c r="N137" s="4" t="s">
        <v>30</v>
      </c>
      <c r="O137" s="4" t="s">
        <v>31</v>
      </c>
      <c r="P137" s="4" t="s">
        <v>32</v>
      </c>
    </row>
    <row r="138" spans="1:16" x14ac:dyDescent="0.3">
      <c r="A138" s="8" t="s">
        <v>13</v>
      </c>
      <c r="B138" s="8" t="s">
        <v>89</v>
      </c>
      <c r="C138" s="2">
        <v>8.4825425246195199E-2</v>
      </c>
      <c r="D138" s="2">
        <v>9.1396740251702094E-2</v>
      </c>
      <c r="E138" s="2">
        <v>8.1285444234404494E-2</v>
      </c>
      <c r="F138" s="2">
        <v>8.3916083916083906E-2</v>
      </c>
      <c r="G138" s="2">
        <v>8.5806451612903206E-2</v>
      </c>
      <c r="H138" s="2">
        <v>6.7736185383244205E-2</v>
      </c>
      <c r="I138" s="2">
        <v>6.3856427378964895E-2</v>
      </c>
      <c r="J138" s="2">
        <v>6.6823590950699605E-2</v>
      </c>
      <c r="K138" s="2">
        <v>4.8786467271390001E-2</v>
      </c>
      <c r="L138" s="2">
        <v>5.1659654043945798E-2</v>
      </c>
      <c r="M138" s="2">
        <v>5.7568348521893797E-2</v>
      </c>
      <c r="N138" s="2">
        <v>5.0336275746111797E-2</v>
      </c>
      <c r="O138" s="3">
        <v>0.225177739642069</v>
      </c>
      <c r="P138" s="3">
        <v>0.88941398865784504</v>
      </c>
    </row>
    <row r="139" spans="1:16" x14ac:dyDescent="0.3">
      <c r="A139" s="8" t="s">
        <v>13</v>
      </c>
      <c r="B139" s="8" t="s">
        <v>90</v>
      </c>
      <c r="C139" s="2">
        <v>1.2779552715655E-2</v>
      </c>
      <c r="D139" s="2">
        <v>8.3015108749792503E-4</v>
      </c>
      <c r="E139" s="2">
        <v>-1.9077637690776399E-2</v>
      </c>
      <c r="F139" s="2">
        <v>-5.7500422797226404E-3</v>
      </c>
      <c r="G139" s="2">
        <v>-9.8656234053410407E-3</v>
      </c>
      <c r="H139" s="2">
        <v>-8.5895894176258398E-4</v>
      </c>
      <c r="I139" s="2">
        <v>9.6286107290233808E-3</v>
      </c>
      <c r="J139" s="2">
        <v>2.1457765667574898E-2</v>
      </c>
      <c r="K139" s="2">
        <v>3.80126708902968E-2</v>
      </c>
      <c r="L139" s="2">
        <v>4.7381946675232899E-2</v>
      </c>
      <c r="M139" s="2">
        <v>6.8854470173286303E-2</v>
      </c>
      <c r="N139" s="2">
        <v>6.7144906743185101E-2</v>
      </c>
      <c r="O139" s="3">
        <v>0.240080026675559</v>
      </c>
      <c r="P139" s="3">
        <v>0.23390842733908401</v>
      </c>
    </row>
    <row r="140" spans="1:16" x14ac:dyDescent="0.3">
      <c r="A140" s="8" t="s">
        <v>13</v>
      </c>
      <c r="B140" s="8" t="s">
        <v>91</v>
      </c>
      <c r="C140" s="2">
        <v>0.117424242424242</v>
      </c>
      <c r="D140" s="2">
        <v>0.111864406779661</v>
      </c>
      <c r="E140" s="2">
        <v>0.14024390243902399</v>
      </c>
      <c r="F140" s="2">
        <v>0.11497326203208599</v>
      </c>
      <c r="G140" s="2">
        <v>0.11031175059952</v>
      </c>
      <c r="H140" s="2">
        <v>0.101511879049676</v>
      </c>
      <c r="I140" s="2">
        <v>0.13137254901960799</v>
      </c>
      <c r="J140" s="2">
        <v>9.1854419410745194E-2</v>
      </c>
      <c r="K140" s="2">
        <v>0.106349206349206</v>
      </c>
      <c r="L140" s="2">
        <v>8.0344332855093306E-2</v>
      </c>
      <c r="M140" s="2">
        <v>7.9681274900398405E-2</v>
      </c>
      <c r="N140" s="2">
        <v>9.3480934809348104E-2</v>
      </c>
      <c r="O140" s="3">
        <v>0.41111111111111098</v>
      </c>
      <c r="P140" s="3">
        <v>1.71036585365854</v>
      </c>
    </row>
    <row r="141" spans="1:16" x14ac:dyDescent="0.3">
      <c r="A141" s="8" t="s">
        <v>13</v>
      </c>
      <c r="B141" s="8" t="s">
        <v>92</v>
      </c>
      <c r="C141" s="2">
        <v>6.9498069498069498E-2</v>
      </c>
      <c r="D141" s="2">
        <v>8.0625752105896495E-2</v>
      </c>
      <c r="E141" s="2">
        <v>6.0133630289532301E-2</v>
      </c>
      <c r="F141" s="2">
        <v>5.1470588235294101E-2</v>
      </c>
      <c r="G141" s="2">
        <v>3.9960039960040002E-2</v>
      </c>
      <c r="H141" s="2">
        <v>4.8991354466858802E-2</v>
      </c>
      <c r="I141" s="2">
        <v>8.8827838827838804E-2</v>
      </c>
      <c r="J141" s="2">
        <v>0.117746005046257</v>
      </c>
      <c r="K141" s="2">
        <v>0.18735891647855499</v>
      </c>
      <c r="L141" s="2">
        <v>0.20152091254752899</v>
      </c>
      <c r="M141" s="2">
        <v>0.278481012658228</v>
      </c>
      <c r="N141" s="2">
        <v>0.15264026402640299</v>
      </c>
      <c r="O141" s="3">
        <v>1.1023325808878901</v>
      </c>
      <c r="P141" s="3">
        <v>2.1113585746102399</v>
      </c>
    </row>
    <row r="142" spans="1:16" x14ac:dyDescent="0.3">
      <c r="A142" s="8" t="s">
        <v>13</v>
      </c>
      <c r="B142" s="8" t="s">
        <v>93</v>
      </c>
      <c r="C142" s="2">
        <v>4.9484536082474197E-2</v>
      </c>
      <c r="D142" s="2">
        <v>7.0726915520628694E-2</v>
      </c>
      <c r="E142" s="2">
        <v>0.11009174311926601</v>
      </c>
      <c r="F142" s="2">
        <v>9.4214876033057907E-2</v>
      </c>
      <c r="G142" s="2">
        <v>7.25075528700906E-2</v>
      </c>
      <c r="H142" s="2">
        <v>4.7887323943661998E-2</v>
      </c>
      <c r="I142" s="2">
        <v>7.1236559139784994E-2</v>
      </c>
      <c r="J142" s="2">
        <v>7.2772898368883301E-2</v>
      </c>
      <c r="K142" s="2">
        <v>7.8362573099415203E-2</v>
      </c>
      <c r="L142" s="2">
        <v>7.8091106290672493E-2</v>
      </c>
      <c r="M142" s="2">
        <v>5.0301810865191199E-2</v>
      </c>
      <c r="N142" s="2">
        <v>4.1187739463601498E-2</v>
      </c>
      <c r="O142" s="3">
        <v>0.271345029239766</v>
      </c>
      <c r="P142" s="3">
        <v>0.99449541284403697</v>
      </c>
    </row>
    <row r="143" spans="1:16" x14ac:dyDescent="0.3">
      <c r="A143" s="8" t="s">
        <v>13</v>
      </c>
      <c r="B143" s="8" t="s">
        <v>94</v>
      </c>
      <c r="C143" s="2">
        <v>5.3333333333333302E-2</v>
      </c>
      <c r="D143" s="2">
        <v>4.4303797468354403E-2</v>
      </c>
      <c r="E143" s="2">
        <v>1.21212121212121E-2</v>
      </c>
      <c r="F143" s="2">
        <v>3.59281437125748E-2</v>
      </c>
      <c r="G143" s="2">
        <v>4.6242774566474E-2</v>
      </c>
      <c r="H143" s="2">
        <v>5.5248618784530398E-2</v>
      </c>
      <c r="I143" s="2">
        <v>3.1413612565444997E-2</v>
      </c>
      <c r="J143" s="2">
        <v>5.5837563451776699E-2</v>
      </c>
      <c r="K143" s="2">
        <v>4.3269230769230803E-2</v>
      </c>
      <c r="L143" s="2">
        <v>7.3732718894009203E-2</v>
      </c>
      <c r="M143" s="2">
        <v>9.4420600858369105E-2</v>
      </c>
      <c r="N143" s="2">
        <v>9.0196078431372506E-2</v>
      </c>
      <c r="O143" s="3">
        <v>0.33653846153846201</v>
      </c>
      <c r="P143" s="3">
        <v>0.68484848484848504</v>
      </c>
    </row>
    <row r="144" spans="1:16" x14ac:dyDescent="0.3">
      <c r="A144" s="8" t="s">
        <v>13</v>
      </c>
      <c r="B144" s="8" t="s">
        <v>95</v>
      </c>
      <c r="C144" s="2">
        <v>-1.0518934081346399E-3</v>
      </c>
      <c r="D144" s="2">
        <v>-6.1620061620061596E-3</v>
      </c>
      <c r="E144" s="2">
        <v>2.3937526978770199E-3</v>
      </c>
      <c r="F144" s="2">
        <v>1.1313811462574401E-2</v>
      </c>
      <c r="G144" s="2">
        <v>6.6968606046529603E-3</v>
      </c>
      <c r="H144" s="2">
        <v>4.4989617780512199E-3</v>
      </c>
      <c r="I144" s="2">
        <v>6.4311143436818104E-3</v>
      </c>
      <c r="J144" s="2">
        <v>1.8105054961774E-2</v>
      </c>
      <c r="K144" s="2">
        <v>4.4457727799155702E-3</v>
      </c>
      <c r="L144" s="2">
        <v>-1.78531577772819E-3</v>
      </c>
      <c r="M144" s="2">
        <v>9.7995379685520499E-3</v>
      </c>
      <c r="N144" s="2">
        <v>4.2064868455038602E-3</v>
      </c>
      <c r="O144" s="3">
        <v>1.6737026936152699E-2</v>
      </c>
      <c r="P144" s="3">
        <v>6.7966879880704795E-2</v>
      </c>
    </row>
    <row r="145" spans="1:16" x14ac:dyDescent="0.3">
      <c r="A145" s="8" t="s">
        <v>13</v>
      </c>
      <c r="B145" s="8" t="s">
        <v>96</v>
      </c>
      <c r="C145" s="2">
        <v>9.9245732433505401E-3</v>
      </c>
      <c r="D145" s="2">
        <v>-3.1446540880503099E-3</v>
      </c>
      <c r="E145" s="2">
        <v>-1.34069400630915E-2</v>
      </c>
      <c r="F145" s="2">
        <v>-9.5923261390887301E-3</v>
      </c>
      <c r="G145" s="2">
        <v>1.0088781275221999E-2</v>
      </c>
      <c r="H145" s="2">
        <v>5.5932880543347998E-3</v>
      </c>
      <c r="I145" s="2">
        <v>2.7810885975367498E-3</v>
      </c>
      <c r="J145" s="2">
        <v>3.3676703645007897E-2</v>
      </c>
      <c r="K145" s="2">
        <v>-3.4495975469528602E-3</v>
      </c>
      <c r="L145" s="2">
        <v>-8.0769230769230805E-3</v>
      </c>
      <c r="M145" s="2">
        <v>-1.9387359441643999E-3</v>
      </c>
      <c r="N145" s="2">
        <v>-4.2735042735042696E-3</v>
      </c>
      <c r="O145" s="3">
        <v>-1.7631276351092399E-2</v>
      </c>
      <c r="P145" s="3">
        <v>1.06466876971609E-2</v>
      </c>
    </row>
    <row r="146" spans="1:16" x14ac:dyDescent="0.3">
      <c r="A146" s="8" t="s">
        <v>13</v>
      </c>
      <c r="B146" s="8" t="s">
        <v>97</v>
      </c>
      <c r="C146" s="2">
        <v>0.15079365079365101</v>
      </c>
      <c r="D146" s="2">
        <v>8.9655172413793102E-2</v>
      </c>
      <c r="E146" s="2">
        <v>0.123417721518987</v>
      </c>
      <c r="F146" s="2">
        <v>0.12112676056338</v>
      </c>
      <c r="G146" s="2">
        <v>8.5427135678391997E-2</v>
      </c>
      <c r="H146" s="2">
        <v>8.1018518518518504E-2</v>
      </c>
      <c r="I146" s="2">
        <v>0.143468950749465</v>
      </c>
      <c r="J146" s="2">
        <v>7.3033707865168496E-2</v>
      </c>
      <c r="K146" s="2">
        <v>9.9476439790575896E-2</v>
      </c>
      <c r="L146" s="2">
        <v>8.4126984126984106E-2</v>
      </c>
      <c r="M146" s="2">
        <v>7.6134699853587104E-2</v>
      </c>
      <c r="N146" s="2">
        <v>4.62585034013605E-2</v>
      </c>
      <c r="O146" s="3">
        <v>0.34205933682373502</v>
      </c>
      <c r="P146" s="3">
        <v>1.43354430379747</v>
      </c>
    </row>
    <row r="147" spans="1:16" x14ac:dyDescent="0.3">
      <c r="A147" s="8" t="s">
        <v>13</v>
      </c>
      <c r="B147" s="8" t="s">
        <v>98</v>
      </c>
      <c r="C147" s="2">
        <v>3.8674033149171297E-2</v>
      </c>
      <c r="D147" s="2">
        <v>3.1914893617021302E-2</v>
      </c>
      <c r="E147" s="2">
        <v>4.3814432989690698E-2</v>
      </c>
      <c r="F147" s="2">
        <v>1.48148148148148E-2</v>
      </c>
      <c r="G147" s="2">
        <v>2.6763990267639901E-2</v>
      </c>
      <c r="H147" s="2">
        <v>4.5023696682464497E-2</v>
      </c>
      <c r="I147" s="2">
        <v>4.3083900226757399E-2</v>
      </c>
      <c r="J147" s="2">
        <v>6.3043478260869604E-2</v>
      </c>
      <c r="K147" s="2">
        <v>0.124744376278119</v>
      </c>
      <c r="L147" s="2">
        <v>0.14000000000000001</v>
      </c>
      <c r="M147" s="2">
        <v>0.18660287081339699</v>
      </c>
      <c r="N147" s="2">
        <v>0.244623655913978</v>
      </c>
      <c r="O147" s="3">
        <v>0.89366053169734105</v>
      </c>
      <c r="P147" s="3">
        <v>1.3865979381443301</v>
      </c>
    </row>
    <row r="148" spans="1:16" x14ac:dyDescent="0.3">
      <c r="A148" s="8" t="s">
        <v>13</v>
      </c>
      <c r="B148" s="8" t="s">
        <v>99</v>
      </c>
      <c r="C148" s="2">
        <v>-1.9263845889232901E-2</v>
      </c>
      <c r="D148" s="2">
        <v>-4.0862855138547899E-2</v>
      </c>
      <c r="E148" s="2">
        <v>-3.5655512890839298E-2</v>
      </c>
      <c r="F148" s="2">
        <v>-2.2942737959802801E-2</v>
      </c>
      <c r="G148" s="2">
        <v>-2.1734911701921201E-2</v>
      </c>
      <c r="H148" s="2">
        <v>-2.38048006347947E-2</v>
      </c>
      <c r="I148" s="2">
        <v>-2.1133915870758E-2</v>
      </c>
      <c r="J148" s="2">
        <v>-1.05875025949761E-2</v>
      </c>
      <c r="K148" s="2">
        <v>-1.13302559798573E-2</v>
      </c>
      <c r="L148" s="2">
        <v>-0.139855687606112</v>
      </c>
      <c r="M148" s="2">
        <v>-0.108068097705403</v>
      </c>
      <c r="N148" s="2">
        <v>-7.3305670816044305E-2</v>
      </c>
      <c r="O148" s="3">
        <v>-0.297104490138481</v>
      </c>
      <c r="P148" s="3">
        <v>-0.38745657341378698</v>
      </c>
    </row>
    <row r="149" spans="1:16" x14ac:dyDescent="0.3">
      <c r="A149" s="8" t="s">
        <v>13</v>
      </c>
      <c r="B149" s="8" t="s">
        <v>100</v>
      </c>
      <c r="C149" s="2">
        <v>8.5607276618512602E-3</v>
      </c>
      <c r="D149" s="2">
        <v>-2.1750663129973501E-2</v>
      </c>
      <c r="E149" s="2">
        <v>-4.3926247288503299E-2</v>
      </c>
      <c r="F149" s="2">
        <v>-2.55246738513897E-2</v>
      </c>
      <c r="G149" s="2">
        <v>-1.6880093131548299E-2</v>
      </c>
      <c r="H149" s="2">
        <v>-2.3090586145648299E-2</v>
      </c>
      <c r="I149" s="2">
        <v>-1.7575757575757599E-2</v>
      </c>
      <c r="J149" s="2">
        <v>-6.1690314620604604E-3</v>
      </c>
      <c r="K149" s="2">
        <v>-1.17939168218498E-2</v>
      </c>
      <c r="L149" s="2">
        <v>-0.13630653266331699</v>
      </c>
      <c r="M149" s="2">
        <v>-7.5636363636363599E-2</v>
      </c>
      <c r="N149" s="2">
        <v>-4.2486231313926003E-2</v>
      </c>
      <c r="O149" s="3">
        <v>-0.24456859093730601</v>
      </c>
      <c r="P149" s="3">
        <v>-0.34002169197396998</v>
      </c>
    </row>
    <row r="150" spans="1:16" x14ac:dyDescent="0.3">
      <c r="A150" s="8" t="s">
        <v>14</v>
      </c>
      <c r="B150" s="8" t="s">
        <v>89</v>
      </c>
      <c r="C150" s="2">
        <v>-0.2</v>
      </c>
      <c r="D150" s="2">
        <v>-8.3333333333333301E-2</v>
      </c>
      <c r="E150" s="2">
        <v>9.0909090909090898E-2</v>
      </c>
      <c r="F150" s="2">
        <v>-0.16666666666666699</v>
      </c>
      <c r="G150" s="2">
        <v>0.1</v>
      </c>
      <c r="H150" s="2">
        <v>0</v>
      </c>
      <c r="I150" s="2">
        <v>0</v>
      </c>
      <c r="J150" s="2">
        <v>0</v>
      </c>
      <c r="K150" s="2">
        <v>0</v>
      </c>
      <c r="L150" s="2">
        <v>0.54545454545454497</v>
      </c>
      <c r="M150" s="2">
        <v>0.11764705882352899</v>
      </c>
      <c r="N150" s="2">
        <v>0.31578947368421101</v>
      </c>
      <c r="O150" s="3">
        <v>1.27272727272727</v>
      </c>
      <c r="P150" s="3">
        <v>1.27272727272727</v>
      </c>
    </row>
    <row r="151" spans="1:16" x14ac:dyDescent="0.3">
      <c r="A151" s="8" t="s">
        <v>14</v>
      </c>
      <c r="B151" s="8" t="s">
        <v>90</v>
      </c>
      <c r="C151" s="2">
        <v>-0.1875</v>
      </c>
      <c r="D151" s="2">
        <v>-7.69230769230769E-2</v>
      </c>
      <c r="E151" s="2">
        <v>-0.16666666666666699</v>
      </c>
      <c r="F151" s="2">
        <v>0</v>
      </c>
      <c r="G151" s="2">
        <v>0</v>
      </c>
      <c r="H151" s="2">
        <v>-0.1</v>
      </c>
      <c r="I151" s="2">
        <v>0</v>
      </c>
      <c r="J151" s="2">
        <v>0</v>
      </c>
      <c r="K151" s="2">
        <v>0</v>
      </c>
      <c r="L151" s="2">
        <v>0.33333333333333298</v>
      </c>
      <c r="M151" s="2">
        <v>0.33333333333333298</v>
      </c>
      <c r="N151" s="2">
        <v>0</v>
      </c>
      <c r="O151" s="3">
        <v>0.77777777777777801</v>
      </c>
      <c r="P151" s="3">
        <v>0.33333333333333298</v>
      </c>
    </row>
    <row r="152" spans="1:16" x14ac:dyDescent="0.3">
      <c r="A152" s="8" t="s">
        <v>14</v>
      </c>
      <c r="B152" s="8" t="s">
        <v>91</v>
      </c>
      <c r="C152" s="2">
        <v>0</v>
      </c>
      <c r="D152" s="2">
        <v>0</v>
      </c>
      <c r="E152" s="2">
        <v>0</v>
      </c>
      <c r="F152" s="2">
        <v>0</v>
      </c>
      <c r="G152" s="2">
        <v>0</v>
      </c>
      <c r="H152" s="2">
        <v>0</v>
      </c>
      <c r="I152" s="2">
        <v>1</v>
      </c>
      <c r="J152" s="2">
        <v>0</v>
      </c>
      <c r="K152" s="2">
        <v>0</v>
      </c>
      <c r="L152" s="2">
        <v>0</v>
      </c>
      <c r="M152" s="2">
        <v>0</v>
      </c>
      <c r="N152" s="2">
        <v>0.5</v>
      </c>
      <c r="O152" s="3">
        <v>0.5</v>
      </c>
      <c r="P152" s="3">
        <v>2</v>
      </c>
    </row>
    <row r="153" spans="1:16" x14ac:dyDescent="0.3">
      <c r="A153" s="8" t="s">
        <v>14</v>
      </c>
      <c r="B153" s="8" t="s">
        <v>92</v>
      </c>
      <c r="C153" s="2">
        <v>0</v>
      </c>
      <c r="D153" s="2">
        <v>0</v>
      </c>
      <c r="E153" s="2">
        <v>0</v>
      </c>
      <c r="F153" s="2">
        <v>0</v>
      </c>
      <c r="G153" s="2">
        <v>0</v>
      </c>
      <c r="H153" s="2">
        <v>0</v>
      </c>
      <c r="I153" s="2">
        <v>0</v>
      </c>
      <c r="J153" s="2">
        <v>0</v>
      </c>
      <c r="K153" s="2">
        <v>0</v>
      </c>
      <c r="L153" s="2">
        <v>5</v>
      </c>
      <c r="M153" s="2">
        <v>1.5</v>
      </c>
      <c r="N153" s="2">
        <v>0</v>
      </c>
      <c r="O153" s="3">
        <v>0</v>
      </c>
      <c r="P153" s="3">
        <v>0</v>
      </c>
    </row>
    <row r="154" spans="1:16" x14ac:dyDescent="0.3">
      <c r="A154" s="8" t="s">
        <v>14</v>
      </c>
      <c r="B154" s="8" t="s">
        <v>93</v>
      </c>
      <c r="C154" s="2">
        <v>0.28571428571428598</v>
      </c>
      <c r="D154" s="2">
        <v>-0.11111111111111099</v>
      </c>
      <c r="E154" s="2">
        <v>-0.125</v>
      </c>
      <c r="F154" s="2">
        <v>0.14285714285714299</v>
      </c>
      <c r="G154" s="2">
        <v>0.375</v>
      </c>
      <c r="H154" s="2">
        <v>0</v>
      </c>
      <c r="I154" s="2">
        <v>0.18181818181818199</v>
      </c>
      <c r="J154" s="2">
        <v>7.69230769230769E-2</v>
      </c>
      <c r="K154" s="2">
        <v>0</v>
      </c>
      <c r="L154" s="2">
        <v>0</v>
      </c>
      <c r="M154" s="2">
        <v>0.214285714285714</v>
      </c>
      <c r="N154" s="2">
        <v>0</v>
      </c>
      <c r="O154" s="3">
        <v>0.214285714285714</v>
      </c>
      <c r="P154" s="3">
        <v>1.125</v>
      </c>
    </row>
    <row r="155" spans="1:16" x14ac:dyDescent="0.3">
      <c r="A155" s="8" t="s">
        <v>14</v>
      </c>
      <c r="B155" s="8" t="s">
        <v>94</v>
      </c>
      <c r="C155" s="2">
        <v>0</v>
      </c>
      <c r="D155" s="2">
        <v>0</v>
      </c>
      <c r="E155" s="2">
        <v>0</v>
      </c>
      <c r="F155" s="2">
        <v>0</v>
      </c>
      <c r="G155" s="2">
        <v>0</v>
      </c>
      <c r="H155" s="2">
        <v>0</v>
      </c>
      <c r="I155" s="2">
        <v>0</v>
      </c>
      <c r="J155" s="2">
        <v>0</v>
      </c>
      <c r="K155" s="2">
        <v>0</v>
      </c>
      <c r="L155" s="2">
        <v>0</v>
      </c>
      <c r="M155" s="2">
        <v>0</v>
      </c>
      <c r="N155" s="2">
        <v>-1</v>
      </c>
      <c r="O155" s="3">
        <v>-1</v>
      </c>
      <c r="P155" s="3">
        <v>-1</v>
      </c>
    </row>
    <row r="156" spans="1:16" x14ac:dyDescent="0.3">
      <c r="A156" s="8" t="s">
        <v>14</v>
      </c>
      <c r="B156" s="8" t="s">
        <v>95</v>
      </c>
      <c r="C156" s="2">
        <v>1.6653449643140399E-2</v>
      </c>
      <c r="D156" s="2">
        <v>9.3603744149765994E-3</v>
      </c>
      <c r="E156" s="2">
        <v>2.16383307573416E-2</v>
      </c>
      <c r="F156" s="2">
        <v>1.1346444780635401E-2</v>
      </c>
      <c r="G156" s="2">
        <v>1.6454749439042599E-2</v>
      </c>
      <c r="H156" s="2">
        <v>2.1339220014716699E-2</v>
      </c>
      <c r="I156" s="2">
        <v>2.0172910662824201E-2</v>
      </c>
      <c r="J156" s="2">
        <v>3.74293785310734E-2</v>
      </c>
      <c r="K156" s="2">
        <v>1.70183798502383E-2</v>
      </c>
      <c r="L156" s="2">
        <v>8.7684069611780394E-2</v>
      </c>
      <c r="M156" s="2">
        <v>1.8461538461538501E-2</v>
      </c>
      <c r="N156" s="2">
        <v>1.8126888217522698E-2</v>
      </c>
      <c r="O156" s="3">
        <v>0.147038801906059</v>
      </c>
      <c r="P156" s="3">
        <v>0.30216383307573402</v>
      </c>
    </row>
    <row r="157" spans="1:16" x14ac:dyDescent="0.3">
      <c r="A157" s="8" t="s">
        <v>14</v>
      </c>
      <c r="B157" s="8" t="s">
        <v>96</v>
      </c>
      <c r="C157" s="2">
        <v>-4.3478260869565202E-2</v>
      </c>
      <c r="D157" s="2">
        <v>-2.27272727272727E-2</v>
      </c>
      <c r="E157" s="2">
        <v>-2.9069767441860499E-2</v>
      </c>
      <c r="F157" s="2">
        <v>-1.79640718562874E-2</v>
      </c>
      <c r="G157" s="2">
        <v>-1.21951219512195E-2</v>
      </c>
      <c r="H157" s="2">
        <v>-5.5555555555555601E-2</v>
      </c>
      <c r="I157" s="2">
        <v>-3.2679738562091498E-2</v>
      </c>
      <c r="J157" s="2">
        <v>-3.37837837837838E-2</v>
      </c>
      <c r="K157" s="2">
        <v>-5.5944055944055902E-2</v>
      </c>
      <c r="L157" s="2">
        <v>4.4444444444444398E-2</v>
      </c>
      <c r="M157" s="2">
        <v>7.09219858156028E-2</v>
      </c>
      <c r="N157" s="2">
        <v>-9.27152317880795E-2</v>
      </c>
      <c r="O157" s="3">
        <v>-4.1958041958042001E-2</v>
      </c>
      <c r="P157" s="3">
        <v>-0.20348837209302301</v>
      </c>
    </row>
    <row r="158" spans="1:16" x14ac:dyDescent="0.3">
      <c r="A158" s="8" t="s">
        <v>14</v>
      </c>
      <c r="B158" s="8" t="s">
        <v>97</v>
      </c>
      <c r="C158" s="2">
        <v>0</v>
      </c>
      <c r="D158" s="2">
        <v>0.5</v>
      </c>
      <c r="E158" s="2">
        <v>-0.33333333333333298</v>
      </c>
      <c r="F158" s="2">
        <v>0</v>
      </c>
      <c r="G158" s="2">
        <v>0</v>
      </c>
      <c r="H158" s="2">
        <v>0</v>
      </c>
      <c r="I158" s="2">
        <v>0</v>
      </c>
      <c r="J158" s="2">
        <v>0.5</v>
      </c>
      <c r="K158" s="2">
        <v>0.33333333333333298</v>
      </c>
      <c r="L158" s="2">
        <v>-0.25</v>
      </c>
      <c r="M158" s="2">
        <v>0</v>
      </c>
      <c r="N158" s="2">
        <v>0.33333333333333298</v>
      </c>
      <c r="O158" s="3">
        <v>0.33333333333333298</v>
      </c>
      <c r="P158" s="3">
        <v>0.33333333333333298</v>
      </c>
    </row>
    <row r="159" spans="1:16" x14ac:dyDescent="0.3">
      <c r="A159" s="8" t="s">
        <v>14</v>
      </c>
      <c r="B159" s="8" t="s">
        <v>98</v>
      </c>
      <c r="C159" s="2">
        <v>0</v>
      </c>
      <c r="D159" s="2">
        <v>0</v>
      </c>
      <c r="E159" s="2">
        <v>-1</v>
      </c>
      <c r="F159" s="2">
        <v>0</v>
      </c>
      <c r="G159" s="2">
        <v>0</v>
      </c>
      <c r="H159" s="2">
        <v>0</v>
      </c>
      <c r="I159" s="2">
        <v>0</v>
      </c>
      <c r="J159" s="2">
        <v>0</v>
      </c>
      <c r="K159" s="2">
        <v>0</v>
      </c>
      <c r="L159" s="2">
        <v>0</v>
      </c>
      <c r="M159" s="2">
        <v>0</v>
      </c>
      <c r="N159" s="2">
        <v>4</v>
      </c>
      <c r="O159" s="3">
        <v>0</v>
      </c>
      <c r="P159" s="3">
        <v>4</v>
      </c>
    </row>
    <row r="160" spans="1:16" x14ac:dyDescent="0.3">
      <c r="A160" s="8" t="s">
        <v>14</v>
      </c>
      <c r="B160" s="8" t="s">
        <v>99</v>
      </c>
      <c r="C160" s="2">
        <v>9.6618357487922701E-3</v>
      </c>
      <c r="D160" s="2">
        <v>-4.7846889952153103E-2</v>
      </c>
      <c r="E160" s="2">
        <v>-5.52763819095477E-2</v>
      </c>
      <c r="F160" s="2">
        <v>0</v>
      </c>
      <c r="G160" s="2">
        <v>-1.5957446808510599E-2</v>
      </c>
      <c r="H160" s="2">
        <v>-3.24324324324324E-2</v>
      </c>
      <c r="I160" s="2">
        <v>-2.23463687150838E-2</v>
      </c>
      <c r="J160" s="2">
        <v>-1.1428571428571401E-2</v>
      </c>
      <c r="K160" s="2">
        <v>-2.3121387283237E-2</v>
      </c>
      <c r="L160" s="2">
        <v>-0.195266272189349</v>
      </c>
      <c r="M160" s="2">
        <v>-0.16911764705882401</v>
      </c>
      <c r="N160" s="2">
        <v>-7.0796460176991094E-2</v>
      </c>
      <c r="O160" s="3">
        <v>-0.39306358381502898</v>
      </c>
      <c r="P160" s="3">
        <v>-0.47236180904522601</v>
      </c>
    </row>
    <row r="161" spans="1:16" x14ac:dyDescent="0.3">
      <c r="A161" s="8" t="s">
        <v>14</v>
      </c>
      <c r="B161" s="8" t="s">
        <v>100</v>
      </c>
      <c r="C161" s="2">
        <v>-7.4074074074074098E-2</v>
      </c>
      <c r="D161" s="2">
        <v>-0.12</v>
      </c>
      <c r="E161" s="2">
        <v>-0.13636363636363599</v>
      </c>
      <c r="F161" s="2">
        <v>-5.2631578947368397E-2</v>
      </c>
      <c r="G161" s="2">
        <v>-5.5555555555555601E-2</v>
      </c>
      <c r="H161" s="2">
        <v>-5.8823529411764698E-2</v>
      </c>
      <c r="I161" s="2">
        <v>-6.25E-2</v>
      </c>
      <c r="J161" s="2">
        <v>0</v>
      </c>
      <c r="K161" s="2">
        <v>-6.6666666666666693E-2</v>
      </c>
      <c r="L161" s="2">
        <v>0.214285714285714</v>
      </c>
      <c r="M161" s="2">
        <v>-0.11764705882352899</v>
      </c>
      <c r="N161" s="2">
        <v>-0.46666666666666701</v>
      </c>
      <c r="O161" s="3">
        <v>-0.46666666666666701</v>
      </c>
      <c r="P161" s="3">
        <v>-0.63636363636363602</v>
      </c>
    </row>
    <row r="162" spans="1:16" x14ac:dyDescent="0.3">
      <c r="A162" s="8" t="s">
        <v>15</v>
      </c>
      <c r="B162" s="8" t="s">
        <v>89</v>
      </c>
      <c r="C162" s="2">
        <v>0.147887323943662</v>
      </c>
      <c r="D162" s="2">
        <v>6.13496932515337E-2</v>
      </c>
      <c r="E162" s="2">
        <v>1.7341040462427699E-2</v>
      </c>
      <c r="F162" s="2">
        <v>9.0909090909090898E-2</v>
      </c>
      <c r="G162" s="2">
        <v>8.8541666666666699E-2</v>
      </c>
      <c r="H162" s="2">
        <v>3.82775119617225E-2</v>
      </c>
      <c r="I162" s="2">
        <v>3.6866359447004601E-2</v>
      </c>
      <c r="J162" s="2">
        <v>3.11111111111111E-2</v>
      </c>
      <c r="K162" s="2">
        <v>0.181034482758621</v>
      </c>
      <c r="L162" s="2">
        <v>7.6642335766423403E-2</v>
      </c>
      <c r="M162" s="2">
        <v>3.7288135593220299E-2</v>
      </c>
      <c r="N162" s="2">
        <v>5.5555555555555601E-2</v>
      </c>
      <c r="O162" s="3">
        <v>0.39224137931034497</v>
      </c>
      <c r="P162" s="3">
        <v>0.86705202312138696</v>
      </c>
    </row>
    <row r="163" spans="1:16" x14ac:dyDescent="0.3">
      <c r="A163" s="8" t="s">
        <v>15</v>
      </c>
      <c r="B163" s="8" t="s">
        <v>90</v>
      </c>
      <c r="C163" s="2">
        <v>-2.9069767441860499E-2</v>
      </c>
      <c r="D163" s="2">
        <v>3.59281437125748E-2</v>
      </c>
      <c r="E163" s="2">
        <v>-5.78034682080925E-3</v>
      </c>
      <c r="F163" s="2">
        <v>2.32558139534884E-2</v>
      </c>
      <c r="G163" s="2">
        <v>2.8409090909090901E-2</v>
      </c>
      <c r="H163" s="2">
        <v>1.1049723756906099E-2</v>
      </c>
      <c r="I163" s="2">
        <v>2.7322404371584699E-2</v>
      </c>
      <c r="J163" s="2">
        <v>-4.7872340425531901E-2</v>
      </c>
      <c r="K163" s="2">
        <v>0.11731843575419</v>
      </c>
      <c r="L163" s="2">
        <v>0.11</v>
      </c>
      <c r="M163" s="2">
        <v>5.4054054054054099E-2</v>
      </c>
      <c r="N163" s="2">
        <v>6.4102564102564097E-2</v>
      </c>
      <c r="O163" s="3">
        <v>0.39106145251396601</v>
      </c>
      <c r="P163" s="3">
        <v>0.439306358381503</v>
      </c>
    </row>
    <row r="164" spans="1:16" x14ac:dyDescent="0.3">
      <c r="A164" s="8" t="s">
        <v>15</v>
      </c>
      <c r="B164" s="8" t="s">
        <v>91</v>
      </c>
      <c r="C164" s="2">
        <v>0.1</v>
      </c>
      <c r="D164" s="2">
        <v>-0.18181818181818199</v>
      </c>
      <c r="E164" s="2">
        <v>0</v>
      </c>
      <c r="F164" s="2">
        <v>0.11111111111111099</v>
      </c>
      <c r="G164" s="2">
        <v>0</v>
      </c>
      <c r="H164" s="2">
        <v>0.1</v>
      </c>
      <c r="I164" s="2">
        <v>9.0909090909090898E-2</v>
      </c>
      <c r="J164" s="2">
        <v>0.41666666666666702</v>
      </c>
      <c r="K164" s="2">
        <v>0.11764705882352899</v>
      </c>
      <c r="L164" s="2">
        <v>0.157894736842105</v>
      </c>
      <c r="M164" s="2">
        <v>9.0909090909090898E-2</v>
      </c>
      <c r="N164" s="2">
        <v>-4.1666666666666699E-2</v>
      </c>
      <c r="O164" s="3">
        <v>0.35294117647058798</v>
      </c>
      <c r="P164" s="3">
        <v>1.55555555555556</v>
      </c>
    </row>
    <row r="165" spans="1:16" x14ac:dyDescent="0.3">
      <c r="A165" s="8" t="s">
        <v>15</v>
      </c>
      <c r="B165" s="8" t="s">
        <v>92</v>
      </c>
      <c r="C165" s="2">
        <v>0.33333333333333298</v>
      </c>
      <c r="D165" s="2">
        <v>0.3125</v>
      </c>
      <c r="E165" s="2">
        <v>0.52380952380952395</v>
      </c>
      <c r="F165" s="2">
        <v>0.125</v>
      </c>
      <c r="G165" s="2">
        <v>2.7777777777777801E-2</v>
      </c>
      <c r="H165" s="2">
        <v>-5.4054054054054099E-2</v>
      </c>
      <c r="I165" s="2">
        <v>0</v>
      </c>
      <c r="J165" s="2">
        <v>0.17142857142857101</v>
      </c>
      <c r="K165" s="2">
        <v>0.219512195121951</v>
      </c>
      <c r="L165" s="2">
        <v>0.22</v>
      </c>
      <c r="M165" s="2">
        <v>0.31147540983606598</v>
      </c>
      <c r="N165" s="2">
        <v>0.26250000000000001</v>
      </c>
      <c r="O165" s="3">
        <v>1.4634146341463401</v>
      </c>
      <c r="P165" s="3">
        <v>3.8095238095238102</v>
      </c>
    </row>
    <row r="166" spans="1:16" x14ac:dyDescent="0.3">
      <c r="A166" s="8" t="s">
        <v>15</v>
      </c>
      <c r="B166" s="8" t="s">
        <v>93</v>
      </c>
      <c r="C166" s="2">
        <v>2.8571428571428598E-2</v>
      </c>
      <c r="D166" s="2">
        <v>0.11111111111111099</v>
      </c>
      <c r="E166" s="2">
        <v>0.125</v>
      </c>
      <c r="F166" s="2">
        <v>0.11111111111111099</v>
      </c>
      <c r="G166" s="2">
        <v>0.16</v>
      </c>
      <c r="H166" s="2">
        <v>6.8965517241379296E-2</v>
      </c>
      <c r="I166" s="2">
        <v>0</v>
      </c>
      <c r="J166" s="2">
        <v>4.8387096774193498E-2</v>
      </c>
      <c r="K166" s="2">
        <v>0.16923076923076899</v>
      </c>
      <c r="L166" s="2">
        <v>3.94736842105263E-2</v>
      </c>
      <c r="M166" s="2">
        <v>0.164556962025316</v>
      </c>
      <c r="N166" s="2">
        <v>4.3478260869565202E-2</v>
      </c>
      <c r="O166" s="3">
        <v>0.47692307692307701</v>
      </c>
      <c r="P166" s="3">
        <v>1.4</v>
      </c>
    </row>
    <row r="167" spans="1:16" x14ac:dyDescent="0.3">
      <c r="A167" s="8" t="s">
        <v>15</v>
      </c>
      <c r="B167" s="8" t="s">
        <v>94</v>
      </c>
      <c r="C167" s="2">
        <v>0</v>
      </c>
      <c r="D167" s="2">
        <v>0</v>
      </c>
      <c r="E167" s="2">
        <v>0</v>
      </c>
      <c r="F167" s="2">
        <v>0</v>
      </c>
      <c r="G167" s="2">
        <v>0</v>
      </c>
      <c r="H167" s="2">
        <v>0.2</v>
      </c>
      <c r="I167" s="2">
        <v>0.16666666666666699</v>
      </c>
      <c r="J167" s="2">
        <v>-0.14285714285714299</v>
      </c>
      <c r="K167" s="2">
        <v>0.33333333333333298</v>
      </c>
      <c r="L167" s="2">
        <v>0.25</v>
      </c>
      <c r="M167" s="2">
        <v>0.1</v>
      </c>
      <c r="N167" s="2">
        <v>-0.18181818181818199</v>
      </c>
      <c r="O167" s="3">
        <v>0.5</v>
      </c>
      <c r="P167" s="3">
        <v>0.8</v>
      </c>
    </row>
    <row r="168" spans="1:16" x14ac:dyDescent="0.3">
      <c r="A168" s="8" t="s">
        <v>15</v>
      </c>
      <c r="B168" s="8" t="s">
        <v>95</v>
      </c>
      <c r="C168" s="2">
        <v>-6.32022471910112E-3</v>
      </c>
      <c r="D168" s="2">
        <v>-1.08362779740872E-2</v>
      </c>
      <c r="E168" s="2">
        <v>0</v>
      </c>
      <c r="F168" s="2">
        <v>1.59561800428673E-2</v>
      </c>
      <c r="G168" s="2">
        <v>1.26582278481013E-2</v>
      </c>
      <c r="H168" s="2">
        <v>9.0277777777777804E-3</v>
      </c>
      <c r="I168" s="2">
        <v>1.4911676990135399E-2</v>
      </c>
      <c r="J168" s="2">
        <v>4.7468354430379696E-3</v>
      </c>
      <c r="K168" s="2">
        <v>1.8672665916760402E-2</v>
      </c>
      <c r="L168" s="2">
        <v>4.4832155477031801E-2</v>
      </c>
      <c r="M168" s="2">
        <v>8.6662439230606597E-3</v>
      </c>
      <c r="N168" s="2">
        <v>1.0477787091366299E-3</v>
      </c>
      <c r="O168" s="3">
        <v>7.4690663667041607E-2</v>
      </c>
      <c r="P168" s="3">
        <v>0.13765182186234801</v>
      </c>
    </row>
    <row r="169" spans="1:16" x14ac:dyDescent="0.3">
      <c r="A169" s="8" t="s">
        <v>15</v>
      </c>
      <c r="B169" s="8" t="s">
        <v>96</v>
      </c>
      <c r="C169" s="2">
        <v>7.2463768115942004E-2</v>
      </c>
      <c r="D169" s="2">
        <v>2.7027027027027001E-2</v>
      </c>
      <c r="E169" s="2">
        <v>1.3157894736842099E-2</v>
      </c>
      <c r="F169" s="2">
        <v>4.3290043290043299E-3</v>
      </c>
      <c r="G169" s="2">
        <v>0</v>
      </c>
      <c r="H169" s="2">
        <v>-8.6206896551724102E-3</v>
      </c>
      <c r="I169" s="2">
        <v>-2.1739130434782601E-2</v>
      </c>
      <c r="J169" s="2">
        <v>4.4444444444444401E-3</v>
      </c>
      <c r="K169" s="2">
        <v>1.3274336283185801E-2</v>
      </c>
      <c r="L169" s="2">
        <v>5.6768558951965101E-2</v>
      </c>
      <c r="M169" s="2">
        <v>0</v>
      </c>
      <c r="N169" s="2">
        <v>-2.89256198347107E-2</v>
      </c>
      <c r="O169" s="3">
        <v>3.9823008849557501E-2</v>
      </c>
      <c r="P169" s="3">
        <v>3.07017543859649E-2</v>
      </c>
    </row>
    <row r="170" spans="1:16" x14ac:dyDescent="0.3">
      <c r="A170" s="8" t="s">
        <v>15</v>
      </c>
      <c r="B170" s="8" t="s">
        <v>97</v>
      </c>
      <c r="C170" s="2">
        <v>-7.69230769230769E-2</v>
      </c>
      <c r="D170" s="2">
        <v>0.33333333333333298</v>
      </c>
      <c r="E170" s="2">
        <v>0.25</v>
      </c>
      <c r="F170" s="2">
        <v>0.05</v>
      </c>
      <c r="G170" s="2">
        <v>4.7619047619047603E-2</v>
      </c>
      <c r="H170" s="2">
        <v>0.13636363636363599</v>
      </c>
      <c r="I170" s="2">
        <v>0.12</v>
      </c>
      <c r="J170" s="2">
        <v>0.14285714285714299</v>
      </c>
      <c r="K170" s="2">
        <v>-9.375E-2</v>
      </c>
      <c r="L170" s="2">
        <v>0.17241379310344801</v>
      </c>
      <c r="M170" s="2">
        <v>0.14705882352941199</v>
      </c>
      <c r="N170" s="2">
        <v>5.1282051282051301E-2</v>
      </c>
      <c r="O170" s="3">
        <v>0.28125</v>
      </c>
      <c r="P170" s="3">
        <v>1.5625</v>
      </c>
    </row>
    <row r="171" spans="1:16" x14ac:dyDescent="0.3">
      <c r="A171" s="8" t="s">
        <v>15</v>
      </c>
      <c r="B171" s="8" t="s">
        <v>98</v>
      </c>
      <c r="C171" s="2">
        <v>-0.11111111111111099</v>
      </c>
      <c r="D171" s="2">
        <v>0.125</v>
      </c>
      <c r="E171" s="2">
        <v>0.11111111111111099</v>
      </c>
      <c r="F171" s="2">
        <v>-0.1</v>
      </c>
      <c r="G171" s="2">
        <v>0.11111111111111099</v>
      </c>
      <c r="H171" s="2">
        <v>0</v>
      </c>
      <c r="I171" s="2">
        <v>0</v>
      </c>
      <c r="J171" s="2">
        <v>0.1</v>
      </c>
      <c r="K171" s="2">
        <v>0.36363636363636398</v>
      </c>
      <c r="L171" s="2">
        <v>0.33333333333333298</v>
      </c>
      <c r="M171" s="2">
        <v>0.65</v>
      </c>
      <c r="N171" s="2">
        <v>0.21212121212121199</v>
      </c>
      <c r="O171" s="3">
        <v>2.6363636363636398</v>
      </c>
      <c r="P171" s="3">
        <v>3.4444444444444402</v>
      </c>
    </row>
    <row r="172" spans="1:16" x14ac:dyDescent="0.3">
      <c r="A172" s="8" t="s">
        <v>15</v>
      </c>
      <c r="B172" s="8" t="s">
        <v>99</v>
      </c>
      <c r="C172" s="2">
        <v>-2.6162790697674399E-2</v>
      </c>
      <c r="D172" s="2">
        <v>-2.3880597014925401E-2</v>
      </c>
      <c r="E172" s="2">
        <v>-2.4464831804281301E-2</v>
      </c>
      <c r="F172" s="2">
        <v>-1.3584117032392901E-2</v>
      </c>
      <c r="G172" s="2">
        <v>-2.9661016949152502E-2</v>
      </c>
      <c r="H172" s="2">
        <v>-3.3842794759825302E-2</v>
      </c>
      <c r="I172" s="2">
        <v>-1.5819209039548001E-2</v>
      </c>
      <c r="J172" s="2">
        <v>-2.6406429391504001E-2</v>
      </c>
      <c r="K172" s="2">
        <v>1.17924528301887E-3</v>
      </c>
      <c r="L172" s="2">
        <v>-0.11425206124852801</v>
      </c>
      <c r="M172" s="2">
        <v>-7.8457446808510606E-2</v>
      </c>
      <c r="N172" s="2">
        <v>-8.2251082251082297E-2</v>
      </c>
      <c r="O172" s="3">
        <v>-0.25</v>
      </c>
      <c r="P172" s="3">
        <v>-0.35168195718654399</v>
      </c>
    </row>
    <row r="173" spans="1:16" x14ac:dyDescent="0.3">
      <c r="A173" s="8" t="s">
        <v>15</v>
      </c>
      <c r="B173" s="8" t="s">
        <v>100</v>
      </c>
      <c r="C173" s="2">
        <v>-0.105769230769231</v>
      </c>
      <c r="D173" s="2">
        <v>3.2258064516128997E-2</v>
      </c>
      <c r="E173" s="2">
        <v>-5.2083333333333301E-2</v>
      </c>
      <c r="F173" s="2">
        <v>5.4945054945054903E-2</v>
      </c>
      <c r="G173" s="2">
        <v>-5.2083333333333301E-2</v>
      </c>
      <c r="H173" s="2">
        <v>1.0989010989011E-2</v>
      </c>
      <c r="I173" s="2">
        <v>0</v>
      </c>
      <c r="J173" s="2">
        <v>-4.3478260869565202E-2</v>
      </c>
      <c r="K173" s="2">
        <v>7.9545454545454503E-2</v>
      </c>
      <c r="L173" s="2">
        <v>-0.115789473684211</v>
      </c>
      <c r="M173" s="2">
        <v>-8.3333333333333301E-2</v>
      </c>
      <c r="N173" s="2">
        <v>-0.103896103896104</v>
      </c>
      <c r="O173" s="3">
        <v>-0.21590909090909099</v>
      </c>
      <c r="P173" s="3">
        <v>-0.28125</v>
      </c>
    </row>
    <row r="174" spans="1:16" x14ac:dyDescent="0.3">
      <c r="A174" s="8" t="s">
        <v>16</v>
      </c>
      <c r="B174" s="8" t="s">
        <v>89</v>
      </c>
      <c r="C174" s="2">
        <v>-1.1111111111111099E-2</v>
      </c>
      <c r="D174" s="2">
        <v>5.6179775280898903E-2</v>
      </c>
      <c r="E174" s="2">
        <v>5.31914893617021E-2</v>
      </c>
      <c r="F174" s="2">
        <v>3.03030303030303E-2</v>
      </c>
      <c r="G174" s="2">
        <v>9.8039215686274495E-2</v>
      </c>
      <c r="H174" s="2">
        <v>8.9285714285714298E-3</v>
      </c>
      <c r="I174" s="2">
        <v>4.4247787610619503E-2</v>
      </c>
      <c r="J174" s="2">
        <v>-2.5423728813559299E-2</v>
      </c>
      <c r="K174" s="2">
        <v>5.21739130434783E-2</v>
      </c>
      <c r="L174" s="2">
        <v>0.29752066115702502</v>
      </c>
      <c r="M174" s="2">
        <v>3.1847133757961797E-2</v>
      </c>
      <c r="N174" s="2">
        <v>3.7037037037037E-2</v>
      </c>
      <c r="O174" s="3">
        <v>0.46086956521739098</v>
      </c>
      <c r="P174" s="3">
        <v>0.78723404255319196</v>
      </c>
    </row>
    <row r="175" spans="1:16" x14ac:dyDescent="0.3">
      <c r="A175" s="8" t="s">
        <v>16</v>
      </c>
      <c r="B175" s="8" t="s">
        <v>90</v>
      </c>
      <c r="C175" s="2">
        <v>-5.3231939163498103E-2</v>
      </c>
      <c r="D175" s="2">
        <v>0</v>
      </c>
      <c r="E175" s="2">
        <v>-2.40963855421687E-2</v>
      </c>
      <c r="F175" s="2">
        <v>-6.1728395061728399E-2</v>
      </c>
      <c r="G175" s="2">
        <v>-8.7719298245613996E-3</v>
      </c>
      <c r="H175" s="2">
        <v>-4.8672566371681401E-2</v>
      </c>
      <c r="I175" s="2">
        <v>-4.65116279069767E-3</v>
      </c>
      <c r="J175" s="2">
        <v>-2.80373831775701E-2</v>
      </c>
      <c r="K175" s="2">
        <v>2.8846153846153799E-2</v>
      </c>
      <c r="L175" s="2">
        <v>0.19158878504672899</v>
      </c>
      <c r="M175" s="2">
        <v>4.7058823529411799E-2</v>
      </c>
      <c r="N175" s="2">
        <v>-7.4906367041198503E-3</v>
      </c>
      <c r="O175" s="3">
        <v>0.27403846153846201</v>
      </c>
      <c r="P175" s="3">
        <v>6.4257028112449793E-2</v>
      </c>
    </row>
    <row r="176" spans="1:16" x14ac:dyDescent="0.3">
      <c r="A176" s="8" t="s">
        <v>16</v>
      </c>
      <c r="B176" s="8" t="s">
        <v>91</v>
      </c>
      <c r="C176" s="2">
        <v>-0.25</v>
      </c>
      <c r="D176" s="2">
        <v>0</v>
      </c>
      <c r="E176" s="2">
        <v>0</v>
      </c>
      <c r="F176" s="2">
        <v>0</v>
      </c>
      <c r="G176" s="2">
        <v>0.66666666666666696</v>
      </c>
      <c r="H176" s="2">
        <v>-0.2</v>
      </c>
      <c r="I176" s="2">
        <v>0.25</v>
      </c>
      <c r="J176" s="2">
        <v>0</v>
      </c>
      <c r="K176" s="2">
        <v>0</v>
      </c>
      <c r="L176" s="2">
        <v>1</v>
      </c>
      <c r="M176" s="2">
        <v>0.3</v>
      </c>
      <c r="N176" s="2">
        <v>-7.69230769230769E-2</v>
      </c>
      <c r="O176" s="3">
        <v>1.4</v>
      </c>
      <c r="P176" s="3">
        <v>3</v>
      </c>
    </row>
    <row r="177" spans="1:16" x14ac:dyDescent="0.3">
      <c r="A177" s="8" t="s">
        <v>16</v>
      </c>
      <c r="B177" s="8" t="s">
        <v>92</v>
      </c>
      <c r="C177" s="2">
        <v>6.25E-2</v>
      </c>
      <c r="D177" s="2">
        <v>-0.17647058823529399</v>
      </c>
      <c r="E177" s="2">
        <v>7.1428571428571397E-2</v>
      </c>
      <c r="F177" s="2">
        <v>6.6666666666666693E-2</v>
      </c>
      <c r="G177" s="2">
        <v>6.25E-2</v>
      </c>
      <c r="H177" s="2">
        <v>-5.8823529411764698E-2</v>
      </c>
      <c r="I177" s="2">
        <v>0</v>
      </c>
      <c r="J177" s="2">
        <v>0.125</v>
      </c>
      <c r="K177" s="2">
        <v>0.11111111111111099</v>
      </c>
      <c r="L177" s="2">
        <v>0.3</v>
      </c>
      <c r="M177" s="2">
        <v>0.76923076923076905</v>
      </c>
      <c r="N177" s="2">
        <v>6.5217391304347797E-2</v>
      </c>
      <c r="O177" s="3">
        <v>1.7222222222222201</v>
      </c>
      <c r="P177" s="3">
        <v>2.5</v>
      </c>
    </row>
    <row r="178" spans="1:16" x14ac:dyDescent="0.3">
      <c r="A178" s="8" t="s">
        <v>16</v>
      </c>
      <c r="B178" s="8" t="s">
        <v>93</v>
      </c>
      <c r="C178" s="2">
        <v>0</v>
      </c>
      <c r="D178" s="2">
        <v>0.1</v>
      </c>
      <c r="E178" s="2">
        <v>0.36363636363636398</v>
      </c>
      <c r="F178" s="2">
        <v>0.266666666666667</v>
      </c>
      <c r="G178" s="2">
        <v>0.157894736842105</v>
      </c>
      <c r="H178" s="2">
        <v>0.13636363636363599</v>
      </c>
      <c r="I178" s="2">
        <v>0.16</v>
      </c>
      <c r="J178" s="2">
        <v>3.4482758620689703E-2</v>
      </c>
      <c r="K178" s="2">
        <v>0.133333333333333</v>
      </c>
      <c r="L178" s="2">
        <v>0.35294117647058798</v>
      </c>
      <c r="M178" s="2">
        <v>6.5217391304347797E-2</v>
      </c>
      <c r="N178" s="2">
        <v>4.08163265306122E-2</v>
      </c>
      <c r="O178" s="3">
        <v>0.7</v>
      </c>
      <c r="P178" s="3">
        <v>3.6363636363636398</v>
      </c>
    </row>
    <row r="179" spans="1:16" x14ac:dyDescent="0.3">
      <c r="A179" s="8" t="s">
        <v>16</v>
      </c>
      <c r="B179" s="8" t="s">
        <v>94</v>
      </c>
      <c r="C179" s="2">
        <v>0</v>
      </c>
      <c r="D179" s="2">
        <v>0</v>
      </c>
      <c r="E179" s="2">
        <v>0</v>
      </c>
      <c r="F179" s="2">
        <v>1</v>
      </c>
      <c r="G179" s="2">
        <v>0</v>
      </c>
      <c r="H179" s="2">
        <v>0</v>
      </c>
      <c r="I179" s="2">
        <v>0.5</v>
      </c>
      <c r="J179" s="2">
        <v>-0.33333333333333298</v>
      </c>
      <c r="K179" s="2">
        <v>0</v>
      </c>
      <c r="L179" s="2">
        <v>1</v>
      </c>
      <c r="M179" s="2">
        <v>0</v>
      </c>
      <c r="N179" s="2">
        <v>1.25</v>
      </c>
      <c r="O179" s="3">
        <v>3.5</v>
      </c>
      <c r="P179" s="3">
        <v>8</v>
      </c>
    </row>
    <row r="180" spans="1:16" x14ac:dyDescent="0.3">
      <c r="A180" s="8" t="s">
        <v>16</v>
      </c>
      <c r="B180" s="8" t="s">
        <v>95</v>
      </c>
      <c r="C180" s="2">
        <v>-2.1618282890673302E-2</v>
      </c>
      <c r="D180" s="2">
        <v>6.3131313131313104E-4</v>
      </c>
      <c r="E180" s="2">
        <v>8.2018927444794994E-3</v>
      </c>
      <c r="F180" s="2">
        <v>2.3153942428035E-2</v>
      </c>
      <c r="G180" s="2">
        <v>1.2232415902140701E-2</v>
      </c>
      <c r="H180" s="2">
        <v>2.5377643504531699E-2</v>
      </c>
      <c r="I180" s="2">
        <v>8.2498526812021192E-3</v>
      </c>
      <c r="J180" s="2">
        <v>4.6756282875511403E-3</v>
      </c>
      <c r="K180" s="2">
        <v>2.2687609075043601E-2</v>
      </c>
      <c r="L180" s="2">
        <v>8.5893060295790705E-2</v>
      </c>
      <c r="M180" s="2">
        <v>2.4620220010476701E-2</v>
      </c>
      <c r="N180" s="2">
        <v>-2.4028629856850701E-2</v>
      </c>
      <c r="O180" s="3">
        <v>0.110529377545084</v>
      </c>
      <c r="P180" s="3">
        <v>0.204416403785489</v>
      </c>
    </row>
    <row r="181" spans="1:16" x14ac:dyDescent="0.3">
      <c r="A181" s="8" t="s">
        <v>16</v>
      </c>
      <c r="B181" s="8" t="s">
        <v>96</v>
      </c>
      <c r="C181" s="2">
        <v>1.85185185185185E-2</v>
      </c>
      <c r="D181" s="2">
        <v>2.7272727272727299E-2</v>
      </c>
      <c r="E181" s="2">
        <v>-7.9646017699115002E-2</v>
      </c>
      <c r="F181" s="2">
        <v>-5.7692307692307702E-2</v>
      </c>
      <c r="G181" s="2">
        <v>0</v>
      </c>
      <c r="H181" s="2">
        <v>4.08163265306122E-2</v>
      </c>
      <c r="I181" s="2">
        <v>9.8039215686274508E-3</v>
      </c>
      <c r="J181" s="2">
        <v>-6.7961165048543701E-2</v>
      </c>
      <c r="K181" s="2">
        <v>6.25E-2</v>
      </c>
      <c r="L181" s="2">
        <v>3.9215686274509803E-2</v>
      </c>
      <c r="M181" s="2">
        <v>2.83018867924528E-2</v>
      </c>
      <c r="N181" s="2">
        <v>9.1743119266055103E-3</v>
      </c>
      <c r="O181" s="3">
        <v>0.14583333333333301</v>
      </c>
      <c r="P181" s="3">
        <v>-2.6548672566371698E-2</v>
      </c>
    </row>
    <row r="182" spans="1:16" x14ac:dyDescent="0.3">
      <c r="A182" s="8" t="s">
        <v>16</v>
      </c>
      <c r="B182" s="8" t="s">
        <v>97</v>
      </c>
      <c r="C182" s="2">
        <v>0</v>
      </c>
      <c r="D182" s="2">
        <v>0.25</v>
      </c>
      <c r="E182" s="2">
        <v>0.2</v>
      </c>
      <c r="F182" s="2">
        <v>0</v>
      </c>
      <c r="G182" s="2">
        <v>0.16666666666666699</v>
      </c>
      <c r="H182" s="2">
        <v>0</v>
      </c>
      <c r="I182" s="2">
        <v>0.214285714285714</v>
      </c>
      <c r="J182" s="2">
        <v>5.8823529411764698E-2</v>
      </c>
      <c r="K182" s="2">
        <v>0.16666666666666699</v>
      </c>
      <c r="L182" s="2">
        <v>9.5238095238095205E-2</v>
      </c>
      <c r="M182" s="2">
        <v>8.6956521739130405E-2</v>
      </c>
      <c r="N182" s="2">
        <v>0.08</v>
      </c>
      <c r="O182" s="3">
        <v>0.5</v>
      </c>
      <c r="P182" s="3">
        <v>1.7</v>
      </c>
    </row>
    <row r="183" spans="1:16" x14ac:dyDescent="0.3">
      <c r="A183" s="8" t="s">
        <v>16</v>
      </c>
      <c r="B183" s="8" t="s">
        <v>98</v>
      </c>
      <c r="C183" s="2">
        <v>0</v>
      </c>
      <c r="D183" s="2">
        <v>-0.1</v>
      </c>
      <c r="E183" s="2">
        <v>0</v>
      </c>
      <c r="F183" s="2">
        <v>0.11111111111111099</v>
      </c>
      <c r="G183" s="2">
        <v>0.2</v>
      </c>
      <c r="H183" s="2">
        <v>-8.3333333333333301E-2</v>
      </c>
      <c r="I183" s="2">
        <v>-9.0909090909090898E-2</v>
      </c>
      <c r="J183" s="2">
        <v>0.1</v>
      </c>
      <c r="K183" s="2">
        <v>9.0909090909090898E-2</v>
      </c>
      <c r="L183" s="2">
        <v>0.5</v>
      </c>
      <c r="M183" s="2">
        <v>0.55555555555555602</v>
      </c>
      <c r="N183" s="2">
        <v>0.32142857142857101</v>
      </c>
      <c r="O183" s="3">
        <v>2.3636363636363602</v>
      </c>
      <c r="P183" s="3">
        <v>3.1111111111111098</v>
      </c>
    </row>
    <row r="184" spans="1:16" x14ac:dyDescent="0.3">
      <c r="A184" s="8" t="s">
        <v>16</v>
      </c>
      <c r="B184" s="8" t="s">
        <v>99</v>
      </c>
      <c r="C184" s="2">
        <v>-2.5906735751295299E-3</v>
      </c>
      <c r="D184" s="2">
        <v>-2.3376623376623398E-2</v>
      </c>
      <c r="E184" s="2">
        <v>-3.1914893617021302E-2</v>
      </c>
      <c r="F184" s="2">
        <v>-3.8461538461538498E-2</v>
      </c>
      <c r="G184" s="2">
        <v>-0.02</v>
      </c>
      <c r="H184" s="2">
        <v>-6.7055393586005804E-2</v>
      </c>
      <c r="I184" s="2">
        <v>-3.4375000000000003E-2</v>
      </c>
      <c r="J184" s="2">
        <v>0</v>
      </c>
      <c r="K184" s="2">
        <v>-1.94174757281553E-2</v>
      </c>
      <c r="L184" s="2">
        <v>-7.2607260726072598E-2</v>
      </c>
      <c r="M184" s="2">
        <v>-0.120996441281139</v>
      </c>
      <c r="N184" s="2">
        <v>-0.109311740890688</v>
      </c>
      <c r="O184" s="3">
        <v>-0.288025889967638</v>
      </c>
      <c r="P184" s="3">
        <v>-0.41489361702127697</v>
      </c>
    </row>
    <row r="185" spans="1:16" x14ac:dyDescent="0.3">
      <c r="A185" s="8" t="s">
        <v>16</v>
      </c>
      <c r="B185" s="8" t="s">
        <v>100</v>
      </c>
      <c r="C185" s="2">
        <v>-8.6538461538461495E-2</v>
      </c>
      <c r="D185" s="2">
        <v>-2.1052631578947399E-2</v>
      </c>
      <c r="E185" s="2">
        <v>-5.3763440860215103E-2</v>
      </c>
      <c r="F185" s="2">
        <v>-1.13636363636364E-2</v>
      </c>
      <c r="G185" s="2">
        <v>-2.2988505747126398E-2</v>
      </c>
      <c r="H185" s="2">
        <v>-4.7058823529411799E-2</v>
      </c>
      <c r="I185" s="2">
        <v>-1.2345679012345699E-2</v>
      </c>
      <c r="J185" s="2">
        <v>-3.7499999999999999E-2</v>
      </c>
      <c r="K185" s="2">
        <v>-2.5974025974026E-2</v>
      </c>
      <c r="L185" s="2">
        <v>0.10666666666666701</v>
      </c>
      <c r="M185" s="2">
        <v>-9.6385542168674704E-2</v>
      </c>
      <c r="N185" s="2">
        <v>-0.133333333333333</v>
      </c>
      <c r="O185" s="3">
        <v>-0.15584415584415601</v>
      </c>
      <c r="P185" s="3">
        <v>-0.30107526881720398</v>
      </c>
    </row>
    <row r="186" spans="1:16" x14ac:dyDescent="0.3">
      <c r="A186" s="8" t="s">
        <v>17</v>
      </c>
      <c r="B186" s="8" t="s">
        <v>89</v>
      </c>
      <c r="C186" s="2">
        <v>-0.16</v>
      </c>
      <c r="D186" s="2">
        <v>-0.33333333333333298</v>
      </c>
      <c r="E186" s="2">
        <v>-0.35714285714285698</v>
      </c>
      <c r="F186" s="2">
        <v>-0.44444444444444398</v>
      </c>
      <c r="G186" s="2">
        <v>0.8</v>
      </c>
      <c r="H186" s="2">
        <v>-0.11111111111111099</v>
      </c>
      <c r="I186" s="2">
        <v>-0.25</v>
      </c>
      <c r="J186" s="2">
        <v>0.66666666666666696</v>
      </c>
      <c r="K186" s="2">
        <v>0</v>
      </c>
      <c r="L186" s="2">
        <v>1</v>
      </c>
      <c r="M186" s="2">
        <v>-0.3</v>
      </c>
      <c r="N186" s="2">
        <v>1.78571428571429</v>
      </c>
      <c r="O186" s="3">
        <v>2.9</v>
      </c>
      <c r="P186" s="3">
        <v>1.78571428571429</v>
      </c>
    </row>
    <row r="187" spans="1:16" x14ac:dyDescent="0.3">
      <c r="A187" s="8" t="s">
        <v>17</v>
      </c>
      <c r="B187" s="8" t="s">
        <v>90</v>
      </c>
      <c r="C187" s="2">
        <v>0.13636363636363599</v>
      </c>
      <c r="D187" s="2">
        <v>-0.3</v>
      </c>
      <c r="E187" s="2">
        <v>-0.54285714285714304</v>
      </c>
      <c r="F187" s="2">
        <v>0</v>
      </c>
      <c r="G187" s="2">
        <v>0.3125</v>
      </c>
      <c r="H187" s="2">
        <v>-0.14285714285714299</v>
      </c>
      <c r="I187" s="2">
        <v>0</v>
      </c>
      <c r="J187" s="2">
        <v>0.5</v>
      </c>
      <c r="K187" s="2">
        <v>-0.18518518518518501</v>
      </c>
      <c r="L187" s="2">
        <v>0.45454545454545497</v>
      </c>
      <c r="M187" s="2">
        <v>-0.1875</v>
      </c>
      <c r="N187" s="2">
        <v>2.6923076923076898</v>
      </c>
      <c r="O187" s="3">
        <v>2.5555555555555598</v>
      </c>
      <c r="P187" s="3">
        <v>1.74285714285714</v>
      </c>
    </row>
    <row r="188" spans="1:16" x14ac:dyDescent="0.3">
      <c r="A188" s="8" t="s">
        <v>17</v>
      </c>
      <c r="B188" s="8" t="s">
        <v>91</v>
      </c>
      <c r="C188" s="2">
        <v>0</v>
      </c>
      <c r="D188" s="2">
        <v>0</v>
      </c>
      <c r="E188" s="2">
        <v>-0.75</v>
      </c>
      <c r="F188" s="2">
        <v>-1</v>
      </c>
      <c r="G188" s="2">
        <v>0</v>
      </c>
      <c r="H188" s="2">
        <v>-1</v>
      </c>
      <c r="I188" s="2">
        <v>0</v>
      </c>
      <c r="J188" s="2">
        <v>0</v>
      </c>
      <c r="K188" s="2">
        <v>0</v>
      </c>
      <c r="L188" s="2">
        <v>0</v>
      </c>
      <c r="M188" s="2">
        <v>0</v>
      </c>
      <c r="N188" s="2">
        <v>0</v>
      </c>
      <c r="O188" s="3">
        <v>0</v>
      </c>
      <c r="P188" s="3">
        <v>-0.5</v>
      </c>
    </row>
    <row r="189" spans="1:16" x14ac:dyDescent="0.3">
      <c r="A189" s="8" t="s">
        <v>17</v>
      </c>
      <c r="B189" s="8" t="s">
        <v>92</v>
      </c>
      <c r="C189" s="2">
        <v>-5.2631578947368397E-2</v>
      </c>
      <c r="D189" s="2">
        <v>-0.16666666666666699</v>
      </c>
      <c r="E189" s="2">
        <v>-0.46666666666666701</v>
      </c>
      <c r="F189" s="2">
        <v>-0.75</v>
      </c>
      <c r="G189" s="2">
        <v>3</v>
      </c>
      <c r="H189" s="2">
        <v>-0.875</v>
      </c>
      <c r="I189" s="2">
        <v>2</v>
      </c>
      <c r="J189" s="2">
        <v>-0.33333333333333298</v>
      </c>
      <c r="K189" s="2">
        <v>2.5</v>
      </c>
      <c r="L189" s="2">
        <v>0.57142857142857095</v>
      </c>
      <c r="M189" s="2">
        <v>-0.63636363636363602</v>
      </c>
      <c r="N189" s="2">
        <v>7</v>
      </c>
      <c r="O189" s="3">
        <v>15</v>
      </c>
      <c r="P189" s="3">
        <v>1.13333333333333</v>
      </c>
    </row>
    <row r="190" spans="1:16" x14ac:dyDescent="0.3">
      <c r="A190" s="8" t="s">
        <v>17</v>
      </c>
      <c r="B190" s="8" t="s">
        <v>93</v>
      </c>
      <c r="C190" s="2">
        <v>-0.33333333333333298</v>
      </c>
      <c r="D190" s="2">
        <v>0</v>
      </c>
      <c r="E190" s="2">
        <v>0</v>
      </c>
      <c r="F190" s="2">
        <v>0</v>
      </c>
      <c r="G190" s="2">
        <v>0</v>
      </c>
      <c r="H190" s="2">
        <v>0</v>
      </c>
      <c r="I190" s="2">
        <v>0</v>
      </c>
      <c r="J190" s="2">
        <v>0</v>
      </c>
      <c r="K190" s="2">
        <v>0</v>
      </c>
      <c r="L190" s="2">
        <v>0.5</v>
      </c>
      <c r="M190" s="2">
        <v>0.33333333333333298</v>
      </c>
      <c r="N190" s="2">
        <v>1.25</v>
      </c>
      <c r="O190" s="3">
        <v>3.5</v>
      </c>
      <c r="P190" s="3">
        <v>3.5</v>
      </c>
    </row>
    <row r="191" spans="1:16" x14ac:dyDescent="0.3">
      <c r="A191" s="8" t="s">
        <v>17</v>
      </c>
      <c r="B191" s="8" t="s">
        <v>94</v>
      </c>
      <c r="C191" s="2">
        <v>-0.230769230769231</v>
      </c>
      <c r="D191" s="2">
        <v>0</v>
      </c>
      <c r="E191" s="2">
        <v>-0.3</v>
      </c>
      <c r="F191" s="2">
        <v>-0.28571428571428598</v>
      </c>
      <c r="G191" s="2">
        <v>-0.2</v>
      </c>
      <c r="H191" s="2">
        <v>-0.5</v>
      </c>
      <c r="I191" s="2">
        <v>1</v>
      </c>
      <c r="J191" s="2">
        <v>-0.25</v>
      </c>
      <c r="K191" s="2">
        <v>0</v>
      </c>
      <c r="L191" s="2">
        <v>0</v>
      </c>
      <c r="M191" s="2">
        <v>0</v>
      </c>
      <c r="N191" s="2">
        <v>1.6666666666666701</v>
      </c>
      <c r="O191" s="3">
        <v>1.6666666666666701</v>
      </c>
      <c r="P191" s="3">
        <v>-0.2</v>
      </c>
    </row>
    <row r="192" spans="1:16" x14ac:dyDescent="0.3">
      <c r="A192" s="8" t="s">
        <v>17</v>
      </c>
      <c r="B192" s="8" t="s">
        <v>95</v>
      </c>
      <c r="C192" s="2">
        <v>-9.7560975609756101E-2</v>
      </c>
      <c r="D192" s="2">
        <v>-0.13127413127413101</v>
      </c>
      <c r="E192" s="2">
        <v>-0.128888888888889</v>
      </c>
      <c r="F192" s="2">
        <v>8.6734693877551006E-2</v>
      </c>
      <c r="G192" s="2">
        <v>-4.2253521126760597E-2</v>
      </c>
      <c r="H192" s="2">
        <v>-4.9019607843137298E-3</v>
      </c>
      <c r="I192" s="2">
        <v>-4.9261083743842402E-2</v>
      </c>
      <c r="J192" s="2">
        <v>-1.55440414507772E-2</v>
      </c>
      <c r="K192" s="2">
        <v>5.2631578947368403E-3</v>
      </c>
      <c r="L192" s="2">
        <v>0.162303664921466</v>
      </c>
      <c r="M192" s="2">
        <v>-7.2072072072072099E-2</v>
      </c>
      <c r="N192" s="2">
        <v>0.50485436893203905</v>
      </c>
      <c r="O192" s="3">
        <v>0.63157894736842102</v>
      </c>
      <c r="P192" s="3">
        <v>0.37777777777777799</v>
      </c>
    </row>
    <row r="193" spans="1:16" x14ac:dyDescent="0.3">
      <c r="A193" s="8" t="s">
        <v>17</v>
      </c>
      <c r="B193" s="8" t="s">
        <v>96</v>
      </c>
      <c r="C193" s="2">
        <v>-8.1300813008130093E-2</v>
      </c>
      <c r="D193" s="2">
        <v>-0.12094395280236001</v>
      </c>
      <c r="E193" s="2">
        <v>-0.399328859060403</v>
      </c>
      <c r="F193" s="2">
        <v>-0.15083798882681601</v>
      </c>
      <c r="G193" s="2">
        <v>-3.2894736842105303E-2</v>
      </c>
      <c r="H193" s="2">
        <v>-0.108843537414966</v>
      </c>
      <c r="I193" s="2">
        <v>-9.1603053435114504E-2</v>
      </c>
      <c r="J193" s="2">
        <v>5.0420168067226899E-2</v>
      </c>
      <c r="K193" s="2">
        <v>-0.112</v>
      </c>
      <c r="L193" s="2">
        <v>-3.6036036036036001E-2</v>
      </c>
      <c r="M193" s="2">
        <v>-0.13084112149532701</v>
      </c>
      <c r="N193" s="2">
        <v>0.44086021505376299</v>
      </c>
      <c r="O193" s="3">
        <v>7.1999999999999995E-2</v>
      </c>
      <c r="P193" s="3">
        <v>-0.55033557046979897</v>
      </c>
    </row>
    <row r="194" spans="1:16" x14ac:dyDescent="0.3">
      <c r="A194" s="8" t="s">
        <v>17</v>
      </c>
      <c r="B194" s="8" t="s">
        <v>97</v>
      </c>
      <c r="C194" s="2">
        <v>0</v>
      </c>
      <c r="D194" s="2">
        <v>0</v>
      </c>
      <c r="E194" s="2">
        <v>-1</v>
      </c>
      <c r="F194" s="2">
        <v>0</v>
      </c>
      <c r="G194" s="2">
        <v>0</v>
      </c>
      <c r="H194" s="2">
        <v>0</v>
      </c>
      <c r="I194" s="2">
        <v>0</v>
      </c>
      <c r="J194" s="2">
        <v>0</v>
      </c>
      <c r="K194" s="2">
        <v>0</v>
      </c>
      <c r="L194" s="2">
        <v>0</v>
      </c>
      <c r="M194" s="2">
        <v>-0.5</v>
      </c>
      <c r="N194" s="2">
        <v>6</v>
      </c>
      <c r="O194" s="3">
        <v>0</v>
      </c>
      <c r="P194" s="3">
        <v>2.5</v>
      </c>
    </row>
    <row r="195" spans="1:16" x14ac:dyDescent="0.3">
      <c r="A195" s="8" t="s">
        <v>17</v>
      </c>
      <c r="B195" s="8" t="s">
        <v>98</v>
      </c>
      <c r="C195" s="2">
        <v>-0.133333333333333</v>
      </c>
      <c r="D195" s="2">
        <v>0.230769230769231</v>
      </c>
      <c r="E195" s="2">
        <v>-0.5</v>
      </c>
      <c r="F195" s="2">
        <v>-0.625</v>
      </c>
      <c r="G195" s="2">
        <v>0.66666666666666696</v>
      </c>
      <c r="H195" s="2">
        <v>-0.6</v>
      </c>
      <c r="I195" s="2">
        <v>1</v>
      </c>
      <c r="J195" s="2">
        <v>0.5</v>
      </c>
      <c r="K195" s="2">
        <v>-0.16666666666666699</v>
      </c>
      <c r="L195" s="2">
        <v>0</v>
      </c>
      <c r="M195" s="2">
        <v>0</v>
      </c>
      <c r="N195" s="2">
        <v>1.2</v>
      </c>
      <c r="O195" s="3">
        <v>0.83333333333333304</v>
      </c>
      <c r="P195" s="3">
        <v>-0.3125</v>
      </c>
    </row>
    <row r="196" spans="1:16" x14ac:dyDescent="0.3">
      <c r="A196" s="8" t="s">
        <v>17</v>
      </c>
      <c r="B196" s="8" t="s">
        <v>99</v>
      </c>
      <c r="C196" s="2">
        <v>-0.22222222222222199</v>
      </c>
      <c r="D196" s="2">
        <v>-0.25714285714285701</v>
      </c>
      <c r="E196" s="2">
        <v>-0.230769230769231</v>
      </c>
      <c r="F196" s="2">
        <v>-0.22500000000000001</v>
      </c>
      <c r="G196" s="2">
        <v>-9.6774193548387094E-2</v>
      </c>
      <c r="H196" s="2">
        <v>-3.5714285714285698E-2</v>
      </c>
      <c r="I196" s="2">
        <v>3.7037037037037E-2</v>
      </c>
      <c r="J196" s="2">
        <v>-0.107142857142857</v>
      </c>
      <c r="K196" s="2">
        <v>0</v>
      </c>
      <c r="L196" s="2">
        <v>0.04</v>
      </c>
      <c r="M196" s="2">
        <v>-7.69230769230769E-2</v>
      </c>
      <c r="N196" s="2">
        <v>8.3333333333333301E-2</v>
      </c>
      <c r="O196" s="3">
        <v>0.04</v>
      </c>
      <c r="P196" s="3">
        <v>-0.5</v>
      </c>
    </row>
    <row r="197" spans="1:16" x14ac:dyDescent="0.3">
      <c r="A197" s="8" t="s">
        <v>17</v>
      </c>
      <c r="B197" s="8" t="s">
        <v>100</v>
      </c>
      <c r="C197" s="2">
        <v>-0.187096774193548</v>
      </c>
      <c r="D197" s="2">
        <v>-0.37301587301587302</v>
      </c>
      <c r="E197" s="2">
        <v>-0.506329113924051</v>
      </c>
      <c r="F197" s="2">
        <v>-0.38461538461538503</v>
      </c>
      <c r="G197" s="2">
        <v>-0.16666666666666699</v>
      </c>
      <c r="H197" s="2">
        <v>-0.3</v>
      </c>
      <c r="I197" s="2">
        <v>0.14285714285714299</v>
      </c>
      <c r="J197" s="2">
        <v>-6.25E-2</v>
      </c>
      <c r="K197" s="2">
        <v>-6.6666666666666693E-2</v>
      </c>
      <c r="L197" s="2">
        <v>-0.14285714285714299</v>
      </c>
      <c r="M197" s="2">
        <v>-0.25</v>
      </c>
      <c r="N197" s="2">
        <v>1.3333333333333299</v>
      </c>
      <c r="O197" s="3">
        <v>0.4</v>
      </c>
      <c r="P197" s="3">
        <v>-0.734177215189873</v>
      </c>
    </row>
    <row r="198" spans="1:16" x14ac:dyDescent="0.3">
      <c r="A198" s="11" t="s">
        <v>18</v>
      </c>
      <c r="B198" s="11" t="s">
        <v>18</v>
      </c>
      <c r="C198" s="3">
        <v>5.6044835868695004E-3</v>
      </c>
      <c r="D198" s="3">
        <v>-2.32218683651805E-4</v>
      </c>
      <c r="E198" s="3">
        <v>5.3090884958688703E-4</v>
      </c>
      <c r="F198" s="3">
        <v>1.33983351573641E-2</v>
      </c>
      <c r="G198" s="3">
        <v>1.3368458945577101E-2</v>
      </c>
      <c r="H198" s="3">
        <v>1.0059582438520299E-2</v>
      </c>
      <c r="I198" s="3">
        <v>1.5202864724877699E-2</v>
      </c>
      <c r="J198" s="3">
        <v>2.4108337926147499E-2</v>
      </c>
      <c r="K198" s="3">
        <v>2.1726428439633402E-2</v>
      </c>
      <c r="L198" s="3">
        <v>1.4868545802043699E-2</v>
      </c>
      <c r="M198" s="3">
        <v>2.38148197576998E-2</v>
      </c>
      <c r="N198" s="3">
        <v>2.48251089900497E-2</v>
      </c>
      <c r="O198" s="3">
        <v>8.7966664616520099E-2</v>
      </c>
      <c r="P198" s="3">
        <v>0.17392242094435401</v>
      </c>
    </row>
    <row r="199" spans="1:16" x14ac:dyDescent="0.3">
      <c r="A199" s="15"/>
      <c r="B199" s="15"/>
    </row>
    <row r="200" spans="1:16" x14ac:dyDescent="0.3">
      <c r="A200" s="13" t="s">
        <v>42</v>
      </c>
      <c r="B200" s="15"/>
    </row>
    <row r="201" spans="1:16" x14ac:dyDescent="0.3">
      <c r="A201" s="14" t="s">
        <v>43</v>
      </c>
      <c r="B201" s="15"/>
    </row>
    <row r="202" spans="1:16" x14ac:dyDescent="0.3">
      <c r="A202" s="14" t="s">
        <v>44</v>
      </c>
      <c r="B202" s="15"/>
    </row>
    <row r="203" spans="1:16" x14ac:dyDescent="0.3">
      <c r="A203" s="14" t="s">
        <v>102</v>
      </c>
      <c r="B203" s="15"/>
    </row>
    <row r="204" spans="1:16" x14ac:dyDescent="0.3">
      <c r="A204" s="14" t="s">
        <v>45</v>
      </c>
      <c r="B204" s="15"/>
    </row>
    <row r="205" spans="1:16" x14ac:dyDescent="0.3">
      <c r="A205" s="14" t="s">
        <v>46</v>
      </c>
      <c r="B205" s="15"/>
    </row>
    <row r="206" spans="1:16" x14ac:dyDescent="0.3">
      <c r="A206" s="14" t="s">
        <v>47</v>
      </c>
      <c r="B206" s="15"/>
    </row>
    <row r="207" spans="1:16" x14ac:dyDescent="0.3">
      <c r="A207" s="15"/>
      <c r="B207" s="15"/>
    </row>
    <row r="208" spans="1:16"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72:O72"/>
    <mergeCell ref="C136:N13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161</v>
      </c>
      <c r="B1" s="15"/>
    </row>
    <row r="2" spans="1:15" ht="15.6" x14ac:dyDescent="0.3">
      <c r="A2" s="12" t="s">
        <v>154</v>
      </c>
      <c r="B2" s="15"/>
    </row>
    <row r="3" spans="1:15" ht="15.6" x14ac:dyDescent="0.3">
      <c r="A3" s="12" t="s">
        <v>35</v>
      </c>
      <c r="B3" s="15"/>
    </row>
    <row r="4" spans="1:15" ht="15.6" x14ac:dyDescent="0.3">
      <c r="A4" s="12" t="s">
        <v>113</v>
      </c>
      <c r="B4" s="15"/>
    </row>
    <row r="5" spans="1:15" x14ac:dyDescent="0.3">
      <c r="A5" s="15"/>
      <c r="B5" s="15"/>
    </row>
    <row r="6" spans="1:15" x14ac:dyDescent="0.3">
      <c r="A6" s="16" t="str">
        <f>HYPERLINK("#'Table of contents'!A32",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103</v>
      </c>
      <c r="C9" s="1">
        <v>235</v>
      </c>
      <c r="D9" s="1">
        <v>244</v>
      </c>
      <c r="E9" s="1">
        <v>260</v>
      </c>
      <c r="F9" s="1">
        <v>275</v>
      </c>
      <c r="G9" s="1">
        <v>278</v>
      </c>
      <c r="H9" s="1">
        <v>283</v>
      </c>
      <c r="I9" s="1">
        <v>303</v>
      </c>
      <c r="J9" s="1">
        <v>309</v>
      </c>
      <c r="K9" s="1">
        <v>338</v>
      </c>
      <c r="L9" s="1">
        <v>361</v>
      </c>
      <c r="M9" s="1">
        <v>441</v>
      </c>
      <c r="N9" s="1">
        <v>507</v>
      </c>
      <c r="O9" s="1">
        <v>567</v>
      </c>
    </row>
    <row r="10" spans="1:15" x14ac:dyDescent="0.3">
      <c r="A10" s="7" t="s">
        <v>13</v>
      </c>
      <c r="B10" s="7" t="s">
        <v>104</v>
      </c>
      <c r="C10" s="1">
        <v>8454</v>
      </c>
      <c r="D10" s="1">
        <v>8777</v>
      </c>
      <c r="E10" s="1">
        <v>9024</v>
      </c>
      <c r="F10" s="1">
        <v>9371</v>
      </c>
      <c r="G10" s="1">
        <v>9699</v>
      </c>
      <c r="H10" s="1">
        <v>9986</v>
      </c>
      <c r="I10" s="1">
        <v>10227</v>
      </c>
      <c r="J10" s="1">
        <v>10520</v>
      </c>
      <c r="K10" s="1">
        <v>10949</v>
      </c>
      <c r="L10" s="1">
        <v>11269</v>
      </c>
      <c r="M10" s="1">
        <v>12973</v>
      </c>
      <c r="N10" s="1">
        <v>14468</v>
      </c>
      <c r="O10" s="1">
        <v>15386</v>
      </c>
    </row>
    <row r="11" spans="1:15" x14ac:dyDescent="0.3">
      <c r="A11" s="7" t="s">
        <v>13</v>
      </c>
      <c r="B11" s="7" t="s">
        <v>105</v>
      </c>
      <c r="C11" s="1">
        <v>1802</v>
      </c>
      <c r="D11" s="1">
        <v>1901</v>
      </c>
      <c r="E11" s="1">
        <v>2017</v>
      </c>
      <c r="F11" s="1">
        <v>2114</v>
      </c>
      <c r="G11" s="1">
        <v>2212</v>
      </c>
      <c r="H11" s="1">
        <v>2272</v>
      </c>
      <c r="I11" s="1">
        <v>2374</v>
      </c>
      <c r="J11" s="1">
        <v>2500</v>
      </c>
      <c r="K11" s="1">
        <v>2620</v>
      </c>
      <c r="L11" s="1">
        <v>2734</v>
      </c>
      <c r="M11" s="1">
        <v>3292</v>
      </c>
      <c r="N11" s="1">
        <v>3769</v>
      </c>
      <c r="O11" s="1">
        <v>4137</v>
      </c>
    </row>
    <row r="12" spans="1:15" x14ac:dyDescent="0.3">
      <c r="A12" s="7" t="s">
        <v>13</v>
      </c>
      <c r="B12" s="7" t="s">
        <v>106</v>
      </c>
      <c r="C12" s="1">
        <v>314</v>
      </c>
      <c r="D12" s="1">
        <v>313</v>
      </c>
      <c r="E12" s="1">
        <v>317</v>
      </c>
      <c r="F12" s="1">
        <v>315</v>
      </c>
      <c r="G12" s="1">
        <v>317</v>
      </c>
      <c r="H12" s="1">
        <v>310</v>
      </c>
      <c r="I12" s="1">
        <v>310</v>
      </c>
      <c r="J12" s="1">
        <v>314</v>
      </c>
      <c r="K12" s="1">
        <v>319</v>
      </c>
      <c r="L12" s="1">
        <v>317</v>
      </c>
      <c r="M12" s="1">
        <v>359</v>
      </c>
      <c r="N12" s="1">
        <v>376</v>
      </c>
      <c r="O12" s="1">
        <v>387</v>
      </c>
    </row>
    <row r="13" spans="1:15" x14ac:dyDescent="0.3">
      <c r="A13" s="7" t="s">
        <v>13</v>
      </c>
      <c r="B13" s="7" t="s">
        <v>107</v>
      </c>
      <c r="C13" s="1">
        <v>1571</v>
      </c>
      <c r="D13" s="1">
        <v>1758</v>
      </c>
      <c r="E13" s="1">
        <v>1955</v>
      </c>
      <c r="F13" s="1">
        <v>2131</v>
      </c>
      <c r="G13" s="1">
        <v>2325</v>
      </c>
      <c r="H13" s="1">
        <v>2541</v>
      </c>
      <c r="I13" s="1">
        <v>2807</v>
      </c>
      <c r="J13" s="1">
        <v>3107</v>
      </c>
      <c r="K13" s="1">
        <v>3448</v>
      </c>
      <c r="L13" s="1">
        <v>3888</v>
      </c>
      <c r="M13" s="1">
        <v>4846</v>
      </c>
      <c r="N13" s="1">
        <v>5790</v>
      </c>
      <c r="O13" s="1">
        <v>6692</v>
      </c>
    </row>
    <row r="14" spans="1:15" x14ac:dyDescent="0.3">
      <c r="A14" s="7" t="s">
        <v>13</v>
      </c>
      <c r="B14" s="7" t="s">
        <v>108</v>
      </c>
      <c r="C14" s="1">
        <v>299</v>
      </c>
      <c r="D14" s="1">
        <v>326</v>
      </c>
      <c r="E14" s="1">
        <v>345</v>
      </c>
      <c r="F14" s="1">
        <v>380</v>
      </c>
      <c r="G14" s="1">
        <v>411</v>
      </c>
      <c r="H14" s="1">
        <v>459</v>
      </c>
      <c r="I14" s="1">
        <v>479</v>
      </c>
      <c r="J14" s="1">
        <v>502</v>
      </c>
      <c r="K14" s="1">
        <v>537</v>
      </c>
      <c r="L14" s="1">
        <v>575</v>
      </c>
      <c r="M14" s="1">
        <v>690</v>
      </c>
      <c r="N14" s="1">
        <v>773</v>
      </c>
      <c r="O14" s="1">
        <v>828</v>
      </c>
    </row>
    <row r="15" spans="1:15" x14ac:dyDescent="0.3">
      <c r="A15" s="7" t="s">
        <v>13</v>
      </c>
      <c r="B15" s="7" t="s">
        <v>17</v>
      </c>
      <c r="C15" s="1">
        <v>232</v>
      </c>
      <c r="D15" s="1">
        <v>245</v>
      </c>
      <c r="E15" s="1">
        <v>253</v>
      </c>
      <c r="F15" s="1">
        <v>252</v>
      </c>
      <c r="G15" s="1">
        <v>259</v>
      </c>
      <c r="H15" s="1">
        <v>274</v>
      </c>
      <c r="I15" s="1">
        <v>289</v>
      </c>
      <c r="J15" s="1">
        <v>304</v>
      </c>
      <c r="K15" s="1">
        <v>324</v>
      </c>
      <c r="L15" s="1">
        <v>341</v>
      </c>
      <c r="M15" s="1">
        <v>428</v>
      </c>
      <c r="N15" s="1">
        <v>484</v>
      </c>
      <c r="O15" s="1">
        <v>510</v>
      </c>
    </row>
    <row r="16" spans="1:15" x14ac:dyDescent="0.3">
      <c r="A16" s="7" t="s">
        <v>13</v>
      </c>
      <c r="B16" s="7" t="s">
        <v>109</v>
      </c>
      <c r="C16" s="1">
        <v>5381</v>
      </c>
      <c r="D16" s="1">
        <v>5648</v>
      </c>
      <c r="E16" s="1">
        <v>5898</v>
      </c>
      <c r="F16" s="1">
        <v>6226</v>
      </c>
      <c r="G16" s="1">
        <v>6610</v>
      </c>
      <c r="H16" s="1">
        <v>7004</v>
      </c>
      <c r="I16" s="1">
        <v>7313</v>
      </c>
      <c r="J16" s="1">
        <v>7722</v>
      </c>
      <c r="K16" s="1">
        <v>8200</v>
      </c>
      <c r="L16" s="1">
        <v>8584</v>
      </c>
      <c r="M16" s="1">
        <v>10225</v>
      </c>
      <c r="N16" s="1">
        <v>11439</v>
      </c>
      <c r="O16" s="1">
        <v>12242</v>
      </c>
    </row>
    <row r="17" spans="1:15" x14ac:dyDescent="0.3">
      <c r="A17" s="7" t="s">
        <v>13</v>
      </c>
      <c r="B17" s="7" t="s">
        <v>110</v>
      </c>
      <c r="C17" s="1">
        <v>2321</v>
      </c>
      <c r="D17" s="1">
        <v>2467</v>
      </c>
      <c r="E17" s="1">
        <v>2602</v>
      </c>
      <c r="F17" s="1">
        <v>2763</v>
      </c>
      <c r="G17" s="1">
        <v>2950</v>
      </c>
      <c r="H17" s="1">
        <v>3103</v>
      </c>
      <c r="I17" s="1">
        <v>3272</v>
      </c>
      <c r="J17" s="1">
        <v>3463</v>
      </c>
      <c r="K17" s="1">
        <v>3652</v>
      </c>
      <c r="L17" s="1">
        <v>3763</v>
      </c>
      <c r="M17" s="1">
        <v>4490</v>
      </c>
      <c r="N17" s="1">
        <v>4967</v>
      </c>
      <c r="O17" s="1">
        <v>5237</v>
      </c>
    </row>
    <row r="18" spans="1:15" x14ac:dyDescent="0.3">
      <c r="A18" s="7" t="s">
        <v>13</v>
      </c>
      <c r="B18" s="7" t="s">
        <v>111</v>
      </c>
      <c r="C18" s="1">
        <v>27966</v>
      </c>
      <c r="D18" s="1">
        <v>27422</v>
      </c>
      <c r="E18" s="1">
        <v>26619</v>
      </c>
      <c r="F18" s="1">
        <v>25747</v>
      </c>
      <c r="G18" s="1">
        <v>25262</v>
      </c>
      <c r="H18" s="1">
        <v>24809</v>
      </c>
      <c r="I18" s="1">
        <v>24286</v>
      </c>
      <c r="J18" s="1">
        <v>23785</v>
      </c>
      <c r="K18" s="1">
        <v>23606</v>
      </c>
      <c r="L18" s="1">
        <v>23334</v>
      </c>
      <c r="M18" s="1">
        <v>17806</v>
      </c>
      <c r="N18" s="1">
        <v>14489</v>
      </c>
      <c r="O18" s="1">
        <v>12535</v>
      </c>
    </row>
    <row r="19" spans="1:15" x14ac:dyDescent="0.3">
      <c r="A19" s="7" t="s">
        <v>14</v>
      </c>
      <c r="B19" s="7" t="s">
        <v>103</v>
      </c>
      <c r="C19" s="1">
        <v>1</v>
      </c>
      <c r="D19" s="1">
        <v>1</v>
      </c>
      <c r="E19" s="1">
        <v>1</v>
      </c>
      <c r="F19" s="1">
        <v>1</v>
      </c>
      <c r="G19" s="1">
        <v>1</v>
      </c>
      <c r="H19" s="1">
        <v>1</v>
      </c>
      <c r="I19" s="1">
        <v>1</v>
      </c>
      <c r="J19" s="1">
        <v>1</v>
      </c>
      <c r="K19" s="1">
        <v>1</v>
      </c>
      <c r="L19" s="1">
        <v>1</v>
      </c>
      <c r="M19" s="1">
        <v>3</v>
      </c>
      <c r="N19" s="1">
        <v>4</v>
      </c>
      <c r="O19" s="1">
        <v>4</v>
      </c>
    </row>
    <row r="20" spans="1:15" x14ac:dyDescent="0.3">
      <c r="A20" s="7" t="s">
        <v>14</v>
      </c>
      <c r="B20" s="7" t="s">
        <v>104</v>
      </c>
      <c r="C20" s="1">
        <v>684</v>
      </c>
      <c r="D20" s="1">
        <v>724</v>
      </c>
      <c r="E20" s="1">
        <v>756</v>
      </c>
      <c r="F20" s="1">
        <v>798</v>
      </c>
      <c r="G20" s="1">
        <v>829</v>
      </c>
      <c r="H20" s="1">
        <v>859</v>
      </c>
      <c r="I20" s="1">
        <v>887</v>
      </c>
      <c r="J20" s="1">
        <v>924</v>
      </c>
      <c r="K20" s="1">
        <v>950</v>
      </c>
      <c r="L20" s="1">
        <v>964</v>
      </c>
      <c r="M20" s="1">
        <v>1152</v>
      </c>
      <c r="N20" s="1">
        <v>1258</v>
      </c>
      <c r="O20" s="1">
        <v>1334</v>
      </c>
    </row>
    <row r="21" spans="1:15" x14ac:dyDescent="0.3">
      <c r="A21" s="7" t="s">
        <v>14</v>
      </c>
      <c r="B21" s="7" t="s">
        <v>105</v>
      </c>
      <c r="C21" s="1">
        <v>3</v>
      </c>
      <c r="D21" s="1">
        <v>3</v>
      </c>
      <c r="E21" s="1">
        <v>4</v>
      </c>
      <c r="F21" s="1">
        <v>3</v>
      </c>
      <c r="G21" s="1">
        <v>2</v>
      </c>
      <c r="H21" s="1">
        <v>2</v>
      </c>
      <c r="I21" s="1">
        <v>2</v>
      </c>
      <c r="J21" s="1">
        <v>2</v>
      </c>
      <c r="K21" s="1">
        <v>2</v>
      </c>
      <c r="L21" s="1">
        <v>2</v>
      </c>
      <c r="M21" s="1">
        <v>3</v>
      </c>
      <c r="N21" s="1">
        <v>2</v>
      </c>
      <c r="O21" s="1">
        <v>3</v>
      </c>
    </row>
    <row r="22" spans="1:15" x14ac:dyDescent="0.3">
      <c r="A22" s="7" t="s">
        <v>14</v>
      </c>
      <c r="B22" s="7" t="s">
        <v>106</v>
      </c>
      <c r="C22" s="1">
        <v>0</v>
      </c>
      <c r="D22" s="1">
        <v>0</v>
      </c>
      <c r="E22" s="1">
        <v>0</v>
      </c>
      <c r="F22" s="1">
        <v>0</v>
      </c>
      <c r="G22" s="1">
        <v>0</v>
      </c>
      <c r="H22" s="1">
        <v>0</v>
      </c>
      <c r="I22" s="1">
        <v>0</v>
      </c>
      <c r="J22" s="1">
        <v>0</v>
      </c>
      <c r="K22" s="1">
        <v>0</v>
      </c>
      <c r="L22" s="1">
        <v>0</v>
      </c>
      <c r="M22" s="1">
        <v>0</v>
      </c>
      <c r="N22" s="1">
        <v>0</v>
      </c>
      <c r="O22" s="1">
        <v>0</v>
      </c>
    </row>
    <row r="23" spans="1:15" x14ac:dyDescent="0.3">
      <c r="A23" s="7" t="s">
        <v>14</v>
      </c>
      <c r="B23" s="7" t="s">
        <v>107</v>
      </c>
      <c r="C23" s="1">
        <v>3</v>
      </c>
      <c r="D23" s="1">
        <v>3</v>
      </c>
      <c r="E23" s="1">
        <v>4</v>
      </c>
      <c r="F23" s="1">
        <v>3</v>
      </c>
      <c r="G23" s="1">
        <v>3</v>
      </c>
      <c r="H23" s="1">
        <v>3</v>
      </c>
      <c r="I23" s="1">
        <v>3</v>
      </c>
      <c r="J23" s="1">
        <v>4</v>
      </c>
      <c r="K23" s="1">
        <v>4</v>
      </c>
      <c r="L23" s="1">
        <v>4</v>
      </c>
      <c r="M23" s="1">
        <v>9</v>
      </c>
      <c r="N23" s="1">
        <v>16</v>
      </c>
      <c r="O23" s="1">
        <v>22</v>
      </c>
    </row>
    <row r="24" spans="1:15" x14ac:dyDescent="0.3">
      <c r="A24" s="7" t="s">
        <v>14</v>
      </c>
      <c r="B24" s="7" t="s">
        <v>108</v>
      </c>
      <c r="C24" s="1">
        <v>0</v>
      </c>
      <c r="D24" s="1">
        <v>0</v>
      </c>
      <c r="E24" s="1">
        <v>0</v>
      </c>
      <c r="F24" s="1">
        <v>0</v>
      </c>
      <c r="G24" s="1">
        <v>0</v>
      </c>
      <c r="H24" s="1">
        <v>0</v>
      </c>
      <c r="I24" s="1">
        <v>0</v>
      </c>
      <c r="J24" s="1">
        <v>0</v>
      </c>
      <c r="K24" s="1">
        <v>0</v>
      </c>
      <c r="L24" s="1">
        <v>0</v>
      </c>
      <c r="M24" s="1">
        <v>0</v>
      </c>
      <c r="N24" s="1">
        <v>0</v>
      </c>
      <c r="O24" s="1">
        <v>2</v>
      </c>
    </row>
    <row r="25" spans="1:15" x14ac:dyDescent="0.3">
      <c r="A25" s="7" t="s">
        <v>14</v>
      </c>
      <c r="B25" s="7" t="s">
        <v>17</v>
      </c>
      <c r="C25" s="1">
        <v>4</v>
      </c>
      <c r="D25" s="1">
        <v>4</v>
      </c>
      <c r="E25" s="1">
        <v>4</v>
      </c>
      <c r="F25" s="1">
        <v>4</v>
      </c>
      <c r="G25" s="1">
        <v>4</v>
      </c>
      <c r="H25" s="1">
        <v>4</v>
      </c>
      <c r="I25" s="1">
        <v>5</v>
      </c>
      <c r="J25" s="1">
        <v>6</v>
      </c>
      <c r="K25" s="1">
        <v>8</v>
      </c>
      <c r="L25" s="1">
        <v>7</v>
      </c>
      <c r="M25" s="1">
        <v>9</v>
      </c>
      <c r="N25" s="1">
        <v>13</v>
      </c>
      <c r="O25" s="1">
        <v>13</v>
      </c>
    </row>
    <row r="26" spans="1:15" x14ac:dyDescent="0.3">
      <c r="A26" s="7" t="s">
        <v>14</v>
      </c>
      <c r="B26" s="7" t="s">
        <v>109</v>
      </c>
      <c r="C26" s="1">
        <v>117</v>
      </c>
      <c r="D26" s="1">
        <v>123</v>
      </c>
      <c r="E26" s="1">
        <v>128</v>
      </c>
      <c r="F26" s="1">
        <v>130</v>
      </c>
      <c r="G26" s="1">
        <v>132</v>
      </c>
      <c r="H26" s="1">
        <v>137</v>
      </c>
      <c r="I26" s="1">
        <v>144</v>
      </c>
      <c r="J26" s="1">
        <v>143</v>
      </c>
      <c r="K26" s="1">
        <v>157</v>
      </c>
      <c r="L26" s="1">
        <v>162</v>
      </c>
      <c r="M26" s="1">
        <v>214</v>
      </c>
      <c r="N26" s="1">
        <v>239</v>
      </c>
      <c r="O26" s="1">
        <v>237</v>
      </c>
    </row>
    <row r="27" spans="1:15" x14ac:dyDescent="0.3">
      <c r="A27" s="7" t="s">
        <v>14</v>
      </c>
      <c r="B27" s="7" t="s">
        <v>110</v>
      </c>
      <c r="C27" s="1">
        <v>85</v>
      </c>
      <c r="D27" s="1">
        <v>87</v>
      </c>
      <c r="E27" s="1">
        <v>91</v>
      </c>
      <c r="F27" s="1">
        <v>93</v>
      </c>
      <c r="G27" s="1">
        <v>91</v>
      </c>
      <c r="H27" s="1">
        <v>97</v>
      </c>
      <c r="I27" s="1">
        <v>97</v>
      </c>
      <c r="J27" s="1">
        <v>98</v>
      </c>
      <c r="K27" s="1">
        <v>106</v>
      </c>
      <c r="L27" s="1">
        <v>112</v>
      </c>
      <c r="M27" s="1">
        <v>139</v>
      </c>
      <c r="N27" s="1">
        <v>147</v>
      </c>
      <c r="O27" s="1">
        <v>147</v>
      </c>
    </row>
    <row r="28" spans="1:15" x14ac:dyDescent="0.3">
      <c r="A28" s="7" t="s">
        <v>14</v>
      </c>
      <c r="B28" s="7" t="s">
        <v>111</v>
      </c>
      <c r="C28" s="1">
        <v>823</v>
      </c>
      <c r="D28" s="1">
        <v>785</v>
      </c>
      <c r="E28" s="1">
        <v>736</v>
      </c>
      <c r="F28" s="1">
        <v>697</v>
      </c>
      <c r="G28" s="1">
        <v>677</v>
      </c>
      <c r="H28" s="1">
        <v>656</v>
      </c>
      <c r="I28" s="1">
        <v>632</v>
      </c>
      <c r="J28" s="1">
        <v>614</v>
      </c>
      <c r="K28" s="1">
        <v>612</v>
      </c>
      <c r="L28" s="1">
        <v>602</v>
      </c>
      <c r="M28" s="1">
        <v>445</v>
      </c>
      <c r="N28" s="1">
        <v>329</v>
      </c>
      <c r="O28" s="1">
        <v>258</v>
      </c>
    </row>
    <row r="29" spans="1:15" x14ac:dyDescent="0.3">
      <c r="A29" s="7" t="s">
        <v>15</v>
      </c>
      <c r="B29" s="7" t="s">
        <v>103</v>
      </c>
      <c r="C29" s="1">
        <v>6</v>
      </c>
      <c r="D29" s="1">
        <v>6</v>
      </c>
      <c r="E29" s="1">
        <v>6</v>
      </c>
      <c r="F29" s="1">
        <v>7</v>
      </c>
      <c r="G29" s="1">
        <v>7</v>
      </c>
      <c r="H29" s="1">
        <v>10</v>
      </c>
      <c r="I29" s="1">
        <v>12</v>
      </c>
      <c r="J29" s="1">
        <v>12</v>
      </c>
      <c r="K29" s="1">
        <v>15</v>
      </c>
      <c r="L29" s="1">
        <v>19</v>
      </c>
      <c r="M29" s="1">
        <v>22</v>
      </c>
      <c r="N29" s="1">
        <v>25</v>
      </c>
      <c r="O29" s="1">
        <v>28</v>
      </c>
    </row>
    <row r="30" spans="1:15" x14ac:dyDescent="0.3">
      <c r="A30" s="7" t="s">
        <v>15</v>
      </c>
      <c r="B30" s="7" t="s">
        <v>104</v>
      </c>
      <c r="C30" s="1">
        <v>1094</v>
      </c>
      <c r="D30" s="1">
        <v>1127</v>
      </c>
      <c r="E30" s="1">
        <v>1154</v>
      </c>
      <c r="F30" s="1">
        <v>1198</v>
      </c>
      <c r="G30" s="1">
        <v>1244</v>
      </c>
      <c r="H30" s="1">
        <v>1276</v>
      </c>
      <c r="I30" s="1">
        <v>1299</v>
      </c>
      <c r="J30" s="1">
        <v>1347</v>
      </c>
      <c r="K30" s="1">
        <v>1384</v>
      </c>
      <c r="L30" s="1">
        <v>1410</v>
      </c>
      <c r="M30" s="1">
        <v>1679</v>
      </c>
      <c r="N30" s="1">
        <v>1822</v>
      </c>
      <c r="O30" s="1">
        <v>1892</v>
      </c>
    </row>
    <row r="31" spans="1:15" x14ac:dyDescent="0.3">
      <c r="A31" s="7" t="s">
        <v>15</v>
      </c>
      <c r="B31" s="7" t="s">
        <v>105</v>
      </c>
      <c r="C31" s="1">
        <v>44</v>
      </c>
      <c r="D31" s="1">
        <v>46</v>
      </c>
      <c r="E31" s="1">
        <v>47</v>
      </c>
      <c r="F31" s="1">
        <v>50</v>
      </c>
      <c r="G31" s="1">
        <v>51</v>
      </c>
      <c r="H31" s="1">
        <v>55</v>
      </c>
      <c r="I31" s="1">
        <v>59</v>
      </c>
      <c r="J31" s="1">
        <v>60</v>
      </c>
      <c r="K31" s="1">
        <v>59</v>
      </c>
      <c r="L31" s="1">
        <v>68</v>
      </c>
      <c r="M31" s="1">
        <v>88</v>
      </c>
      <c r="N31" s="1">
        <v>100</v>
      </c>
      <c r="O31" s="1">
        <v>104</v>
      </c>
    </row>
    <row r="32" spans="1:15" x14ac:dyDescent="0.3">
      <c r="A32" s="7" t="s">
        <v>15</v>
      </c>
      <c r="B32" s="7" t="s">
        <v>106</v>
      </c>
      <c r="C32" s="1">
        <v>11</v>
      </c>
      <c r="D32" s="1">
        <v>10</v>
      </c>
      <c r="E32" s="1">
        <v>9</v>
      </c>
      <c r="F32" s="1">
        <v>10</v>
      </c>
      <c r="G32" s="1">
        <v>10</v>
      </c>
      <c r="H32" s="1">
        <v>10</v>
      </c>
      <c r="I32" s="1">
        <v>10</v>
      </c>
      <c r="J32" s="1">
        <v>11</v>
      </c>
      <c r="K32" s="1">
        <v>11</v>
      </c>
      <c r="L32" s="1">
        <v>11</v>
      </c>
      <c r="M32" s="1">
        <v>12</v>
      </c>
      <c r="N32" s="1">
        <v>10</v>
      </c>
      <c r="O32" s="1">
        <v>8</v>
      </c>
    </row>
    <row r="33" spans="1:15" x14ac:dyDescent="0.3">
      <c r="A33" s="7" t="s">
        <v>15</v>
      </c>
      <c r="B33" s="7" t="s">
        <v>107</v>
      </c>
      <c r="C33" s="1">
        <v>51</v>
      </c>
      <c r="D33" s="1">
        <v>62</v>
      </c>
      <c r="E33" s="1">
        <v>67</v>
      </c>
      <c r="F33" s="1">
        <v>70</v>
      </c>
      <c r="G33" s="1">
        <v>83</v>
      </c>
      <c r="H33" s="1">
        <v>91</v>
      </c>
      <c r="I33" s="1">
        <v>98</v>
      </c>
      <c r="J33" s="1">
        <v>110</v>
      </c>
      <c r="K33" s="1">
        <v>107</v>
      </c>
      <c r="L33" s="1">
        <v>142</v>
      </c>
      <c r="M33" s="1">
        <v>173</v>
      </c>
      <c r="N33" s="1">
        <v>209</v>
      </c>
      <c r="O33" s="1">
        <v>230</v>
      </c>
    </row>
    <row r="34" spans="1:15" x14ac:dyDescent="0.3">
      <c r="A34" s="7" t="s">
        <v>15</v>
      </c>
      <c r="B34" s="7" t="s">
        <v>108</v>
      </c>
      <c r="C34" s="1">
        <v>5</v>
      </c>
      <c r="D34" s="1">
        <v>4</v>
      </c>
      <c r="E34" s="1">
        <v>5</v>
      </c>
      <c r="F34" s="1">
        <v>6</v>
      </c>
      <c r="G34" s="1">
        <v>5</v>
      </c>
      <c r="H34" s="1">
        <v>9</v>
      </c>
      <c r="I34" s="1">
        <v>14</v>
      </c>
      <c r="J34" s="1">
        <v>15</v>
      </c>
      <c r="K34" s="1">
        <v>13</v>
      </c>
      <c r="L34" s="1">
        <v>14</v>
      </c>
      <c r="M34" s="1">
        <v>17</v>
      </c>
      <c r="N34" s="1">
        <v>17</v>
      </c>
      <c r="O34" s="1">
        <v>17</v>
      </c>
    </row>
    <row r="35" spans="1:15" x14ac:dyDescent="0.3">
      <c r="A35" s="7" t="s">
        <v>15</v>
      </c>
      <c r="B35" s="7" t="s">
        <v>17</v>
      </c>
      <c r="C35" s="1">
        <v>16</v>
      </c>
      <c r="D35" s="1">
        <v>18</v>
      </c>
      <c r="E35" s="1">
        <v>18</v>
      </c>
      <c r="F35" s="1">
        <v>19</v>
      </c>
      <c r="G35" s="1">
        <v>21</v>
      </c>
      <c r="H35" s="1">
        <v>22</v>
      </c>
      <c r="I35" s="1">
        <v>22</v>
      </c>
      <c r="J35" s="1">
        <v>25</v>
      </c>
      <c r="K35" s="1">
        <v>28</v>
      </c>
      <c r="L35" s="1">
        <v>30</v>
      </c>
      <c r="M35" s="1">
        <v>42</v>
      </c>
      <c r="N35" s="1">
        <v>45</v>
      </c>
      <c r="O35" s="1">
        <v>44</v>
      </c>
    </row>
    <row r="36" spans="1:15" x14ac:dyDescent="0.3">
      <c r="A36" s="7" t="s">
        <v>15</v>
      </c>
      <c r="B36" s="7" t="s">
        <v>109</v>
      </c>
      <c r="C36" s="1">
        <v>845</v>
      </c>
      <c r="D36" s="1">
        <v>887</v>
      </c>
      <c r="E36" s="1">
        <v>927</v>
      </c>
      <c r="F36" s="1">
        <v>978</v>
      </c>
      <c r="G36" s="1">
        <v>1017</v>
      </c>
      <c r="H36" s="1">
        <v>1068</v>
      </c>
      <c r="I36" s="1">
        <v>1154</v>
      </c>
      <c r="J36" s="1">
        <v>1216</v>
      </c>
      <c r="K36" s="1">
        <v>1268</v>
      </c>
      <c r="L36" s="1">
        <v>1360</v>
      </c>
      <c r="M36" s="1">
        <v>1682</v>
      </c>
      <c r="N36" s="1">
        <v>1879</v>
      </c>
      <c r="O36" s="1">
        <v>1997</v>
      </c>
    </row>
    <row r="37" spans="1:15" x14ac:dyDescent="0.3">
      <c r="A37" s="7" t="s">
        <v>15</v>
      </c>
      <c r="B37" s="7" t="s">
        <v>110</v>
      </c>
      <c r="C37" s="1">
        <v>294</v>
      </c>
      <c r="D37" s="1">
        <v>296</v>
      </c>
      <c r="E37" s="1">
        <v>300</v>
      </c>
      <c r="F37" s="1">
        <v>301</v>
      </c>
      <c r="G37" s="1">
        <v>333</v>
      </c>
      <c r="H37" s="1">
        <v>338</v>
      </c>
      <c r="I37" s="1">
        <v>341</v>
      </c>
      <c r="J37" s="1">
        <v>354</v>
      </c>
      <c r="K37" s="1">
        <v>354</v>
      </c>
      <c r="L37" s="1">
        <v>370</v>
      </c>
      <c r="M37" s="1">
        <v>434</v>
      </c>
      <c r="N37" s="1">
        <v>482</v>
      </c>
      <c r="O37" s="1">
        <v>506</v>
      </c>
    </row>
    <row r="38" spans="1:15" x14ac:dyDescent="0.3">
      <c r="A38" s="7" t="s">
        <v>15</v>
      </c>
      <c r="B38" s="7" t="s">
        <v>111</v>
      </c>
      <c r="C38" s="1">
        <v>3647</v>
      </c>
      <c r="D38" s="1">
        <v>3527</v>
      </c>
      <c r="E38" s="1">
        <v>3417</v>
      </c>
      <c r="F38" s="1">
        <v>3308</v>
      </c>
      <c r="G38" s="1">
        <v>3266</v>
      </c>
      <c r="H38" s="1">
        <v>3212</v>
      </c>
      <c r="I38" s="1">
        <v>3106</v>
      </c>
      <c r="J38" s="1">
        <v>3029</v>
      </c>
      <c r="K38" s="1">
        <v>2951</v>
      </c>
      <c r="L38" s="1">
        <v>2948</v>
      </c>
      <c r="M38" s="1">
        <v>2403</v>
      </c>
      <c r="N38" s="1">
        <v>2014</v>
      </c>
      <c r="O38" s="1">
        <v>1773</v>
      </c>
    </row>
    <row r="39" spans="1:15" x14ac:dyDescent="0.3">
      <c r="A39" s="7" t="s">
        <v>16</v>
      </c>
      <c r="B39" s="7" t="s">
        <v>103</v>
      </c>
      <c r="C39" s="1">
        <v>13</v>
      </c>
      <c r="D39" s="1">
        <v>13</v>
      </c>
      <c r="E39" s="1">
        <v>12</v>
      </c>
      <c r="F39" s="1">
        <v>12</v>
      </c>
      <c r="G39" s="1">
        <v>11</v>
      </c>
      <c r="H39" s="1">
        <v>11</v>
      </c>
      <c r="I39" s="1">
        <v>13</v>
      </c>
      <c r="J39" s="1">
        <v>12</v>
      </c>
      <c r="K39" s="1">
        <v>10</v>
      </c>
      <c r="L39" s="1">
        <v>10</v>
      </c>
      <c r="M39" s="1">
        <v>14</v>
      </c>
      <c r="N39" s="1">
        <v>17</v>
      </c>
      <c r="O39" s="1">
        <v>15</v>
      </c>
    </row>
    <row r="40" spans="1:15" x14ac:dyDescent="0.3">
      <c r="A40" s="7" t="s">
        <v>16</v>
      </c>
      <c r="B40" s="7" t="s">
        <v>104</v>
      </c>
      <c r="C40" s="1">
        <v>452</v>
      </c>
      <c r="D40" s="1">
        <v>465</v>
      </c>
      <c r="E40" s="1">
        <v>478</v>
      </c>
      <c r="F40" s="1">
        <v>474</v>
      </c>
      <c r="G40" s="1">
        <v>487</v>
      </c>
      <c r="H40" s="1">
        <v>504</v>
      </c>
      <c r="I40" s="1">
        <v>525</v>
      </c>
      <c r="J40" s="1">
        <v>541</v>
      </c>
      <c r="K40" s="1">
        <v>531</v>
      </c>
      <c r="L40" s="1">
        <v>560</v>
      </c>
      <c r="M40" s="1">
        <v>683</v>
      </c>
      <c r="N40" s="1">
        <v>760</v>
      </c>
      <c r="O40" s="1">
        <v>756</v>
      </c>
    </row>
    <row r="41" spans="1:15" x14ac:dyDescent="0.3">
      <c r="A41" s="7" t="s">
        <v>16</v>
      </c>
      <c r="B41" s="7" t="s">
        <v>105</v>
      </c>
      <c r="C41" s="1">
        <v>72</v>
      </c>
      <c r="D41" s="1">
        <v>73</v>
      </c>
      <c r="E41" s="1">
        <v>77</v>
      </c>
      <c r="F41" s="1">
        <v>79</v>
      </c>
      <c r="G41" s="1">
        <v>73</v>
      </c>
      <c r="H41" s="1">
        <v>76</v>
      </c>
      <c r="I41" s="1">
        <v>69</v>
      </c>
      <c r="J41" s="1">
        <v>74</v>
      </c>
      <c r="K41" s="1">
        <v>72</v>
      </c>
      <c r="L41" s="1">
        <v>71</v>
      </c>
      <c r="M41" s="1">
        <v>106</v>
      </c>
      <c r="N41" s="1">
        <v>117</v>
      </c>
      <c r="O41" s="1">
        <v>116</v>
      </c>
    </row>
    <row r="42" spans="1:15" x14ac:dyDescent="0.3">
      <c r="A42" s="7" t="s">
        <v>16</v>
      </c>
      <c r="B42" s="7" t="s">
        <v>106</v>
      </c>
      <c r="C42" s="1">
        <v>1</v>
      </c>
      <c r="D42" s="1">
        <v>1</v>
      </c>
      <c r="E42" s="1">
        <v>1</v>
      </c>
      <c r="F42" s="1">
        <v>2</v>
      </c>
      <c r="G42" s="1">
        <v>2</v>
      </c>
      <c r="H42" s="1">
        <v>2</v>
      </c>
      <c r="I42" s="1">
        <v>2</v>
      </c>
      <c r="J42" s="1">
        <v>2</v>
      </c>
      <c r="K42" s="1">
        <v>1</v>
      </c>
      <c r="L42" s="1">
        <v>1</v>
      </c>
      <c r="M42" s="1">
        <v>3</v>
      </c>
      <c r="N42" s="1">
        <v>3</v>
      </c>
      <c r="O42" s="1">
        <v>3</v>
      </c>
    </row>
    <row r="43" spans="1:15" x14ac:dyDescent="0.3">
      <c r="A43" s="7" t="s">
        <v>16</v>
      </c>
      <c r="B43" s="7" t="s">
        <v>107</v>
      </c>
      <c r="C43" s="1">
        <v>37</v>
      </c>
      <c r="D43" s="1">
        <v>37</v>
      </c>
      <c r="E43" s="1">
        <v>41</v>
      </c>
      <c r="F43" s="1">
        <v>44</v>
      </c>
      <c r="G43" s="1">
        <v>50</v>
      </c>
      <c r="H43" s="1">
        <v>57</v>
      </c>
      <c r="I43" s="1">
        <v>56</v>
      </c>
      <c r="J43" s="1">
        <v>59</v>
      </c>
      <c r="K43" s="1">
        <v>57</v>
      </c>
      <c r="L43" s="1">
        <v>68</v>
      </c>
      <c r="M43" s="1">
        <v>106</v>
      </c>
      <c r="N43" s="1">
        <v>141</v>
      </c>
      <c r="O43" s="1">
        <v>176</v>
      </c>
    </row>
    <row r="44" spans="1:15" x14ac:dyDescent="0.3">
      <c r="A44" s="7" t="s">
        <v>16</v>
      </c>
      <c r="B44" s="7" t="s">
        <v>108</v>
      </c>
      <c r="C44" s="1">
        <v>3</v>
      </c>
      <c r="D44" s="1">
        <v>4</v>
      </c>
      <c r="E44" s="1">
        <v>4</v>
      </c>
      <c r="F44" s="1">
        <v>3</v>
      </c>
      <c r="G44" s="1">
        <v>3</v>
      </c>
      <c r="H44" s="1">
        <v>3</v>
      </c>
      <c r="I44" s="1">
        <v>3</v>
      </c>
      <c r="J44" s="1">
        <v>4</v>
      </c>
      <c r="K44" s="1">
        <v>4</v>
      </c>
      <c r="L44" s="1">
        <v>3</v>
      </c>
      <c r="M44" s="1">
        <v>5</v>
      </c>
      <c r="N44" s="1">
        <v>9</v>
      </c>
      <c r="O44" s="1">
        <v>10</v>
      </c>
    </row>
    <row r="45" spans="1:15" x14ac:dyDescent="0.3">
      <c r="A45" s="7" t="s">
        <v>16</v>
      </c>
      <c r="B45" s="7" t="s">
        <v>17</v>
      </c>
      <c r="C45" s="1">
        <v>9</v>
      </c>
      <c r="D45" s="1">
        <v>9</v>
      </c>
      <c r="E45" s="1">
        <v>10</v>
      </c>
      <c r="F45" s="1">
        <v>10</v>
      </c>
      <c r="G45" s="1">
        <v>10</v>
      </c>
      <c r="H45" s="1">
        <v>11</v>
      </c>
      <c r="I45" s="1">
        <v>11</v>
      </c>
      <c r="J45" s="1">
        <v>9</v>
      </c>
      <c r="K45" s="1">
        <v>8</v>
      </c>
      <c r="L45" s="1">
        <v>8</v>
      </c>
      <c r="M45" s="1">
        <v>16</v>
      </c>
      <c r="N45" s="1">
        <v>17</v>
      </c>
      <c r="O45" s="1">
        <v>18</v>
      </c>
    </row>
    <row r="46" spans="1:15" x14ac:dyDescent="0.3">
      <c r="A46" s="7" t="s">
        <v>16</v>
      </c>
      <c r="B46" s="7" t="s">
        <v>109</v>
      </c>
      <c r="C46" s="1">
        <v>316</v>
      </c>
      <c r="D46" s="1">
        <v>317</v>
      </c>
      <c r="E46" s="1">
        <v>325</v>
      </c>
      <c r="F46" s="1">
        <v>346</v>
      </c>
      <c r="G46" s="1">
        <v>368</v>
      </c>
      <c r="H46" s="1">
        <v>391</v>
      </c>
      <c r="I46" s="1">
        <v>430</v>
      </c>
      <c r="J46" s="1">
        <v>449</v>
      </c>
      <c r="K46" s="1">
        <v>485</v>
      </c>
      <c r="L46" s="1">
        <v>506</v>
      </c>
      <c r="M46" s="1">
        <v>693</v>
      </c>
      <c r="N46" s="1">
        <v>791</v>
      </c>
      <c r="O46" s="1">
        <v>826</v>
      </c>
    </row>
    <row r="47" spans="1:15" x14ac:dyDescent="0.3">
      <c r="A47" s="7" t="s">
        <v>16</v>
      </c>
      <c r="B47" s="7" t="s">
        <v>110</v>
      </c>
      <c r="C47" s="1">
        <v>136</v>
      </c>
      <c r="D47" s="1">
        <v>139</v>
      </c>
      <c r="E47" s="1">
        <v>148</v>
      </c>
      <c r="F47" s="1">
        <v>152</v>
      </c>
      <c r="G47" s="1">
        <v>159</v>
      </c>
      <c r="H47" s="1">
        <v>172</v>
      </c>
      <c r="I47" s="1">
        <v>177</v>
      </c>
      <c r="J47" s="1">
        <v>179</v>
      </c>
      <c r="K47" s="1">
        <v>181</v>
      </c>
      <c r="L47" s="1">
        <v>188</v>
      </c>
      <c r="M47" s="1">
        <v>249</v>
      </c>
      <c r="N47" s="1">
        <v>269</v>
      </c>
      <c r="O47" s="1">
        <v>275</v>
      </c>
    </row>
    <row r="48" spans="1:15" x14ac:dyDescent="0.3">
      <c r="A48" s="7" t="s">
        <v>16</v>
      </c>
      <c r="B48" s="7" t="s">
        <v>111</v>
      </c>
      <c r="C48" s="1">
        <v>1579</v>
      </c>
      <c r="D48" s="1">
        <v>1502</v>
      </c>
      <c r="E48" s="1">
        <v>1462</v>
      </c>
      <c r="F48" s="1">
        <v>1429</v>
      </c>
      <c r="G48" s="1">
        <v>1399</v>
      </c>
      <c r="H48" s="1">
        <v>1364</v>
      </c>
      <c r="I48" s="1">
        <v>1314</v>
      </c>
      <c r="J48" s="1">
        <v>1286</v>
      </c>
      <c r="K48" s="1">
        <v>1259</v>
      </c>
      <c r="L48" s="1">
        <v>1252</v>
      </c>
      <c r="M48" s="1">
        <v>1043</v>
      </c>
      <c r="N48" s="1">
        <v>857</v>
      </c>
      <c r="O48" s="1">
        <v>727</v>
      </c>
    </row>
    <row r="49" spans="1:15" x14ac:dyDescent="0.3">
      <c r="A49" s="7" t="s">
        <v>17</v>
      </c>
      <c r="B49" s="7" t="s">
        <v>103</v>
      </c>
      <c r="C49" s="1">
        <v>3</v>
      </c>
      <c r="D49" s="1">
        <v>3</v>
      </c>
      <c r="E49" s="1">
        <v>1</v>
      </c>
      <c r="F49" s="1">
        <v>2</v>
      </c>
      <c r="G49" s="1">
        <v>2</v>
      </c>
      <c r="H49" s="1">
        <v>1</v>
      </c>
      <c r="I49" s="1">
        <v>0</v>
      </c>
      <c r="J49" s="1">
        <v>0</v>
      </c>
      <c r="K49" s="1">
        <v>0</v>
      </c>
      <c r="L49" s="1">
        <v>0</v>
      </c>
      <c r="M49" s="1">
        <v>0</v>
      </c>
      <c r="N49" s="1">
        <v>0</v>
      </c>
      <c r="O49" s="1">
        <v>8</v>
      </c>
    </row>
    <row r="50" spans="1:15" x14ac:dyDescent="0.3">
      <c r="A50" s="7" t="s">
        <v>17</v>
      </c>
      <c r="B50" s="7" t="s">
        <v>104</v>
      </c>
      <c r="C50" s="1">
        <v>214</v>
      </c>
      <c r="D50" s="1">
        <v>216</v>
      </c>
      <c r="E50" s="1">
        <v>189</v>
      </c>
      <c r="F50" s="1">
        <v>144</v>
      </c>
      <c r="G50" s="1">
        <v>153</v>
      </c>
      <c r="H50" s="1">
        <v>162</v>
      </c>
      <c r="I50" s="1">
        <v>155</v>
      </c>
      <c r="J50" s="1">
        <v>148</v>
      </c>
      <c r="K50" s="1">
        <v>153</v>
      </c>
      <c r="L50" s="1">
        <v>143</v>
      </c>
      <c r="M50" s="1">
        <v>172</v>
      </c>
      <c r="N50" s="1">
        <v>153</v>
      </c>
      <c r="O50" s="1">
        <v>255</v>
      </c>
    </row>
    <row r="51" spans="1:15" x14ac:dyDescent="0.3">
      <c r="A51" s="7" t="s">
        <v>17</v>
      </c>
      <c r="B51" s="7" t="s">
        <v>105</v>
      </c>
      <c r="C51" s="1">
        <v>7</v>
      </c>
      <c r="D51" s="1">
        <v>9</v>
      </c>
      <c r="E51" s="1">
        <v>7</v>
      </c>
      <c r="F51" s="1">
        <v>4</v>
      </c>
      <c r="G51" s="1">
        <v>5</v>
      </c>
      <c r="H51" s="1">
        <v>5</v>
      </c>
      <c r="I51" s="1">
        <v>8</v>
      </c>
      <c r="J51" s="1">
        <v>6</v>
      </c>
      <c r="K51" s="1">
        <v>9</v>
      </c>
      <c r="L51" s="1">
        <v>12</v>
      </c>
      <c r="M51" s="1">
        <v>10</v>
      </c>
      <c r="N51" s="1">
        <v>11</v>
      </c>
      <c r="O51" s="1">
        <v>24</v>
      </c>
    </row>
    <row r="52" spans="1:15" x14ac:dyDescent="0.3">
      <c r="A52" s="7" t="s">
        <v>17</v>
      </c>
      <c r="B52" s="7" t="s">
        <v>106</v>
      </c>
      <c r="C52" s="1">
        <v>4</v>
      </c>
      <c r="D52" s="1">
        <v>5</v>
      </c>
      <c r="E52" s="1">
        <v>4</v>
      </c>
      <c r="F52" s="1">
        <v>3</v>
      </c>
      <c r="G52" s="1">
        <v>4</v>
      </c>
      <c r="H52" s="1">
        <v>3</v>
      </c>
      <c r="I52" s="1">
        <v>3</v>
      </c>
      <c r="J52" s="1">
        <v>3</v>
      </c>
      <c r="K52" s="1">
        <v>3</v>
      </c>
      <c r="L52" s="1">
        <v>3</v>
      </c>
      <c r="M52" s="1">
        <v>5</v>
      </c>
      <c r="N52" s="1">
        <v>3</v>
      </c>
      <c r="O52" s="1">
        <v>4</v>
      </c>
    </row>
    <row r="53" spans="1:15" x14ac:dyDescent="0.3">
      <c r="A53" s="7" t="s">
        <v>17</v>
      </c>
      <c r="B53" s="7" t="s">
        <v>107</v>
      </c>
      <c r="C53" s="1">
        <v>20</v>
      </c>
      <c r="D53" s="1">
        <v>18</v>
      </c>
      <c r="E53" s="1">
        <v>10</v>
      </c>
      <c r="F53" s="1">
        <v>8</v>
      </c>
      <c r="G53" s="1">
        <v>4</v>
      </c>
      <c r="H53" s="1">
        <v>5</v>
      </c>
      <c r="I53" s="1">
        <v>6</v>
      </c>
      <c r="J53" s="1">
        <v>7</v>
      </c>
      <c r="K53" s="1">
        <v>16</v>
      </c>
      <c r="L53" s="1">
        <v>12</v>
      </c>
      <c r="M53" s="1">
        <v>22</v>
      </c>
      <c r="N53" s="1">
        <v>14</v>
      </c>
      <c r="O53" s="1">
        <v>61</v>
      </c>
    </row>
    <row r="54" spans="1:15" x14ac:dyDescent="0.3">
      <c r="A54" s="7" t="s">
        <v>17</v>
      </c>
      <c r="B54" s="7" t="s">
        <v>108</v>
      </c>
      <c r="C54" s="1">
        <v>4</v>
      </c>
      <c r="D54" s="1">
        <v>2</v>
      </c>
      <c r="E54" s="1">
        <v>2</v>
      </c>
      <c r="F54" s="1">
        <v>0</v>
      </c>
      <c r="G54" s="1">
        <v>0</v>
      </c>
      <c r="H54" s="1">
        <v>0</v>
      </c>
      <c r="I54" s="1">
        <v>0</v>
      </c>
      <c r="J54" s="1">
        <v>2</v>
      </c>
      <c r="K54" s="1">
        <v>4</v>
      </c>
      <c r="L54" s="1">
        <v>2</v>
      </c>
      <c r="M54" s="1">
        <v>1</v>
      </c>
      <c r="N54" s="1">
        <v>1</v>
      </c>
      <c r="O54" s="1">
        <v>7</v>
      </c>
    </row>
    <row r="55" spans="1:15" x14ac:dyDescent="0.3">
      <c r="A55" s="7" t="s">
        <v>17</v>
      </c>
      <c r="B55" s="7" t="s">
        <v>17</v>
      </c>
      <c r="C55" s="1">
        <v>13</v>
      </c>
      <c r="D55" s="1">
        <v>9</v>
      </c>
      <c r="E55" s="1">
        <v>11</v>
      </c>
      <c r="F55" s="1">
        <v>5</v>
      </c>
      <c r="G55" s="1">
        <v>4</v>
      </c>
      <c r="H55" s="1">
        <v>3</v>
      </c>
      <c r="I55" s="1">
        <v>2</v>
      </c>
      <c r="J55" s="1">
        <v>1</v>
      </c>
      <c r="K55" s="1">
        <v>2</v>
      </c>
      <c r="L55" s="1">
        <v>2</v>
      </c>
      <c r="M55" s="1">
        <v>3</v>
      </c>
      <c r="N55" s="1">
        <v>3</v>
      </c>
      <c r="O55" s="1">
        <v>2</v>
      </c>
    </row>
    <row r="56" spans="1:15" x14ac:dyDescent="0.3">
      <c r="A56" s="7" t="s">
        <v>17</v>
      </c>
      <c r="B56" s="7" t="s">
        <v>109</v>
      </c>
      <c r="C56" s="1">
        <v>94</v>
      </c>
      <c r="D56" s="1">
        <v>85</v>
      </c>
      <c r="E56" s="1">
        <v>75</v>
      </c>
      <c r="F56" s="1">
        <v>60</v>
      </c>
      <c r="G56" s="1">
        <v>72</v>
      </c>
      <c r="H56" s="1">
        <v>71</v>
      </c>
      <c r="I56" s="1">
        <v>68</v>
      </c>
      <c r="J56" s="1">
        <v>67</v>
      </c>
      <c r="K56" s="1">
        <v>65</v>
      </c>
      <c r="L56" s="1">
        <v>64</v>
      </c>
      <c r="M56" s="1">
        <v>85</v>
      </c>
      <c r="N56" s="1">
        <v>94</v>
      </c>
      <c r="O56" s="1">
        <v>174</v>
      </c>
    </row>
    <row r="57" spans="1:15" x14ac:dyDescent="0.3">
      <c r="A57" s="7" t="s">
        <v>17</v>
      </c>
      <c r="B57" s="7" t="s">
        <v>110</v>
      </c>
      <c r="C57" s="1">
        <v>52</v>
      </c>
      <c r="D57" s="1">
        <v>55</v>
      </c>
      <c r="E57" s="1">
        <v>48</v>
      </c>
      <c r="F57" s="1">
        <v>33</v>
      </c>
      <c r="G57" s="1">
        <v>32</v>
      </c>
      <c r="H57" s="1">
        <v>38</v>
      </c>
      <c r="I57" s="1">
        <v>35</v>
      </c>
      <c r="J57" s="1">
        <v>35</v>
      </c>
      <c r="K57" s="1">
        <v>32</v>
      </c>
      <c r="L57" s="1">
        <v>33</v>
      </c>
      <c r="M57" s="1">
        <v>41</v>
      </c>
      <c r="N57" s="1">
        <v>41</v>
      </c>
      <c r="O57" s="1">
        <v>75</v>
      </c>
    </row>
    <row r="58" spans="1:15" x14ac:dyDescent="0.3">
      <c r="A58" s="7" t="s">
        <v>17</v>
      </c>
      <c r="B58" s="7" t="s">
        <v>111</v>
      </c>
      <c r="C58" s="1">
        <v>615</v>
      </c>
      <c r="D58" s="1">
        <v>512</v>
      </c>
      <c r="E58" s="1">
        <v>405</v>
      </c>
      <c r="F58" s="1">
        <v>246</v>
      </c>
      <c r="G58" s="1">
        <v>177</v>
      </c>
      <c r="H58" s="1">
        <v>161</v>
      </c>
      <c r="I58" s="1">
        <v>131</v>
      </c>
      <c r="J58" s="1">
        <v>124</v>
      </c>
      <c r="K58" s="1">
        <v>121</v>
      </c>
      <c r="L58" s="1">
        <v>119</v>
      </c>
      <c r="M58" s="1">
        <v>104</v>
      </c>
      <c r="N58" s="1">
        <v>69</v>
      </c>
      <c r="O58" s="1">
        <v>85</v>
      </c>
    </row>
    <row r="59" spans="1:15" x14ac:dyDescent="0.3">
      <c r="A59" s="10" t="s">
        <v>18</v>
      </c>
      <c r="B59" s="10" t="s">
        <v>18</v>
      </c>
      <c r="C59" s="5">
        <v>59952</v>
      </c>
      <c r="D59" s="5">
        <v>60288</v>
      </c>
      <c r="E59" s="5">
        <v>60274</v>
      </c>
      <c r="F59" s="5">
        <v>60306</v>
      </c>
      <c r="G59" s="5">
        <v>61114</v>
      </c>
      <c r="H59" s="5">
        <v>61931</v>
      </c>
      <c r="I59" s="5">
        <v>62554</v>
      </c>
      <c r="J59" s="5">
        <v>63505</v>
      </c>
      <c r="K59" s="5">
        <v>65036</v>
      </c>
      <c r="L59" s="5">
        <v>66449</v>
      </c>
      <c r="M59" s="5">
        <v>67437</v>
      </c>
      <c r="N59" s="5">
        <v>69043</v>
      </c>
      <c r="O59" s="5">
        <v>70757</v>
      </c>
    </row>
    <row r="60" spans="1:15" x14ac:dyDescent="0.3">
      <c r="A60" s="15"/>
      <c r="B60" s="15"/>
    </row>
    <row r="61" spans="1:15" x14ac:dyDescent="0.3">
      <c r="A61" s="15"/>
      <c r="B61" s="15"/>
    </row>
    <row r="62" spans="1:15" x14ac:dyDescent="0.3">
      <c r="A62" s="15"/>
      <c r="B62" s="15"/>
      <c r="C62" s="18" t="s">
        <v>37</v>
      </c>
      <c r="D62" s="19"/>
      <c r="E62" s="19"/>
      <c r="F62" s="19"/>
      <c r="G62" s="19"/>
      <c r="H62" s="19"/>
      <c r="I62" s="19"/>
      <c r="J62" s="19"/>
      <c r="K62" s="19"/>
      <c r="L62" s="19"/>
      <c r="M62" s="19"/>
      <c r="N62" s="19"/>
      <c r="O62" s="19"/>
    </row>
    <row r="63" spans="1:15" x14ac:dyDescent="0.3">
      <c r="A63" s="9" t="s">
        <v>41</v>
      </c>
      <c r="B63" s="9" t="s">
        <v>41</v>
      </c>
      <c r="C63" s="4" t="s">
        <v>0</v>
      </c>
      <c r="D63" s="4" t="s">
        <v>1</v>
      </c>
      <c r="E63" s="4" t="s">
        <v>2</v>
      </c>
      <c r="F63" s="4" t="s">
        <v>3</v>
      </c>
      <c r="G63" s="4" t="s">
        <v>4</v>
      </c>
      <c r="H63" s="4" t="s">
        <v>5</v>
      </c>
      <c r="I63" s="4" t="s">
        <v>6</v>
      </c>
      <c r="J63" s="4" t="s">
        <v>7</v>
      </c>
      <c r="K63" s="4" t="s">
        <v>8</v>
      </c>
      <c r="L63" s="4" t="s">
        <v>9</v>
      </c>
      <c r="M63" s="4" t="s">
        <v>10</v>
      </c>
      <c r="N63" s="4" t="s">
        <v>11</v>
      </c>
      <c r="O63" s="4" t="s">
        <v>12</v>
      </c>
    </row>
    <row r="64" spans="1:15" x14ac:dyDescent="0.3">
      <c r="A64" s="8" t="s">
        <v>13</v>
      </c>
      <c r="B64" s="8" t="s">
        <v>103</v>
      </c>
      <c r="C64" s="2">
        <v>4.8378795676788499E-3</v>
      </c>
      <c r="D64" s="2">
        <v>4.9693488930978996E-3</v>
      </c>
      <c r="E64" s="2">
        <v>5.27490363156827E-3</v>
      </c>
      <c r="F64" s="2">
        <v>5.5472626780166999E-3</v>
      </c>
      <c r="G64" s="2">
        <v>5.52431293841782E-3</v>
      </c>
      <c r="H64" s="2">
        <v>5.5445622146901496E-3</v>
      </c>
      <c r="I64" s="2">
        <v>5.8652729384436704E-3</v>
      </c>
      <c r="J64" s="2">
        <v>5.8828008986026E-3</v>
      </c>
      <c r="K64" s="2">
        <v>6.2600707499120296E-3</v>
      </c>
      <c r="L64" s="2">
        <v>6.5438857267157303E-3</v>
      </c>
      <c r="M64" s="2">
        <v>7.9387938793879405E-3</v>
      </c>
      <c r="N64" s="2">
        <v>8.8850723774140401E-3</v>
      </c>
      <c r="O64" s="2">
        <v>9.6888296508945496E-3</v>
      </c>
    </row>
    <row r="65" spans="1:15" x14ac:dyDescent="0.3">
      <c r="A65" s="8" t="s">
        <v>13</v>
      </c>
      <c r="B65" s="8" t="s">
        <v>104</v>
      </c>
      <c r="C65" s="2">
        <v>0.17404014410705099</v>
      </c>
      <c r="D65" s="2">
        <v>0.17875399686360799</v>
      </c>
      <c r="E65" s="2">
        <v>0.1830797321972</v>
      </c>
      <c r="F65" s="2">
        <v>0.18903054020252599</v>
      </c>
      <c r="G65" s="2">
        <v>0.19273493233710201</v>
      </c>
      <c r="H65" s="2">
        <v>0.19564663701730001</v>
      </c>
      <c r="I65" s="2">
        <v>0.197967479674797</v>
      </c>
      <c r="J65" s="2">
        <v>0.200281765221033</v>
      </c>
      <c r="K65" s="2">
        <v>0.202785546274517</v>
      </c>
      <c r="L65" s="2">
        <v>0.204274371895733</v>
      </c>
      <c r="M65" s="2">
        <v>0.23353735373537399</v>
      </c>
      <c r="N65" s="2">
        <v>0.25354877151168898</v>
      </c>
      <c r="O65" s="2">
        <v>0.26291416756378</v>
      </c>
    </row>
    <row r="66" spans="1:15" x14ac:dyDescent="0.3">
      <c r="A66" s="8" t="s">
        <v>13</v>
      </c>
      <c r="B66" s="8" t="s">
        <v>105</v>
      </c>
      <c r="C66" s="2">
        <v>3.7097272259392702E-2</v>
      </c>
      <c r="D66" s="2">
        <v>3.8716115761389801E-2</v>
      </c>
      <c r="E66" s="2">
        <v>4.0921079326435399E-2</v>
      </c>
      <c r="F66" s="2">
        <v>4.2643321095735702E-2</v>
      </c>
      <c r="G66" s="2">
        <v>4.3956043956044001E-2</v>
      </c>
      <c r="H66" s="2">
        <v>4.4513234458572498E-2</v>
      </c>
      <c r="I66" s="2">
        <v>4.5954316686023997E-2</v>
      </c>
      <c r="J66" s="2">
        <v>4.7595476525911E-2</v>
      </c>
      <c r="K66" s="2">
        <v>4.8524808771507402E-2</v>
      </c>
      <c r="L66" s="2">
        <v>4.9559511293187801E-2</v>
      </c>
      <c r="M66" s="2">
        <v>5.9261926192619302E-2</v>
      </c>
      <c r="N66" s="2">
        <v>6.6050962111387598E-2</v>
      </c>
      <c r="O66" s="2">
        <v>7.0692571897267603E-2</v>
      </c>
    </row>
    <row r="67" spans="1:15" x14ac:dyDescent="0.3">
      <c r="A67" s="8" t="s">
        <v>13</v>
      </c>
      <c r="B67" s="8" t="s">
        <v>106</v>
      </c>
      <c r="C67" s="2">
        <v>6.46423057128152E-3</v>
      </c>
      <c r="D67" s="2">
        <v>6.3746155882772196E-3</v>
      </c>
      <c r="E67" s="2">
        <v>6.4313248123351596E-3</v>
      </c>
      <c r="F67" s="2">
        <v>6.3541372493645899E-3</v>
      </c>
      <c r="G67" s="2">
        <v>6.2993064801383104E-3</v>
      </c>
      <c r="H67" s="2">
        <v>6.0735487157383304E-3</v>
      </c>
      <c r="I67" s="2">
        <v>6.0007742934572198E-3</v>
      </c>
      <c r="J67" s="2">
        <v>5.9779918516544199E-3</v>
      </c>
      <c r="K67" s="2">
        <v>5.9081732817217103E-3</v>
      </c>
      <c r="L67" s="2">
        <v>5.74629300656201E-3</v>
      </c>
      <c r="M67" s="2">
        <v>6.4626462646264603E-3</v>
      </c>
      <c r="N67" s="2">
        <v>6.5893238933090303E-3</v>
      </c>
      <c r="O67" s="2">
        <v>6.6130107141026302E-3</v>
      </c>
    </row>
    <row r="68" spans="1:15" x14ac:dyDescent="0.3">
      <c r="A68" s="8" t="s">
        <v>13</v>
      </c>
      <c r="B68" s="8" t="s">
        <v>107</v>
      </c>
      <c r="C68" s="2">
        <v>3.2341739577972199E-2</v>
      </c>
      <c r="D68" s="2">
        <v>3.5803751451090597E-2</v>
      </c>
      <c r="E68" s="2">
        <v>3.9663217691215301E-2</v>
      </c>
      <c r="F68" s="2">
        <v>4.2986242788558497E-2</v>
      </c>
      <c r="G68" s="2">
        <v>4.6201538064105901E-2</v>
      </c>
      <c r="H68" s="2">
        <v>4.9783507376422897E-2</v>
      </c>
      <c r="I68" s="2">
        <v>5.43360433604336E-2</v>
      </c>
      <c r="J68" s="2">
        <v>5.9151658226402198E-2</v>
      </c>
      <c r="K68" s="2">
        <v>6.3860130016854005E-2</v>
      </c>
      <c r="L68" s="2">
        <v>7.0478193089946697E-2</v>
      </c>
      <c r="M68" s="2">
        <v>8.7236723672367206E-2</v>
      </c>
      <c r="N68" s="2">
        <v>0.101468578037924</v>
      </c>
      <c r="O68" s="2">
        <v>0.114352112916731</v>
      </c>
    </row>
    <row r="69" spans="1:15" x14ac:dyDescent="0.3">
      <c r="A69" s="8" t="s">
        <v>13</v>
      </c>
      <c r="B69" s="8" t="s">
        <v>108</v>
      </c>
      <c r="C69" s="2">
        <v>6.1554297478126603E-3</v>
      </c>
      <c r="D69" s="2">
        <v>6.6393759801225997E-3</v>
      </c>
      <c r="E69" s="2">
        <v>6.9993913572732802E-3</v>
      </c>
      <c r="F69" s="2">
        <v>7.6653084278049E-3</v>
      </c>
      <c r="G69" s="2">
        <v>8.1672396319774302E-3</v>
      </c>
      <c r="H69" s="2">
        <v>8.9927705178190105E-3</v>
      </c>
      <c r="I69" s="2">
        <v>9.27216415021293E-3</v>
      </c>
      <c r="J69" s="2">
        <v>9.5571716864029203E-3</v>
      </c>
      <c r="K69" s="2">
        <v>9.9457337062211805E-3</v>
      </c>
      <c r="L69" s="2">
        <v>1.0423086683827E-2</v>
      </c>
      <c r="M69" s="2">
        <v>1.24212421242124E-2</v>
      </c>
      <c r="N69" s="2">
        <v>1.35466685359784E-2</v>
      </c>
      <c r="O69" s="2">
        <v>1.41487671092428E-2</v>
      </c>
    </row>
    <row r="70" spans="1:15" x14ac:dyDescent="0.3">
      <c r="A70" s="8" t="s">
        <v>13</v>
      </c>
      <c r="B70" s="8" t="s">
        <v>17</v>
      </c>
      <c r="C70" s="2">
        <v>4.7761194029850703E-3</v>
      </c>
      <c r="D70" s="2">
        <v>4.9897150770860099E-3</v>
      </c>
      <c r="E70" s="2">
        <v>5.1328869953337396E-3</v>
      </c>
      <c r="F70" s="2">
        <v>5.0833097994916702E-3</v>
      </c>
      <c r="G70" s="2">
        <v>5.1467519821950204E-3</v>
      </c>
      <c r="H70" s="2">
        <v>5.3682333810074296E-3</v>
      </c>
      <c r="I70" s="2">
        <v>5.5942702284165697E-3</v>
      </c>
      <c r="J70" s="2">
        <v>5.7876099455507696E-3</v>
      </c>
      <c r="K70" s="2">
        <v>6.0007778786138897E-3</v>
      </c>
      <c r="L70" s="2">
        <v>6.1813435811913101E-3</v>
      </c>
      <c r="M70" s="2">
        <v>7.7047704770476996E-3</v>
      </c>
      <c r="N70" s="2">
        <v>8.4820020328765199E-3</v>
      </c>
      <c r="O70" s="2">
        <v>8.7148203209104404E-3</v>
      </c>
    </row>
    <row r="71" spans="1:15" x14ac:dyDescent="0.3">
      <c r="A71" s="8" t="s">
        <v>13</v>
      </c>
      <c r="B71" s="8" t="s">
        <v>109</v>
      </c>
      <c r="C71" s="2">
        <v>0.110777148739063</v>
      </c>
      <c r="D71" s="2">
        <v>0.115028207164824</v>
      </c>
      <c r="E71" s="2">
        <v>0.11965916007303699</v>
      </c>
      <c r="F71" s="2">
        <v>0.12559002703029801</v>
      </c>
      <c r="G71" s="2">
        <v>0.13135146950698501</v>
      </c>
      <c r="H71" s="2">
        <v>0.13722301679042301</v>
      </c>
      <c r="I71" s="2">
        <v>0.14156020131629901</v>
      </c>
      <c r="J71" s="2">
        <v>0.14701290789323401</v>
      </c>
      <c r="K71" s="2">
        <v>0.15187153890319099</v>
      </c>
      <c r="L71" s="2">
        <v>0.15560308885908</v>
      </c>
      <c r="M71" s="2">
        <v>0.18406840684068401</v>
      </c>
      <c r="N71" s="2">
        <v>0.20046615961585601</v>
      </c>
      <c r="O71" s="2">
        <v>0.20918986346781501</v>
      </c>
    </row>
    <row r="72" spans="1:15" x14ac:dyDescent="0.3">
      <c r="A72" s="8" t="s">
        <v>13</v>
      </c>
      <c r="B72" s="8" t="s">
        <v>110</v>
      </c>
      <c r="C72" s="2">
        <v>4.7781780751415301E-2</v>
      </c>
      <c r="D72" s="2">
        <v>5.0243375898657898E-2</v>
      </c>
      <c r="E72" s="2">
        <v>5.2789612497464E-2</v>
      </c>
      <c r="F72" s="2">
        <v>5.5734861015855099E-2</v>
      </c>
      <c r="G72" s="2">
        <v>5.8621306360908502E-2</v>
      </c>
      <c r="H72" s="2">
        <v>6.0794263435277503E-2</v>
      </c>
      <c r="I72" s="2">
        <v>6.3337204800619398E-2</v>
      </c>
      <c r="J72" s="2">
        <v>6.5929254083691893E-2</v>
      </c>
      <c r="K72" s="2">
        <v>6.7638397570055395E-2</v>
      </c>
      <c r="L72" s="2">
        <v>6.8212304680419097E-2</v>
      </c>
      <c r="M72" s="2">
        <v>8.0828082808280799E-2</v>
      </c>
      <c r="N72" s="2">
        <v>8.7045669622515906E-2</v>
      </c>
      <c r="O72" s="2">
        <v>8.94892431776627E-2</v>
      </c>
    </row>
    <row r="73" spans="1:15" x14ac:dyDescent="0.3">
      <c r="A73" s="8" t="s">
        <v>13</v>
      </c>
      <c r="B73" s="8" t="s">
        <v>111</v>
      </c>
      <c r="C73" s="2">
        <v>0.57572825527534699</v>
      </c>
      <c r="D73" s="2">
        <v>0.55848149732184704</v>
      </c>
      <c r="E73" s="2">
        <v>0.54004869141813805</v>
      </c>
      <c r="F73" s="2">
        <v>0.51936498971234901</v>
      </c>
      <c r="G73" s="2">
        <v>0.50199709874212595</v>
      </c>
      <c r="H73" s="2">
        <v>0.48606022609274901</v>
      </c>
      <c r="I73" s="2">
        <v>0.47011227255129701</v>
      </c>
      <c r="J73" s="2">
        <v>0.45282336366751702</v>
      </c>
      <c r="K73" s="2">
        <v>0.43720482284740603</v>
      </c>
      <c r="L73" s="2">
        <v>0.42297792118333799</v>
      </c>
      <c r="M73" s="2">
        <v>0.32054005400540098</v>
      </c>
      <c r="N73" s="2">
        <v>0.25391679226104902</v>
      </c>
      <c r="O73" s="2">
        <v>0.214196613181593</v>
      </c>
    </row>
    <row r="74" spans="1:15" x14ac:dyDescent="0.3">
      <c r="A74" s="8" t="s">
        <v>14</v>
      </c>
      <c r="B74" s="8" t="s">
        <v>103</v>
      </c>
      <c r="C74" s="2">
        <v>5.8139534883720897E-4</v>
      </c>
      <c r="D74" s="2">
        <v>5.78034682080925E-4</v>
      </c>
      <c r="E74" s="2">
        <v>5.8004640371229696E-4</v>
      </c>
      <c r="F74" s="2">
        <v>5.7836899942163096E-4</v>
      </c>
      <c r="G74" s="2">
        <v>5.7504312823461804E-4</v>
      </c>
      <c r="H74" s="2">
        <v>5.6850483229107401E-4</v>
      </c>
      <c r="I74" s="2">
        <v>5.6465273856578201E-4</v>
      </c>
      <c r="J74" s="2">
        <v>5.5803571428571404E-4</v>
      </c>
      <c r="K74" s="2">
        <v>5.4347826086956501E-4</v>
      </c>
      <c r="L74" s="2">
        <v>5.3937432578209305E-4</v>
      </c>
      <c r="M74" s="2">
        <v>1.5197568389057801E-3</v>
      </c>
      <c r="N74" s="2">
        <v>1.9920318725099601E-3</v>
      </c>
      <c r="O74" s="2">
        <v>1.9801980198019798E-3</v>
      </c>
    </row>
    <row r="75" spans="1:15" x14ac:dyDescent="0.3">
      <c r="A75" s="8" t="s">
        <v>14</v>
      </c>
      <c r="B75" s="8" t="s">
        <v>104</v>
      </c>
      <c r="C75" s="2">
        <v>0.39767441860465103</v>
      </c>
      <c r="D75" s="2">
        <v>0.41849710982659</v>
      </c>
      <c r="E75" s="2">
        <v>0.43851508120649701</v>
      </c>
      <c r="F75" s="2">
        <v>0.46153846153846201</v>
      </c>
      <c r="G75" s="2">
        <v>0.47671075330649798</v>
      </c>
      <c r="H75" s="2">
        <v>0.488345650938033</v>
      </c>
      <c r="I75" s="2">
        <v>0.50084697910784903</v>
      </c>
      <c r="J75" s="2">
        <v>0.515625</v>
      </c>
      <c r="K75" s="2">
        <v>0.51630434782608703</v>
      </c>
      <c r="L75" s="2">
        <v>0.51995685005393699</v>
      </c>
      <c r="M75" s="2">
        <v>0.58358662613981804</v>
      </c>
      <c r="N75" s="2">
        <v>0.62649402390438202</v>
      </c>
      <c r="O75" s="2">
        <v>0.66039603960395998</v>
      </c>
    </row>
    <row r="76" spans="1:15" x14ac:dyDescent="0.3">
      <c r="A76" s="8" t="s">
        <v>14</v>
      </c>
      <c r="B76" s="8" t="s">
        <v>105</v>
      </c>
      <c r="C76" s="2">
        <v>1.7441860465116301E-3</v>
      </c>
      <c r="D76" s="2">
        <v>1.73410404624277E-3</v>
      </c>
      <c r="E76" s="2">
        <v>2.32018561484919E-3</v>
      </c>
      <c r="F76" s="2">
        <v>1.73510699826489E-3</v>
      </c>
      <c r="G76" s="2">
        <v>1.15008625646924E-3</v>
      </c>
      <c r="H76" s="2">
        <v>1.13700966458215E-3</v>
      </c>
      <c r="I76" s="2">
        <v>1.1293054771315599E-3</v>
      </c>
      <c r="J76" s="2">
        <v>1.11607142857143E-3</v>
      </c>
      <c r="K76" s="2">
        <v>1.08695652173913E-3</v>
      </c>
      <c r="L76" s="2">
        <v>1.07874865156419E-3</v>
      </c>
      <c r="M76" s="2">
        <v>1.5197568389057801E-3</v>
      </c>
      <c r="N76" s="2">
        <v>9.9601593625498006E-4</v>
      </c>
      <c r="O76" s="2">
        <v>1.4851485148514899E-3</v>
      </c>
    </row>
    <row r="77" spans="1:15" x14ac:dyDescent="0.3">
      <c r="A77" s="8" t="s">
        <v>14</v>
      </c>
      <c r="B77" s="8" t="s">
        <v>106</v>
      </c>
      <c r="C77" s="2">
        <v>0</v>
      </c>
      <c r="D77" s="2">
        <v>0</v>
      </c>
      <c r="E77" s="2">
        <v>0</v>
      </c>
      <c r="F77" s="2">
        <v>0</v>
      </c>
      <c r="G77" s="2">
        <v>0</v>
      </c>
      <c r="H77" s="2">
        <v>0</v>
      </c>
      <c r="I77" s="2">
        <v>0</v>
      </c>
      <c r="J77" s="2">
        <v>0</v>
      </c>
      <c r="K77" s="2">
        <v>0</v>
      </c>
      <c r="L77" s="2">
        <v>0</v>
      </c>
      <c r="M77" s="2">
        <v>0</v>
      </c>
      <c r="N77" s="2">
        <v>0</v>
      </c>
      <c r="O77" s="2">
        <v>0</v>
      </c>
    </row>
    <row r="78" spans="1:15" x14ac:dyDescent="0.3">
      <c r="A78" s="8" t="s">
        <v>14</v>
      </c>
      <c r="B78" s="8" t="s">
        <v>107</v>
      </c>
      <c r="C78" s="2">
        <v>1.7441860465116301E-3</v>
      </c>
      <c r="D78" s="2">
        <v>1.73410404624277E-3</v>
      </c>
      <c r="E78" s="2">
        <v>2.32018561484919E-3</v>
      </c>
      <c r="F78" s="2">
        <v>1.73510699826489E-3</v>
      </c>
      <c r="G78" s="2">
        <v>1.7251293847038501E-3</v>
      </c>
      <c r="H78" s="2">
        <v>1.7055144968732201E-3</v>
      </c>
      <c r="I78" s="2">
        <v>1.6939582156973499E-3</v>
      </c>
      <c r="J78" s="2">
        <v>2.2321428571428601E-3</v>
      </c>
      <c r="K78" s="2">
        <v>2.17391304347826E-3</v>
      </c>
      <c r="L78" s="2">
        <v>2.15749730312837E-3</v>
      </c>
      <c r="M78" s="2">
        <v>4.5592705167173198E-3</v>
      </c>
      <c r="N78" s="2">
        <v>7.9681274900398405E-3</v>
      </c>
      <c r="O78" s="2">
        <v>1.0891089108910901E-2</v>
      </c>
    </row>
    <row r="79" spans="1:15" x14ac:dyDescent="0.3">
      <c r="A79" s="8" t="s">
        <v>14</v>
      </c>
      <c r="B79" s="8" t="s">
        <v>108</v>
      </c>
      <c r="C79" s="2">
        <v>0</v>
      </c>
      <c r="D79" s="2">
        <v>0</v>
      </c>
      <c r="E79" s="2">
        <v>0</v>
      </c>
      <c r="F79" s="2">
        <v>0</v>
      </c>
      <c r="G79" s="2">
        <v>0</v>
      </c>
      <c r="H79" s="2">
        <v>0</v>
      </c>
      <c r="I79" s="2">
        <v>0</v>
      </c>
      <c r="J79" s="2">
        <v>0</v>
      </c>
      <c r="K79" s="2">
        <v>0</v>
      </c>
      <c r="L79" s="2">
        <v>0</v>
      </c>
      <c r="M79" s="2">
        <v>0</v>
      </c>
      <c r="N79" s="2">
        <v>0</v>
      </c>
      <c r="O79" s="2">
        <v>9.9009900990098989E-4</v>
      </c>
    </row>
    <row r="80" spans="1:15" x14ac:dyDescent="0.3">
      <c r="A80" s="8" t="s">
        <v>14</v>
      </c>
      <c r="B80" s="8" t="s">
        <v>17</v>
      </c>
      <c r="C80" s="2">
        <v>2.3255813953488402E-3</v>
      </c>
      <c r="D80" s="2">
        <v>2.3121387283237E-3</v>
      </c>
      <c r="E80" s="2">
        <v>2.32018561484919E-3</v>
      </c>
      <c r="F80" s="2">
        <v>2.3134759976865199E-3</v>
      </c>
      <c r="G80" s="2">
        <v>2.30017251293847E-3</v>
      </c>
      <c r="H80" s="2">
        <v>2.2740193291642999E-3</v>
      </c>
      <c r="I80" s="2">
        <v>2.82326369282891E-3</v>
      </c>
      <c r="J80" s="2">
        <v>3.3482142857142899E-3</v>
      </c>
      <c r="K80" s="2">
        <v>4.3478260869565201E-3</v>
      </c>
      <c r="L80" s="2">
        <v>3.7756202804746499E-3</v>
      </c>
      <c r="M80" s="2">
        <v>4.5592705167173198E-3</v>
      </c>
      <c r="N80" s="2">
        <v>6.47410358565737E-3</v>
      </c>
      <c r="O80" s="2">
        <v>6.4356435643564396E-3</v>
      </c>
    </row>
    <row r="81" spans="1:15" x14ac:dyDescent="0.3">
      <c r="A81" s="8" t="s">
        <v>14</v>
      </c>
      <c r="B81" s="8" t="s">
        <v>109</v>
      </c>
      <c r="C81" s="2">
        <v>6.8023255813953507E-2</v>
      </c>
      <c r="D81" s="2">
        <v>7.1098265895953805E-2</v>
      </c>
      <c r="E81" s="2">
        <v>7.4245939675173997E-2</v>
      </c>
      <c r="F81" s="2">
        <v>7.5187969924811998E-2</v>
      </c>
      <c r="G81" s="2">
        <v>7.5905692926969498E-2</v>
      </c>
      <c r="H81" s="2">
        <v>7.78851620238772E-2</v>
      </c>
      <c r="I81" s="2">
        <v>8.1309994353472595E-2</v>
      </c>
      <c r="J81" s="2">
        <v>7.9799107142857095E-2</v>
      </c>
      <c r="K81" s="2">
        <v>8.5326086956521704E-2</v>
      </c>
      <c r="L81" s="2">
        <v>8.7378640776699004E-2</v>
      </c>
      <c r="M81" s="2">
        <v>0.108409321175279</v>
      </c>
      <c r="N81" s="2">
        <v>0.11902390438247</v>
      </c>
      <c r="O81" s="2">
        <v>0.117326732673267</v>
      </c>
    </row>
    <row r="82" spans="1:15" x14ac:dyDescent="0.3">
      <c r="A82" s="8" t="s">
        <v>14</v>
      </c>
      <c r="B82" s="8" t="s">
        <v>110</v>
      </c>
      <c r="C82" s="2">
        <v>4.9418604651162802E-2</v>
      </c>
      <c r="D82" s="2">
        <v>5.02890173410405E-2</v>
      </c>
      <c r="E82" s="2">
        <v>5.2784222737818999E-2</v>
      </c>
      <c r="F82" s="2">
        <v>5.3788316946211702E-2</v>
      </c>
      <c r="G82" s="2">
        <v>5.2328924669350199E-2</v>
      </c>
      <c r="H82" s="2">
        <v>5.5144968732234199E-2</v>
      </c>
      <c r="I82" s="2">
        <v>5.4771315640880898E-2</v>
      </c>
      <c r="J82" s="2">
        <v>5.46875E-2</v>
      </c>
      <c r="K82" s="2">
        <v>5.76086956521739E-2</v>
      </c>
      <c r="L82" s="2">
        <v>6.0409924487594399E-2</v>
      </c>
      <c r="M82" s="2">
        <v>7.0415400202634204E-2</v>
      </c>
      <c r="N82" s="2">
        <v>7.3207171314740999E-2</v>
      </c>
      <c r="O82" s="2">
        <v>7.2772277227722795E-2</v>
      </c>
    </row>
    <row r="83" spans="1:15" x14ac:dyDescent="0.3">
      <c r="A83" s="8" t="s">
        <v>14</v>
      </c>
      <c r="B83" s="8" t="s">
        <v>111</v>
      </c>
      <c r="C83" s="2">
        <v>0.47848837209302297</v>
      </c>
      <c r="D83" s="2">
        <v>0.45375722543352598</v>
      </c>
      <c r="E83" s="2">
        <v>0.42691415313225101</v>
      </c>
      <c r="F83" s="2">
        <v>0.40312319259687701</v>
      </c>
      <c r="G83" s="2">
        <v>0.38930419781483599</v>
      </c>
      <c r="H83" s="2">
        <v>0.37293916998294502</v>
      </c>
      <c r="I83" s="2">
        <v>0.35686053077357399</v>
      </c>
      <c r="J83" s="2">
        <v>0.34263392857142899</v>
      </c>
      <c r="K83" s="2">
        <v>0.33260869565217399</v>
      </c>
      <c r="L83" s="2">
        <v>0.32470334412082003</v>
      </c>
      <c r="M83" s="2">
        <v>0.22543059777102301</v>
      </c>
      <c r="N83" s="2">
        <v>0.16384462151394399</v>
      </c>
      <c r="O83" s="2">
        <v>0.127722772277228</v>
      </c>
    </row>
    <row r="84" spans="1:15" x14ac:dyDescent="0.3">
      <c r="A84" s="8" t="s">
        <v>15</v>
      </c>
      <c r="B84" s="8" t="s">
        <v>103</v>
      </c>
      <c r="C84" s="2">
        <v>9.9783801762847206E-4</v>
      </c>
      <c r="D84" s="2">
        <v>1.0028413839211099E-3</v>
      </c>
      <c r="E84" s="2">
        <v>1.00840336134454E-3</v>
      </c>
      <c r="F84" s="2">
        <v>1.1770640659155901E-3</v>
      </c>
      <c r="G84" s="2">
        <v>1.15951631605102E-3</v>
      </c>
      <c r="H84" s="2">
        <v>1.6417665407979E-3</v>
      </c>
      <c r="I84" s="2">
        <v>1.9623875715453799E-3</v>
      </c>
      <c r="J84" s="2">
        <v>1.94206182230134E-3</v>
      </c>
      <c r="K84" s="2">
        <v>2.4232633279483002E-3</v>
      </c>
      <c r="L84" s="2">
        <v>2.9817953546767101E-3</v>
      </c>
      <c r="M84" s="2">
        <v>3.3577533577533601E-3</v>
      </c>
      <c r="N84" s="2">
        <v>3.7861578070574001E-3</v>
      </c>
      <c r="O84" s="2">
        <v>4.24306713138354E-3</v>
      </c>
    </row>
    <row r="85" spans="1:15" x14ac:dyDescent="0.3">
      <c r="A85" s="8" t="s">
        <v>15</v>
      </c>
      <c r="B85" s="8" t="s">
        <v>104</v>
      </c>
      <c r="C85" s="2">
        <v>0.181939131880925</v>
      </c>
      <c r="D85" s="2">
        <v>0.18836703994651499</v>
      </c>
      <c r="E85" s="2">
        <v>0.19394957983193301</v>
      </c>
      <c r="F85" s="2">
        <v>0.201446107280982</v>
      </c>
      <c r="G85" s="2">
        <v>0.206062613881067</v>
      </c>
      <c r="H85" s="2">
        <v>0.209489410605812</v>
      </c>
      <c r="I85" s="2">
        <v>0.21242845461978699</v>
      </c>
      <c r="J85" s="2">
        <v>0.21799643955332601</v>
      </c>
      <c r="K85" s="2">
        <v>0.223586429725363</v>
      </c>
      <c r="L85" s="2">
        <v>0.22128060263653501</v>
      </c>
      <c r="M85" s="2">
        <v>0.25625763125763101</v>
      </c>
      <c r="N85" s="2">
        <v>0.27593518097834302</v>
      </c>
      <c r="O85" s="2">
        <v>0.286710107592059</v>
      </c>
    </row>
    <row r="86" spans="1:15" x14ac:dyDescent="0.3">
      <c r="A86" s="8" t="s">
        <v>15</v>
      </c>
      <c r="B86" s="8" t="s">
        <v>105</v>
      </c>
      <c r="C86" s="2">
        <v>7.3174787959421296E-3</v>
      </c>
      <c r="D86" s="2">
        <v>7.6884506100618399E-3</v>
      </c>
      <c r="E86" s="2">
        <v>7.8991596638655504E-3</v>
      </c>
      <c r="F86" s="2">
        <v>8.4076004708256297E-3</v>
      </c>
      <c r="G86" s="2">
        <v>8.4479045883717099E-3</v>
      </c>
      <c r="H86" s="2">
        <v>9.0297159743884404E-3</v>
      </c>
      <c r="I86" s="2">
        <v>9.6484055600981194E-3</v>
      </c>
      <c r="J86" s="2">
        <v>9.7103091115067208E-3</v>
      </c>
      <c r="K86" s="2">
        <v>9.5315024232633296E-3</v>
      </c>
      <c r="L86" s="2">
        <v>1.06716886377903E-2</v>
      </c>
      <c r="M86" s="2">
        <v>1.3431013431013401E-2</v>
      </c>
      <c r="N86" s="2">
        <v>1.5144631228229601E-2</v>
      </c>
      <c r="O86" s="2">
        <v>1.5759963630853201E-2</v>
      </c>
    </row>
    <row r="87" spans="1:15" x14ac:dyDescent="0.3">
      <c r="A87" s="8" t="s">
        <v>15</v>
      </c>
      <c r="B87" s="8" t="s">
        <v>106</v>
      </c>
      <c r="C87" s="2">
        <v>1.82936969898553E-3</v>
      </c>
      <c r="D87" s="2">
        <v>1.6714023065351801E-3</v>
      </c>
      <c r="E87" s="2">
        <v>1.5126050420168099E-3</v>
      </c>
      <c r="F87" s="2">
        <v>1.6815200941651301E-3</v>
      </c>
      <c r="G87" s="2">
        <v>1.65645188007288E-3</v>
      </c>
      <c r="H87" s="2">
        <v>1.6417665407979E-3</v>
      </c>
      <c r="I87" s="2">
        <v>1.6353229762878199E-3</v>
      </c>
      <c r="J87" s="2">
        <v>1.7802233371095599E-3</v>
      </c>
      <c r="K87" s="2">
        <v>1.7770597738287601E-3</v>
      </c>
      <c r="L87" s="2">
        <v>1.7263025737602E-3</v>
      </c>
      <c r="M87" s="2">
        <v>1.83150183150183E-3</v>
      </c>
      <c r="N87" s="2">
        <v>1.5144631228229601E-3</v>
      </c>
      <c r="O87" s="2">
        <v>1.21230489468101E-3</v>
      </c>
    </row>
    <row r="88" spans="1:15" x14ac:dyDescent="0.3">
      <c r="A88" s="8" t="s">
        <v>15</v>
      </c>
      <c r="B88" s="8" t="s">
        <v>107</v>
      </c>
      <c r="C88" s="2">
        <v>8.4816231498420092E-3</v>
      </c>
      <c r="D88" s="2">
        <v>1.03626943005181E-2</v>
      </c>
      <c r="E88" s="2">
        <v>1.1260504201680699E-2</v>
      </c>
      <c r="F88" s="2">
        <v>1.1770640659155901E-2</v>
      </c>
      <c r="G88" s="2">
        <v>1.3748550604604899E-2</v>
      </c>
      <c r="H88" s="2">
        <v>1.49400755212609E-2</v>
      </c>
      <c r="I88" s="2">
        <v>1.60261651676206E-2</v>
      </c>
      <c r="J88" s="2">
        <v>1.7802233371095599E-2</v>
      </c>
      <c r="K88" s="2">
        <v>1.72859450726979E-2</v>
      </c>
      <c r="L88" s="2">
        <v>2.2284996861267999E-2</v>
      </c>
      <c r="M88" s="2">
        <v>2.6404151404151401E-2</v>
      </c>
      <c r="N88" s="2">
        <v>3.16522792669999E-2</v>
      </c>
      <c r="O88" s="2">
        <v>3.48537657220791E-2</v>
      </c>
    </row>
    <row r="89" spans="1:15" x14ac:dyDescent="0.3">
      <c r="A89" s="8" t="s">
        <v>15</v>
      </c>
      <c r="B89" s="8" t="s">
        <v>108</v>
      </c>
      <c r="C89" s="2">
        <v>8.3153168135706001E-4</v>
      </c>
      <c r="D89" s="2">
        <v>6.6856092261407304E-4</v>
      </c>
      <c r="E89" s="2">
        <v>8.40336134453782E-4</v>
      </c>
      <c r="F89" s="2">
        <v>1.00891205649908E-3</v>
      </c>
      <c r="G89" s="2">
        <v>8.2822594003644195E-4</v>
      </c>
      <c r="H89" s="2">
        <v>1.47758988671811E-3</v>
      </c>
      <c r="I89" s="2">
        <v>2.2894521668029399E-3</v>
      </c>
      <c r="J89" s="2">
        <v>2.4275772778766802E-3</v>
      </c>
      <c r="K89" s="2">
        <v>2.1001615508885298E-3</v>
      </c>
      <c r="L89" s="2">
        <v>2.1971123666038898E-3</v>
      </c>
      <c r="M89" s="2">
        <v>2.5946275946275902E-3</v>
      </c>
      <c r="N89" s="2">
        <v>2.5745873087990299E-3</v>
      </c>
      <c r="O89" s="2">
        <v>2.5761479011971499E-3</v>
      </c>
    </row>
    <row r="90" spans="1:15" x14ac:dyDescent="0.3">
      <c r="A90" s="8" t="s">
        <v>15</v>
      </c>
      <c r="B90" s="8" t="s">
        <v>17</v>
      </c>
      <c r="C90" s="2">
        <v>2.6609013803425901E-3</v>
      </c>
      <c r="D90" s="2">
        <v>3.00852415176333E-3</v>
      </c>
      <c r="E90" s="2">
        <v>3.0252100840336099E-3</v>
      </c>
      <c r="F90" s="2">
        <v>3.1948881789137401E-3</v>
      </c>
      <c r="G90" s="2">
        <v>3.4785489481530601E-3</v>
      </c>
      <c r="H90" s="2">
        <v>3.6118863897553798E-3</v>
      </c>
      <c r="I90" s="2">
        <v>3.5977105478331999E-3</v>
      </c>
      <c r="J90" s="2">
        <v>4.0459621297944696E-3</v>
      </c>
      <c r="K90" s="2">
        <v>4.5234248788368304E-3</v>
      </c>
      <c r="L90" s="2">
        <v>4.7080979284369103E-3</v>
      </c>
      <c r="M90" s="2">
        <v>6.41025641025641E-3</v>
      </c>
      <c r="N90" s="2">
        <v>6.8150840527033199E-3</v>
      </c>
      <c r="O90" s="2">
        <v>6.6676769207455701E-3</v>
      </c>
    </row>
    <row r="91" spans="1:15" x14ac:dyDescent="0.3">
      <c r="A91" s="8" t="s">
        <v>15</v>
      </c>
      <c r="B91" s="8" t="s">
        <v>109</v>
      </c>
      <c r="C91" s="2">
        <v>0.14052885414934299</v>
      </c>
      <c r="D91" s="2">
        <v>0.14825338458967099</v>
      </c>
      <c r="E91" s="2">
        <v>0.155798319327731</v>
      </c>
      <c r="F91" s="2">
        <v>0.16445266520934901</v>
      </c>
      <c r="G91" s="2">
        <v>0.16846115620341201</v>
      </c>
      <c r="H91" s="2">
        <v>0.175340666557216</v>
      </c>
      <c r="I91" s="2">
        <v>0.188716271463614</v>
      </c>
      <c r="J91" s="2">
        <v>0.19679559799320301</v>
      </c>
      <c r="K91" s="2">
        <v>0.204846526655897</v>
      </c>
      <c r="L91" s="2">
        <v>0.21343377275580699</v>
      </c>
      <c r="M91" s="2">
        <v>0.25671550671550702</v>
      </c>
      <c r="N91" s="2">
        <v>0.28456762077843401</v>
      </c>
      <c r="O91" s="2">
        <v>0.30262160933474802</v>
      </c>
    </row>
    <row r="92" spans="1:15" x14ac:dyDescent="0.3">
      <c r="A92" s="8" t="s">
        <v>15</v>
      </c>
      <c r="B92" s="8" t="s">
        <v>110</v>
      </c>
      <c r="C92" s="2">
        <v>4.88940628637951E-2</v>
      </c>
      <c r="D92" s="2">
        <v>4.9473508273441401E-2</v>
      </c>
      <c r="E92" s="2">
        <v>5.0420168067226899E-2</v>
      </c>
      <c r="F92" s="2">
        <v>5.0613754834370299E-2</v>
      </c>
      <c r="G92" s="2">
        <v>5.5159847606426997E-2</v>
      </c>
      <c r="H92" s="2">
        <v>5.5491709078968998E-2</v>
      </c>
      <c r="I92" s="2">
        <v>5.5764513491414598E-2</v>
      </c>
      <c r="J92" s="2">
        <v>5.7290823757889603E-2</v>
      </c>
      <c r="K92" s="2">
        <v>5.7189014539580002E-2</v>
      </c>
      <c r="L92" s="2">
        <v>5.8066541117388598E-2</v>
      </c>
      <c r="M92" s="2">
        <v>6.6239316239316198E-2</v>
      </c>
      <c r="N92" s="2">
        <v>7.2997122520066599E-2</v>
      </c>
      <c r="O92" s="2">
        <v>7.6678284588573994E-2</v>
      </c>
    </row>
    <row r="93" spans="1:15" x14ac:dyDescent="0.3">
      <c r="A93" s="8" t="s">
        <v>15</v>
      </c>
      <c r="B93" s="8" t="s">
        <v>111</v>
      </c>
      <c r="C93" s="2">
        <v>0.60651920838183904</v>
      </c>
      <c r="D93" s="2">
        <v>0.58950359351495896</v>
      </c>
      <c r="E93" s="2">
        <v>0.57428571428571396</v>
      </c>
      <c r="F93" s="2">
        <v>0.55624684714982298</v>
      </c>
      <c r="G93" s="2">
        <v>0.54099718403180397</v>
      </c>
      <c r="H93" s="2">
        <v>0.52733541290428498</v>
      </c>
      <c r="I93" s="2">
        <v>0.50793131643499601</v>
      </c>
      <c r="J93" s="2">
        <v>0.49020877164589699</v>
      </c>
      <c r="K93" s="2">
        <v>0.47673667205169601</v>
      </c>
      <c r="L93" s="2">
        <v>0.462649089767734</v>
      </c>
      <c r="M93" s="2">
        <v>0.36675824175824201</v>
      </c>
      <c r="N93" s="2">
        <v>0.305012872936544</v>
      </c>
      <c r="O93" s="2">
        <v>0.26867707228367899</v>
      </c>
    </row>
    <row r="94" spans="1:15" x14ac:dyDescent="0.3">
      <c r="A94" s="8" t="s">
        <v>16</v>
      </c>
      <c r="B94" s="8" t="s">
        <v>103</v>
      </c>
      <c r="C94" s="2">
        <v>4.9656226126814397E-3</v>
      </c>
      <c r="D94" s="2">
        <v>5.0781250000000002E-3</v>
      </c>
      <c r="E94" s="2">
        <v>4.6911649726348696E-3</v>
      </c>
      <c r="F94" s="2">
        <v>4.7040376323010599E-3</v>
      </c>
      <c r="G94" s="2">
        <v>4.2935206869633103E-3</v>
      </c>
      <c r="H94" s="2">
        <v>4.245465071401E-3</v>
      </c>
      <c r="I94" s="2">
        <v>5.0000000000000001E-3</v>
      </c>
      <c r="J94" s="2">
        <v>4.5889101338432098E-3</v>
      </c>
      <c r="K94" s="2">
        <v>3.8343558282208602E-3</v>
      </c>
      <c r="L94" s="2">
        <v>3.7495313085864298E-3</v>
      </c>
      <c r="M94" s="2">
        <v>4.7978067169294003E-3</v>
      </c>
      <c r="N94" s="2">
        <v>5.7027843005702803E-3</v>
      </c>
      <c r="O94" s="2">
        <v>5.1334702258726897E-3</v>
      </c>
    </row>
    <row r="95" spans="1:15" x14ac:dyDescent="0.3">
      <c r="A95" s="8" t="s">
        <v>16</v>
      </c>
      <c r="B95" s="8" t="s">
        <v>104</v>
      </c>
      <c r="C95" s="2">
        <v>0.17265087853323099</v>
      </c>
      <c r="D95" s="2">
        <v>0.181640625</v>
      </c>
      <c r="E95" s="2">
        <v>0.18686473807662199</v>
      </c>
      <c r="F95" s="2">
        <v>0.18580948647589199</v>
      </c>
      <c r="G95" s="2">
        <v>0.19008587041373901</v>
      </c>
      <c r="H95" s="2">
        <v>0.19451949054419099</v>
      </c>
      <c r="I95" s="2">
        <v>0.20192307692307701</v>
      </c>
      <c r="J95" s="2">
        <v>0.206883365200765</v>
      </c>
      <c r="K95" s="2">
        <v>0.20360429447852799</v>
      </c>
      <c r="L95" s="2">
        <v>0.20997375328084</v>
      </c>
      <c r="M95" s="2">
        <v>0.234064427690199</v>
      </c>
      <c r="N95" s="2">
        <v>0.254948004025495</v>
      </c>
      <c r="O95" s="2">
        <v>0.25872689938398402</v>
      </c>
    </row>
    <row r="96" spans="1:15" x14ac:dyDescent="0.3">
      <c r="A96" s="8" t="s">
        <v>16</v>
      </c>
      <c r="B96" s="8" t="s">
        <v>105</v>
      </c>
      <c r="C96" s="2">
        <v>2.7501909854851E-2</v>
      </c>
      <c r="D96" s="2">
        <v>2.8515624999999999E-2</v>
      </c>
      <c r="E96" s="2">
        <v>3.0101641907740399E-2</v>
      </c>
      <c r="F96" s="2">
        <v>3.0968247745981999E-2</v>
      </c>
      <c r="G96" s="2">
        <v>2.8493364558938299E-2</v>
      </c>
      <c r="H96" s="2">
        <v>2.9332304129679701E-2</v>
      </c>
      <c r="I96" s="2">
        <v>2.65384615384615E-2</v>
      </c>
      <c r="J96" s="2">
        <v>2.8298279158699799E-2</v>
      </c>
      <c r="K96" s="2">
        <v>2.7607361963190202E-2</v>
      </c>
      <c r="L96" s="2">
        <v>2.6621672290963599E-2</v>
      </c>
      <c r="M96" s="2">
        <v>3.6326250856751202E-2</v>
      </c>
      <c r="N96" s="2">
        <v>3.92485743039249E-2</v>
      </c>
      <c r="O96" s="2">
        <v>3.9698836413415498E-2</v>
      </c>
    </row>
    <row r="97" spans="1:15" x14ac:dyDescent="0.3">
      <c r="A97" s="8" t="s">
        <v>16</v>
      </c>
      <c r="B97" s="8" t="s">
        <v>106</v>
      </c>
      <c r="C97" s="2">
        <v>3.8197097020626399E-4</v>
      </c>
      <c r="D97" s="2">
        <v>3.9062500000000002E-4</v>
      </c>
      <c r="E97" s="2">
        <v>3.9093041438623903E-4</v>
      </c>
      <c r="F97" s="2">
        <v>7.8400627205017597E-4</v>
      </c>
      <c r="G97" s="2">
        <v>7.8064012490241998E-4</v>
      </c>
      <c r="H97" s="2">
        <v>7.7190274025472805E-4</v>
      </c>
      <c r="I97" s="2">
        <v>7.6923076923076901E-4</v>
      </c>
      <c r="J97" s="2">
        <v>7.6481835564053504E-4</v>
      </c>
      <c r="K97" s="2">
        <v>3.8343558282208601E-4</v>
      </c>
      <c r="L97" s="2">
        <v>3.7495313085864301E-4</v>
      </c>
      <c r="M97" s="2">
        <v>1.02810143934202E-3</v>
      </c>
      <c r="N97" s="2">
        <v>1.0063737001006401E-3</v>
      </c>
      <c r="O97" s="2">
        <v>1.02669404517454E-3</v>
      </c>
    </row>
    <row r="98" spans="1:15" x14ac:dyDescent="0.3">
      <c r="A98" s="8" t="s">
        <v>16</v>
      </c>
      <c r="B98" s="8" t="s">
        <v>107</v>
      </c>
      <c r="C98" s="2">
        <v>1.41329258976318E-2</v>
      </c>
      <c r="D98" s="2">
        <v>1.4453125000000001E-2</v>
      </c>
      <c r="E98" s="2">
        <v>1.60281469898358E-2</v>
      </c>
      <c r="F98" s="2">
        <v>1.7248137985103901E-2</v>
      </c>
      <c r="G98" s="2">
        <v>1.95160031225605E-2</v>
      </c>
      <c r="H98" s="2">
        <v>2.1999228097259699E-2</v>
      </c>
      <c r="I98" s="2">
        <v>2.1538461538461499E-2</v>
      </c>
      <c r="J98" s="2">
        <v>2.25621414913958E-2</v>
      </c>
      <c r="K98" s="2">
        <v>2.1855828220858901E-2</v>
      </c>
      <c r="L98" s="2">
        <v>2.5496812898387702E-2</v>
      </c>
      <c r="M98" s="2">
        <v>3.6326250856751202E-2</v>
      </c>
      <c r="N98" s="2">
        <v>4.7299563904730002E-2</v>
      </c>
      <c r="O98" s="2">
        <v>6.0232717316906201E-2</v>
      </c>
    </row>
    <row r="99" spans="1:15" x14ac:dyDescent="0.3">
      <c r="A99" s="8" t="s">
        <v>16</v>
      </c>
      <c r="B99" s="8" t="s">
        <v>108</v>
      </c>
      <c r="C99" s="2">
        <v>1.14591291061879E-3</v>
      </c>
      <c r="D99" s="2">
        <v>1.5625000000000001E-3</v>
      </c>
      <c r="E99" s="2">
        <v>1.56372165754496E-3</v>
      </c>
      <c r="F99" s="2">
        <v>1.17600940807526E-3</v>
      </c>
      <c r="G99" s="2">
        <v>1.17096018735363E-3</v>
      </c>
      <c r="H99" s="2">
        <v>1.15785411038209E-3</v>
      </c>
      <c r="I99" s="2">
        <v>1.1538461538461501E-3</v>
      </c>
      <c r="J99" s="2">
        <v>1.5296367112810701E-3</v>
      </c>
      <c r="K99" s="2">
        <v>1.5337423312883399E-3</v>
      </c>
      <c r="L99" s="2">
        <v>1.1248593925759301E-3</v>
      </c>
      <c r="M99" s="2">
        <v>1.71350239890336E-3</v>
      </c>
      <c r="N99" s="2">
        <v>3.0191211003019101E-3</v>
      </c>
      <c r="O99" s="2">
        <v>3.4223134839151299E-3</v>
      </c>
    </row>
    <row r="100" spans="1:15" x14ac:dyDescent="0.3">
      <c r="A100" s="8" t="s">
        <v>16</v>
      </c>
      <c r="B100" s="8" t="s">
        <v>17</v>
      </c>
      <c r="C100" s="2">
        <v>3.4377387318563798E-3</v>
      </c>
      <c r="D100" s="2">
        <v>3.5156250000000001E-3</v>
      </c>
      <c r="E100" s="2">
        <v>3.9093041438623896E-3</v>
      </c>
      <c r="F100" s="2">
        <v>3.9200313602508804E-3</v>
      </c>
      <c r="G100" s="2">
        <v>3.9032006245120999E-3</v>
      </c>
      <c r="H100" s="2">
        <v>4.245465071401E-3</v>
      </c>
      <c r="I100" s="2">
        <v>4.2307692307692298E-3</v>
      </c>
      <c r="J100" s="2">
        <v>3.4416826003824102E-3</v>
      </c>
      <c r="K100" s="2">
        <v>3.0674846625766898E-3</v>
      </c>
      <c r="L100" s="2">
        <v>2.9996250468691402E-3</v>
      </c>
      <c r="M100" s="2">
        <v>5.4832076764907501E-3</v>
      </c>
      <c r="N100" s="2">
        <v>5.7027843005702803E-3</v>
      </c>
      <c r="O100" s="2">
        <v>6.1601642710472299E-3</v>
      </c>
    </row>
    <row r="101" spans="1:15" x14ac:dyDescent="0.3">
      <c r="A101" s="8" t="s">
        <v>16</v>
      </c>
      <c r="B101" s="8" t="s">
        <v>109</v>
      </c>
      <c r="C101" s="2">
        <v>0.12070282658518</v>
      </c>
      <c r="D101" s="2">
        <v>0.123828125</v>
      </c>
      <c r="E101" s="2">
        <v>0.12705238467552801</v>
      </c>
      <c r="F101" s="2">
        <v>0.135633085064681</v>
      </c>
      <c r="G101" s="2">
        <v>0.14363778298204499</v>
      </c>
      <c r="H101" s="2">
        <v>0.15090698571979899</v>
      </c>
      <c r="I101" s="2">
        <v>0.16538461538461499</v>
      </c>
      <c r="J101" s="2">
        <v>0.1717017208413</v>
      </c>
      <c r="K101" s="2">
        <v>0.185966257668712</v>
      </c>
      <c r="L101" s="2">
        <v>0.18972628421447299</v>
      </c>
      <c r="M101" s="2">
        <v>0.237491432488005</v>
      </c>
      <c r="N101" s="2">
        <v>0.26534719892653502</v>
      </c>
      <c r="O101" s="2">
        <v>0.282683093771389</v>
      </c>
    </row>
    <row r="102" spans="1:15" x14ac:dyDescent="0.3">
      <c r="A102" s="8" t="s">
        <v>16</v>
      </c>
      <c r="B102" s="8" t="s">
        <v>110</v>
      </c>
      <c r="C102" s="2">
        <v>5.1948051948052E-2</v>
      </c>
      <c r="D102" s="2">
        <v>5.4296875000000001E-2</v>
      </c>
      <c r="E102" s="2">
        <v>5.7857701329163402E-2</v>
      </c>
      <c r="F102" s="2">
        <v>5.9584476675813403E-2</v>
      </c>
      <c r="G102" s="2">
        <v>6.2060889929742402E-2</v>
      </c>
      <c r="H102" s="2">
        <v>6.6383635661906595E-2</v>
      </c>
      <c r="I102" s="2">
        <v>6.8076923076923104E-2</v>
      </c>
      <c r="J102" s="2">
        <v>6.8451242829827896E-2</v>
      </c>
      <c r="K102" s="2">
        <v>6.9401840490797506E-2</v>
      </c>
      <c r="L102" s="2">
        <v>7.0491188601424795E-2</v>
      </c>
      <c r="M102" s="2">
        <v>8.5332419465387194E-2</v>
      </c>
      <c r="N102" s="2">
        <v>9.0238175109023794E-2</v>
      </c>
      <c r="O102" s="2">
        <v>9.4113620807665999E-2</v>
      </c>
    </row>
    <row r="103" spans="1:15" x14ac:dyDescent="0.3">
      <c r="A103" s="8" t="s">
        <v>16</v>
      </c>
      <c r="B103" s="8" t="s">
        <v>111</v>
      </c>
      <c r="C103" s="2">
        <v>0.60313216195569097</v>
      </c>
      <c r="D103" s="2">
        <v>0.58671874999999996</v>
      </c>
      <c r="E103" s="2">
        <v>0.57154026583268203</v>
      </c>
      <c r="F103" s="2">
        <v>0.56017248137985098</v>
      </c>
      <c r="G103" s="2">
        <v>0.54605776736924305</v>
      </c>
      <c r="H103" s="2">
        <v>0.52643766885372401</v>
      </c>
      <c r="I103" s="2">
        <v>0.50538461538461499</v>
      </c>
      <c r="J103" s="2">
        <v>0.49177820267686401</v>
      </c>
      <c r="K103" s="2">
        <v>0.48274539877300598</v>
      </c>
      <c r="L103" s="2">
        <v>0.46944131983502102</v>
      </c>
      <c r="M103" s="2">
        <v>0.35743660041124098</v>
      </c>
      <c r="N103" s="2">
        <v>0.28748742032874902</v>
      </c>
      <c r="O103" s="2">
        <v>0.24880219028063</v>
      </c>
    </row>
    <row r="104" spans="1:15" x14ac:dyDescent="0.3">
      <c r="A104" s="8" t="s">
        <v>17</v>
      </c>
      <c r="B104" s="8" t="s">
        <v>103</v>
      </c>
      <c r="C104" s="2">
        <v>2.92397660818713E-3</v>
      </c>
      <c r="D104" s="2">
        <v>3.2822757111597399E-3</v>
      </c>
      <c r="E104" s="2">
        <v>1.3297872340425499E-3</v>
      </c>
      <c r="F104" s="2">
        <v>3.9603960396039596E-3</v>
      </c>
      <c r="G104" s="2">
        <v>4.4150110375275903E-3</v>
      </c>
      <c r="H104" s="2">
        <v>2.2271714922049001E-3</v>
      </c>
      <c r="I104" s="2">
        <v>0</v>
      </c>
      <c r="J104" s="2">
        <v>0</v>
      </c>
      <c r="K104" s="2">
        <v>0</v>
      </c>
      <c r="L104" s="2">
        <v>0</v>
      </c>
      <c r="M104" s="2">
        <v>0</v>
      </c>
      <c r="N104" s="2">
        <v>0</v>
      </c>
      <c r="O104" s="2">
        <v>1.1510791366906499E-2</v>
      </c>
    </row>
    <row r="105" spans="1:15" x14ac:dyDescent="0.3">
      <c r="A105" s="8" t="s">
        <v>17</v>
      </c>
      <c r="B105" s="8" t="s">
        <v>104</v>
      </c>
      <c r="C105" s="2">
        <v>0.208576998050682</v>
      </c>
      <c r="D105" s="2">
        <v>0.236323851203501</v>
      </c>
      <c r="E105" s="2">
        <v>0.25132978723404298</v>
      </c>
      <c r="F105" s="2">
        <v>0.28514851485148501</v>
      </c>
      <c r="G105" s="2">
        <v>0.33774834437086099</v>
      </c>
      <c r="H105" s="2">
        <v>0.36080178173719402</v>
      </c>
      <c r="I105" s="2">
        <v>0.37990196078431399</v>
      </c>
      <c r="J105" s="2">
        <v>0.376590330788804</v>
      </c>
      <c r="K105" s="2">
        <v>0.37777777777777799</v>
      </c>
      <c r="L105" s="2">
        <v>0.36666666666666697</v>
      </c>
      <c r="M105" s="2">
        <v>0.38826185101580102</v>
      </c>
      <c r="N105" s="2">
        <v>0.39331619537275098</v>
      </c>
      <c r="O105" s="2">
        <v>0.36690647482014399</v>
      </c>
    </row>
    <row r="106" spans="1:15" x14ac:dyDescent="0.3">
      <c r="A106" s="8" t="s">
        <v>17</v>
      </c>
      <c r="B106" s="8" t="s">
        <v>105</v>
      </c>
      <c r="C106" s="2">
        <v>6.8226120857699801E-3</v>
      </c>
      <c r="D106" s="2">
        <v>9.8468271334792093E-3</v>
      </c>
      <c r="E106" s="2">
        <v>9.3085106382978702E-3</v>
      </c>
      <c r="F106" s="2">
        <v>7.9207920792079192E-3</v>
      </c>
      <c r="G106" s="2">
        <v>1.1037527593818999E-2</v>
      </c>
      <c r="H106" s="2">
        <v>1.1135857461024501E-2</v>
      </c>
      <c r="I106" s="2">
        <v>1.9607843137254902E-2</v>
      </c>
      <c r="J106" s="2">
        <v>1.5267175572519101E-2</v>
      </c>
      <c r="K106" s="2">
        <v>2.2222222222222199E-2</v>
      </c>
      <c r="L106" s="2">
        <v>3.0769230769230799E-2</v>
      </c>
      <c r="M106" s="2">
        <v>2.2573363431151201E-2</v>
      </c>
      <c r="N106" s="2">
        <v>2.8277634961439601E-2</v>
      </c>
      <c r="O106" s="2">
        <v>3.4532374100719403E-2</v>
      </c>
    </row>
    <row r="107" spans="1:15" x14ac:dyDescent="0.3">
      <c r="A107" s="8" t="s">
        <v>17</v>
      </c>
      <c r="B107" s="8" t="s">
        <v>106</v>
      </c>
      <c r="C107" s="2">
        <v>3.8986354775828501E-3</v>
      </c>
      <c r="D107" s="2">
        <v>5.4704595185995604E-3</v>
      </c>
      <c r="E107" s="2">
        <v>5.31914893617021E-3</v>
      </c>
      <c r="F107" s="2">
        <v>5.9405940594059398E-3</v>
      </c>
      <c r="G107" s="2">
        <v>8.8300220750551894E-3</v>
      </c>
      <c r="H107" s="2">
        <v>6.6815144766147003E-3</v>
      </c>
      <c r="I107" s="2">
        <v>7.3529411764705899E-3</v>
      </c>
      <c r="J107" s="2">
        <v>7.63358778625954E-3</v>
      </c>
      <c r="K107" s="2">
        <v>7.4074074074074103E-3</v>
      </c>
      <c r="L107" s="2">
        <v>7.6923076923076901E-3</v>
      </c>
      <c r="M107" s="2">
        <v>1.12866817155756E-2</v>
      </c>
      <c r="N107" s="2">
        <v>7.7120822622108003E-3</v>
      </c>
      <c r="O107" s="2">
        <v>5.7553956834532401E-3</v>
      </c>
    </row>
    <row r="108" spans="1:15" x14ac:dyDescent="0.3">
      <c r="A108" s="8" t="s">
        <v>17</v>
      </c>
      <c r="B108" s="8" t="s">
        <v>107</v>
      </c>
      <c r="C108" s="2">
        <v>1.9493177387914201E-2</v>
      </c>
      <c r="D108" s="2">
        <v>1.9693654266958401E-2</v>
      </c>
      <c r="E108" s="2">
        <v>1.3297872340425501E-2</v>
      </c>
      <c r="F108" s="2">
        <v>1.58415841584158E-2</v>
      </c>
      <c r="G108" s="2">
        <v>8.8300220750551894E-3</v>
      </c>
      <c r="H108" s="2">
        <v>1.1135857461024501E-2</v>
      </c>
      <c r="I108" s="2">
        <v>1.4705882352941201E-2</v>
      </c>
      <c r="J108" s="2">
        <v>1.7811704834605601E-2</v>
      </c>
      <c r="K108" s="2">
        <v>3.95061728395062E-2</v>
      </c>
      <c r="L108" s="2">
        <v>3.0769230769230799E-2</v>
      </c>
      <c r="M108" s="2">
        <v>4.96613995485327E-2</v>
      </c>
      <c r="N108" s="2">
        <v>3.5989717223650401E-2</v>
      </c>
      <c r="O108" s="2">
        <v>8.7769784172661902E-2</v>
      </c>
    </row>
    <row r="109" spans="1:15" x14ac:dyDescent="0.3">
      <c r="A109" s="8" t="s">
        <v>17</v>
      </c>
      <c r="B109" s="8" t="s">
        <v>108</v>
      </c>
      <c r="C109" s="2">
        <v>3.8986354775828501E-3</v>
      </c>
      <c r="D109" s="2">
        <v>2.1881838074398201E-3</v>
      </c>
      <c r="E109" s="2">
        <v>2.6595744680851098E-3</v>
      </c>
      <c r="F109" s="2">
        <v>0</v>
      </c>
      <c r="G109" s="2">
        <v>0</v>
      </c>
      <c r="H109" s="2">
        <v>0</v>
      </c>
      <c r="I109" s="2">
        <v>0</v>
      </c>
      <c r="J109" s="2">
        <v>5.0890585241730301E-3</v>
      </c>
      <c r="K109" s="2">
        <v>9.8765432098765395E-3</v>
      </c>
      <c r="L109" s="2">
        <v>5.1282051282051299E-3</v>
      </c>
      <c r="M109" s="2">
        <v>2.2573363431151201E-3</v>
      </c>
      <c r="N109" s="2">
        <v>2.5706940874036001E-3</v>
      </c>
      <c r="O109" s="2">
        <v>1.0071942446043199E-2</v>
      </c>
    </row>
    <row r="110" spans="1:15" x14ac:dyDescent="0.3">
      <c r="A110" s="8" t="s">
        <v>17</v>
      </c>
      <c r="B110" s="8" t="s">
        <v>17</v>
      </c>
      <c r="C110" s="2">
        <v>1.26705653021442E-2</v>
      </c>
      <c r="D110" s="2">
        <v>9.8468271334792093E-3</v>
      </c>
      <c r="E110" s="2">
        <v>1.4627659574468099E-2</v>
      </c>
      <c r="F110" s="2">
        <v>9.9009900990098994E-3</v>
      </c>
      <c r="G110" s="2">
        <v>8.8300220750551894E-3</v>
      </c>
      <c r="H110" s="2">
        <v>6.6815144766147003E-3</v>
      </c>
      <c r="I110" s="2">
        <v>4.9019607843137298E-3</v>
      </c>
      <c r="J110" s="2">
        <v>2.5445292620865098E-3</v>
      </c>
      <c r="K110" s="2">
        <v>4.9382716049382698E-3</v>
      </c>
      <c r="L110" s="2">
        <v>5.1282051282051299E-3</v>
      </c>
      <c r="M110" s="2">
        <v>6.7720090293453697E-3</v>
      </c>
      <c r="N110" s="2">
        <v>7.7120822622108003E-3</v>
      </c>
      <c r="O110" s="2">
        <v>2.8776978417266201E-3</v>
      </c>
    </row>
    <row r="111" spans="1:15" x14ac:dyDescent="0.3">
      <c r="A111" s="8" t="s">
        <v>17</v>
      </c>
      <c r="B111" s="8" t="s">
        <v>109</v>
      </c>
      <c r="C111" s="2">
        <v>9.1617933723196904E-2</v>
      </c>
      <c r="D111" s="2">
        <v>9.2997811816192599E-2</v>
      </c>
      <c r="E111" s="2">
        <v>9.9734042553191501E-2</v>
      </c>
      <c r="F111" s="2">
        <v>0.118811881188119</v>
      </c>
      <c r="G111" s="2">
        <v>0.158940397350993</v>
      </c>
      <c r="H111" s="2">
        <v>0.15812917594654799</v>
      </c>
      <c r="I111" s="2">
        <v>0.16666666666666699</v>
      </c>
      <c r="J111" s="2">
        <v>0.17048346055979599</v>
      </c>
      <c r="K111" s="2">
        <v>0.16049382716049401</v>
      </c>
      <c r="L111" s="2">
        <v>0.16410256410256399</v>
      </c>
      <c r="M111" s="2">
        <v>0.191873589164786</v>
      </c>
      <c r="N111" s="2">
        <v>0.241645244215938</v>
      </c>
      <c r="O111" s="2">
        <v>0.25035971223021602</v>
      </c>
    </row>
    <row r="112" spans="1:15" x14ac:dyDescent="0.3">
      <c r="A112" s="8" t="s">
        <v>17</v>
      </c>
      <c r="B112" s="8" t="s">
        <v>110</v>
      </c>
      <c r="C112" s="2">
        <v>5.0682261208577002E-2</v>
      </c>
      <c r="D112" s="2">
        <v>6.01750547045952E-2</v>
      </c>
      <c r="E112" s="2">
        <v>6.3829787234042507E-2</v>
      </c>
      <c r="F112" s="2">
        <v>6.5346534653465294E-2</v>
      </c>
      <c r="G112" s="2">
        <v>7.0640176600441501E-2</v>
      </c>
      <c r="H112" s="2">
        <v>8.4632516703786201E-2</v>
      </c>
      <c r="I112" s="2">
        <v>8.5784313725490197E-2</v>
      </c>
      <c r="J112" s="2">
        <v>8.9058524173027995E-2</v>
      </c>
      <c r="K112" s="2">
        <v>7.9012345679012302E-2</v>
      </c>
      <c r="L112" s="2">
        <v>8.4615384615384606E-2</v>
      </c>
      <c r="M112" s="2">
        <v>9.2550790067720101E-2</v>
      </c>
      <c r="N112" s="2">
        <v>0.105398457583548</v>
      </c>
      <c r="O112" s="2">
        <v>0.107913669064748</v>
      </c>
    </row>
    <row r="113" spans="1:16" x14ac:dyDescent="0.3">
      <c r="A113" s="8" t="s">
        <v>17</v>
      </c>
      <c r="B113" s="8" t="s">
        <v>111</v>
      </c>
      <c r="C113" s="2">
        <v>0.59941520467836296</v>
      </c>
      <c r="D113" s="2">
        <v>0.56017505470459505</v>
      </c>
      <c r="E113" s="2">
        <v>0.53856382978723405</v>
      </c>
      <c r="F113" s="2">
        <v>0.48712871287128701</v>
      </c>
      <c r="G113" s="2">
        <v>0.39072847682119199</v>
      </c>
      <c r="H113" s="2">
        <v>0.35857461024498899</v>
      </c>
      <c r="I113" s="2">
        <v>0.32107843137254899</v>
      </c>
      <c r="J113" s="2">
        <v>0.315521628498728</v>
      </c>
      <c r="K113" s="2">
        <v>0.29876543209876499</v>
      </c>
      <c r="L113" s="2">
        <v>0.30512820512820499</v>
      </c>
      <c r="M113" s="2">
        <v>0.234762979683973</v>
      </c>
      <c r="N113" s="2">
        <v>0.177377892030848</v>
      </c>
      <c r="O113" s="2">
        <v>0.12230215827338101</v>
      </c>
    </row>
    <row r="114" spans="1:16" x14ac:dyDescent="0.3">
      <c r="A114" s="15"/>
      <c r="B114" s="15"/>
    </row>
    <row r="115" spans="1:16" x14ac:dyDescent="0.3">
      <c r="A115" s="15"/>
      <c r="B115" s="15"/>
    </row>
    <row r="116" spans="1:16" x14ac:dyDescent="0.3">
      <c r="A116" s="15"/>
      <c r="B116" s="13"/>
      <c r="C116" s="18" t="s">
        <v>38</v>
      </c>
      <c r="D116" s="18"/>
      <c r="E116" s="18"/>
      <c r="F116" s="18"/>
      <c r="G116" s="18"/>
      <c r="H116" s="18"/>
      <c r="I116" s="18"/>
      <c r="J116" s="18"/>
      <c r="K116" s="18"/>
      <c r="L116" s="18"/>
      <c r="M116" s="18"/>
      <c r="N116" s="18"/>
      <c r="O116" s="6" t="s">
        <v>39</v>
      </c>
      <c r="P116" s="6" t="s">
        <v>40</v>
      </c>
    </row>
    <row r="117" spans="1:16" x14ac:dyDescent="0.3">
      <c r="A117" s="9" t="s">
        <v>41</v>
      </c>
      <c r="B117" s="9" t="s">
        <v>41</v>
      </c>
      <c r="C117" s="4" t="s">
        <v>19</v>
      </c>
      <c r="D117" s="4" t="s">
        <v>20</v>
      </c>
      <c r="E117" s="4" t="s">
        <v>21</v>
      </c>
      <c r="F117" s="4" t="s">
        <v>22</v>
      </c>
      <c r="G117" s="4" t="s">
        <v>23</v>
      </c>
      <c r="H117" s="4" t="s">
        <v>24</v>
      </c>
      <c r="I117" s="4" t="s">
        <v>25</v>
      </c>
      <c r="J117" s="4" t="s">
        <v>26</v>
      </c>
      <c r="K117" s="4" t="s">
        <v>27</v>
      </c>
      <c r="L117" s="4" t="s">
        <v>28</v>
      </c>
      <c r="M117" s="4" t="s">
        <v>29</v>
      </c>
      <c r="N117" s="4" t="s">
        <v>30</v>
      </c>
      <c r="O117" s="4" t="s">
        <v>31</v>
      </c>
      <c r="P117" s="4" t="s">
        <v>32</v>
      </c>
    </row>
    <row r="118" spans="1:16" x14ac:dyDescent="0.3">
      <c r="A118" s="8" t="s">
        <v>13</v>
      </c>
      <c r="B118" s="8" t="s">
        <v>103</v>
      </c>
      <c r="C118" s="2">
        <v>3.8297872340425497E-2</v>
      </c>
      <c r="D118" s="2">
        <v>6.5573770491803296E-2</v>
      </c>
      <c r="E118" s="2">
        <v>5.7692307692307702E-2</v>
      </c>
      <c r="F118" s="2">
        <v>1.09090909090909E-2</v>
      </c>
      <c r="G118" s="2">
        <v>1.7985611510791401E-2</v>
      </c>
      <c r="H118" s="2">
        <v>7.0671378091872794E-2</v>
      </c>
      <c r="I118" s="2">
        <v>1.9801980198019799E-2</v>
      </c>
      <c r="J118" s="2">
        <v>9.3851132686084096E-2</v>
      </c>
      <c r="K118" s="2">
        <v>6.8047337278106496E-2</v>
      </c>
      <c r="L118" s="2">
        <v>0.221606648199446</v>
      </c>
      <c r="M118" s="2">
        <v>0.14965986394557801</v>
      </c>
      <c r="N118" s="2">
        <v>0.118343195266272</v>
      </c>
      <c r="O118" s="3">
        <v>0.67751479289940797</v>
      </c>
      <c r="P118" s="3">
        <v>1.1807692307692299</v>
      </c>
    </row>
    <row r="119" spans="1:16" x14ac:dyDescent="0.3">
      <c r="A119" s="8" t="s">
        <v>13</v>
      </c>
      <c r="B119" s="8" t="s">
        <v>104</v>
      </c>
      <c r="C119" s="2">
        <v>3.8206766027915798E-2</v>
      </c>
      <c r="D119" s="2">
        <v>2.8141734077703099E-2</v>
      </c>
      <c r="E119" s="2">
        <v>3.84530141843972E-2</v>
      </c>
      <c r="F119" s="2">
        <v>3.5001600682958101E-2</v>
      </c>
      <c r="G119" s="2">
        <v>2.9590679451489799E-2</v>
      </c>
      <c r="H119" s="2">
        <v>2.4133787302223101E-2</v>
      </c>
      <c r="I119" s="2">
        <v>2.8649652879632299E-2</v>
      </c>
      <c r="J119" s="2">
        <v>4.0779467680608403E-2</v>
      </c>
      <c r="K119" s="2">
        <v>2.9226413371084101E-2</v>
      </c>
      <c r="L119" s="2">
        <v>0.15121128760315899</v>
      </c>
      <c r="M119" s="2">
        <v>0.115239343251368</v>
      </c>
      <c r="N119" s="2">
        <v>6.3450373237489602E-2</v>
      </c>
      <c r="O119" s="3">
        <v>0.40524248789843798</v>
      </c>
      <c r="P119" s="3">
        <v>0.70500886524822703</v>
      </c>
    </row>
    <row r="120" spans="1:16" x14ac:dyDescent="0.3">
      <c r="A120" s="8" t="s">
        <v>13</v>
      </c>
      <c r="B120" s="8" t="s">
        <v>105</v>
      </c>
      <c r="C120" s="2">
        <v>5.49389567147614E-2</v>
      </c>
      <c r="D120" s="2">
        <v>6.1020515518148299E-2</v>
      </c>
      <c r="E120" s="2">
        <v>4.80912245909767E-2</v>
      </c>
      <c r="F120" s="2">
        <v>4.6357615894039701E-2</v>
      </c>
      <c r="G120" s="2">
        <v>2.7124773960217001E-2</v>
      </c>
      <c r="H120" s="2">
        <v>4.4894366197183101E-2</v>
      </c>
      <c r="I120" s="2">
        <v>5.3074978938500397E-2</v>
      </c>
      <c r="J120" s="2">
        <v>4.8000000000000001E-2</v>
      </c>
      <c r="K120" s="2">
        <v>4.3511450381679397E-2</v>
      </c>
      <c r="L120" s="2">
        <v>0.204096561814192</v>
      </c>
      <c r="M120" s="2">
        <v>0.14489671931956299</v>
      </c>
      <c r="N120" s="2">
        <v>9.7638630936588006E-2</v>
      </c>
      <c r="O120" s="3">
        <v>0.57900763358778595</v>
      </c>
      <c r="P120" s="3">
        <v>1.05106593951413</v>
      </c>
    </row>
    <row r="121" spans="1:16" x14ac:dyDescent="0.3">
      <c r="A121" s="8" t="s">
        <v>13</v>
      </c>
      <c r="B121" s="8" t="s">
        <v>106</v>
      </c>
      <c r="C121" s="2">
        <v>-3.1847133757961798E-3</v>
      </c>
      <c r="D121" s="2">
        <v>1.2779552715655E-2</v>
      </c>
      <c r="E121" s="2">
        <v>-6.3091482649842304E-3</v>
      </c>
      <c r="F121" s="2">
        <v>6.3492063492063501E-3</v>
      </c>
      <c r="G121" s="2">
        <v>-2.20820189274448E-2</v>
      </c>
      <c r="H121" s="2">
        <v>0</v>
      </c>
      <c r="I121" s="2">
        <v>1.2903225806451601E-2</v>
      </c>
      <c r="J121" s="2">
        <v>1.5923566878980899E-2</v>
      </c>
      <c r="K121" s="2">
        <v>-6.2695924764890297E-3</v>
      </c>
      <c r="L121" s="2">
        <v>0.132492113564669</v>
      </c>
      <c r="M121" s="2">
        <v>4.73537604456825E-2</v>
      </c>
      <c r="N121" s="2">
        <v>2.9255319148936199E-2</v>
      </c>
      <c r="O121" s="3">
        <v>0.21316614420062699</v>
      </c>
      <c r="P121" s="3">
        <v>0.22082018927444799</v>
      </c>
    </row>
    <row r="122" spans="1:16" x14ac:dyDescent="0.3">
      <c r="A122" s="8" t="s">
        <v>13</v>
      </c>
      <c r="B122" s="8" t="s">
        <v>107</v>
      </c>
      <c r="C122" s="2">
        <v>0.119032463399109</v>
      </c>
      <c r="D122" s="2">
        <v>0.112059158134243</v>
      </c>
      <c r="E122" s="2">
        <v>9.0025575447570297E-2</v>
      </c>
      <c r="F122" s="2">
        <v>9.1037071797278296E-2</v>
      </c>
      <c r="G122" s="2">
        <v>9.2903225806451606E-2</v>
      </c>
      <c r="H122" s="2">
        <v>0.104683195592287</v>
      </c>
      <c r="I122" s="2">
        <v>0.106875667972925</v>
      </c>
      <c r="J122" s="2">
        <v>0.109752172513679</v>
      </c>
      <c r="K122" s="2">
        <v>0.12761020881670501</v>
      </c>
      <c r="L122" s="2">
        <v>0.24639917695473301</v>
      </c>
      <c r="M122" s="2">
        <v>0.19479983491539399</v>
      </c>
      <c r="N122" s="2">
        <v>0.155785837651123</v>
      </c>
      <c r="O122" s="3">
        <v>0.94083526682134599</v>
      </c>
      <c r="P122" s="3">
        <v>2.4230179028132999</v>
      </c>
    </row>
    <row r="123" spans="1:16" x14ac:dyDescent="0.3">
      <c r="A123" s="8" t="s">
        <v>13</v>
      </c>
      <c r="B123" s="8" t="s">
        <v>108</v>
      </c>
      <c r="C123" s="2">
        <v>9.0301003344481601E-2</v>
      </c>
      <c r="D123" s="2">
        <v>5.82822085889571E-2</v>
      </c>
      <c r="E123" s="2">
        <v>0.101449275362319</v>
      </c>
      <c r="F123" s="2">
        <v>8.1578947368421098E-2</v>
      </c>
      <c r="G123" s="2">
        <v>0.116788321167883</v>
      </c>
      <c r="H123" s="2">
        <v>4.3572984749455299E-2</v>
      </c>
      <c r="I123" s="2">
        <v>4.8016701461377903E-2</v>
      </c>
      <c r="J123" s="2">
        <v>6.9721115537848599E-2</v>
      </c>
      <c r="K123" s="2">
        <v>7.0763500931098705E-2</v>
      </c>
      <c r="L123" s="2">
        <v>0.2</v>
      </c>
      <c r="M123" s="2">
        <v>0.12028985507246399</v>
      </c>
      <c r="N123" s="2">
        <v>7.1151358344113805E-2</v>
      </c>
      <c r="O123" s="3">
        <v>0.54189944134078205</v>
      </c>
      <c r="P123" s="3">
        <v>1.4</v>
      </c>
    </row>
    <row r="124" spans="1:16" x14ac:dyDescent="0.3">
      <c r="A124" s="8" t="s">
        <v>13</v>
      </c>
      <c r="B124" s="8" t="s">
        <v>17</v>
      </c>
      <c r="C124" s="2">
        <v>5.6034482758620698E-2</v>
      </c>
      <c r="D124" s="2">
        <v>3.2653061224489799E-2</v>
      </c>
      <c r="E124" s="2">
        <v>-3.9525691699604697E-3</v>
      </c>
      <c r="F124" s="2">
        <v>2.7777777777777801E-2</v>
      </c>
      <c r="G124" s="2">
        <v>5.7915057915057903E-2</v>
      </c>
      <c r="H124" s="2">
        <v>5.47445255474453E-2</v>
      </c>
      <c r="I124" s="2">
        <v>5.1903114186851201E-2</v>
      </c>
      <c r="J124" s="2">
        <v>6.5789473684210495E-2</v>
      </c>
      <c r="K124" s="2">
        <v>5.2469135802469098E-2</v>
      </c>
      <c r="L124" s="2">
        <v>0.25513196480938399</v>
      </c>
      <c r="M124" s="2">
        <v>0.13084112149532701</v>
      </c>
      <c r="N124" s="2">
        <v>5.3719008264462798E-2</v>
      </c>
      <c r="O124" s="3">
        <v>0.57407407407407396</v>
      </c>
      <c r="P124" s="3">
        <v>1.01581027667984</v>
      </c>
    </row>
    <row r="125" spans="1:16" x14ac:dyDescent="0.3">
      <c r="A125" s="8" t="s">
        <v>13</v>
      </c>
      <c r="B125" s="8" t="s">
        <v>109</v>
      </c>
      <c r="C125" s="2">
        <v>4.9619029920089201E-2</v>
      </c>
      <c r="D125" s="2">
        <v>4.4263456090651597E-2</v>
      </c>
      <c r="E125" s="2">
        <v>5.5612071888775899E-2</v>
      </c>
      <c r="F125" s="2">
        <v>6.1676839061998098E-2</v>
      </c>
      <c r="G125" s="2">
        <v>5.9606656580938E-2</v>
      </c>
      <c r="H125" s="2">
        <v>4.4117647058823498E-2</v>
      </c>
      <c r="I125" s="2">
        <v>5.5927799808560101E-2</v>
      </c>
      <c r="J125" s="2">
        <v>6.1901061901061899E-2</v>
      </c>
      <c r="K125" s="2">
        <v>4.6829268292682899E-2</v>
      </c>
      <c r="L125" s="2">
        <v>0.191169617893756</v>
      </c>
      <c r="M125" s="2">
        <v>0.118728606356968</v>
      </c>
      <c r="N125" s="2">
        <v>7.0198443919923095E-2</v>
      </c>
      <c r="O125" s="3">
        <v>0.49292682926829301</v>
      </c>
      <c r="P125" s="3">
        <v>1.0756188538487601</v>
      </c>
    </row>
    <row r="126" spans="1:16" x14ac:dyDescent="0.3">
      <c r="A126" s="8" t="s">
        <v>13</v>
      </c>
      <c r="B126" s="8" t="s">
        <v>110</v>
      </c>
      <c r="C126" s="2">
        <v>6.2903920723825904E-2</v>
      </c>
      <c r="D126" s="2">
        <v>5.4722334819619002E-2</v>
      </c>
      <c r="E126" s="2">
        <v>6.1875480399692498E-2</v>
      </c>
      <c r="F126" s="2">
        <v>6.7680057908070898E-2</v>
      </c>
      <c r="G126" s="2">
        <v>5.1864406779660997E-2</v>
      </c>
      <c r="H126" s="2">
        <v>5.44634224943603E-2</v>
      </c>
      <c r="I126" s="2">
        <v>5.8374083129584399E-2</v>
      </c>
      <c r="J126" s="2">
        <v>5.45769563961883E-2</v>
      </c>
      <c r="K126" s="2">
        <v>3.039430449069E-2</v>
      </c>
      <c r="L126" s="2">
        <v>0.19319691735317601</v>
      </c>
      <c r="M126" s="2">
        <v>0.106236080178174</v>
      </c>
      <c r="N126" s="2">
        <v>5.4358767867928301E-2</v>
      </c>
      <c r="O126" s="3">
        <v>0.43400876232201502</v>
      </c>
      <c r="P126" s="3">
        <v>1.0126825518831699</v>
      </c>
    </row>
    <row r="127" spans="1:16" x14ac:dyDescent="0.3">
      <c r="A127" s="8" t="s">
        <v>13</v>
      </c>
      <c r="B127" s="8" t="s">
        <v>111</v>
      </c>
      <c r="C127" s="2">
        <v>-1.9452191947364701E-2</v>
      </c>
      <c r="D127" s="2">
        <v>-2.9283057399168599E-2</v>
      </c>
      <c r="E127" s="2">
        <v>-3.2758555918704697E-2</v>
      </c>
      <c r="F127" s="2">
        <v>-1.88371460752709E-2</v>
      </c>
      <c r="G127" s="2">
        <v>-1.7932071886628102E-2</v>
      </c>
      <c r="H127" s="2">
        <v>-2.10810592929985E-2</v>
      </c>
      <c r="I127" s="2">
        <v>-2.0629169068599199E-2</v>
      </c>
      <c r="J127" s="2">
        <v>-7.52575152406979E-3</v>
      </c>
      <c r="K127" s="2">
        <v>-1.1522494281115001E-2</v>
      </c>
      <c r="L127" s="2">
        <v>-0.23690751692808801</v>
      </c>
      <c r="M127" s="2">
        <v>-0.18628552173424701</v>
      </c>
      <c r="N127" s="2">
        <v>-0.134860928980606</v>
      </c>
      <c r="O127" s="3">
        <v>-0.46899093450817603</v>
      </c>
      <c r="P127" s="3">
        <v>-0.52909575866862002</v>
      </c>
    </row>
    <row r="128" spans="1:16" x14ac:dyDescent="0.3">
      <c r="A128" s="8" t="s">
        <v>14</v>
      </c>
      <c r="B128" s="8" t="s">
        <v>103</v>
      </c>
      <c r="C128" s="2">
        <v>0</v>
      </c>
      <c r="D128" s="2">
        <v>0</v>
      </c>
      <c r="E128" s="2">
        <v>0</v>
      </c>
      <c r="F128" s="2">
        <v>0</v>
      </c>
      <c r="G128" s="2">
        <v>0</v>
      </c>
      <c r="H128" s="2">
        <v>0</v>
      </c>
      <c r="I128" s="2">
        <v>0</v>
      </c>
      <c r="J128" s="2">
        <v>0</v>
      </c>
      <c r="K128" s="2">
        <v>0</v>
      </c>
      <c r="L128" s="2">
        <v>2</v>
      </c>
      <c r="M128" s="2">
        <v>0.33333333333333298</v>
      </c>
      <c r="N128" s="2">
        <v>0</v>
      </c>
      <c r="O128" s="3">
        <v>3</v>
      </c>
      <c r="P128" s="3">
        <v>3</v>
      </c>
    </row>
    <row r="129" spans="1:16" x14ac:dyDescent="0.3">
      <c r="A129" s="8" t="s">
        <v>14</v>
      </c>
      <c r="B129" s="8" t="s">
        <v>104</v>
      </c>
      <c r="C129" s="2">
        <v>5.8479532163742701E-2</v>
      </c>
      <c r="D129" s="2">
        <v>4.4198895027624301E-2</v>
      </c>
      <c r="E129" s="2">
        <v>5.5555555555555601E-2</v>
      </c>
      <c r="F129" s="2">
        <v>3.88471177944862E-2</v>
      </c>
      <c r="G129" s="2">
        <v>3.6188178528347402E-2</v>
      </c>
      <c r="H129" s="2">
        <v>3.2596041909196703E-2</v>
      </c>
      <c r="I129" s="2">
        <v>4.1713641488162298E-2</v>
      </c>
      <c r="J129" s="2">
        <v>2.8138528138528102E-2</v>
      </c>
      <c r="K129" s="2">
        <v>1.4736842105263199E-2</v>
      </c>
      <c r="L129" s="2">
        <v>0.195020746887967</v>
      </c>
      <c r="M129" s="2">
        <v>9.2013888888888895E-2</v>
      </c>
      <c r="N129" s="2">
        <v>6.0413354531001599E-2</v>
      </c>
      <c r="O129" s="3">
        <v>0.40421052631578902</v>
      </c>
      <c r="P129" s="3">
        <v>0.76455026455026498</v>
      </c>
    </row>
    <row r="130" spans="1:16" x14ac:dyDescent="0.3">
      <c r="A130" s="8" t="s">
        <v>14</v>
      </c>
      <c r="B130" s="8" t="s">
        <v>105</v>
      </c>
      <c r="C130" s="2">
        <v>0</v>
      </c>
      <c r="D130" s="2">
        <v>0.33333333333333298</v>
      </c>
      <c r="E130" s="2">
        <v>-0.25</v>
      </c>
      <c r="F130" s="2">
        <v>-0.33333333333333298</v>
      </c>
      <c r="G130" s="2">
        <v>0</v>
      </c>
      <c r="H130" s="2">
        <v>0</v>
      </c>
      <c r="I130" s="2">
        <v>0</v>
      </c>
      <c r="J130" s="2">
        <v>0</v>
      </c>
      <c r="K130" s="2">
        <v>0</v>
      </c>
      <c r="L130" s="2">
        <v>0.5</v>
      </c>
      <c r="M130" s="2">
        <v>-0.33333333333333298</v>
      </c>
      <c r="N130" s="2">
        <v>0.5</v>
      </c>
      <c r="O130" s="3">
        <v>0.5</v>
      </c>
      <c r="P130" s="3">
        <v>-0.25</v>
      </c>
    </row>
    <row r="131" spans="1:16" x14ac:dyDescent="0.3">
      <c r="A131" s="8" t="s">
        <v>14</v>
      </c>
      <c r="B131" s="8" t="s">
        <v>106</v>
      </c>
      <c r="C131" s="2">
        <v>0</v>
      </c>
      <c r="D131" s="2">
        <v>0</v>
      </c>
      <c r="E131" s="2">
        <v>0</v>
      </c>
      <c r="F131" s="2">
        <v>0</v>
      </c>
      <c r="G131" s="2">
        <v>0</v>
      </c>
      <c r="H131" s="2">
        <v>0</v>
      </c>
      <c r="I131" s="2">
        <v>0</v>
      </c>
      <c r="J131" s="2">
        <v>0</v>
      </c>
      <c r="K131" s="2">
        <v>0</v>
      </c>
      <c r="L131" s="2">
        <v>0</v>
      </c>
      <c r="M131" s="2">
        <v>0</v>
      </c>
      <c r="N131" s="2" t="e">
        <v>#NUM!</v>
      </c>
      <c r="O131" s="3">
        <v>0</v>
      </c>
      <c r="P131" s="3">
        <v>0</v>
      </c>
    </row>
    <row r="132" spans="1:16" x14ac:dyDescent="0.3">
      <c r="A132" s="8" t="s">
        <v>14</v>
      </c>
      <c r="B132" s="8" t="s">
        <v>107</v>
      </c>
      <c r="C132" s="2">
        <v>0</v>
      </c>
      <c r="D132" s="2">
        <v>0.33333333333333298</v>
      </c>
      <c r="E132" s="2">
        <v>-0.25</v>
      </c>
      <c r="F132" s="2">
        <v>0</v>
      </c>
      <c r="G132" s="2">
        <v>0</v>
      </c>
      <c r="H132" s="2">
        <v>0</v>
      </c>
      <c r="I132" s="2">
        <v>0.33333333333333298</v>
      </c>
      <c r="J132" s="2">
        <v>0</v>
      </c>
      <c r="K132" s="2">
        <v>0</v>
      </c>
      <c r="L132" s="2">
        <v>1.25</v>
      </c>
      <c r="M132" s="2">
        <v>0.77777777777777801</v>
      </c>
      <c r="N132" s="2">
        <v>0.375</v>
      </c>
      <c r="O132" s="3">
        <v>4.5</v>
      </c>
      <c r="P132" s="3">
        <v>4.5</v>
      </c>
    </row>
    <row r="133" spans="1:16" x14ac:dyDescent="0.3">
      <c r="A133" s="8" t="s">
        <v>14</v>
      </c>
      <c r="B133" s="8" t="s">
        <v>108</v>
      </c>
      <c r="C133" s="2">
        <v>0</v>
      </c>
      <c r="D133" s="2">
        <v>0</v>
      </c>
      <c r="E133" s="2">
        <v>0</v>
      </c>
      <c r="F133" s="2">
        <v>0</v>
      </c>
      <c r="G133" s="2">
        <v>0</v>
      </c>
      <c r="H133" s="2">
        <v>0</v>
      </c>
      <c r="I133" s="2">
        <v>0</v>
      </c>
      <c r="J133" s="2">
        <v>0</v>
      </c>
      <c r="K133" s="2">
        <v>0</v>
      </c>
      <c r="L133" s="2">
        <v>0</v>
      </c>
      <c r="M133" s="2">
        <v>0</v>
      </c>
      <c r="N133" s="2" t="e">
        <v>#NUM!</v>
      </c>
      <c r="O133" s="3">
        <v>0</v>
      </c>
      <c r="P133" s="3">
        <v>0</v>
      </c>
    </row>
    <row r="134" spans="1:16" x14ac:dyDescent="0.3">
      <c r="A134" s="8" t="s">
        <v>14</v>
      </c>
      <c r="B134" s="8" t="s">
        <v>17</v>
      </c>
      <c r="C134" s="2">
        <v>0</v>
      </c>
      <c r="D134" s="2">
        <v>0</v>
      </c>
      <c r="E134" s="2">
        <v>0</v>
      </c>
      <c r="F134" s="2">
        <v>0</v>
      </c>
      <c r="G134" s="2">
        <v>0</v>
      </c>
      <c r="H134" s="2">
        <v>0.25</v>
      </c>
      <c r="I134" s="2">
        <v>0.2</v>
      </c>
      <c r="J134" s="2">
        <v>0.33333333333333298</v>
      </c>
      <c r="K134" s="2">
        <v>-0.125</v>
      </c>
      <c r="L134" s="2">
        <v>0.28571428571428598</v>
      </c>
      <c r="M134" s="2">
        <v>0.44444444444444398</v>
      </c>
      <c r="N134" s="2">
        <v>0</v>
      </c>
      <c r="O134" s="3">
        <v>0.625</v>
      </c>
      <c r="P134" s="3">
        <v>2.25</v>
      </c>
    </row>
    <row r="135" spans="1:16" x14ac:dyDescent="0.3">
      <c r="A135" s="8" t="s">
        <v>14</v>
      </c>
      <c r="B135" s="8" t="s">
        <v>109</v>
      </c>
      <c r="C135" s="2">
        <v>5.1282051282051301E-2</v>
      </c>
      <c r="D135" s="2">
        <v>4.0650406504064998E-2</v>
      </c>
      <c r="E135" s="2">
        <v>1.5625E-2</v>
      </c>
      <c r="F135" s="2">
        <v>1.5384615384615399E-2</v>
      </c>
      <c r="G135" s="2">
        <v>3.7878787878787901E-2</v>
      </c>
      <c r="H135" s="2">
        <v>5.1094890510948898E-2</v>
      </c>
      <c r="I135" s="2">
        <v>-6.9444444444444397E-3</v>
      </c>
      <c r="J135" s="2">
        <v>9.7902097902097904E-2</v>
      </c>
      <c r="K135" s="2">
        <v>3.1847133757961797E-2</v>
      </c>
      <c r="L135" s="2">
        <v>0.32098765432098803</v>
      </c>
      <c r="M135" s="2">
        <v>0.116822429906542</v>
      </c>
      <c r="N135" s="2">
        <v>-8.3682008368200795E-3</v>
      </c>
      <c r="O135" s="3">
        <v>0.50955414012738898</v>
      </c>
      <c r="P135" s="3">
        <v>0.8515625</v>
      </c>
    </row>
    <row r="136" spans="1:16" x14ac:dyDescent="0.3">
      <c r="A136" s="8" t="s">
        <v>14</v>
      </c>
      <c r="B136" s="8" t="s">
        <v>110</v>
      </c>
      <c r="C136" s="2">
        <v>2.3529411764705899E-2</v>
      </c>
      <c r="D136" s="2">
        <v>4.5977011494252901E-2</v>
      </c>
      <c r="E136" s="2">
        <v>2.1978021978022001E-2</v>
      </c>
      <c r="F136" s="2">
        <v>-2.1505376344085999E-2</v>
      </c>
      <c r="G136" s="2">
        <v>6.5934065934065894E-2</v>
      </c>
      <c r="H136" s="2">
        <v>0</v>
      </c>
      <c r="I136" s="2">
        <v>1.03092783505155E-2</v>
      </c>
      <c r="J136" s="2">
        <v>8.1632653061224497E-2</v>
      </c>
      <c r="K136" s="2">
        <v>5.6603773584905703E-2</v>
      </c>
      <c r="L136" s="2">
        <v>0.24107142857142899</v>
      </c>
      <c r="M136" s="2">
        <v>5.7553956834532398E-2</v>
      </c>
      <c r="N136" s="2">
        <v>0</v>
      </c>
      <c r="O136" s="3">
        <v>0.38679245283018898</v>
      </c>
      <c r="P136" s="3">
        <v>0.61538461538461497</v>
      </c>
    </row>
    <row r="137" spans="1:16" x14ac:dyDescent="0.3">
      <c r="A137" s="8" t="s">
        <v>14</v>
      </c>
      <c r="B137" s="8" t="s">
        <v>111</v>
      </c>
      <c r="C137" s="2">
        <v>-4.6172539489671899E-2</v>
      </c>
      <c r="D137" s="2">
        <v>-6.2420382165605102E-2</v>
      </c>
      <c r="E137" s="2">
        <v>-5.2989130434782601E-2</v>
      </c>
      <c r="F137" s="2">
        <v>-2.86944045911047E-2</v>
      </c>
      <c r="G137" s="2">
        <v>-3.10192023633678E-2</v>
      </c>
      <c r="H137" s="2">
        <v>-3.65853658536585E-2</v>
      </c>
      <c r="I137" s="2">
        <v>-2.8481012658227799E-2</v>
      </c>
      <c r="J137" s="2">
        <v>-3.2573289902280101E-3</v>
      </c>
      <c r="K137" s="2">
        <v>-1.6339869281045801E-2</v>
      </c>
      <c r="L137" s="2">
        <v>-0.26079734219269102</v>
      </c>
      <c r="M137" s="2">
        <v>-0.26067415730337101</v>
      </c>
      <c r="N137" s="2">
        <v>-0.21580547112462001</v>
      </c>
      <c r="O137" s="3">
        <v>-0.57843137254902</v>
      </c>
      <c r="P137" s="3">
        <v>-0.64945652173913004</v>
      </c>
    </row>
    <row r="138" spans="1:16" x14ac:dyDescent="0.3">
      <c r="A138" s="8" t="s">
        <v>15</v>
      </c>
      <c r="B138" s="8" t="s">
        <v>103</v>
      </c>
      <c r="C138" s="2">
        <v>0</v>
      </c>
      <c r="D138" s="2">
        <v>0</v>
      </c>
      <c r="E138" s="2">
        <v>0.16666666666666699</v>
      </c>
      <c r="F138" s="2">
        <v>0</v>
      </c>
      <c r="G138" s="2">
        <v>0.42857142857142899</v>
      </c>
      <c r="H138" s="2">
        <v>0.2</v>
      </c>
      <c r="I138" s="2">
        <v>0</v>
      </c>
      <c r="J138" s="2">
        <v>0.25</v>
      </c>
      <c r="K138" s="2">
        <v>0.266666666666667</v>
      </c>
      <c r="L138" s="2">
        <v>0.157894736842105</v>
      </c>
      <c r="M138" s="2">
        <v>0.13636363636363599</v>
      </c>
      <c r="N138" s="2">
        <v>0.12</v>
      </c>
      <c r="O138" s="3">
        <v>0.86666666666666703</v>
      </c>
      <c r="P138" s="3">
        <v>3.6666666666666701</v>
      </c>
    </row>
    <row r="139" spans="1:16" x14ac:dyDescent="0.3">
      <c r="A139" s="8" t="s">
        <v>15</v>
      </c>
      <c r="B139" s="8" t="s">
        <v>104</v>
      </c>
      <c r="C139" s="2">
        <v>3.0164533820841E-2</v>
      </c>
      <c r="D139" s="2">
        <v>2.3957409050576799E-2</v>
      </c>
      <c r="E139" s="2">
        <v>3.81282495667244E-2</v>
      </c>
      <c r="F139" s="2">
        <v>3.8397328881469101E-2</v>
      </c>
      <c r="G139" s="2">
        <v>2.57234726688103E-2</v>
      </c>
      <c r="H139" s="2">
        <v>1.8025078369906002E-2</v>
      </c>
      <c r="I139" s="2">
        <v>3.6951501154734397E-2</v>
      </c>
      <c r="J139" s="2">
        <v>2.7468448403860399E-2</v>
      </c>
      <c r="K139" s="2">
        <v>1.87861271676301E-2</v>
      </c>
      <c r="L139" s="2">
        <v>0.19078014184397199</v>
      </c>
      <c r="M139" s="2">
        <v>8.5169743895175704E-2</v>
      </c>
      <c r="N139" s="2">
        <v>3.8419319429198698E-2</v>
      </c>
      <c r="O139" s="3">
        <v>0.36705202312138702</v>
      </c>
      <c r="P139" s="3">
        <v>0.63951473136915105</v>
      </c>
    </row>
    <row r="140" spans="1:16" x14ac:dyDescent="0.3">
      <c r="A140" s="8" t="s">
        <v>15</v>
      </c>
      <c r="B140" s="8" t="s">
        <v>105</v>
      </c>
      <c r="C140" s="2">
        <v>4.5454545454545497E-2</v>
      </c>
      <c r="D140" s="2">
        <v>2.1739130434782601E-2</v>
      </c>
      <c r="E140" s="2">
        <v>6.3829787234042507E-2</v>
      </c>
      <c r="F140" s="2">
        <v>0.02</v>
      </c>
      <c r="G140" s="2">
        <v>7.8431372549019607E-2</v>
      </c>
      <c r="H140" s="2">
        <v>7.2727272727272696E-2</v>
      </c>
      <c r="I140" s="2">
        <v>1.6949152542372899E-2</v>
      </c>
      <c r="J140" s="2">
        <v>-1.6666666666666701E-2</v>
      </c>
      <c r="K140" s="2">
        <v>0.152542372881356</v>
      </c>
      <c r="L140" s="2">
        <v>0.29411764705882398</v>
      </c>
      <c r="M140" s="2">
        <v>0.13636363636363599</v>
      </c>
      <c r="N140" s="2">
        <v>0.04</v>
      </c>
      <c r="O140" s="3">
        <v>0.76271186440677996</v>
      </c>
      <c r="P140" s="3">
        <v>1.2127659574468099</v>
      </c>
    </row>
    <row r="141" spans="1:16" x14ac:dyDescent="0.3">
      <c r="A141" s="8" t="s">
        <v>15</v>
      </c>
      <c r="B141" s="8" t="s">
        <v>106</v>
      </c>
      <c r="C141" s="2">
        <v>-9.0909090909090898E-2</v>
      </c>
      <c r="D141" s="2">
        <v>-0.1</v>
      </c>
      <c r="E141" s="2">
        <v>0.11111111111111099</v>
      </c>
      <c r="F141" s="2">
        <v>0</v>
      </c>
      <c r="G141" s="2">
        <v>0</v>
      </c>
      <c r="H141" s="2">
        <v>0</v>
      </c>
      <c r="I141" s="2">
        <v>0.1</v>
      </c>
      <c r="J141" s="2">
        <v>0</v>
      </c>
      <c r="K141" s="2">
        <v>0</v>
      </c>
      <c r="L141" s="2">
        <v>9.0909090909090898E-2</v>
      </c>
      <c r="M141" s="2">
        <v>-0.16666666666666699</v>
      </c>
      <c r="N141" s="2">
        <v>-0.2</v>
      </c>
      <c r="O141" s="3">
        <v>-0.27272727272727298</v>
      </c>
      <c r="P141" s="3">
        <v>-0.11111111111111099</v>
      </c>
    </row>
    <row r="142" spans="1:16" x14ac:dyDescent="0.3">
      <c r="A142" s="8" t="s">
        <v>15</v>
      </c>
      <c r="B142" s="8" t="s">
        <v>107</v>
      </c>
      <c r="C142" s="2">
        <v>0.21568627450980399</v>
      </c>
      <c r="D142" s="2">
        <v>8.0645161290322606E-2</v>
      </c>
      <c r="E142" s="2">
        <v>4.47761194029851E-2</v>
      </c>
      <c r="F142" s="2">
        <v>0.185714285714286</v>
      </c>
      <c r="G142" s="2">
        <v>9.6385542168674704E-2</v>
      </c>
      <c r="H142" s="2">
        <v>7.69230769230769E-2</v>
      </c>
      <c r="I142" s="2">
        <v>0.122448979591837</v>
      </c>
      <c r="J142" s="2">
        <v>-2.7272727272727299E-2</v>
      </c>
      <c r="K142" s="2">
        <v>0.32710280373831802</v>
      </c>
      <c r="L142" s="2">
        <v>0.21830985915493001</v>
      </c>
      <c r="M142" s="2">
        <v>0.20809248554913301</v>
      </c>
      <c r="N142" s="2">
        <v>0.100478468899522</v>
      </c>
      <c r="O142" s="3">
        <v>1.1495327102803701</v>
      </c>
      <c r="P142" s="3">
        <v>2.4328358208955199</v>
      </c>
    </row>
    <row r="143" spans="1:16" x14ac:dyDescent="0.3">
      <c r="A143" s="8" t="s">
        <v>15</v>
      </c>
      <c r="B143" s="8" t="s">
        <v>108</v>
      </c>
      <c r="C143" s="2">
        <v>-0.2</v>
      </c>
      <c r="D143" s="2">
        <v>0.25</v>
      </c>
      <c r="E143" s="2">
        <v>0.2</v>
      </c>
      <c r="F143" s="2">
        <v>-0.16666666666666699</v>
      </c>
      <c r="G143" s="2">
        <v>0.8</v>
      </c>
      <c r="H143" s="2">
        <v>0.55555555555555602</v>
      </c>
      <c r="I143" s="2">
        <v>7.1428571428571397E-2</v>
      </c>
      <c r="J143" s="2">
        <v>-0.133333333333333</v>
      </c>
      <c r="K143" s="2">
        <v>7.69230769230769E-2</v>
      </c>
      <c r="L143" s="2">
        <v>0.214285714285714</v>
      </c>
      <c r="M143" s="2">
        <v>0</v>
      </c>
      <c r="N143" s="2">
        <v>0</v>
      </c>
      <c r="O143" s="3">
        <v>0.30769230769230799</v>
      </c>
      <c r="P143" s="3">
        <v>2.4</v>
      </c>
    </row>
    <row r="144" spans="1:16" x14ac:dyDescent="0.3">
      <c r="A144" s="8" t="s">
        <v>15</v>
      </c>
      <c r="B144" s="8" t="s">
        <v>17</v>
      </c>
      <c r="C144" s="2">
        <v>0.125</v>
      </c>
      <c r="D144" s="2">
        <v>0</v>
      </c>
      <c r="E144" s="2">
        <v>5.5555555555555601E-2</v>
      </c>
      <c r="F144" s="2">
        <v>0.105263157894737</v>
      </c>
      <c r="G144" s="2">
        <v>4.7619047619047603E-2</v>
      </c>
      <c r="H144" s="2">
        <v>0</v>
      </c>
      <c r="I144" s="2">
        <v>0.13636363636363599</v>
      </c>
      <c r="J144" s="2">
        <v>0.12</v>
      </c>
      <c r="K144" s="2">
        <v>7.1428571428571397E-2</v>
      </c>
      <c r="L144" s="2">
        <v>0.4</v>
      </c>
      <c r="M144" s="2">
        <v>7.1428571428571397E-2</v>
      </c>
      <c r="N144" s="2">
        <v>-2.2222222222222199E-2</v>
      </c>
      <c r="O144" s="3">
        <v>0.57142857142857095</v>
      </c>
      <c r="P144" s="3">
        <v>1.44444444444444</v>
      </c>
    </row>
    <row r="145" spans="1:16" x14ac:dyDescent="0.3">
      <c r="A145" s="8" t="s">
        <v>15</v>
      </c>
      <c r="B145" s="8" t="s">
        <v>109</v>
      </c>
      <c r="C145" s="2">
        <v>4.9704142011834297E-2</v>
      </c>
      <c r="D145" s="2">
        <v>4.5095828635851203E-2</v>
      </c>
      <c r="E145" s="2">
        <v>5.5016181229773503E-2</v>
      </c>
      <c r="F145" s="2">
        <v>3.9877300613496897E-2</v>
      </c>
      <c r="G145" s="2">
        <v>5.0147492625368703E-2</v>
      </c>
      <c r="H145" s="2">
        <v>8.0524344569288406E-2</v>
      </c>
      <c r="I145" s="2">
        <v>5.3726169844020802E-2</v>
      </c>
      <c r="J145" s="2">
        <v>4.2763157894736802E-2</v>
      </c>
      <c r="K145" s="2">
        <v>7.2555205047318605E-2</v>
      </c>
      <c r="L145" s="2">
        <v>0.23676470588235299</v>
      </c>
      <c r="M145" s="2">
        <v>0.11712247324613601</v>
      </c>
      <c r="N145" s="2">
        <v>6.2799361362426795E-2</v>
      </c>
      <c r="O145" s="3">
        <v>0.57492113564668801</v>
      </c>
      <c r="P145" s="3">
        <v>1.15426105717368</v>
      </c>
    </row>
    <row r="146" spans="1:16" x14ac:dyDescent="0.3">
      <c r="A146" s="8" t="s">
        <v>15</v>
      </c>
      <c r="B146" s="8" t="s">
        <v>110</v>
      </c>
      <c r="C146" s="2">
        <v>6.8027210884353704E-3</v>
      </c>
      <c r="D146" s="2">
        <v>1.35135135135135E-2</v>
      </c>
      <c r="E146" s="2">
        <v>3.3333333333333301E-3</v>
      </c>
      <c r="F146" s="2">
        <v>0.106312292358804</v>
      </c>
      <c r="G146" s="2">
        <v>1.5015015015014999E-2</v>
      </c>
      <c r="H146" s="2">
        <v>8.8757396449704092E-3</v>
      </c>
      <c r="I146" s="2">
        <v>3.81231671554252E-2</v>
      </c>
      <c r="J146" s="2">
        <v>0</v>
      </c>
      <c r="K146" s="2">
        <v>4.5197740112994399E-2</v>
      </c>
      <c r="L146" s="2">
        <v>0.17297297297297301</v>
      </c>
      <c r="M146" s="2">
        <v>0.110599078341014</v>
      </c>
      <c r="N146" s="2">
        <v>4.9792531120331898E-2</v>
      </c>
      <c r="O146" s="3">
        <v>0.42937853107344598</v>
      </c>
      <c r="P146" s="3">
        <v>0.68666666666666698</v>
      </c>
    </row>
    <row r="147" spans="1:16" x14ac:dyDescent="0.3">
      <c r="A147" s="8" t="s">
        <v>15</v>
      </c>
      <c r="B147" s="8" t="s">
        <v>111</v>
      </c>
      <c r="C147" s="2">
        <v>-3.2903756512201801E-2</v>
      </c>
      <c r="D147" s="2">
        <v>-3.1187978451942201E-2</v>
      </c>
      <c r="E147" s="2">
        <v>-3.1899326894937102E-2</v>
      </c>
      <c r="F147" s="2">
        <v>-1.26964933494559E-2</v>
      </c>
      <c r="G147" s="2">
        <v>-1.6533986527862799E-2</v>
      </c>
      <c r="H147" s="2">
        <v>-3.3001245330012502E-2</v>
      </c>
      <c r="I147" s="2">
        <v>-2.4790727623953599E-2</v>
      </c>
      <c r="J147" s="2">
        <v>-2.5751072961373401E-2</v>
      </c>
      <c r="K147" s="2">
        <v>-1.01660454083362E-3</v>
      </c>
      <c r="L147" s="2">
        <v>-0.18487109905020399</v>
      </c>
      <c r="M147" s="2">
        <v>-0.16188098210570101</v>
      </c>
      <c r="N147" s="2">
        <v>-0.119662363455809</v>
      </c>
      <c r="O147" s="3">
        <v>-0.39918671636733299</v>
      </c>
      <c r="P147" s="3">
        <v>-0.481123792800702</v>
      </c>
    </row>
    <row r="148" spans="1:16" x14ac:dyDescent="0.3">
      <c r="A148" s="8" t="s">
        <v>16</v>
      </c>
      <c r="B148" s="8" t="s">
        <v>103</v>
      </c>
      <c r="C148" s="2">
        <v>0</v>
      </c>
      <c r="D148" s="2">
        <v>-7.69230769230769E-2</v>
      </c>
      <c r="E148" s="2">
        <v>0</v>
      </c>
      <c r="F148" s="2">
        <v>-8.3333333333333301E-2</v>
      </c>
      <c r="G148" s="2">
        <v>0</v>
      </c>
      <c r="H148" s="2">
        <v>0.18181818181818199</v>
      </c>
      <c r="I148" s="2">
        <v>-7.69230769230769E-2</v>
      </c>
      <c r="J148" s="2">
        <v>-0.16666666666666699</v>
      </c>
      <c r="K148" s="2">
        <v>0</v>
      </c>
      <c r="L148" s="2">
        <v>0.4</v>
      </c>
      <c r="M148" s="2">
        <v>0.214285714285714</v>
      </c>
      <c r="N148" s="2">
        <v>-0.11764705882352899</v>
      </c>
      <c r="O148" s="3">
        <v>0.5</v>
      </c>
      <c r="P148" s="3">
        <v>0.25</v>
      </c>
    </row>
    <row r="149" spans="1:16" x14ac:dyDescent="0.3">
      <c r="A149" s="8" t="s">
        <v>16</v>
      </c>
      <c r="B149" s="8" t="s">
        <v>104</v>
      </c>
      <c r="C149" s="2">
        <v>2.87610619469027E-2</v>
      </c>
      <c r="D149" s="2">
        <v>2.7956989247311801E-2</v>
      </c>
      <c r="E149" s="2">
        <v>-8.3682008368200795E-3</v>
      </c>
      <c r="F149" s="2">
        <v>2.7426160337552699E-2</v>
      </c>
      <c r="G149" s="2">
        <v>3.4907597535934302E-2</v>
      </c>
      <c r="H149" s="2">
        <v>4.1666666666666699E-2</v>
      </c>
      <c r="I149" s="2">
        <v>3.04761904761905E-2</v>
      </c>
      <c r="J149" s="2">
        <v>-1.84842883548983E-2</v>
      </c>
      <c r="K149" s="2">
        <v>5.4613935969868202E-2</v>
      </c>
      <c r="L149" s="2">
        <v>0.219642857142857</v>
      </c>
      <c r="M149" s="2">
        <v>0.112737920937042</v>
      </c>
      <c r="N149" s="2">
        <v>-5.2631578947368403E-3</v>
      </c>
      <c r="O149" s="3">
        <v>0.42372881355932202</v>
      </c>
      <c r="P149" s="3">
        <v>0.58158995815899595</v>
      </c>
    </row>
    <row r="150" spans="1:16" x14ac:dyDescent="0.3">
      <c r="A150" s="8" t="s">
        <v>16</v>
      </c>
      <c r="B150" s="8" t="s">
        <v>105</v>
      </c>
      <c r="C150" s="2">
        <v>1.38888888888889E-2</v>
      </c>
      <c r="D150" s="2">
        <v>5.4794520547945202E-2</v>
      </c>
      <c r="E150" s="2">
        <v>2.5974025974026E-2</v>
      </c>
      <c r="F150" s="2">
        <v>-7.5949367088607597E-2</v>
      </c>
      <c r="G150" s="2">
        <v>4.1095890410958902E-2</v>
      </c>
      <c r="H150" s="2">
        <v>-9.2105263157894704E-2</v>
      </c>
      <c r="I150" s="2">
        <v>7.2463768115942004E-2</v>
      </c>
      <c r="J150" s="2">
        <v>-2.7027027027027001E-2</v>
      </c>
      <c r="K150" s="2">
        <v>-1.38888888888889E-2</v>
      </c>
      <c r="L150" s="2">
        <v>0.49295774647887303</v>
      </c>
      <c r="M150" s="2">
        <v>0.10377358490565999</v>
      </c>
      <c r="N150" s="2">
        <v>-8.5470085470085496E-3</v>
      </c>
      <c r="O150" s="3">
        <v>0.61111111111111105</v>
      </c>
      <c r="P150" s="3">
        <v>0.506493506493506</v>
      </c>
    </row>
    <row r="151" spans="1:16" x14ac:dyDescent="0.3">
      <c r="A151" s="8" t="s">
        <v>16</v>
      </c>
      <c r="B151" s="8" t="s">
        <v>106</v>
      </c>
      <c r="C151" s="2">
        <v>0</v>
      </c>
      <c r="D151" s="2">
        <v>0</v>
      </c>
      <c r="E151" s="2">
        <v>1</v>
      </c>
      <c r="F151" s="2">
        <v>0</v>
      </c>
      <c r="G151" s="2">
        <v>0</v>
      </c>
      <c r="H151" s="2">
        <v>0</v>
      </c>
      <c r="I151" s="2">
        <v>0</v>
      </c>
      <c r="J151" s="2">
        <v>-0.5</v>
      </c>
      <c r="K151" s="2">
        <v>0</v>
      </c>
      <c r="L151" s="2">
        <v>2</v>
      </c>
      <c r="M151" s="2">
        <v>0</v>
      </c>
      <c r="N151" s="2">
        <v>0</v>
      </c>
      <c r="O151" s="3">
        <v>2</v>
      </c>
      <c r="P151" s="3">
        <v>2</v>
      </c>
    </row>
    <row r="152" spans="1:16" x14ac:dyDescent="0.3">
      <c r="A152" s="8" t="s">
        <v>16</v>
      </c>
      <c r="B152" s="8" t="s">
        <v>107</v>
      </c>
      <c r="C152" s="2">
        <v>0</v>
      </c>
      <c r="D152" s="2">
        <v>0.108108108108108</v>
      </c>
      <c r="E152" s="2">
        <v>7.3170731707317097E-2</v>
      </c>
      <c r="F152" s="2">
        <v>0.13636363636363599</v>
      </c>
      <c r="G152" s="2">
        <v>0.14000000000000001</v>
      </c>
      <c r="H152" s="2">
        <v>-1.7543859649122799E-2</v>
      </c>
      <c r="I152" s="2">
        <v>5.3571428571428603E-2</v>
      </c>
      <c r="J152" s="2">
        <v>-3.3898305084745797E-2</v>
      </c>
      <c r="K152" s="2">
        <v>0.19298245614035101</v>
      </c>
      <c r="L152" s="2">
        <v>0.55882352941176505</v>
      </c>
      <c r="M152" s="2">
        <v>0.330188679245283</v>
      </c>
      <c r="N152" s="2">
        <v>0.24822695035461001</v>
      </c>
      <c r="O152" s="3">
        <v>2.0877192982456099</v>
      </c>
      <c r="P152" s="3">
        <v>3.2926829268292699</v>
      </c>
    </row>
    <row r="153" spans="1:16" x14ac:dyDescent="0.3">
      <c r="A153" s="8" t="s">
        <v>16</v>
      </c>
      <c r="B153" s="8" t="s">
        <v>108</v>
      </c>
      <c r="C153" s="2">
        <v>0.33333333333333298</v>
      </c>
      <c r="D153" s="2">
        <v>0</v>
      </c>
      <c r="E153" s="2">
        <v>-0.25</v>
      </c>
      <c r="F153" s="2">
        <v>0</v>
      </c>
      <c r="G153" s="2">
        <v>0</v>
      </c>
      <c r="H153" s="2">
        <v>0</v>
      </c>
      <c r="I153" s="2">
        <v>0.33333333333333298</v>
      </c>
      <c r="J153" s="2">
        <v>0</v>
      </c>
      <c r="K153" s="2">
        <v>-0.25</v>
      </c>
      <c r="L153" s="2">
        <v>0.66666666666666696</v>
      </c>
      <c r="M153" s="2">
        <v>0.8</v>
      </c>
      <c r="N153" s="2">
        <v>0.11111111111111099</v>
      </c>
      <c r="O153" s="3">
        <v>1.5</v>
      </c>
      <c r="P153" s="3">
        <v>1.5</v>
      </c>
    </row>
    <row r="154" spans="1:16" x14ac:dyDescent="0.3">
      <c r="A154" s="8" t="s">
        <v>16</v>
      </c>
      <c r="B154" s="8" t="s">
        <v>17</v>
      </c>
      <c r="C154" s="2">
        <v>0</v>
      </c>
      <c r="D154" s="2">
        <v>0.11111111111111099</v>
      </c>
      <c r="E154" s="2">
        <v>0</v>
      </c>
      <c r="F154" s="2">
        <v>0</v>
      </c>
      <c r="G154" s="2">
        <v>0.1</v>
      </c>
      <c r="H154" s="2">
        <v>0</v>
      </c>
      <c r="I154" s="2">
        <v>-0.18181818181818199</v>
      </c>
      <c r="J154" s="2">
        <v>-0.11111111111111099</v>
      </c>
      <c r="K154" s="2">
        <v>0</v>
      </c>
      <c r="L154" s="2">
        <v>1</v>
      </c>
      <c r="M154" s="2">
        <v>6.25E-2</v>
      </c>
      <c r="N154" s="2">
        <v>5.8823529411764698E-2</v>
      </c>
      <c r="O154" s="3">
        <v>1.25</v>
      </c>
      <c r="P154" s="3">
        <v>0.8</v>
      </c>
    </row>
    <row r="155" spans="1:16" x14ac:dyDescent="0.3">
      <c r="A155" s="8" t="s">
        <v>16</v>
      </c>
      <c r="B155" s="8" t="s">
        <v>109</v>
      </c>
      <c r="C155" s="2">
        <v>3.1645569620253199E-3</v>
      </c>
      <c r="D155" s="2">
        <v>2.5236593059936901E-2</v>
      </c>
      <c r="E155" s="2">
        <v>6.4615384615384602E-2</v>
      </c>
      <c r="F155" s="2">
        <v>6.3583815028901702E-2</v>
      </c>
      <c r="G155" s="2">
        <v>6.25E-2</v>
      </c>
      <c r="H155" s="2">
        <v>9.9744245524296699E-2</v>
      </c>
      <c r="I155" s="2">
        <v>4.4186046511627899E-2</v>
      </c>
      <c r="J155" s="2">
        <v>8.0178173719376397E-2</v>
      </c>
      <c r="K155" s="2">
        <v>4.3298969072164899E-2</v>
      </c>
      <c r="L155" s="2">
        <v>0.36956521739130399</v>
      </c>
      <c r="M155" s="2">
        <v>0.14141414141414099</v>
      </c>
      <c r="N155" s="2">
        <v>4.4247787610619503E-2</v>
      </c>
      <c r="O155" s="3">
        <v>0.70309278350515503</v>
      </c>
      <c r="P155" s="3">
        <v>1.54153846153846</v>
      </c>
    </row>
    <row r="156" spans="1:16" x14ac:dyDescent="0.3">
      <c r="A156" s="8" t="s">
        <v>16</v>
      </c>
      <c r="B156" s="8" t="s">
        <v>110</v>
      </c>
      <c r="C156" s="2">
        <v>2.2058823529411801E-2</v>
      </c>
      <c r="D156" s="2">
        <v>6.4748201438848907E-2</v>
      </c>
      <c r="E156" s="2">
        <v>2.7027027027027001E-2</v>
      </c>
      <c r="F156" s="2">
        <v>4.6052631578947401E-2</v>
      </c>
      <c r="G156" s="2">
        <v>8.17610062893082E-2</v>
      </c>
      <c r="H156" s="2">
        <v>2.9069767441860499E-2</v>
      </c>
      <c r="I156" s="2">
        <v>1.12994350282486E-2</v>
      </c>
      <c r="J156" s="2">
        <v>1.11731843575419E-2</v>
      </c>
      <c r="K156" s="2">
        <v>3.8674033149171297E-2</v>
      </c>
      <c r="L156" s="2">
        <v>0.32446808510638298</v>
      </c>
      <c r="M156" s="2">
        <v>8.0321285140562207E-2</v>
      </c>
      <c r="N156" s="2">
        <v>2.2304832713754601E-2</v>
      </c>
      <c r="O156" s="3">
        <v>0.51933701657458597</v>
      </c>
      <c r="P156" s="3">
        <v>0.858108108108108</v>
      </c>
    </row>
    <row r="157" spans="1:16" x14ac:dyDescent="0.3">
      <c r="A157" s="8" t="s">
        <v>16</v>
      </c>
      <c r="B157" s="8" t="s">
        <v>111</v>
      </c>
      <c r="C157" s="2">
        <v>-4.8765041165294502E-2</v>
      </c>
      <c r="D157" s="2">
        <v>-2.6631158455392798E-2</v>
      </c>
      <c r="E157" s="2">
        <v>-2.25718194254446E-2</v>
      </c>
      <c r="F157" s="2">
        <v>-2.0993701889433201E-2</v>
      </c>
      <c r="G157" s="2">
        <v>-2.5017869907076499E-2</v>
      </c>
      <c r="H157" s="2">
        <v>-3.6656891495601203E-2</v>
      </c>
      <c r="I157" s="2">
        <v>-2.1308980213089801E-2</v>
      </c>
      <c r="J157" s="2">
        <v>-2.0995334370139999E-2</v>
      </c>
      <c r="K157" s="2">
        <v>-5.5599682287529803E-3</v>
      </c>
      <c r="L157" s="2">
        <v>-0.16693290734824301</v>
      </c>
      <c r="M157" s="2">
        <v>-0.178331735378715</v>
      </c>
      <c r="N157" s="2">
        <v>-0.15169194865811</v>
      </c>
      <c r="O157" s="3">
        <v>-0.42255758538522598</v>
      </c>
      <c r="P157" s="3">
        <v>-0.50273597811217496</v>
      </c>
    </row>
    <row r="158" spans="1:16" x14ac:dyDescent="0.3">
      <c r="A158" s="8" t="s">
        <v>17</v>
      </c>
      <c r="B158" s="8" t="s">
        <v>103</v>
      </c>
      <c r="C158" s="2">
        <v>0</v>
      </c>
      <c r="D158" s="2">
        <v>-0.66666666666666696</v>
      </c>
      <c r="E158" s="2">
        <v>1</v>
      </c>
      <c r="F158" s="2">
        <v>0</v>
      </c>
      <c r="G158" s="2">
        <v>-0.5</v>
      </c>
      <c r="H158" s="2">
        <v>-1</v>
      </c>
      <c r="I158" s="2">
        <v>0</v>
      </c>
      <c r="J158" s="2">
        <v>0</v>
      </c>
      <c r="K158" s="2">
        <v>0</v>
      </c>
      <c r="L158" s="2">
        <v>0</v>
      </c>
      <c r="M158" s="2">
        <v>0</v>
      </c>
      <c r="N158" s="2" t="e">
        <v>#NUM!</v>
      </c>
      <c r="O158" s="3">
        <v>0</v>
      </c>
      <c r="P158" s="3">
        <v>7</v>
      </c>
    </row>
    <row r="159" spans="1:16" x14ac:dyDescent="0.3">
      <c r="A159" s="8" t="s">
        <v>17</v>
      </c>
      <c r="B159" s="8" t="s">
        <v>104</v>
      </c>
      <c r="C159" s="2">
        <v>9.3457943925233603E-3</v>
      </c>
      <c r="D159" s="2">
        <v>-0.125</v>
      </c>
      <c r="E159" s="2">
        <v>-0.238095238095238</v>
      </c>
      <c r="F159" s="2">
        <v>6.25E-2</v>
      </c>
      <c r="G159" s="2">
        <v>5.8823529411764698E-2</v>
      </c>
      <c r="H159" s="2">
        <v>-4.3209876543209902E-2</v>
      </c>
      <c r="I159" s="2">
        <v>-4.5161290322580601E-2</v>
      </c>
      <c r="J159" s="2">
        <v>3.37837837837838E-2</v>
      </c>
      <c r="K159" s="2">
        <v>-6.5359477124182996E-2</v>
      </c>
      <c r="L159" s="2">
        <v>0.20279720279720301</v>
      </c>
      <c r="M159" s="2">
        <v>-0.11046511627907001</v>
      </c>
      <c r="N159" s="2">
        <v>0.66666666666666696</v>
      </c>
      <c r="O159" s="3">
        <v>0.66666666666666696</v>
      </c>
      <c r="P159" s="3">
        <v>0.34920634920634902</v>
      </c>
    </row>
    <row r="160" spans="1:16" x14ac:dyDescent="0.3">
      <c r="A160" s="8" t="s">
        <v>17</v>
      </c>
      <c r="B160" s="8" t="s">
        <v>105</v>
      </c>
      <c r="C160" s="2">
        <v>0.28571428571428598</v>
      </c>
      <c r="D160" s="2">
        <v>-0.22222222222222199</v>
      </c>
      <c r="E160" s="2">
        <v>-0.42857142857142899</v>
      </c>
      <c r="F160" s="2">
        <v>0.25</v>
      </c>
      <c r="G160" s="2">
        <v>0</v>
      </c>
      <c r="H160" s="2">
        <v>0.6</v>
      </c>
      <c r="I160" s="2">
        <v>-0.25</v>
      </c>
      <c r="J160" s="2">
        <v>0.5</v>
      </c>
      <c r="K160" s="2">
        <v>0.33333333333333298</v>
      </c>
      <c r="L160" s="2">
        <v>-0.16666666666666699</v>
      </c>
      <c r="M160" s="2">
        <v>0.1</v>
      </c>
      <c r="N160" s="2">
        <v>1.1818181818181801</v>
      </c>
      <c r="O160" s="3">
        <v>1.6666666666666701</v>
      </c>
      <c r="P160" s="3">
        <v>2.4285714285714302</v>
      </c>
    </row>
    <row r="161" spans="1:16" x14ac:dyDescent="0.3">
      <c r="A161" s="8" t="s">
        <v>17</v>
      </c>
      <c r="B161" s="8" t="s">
        <v>106</v>
      </c>
      <c r="C161" s="2">
        <v>0.25</v>
      </c>
      <c r="D161" s="2">
        <v>-0.2</v>
      </c>
      <c r="E161" s="2">
        <v>-0.25</v>
      </c>
      <c r="F161" s="2">
        <v>0.33333333333333298</v>
      </c>
      <c r="G161" s="2">
        <v>-0.25</v>
      </c>
      <c r="H161" s="2">
        <v>0</v>
      </c>
      <c r="I161" s="2">
        <v>0</v>
      </c>
      <c r="J161" s="2">
        <v>0</v>
      </c>
      <c r="K161" s="2">
        <v>0</v>
      </c>
      <c r="L161" s="2">
        <v>0.66666666666666696</v>
      </c>
      <c r="M161" s="2">
        <v>-0.4</v>
      </c>
      <c r="N161" s="2">
        <v>0.33333333333333298</v>
      </c>
      <c r="O161" s="3">
        <v>0.33333333333333298</v>
      </c>
      <c r="P161" s="3">
        <v>0</v>
      </c>
    </row>
    <row r="162" spans="1:16" x14ac:dyDescent="0.3">
      <c r="A162" s="8" t="s">
        <v>17</v>
      </c>
      <c r="B162" s="8" t="s">
        <v>107</v>
      </c>
      <c r="C162" s="2">
        <v>-0.1</v>
      </c>
      <c r="D162" s="2">
        <v>-0.44444444444444398</v>
      </c>
      <c r="E162" s="2">
        <v>-0.2</v>
      </c>
      <c r="F162" s="2">
        <v>-0.5</v>
      </c>
      <c r="G162" s="2">
        <v>0.25</v>
      </c>
      <c r="H162" s="2">
        <v>0.2</v>
      </c>
      <c r="I162" s="2">
        <v>0.16666666666666699</v>
      </c>
      <c r="J162" s="2">
        <v>1.28571428571429</v>
      </c>
      <c r="K162" s="2">
        <v>-0.25</v>
      </c>
      <c r="L162" s="2">
        <v>0.83333333333333304</v>
      </c>
      <c r="M162" s="2">
        <v>-0.36363636363636398</v>
      </c>
      <c r="N162" s="2">
        <v>3.3571428571428599</v>
      </c>
      <c r="O162" s="3">
        <v>2.8125</v>
      </c>
      <c r="P162" s="3">
        <v>5.0999999999999996</v>
      </c>
    </row>
    <row r="163" spans="1:16" x14ac:dyDescent="0.3">
      <c r="A163" s="8" t="s">
        <v>17</v>
      </c>
      <c r="B163" s="8" t="s">
        <v>108</v>
      </c>
      <c r="C163" s="2">
        <v>-0.5</v>
      </c>
      <c r="D163" s="2">
        <v>0</v>
      </c>
      <c r="E163" s="2">
        <v>-1</v>
      </c>
      <c r="F163" s="2">
        <v>0</v>
      </c>
      <c r="G163" s="2">
        <v>0</v>
      </c>
      <c r="H163" s="2">
        <v>0</v>
      </c>
      <c r="I163" s="2">
        <v>0</v>
      </c>
      <c r="J163" s="2">
        <v>1</v>
      </c>
      <c r="K163" s="2">
        <v>-0.5</v>
      </c>
      <c r="L163" s="2">
        <v>-0.5</v>
      </c>
      <c r="M163" s="2">
        <v>0</v>
      </c>
      <c r="N163" s="2">
        <v>6</v>
      </c>
      <c r="O163" s="3">
        <v>0.75</v>
      </c>
      <c r="P163" s="3">
        <v>2.5</v>
      </c>
    </row>
    <row r="164" spans="1:16" x14ac:dyDescent="0.3">
      <c r="A164" s="8" t="s">
        <v>17</v>
      </c>
      <c r="B164" s="8" t="s">
        <v>17</v>
      </c>
      <c r="C164" s="2">
        <v>-0.30769230769230799</v>
      </c>
      <c r="D164" s="2">
        <v>0.22222222222222199</v>
      </c>
      <c r="E164" s="2">
        <v>-0.54545454545454497</v>
      </c>
      <c r="F164" s="2">
        <v>-0.2</v>
      </c>
      <c r="G164" s="2">
        <v>-0.25</v>
      </c>
      <c r="H164" s="2">
        <v>-0.33333333333333298</v>
      </c>
      <c r="I164" s="2">
        <v>-0.5</v>
      </c>
      <c r="J164" s="2">
        <v>1</v>
      </c>
      <c r="K164" s="2">
        <v>0</v>
      </c>
      <c r="L164" s="2">
        <v>0.5</v>
      </c>
      <c r="M164" s="2">
        <v>0</v>
      </c>
      <c r="N164" s="2">
        <v>-0.33333333333333298</v>
      </c>
      <c r="O164" s="3">
        <v>0</v>
      </c>
      <c r="P164" s="3">
        <v>-0.81818181818181801</v>
      </c>
    </row>
    <row r="165" spans="1:16" x14ac:dyDescent="0.3">
      <c r="A165" s="8" t="s">
        <v>17</v>
      </c>
      <c r="B165" s="8" t="s">
        <v>109</v>
      </c>
      <c r="C165" s="2">
        <v>-9.5744680851063801E-2</v>
      </c>
      <c r="D165" s="2">
        <v>-0.11764705882352899</v>
      </c>
      <c r="E165" s="2">
        <v>-0.2</v>
      </c>
      <c r="F165" s="2">
        <v>0.2</v>
      </c>
      <c r="G165" s="2">
        <v>-1.38888888888889E-2</v>
      </c>
      <c r="H165" s="2">
        <v>-4.2253521126760597E-2</v>
      </c>
      <c r="I165" s="2">
        <v>-1.4705882352941201E-2</v>
      </c>
      <c r="J165" s="2">
        <v>-2.9850746268656699E-2</v>
      </c>
      <c r="K165" s="2">
        <v>-1.5384615384615399E-2</v>
      </c>
      <c r="L165" s="2">
        <v>0.328125</v>
      </c>
      <c r="M165" s="2">
        <v>0.105882352941176</v>
      </c>
      <c r="N165" s="2">
        <v>0.85106382978723405</v>
      </c>
      <c r="O165" s="3">
        <v>1.6769230769230801</v>
      </c>
      <c r="P165" s="3">
        <v>1.32</v>
      </c>
    </row>
    <row r="166" spans="1:16" x14ac:dyDescent="0.3">
      <c r="A166" s="8" t="s">
        <v>17</v>
      </c>
      <c r="B166" s="8" t="s">
        <v>110</v>
      </c>
      <c r="C166" s="2">
        <v>5.7692307692307702E-2</v>
      </c>
      <c r="D166" s="2">
        <v>-0.12727272727272701</v>
      </c>
      <c r="E166" s="2">
        <v>-0.3125</v>
      </c>
      <c r="F166" s="2">
        <v>-3.03030303030303E-2</v>
      </c>
      <c r="G166" s="2">
        <v>0.1875</v>
      </c>
      <c r="H166" s="2">
        <v>-7.8947368421052599E-2</v>
      </c>
      <c r="I166" s="2">
        <v>0</v>
      </c>
      <c r="J166" s="2">
        <v>-8.5714285714285701E-2</v>
      </c>
      <c r="K166" s="2">
        <v>3.125E-2</v>
      </c>
      <c r="L166" s="2">
        <v>0.24242424242424199</v>
      </c>
      <c r="M166" s="2">
        <v>0</v>
      </c>
      <c r="N166" s="2">
        <v>0.82926829268292701</v>
      </c>
      <c r="O166" s="3">
        <v>1.34375</v>
      </c>
      <c r="P166" s="3">
        <v>0.5625</v>
      </c>
    </row>
    <row r="167" spans="1:16" x14ac:dyDescent="0.3">
      <c r="A167" s="8" t="s">
        <v>17</v>
      </c>
      <c r="B167" s="8" t="s">
        <v>111</v>
      </c>
      <c r="C167" s="2">
        <v>-0.167479674796748</v>
      </c>
      <c r="D167" s="2">
        <v>-0.208984375</v>
      </c>
      <c r="E167" s="2">
        <v>-0.39259259259259299</v>
      </c>
      <c r="F167" s="2">
        <v>-0.28048780487804897</v>
      </c>
      <c r="G167" s="2">
        <v>-9.03954802259887E-2</v>
      </c>
      <c r="H167" s="2">
        <v>-0.18633540372670801</v>
      </c>
      <c r="I167" s="2">
        <v>-5.34351145038168E-2</v>
      </c>
      <c r="J167" s="2">
        <v>-2.4193548387096801E-2</v>
      </c>
      <c r="K167" s="2">
        <v>-1.6528925619834701E-2</v>
      </c>
      <c r="L167" s="2">
        <v>-0.126050420168067</v>
      </c>
      <c r="M167" s="2">
        <v>-0.33653846153846201</v>
      </c>
      <c r="N167" s="2">
        <v>0.231884057971014</v>
      </c>
      <c r="O167" s="3">
        <v>-0.29752066115702502</v>
      </c>
      <c r="P167" s="3">
        <v>-0.79012345679012297</v>
      </c>
    </row>
    <row r="168" spans="1:16" x14ac:dyDescent="0.3">
      <c r="A168" s="11" t="s">
        <v>18</v>
      </c>
      <c r="B168" s="11" t="s">
        <v>18</v>
      </c>
      <c r="C168" s="3">
        <v>5.6044835868695004E-3</v>
      </c>
      <c r="D168" s="3">
        <v>-2.32218683651805E-4</v>
      </c>
      <c r="E168" s="3">
        <v>5.3090884958688703E-4</v>
      </c>
      <c r="F168" s="3">
        <v>1.33983351573641E-2</v>
      </c>
      <c r="G168" s="3">
        <v>1.3368458945577101E-2</v>
      </c>
      <c r="H168" s="3">
        <v>1.0059582438520299E-2</v>
      </c>
      <c r="I168" s="3">
        <v>1.5202864724877699E-2</v>
      </c>
      <c r="J168" s="3">
        <v>2.4108337926147499E-2</v>
      </c>
      <c r="K168" s="3">
        <v>2.1726428439633402E-2</v>
      </c>
      <c r="L168" s="3">
        <v>1.4868545802043699E-2</v>
      </c>
      <c r="M168" s="3">
        <v>2.38148197576998E-2</v>
      </c>
      <c r="N168" s="3">
        <v>2.48251089900497E-2</v>
      </c>
      <c r="O168" s="3">
        <v>8.7966664616520099E-2</v>
      </c>
      <c r="P168" s="3">
        <v>0.17392242094435401</v>
      </c>
    </row>
    <row r="169" spans="1:16" x14ac:dyDescent="0.3">
      <c r="A169" s="15"/>
      <c r="B169" s="15"/>
    </row>
    <row r="170" spans="1:16" x14ac:dyDescent="0.3">
      <c r="A170" s="13" t="s">
        <v>42</v>
      </c>
      <c r="B170" s="15"/>
    </row>
    <row r="171" spans="1:16" x14ac:dyDescent="0.3">
      <c r="A171" s="14" t="s">
        <v>43</v>
      </c>
      <c r="B171" s="15"/>
    </row>
    <row r="172" spans="1:16" x14ac:dyDescent="0.3">
      <c r="A172" s="14" t="s">
        <v>44</v>
      </c>
      <c r="B172" s="15"/>
    </row>
    <row r="173" spans="1:16" x14ac:dyDescent="0.3">
      <c r="A173" s="14" t="s">
        <v>114</v>
      </c>
      <c r="B173" s="15"/>
    </row>
    <row r="174" spans="1:16" x14ac:dyDescent="0.3">
      <c r="A174" s="14" t="s">
        <v>45</v>
      </c>
      <c r="B174" s="15"/>
    </row>
    <row r="175" spans="1:16" x14ac:dyDescent="0.3">
      <c r="A175" s="14" t="s">
        <v>46</v>
      </c>
      <c r="B175" s="15"/>
    </row>
    <row r="176" spans="1:16" x14ac:dyDescent="0.3">
      <c r="A176" s="14" t="s">
        <v>47</v>
      </c>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62:O62"/>
    <mergeCell ref="C116:N11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162</v>
      </c>
      <c r="B1" s="15"/>
    </row>
    <row r="2" spans="1:15" ht="15.6" x14ac:dyDescent="0.3">
      <c r="A2" s="12" t="s">
        <v>154</v>
      </c>
      <c r="B2" s="15"/>
    </row>
    <row r="3" spans="1:15" ht="15.6" x14ac:dyDescent="0.3">
      <c r="A3" s="12" t="s">
        <v>35</v>
      </c>
      <c r="B3" s="15"/>
    </row>
    <row r="4" spans="1:15" ht="15.6" x14ac:dyDescent="0.3">
      <c r="A4" s="12" t="s">
        <v>119</v>
      </c>
      <c r="B4" s="15"/>
    </row>
    <row r="5" spans="1:15" x14ac:dyDescent="0.3">
      <c r="A5" s="15"/>
      <c r="B5" s="15"/>
    </row>
    <row r="6" spans="1:15" x14ac:dyDescent="0.3">
      <c r="A6" s="16" t="str">
        <f>HYPERLINK("#'Table of contents'!A33",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115</v>
      </c>
      <c r="C9" s="1">
        <v>151</v>
      </c>
      <c r="D9" s="1">
        <v>158</v>
      </c>
      <c r="E9" s="1">
        <v>166</v>
      </c>
      <c r="F9" s="1">
        <v>165</v>
      </c>
      <c r="G9" s="1">
        <v>167</v>
      </c>
      <c r="H9" s="1">
        <v>165</v>
      </c>
      <c r="I9" s="1">
        <v>163</v>
      </c>
      <c r="J9" s="1">
        <v>168</v>
      </c>
      <c r="K9" s="1">
        <v>167</v>
      </c>
      <c r="L9" s="1">
        <v>181</v>
      </c>
      <c r="M9" s="1">
        <v>211</v>
      </c>
      <c r="N9" s="1">
        <v>250</v>
      </c>
      <c r="O9" s="1">
        <v>272</v>
      </c>
    </row>
    <row r="10" spans="1:15" x14ac:dyDescent="0.3">
      <c r="A10" s="7" t="s">
        <v>13</v>
      </c>
      <c r="B10" s="7" t="s">
        <v>116</v>
      </c>
      <c r="C10" s="1">
        <v>17038</v>
      </c>
      <c r="D10" s="1">
        <v>17919</v>
      </c>
      <c r="E10" s="1">
        <v>18747</v>
      </c>
      <c r="F10" s="1">
        <v>19747</v>
      </c>
      <c r="G10" s="1">
        <v>20802</v>
      </c>
      <c r="H10" s="1">
        <v>21813</v>
      </c>
      <c r="I10" s="1">
        <v>22794</v>
      </c>
      <c r="J10" s="1">
        <v>23984</v>
      </c>
      <c r="K10" s="1">
        <v>25434</v>
      </c>
      <c r="L10" s="1">
        <v>26709</v>
      </c>
      <c r="M10" s="1">
        <v>31588</v>
      </c>
      <c r="N10" s="1">
        <v>35717</v>
      </c>
      <c r="O10" s="1">
        <v>38739</v>
      </c>
    </row>
    <row r="11" spans="1:15" x14ac:dyDescent="0.3">
      <c r="A11" s="7" t="s">
        <v>13</v>
      </c>
      <c r="B11" s="7" t="s">
        <v>117</v>
      </c>
      <c r="C11" s="1">
        <v>292</v>
      </c>
      <c r="D11" s="1">
        <v>316</v>
      </c>
      <c r="E11" s="1">
        <v>338</v>
      </c>
      <c r="F11" s="1">
        <v>356</v>
      </c>
      <c r="G11" s="1">
        <v>380</v>
      </c>
      <c r="H11" s="1">
        <v>398</v>
      </c>
      <c r="I11" s="1">
        <v>412</v>
      </c>
      <c r="J11" s="1">
        <v>438</v>
      </c>
      <c r="K11" s="1">
        <v>468</v>
      </c>
      <c r="L11" s="1">
        <v>499</v>
      </c>
      <c r="M11" s="1">
        <v>573</v>
      </c>
      <c r="N11" s="1">
        <v>639</v>
      </c>
      <c r="O11" s="1">
        <v>700</v>
      </c>
    </row>
    <row r="12" spans="1:15" x14ac:dyDescent="0.3">
      <c r="A12" s="7" t="s">
        <v>13</v>
      </c>
      <c r="B12" s="7" t="s">
        <v>17</v>
      </c>
      <c r="C12" s="1">
        <v>66</v>
      </c>
      <c r="D12" s="1">
        <v>65</v>
      </c>
      <c r="E12" s="1">
        <v>70</v>
      </c>
      <c r="F12" s="1">
        <v>65</v>
      </c>
      <c r="G12" s="1">
        <v>71</v>
      </c>
      <c r="H12" s="1">
        <v>73</v>
      </c>
      <c r="I12" s="1">
        <v>72</v>
      </c>
      <c r="J12" s="1">
        <v>75</v>
      </c>
      <c r="K12" s="1">
        <v>78</v>
      </c>
      <c r="L12" s="1">
        <v>85</v>
      </c>
      <c r="M12" s="1">
        <v>103</v>
      </c>
      <c r="N12" s="1">
        <v>128</v>
      </c>
      <c r="O12" s="1">
        <v>135</v>
      </c>
    </row>
    <row r="13" spans="1:15" x14ac:dyDescent="0.3">
      <c r="A13" s="7" t="s">
        <v>13</v>
      </c>
      <c r="B13" s="7" t="s">
        <v>110</v>
      </c>
      <c r="C13" s="1">
        <v>3055</v>
      </c>
      <c r="D13" s="1">
        <v>3214</v>
      </c>
      <c r="E13" s="1">
        <v>3344</v>
      </c>
      <c r="F13" s="1">
        <v>3488</v>
      </c>
      <c r="G13" s="1">
        <v>3635</v>
      </c>
      <c r="H13" s="1">
        <v>3780</v>
      </c>
      <c r="I13" s="1">
        <v>3932</v>
      </c>
      <c r="J13" s="1">
        <v>4074</v>
      </c>
      <c r="K13" s="1">
        <v>4239</v>
      </c>
      <c r="L13" s="1">
        <v>4358</v>
      </c>
      <c r="M13" s="1">
        <v>5269</v>
      </c>
      <c r="N13" s="1">
        <v>5839</v>
      </c>
      <c r="O13" s="1">
        <v>6140</v>
      </c>
    </row>
    <row r="14" spans="1:15" x14ac:dyDescent="0.3">
      <c r="A14" s="7" t="s">
        <v>13</v>
      </c>
      <c r="B14" s="7" t="s">
        <v>111</v>
      </c>
      <c r="C14" s="1">
        <v>27973</v>
      </c>
      <c r="D14" s="1">
        <v>27429</v>
      </c>
      <c r="E14" s="1">
        <v>26625</v>
      </c>
      <c r="F14" s="1">
        <v>25753</v>
      </c>
      <c r="G14" s="1">
        <v>25268</v>
      </c>
      <c r="H14" s="1">
        <v>24812</v>
      </c>
      <c r="I14" s="1">
        <v>24287</v>
      </c>
      <c r="J14" s="1">
        <v>23787</v>
      </c>
      <c r="K14" s="1">
        <v>23607</v>
      </c>
      <c r="L14" s="1">
        <v>23334</v>
      </c>
      <c r="M14" s="1">
        <v>17806</v>
      </c>
      <c r="N14" s="1">
        <v>14489</v>
      </c>
      <c r="O14" s="1">
        <v>12535</v>
      </c>
    </row>
    <row r="15" spans="1:15" x14ac:dyDescent="0.3">
      <c r="A15" s="7" t="s">
        <v>14</v>
      </c>
      <c r="B15" s="7" t="s">
        <v>115</v>
      </c>
      <c r="C15" s="1">
        <v>2</v>
      </c>
      <c r="D15" s="1">
        <v>2</v>
      </c>
      <c r="E15" s="1">
        <v>2</v>
      </c>
      <c r="F15" s="1">
        <v>2</v>
      </c>
      <c r="G15" s="1">
        <v>2</v>
      </c>
      <c r="H15" s="1">
        <v>2</v>
      </c>
      <c r="I15" s="1">
        <v>2</v>
      </c>
      <c r="J15" s="1">
        <v>2</v>
      </c>
      <c r="K15" s="1">
        <v>2</v>
      </c>
      <c r="L15" s="1">
        <v>2</v>
      </c>
      <c r="M15" s="1">
        <v>3</v>
      </c>
      <c r="N15" s="1">
        <v>4</v>
      </c>
      <c r="O15" s="1">
        <v>5</v>
      </c>
    </row>
    <row r="16" spans="1:15" x14ac:dyDescent="0.3">
      <c r="A16" s="7" t="s">
        <v>14</v>
      </c>
      <c r="B16" s="7" t="s">
        <v>116</v>
      </c>
      <c r="C16" s="1">
        <v>803</v>
      </c>
      <c r="D16" s="1">
        <v>848</v>
      </c>
      <c r="E16" s="1">
        <v>888</v>
      </c>
      <c r="F16" s="1">
        <v>933</v>
      </c>
      <c r="G16" s="1">
        <v>962</v>
      </c>
      <c r="H16" s="1">
        <v>999</v>
      </c>
      <c r="I16" s="1">
        <v>1036</v>
      </c>
      <c r="J16" s="1">
        <v>1071</v>
      </c>
      <c r="K16" s="1">
        <v>1114</v>
      </c>
      <c r="L16" s="1">
        <v>1132</v>
      </c>
      <c r="M16" s="1">
        <v>1370</v>
      </c>
      <c r="N16" s="1">
        <v>1502</v>
      </c>
      <c r="O16" s="1">
        <v>1583</v>
      </c>
    </row>
    <row r="17" spans="1:15" x14ac:dyDescent="0.3">
      <c r="A17" s="7" t="s">
        <v>14</v>
      </c>
      <c r="B17" s="7" t="s">
        <v>117</v>
      </c>
      <c r="C17" s="1">
        <v>3</v>
      </c>
      <c r="D17" s="1">
        <v>4</v>
      </c>
      <c r="E17" s="1">
        <v>4</v>
      </c>
      <c r="F17" s="1">
        <v>4</v>
      </c>
      <c r="G17" s="1">
        <v>4</v>
      </c>
      <c r="H17" s="1">
        <v>5</v>
      </c>
      <c r="I17" s="1">
        <v>6</v>
      </c>
      <c r="J17" s="1">
        <v>6</v>
      </c>
      <c r="K17" s="1">
        <v>8</v>
      </c>
      <c r="L17" s="1">
        <v>11</v>
      </c>
      <c r="M17" s="1">
        <v>15</v>
      </c>
      <c r="N17" s="1">
        <v>14</v>
      </c>
      <c r="O17" s="1">
        <v>17</v>
      </c>
    </row>
    <row r="18" spans="1:15" x14ac:dyDescent="0.3">
      <c r="A18" s="7" t="s">
        <v>14</v>
      </c>
      <c r="B18" s="7" t="s">
        <v>17</v>
      </c>
      <c r="C18" s="1">
        <v>1</v>
      </c>
      <c r="D18" s="1">
        <v>1</v>
      </c>
      <c r="E18" s="1">
        <v>1</v>
      </c>
      <c r="F18" s="1">
        <v>1</v>
      </c>
      <c r="G18" s="1">
        <v>1</v>
      </c>
      <c r="H18" s="1">
        <v>1</v>
      </c>
      <c r="I18" s="1">
        <v>1</v>
      </c>
      <c r="J18" s="1">
        <v>1</v>
      </c>
      <c r="K18" s="1">
        <v>1</v>
      </c>
      <c r="L18" s="1">
        <v>0</v>
      </c>
      <c r="M18" s="1">
        <v>0</v>
      </c>
      <c r="N18" s="1">
        <v>1</v>
      </c>
      <c r="O18" s="1">
        <v>2</v>
      </c>
    </row>
    <row r="19" spans="1:15" x14ac:dyDescent="0.3">
      <c r="A19" s="7" t="s">
        <v>14</v>
      </c>
      <c r="B19" s="7" t="s">
        <v>110</v>
      </c>
      <c r="C19" s="1">
        <v>88</v>
      </c>
      <c r="D19" s="1">
        <v>90</v>
      </c>
      <c r="E19" s="1">
        <v>93</v>
      </c>
      <c r="F19" s="1">
        <v>92</v>
      </c>
      <c r="G19" s="1">
        <v>93</v>
      </c>
      <c r="H19" s="1">
        <v>96</v>
      </c>
      <c r="I19" s="1">
        <v>94</v>
      </c>
      <c r="J19" s="1">
        <v>98</v>
      </c>
      <c r="K19" s="1">
        <v>103</v>
      </c>
      <c r="L19" s="1">
        <v>107</v>
      </c>
      <c r="M19" s="1">
        <v>141</v>
      </c>
      <c r="N19" s="1">
        <v>158</v>
      </c>
      <c r="O19" s="1">
        <v>155</v>
      </c>
    </row>
    <row r="20" spans="1:15" x14ac:dyDescent="0.3">
      <c r="A20" s="7" t="s">
        <v>14</v>
      </c>
      <c r="B20" s="7" t="s">
        <v>111</v>
      </c>
      <c r="C20" s="1">
        <v>823</v>
      </c>
      <c r="D20" s="1">
        <v>785</v>
      </c>
      <c r="E20" s="1">
        <v>736</v>
      </c>
      <c r="F20" s="1">
        <v>697</v>
      </c>
      <c r="G20" s="1">
        <v>677</v>
      </c>
      <c r="H20" s="1">
        <v>656</v>
      </c>
      <c r="I20" s="1">
        <v>632</v>
      </c>
      <c r="J20" s="1">
        <v>614</v>
      </c>
      <c r="K20" s="1">
        <v>612</v>
      </c>
      <c r="L20" s="1">
        <v>602</v>
      </c>
      <c r="M20" s="1">
        <v>445</v>
      </c>
      <c r="N20" s="1">
        <v>329</v>
      </c>
      <c r="O20" s="1">
        <v>258</v>
      </c>
    </row>
    <row r="21" spans="1:15" x14ac:dyDescent="0.3">
      <c r="A21" s="7" t="s">
        <v>15</v>
      </c>
      <c r="B21" s="7" t="s">
        <v>115</v>
      </c>
      <c r="C21" s="1">
        <v>10</v>
      </c>
      <c r="D21" s="1">
        <v>10</v>
      </c>
      <c r="E21" s="1">
        <v>9</v>
      </c>
      <c r="F21" s="1">
        <v>11</v>
      </c>
      <c r="G21" s="1">
        <v>11</v>
      </c>
      <c r="H21" s="1">
        <v>10</v>
      </c>
      <c r="I21" s="1">
        <v>11</v>
      </c>
      <c r="J21" s="1">
        <v>12</v>
      </c>
      <c r="K21" s="1">
        <v>15</v>
      </c>
      <c r="L21" s="1">
        <v>16</v>
      </c>
      <c r="M21" s="1">
        <v>21</v>
      </c>
      <c r="N21" s="1">
        <v>27</v>
      </c>
      <c r="O21" s="1">
        <v>27</v>
      </c>
    </row>
    <row r="22" spans="1:15" x14ac:dyDescent="0.3">
      <c r="A22" s="7" t="s">
        <v>15</v>
      </c>
      <c r="B22" s="7" t="s">
        <v>116</v>
      </c>
      <c r="C22" s="1">
        <v>1962</v>
      </c>
      <c r="D22" s="1">
        <v>2046</v>
      </c>
      <c r="E22" s="1">
        <v>2118</v>
      </c>
      <c r="F22" s="1">
        <v>2213</v>
      </c>
      <c r="G22" s="1">
        <v>2315</v>
      </c>
      <c r="H22" s="1">
        <v>2413</v>
      </c>
      <c r="I22" s="1">
        <v>2527</v>
      </c>
      <c r="J22" s="1">
        <v>2655</v>
      </c>
      <c r="K22" s="1">
        <v>2743</v>
      </c>
      <c r="L22" s="1">
        <v>2891</v>
      </c>
      <c r="M22" s="1">
        <v>3494</v>
      </c>
      <c r="N22" s="1">
        <v>3849</v>
      </c>
      <c r="O22" s="1">
        <v>4058</v>
      </c>
    </row>
    <row r="23" spans="1:15" x14ac:dyDescent="0.3">
      <c r="A23" s="7" t="s">
        <v>15</v>
      </c>
      <c r="B23" s="7" t="s">
        <v>117</v>
      </c>
      <c r="C23" s="1">
        <v>45</v>
      </c>
      <c r="D23" s="1">
        <v>46</v>
      </c>
      <c r="E23" s="1">
        <v>46</v>
      </c>
      <c r="F23" s="1">
        <v>49</v>
      </c>
      <c r="G23" s="1">
        <v>50</v>
      </c>
      <c r="H23" s="1">
        <v>48</v>
      </c>
      <c r="I23" s="1">
        <v>57</v>
      </c>
      <c r="J23" s="1">
        <v>61</v>
      </c>
      <c r="K23" s="1">
        <v>62</v>
      </c>
      <c r="L23" s="1">
        <v>74</v>
      </c>
      <c r="M23" s="1">
        <v>100</v>
      </c>
      <c r="N23" s="1">
        <v>107</v>
      </c>
      <c r="O23" s="1">
        <v>117</v>
      </c>
    </row>
    <row r="24" spans="1:15" x14ac:dyDescent="0.3">
      <c r="A24" s="7" t="s">
        <v>15</v>
      </c>
      <c r="B24" s="7" t="s">
        <v>17</v>
      </c>
      <c r="C24" s="1">
        <v>5</v>
      </c>
      <c r="D24" s="1">
        <v>6</v>
      </c>
      <c r="E24" s="1">
        <v>5</v>
      </c>
      <c r="F24" s="1">
        <v>6</v>
      </c>
      <c r="G24" s="1">
        <v>7</v>
      </c>
      <c r="H24" s="1">
        <v>9</v>
      </c>
      <c r="I24" s="1">
        <v>9</v>
      </c>
      <c r="J24" s="1">
        <v>9</v>
      </c>
      <c r="K24" s="1">
        <v>7</v>
      </c>
      <c r="L24" s="1">
        <v>9</v>
      </c>
      <c r="M24" s="1">
        <v>12</v>
      </c>
      <c r="N24" s="1">
        <v>14</v>
      </c>
      <c r="O24" s="1">
        <v>16</v>
      </c>
    </row>
    <row r="25" spans="1:15" x14ac:dyDescent="0.3">
      <c r="A25" s="7" t="s">
        <v>15</v>
      </c>
      <c r="B25" s="7" t="s">
        <v>110</v>
      </c>
      <c r="C25" s="1">
        <v>345</v>
      </c>
      <c r="D25" s="1">
        <v>349</v>
      </c>
      <c r="E25" s="1">
        <v>356</v>
      </c>
      <c r="F25" s="1">
        <v>361</v>
      </c>
      <c r="G25" s="1">
        <v>389</v>
      </c>
      <c r="H25" s="1">
        <v>400</v>
      </c>
      <c r="I25" s="1">
        <v>405</v>
      </c>
      <c r="J25" s="1">
        <v>413</v>
      </c>
      <c r="K25" s="1">
        <v>412</v>
      </c>
      <c r="L25" s="1">
        <v>434</v>
      </c>
      <c r="M25" s="1">
        <v>522</v>
      </c>
      <c r="N25" s="1">
        <v>592</v>
      </c>
      <c r="O25" s="1">
        <v>608</v>
      </c>
    </row>
    <row r="26" spans="1:15" x14ac:dyDescent="0.3">
      <c r="A26" s="7" t="s">
        <v>15</v>
      </c>
      <c r="B26" s="7" t="s">
        <v>111</v>
      </c>
      <c r="C26" s="1">
        <v>3646</v>
      </c>
      <c r="D26" s="1">
        <v>3526</v>
      </c>
      <c r="E26" s="1">
        <v>3416</v>
      </c>
      <c r="F26" s="1">
        <v>3307</v>
      </c>
      <c r="G26" s="1">
        <v>3265</v>
      </c>
      <c r="H26" s="1">
        <v>3211</v>
      </c>
      <c r="I26" s="1">
        <v>3106</v>
      </c>
      <c r="J26" s="1">
        <v>3029</v>
      </c>
      <c r="K26" s="1">
        <v>2951</v>
      </c>
      <c r="L26" s="1">
        <v>2948</v>
      </c>
      <c r="M26" s="1">
        <v>2403</v>
      </c>
      <c r="N26" s="1">
        <v>2014</v>
      </c>
      <c r="O26" s="1">
        <v>1773</v>
      </c>
    </row>
    <row r="27" spans="1:15" x14ac:dyDescent="0.3">
      <c r="A27" s="7" t="s">
        <v>16</v>
      </c>
      <c r="B27" s="7" t="s">
        <v>115</v>
      </c>
      <c r="C27" s="1">
        <v>4</v>
      </c>
      <c r="D27" s="1">
        <v>3</v>
      </c>
      <c r="E27" s="1">
        <v>3</v>
      </c>
      <c r="F27" s="1">
        <v>1</v>
      </c>
      <c r="G27" s="1">
        <v>1</v>
      </c>
      <c r="H27" s="1">
        <v>3</v>
      </c>
      <c r="I27" s="1">
        <v>2</v>
      </c>
      <c r="J27" s="1">
        <v>1</v>
      </c>
      <c r="K27" s="1">
        <v>2</v>
      </c>
      <c r="L27" s="1">
        <v>3</v>
      </c>
      <c r="M27" s="1">
        <v>3</v>
      </c>
      <c r="N27" s="1">
        <v>5</v>
      </c>
      <c r="O27" s="1">
        <v>7</v>
      </c>
    </row>
    <row r="28" spans="1:15" x14ac:dyDescent="0.3">
      <c r="A28" s="7" t="s">
        <v>16</v>
      </c>
      <c r="B28" s="7" t="s">
        <v>116</v>
      </c>
      <c r="C28" s="1">
        <v>878</v>
      </c>
      <c r="D28" s="1">
        <v>890</v>
      </c>
      <c r="E28" s="1">
        <v>918</v>
      </c>
      <c r="F28" s="1">
        <v>936</v>
      </c>
      <c r="G28" s="1">
        <v>972</v>
      </c>
      <c r="H28" s="1">
        <v>1020</v>
      </c>
      <c r="I28" s="1">
        <v>1075</v>
      </c>
      <c r="J28" s="1">
        <v>1114</v>
      </c>
      <c r="K28" s="1">
        <v>1133</v>
      </c>
      <c r="L28" s="1">
        <v>1191</v>
      </c>
      <c r="M28" s="1">
        <v>1574</v>
      </c>
      <c r="N28" s="1">
        <v>1798</v>
      </c>
      <c r="O28" s="1">
        <v>1857</v>
      </c>
    </row>
    <row r="29" spans="1:15" x14ac:dyDescent="0.3">
      <c r="A29" s="7" t="s">
        <v>16</v>
      </c>
      <c r="B29" s="7" t="s">
        <v>117</v>
      </c>
      <c r="C29" s="1">
        <v>12</v>
      </c>
      <c r="D29" s="1">
        <v>13</v>
      </c>
      <c r="E29" s="1">
        <v>12</v>
      </c>
      <c r="F29" s="1">
        <v>15</v>
      </c>
      <c r="G29" s="1">
        <v>16</v>
      </c>
      <c r="H29" s="1">
        <v>17</v>
      </c>
      <c r="I29" s="1">
        <v>20</v>
      </c>
      <c r="J29" s="1">
        <v>22</v>
      </c>
      <c r="K29" s="1">
        <v>24</v>
      </c>
      <c r="L29" s="1">
        <v>28</v>
      </c>
      <c r="M29" s="1">
        <v>37</v>
      </c>
      <c r="N29" s="1">
        <v>36</v>
      </c>
      <c r="O29" s="1">
        <v>40</v>
      </c>
    </row>
    <row r="30" spans="1:15" x14ac:dyDescent="0.3">
      <c r="A30" s="7" t="s">
        <v>16</v>
      </c>
      <c r="B30" s="7" t="s">
        <v>17</v>
      </c>
      <c r="C30" s="1">
        <v>4</v>
      </c>
      <c r="D30" s="1">
        <v>5</v>
      </c>
      <c r="E30" s="1">
        <v>5</v>
      </c>
      <c r="F30" s="1">
        <v>6</v>
      </c>
      <c r="G30" s="1">
        <v>5</v>
      </c>
      <c r="H30" s="1">
        <v>5</v>
      </c>
      <c r="I30" s="1">
        <v>6</v>
      </c>
      <c r="J30" s="1">
        <v>6</v>
      </c>
      <c r="K30" s="1">
        <v>6</v>
      </c>
      <c r="L30" s="1">
        <v>5</v>
      </c>
      <c r="M30" s="1">
        <v>7</v>
      </c>
      <c r="N30" s="1">
        <v>9</v>
      </c>
      <c r="O30" s="1">
        <v>7</v>
      </c>
    </row>
    <row r="31" spans="1:15" x14ac:dyDescent="0.3">
      <c r="A31" s="7" t="s">
        <v>16</v>
      </c>
      <c r="B31" s="7" t="s">
        <v>110</v>
      </c>
      <c r="C31" s="1">
        <v>142</v>
      </c>
      <c r="D31" s="1">
        <v>148</v>
      </c>
      <c r="E31" s="1">
        <v>159</v>
      </c>
      <c r="F31" s="1">
        <v>164</v>
      </c>
      <c r="G31" s="1">
        <v>169</v>
      </c>
      <c r="H31" s="1">
        <v>182</v>
      </c>
      <c r="I31" s="1">
        <v>183</v>
      </c>
      <c r="J31" s="1">
        <v>186</v>
      </c>
      <c r="K31" s="1">
        <v>184</v>
      </c>
      <c r="L31" s="1">
        <v>188</v>
      </c>
      <c r="M31" s="1">
        <v>254</v>
      </c>
      <c r="N31" s="1">
        <v>276</v>
      </c>
      <c r="O31" s="1">
        <v>284</v>
      </c>
    </row>
    <row r="32" spans="1:15" x14ac:dyDescent="0.3">
      <c r="A32" s="7" t="s">
        <v>16</v>
      </c>
      <c r="B32" s="7" t="s">
        <v>111</v>
      </c>
      <c r="C32" s="1">
        <v>1578</v>
      </c>
      <c r="D32" s="1">
        <v>1501</v>
      </c>
      <c r="E32" s="1">
        <v>1461</v>
      </c>
      <c r="F32" s="1">
        <v>1429</v>
      </c>
      <c r="G32" s="1">
        <v>1399</v>
      </c>
      <c r="H32" s="1">
        <v>1364</v>
      </c>
      <c r="I32" s="1">
        <v>1314</v>
      </c>
      <c r="J32" s="1">
        <v>1286</v>
      </c>
      <c r="K32" s="1">
        <v>1259</v>
      </c>
      <c r="L32" s="1">
        <v>1252</v>
      </c>
      <c r="M32" s="1">
        <v>1043</v>
      </c>
      <c r="N32" s="1">
        <v>857</v>
      </c>
      <c r="O32" s="1">
        <v>727</v>
      </c>
    </row>
    <row r="33" spans="1:15" x14ac:dyDescent="0.3">
      <c r="A33" s="7" t="s">
        <v>17</v>
      </c>
      <c r="B33" s="7" t="s">
        <v>115</v>
      </c>
      <c r="C33" s="1">
        <v>8</v>
      </c>
      <c r="D33" s="1">
        <v>6</v>
      </c>
      <c r="E33" s="1">
        <v>3</v>
      </c>
      <c r="F33" s="1">
        <v>1</v>
      </c>
      <c r="G33" s="1">
        <v>1</v>
      </c>
      <c r="H33" s="1">
        <v>1</v>
      </c>
      <c r="I33" s="1">
        <v>1</v>
      </c>
      <c r="J33" s="1">
        <v>2</v>
      </c>
      <c r="K33" s="1">
        <v>1</v>
      </c>
      <c r="L33" s="1">
        <v>0</v>
      </c>
      <c r="M33" s="1">
        <v>2</v>
      </c>
      <c r="N33" s="1">
        <v>3</v>
      </c>
      <c r="O33" s="1">
        <v>5</v>
      </c>
    </row>
    <row r="34" spans="1:15" x14ac:dyDescent="0.3">
      <c r="A34" s="7" t="s">
        <v>17</v>
      </c>
      <c r="B34" s="7" t="s">
        <v>116</v>
      </c>
      <c r="C34" s="1">
        <v>331</v>
      </c>
      <c r="D34" s="1">
        <v>327</v>
      </c>
      <c r="E34" s="1">
        <v>287</v>
      </c>
      <c r="F34" s="1">
        <v>217</v>
      </c>
      <c r="G34" s="1">
        <v>231</v>
      </c>
      <c r="H34" s="1">
        <v>239</v>
      </c>
      <c r="I34" s="1">
        <v>235</v>
      </c>
      <c r="J34" s="1">
        <v>235</v>
      </c>
      <c r="K34" s="1">
        <v>246</v>
      </c>
      <c r="L34" s="1">
        <v>234</v>
      </c>
      <c r="M34" s="1">
        <v>282</v>
      </c>
      <c r="N34" s="1">
        <v>260</v>
      </c>
      <c r="O34" s="1">
        <v>494</v>
      </c>
    </row>
    <row r="35" spans="1:15" x14ac:dyDescent="0.3">
      <c r="A35" s="7" t="s">
        <v>17</v>
      </c>
      <c r="B35" s="7" t="s">
        <v>117</v>
      </c>
      <c r="C35" s="1">
        <v>3</v>
      </c>
      <c r="D35" s="1">
        <v>4</v>
      </c>
      <c r="E35" s="1">
        <v>5</v>
      </c>
      <c r="F35" s="1">
        <v>3</v>
      </c>
      <c r="G35" s="1">
        <v>3</v>
      </c>
      <c r="H35" s="1">
        <v>3</v>
      </c>
      <c r="I35" s="1">
        <v>2</v>
      </c>
      <c r="J35" s="1">
        <v>1</v>
      </c>
      <c r="K35" s="1">
        <v>2</v>
      </c>
      <c r="L35" s="1">
        <v>1</v>
      </c>
      <c r="M35" s="1">
        <v>2</v>
      </c>
      <c r="N35" s="1">
        <v>5</v>
      </c>
      <c r="O35" s="1">
        <v>10</v>
      </c>
    </row>
    <row r="36" spans="1:15" x14ac:dyDescent="0.3">
      <c r="A36" s="7" t="s">
        <v>17</v>
      </c>
      <c r="B36" s="7" t="s">
        <v>17</v>
      </c>
      <c r="C36" s="1">
        <v>2</v>
      </c>
      <c r="D36" s="1">
        <v>0</v>
      </c>
      <c r="E36" s="1">
        <v>0</v>
      </c>
      <c r="F36" s="1">
        <v>0</v>
      </c>
      <c r="G36" s="1">
        <v>1</v>
      </c>
      <c r="H36" s="1">
        <v>1</v>
      </c>
      <c r="I36" s="1">
        <v>1</v>
      </c>
      <c r="J36" s="1">
        <v>1</v>
      </c>
      <c r="K36" s="1">
        <v>1</v>
      </c>
      <c r="L36" s="1">
        <v>1</v>
      </c>
      <c r="M36" s="1">
        <v>1</v>
      </c>
      <c r="N36" s="1">
        <v>0</v>
      </c>
      <c r="O36" s="1">
        <v>2</v>
      </c>
    </row>
    <row r="37" spans="1:15" x14ac:dyDescent="0.3">
      <c r="A37" s="7" t="s">
        <v>17</v>
      </c>
      <c r="B37" s="7" t="s">
        <v>110</v>
      </c>
      <c r="C37" s="1">
        <v>67</v>
      </c>
      <c r="D37" s="1">
        <v>65</v>
      </c>
      <c r="E37" s="1">
        <v>52</v>
      </c>
      <c r="F37" s="1">
        <v>38</v>
      </c>
      <c r="G37" s="1">
        <v>40</v>
      </c>
      <c r="H37" s="1">
        <v>44</v>
      </c>
      <c r="I37" s="1">
        <v>38</v>
      </c>
      <c r="J37" s="1">
        <v>30</v>
      </c>
      <c r="K37" s="1">
        <v>34</v>
      </c>
      <c r="L37" s="1">
        <v>35</v>
      </c>
      <c r="M37" s="1">
        <v>52</v>
      </c>
      <c r="N37" s="1">
        <v>52</v>
      </c>
      <c r="O37" s="1">
        <v>99</v>
      </c>
    </row>
    <row r="38" spans="1:15" x14ac:dyDescent="0.3">
      <c r="A38" s="7" t="s">
        <v>17</v>
      </c>
      <c r="B38" s="7" t="s">
        <v>111</v>
      </c>
      <c r="C38" s="1">
        <v>615</v>
      </c>
      <c r="D38" s="1">
        <v>512</v>
      </c>
      <c r="E38" s="1">
        <v>405</v>
      </c>
      <c r="F38" s="1">
        <v>246</v>
      </c>
      <c r="G38" s="1">
        <v>177</v>
      </c>
      <c r="H38" s="1">
        <v>161</v>
      </c>
      <c r="I38" s="1">
        <v>131</v>
      </c>
      <c r="J38" s="1">
        <v>124</v>
      </c>
      <c r="K38" s="1">
        <v>121</v>
      </c>
      <c r="L38" s="1">
        <v>119</v>
      </c>
      <c r="M38" s="1">
        <v>104</v>
      </c>
      <c r="N38" s="1">
        <v>69</v>
      </c>
      <c r="O38" s="1">
        <v>85</v>
      </c>
    </row>
    <row r="39" spans="1:15" x14ac:dyDescent="0.3">
      <c r="A39" s="10" t="s">
        <v>18</v>
      </c>
      <c r="B39" s="10" t="s">
        <v>18</v>
      </c>
      <c r="C39" s="5">
        <v>59952</v>
      </c>
      <c r="D39" s="5">
        <v>60288</v>
      </c>
      <c r="E39" s="5">
        <v>60274</v>
      </c>
      <c r="F39" s="5">
        <v>60306</v>
      </c>
      <c r="G39" s="5">
        <v>61114</v>
      </c>
      <c r="H39" s="5">
        <v>61931</v>
      </c>
      <c r="I39" s="5">
        <v>62554</v>
      </c>
      <c r="J39" s="5">
        <v>63505</v>
      </c>
      <c r="K39" s="5">
        <v>65036</v>
      </c>
      <c r="L39" s="5">
        <v>66449</v>
      </c>
      <c r="M39" s="5">
        <v>67437</v>
      </c>
      <c r="N39" s="5">
        <v>69043</v>
      </c>
      <c r="O39" s="5">
        <v>70757</v>
      </c>
    </row>
    <row r="40" spans="1:15" x14ac:dyDescent="0.3">
      <c r="A40" s="15"/>
      <c r="B40" s="15"/>
    </row>
    <row r="41" spans="1:15" x14ac:dyDescent="0.3">
      <c r="A41" s="15"/>
      <c r="B41" s="15"/>
    </row>
    <row r="42" spans="1:15" x14ac:dyDescent="0.3">
      <c r="A42" s="15"/>
      <c r="B42" s="15"/>
      <c r="C42" s="18" t="s">
        <v>37</v>
      </c>
      <c r="D42" s="19"/>
      <c r="E42" s="19"/>
      <c r="F42" s="19"/>
      <c r="G42" s="19"/>
      <c r="H42" s="19"/>
      <c r="I42" s="19"/>
      <c r="J42" s="19"/>
      <c r="K42" s="19"/>
      <c r="L42" s="19"/>
      <c r="M42" s="19"/>
      <c r="N42" s="19"/>
      <c r="O42" s="19"/>
    </row>
    <row r="43" spans="1:15" x14ac:dyDescent="0.3">
      <c r="A43" s="9" t="s">
        <v>41</v>
      </c>
      <c r="B43" s="9" t="s">
        <v>41</v>
      </c>
      <c r="C43" s="4" t="s">
        <v>0</v>
      </c>
      <c r="D43" s="4" t="s">
        <v>1</v>
      </c>
      <c r="E43" s="4" t="s">
        <v>2</v>
      </c>
      <c r="F43" s="4" t="s">
        <v>3</v>
      </c>
      <c r="G43" s="4" t="s">
        <v>4</v>
      </c>
      <c r="H43" s="4" t="s">
        <v>5</v>
      </c>
      <c r="I43" s="4" t="s">
        <v>6</v>
      </c>
      <c r="J43" s="4" t="s">
        <v>7</v>
      </c>
      <c r="K43" s="4" t="s">
        <v>8</v>
      </c>
      <c r="L43" s="4" t="s">
        <v>9</v>
      </c>
      <c r="M43" s="4" t="s">
        <v>10</v>
      </c>
      <c r="N43" s="4" t="s">
        <v>11</v>
      </c>
      <c r="O43" s="4" t="s">
        <v>12</v>
      </c>
    </row>
    <row r="44" spans="1:15" x14ac:dyDescent="0.3">
      <c r="A44" s="8" t="s">
        <v>13</v>
      </c>
      <c r="B44" s="8" t="s">
        <v>115</v>
      </c>
      <c r="C44" s="2">
        <v>3.10859495625322E-3</v>
      </c>
      <c r="D44" s="2">
        <v>3.2178570701207701E-3</v>
      </c>
      <c r="E44" s="2">
        <v>3.3678230878474301E-3</v>
      </c>
      <c r="F44" s="2">
        <v>3.3283576068100199E-3</v>
      </c>
      <c r="G44" s="2">
        <v>3.3185620889056699E-3</v>
      </c>
      <c r="H44" s="2">
        <v>3.2326952841833E-3</v>
      </c>
      <c r="I44" s="2">
        <v>3.1552458381726698E-3</v>
      </c>
      <c r="J44" s="2">
        <v>3.1984160225412201E-3</v>
      </c>
      <c r="K44" s="2">
        <v>3.0929935361991398E-3</v>
      </c>
      <c r="L44" s="2">
        <v>3.2810064169959798E-3</v>
      </c>
      <c r="M44" s="2">
        <v>3.7983798379838001E-3</v>
      </c>
      <c r="N44" s="2">
        <v>4.38119939714696E-3</v>
      </c>
      <c r="O44" s="2">
        <v>4.6479041711522404E-3</v>
      </c>
    </row>
    <row r="45" spans="1:15" x14ac:dyDescent="0.3">
      <c r="A45" s="8" t="s">
        <v>13</v>
      </c>
      <c r="B45" s="8" t="s">
        <v>116</v>
      </c>
      <c r="C45" s="2">
        <v>0.350756562017499</v>
      </c>
      <c r="D45" s="2">
        <v>0.364941650882874</v>
      </c>
      <c r="E45" s="2">
        <v>0.38034083992696299</v>
      </c>
      <c r="F45" s="2">
        <v>0.39833380401016699</v>
      </c>
      <c r="G45" s="2">
        <v>0.41336963217614198</v>
      </c>
      <c r="H45" s="2">
        <v>0.42736231656903301</v>
      </c>
      <c r="I45" s="2">
        <v>0.44123112659697999</v>
      </c>
      <c r="J45" s="2">
        <v>0.45661196359897999</v>
      </c>
      <c r="K45" s="2">
        <v>0.47106106347119098</v>
      </c>
      <c r="L45" s="2">
        <v>0.48415690824058299</v>
      </c>
      <c r="M45" s="2">
        <v>0.56864086408640901</v>
      </c>
      <c r="N45" s="2">
        <v>0.62593319547159199</v>
      </c>
      <c r="O45" s="2">
        <v>0.66196749884656803</v>
      </c>
    </row>
    <row r="46" spans="1:15" x14ac:dyDescent="0.3">
      <c r="A46" s="8" t="s">
        <v>13</v>
      </c>
      <c r="B46" s="8" t="s">
        <v>117</v>
      </c>
      <c r="C46" s="2">
        <v>6.0113226968605297E-3</v>
      </c>
      <c r="D46" s="2">
        <v>6.4357141402415401E-3</v>
      </c>
      <c r="E46" s="2">
        <v>6.8573747210387498E-3</v>
      </c>
      <c r="F46" s="2">
        <v>7.1811836849961699E-3</v>
      </c>
      <c r="G46" s="2">
        <v>7.5512191244560102E-3</v>
      </c>
      <c r="H46" s="2">
        <v>7.7976528673027604E-3</v>
      </c>
      <c r="I46" s="2">
        <v>7.97522260936895E-3</v>
      </c>
      <c r="J46" s="2">
        <v>8.3387274873395999E-3</v>
      </c>
      <c r="K46" s="2">
        <v>8.6677902691089607E-3</v>
      </c>
      <c r="L46" s="2">
        <v>9.0454265308342104E-3</v>
      </c>
      <c r="M46" s="2">
        <v>1.03150315031503E-2</v>
      </c>
      <c r="N46" s="2">
        <v>1.11983456591076E-2</v>
      </c>
      <c r="O46" s="2">
        <v>1.19615180875241E-2</v>
      </c>
    </row>
    <row r="47" spans="1:15" x14ac:dyDescent="0.3">
      <c r="A47" s="8" t="s">
        <v>13</v>
      </c>
      <c r="B47" s="8" t="s">
        <v>17</v>
      </c>
      <c r="C47" s="2">
        <v>1.3587236232630001E-3</v>
      </c>
      <c r="D47" s="2">
        <v>1.3238019592269001E-3</v>
      </c>
      <c r="E47" s="2">
        <v>1.4201663623453001E-3</v>
      </c>
      <c r="F47" s="2">
        <v>1.3111711784403099E-3</v>
      </c>
      <c r="G47" s="2">
        <v>1.41088567851678E-3</v>
      </c>
      <c r="H47" s="2">
        <v>1.43022276209322E-3</v>
      </c>
      <c r="I47" s="2">
        <v>1.39372822299652E-3</v>
      </c>
      <c r="J47" s="2">
        <v>1.42786429577733E-3</v>
      </c>
      <c r="K47" s="2">
        <v>1.44463171151816E-3</v>
      </c>
      <c r="L47" s="2">
        <v>1.54080411847877E-3</v>
      </c>
      <c r="M47" s="2">
        <v>1.85418541854185E-3</v>
      </c>
      <c r="N47" s="2">
        <v>2.2431740913392401E-3</v>
      </c>
      <c r="O47" s="2">
        <v>2.3068642025939399E-3</v>
      </c>
    </row>
    <row r="48" spans="1:15" x14ac:dyDescent="0.3">
      <c r="A48" s="8" t="s">
        <v>13</v>
      </c>
      <c r="B48" s="8" t="s">
        <v>110</v>
      </c>
      <c r="C48" s="2">
        <v>6.2892434379825002E-2</v>
      </c>
      <c r="D48" s="2">
        <v>6.5456915337773203E-2</v>
      </c>
      <c r="E48" s="2">
        <v>6.7843375938324194E-2</v>
      </c>
      <c r="F48" s="2">
        <v>7.0359462621535501E-2</v>
      </c>
      <c r="G48" s="2">
        <v>7.2233372414204203E-2</v>
      </c>
      <c r="H48" s="2">
        <v>7.4058110146744793E-2</v>
      </c>
      <c r="I48" s="2">
        <v>7.6113046844754201E-2</v>
      </c>
      <c r="J48" s="2">
        <v>7.7561588546624496E-2</v>
      </c>
      <c r="K48" s="2">
        <v>7.8510177245198404E-2</v>
      </c>
      <c r="L48" s="2">
        <v>7.8997933509770496E-2</v>
      </c>
      <c r="M48" s="2">
        <v>9.4851485148514894E-2</v>
      </c>
      <c r="N48" s="2">
        <v>0.102327293119764</v>
      </c>
      <c r="O48" s="2">
        <v>0.104919601510569</v>
      </c>
    </row>
    <row r="49" spans="1:15" x14ac:dyDescent="0.3">
      <c r="A49" s="8" t="s">
        <v>13</v>
      </c>
      <c r="B49" s="8" t="s">
        <v>111</v>
      </c>
      <c r="C49" s="2">
        <v>0.57587236232630001</v>
      </c>
      <c r="D49" s="2">
        <v>0.55862406060976399</v>
      </c>
      <c r="E49" s="2">
        <v>0.54017041996348103</v>
      </c>
      <c r="F49" s="2">
        <v>0.51948602089805096</v>
      </c>
      <c r="G49" s="2">
        <v>0.50211632851777499</v>
      </c>
      <c r="H49" s="2">
        <v>0.48611900237064298</v>
      </c>
      <c r="I49" s="2">
        <v>0.470131629887727</v>
      </c>
      <c r="J49" s="2">
        <v>0.45286144004873802</v>
      </c>
      <c r="K49" s="2">
        <v>0.43722334376678501</v>
      </c>
      <c r="L49" s="2">
        <v>0.42297792118333799</v>
      </c>
      <c r="M49" s="2">
        <v>0.32054005400540098</v>
      </c>
      <c r="N49" s="2">
        <v>0.25391679226104902</v>
      </c>
      <c r="O49" s="2">
        <v>0.214196613181593</v>
      </c>
    </row>
    <row r="50" spans="1:15" x14ac:dyDescent="0.3">
      <c r="A50" s="8" t="s">
        <v>14</v>
      </c>
      <c r="B50" s="8" t="s">
        <v>115</v>
      </c>
      <c r="C50" s="2">
        <v>1.1627906976744201E-3</v>
      </c>
      <c r="D50" s="2">
        <v>1.15606936416185E-3</v>
      </c>
      <c r="E50" s="2">
        <v>1.16009280742459E-3</v>
      </c>
      <c r="F50" s="2">
        <v>1.15673799884326E-3</v>
      </c>
      <c r="G50" s="2">
        <v>1.15008625646924E-3</v>
      </c>
      <c r="H50" s="2">
        <v>1.13700966458215E-3</v>
      </c>
      <c r="I50" s="2">
        <v>1.1293054771315599E-3</v>
      </c>
      <c r="J50" s="2">
        <v>1.11607142857143E-3</v>
      </c>
      <c r="K50" s="2">
        <v>1.08695652173913E-3</v>
      </c>
      <c r="L50" s="2">
        <v>1.07874865156419E-3</v>
      </c>
      <c r="M50" s="2">
        <v>1.5197568389057801E-3</v>
      </c>
      <c r="N50" s="2">
        <v>1.9920318725099601E-3</v>
      </c>
      <c r="O50" s="2">
        <v>2.47524752475248E-3</v>
      </c>
    </row>
    <row r="51" spans="1:15" x14ac:dyDescent="0.3">
      <c r="A51" s="8" t="s">
        <v>14</v>
      </c>
      <c r="B51" s="8" t="s">
        <v>116</v>
      </c>
      <c r="C51" s="2">
        <v>0.46686046511627899</v>
      </c>
      <c r="D51" s="2">
        <v>0.49017341040462398</v>
      </c>
      <c r="E51" s="2">
        <v>0.51508120649652001</v>
      </c>
      <c r="F51" s="2">
        <v>0.53961827646038196</v>
      </c>
      <c r="G51" s="2">
        <v>0.55319148936170204</v>
      </c>
      <c r="H51" s="2">
        <v>0.56793632745878297</v>
      </c>
      <c r="I51" s="2">
        <v>0.58498023715415004</v>
      </c>
      <c r="J51" s="2">
        <v>0.59765625</v>
      </c>
      <c r="K51" s="2">
        <v>0.60543478260869599</v>
      </c>
      <c r="L51" s="2">
        <v>0.61057173678532894</v>
      </c>
      <c r="M51" s="2">
        <v>0.694022289766971</v>
      </c>
      <c r="N51" s="2">
        <v>0.74800796812749004</v>
      </c>
      <c r="O51" s="2">
        <v>0.78366336633663403</v>
      </c>
    </row>
    <row r="52" spans="1:15" x14ac:dyDescent="0.3">
      <c r="A52" s="8" t="s">
        <v>14</v>
      </c>
      <c r="B52" s="8" t="s">
        <v>117</v>
      </c>
      <c r="C52" s="2">
        <v>1.7441860465116301E-3</v>
      </c>
      <c r="D52" s="2">
        <v>2.3121387283237E-3</v>
      </c>
      <c r="E52" s="2">
        <v>2.32018561484919E-3</v>
      </c>
      <c r="F52" s="2">
        <v>2.3134759976865199E-3</v>
      </c>
      <c r="G52" s="2">
        <v>2.30017251293847E-3</v>
      </c>
      <c r="H52" s="2">
        <v>2.8425241614553698E-3</v>
      </c>
      <c r="I52" s="2">
        <v>3.3879164313946899E-3</v>
      </c>
      <c r="J52" s="2">
        <v>3.3482142857142899E-3</v>
      </c>
      <c r="K52" s="2">
        <v>4.3478260869565201E-3</v>
      </c>
      <c r="L52" s="2">
        <v>5.93311758360302E-3</v>
      </c>
      <c r="M52" s="2">
        <v>7.5987841945288799E-3</v>
      </c>
      <c r="N52" s="2">
        <v>6.9721115537848596E-3</v>
      </c>
      <c r="O52" s="2">
        <v>8.4158415841584198E-3</v>
      </c>
    </row>
    <row r="53" spans="1:15" x14ac:dyDescent="0.3">
      <c r="A53" s="8" t="s">
        <v>14</v>
      </c>
      <c r="B53" s="8" t="s">
        <v>17</v>
      </c>
      <c r="C53" s="2">
        <v>5.8139534883720897E-4</v>
      </c>
      <c r="D53" s="2">
        <v>5.78034682080925E-4</v>
      </c>
      <c r="E53" s="2">
        <v>5.8004640371229696E-4</v>
      </c>
      <c r="F53" s="2">
        <v>5.7836899942163096E-4</v>
      </c>
      <c r="G53" s="2">
        <v>5.7504312823461804E-4</v>
      </c>
      <c r="H53" s="2">
        <v>5.6850483229107401E-4</v>
      </c>
      <c r="I53" s="2">
        <v>5.6465273856578201E-4</v>
      </c>
      <c r="J53" s="2">
        <v>5.5803571428571404E-4</v>
      </c>
      <c r="K53" s="2">
        <v>5.4347826086956501E-4</v>
      </c>
      <c r="L53" s="2">
        <v>0</v>
      </c>
      <c r="M53" s="2">
        <v>0</v>
      </c>
      <c r="N53" s="2">
        <v>4.9800796812749003E-4</v>
      </c>
      <c r="O53" s="2">
        <v>9.9009900990098989E-4</v>
      </c>
    </row>
    <row r="54" spans="1:15" x14ac:dyDescent="0.3">
      <c r="A54" s="8" t="s">
        <v>14</v>
      </c>
      <c r="B54" s="8" t="s">
        <v>110</v>
      </c>
      <c r="C54" s="2">
        <v>5.1162790697674397E-2</v>
      </c>
      <c r="D54" s="2">
        <v>5.2023121387283197E-2</v>
      </c>
      <c r="E54" s="2">
        <v>5.39443155452436E-2</v>
      </c>
      <c r="F54" s="2">
        <v>5.3209947946790001E-2</v>
      </c>
      <c r="G54" s="2">
        <v>5.3479010925819401E-2</v>
      </c>
      <c r="H54" s="2">
        <v>5.4576463899943098E-2</v>
      </c>
      <c r="I54" s="2">
        <v>5.3077357425183498E-2</v>
      </c>
      <c r="J54" s="2">
        <v>5.46875E-2</v>
      </c>
      <c r="K54" s="2">
        <v>5.59782608695652E-2</v>
      </c>
      <c r="L54" s="2">
        <v>5.7713052858683903E-2</v>
      </c>
      <c r="M54" s="2">
        <v>7.1428571428571397E-2</v>
      </c>
      <c r="N54" s="2">
        <v>7.8685258964143398E-2</v>
      </c>
      <c r="O54" s="2">
        <v>7.6732673267326704E-2</v>
      </c>
    </row>
    <row r="55" spans="1:15" x14ac:dyDescent="0.3">
      <c r="A55" s="8" t="s">
        <v>14</v>
      </c>
      <c r="B55" s="8" t="s">
        <v>111</v>
      </c>
      <c r="C55" s="2">
        <v>0.47848837209302297</v>
      </c>
      <c r="D55" s="2">
        <v>0.45375722543352598</v>
      </c>
      <c r="E55" s="2">
        <v>0.42691415313225101</v>
      </c>
      <c r="F55" s="2">
        <v>0.40312319259687701</v>
      </c>
      <c r="G55" s="2">
        <v>0.38930419781483599</v>
      </c>
      <c r="H55" s="2">
        <v>0.37293916998294502</v>
      </c>
      <c r="I55" s="2">
        <v>0.35686053077357399</v>
      </c>
      <c r="J55" s="2">
        <v>0.34263392857142899</v>
      </c>
      <c r="K55" s="2">
        <v>0.33260869565217399</v>
      </c>
      <c r="L55" s="2">
        <v>0.32470334412082003</v>
      </c>
      <c r="M55" s="2">
        <v>0.22543059777102301</v>
      </c>
      <c r="N55" s="2">
        <v>0.16384462151394399</v>
      </c>
      <c r="O55" s="2">
        <v>0.127722772277228</v>
      </c>
    </row>
    <row r="56" spans="1:15" x14ac:dyDescent="0.3">
      <c r="A56" s="8" t="s">
        <v>15</v>
      </c>
      <c r="B56" s="8" t="s">
        <v>115</v>
      </c>
      <c r="C56" s="2">
        <v>1.66306336271412E-3</v>
      </c>
      <c r="D56" s="2">
        <v>1.6714023065351801E-3</v>
      </c>
      <c r="E56" s="2">
        <v>1.5126050420168099E-3</v>
      </c>
      <c r="F56" s="2">
        <v>1.8496721035816399E-3</v>
      </c>
      <c r="G56" s="2">
        <v>1.8220970680801699E-3</v>
      </c>
      <c r="H56" s="2">
        <v>1.6417665407979E-3</v>
      </c>
      <c r="I56" s="2">
        <v>1.7988552739165999E-3</v>
      </c>
      <c r="J56" s="2">
        <v>1.94206182230134E-3</v>
      </c>
      <c r="K56" s="2">
        <v>2.4232633279483002E-3</v>
      </c>
      <c r="L56" s="2">
        <v>2.5109855618330201E-3</v>
      </c>
      <c r="M56" s="2">
        <v>3.2051282051282098E-3</v>
      </c>
      <c r="N56" s="2">
        <v>4.0890504316219902E-3</v>
      </c>
      <c r="O56" s="2">
        <v>4.0915290195484202E-3</v>
      </c>
    </row>
    <row r="57" spans="1:15" x14ac:dyDescent="0.3">
      <c r="A57" s="8" t="s">
        <v>15</v>
      </c>
      <c r="B57" s="8" t="s">
        <v>116</v>
      </c>
      <c r="C57" s="2">
        <v>0.32629303176451002</v>
      </c>
      <c r="D57" s="2">
        <v>0.341968911917098</v>
      </c>
      <c r="E57" s="2">
        <v>0.35596638655462198</v>
      </c>
      <c r="F57" s="2">
        <v>0.37212039683874198</v>
      </c>
      <c r="G57" s="2">
        <v>0.38346861023687301</v>
      </c>
      <c r="H57" s="2">
        <v>0.39615826629453299</v>
      </c>
      <c r="I57" s="2">
        <v>0.41324611610793099</v>
      </c>
      <c r="J57" s="2">
        <v>0.42968117818417201</v>
      </c>
      <c r="K57" s="2">
        <v>0.44313408723747999</v>
      </c>
      <c r="L57" s="2">
        <v>0.453703703703704</v>
      </c>
      <c r="M57" s="2">
        <v>0.53327228327228304</v>
      </c>
      <c r="N57" s="2">
        <v>0.582916855974557</v>
      </c>
      <c r="O57" s="2">
        <v>0.61494165782694299</v>
      </c>
    </row>
    <row r="58" spans="1:15" x14ac:dyDescent="0.3">
      <c r="A58" s="8" t="s">
        <v>15</v>
      </c>
      <c r="B58" s="8" t="s">
        <v>117</v>
      </c>
      <c r="C58" s="2">
        <v>7.4837851322135402E-3</v>
      </c>
      <c r="D58" s="2">
        <v>7.6884506100618399E-3</v>
      </c>
      <c r="E58" s="2">
        <v>7.7310924369747899E-3</v>
      </c>
      <c r="F58" s="2">
        <v>8.2394484614091105E-3</v>
      </c>
      <c r="G58" s="2">
        <v>8.2822594003644206E-3</v>
      </c>
      <c r="H58" s="2">
        <v>7.8804793958299098E-3</v>
      </c>
      <c r="I58" s="2">
        <v>9.3213409648405608E-3</v>
      </c>
      <c r="J58" s="2">
        <v>9.8721475966984992E-3</v>
      </c>
      <c r="K58" s="2">
        <v>1.0016155088853E-2</v>
      </c>
      <c r="L58" s="2">
        <v>1.1613308223477699E-2</v>
      </c>
      <c r="M58" s="2">
        <v>1.52625152625153E-2</v>
      </c>
      <c r="N58" s="2">
        <v>1.6204755414205699E-2</v>
      </c>
      <c r="O58" s="2">
        <v>1.7729959084709802E-2</v>
      </c>
    </row>
    <row r="59" spans="1:15" x14ac:dyDescent="0.3">
      <c r="A59" s="8" t="s">
        <v>15</v>
      </c>
      <c r="B59" s="8" t="s">
        <v>17</v>
      </c>
      <c r="C59" s="2">
        <v>8.3153168135706001E-4</v>
      </c>
      <c r="D59" s="2">
        <v>1.0028413839211099E-3</v>
      </c>
      <c r="E59" s="2">
        <v>8.40336134453782E-4</v>
      </c>
      <c r="F59" s="2">
        <v>1.00891205649908E-3</v>
      </c>
      <c r="G59" s="2">
        <v>1.15951631605102E-3</v>
      </c>
      <c r="H59" s="2">
        <v>1.47758988671811E-3</v>
      </c>
      <c r="I59" s="2">
        <v>1.4717906786590399E-3</v>
      </c>
      <c r="J59" s="2">
        <v>1.45654636672601E-3</v>
      </c>
      <c r="K59" s="2">
        <v>1.13085621970921E-3</v>
      </c>
      <c r="L59" s="2">
        <v>1.41242937853107E-3</v>
      </c>
      <c r="M59" s="2">
        <v>1.83150183150183E-3</v>
      </c>
      <c r="N59" s="2">
        <v>2.12024837195214E-3</v>
      </c>
      <c r="O59" s="2">
        <v>2.4246097893620201E-3</v>
      </c>
    </row>
    <row r="60" spans="1:15" x14ac:dyDescent="0.3">
      <c r="A60" s="8" t="s">
        <v>15</v>
      </c>
      <c r="B60" s="8" t="s">
        <v>110</v>
      </c>
      <c r="C60" s="2">
        <v>5.7375686013637101E-2</v>
      </c>
      <c r="D60" s="2">
        <v>5.8331940498077897E-2</v>
      </c>
      <c r="E60" s="2">
        <v>5.9831932773109199E-2</v>
      </c>
      <c r="F60" s="2">
        <v>6.0702875399360999E-2</v>
      </c>
      <c r="G60" s="2">
        <v>6.4435978134835203E-2</v>
      </c>
      <c r="H60" s="2">
        <v>6.56706616319159E-2</v>
      </c>
      <c r="I60" s="2">
        <v>6.6230580539656594E-2</v>
      </c>
      <c r="J60" s="2">
        <v>6.6839294384204606E-2</v>
      </c>
      <c r="K60" s="2">
        <v>6.65589660743134E-2</v>
      </c>
      <c r="L60" s="2">
        <v>6.8110483364720698E-2</v>
      </c>
      <c r="M60" s="2">
        <v>7.9670329670329706E-2</v>
      </c>
      <c r="N60" s="2">
        <v>8.9656216871119201E-2</v>
      </c>
      <c r="O60" s="2">
        <v>9.2135171995756895E-2</v>
      </c>
    </row>
    <row r="61" spans="1:15" x14ac:dyDescent="0.3">
      <c r="A61" s="8" t="s">
        <v>15</v>
      </c>
      <c r="B61" s="8" t="s">
        <v>111</v>
      </c>
      <c r="C61" s="2">
        <v>0.60635290204556802</v>
      </c>
      <c r="D61" s="2">
        <v>0.58933645328430595</v>
      </c>
      <c r="E61" s="2">
        <v>0.57411764705882395</v>
      </c>
      <c r="F61" s="2">
        <v>0.55607869514040698</v>
      </c>
      <c r="G61" s="2">
        <v>0.54083153884379698</v>
      </c>
      <c r="H61" s="2">
        <v>0.52717123625020501</v>
      </c>
      <c r="I61" s="2">
        <v>0.50793131643499601</v>
      </c>
      <c r="J61" s="2">
        <v>0.49020877164589699</v>
      </c>
      <c r="K61" s="2">
        <v>0.47673667205169601</v>
      </c>
      <c r="L61" s="2">
        <v>0.462649089767734</v>
      </c>
      <c r="M61" s="2">
        <v>0.36675824175824201</v>
      </c>
      <c r="N61" s="2">
        <v>0.305012872936544</v>
      </c>
      <c r="O61" s="2">
        <v>0.26867707228367899</v>
      </c>
    </row>
    <row r="62" spans="1:15" x14ac:dyDescent="0.3">
      <c r="A62" s="8" t="s">
        <v>16</v>
      </c>
      <c r="B62" s="8" t="s">
        <v>115</v>
      </c>
      <c r="C62" s="2">
        <v>1.5278838808250601E-3</v>
      </c>
      <c r="D62" s="2">
        <v>1.171875E-3</v>
      </c>
      <c r="E62" s="2">
        <v>1.17279124315872E-3</v>
      </c>
      <c r="F62" s="2">
        <v>3.9200313602508798E-4</v>
      </c>
      <c r="G62" s="2">
        <v>3.9032006245120999E-4</v>
      </c>
      <c r="H62" s="2">
        <v>1.15785411038209E-3</v>
      </c>
      <c r="I62" s="2">
        <v>7.6923076923076901E-4</v>
      </c>
      <c r="J62" s="2">
        <v>3.8240917782026801E-4</v>
      </c>
      <c r="K62" s="2">
        <v>7.6687116564417201E-4</v>
      </c>
      <c r="L62" s="2">
        <v>1.1248593925759301E-3</v>
      </c>
      <c r="M62" s="2">
        <v>1.02810143934202E-3</v>
      </c>
      <c r="N62" s="2">
        <v>1.6772895001677299E-3</v>
      </c>
      <c r="O62" s="2">
        <v>2.3956194387405902E-3</v>
      </c>
    </row>
    <row r="63" spans="1:15" x14ac:dyDescent="0.3">
      <c r="A63" s="8" t="s">
        <v>16</v>
      </c>
      <c r="B63" s="8" t="s">
        <v>116</v>
      </c>
      <c r="C63" s="2">
        <v>0.33537051184110001</v>
      </c>
      <c r="D63" s="2">
        <v>0.34765625</v>
      </c>
      <c r="E63" s="2">
        <v>0.35887412040656802</v>
      </c>
      <c r="F63" s="2">
        <v>0.36691493531948299</v>
      </c>
      <c r="G63" s="2">
        <v>0.37939110070257598</v>
      </c>
      <c r="H63" s="2">
        <v>0.39367039752991101</v>
      </c>
      <c r="I63" s="2">
        <v>0.41346153846153799</v>
      </c>
      <c r="J63" s="2">
        <v>0.42600382409177801</v>
      </c>
      <c r="K63" s="2">
        <v>0.434432515337423</v>
      </c>
      <c r="L63" s="2">
        <v>0.44656917885264302</v>
      </c>
      <c r="M63" s="2">
        <v>0.53941055517477698</v>
      </c>
      <c r="N63" s="2">
        <v>0.60315330426031499</v>
      </c>
      <c r="O63" s="2">
        <v>0.63552361396303902</v>
      </c>
    </row>
    <row r="64" spans="1:15" x14ac:dyDescent="0.3">
      <c r="A64" s="8" t="s">
        <v>16</v>
      </c>
      <c r="B64" s="8" t="s">
        <v>117</v>
      </c>
      <c r="C64" s="2">
        <v>4.5836516424751696E-3</v>
      </c>
      <c r="D64" s="2">
        <v>5.0781250000000002E-3</v>
      </c>
      <c r="E64" s="2">
        <v>4.6911649726348696E-3</v>
      </c>
      <c r="F64" s="2">
        <v>5.8800470403763197E-3</v>
      </c>
      <c r="G64" s="2">
        <v>6.2451209992193599E-3</v>
      </c>
      <c r="H64" s="2">
        <v>6.5611732921651896E-3</v>
      </c>
      <c r="I64" s="2">
        <v>7.6923076923076901E-3</v>
      </c>
      <c r="J64" s="2">
        <v>8.41300191204589E-3</v>
      </c>
      <c r="K64" s="2">
        <v>9.2024539877300603E-3</v>
      </c>
      <c r="L64" s="2">
        <v>1.0498687664042E-2</v>
      </c>
      <c r="M64" s="2">
        <v>1.26799177518849E-2</v>
      </c>
      <c r="N64" s="2">
        <v>1.20764844012076E-2</v>
      </c>
      <c r="O64" s="2">
        <v>1.3689253935660501E-2</v>
      </c>
    </row>
    <row r="65" spans="1:16" x14ac:dyDescent="0.3">
      <c r="A65" s="8" t="s">
        <v>16</v>
      </c>
      <c r="B65" s="8" t="s">
        <v>17</v>
      </c>
      <c r="C65" s="2">
        <v>1.5278838808250601E-3</v>
      </c>
      <c r="D65" s="2">
        <v>1.953125E-3</v>
      </c>
      <c r="E65" s="2">
        <v>1.9546520719312E-3</v>
      </c>
      <c r="F65" s="2">
        <v>2.35201881615053E-3</v>
      </c>
      <c r="G65" s="2">
        <v>1.95160031225605E-3</v>
      </c>
      <c r="H65" s="2">
        <v>1.92975685063682E-3</v>
      </c>
      <c r="I65" s="2">
        <v>2.3076923076923101E-3</v>
      </c>
      <c r="J65" s="2">
        <v>2.2944550669216101E-3</v>
      </c>
      <c r="K65" s="2">
        <v>2.3006134969325198E-3</v>
      </c>
      <c r="L65" s="2">
        <v>1.8747656542932099E-3</v>
      </c>
      <c r="M65" s="2">
        <v>2.3989033584647002E-3</v>
      </c>
      <c r="N65" s="2">
        <v>3.0191211003019101E-3</v>
      </c>
      <c r="O65" s="2">
        <v>2.3956194387405902E-3</v>
      </c>
    </row>
    <row r="66" spans="1:16" x14ac:dyDescent="0.3">
      <c r="A66" s="8" t="s">
        <v>16</v>
      </c>
      <c r="B66" s="8" t="s">
        <v>110</v>
      </c>
      <c r="C66" s="2">
        <v>5.4239877769289499E-2</v>
      </c>
      <c r="D66" s="2">
        <v>5.7812500000000003E-2</v>
      </c>
      <c r="E66" s="2">
        <v>6.2157935887412002E-2</v>
      </c>
      <c r="F66" s="2">
        <v>6.4288514308114497E-2</v>
      </c>
      <c r="G66" s="2">
        <v>6.5964090554254506E-2</v>
      </c>
      <c r="H66" s="2">
        <v>7.0243149363180199E-2</v>
      </c>
      <c r="I66" s="2">
        <v>7.0384615384615407E-2</v>
      </c>
      <c r="J66" s="2">
        <v>7.1128107074569805E-2</v>
      </c>
      <c r="K66" s="2">
        <v>7.0552147239263799E-2</v>
      </c>
      <c r="L66" s="2">
        <v>7.0491188601424795E-2</v>
      </c>
      <c r="M66" s="2">
        <v>8.7045921864290596E-2</v>
      </c>
      <c r="N66" s="2">
        <v>9.2586380409258595E-2</v>
      </c>
      <c r="O66" s="2">
        <v>9.7193702943189603E-2</v>
      </c>
    </row>
    <row r="67" spans="1:16" x14ac:dyDescent="0.3">
      <c r="A67" s="8" t="s">
        <v>16</v>
      </c>
      <c r="B67" s="8" t="s">
        <v>111</v>
      </c>
      <c r="C67" s="2">
        <v>0.60275019098548499</v>
      </c>
      <c r="D67" s="2">
        <v>0.58632812499999998</v>
      </c>
      <c r="E67" s="2">
        <v>0.57114933541829505</v>
      </c>
      <c r="F67" s="2">
        <v>0.56017248137985098</v>
      </c>
      <c r="G67" s="2">
        <v>0.54605776736924305</v>
      </c>
      <c r="H67" s="2">
        <v>0.52643766885372401</v>
      </c>
      <c r="I67" s="2">
        <v>0.50538461538461499</v>
      </c>
      <c r="J67" s="2">
        <v>0.49177820267686401</v>
      </c>
      <c r="K67" s="2">
        <v>0.48274539877300598</v>
      </c>
      <c r="L67" s="2">
        <v>0.46944131983502102</v>
      </c>
      <c r="M67" s="2">
        <v>0.35743660041124098</v>
      </c>
      <c r="N67" s="2">
        <v>0.28748742032874902</v>
      </c>
      <c r="O67" s="2">
        <v>0.24880219028063</v>
      </c>
    </row>
    <row r="68" spans="1:16" x14ac:dyDescent="0.3">
      <c r="A68" s="8" t="s">
        <v>17</v>
      </c>
      <c r="B68" s="8" t="s">
        <v>115</v>
      </c>
      <c r="C68" s="2">
        <v>7.7972709551656898E-3</v>
      </c>
      <c r="D68" s="2">
        <v>6.5645514223194703E-3</v>
      </c>
      <c r="E68" s="2">
        <v>3.9893617021276601E-3</v>
      </c>
      <c r="F68" s="2">
        <v>1.9801980198019798E-3</v>
      </c>
      <c r="G68" s="2">
        <v>2.2075055187637999E-3</v>
      </c>
      <c r="H68" s="2">
        <v>2.2271714922049001E-3</v>
      </c>
      <c r="I68" s="2">
        <v>2.4509803921568601E-3</v>
      </c>
      <c r="J68" s="2">
        <v>5.0890585241730301E-3</v>
      </c>
      <c r="K68" s="2">
        <v>2.4691358024691401E-3</v>
      </c>
      <c r="L68" s="2">
        <v>0</v>
      </c>
      <c r="M68" s="2">
        <v>4.5146726862302497E-3</v>
      </c>
      <c r="N68" s="2">
        <v>7.7120822622108003E-3</v>
      </c>
      <c r="O68" s="2">
        <v>7.1942446043165497E-3</v>
      </c>
    </row>
    <row r="69" spans="1:16" x14ac:dyDescent="0.3">
      <c r="A69" s="8" t="s">
        <v>17</v>
      </c>
      <c r="B69" s="8" t="s">
        <v>116</v>
      </c>
      <c r="C69" s="2">
        <v>0.32261208576998102</v>
      </c>
      <c r="D69" s="2">
        <v>0.35776805251641097</v>
      </c>
      <c r="E69" s="2">
        <v>0.381648936170213</v>
      </c>
      <c r="F69" s="2">
        <v>0.42970297029702997</v>
      </c>
      <c r="G69" s="2">
        <v>0.50993377483443703</v>
      </c>
      <c r="H69" s="2">
        <v>0.53229398663697103</v>
      </c>
      <c r="I69" s="2">
        <v>0.57598039215686303</v>
      </c>
      <c r="J69" s="2">
        <v>0.59796437659033097</v>
      </c>
      <c r="K69" s="2">
        <v>0.60740740740740695</v>
      </c>
      <c r="L69" s="2">
        <v>0.6</v>
      </c>
      <c r="M69" s="2">
        <v>0.63656884875846498</v>
      </c>
      <c r="N69" s="2">
        <v>0.66838046272493601</v>
      </c>
      <c r="O69" s="2">
        <v>0.71079136690647504</v>
      </c>
    </row>
    <row r="70" spans="1:16" x14ac:dyDescent="0.3">
      <c r="A70" s="8" t="s">
        <v>17</v>
      </c>
      <c r="B70" s="8" t="s">
        <v>117</v>
      </c>
      <c r="C70" s="2">
        <v>2.92397660818713E-3</v>
      </c>
      <c r="D70" s="2">
        <v>4.3763676148796497E-3</v>
      </c>
      <c r="E70" s="2">
        <v>6.6489361702127703E-3</v>
      </c>
      <c r="F70" s="2">
        <v>5.9405940594059398E-3</v>
      </c>
      <c r="G70" s="2">
        <v>6.6225165562913899E-3</v>
      </c>
      <c r="H70" s="2">
        <v>6.6815144766147003E-3</v>
      </c>
      <c r="I70" s="2">
        <v>4.9019607843137298E-3</v>
      </c>
      <c r="J70" s="2">
        <v>2.5445292620865098E-3</v>
      </c>
      <c r="K70" s="2">
        <v>4.9382716049382698E-3</v>
      </c>
      <c r="L70" s="2">
        <v>2.5641025641025602E-3</v>
      </c>
      <c r="M70" s="2">
        <v>4.5146726862302497E-3</v>
      </c>
      <c r="N70" s="2">
        <v>1.2853470437018E-2</v>
      </c>
      <c r="O70" s="2">
        <v>1.4388489208633099E-2</v>
      </c>
    </row>
    <row r="71" spans="1:16" x14ac:dyDescent="0.3">
      <c r="A71" s="8" t="s">
        <v>17</v>
      </c>
      <c r="B71" s="8" t="s">
        <v>17</v>
      </c>
      <c r="C71" s="2">
        <v>1.9493177387914201E-3</v>
      </c>
      <c r="D71" s="2">
        <v>0</v>
      </c>
      <c r="E71" s="2">
        <v>0</v>
      </c>
      <c r="F71" s="2">
        <v>0</v>
      </c>
      <c r="G71" s="2">
        <v>2.2075055187637999E-3</v>
      </c>
      <c r="H71" s="2">
        <v>2.2271714922049001E-3</v>
      </c>
      <c r="I71" s="2">
        <v>2.4509803921568601E-3</v>
      </c>
      <c r="J71" s="2">
        <v>2.5445292620865098E-3</v>
      </c>
      <c r="K71" s="2">
        <v>2.4691358024691401E-3</v>
      </c>
      <c r="L71" s="2">
        <v>2.5641025641025602E-3</v>
      </c>
      <c r="M71" s="2">
        <v>2.2573363431151201E-3</v>
      </c>
      <c r="N71" s="2">
        <v>0</v>
      </c>
      <c r="O71" s="2">
        <v>2.8776978417266201E-3</v>
      </c>
    </row>
    <row r="72" spans="1:16" x14ac:dyDescent="0.3">
      <c r="A72" s="8" t="s">
        <v>17</v>
      </c>
      <c r="B72" s="8" t="s">
        <v>110</v>
      </c>
      <c r="C72" s="2">
        <v>6.5302144249512695E-2</v>
      </c>
      <c r="D72" s="2">
        <v>7.1115973741794306E-2</v>
      </c>
      <c r="E72" s="2">
        <v>6.9148936170212796E-2</v>
      </c>
      <c r="F72" s="2">
        <v>7.5247524752475203E-2</v>
      </c>
      <c r="G72" s="2">
        <v>8.8300220750551897E-2</v>
      </c>
      <c r="H72" s="2">
        <v>9.7995545657015598E-2</v>
      </c>
      <c r="I72" s="2">
        <v>9.31372549019608E-2</v>
      </c>
      <c r="J72" s="2">
        <v>7.6335877862595394E-2</v>
      </c>
      <c r="K72" s="2">
        <v>8.3950617283950604E-2</v>
      </c>
      <c r="L72" s="2">
        <v>8.9743589743589702E-2</v>
      </c>
      <c r="M72" s="2">
        <v>0.117381489841986</v>
      </c>
      <c r="N72" s="2">
        <v>0.133676092544987</v>
      </c>
      <c r="O72" s="2">
        <v>0.14244604316546799</v>
      </c>
    </row>
    <row r="73" spans="1:16" x14ac:dyDescent="0.3">
      <c r="A73" s="8" t="s">
        <v>17</v>
      </c>
      <c r="B73" s="8" t="s">
        <v>111</v>
      </c>
      <c r="C73" s="2">
        <v>0.59941520467836296</v>
      </c>
      <c r="D73" s="2">
        <v>0.56017505470459505</v>
      </c>
      <c r="E73" s="2">
        <v>0.53856382978723405</v>
      </c>
      <c r="F73" s="2">
        <v>0.48712871287128701</v>
      </c>
      <c r="G73" s="2">
        <v>0.39072847682119199</v>
      </c>
      <c r="H73" s="2">
        <v>0.35857461024498899</v>
      </c>
      <c r="I73" s="2">
        <v>0.32107843137254899</v>
      </c>
      <c r="J73" s="2">
        <v>0.315521628498728</v>
      </c>
      <c r="K73" s="2">
        <v>0.29876543209876499</v>
      </c>
      <c r="L73" s="2">
        <v>0.30512820512820499</v>
      </c>
      <c r="M73" s="2">
        <v>0.234762979683973</v>
      </c>
      <c r="N73" s="2">
        <v>0.177377892030848</v>
      </c>
      <c r="O73" s="2">
        <v>0.12230215827338101</v>
      </c>
    </row>
    <row r="74" spans="1:16" x14ac:dyDescent="0.3">
      <c r="A74" s="15"/>
      <c r="B74" s="15"/>
    </row>
    <row r="75" spans="1:16" x14ac:dyDescent="0.3">
      <c r="A75" s="15"/>
      <c r="B75" s="15"/>
    </row>
    <row r="76" spans="1:16" x14ac:dyDescent="0.3">
      <c r="A76" s="15"/>
      <c r="B76" s="13"/>
      <c r="C76" s="18" t="s">
        <v>38</v>
      </c>
      <c r="D76" s="18"/>
      <c r="E76" s="18"/>
      <c r="F76" s="18"/>
      <c r="G76" s="18"/>
      <c r="H76" s="18"/>
      <c r="I76" s="18"/>
      <c r="J76" s="18"/>
      <c r="K76" s="18"/>
      <c r="L76" s="18"/>
      <c r="M76" s="18"/>
      <c r="N76" s="18"/>
      <c r="O76" s="6" t="s">
        <v>39</v>
      </c>
      <c r="P76" s="6" t="s">
        <v>40</v>
      </c>
    </row>
    <row r="77" spans="1:16" x14ac:dyDescent="0.3">
      <c r="A77" s="9" t="s">
        <v>41</v>
      </c>
      <c r="B77" s="9" t="s">
        <v>41</v>
      </c>
      <c r="C77" s="4" t="s">
        <v>19</v>
      </c>
      <c r="D77" s="4" t="s">
        <v>20</v>
      </c>
      <c r="E77" s="4" t="s">
        <v>21</v>
      </c>
      <c r="F77" s="4" t="s">
        <v>22</v>
      </c>
      <c r="G77" s="4" t="s">
        <v>23</v>
      </c>
      <c r="H77" s="4" t="s">
        <v>24</v>
      </c>
      <c r="I77" s="4" t="s">
        <v>25</v>
      </c>
      <c r="J77" s="4" t="s">
        <v>26</v>
      </c>
      <c r="K77" s="4" t="s">
        <v>27</v>
      </c>
      <c r="L77" s="4" t="s">
        <v>28</v>
      </c>
      <c r="M77" s="4" t="s">
        <v>29</v>
      </c>
      <c r="N77" s="4" t="s">
        <v>30</v>
      </c>
      <c r="O77" s="4" t="s">
        <v>31</v>
      </c>
      <c r="P77" s="4" t="s">
        <v>32</v>
      </c>
    </row>
    <row r="78" spans="1:16" x14ac:dyDescent="0.3">
      <c r="A78" s="8" t="s">
        <v>13</v>
      </c>
      <c r="B78" s="8" t="s">
        <v>115</v>
      </c>
      <c r="C78" s="2">
        <v>4.6357615894039701E-2</v>
      </c>
      <c r="D78" s="2">
        <v>5.0632911392405097E-2</v>
      </c>
      <c r="E78" s="2">
        <v>-6.0240963855421699E-3</v>
      </c>
      <c r="F78" s="2">
        <v>1.21212121212121E-2</v>
      </c>
      <c r="G78" s="2">
        <v>-1.19760479041916E-2</v>
      </c>
      <c r="H78" s="2">
        <v>-1.21212121212121E-2</v>
      </c>
      <c r="I78" s="2">
        <v>3.0674846625766899E-2</v>
      </c>
      <c r="J78" s="2">
        <v>-5.9523809523809503E-3</v>
      </c>
      <c r="K78" s="2">
        <v>8.3832335329341298E-2</v>
      </c>
      <c r="L78" s="2">
        <v>0.16574585635359099</v>
      </c>
      <c r="M78" s="2">
        <v>0.184834123222749</v>
      </c>
      <c r="N78" s="2">
        <v>8.7999999999999995E-2</v>
      </c>
      <c r="O78" s="3">
        <v>0.62874251497005995</v>
      </c>
      <c r="P78" s="3">
        <v>0.63855421686747005</v>
      </c>
    </row>
    <row r="79" spans="1:16" x14ac:dyDescent="0.3">
      <c r="A79" s="8" t="s">
        <v>13</v>
      </c>
      <c r="B79" s="8" t="s">
        <v>116</v>
      </c>
      <c r="C79" s="2">
        <v>5.17079469421294E-2</v>
      </c>
      <c r="D79" s="2">
        <v>4.6207935710698103E-2</v>
      </c>
      <c r="E79" s="2">
        <v>5.3341868032218499E-2</v>
      </c>
      <c r="F79" s="2">
        <v>5.3425836835975099E-2</v>
      </c>
      <c r="G79" s="2">
        <v>4.8601096048456902E-2</v>
      </c>
      <c r="H79" s="2">
        <v>4.49731811305185E-2</v>
      </c>
      <c r="I79" s="2">
        <v>5.2206721066947397E-2</v>
      </c>
      <c r="J79" s="2">
        <v>6.0456971314209497E-2</v>
      </c>
      <c r="K79" s="2">
        <v>5.01297475819769E-2</v>
      </c>
      <c r="L79" s="2">
        <v>0.18267250739451099</v>
      </c>
      <c r="M79" s="2">
        <v>0.130714195264024</v>
      </c>
      <c r="N79" s="2">
        <v>8.4609569672704901E-2</v>
      </c>
      <c r="O79" s="3">
        <v>0.52311866006133501</v>
      </c>
      <c r="P79" s="3">
        <v>1.06641062570011</v>
      </c>
    </row>
    <row r="80" spans="1:16" x14ac:dyDescent="0.3">
      <c r="A80" s="8" t="s">
        <v>13</v>
      </c>
      <c r="B80" s="8" t="s">
        <v>117</v>
      </c>
      <c r="C80" s="2">
        <v>8.2191780821917804E-2</v>
      </c>
      <c r="D80" s="2">
        <v>6.9620253164557E-2</v>
      </c>
      <c r="E80" s="2">
        <v>5.32544378698225E-2</v>
      </c>
      <c r="F80" s="2">
        <v>6.7415730337078594E-2</v>
      </c>
      <c r="G80" s="2">
        <v>4.7368421052631601E-2</v>
      </c>
      <c r="H80" s="2">
        <v>3.5175879396984903E-2</v>
      </c>
      <c r="I80" s="2">
        <v>6.3106796116504896E-2</v>
      </c>
      <c r="J80" s="2">
        <v>6.8493150684931503E-2</v>
      </c>
      <c r="K80" s="2">
        <v>6.6239316239316198E-2</v>
      </c>
      <c r="L80" s="2">
        <v>0.148296593186373</v>
      </c>
      <c r="M80" s="2">
        <v>0.115183246073298</v>
      </c>
      <c r="N80" s="2">
        <v>9.5461658841940494E-2</v>
      </c>
      <c r="O80" s="3">
        <v>0.49572649572649602</v>
      </c>
      <c r="P80" s="3">
        <v>1.0710059171597599</v>
      </c>
    </row>
    <row r="81" spans="1:16" x14ac:dyDescent="0.3">
      <c r="A81" s="8" t="s">
        <v>13</v>
      </c>
      <c r="B81" s="8" t="s">
        <v>17</v>
      </c>
      <c r="C81" s="2">
        <v>-1.5151515151515201E-2</v>
      </c>
      <c r="D81" s="2">
        <v>7.69230769230769E-2</v>
      </c>
      <c r="E81" s="2">
        <v>-7.1428571428571397E-2</v>
      </c>
      <c r="F81" s="2">
        <v>9.2307692307692299E-2</v>
      </c>
      <c r="G81" s="2">
        <v>2.8169014084507001E-2</v>
      </c>
      <c r="H81" s="2">
        <v>-1.3698630136986301E-2</v>
      </c>
      <c r="I81" s="2">
        <v>4.1666666666666699E-2</v>
      </c>
      <c r="J81" s="2">
        <v>0.04</v>
      </c>
      <c r="K81" s="2">
        <v>8.9743589743589702E-2</v>
      </c>
      <c r="L81" s="2">
        <v>0.21176470588235299</v>
      </c>
      <c r="M81" s="2">
        <v>0.242718446601942</v>
      </c>
      <c r="N81" s="2">
        <v>5.46875E-2</v>
      </c>
      <c r="O81" s="3">
        <v>0.73076923076923095</v>
      </c>
      <c r="P81" s="3">
        <v>0.92857142857142905</v>
      </c>
    </row>
    <row r="82" spans="1:16" x14ac:dyDescent="0.3">
      <c r="A82" s="8" t="s">
        <v>13</v>
      </c>
      <c r="B82" s="8" t="s">
        <v>110</v>
      </c>
      <c r="C82" s="2">
        <v>5.2045826513911597E-2</v>
      </c>
      <c r="D82" s="2">
        <v>4.0448039825762297E-2</v>
      </c>
      <c r="E82" s="2">
        <v>4.3062200956937802E-2</v>
      </c>
      <c r="F82" s="2">
        <v>4.2144495412843999E-2</v>
      </c>
      <c r="G82" s="2">
        <v>3.9889958734525402E-2</v>
      </c>
      <c r="H82" s="2">
        <v>4.0211640211640198E-2</v>
      </c>
      <c r="I82" s="2">
        <v>3.6113936927772101E-2</v>
      </c>
      <c r="J82" s="2">
        <v>4.0500736377024997E-2</v>
      </c>
      <c r="K82" s="2">
        <v>2.8072658645907099E-2</v>
      </c>
      <c r="L82" s="2">
        <v>0.20904084442404799</v>
      </c>
      <c r="M82" s="2">
        <v>0.10817992028848</v>
      </c>
      <c r="N82" s="2">
        <v>5.1549922932008899E-2</v>
      </c>
      <c r="O82" s="3">
        <v>0.44845482425100303</v>
      </c>
      <c r="P82" s="3">
        <v>0.83612440191387605</v>
      </c>
    </row>
    <row r="83" spans="1:16" x14ac:dyDescent="0.3">
      <c r="A83" s="8" t="s">
        <v>13</v>
      </c>
      <c r="B83" s="8" t="s">
        <v>111</v>
      </c>
      <c r="C83" s="2">
        <v>-1.9447324205483899E-2</v>
      </c>
      <c r="D83" s="2">
        <v>-2.9312041999343799E-2</v>
      </c>
      <c r="E83" s="2">
        <v>-3.2751173708920202E-2</v>
      </c>
      <c r="F83" s="2">
        <v>-1.8832757348658399E-2</v>
      </c>
      <c r="G83" s="2">
        <v>-1.8046541079626399E-2</v>
      </c>
      <c r="H83" s="2">
        <v>-2.11591165565049E-2</v>
      </c>
      <c r="I83" s="2">
        <v>-2.0587145386420699E-2</v>
      </c>
      <c r="J83" s="2">
        <v>-7.5671585319712397E-3</v>
      </c>
      <c r="K83" s="2">
        <v>-1.15643665014614E-2</v>
      </c>
      <c r="L83" s="2">
        <v>-0.23690751692808801</v>
      </c>
      <c r="M83" s="2">
        <v>-0.18628552173424701</v>
      </c>
      <c r="N83" s="2">
        <v>-0.134860928980606</v>
      </c>
      <c r="O83" s="3">
        <v>-0.46901342822044301</v>
      </c>
      <c r="P83" s="3">
        <v>-0.52920187793427198</v>
      </c>
    </row>
    <row r="84" spans="1:16" x14ac:dyDescent="0.3">
      <c r="A84" s="8" t="s">
        <v>14</v>
      </c>
      <c r="B84" s="8" t="s">
        <v>115</v>
      </c>
      <c r="C84" s="2">
        <v>0</v>
      </c>
      <c r="D84" s="2">
        <v>0</v>
      </c>
      <c r="E84" s="2">
        <v>0</v>
      </c>
      <c r="F84" s="2">
        <v>0</v>
      </c>
      <c r="G84" s="2">
        <v>0</v>
      </c>
      <c r="H84" s="2">
        <v>0</v>
      </c>
      <c r="I84" s="2">
        <v>0</v>
      </c>
      <c r="J84" s="2">
        <v>0</v>
      </c>
      <c r="K84" s="2">
        <v>0</v>
      </c>
      <c r="L84" s="2">
        <v>0.5</v>
      </c>
      <c r="M84" s="2">
        <v>0.33333333333333298</v>
      </c>
      <c r="N84" s="2">
        <v>0.25</v>
      </c>
      <c r="O84" s="3">
        <v>1.5</v>
      </c>
      <c r="P84" s="3">
        <v>1.5</v>
      </c>
    </row>
    <row r="85" spans="1:16" x14ac:dyDescent="0.3">
      <c r="A85" s="8" t="s">
        <v>14</v>
      </c>
      <c r="B85" s="8" t="s">
        <v>116</v>
      </c>
      <c r="C85" s="2">
        <v>5.6039850560398501E-2</v>
      </c>
      <c r="D85" s="2">
        <v>4.71698113207547E-2</v>
      </c>
      <c r="E85" s="2">
        <v>5.0675675675675699E-2</v>
      </c>
      <c r="F85" s="2">
        <v>3.1082529474812399E-2</v>
      </c>
      <c r="G85" s="2">
        <v>3.8461538461538498E-2</v>
      </c>
      <c r="H85" s="2">
        <v>3.7037037037037E-2</v>
      </c>
      <c r="I85" s="2">
        <v>3.37837837837838E-2</v>
      </c>
      <c r="J85" s="2">
        <v>4.0149393090569599E-2</v>
      </c>
      <c r="K85" s="2">
        <v>1.6157989228007201E-2</v>
      </c>
      <c r="L85" s="2">
        <v>0.21024734982332199</v>
      </c>
      <c r="M85" s="2">
        <v>9.6350364963503604E-2</v>
      </c>
      <c r="N85" s="2">
        <v>5.3928095872170401E-2</v>
      </c>
      <c r="O85" s="3">
        <v>0.42100538599640902</v>
      </c>
      <c r="P85" s="3">
        <v>0.78265765765765805</v>
      </c>
    </row>
    <row r="86" spans="1:16" x14ac:dyDescent="0.3">
      <c r="A86" s="8" t="s">
        <v>14</v>
      </c>
      <c r="B86" s="8" t="s">
        <v>117</v>
      </c>
      <c r="C86" s="2">
        <v>0.33333333333333298</v>
      </c>
      <c r="D86" s="2">
        <v>0</v>
      </c>
      <c r="E86" s="2">
        <v>0</v>
      </c>
      <c r="F86" s="2">
        <v>0</v>
      </c>
      <c r="G86" s="2">
        <v>0.25</v>
      </c>
      <c r="H86" s="2">
        <v>0.2</v>
      </c>
      <c r="I86" s="2">
        <v>0</v>
      </c>
      <c r="J86" s="2">
        <v>0.33333333333333298</v>
      </c>
      <c r="K86" s="2">
        <v>0.375</v>
      </c>
      <c r="L86" s="2">
        <v>0.36363636363636398</v>
      </c>
      <c r="M86" s="2">
        <v>-6.6666666666666693E-2</v>
      </c>
      <c r="N86" s="2">
        <v>0.214285714285714</v>
      </c>
      <c r="O86" s="3">
        <v>1.125</v>
      </c>
      <c r="P86" s="3">
        <v>3.25</v>
      </c>
    </row>
    <row r="87" spans="1:16" x14ac:dyDescent="0.3">
      <c r="A87" s="8" t="s">
        <v>14</v>
      </c>
      <c r="B87" s="8" t="s">
        <v>17</v>
      </c>
      <c r="C87" s="2">
        <v>0</v>
      </c>
      <c r="D87" s="2">
        <v>0</v>
      </c>
      <c r="E87" s="2">
        <v>0</v>
      </c>
      <c r="F87" s="2">
        <v>0</v>
      </c>
      <c r="G87" s="2">
        <v>0</v>
      </c>
      <c r="H87" s="2">
        <v>0</v>
      </c>
      <c r="I87" s="2">
        <v>0</v>
      </c>
      <c r="J87" s="2">
        <v>0</v>
      </c>
      <c r="K87" s="2">
        <v>-1</v>
      </c>
      <c r="L87" s="2">
        <v>0</v>
      </c>
      <c r="M87" s="2">
        <v>0</v>
      </c>
      <c r="N87" s="2">
        <v>1</v>
      </c>
      <c r="O87" s="3">
        <v>1</v>
      </c>
      <c r="P87" s="3">
        <v>1</v>
      </c>
    </row>
    <row r="88" spans="1:16" x14ac:dyDescent="0.3">
      <c r="A88" s="8" t="s">
        <v>14</v>
      </c>
      <c r="B88" s="8" t="s">
        <v>110</v>
      </c>
      <c r="C88" s="2">
        <v>2.27272727272727E-2</v>
      </c>
      <c r="D88" s="2">
        <v>3.3333333333333298E-2</v>
      </c>
      <c r="E88" s="2">
        <v>-1.0752688172042999E-2</v>
      </c>
      <c r="F88" s="2">
        <v>1.0869565217391301E-2</v>
      </c>
      <c r="G88" s="2">
        <v>3.2258064516128997E-2</v>
      </c>
      <c r="H88" s="2">
        <v>-2.0833333333333301E-2</v>
      </c>
      <c r="I88" s="2">
        <v>4.2553191489361701E-2</v>
      </c>
      <c r="J88" s="2">
        <v>5.10204081632653E-2</v>
      </c>
      <c r="K88" s="2">
        <v>3.8834951456310697E-2</v>
      </c>
      <c r="L88" s="2">
        <v>0.31775700934579398</v>
      </c>
      <c r="M88" s="2">
        <v>0.120567375886525</v>
      </c>
      <c r="N88" s="2">
        <v>-1.8987341772151899E-2</v>
      </c>
      <c r="O88" s="3">
        <v>0.50485436893203905</v>
      </c>
      <c r="P88" s="3">
        <v>0.66666666666666696</v>
      </c>
    </row>
    <row r="89" spans="1:16" x14ac:dyDescent="0.3">
      <c r="A89" s="8" t="s">
        <v>14</v>
      </c>
      <c r="B89" s="8" t="s">
        <v>111</v>
      </c>
      <c r="C89" s="2">
        <v>-4.6172539489671899E-2</v>
      </c>
      <c r="D89" s="2">
        <v>-6.2420382165605102E-2</v>
      </c>
      <c r="E89" s="2">
        <v>-5.2989130434782601E-2</v>
      </c>
      <c r="F89" s="2">
        <v>-2.86944045911047E-2</v>
      </c>
      <c r="G89" s="2">
        <v>-3.10192023633678E-2</v>
      </c>
      <c r="H89" s="2">
        <v>-3.65853658536585E-2</v>
      </c>
      <c r="I89" s="2">
        <v>-2.8481012658227799E-2</v>
      </c>
      <c r="J89" s="2">
        <v>-3.2573289902280101E-3</v>
      </c>
      <c r="K89" s="2">
        <v>-1.6339869281045801E-2</v>
      </c>
      <c r="L89" s="2">
        <v>-0.26079734219269102</v>
      </c>
      <c r="M89" s="2">
        <v>-0.26067415730337101</v>
      </c>
      <c r="N89" s="2">
        <v>-0.21580547112462001</v>
      </c>
      <c r="O89" s="3">
        <v>-0.57843137254902</v>
      </c>
      <c r="P89" s="3">
        <v>-0.64945652173913004</v>
      </c>
    </row>
    <row r="90" spans="1:16" x14ac:dyDescent="0.3">
      <c r="A90" s="8" t="s">
        <v>15</v>
      </c>
      <c r="B90" s="8" t="s">
        <v>115</v>
      </c>
      <c r="C90" s="2">
        <v>0</v>
      </c>
      <c r="D90" s="2">
        <v>-0.1</v>
      </c>
      <c r="E90" s="2">
        <v>0.22222222222222199</v>
      </c>
      <c r="F90" s="2">
        <v>0</v>
      </c>
      <c r="G90" s="2">
        <v>-9.0909090909090898E-2</v>
      </c>
      <c r="H90" s="2">
        <v>0.1</v>
      </c>
      <c r="I90" s="2">
        <v>9.0909090909090898E-2</v>
      </c>
      <c r="J90" s="2">
        <v>0.25</v>
      </c>
      <c r="K90" s="2">
        <v>6.6666666666666693E-2</v>
      </c>
      <c r="L90" s="2">
        <v>0.3125</v>
      </c>
      <c r="M90" s="2">
        <v>0.28571428571428598</v>
      </c>
      <c r="N90" s="2">
        <v>0</v>
      </c>
      <c r="O90" s="3">
        <v>0.8</v>
      </c>
      <c r="P90" s="3">
        <v>2</v>
      </c>
    </row>
    <row r="91" spans="1:16" x14ac:dyDescent="0.3">
      <c r="A91" s="8" t="s">
        <v>15</v>
      </c>
      <c r="B91" s="8" t="s">
        <v>116</v>
      </c>
      <c r="C91" s="2">
        <v>4.2813455657492401E-2</v>
      </c>
      <c r="D91" s="2">
        <v>3.5190615835777102E-2</v>
      </c>
      <c r="E91" s="2">
        <v>4.4853635505193598E-2</v>
      </c>
      <c r="F91" s="2">
        <v>4.6091278807049302E-2</v>
      </c>
      <c r="G91" s="2">
        <v>4.2332613390928697E-2</v>
      </c>
      <c r="H91" s="2">
        <v>4.7244094488188997E-2</v>
      </c>
      <c r="I91" s="2">
        <v>5.0652948159873402E-2</v>
      </c>
      <c r="J91" s="2">
        <v>3.31450094161959E-2</v>
      </c>
      <c r="K91" s="2">
        <v>5.3955523149835899E-2</v>
      </c>
      <c r="L91" s="2">
        <v>0.208578346592874</v>
      </c>
      <c r="M91" s="2">
        <v>0.101602747567258</v>
      </c>
      <c r="N91" s="2">
        <v>5.4299818134580402E-2</v>
      </c>
      <c r="O91" s="3">
        <v>0.47940211447320502</v>
      </c>
      <c r="P91" s="3">
        <v>0.91595845136921605</v>
      </c>
    </row>
    <row r="92" spans="1:16" x14ac:dyDescent="0.3">
      <c r="A92" s="8" t="s">
        <v>15</v>
      </c>
      <c r="B92" s="8" t="s">
        <v>117</v>
      </c>
      <c r="C92" s="2">
        <v>2.2222222222222199E-2</v>
      </c>
      <c r="D92" s="2">
        <v>0</v>
      </c>
      <c r="E92" s="2">
        <v>6.5217391304347797E-2</v>
      </c>
      <c r="F92" s="2">
        <v>2.04081632653061E-2</v>
      </c>
      <c r="G92" s="2">
        <v>-0.04</v>
      </c>
      <c r="H92" s="2">
        <v>0.1875</v>
      </c>
      <c r="I92" s="2">
        <v>7.0175438596491196E-2</v>
      </c>
      <c r="J92" s="2">
        <v>1.63934426229508E-2</v>
      </c>
      <c r="K92" s="2">
        <v>0.19354838709677399</v>
      </c>
      <c r="L92" s="2">
        <v>0.35135135135135098</v>
      </c>
      <c r="M92" s="2">
        <v>7.0000000000000007E-2</v>
      </c>
      <c r="N92" s="2">
        <v>9.34579439252336E-2</v>
      </c>
      <c r="O92" s="3">
        <v>0.88709677419354804</v>
      </c>
      <c r="P92" s="3">
        <v>1.5434782608695701</v>
      </c>
    </row>
    <row r="93" spans="1:16" x14ac:dyDescent="0.3">
      <c r="A93" s="8" t="s">
        <v>15</v>
      </c>
      <c r="B93" s="8" t="s">
        <v>17</v>
      </c>
      <c r="C93" s="2">
        <v>0.2</v>
      </c>
      <c r="D93" s="2">
        <v>-0.16666666666666699</v>
      </c>
      <c r="E93" s="2">
        <v>0.2</v>
      </c>
      <c r="F93" s="2">
        <v>0.16666666666666699</v>
      </c>
      <c r="G93" s="2">
        <v>0.28571428571428598</v>
      </c>
      <c r="H93" s="2">
        <v>0</v>
      </c>
      <c r="I93" s="2">
        <v>0</v>
      </c>
      <c r="J93" s="2">
        <v>-0.22222222222222199</v>
      </c>
      <c r="K93" s="2">
        <v>0.28571428571428598</v>
      </c>
      <c r="L93" s="2">
        <v>0.33333333333333298</v>
      </c>
      <c r="M93" s="2">
        <v>0.16666666666666699</v>
      </c>
      <c r="N93" s="2">
        <v>0.14285714285714299</v>
      </c>
      <c r="O93" s="3">
        <v>1.28571428571429</v>
      </c>
      <c r="P93" s="3">
        <v>2.2000000000000002</v>
      </c>
    </row>
    <row r="94" spans="1:16" x14ac:dyDescent="0.3">
      <c r="A94" s="8" t="s">
        <v>15</v>
      </c>
      <c r="B94" s="8" t="s">
        <v>110</v>
      </c>
      <c r="C94" s="2">
        <v>1.15942028985507E-2</v>
      </c>
      <c r="D94" s="2">
        <v>2.0057306590257899E-2</v>
      </c>
      <c r="E94" s="2">
        <v>1.40449438202247E-2</v>
      </c>
      <c r="F94" s="2">
        <v>7.7562326869806103E-2</v>
      </c>
      <c r="G94" s="2">
        <v>2.8277634961439601E-2</v>
      </c>
      <c r="H94" s="2">
        <v>1.2500000000000001E-2</v>
      </c>
      <c r="I94" s="2">
        <v>1.97530864197531E-2</v>
      </c>
      <c r="J94" s="2">
        <v>-2.4213075060532702E-3</v>
      </c>
      <c r="K94" s="2">
        <v>5.3398058252427202E-2</v>
      </c>
      <c r="L94" s="2">
        <v>0.202764976958525</v>
      </c>
      <c r="M94" s="2">
        <v>0.13409961685823801</v>
      </c>
      <c r="N94" s="2">
        <v>2.7027027027027001E-2</v>
      </c>
      <c r="O94" s="3">
        <v>0.475728155339806</v>
      </c>
      <c r="P94" s="3">
        <v>0.70786516853932602</v>
      </c>
    </row>
    <row r="95" spans="1:16" x14ac:dyDescent="0.3">
      <c r="A95" s="8" t="s">
        <v>15</v>
      </c>
      <c r="B95" s="8" t="s">
        <v>111</v>
      </c>
      <c r="C95" s="2">
        <v>-3.2912781130005501E-2</v>
      </c>
      <c r="D95" s="2">
        <v>-3.1196823596142901E-2</v>
      </c>
      <c r="E95" s="2">
        <v>-3.1908665105386397E-2</v>
      </c>
      <c r="F95" s="2">
        <v>-1.2700332627759299E-2</v>
      </c>
      <c r="G95" s="2">
        <v>-1.6539050535987799E-2</v>
      </c>
      <c r="H95" s="2">
        <v>-3.2700093428838402E-2</v>
      </c>
      <c r="I95" s="2">
        <v>-2.4790727623953599E-2</v>
      </c>
      <c r="J95" s="2">
        <v>-2.5751072961373401E-2</v>
      </c>
      <c r="K95" s="2">
        <v>-1.01660454083362E-3</v>
      </c>
      <c r="L95" s="2">
        <v>-0.18487109905020399</v>
      </c>
      <c r="M95" s="2">
        <v>-0.16188098210570101</v>
      </c>
      <c r="N95" s="2">
        <v>-0.119662363455809</v>
      </c>
      <c r="O95" s="3">
        <v>-0.39918671636733299</v>
      </c>
      <c r="P95" s="3">
        <v>-0.48097189695550402</v>
      </c>
    </row>
    <row r="96" spans="1:16" x14ac:dyDescent="0.3">
      <c r="A96" s="8" t="s">
        <v>16</v>
      </c>
      <c r="B96" s="8" t="s">
        <v>115</v>
      </c>
      <c r="C96" s="2">
        <v>-0.25</v>
      </c>
      <c r="D96" s="2">
        <v>0</v>
      </c>
      <c r="E96" s="2">
        <v>-0.66666666666666696</v>
      </c>
      <c r="F96" s="2">
        <v>0</v>
      </c>
      <c r="G96" s="2">
        <v>2</v>
      </c>
      <c r="H96" s="2">
        <v>-0.33333333333333298</v>
      </c>
      <c r="I96" s="2">
        <v>-0.5</v>
      </c>
      <c r="J96" s="2">
        <v>1</v>
      </c>
      <c r="K96" s="2">
        <v>0.5</v>
      </c>
      <c r="L96" s="2">
        <v>0</v>
      </c>
      <c r="M96" s="2">
        <v>0.66666666666666696</v>
      </c>
      <c r="N96" s="2">
        <v>0.4</v>
      </c>
      <c r="O96" s="3">
        <v>2.5</v>
      </c>
      <c r="P96" s="3">
        <v>1.3333333333333299</v>
      </c>
    </row>
    <row r="97" spans="1:16" x14ac:dyDescent="0.3">
      <c r="A97" s="8" t="s">
        <v>16</v>
      </c>
      <c r="B97" s="8" t="s">
        <v>116</v>
      </c>
      <c r="C97" s="2">
        <v>1.36674259681093E-2</v>
      </c>
      <c r="D97" s="2">
        <v>3.14606741573034E-2</v>
      </c>
      <c r="E97" s="2">
        <v>1.9607843137254902E-2</v>
      </c>
      <c r="F97" s="2">
        <v>3.8461538461538498E-2</v>
      </c>
      <c r="G97" s="2">
        <v>4.9382716049382699E-2</v>
      </c>
      <c r="H97" s="2">
        <v>5.3921568627450997E-2</v>
      </c>
      <c r="I97" s="2">
        <v>3.6279069767441899E-2</v>
      </c>
      <c r="J97" s="2">
        <v>1.7055655296229801E-2</v>
      </c>
      <c r="K97" s="2">
        <v>5.1191526919682297E-2</v>
      </c>
      <c r="L97" s="2">
        <v>0.32157850545759897</v>
      </c>
      <c r="M97" s="2">
        <v>0.14231257941550199</v>
      </c>
      <c r="N97" s="2">
        <v>3.2814238042269198E-2</v>
      </c>
      <c r="O97" s="3">
        <v>0.63901147396293001</v>
      </c>
      <c r="P97" s="3">
        <v>1.02287581699346</v>
      </c>
    </row>
    <row r="98" spans="1:16" x14ac:dyDescent="0.3">
      <c r="A98" s="8" t="s">
        <v>16</v>
      </c>
      <c r="B98" s="8" t="s">
        <v>117</v>
      </c>
      <c r="C98" s="2">
        <v>8.3333333333333301E-2</v>
      </c>
      <c r="D98" s="2">
        <v>-7.69230769230769E-2</v>
      </c>
      <c r="E98" s="2">
        <v>0.25</v>
      </c>
      <c r="F98" s="2">
        <v>6.6666666666666693E-2</v>
      </c>
      <c r="G98" s="2">
        <v>6.25E-2</v>
      </c>
      <c r="H98" s="2">
        <v>0.17647058823529399</v>
      </c>
      <c r="I98" s="2">
        <v>0.1</v>
      </c>
      <c r="J98" s="2">
        <v>9.0909090909090898E-2</v>
      </c>
      <c r="K98" s="2">
        <v>0.16666666666666699</v>
      </c>
      <c r="L98" s="2">
        <v>0.32142857142857101</v>
      </c>
      <c r="M98" s="2">
        <v>-2.7027027027027001E-2</v>
      </c>
      <c r="N98" s="2">
        <v>0.11111111111111099</v>
      </c>
      <c r="O98" s="3">
        <v>0.66666666666666696</v>
      </c>
      <c r="P98" s="3">
        <v>2.3333333333333299</v>
      </c>
    </row>
    <row r="99" spans="1:16" x14ac:dyDescent="0.3">
      <c r="A99" s="8" t="s">
        <v>16</v>
      </c>
      <c r="B99" s="8" t="s">
        <v>17</v>
      </c>
      <c r="C99" s="2">
        <v>0.25</v>
      </c>
      <c r="D99" s="2">
        <v>0</v>
      </c>
      <c r="E99" s="2">
        <v>0.2</v>
      </c>
      <c r="F99" s="2">
        <v>-0.16666666666666699</v>
      </c>
      <c r="G99" s="2">
        <v>0</v>
      </c>
      <c r="H99" s="2">
        <v>0.2</v>
      </c>
      <c r="I99" s="2">
        <v>0</v>
      </c>
      <c r="J99" s="2">
        <v>0</v>
      </c>
      <c r="K99" s="2">
        <v>-0.16666666666666699</v>
      </c>
      <c r="L99" s="2">
        <v>0.4</v>
      </c>
      <c r="M99" s="2">
        <v>0.28571428571428598</v>
      </c>
      <c r="N99" s="2">
        <v>-0.22222222222222199</v>
      </c>
      <c r="O99" s="3">
        <v>0.16666666666666699</v>
      </c>
      <c r="P99" s="3">
        <v>0.4</v>
      </c>
    </row>
    <row r="100" spans="1:16" x14ac:dyDescent="0.3">
      <c r="A100" s="8" t="s">
        <v>16</v>
      </c>
      <c r="B100" s="8" t="s">
        <v>110</v>
      </c>
      <c r="C100" s="2">
        <v>4.2253521126760597E-2</v>
      </c>
      <c r="D100" s="2">
        <v>7.4324324324324301E-2</v>
      </c>
      <c r="E100" s="2">
        <v>3.1446540880503103E-2</v>
      </c>
      <c r="F100" s="2">
        <v>3.0487804878048801E-2</v>
      </c>
      <c r="G100" s="2">
        <v>7.69230769230769E-2</v>
      </c>
      <c r="H100" s="2">
        <v>5.4945054945054897E-3</v>
      </c>
      <c r="I100" s="2">
        <v>1.63934426229508E-2</v>
      </c>
      <c r="J100" s="2">
        <v>-1.0752688172042999E-2</v>
      </c>
      <c r="K100" s="2">
        <v>2.1739130434782601E-2</v>
      </c>
      <c r="L100" s="2">
        <v>0.35106382978723399</v>
      </c>
      <c r="M100" s="2">
        <v>8.6614173228346497E-2</v>
      </c>
      <c r="N100" s="2">
        <v>2.8985507246376802E-2</v>
      </c>
      <c r="O100" s="3">
        <v>0.54347826086956497</v>
      </c>
      <c r="P100" s="3">
        <v>0.786163522012579</v>
      </c>
    </row>
    <row r="101" spans="1:16" x14ac:dyDescent="0.3">
      <c r="A101" s="8" t="s">
        <v>16</v>
      </c>
      <c r="B101" s="8" t="s">
        <v>111</v>
      </c>
      <c r="C101" s="2">
        <v>-4.8795944233206601E-2</v>
      </c>
      <c r="D101" s="2">
        <v>-2.6648900732844798E-2</v>
      </c>
      <c r="E101" s="2">
        <v>-2.19028062970568E-2</v>
      </c>
      <c r="F101" s="2">
        <v>-2.0993701889433201E-2</v>
      </c>
      <c r="G101" s="2">
        <v>-2.5017869907076499E-2</v>
      </c>
      <c r="H101" s="2">
        <v>-3.6656891495601203E-2</v>
      </c>
      <c r="I101" s="2">
        <v>-2.1308980213089801E-2</v>
      </c>
      <c r="J101" s="2">
        <v>-2.0995334370139999E-2</v>
      </c>
      <c r="K101" s="2">
        <v>-5.5599682287529803E-3</v>
      </c>
      <c r="L101" s="2">
        <v>-0.16693290734824301</v>
      </c>
      <c r="M101" s="2">
        <v>-0.178331735378715</v>
      </c>
      <c r="N101" s="2">
        <v>-0.15169194865811</v>
      </c>
      <c r="O101" s="3">
        <v>-0.42255758538522598</v>
      </c>
      <c r="P101" s="3">
        <v>-0.502395619438741</v>
      </c>
    </row>
    <row r="102" spans="1:16" x14ac:dyDescent="0.3">
      <c r="A102" s="8" t="s">
        <v>17</v>
      </c>
      <c r="B102" s="8" t="s">
        <v>115</v>
      </c>
      <c r="C102" s="2">
        <v>-0.25</v>
      </c>
      <c r="D102" s="2">
        <v>-0.5</v>
      </c>
      <c r="E102" s="2">
        <v>-0.66666666666666696</v>
      </c>
      <c r="F102" s="2">
        <v>0</v>
      </c>
      <c r="G102" s="2">
        <v>0</v>
      </c>
      <c r="H102" s="2">
        <v>0</v>
      </c>
      <c r="I102" s="2">
        <v>1</v>
      </c>
      <c r="J102" s="2">
        <v>-0.5</v>
      </c>
      <c r="K102" s="2">
        <v>-1</v>
      </c>
      <c r="L102" s="2">
        <v>0</v>
      </c>
      <c r="M102" s="2">
        <v>0.5</v>
      </c>
      <c r="N102" s="2">
        <v>0.66666666666666696</v>
      </c>
      <c r="O102" s="3">
        <v>4</v>
      </c>
      <c r="P102" s="3">
        <v>0.66666666666666696</v>
      </c>
    </row>
    <row r="103" spans="1:16" x14ac:dyDescent="0.3">
      <c r="A103" s="8" t="s">
        <v>17</v>
      </c>
      <c r="B103" s="8" t="s">
        <v>116</v>
      </c>
      <c r="C103" s="2">
        <v>-1.2084592145015101E-2</v>
      </c>
      <c r="D103" s="2">
        <v>-0.122324159021407</v>
      </c>
      <c r="E103" s="2">
        <v>-0.24390243902438999</v>
      </c>
      <c r="F103" s="2">
        <v>6.4516129032258104E-2</v>
      </c>
      <c r="G103" s="2">
        <v>3.4632034632034597E-2</v>
      </c>
      <c r="H103" s="2">
        <v>-1.6736401673640201E-2</v>
      </c>
      <c r="I103" s="2">
        <v>0</v>
      </c>
      <c r="J103" s="2">
        <v>4.6808510638297898E-2</v>
      </c>
      <c r="K103" s="2">
        <v>-4.8780487804878099E-2</v>
      </c>
      <c r="L103" s="2">
        <v>0.20512820512820501</v>
      </c>
      <c r="M103" s="2">
        <v>-7.8014184397163094E-2</v>
      </c>
      <c r="N103" s="2">
        <v>0.9</v>
      </c>
      <c r="O103" s="3">
        <v>1.0081300813008101</v>
      </c>
      <c r="P103" s="3">
        <v>0.72125435540069704</v>
      </c>
    </row>
    <row r="104" spans="1:16" x14ac:dyDescent="0.3">
      <c r="A104" s="8" t="s">
        <v>17</v>
      </c>
      <c r="B104" s="8" t="s">
        <v>117</v>
      </c>
      <c r="C104" s="2">
        <v>0.33333333333333298</v>
      </c>
      <c r="D104" s="2">
        <v>0.25</v>
      </c>
      <c r="E104" s="2">
        <v>-0.4</v>
      </c>
      <c r="F104" s="2">
        <v>0</v>
      </c>
      <c r="G104" s="2">
        <v>0</v>
      </c>
      <c r="H104" s="2">
        <v>-0.33333333333333298</v>
      </c>
      <c r="I104" s="2">
        <v>-0.5</v>
      </c>
      <c r="J104" s="2">
        <v>1</v>
      </c>
      <c r="K104" s="2">
        <v>-0.5</v>
      </c>
      <c r="L104" s="2">
        <v>1</v>
      </c>
      <c r="M104" s="2">
        <v>1.5</v>
      </c>
      <c r="N104" s="2">
        <v>1</v>
      </c>
      <c r="O104" s="3">
        <v>4</v>
      </c>
      <c r="P104" s="3">
        <v>1</v>
      </c>
    </row>
    <row r="105" spans="1:16" x14ac:dyDescent="0.3">
      <c r="A105" s="8" t="s">
        <v>17</v>
      </c>
      <c r="B105" s="8" t="s">
        <v>17</v>
      </c>
      <c r="C105" s="2">
        <v>-1</v>
      </c>
      <c r="D105" s="2">
        <v>0</v>
      </c>
      <c r="E105" s="2">
        <v>0</v>
      </c>
      <c r="F105" s="2">
        <v>0</v>
      </c>
      <c r="G105" s="2">
        <v>0</v>
      </c>
      <c r="H105" s="2">
        <v>0</v>
      </c>
      <c r="I105" s="2">
        <v>0</v>
      </c>
      <c r="J105" s="2">
        <v>0</v>
      </c>
      <c r="K105" s="2">
        <v>0</v>
      </c>
      <c r="L105" s="2">
        <v>0</v>
      </c>
      <c r="M105" s="2">
        <v>-1</v>
      </c>
      <c r="N105" s="2" t="e">
        <v>#NUM!</v>
      </c>
      <c r="O105" s="3">
        <v>1</v>
      </c>
      <c r="P105" s="3">
        <v>0</v>
      </c>
    </row>
    <row r="106" spans="1:16" x14ac:dyDescent="0.3">
      <c r="A106" s="8" t="s">
        <v>17</v>
      </c>
      <c r="B106" s="8" t="s">
        <v>110</v>
      </c>
      <c r="C106" s="2">
        <v>-2.9850746268656699E-2</v>
      </c>
      <c r="D106" s="2">
        <v>-0.2</v>
      </c>
      <c r="E106" s="2">
        <v>-0.269230769230769</v>
      </c>
      <c r="F106" s="2">
        <v>5.2631578947368397E-2</v>
      </c>
      <c r="G106" s="2">
        <v>0.1</v>
      </c>
      <c r="H106" s="2">
        <v>-0.13636363636363599</v>
      </c>
      <c r="I106" s="2">
        <v>-0.21052631578947401</v>
      </c>
      <c r="J106" s="2">
        <v>0.133333333333333</v>
      </c>
      <c r="K106" s="2">
        <v>2.9411764705882401E-2</v>
      </c>
      <c r="L106" s="2">
        <v>0.48571428571428599</v>
      </c>
      <c r="M106" s="2">
        <v>0</v>
      </c>
      <c r="N106" s="2">
        <v>0.90384615384615397</v>
      </c>
      <c r="O106" s="3">
        <v>1.9117647058823499</v>
      </c>
      <c r="P106" s="3">
        <v>0.90384615384615397</v>
      </c>
    </row>
    <row r="107" spans="1:16" x14ac:dyDescent="0.3">
      <c r="A107" s="8" t="s">
        <v>17</v>
      </c>
      <c r="B107" s="8" t="s">
        <v>111</v>
      </c>
      <c r="C107" s="2">
        <v>-0.167479674796748</v>
      </c>
      <c r="D107" s="2">
        <v>-0.208984375</v>
      </c>
      <c r="E107" s="2">
        <v>-0.39259259259259299</v>
      </c>
      <c r="F107" s="2">
        <v>-0.28048780487804897</v>
      </c>
      <c r="G107" s="2">
        <v>-9.03954802259887E-2</v>
      </c>
      <c r="H107" s="2">
        <v>-0.18633540372670801</v>
      </c>
      <c r="I107" s="2">
        <v>-5.34351145038168E-2</v>
      </c>
      <c r="J107" s="2">
        <v>-2.4193548387096801E-2</v>
      </c>
      <c r="K107" s="2">
        <v>-1.6528925619834701E-2</v>
      </c>
      <c r="L107" s="2">
        <v>-0.126050420168067</v>
      </c>
      <c r="M107" s="2">
        <v>-0.33653846153846201</v>
      </c>
      <c r="N107" s="2">
        <v>0.231884057971014</v>
      </c>
      <c r="O107" s="3">
        <v>-0.29752066115702502</v>
      </c>
      <c r="P107" s="3">
        <v>-0.79012345679012297</v>
      </c>
    </row>
    <row r="108" spans="1:16" x14ac:dyDescent="0.3">
      <c r="A108" s="11" t="s">
        <v>18</v>
      </c>
      <c r="B108" s="11" t="s">
        <v>18</v>
      </c>
      <c r="C108" s="3">
        <v>5.6044835868695004E-3</v>
      </c>
      <c r="D108" s="3">
        <v>-2.32218683651805E-4</v>
      </c>
      <c r="E108" s="3">
        <v>5.3090884958688703E-4</v>
      </c>
      <c r="F108" s="3">
        <v>1.33983351573641E-2</v>
      </c>
      <c r="G108" s="3">
        <v>1.3368458945577101E-2</v>
      </c>
      <c r="H108" s="3">
        <v>1.0059582438520299E-2</v>
      </c>
      <c r="I108" s="3">
        <v>1.5202864724877699E-2</v>
      </c>
      <c r="J108" s="3">
        <v>2.4108337926147499E-2</v>
      </c>
      <c r="K108" s="3">
        <v>2.1726428439633402E-2</v>
      </c>
      <c r="L108" s="3">
        <v>1.4868545802043699E-2</v>
      </c>
      <c r="M108" s="3">
        <v>2.38148197576998E-2</v>
      </c>
      <c r="N108" s="3">
        <v>2.48251089900497E-2</v>
      </c>
      <c r="O108" s="3">
        <v>8.7966664616520099E-2</v>
      </c>
      <c r="P108" s="3">
        <v>0.17392242094435401</v>
      </c>
    </row>
    <row r="109" spans="1:16" x14ac:dyDescent="0.3">
      <c r="A109" s="15"/>
      <c r="B109" s="15"/>
    </row>
    <row r="110" spans="1:16" x14ac:dyDescent="0.3">
      <c r="A110" s="13" t="s">
        <v>42</v>
      </c>
      <c r="B110" s="15"/>
    </row>
    <row r="111" spans="1:16" x14ac:dyDescent="0.3">
      <c r="A111" s="14" t="s">
        <v>43</v>
      </c>
      <c r="B111" s="15"/>
    </row>
    <row r="112" spans="1:16" x14ac:dyDescent="0.3">
      <c r="A112" s="14" t="s">
        <v>44</v>
      </c>
      <c r="B112" s="15"/>
    </row>
    <row r="113" spans="1:2" x14ac:dyDescent="0.3">
      <c r="A113" s="14" t="s">
        <v>120</v>
      </c>
      <c r="B113" s="15"/>
    </row>
    <row r="114" spans="1:2" x14ac:dyDescent="0.3">
      <c r="A114" s="14" t="s">
        <v>45</v>
      </c>
      <c r="B114" s="15"/>
    </row>
    <row r="115" spans="1:2" x14ac:dyDescent="0.3">
      <c r="A115" s="14" t="s">
        <v>46</v>
      </c>
      <c r="B115" s="15"/>
    </row>
    <row r="116" spans="1:2" x14ac:dyDescent="0.3">
      <c r="A116" s="14" t="s">
        <v>47</v>
      </c>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42:O42"/>
    <mergeCell ref="C76:N7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F400"/>
  <sheetViews>
    <sheetView showGridLines="0" workbookViewId="0"/>
  </sheetViews>
  <sheetFormatPr defaultColWidth="11.5546875" defaultRowHeight="14.4" x14ac:dyDescent="0.3"/>
  <cols>
    <col min="1" max="1" width="25.6640625" customWidth="1"/>
    <col min="2" max="2" width="21.6640625" customWidth="1"/>
    <col min="3" max="13" width="10.5546875" customWidth="1"/>
  </cols>
  <sheetData>
    <row r="1" spans="1:6" ht="15.6" x14ac:dyDescent="0.3">
      <c r="A1" s="12" t="s">
        <v>163</v>
      </c>
      <c r="B1" s="15"/>
    </row>
    <row r="2" spans="1:6" ht="15.6" x14ac:dyDescent="0.3">
      <c r="A2" s="12" t="s">
        <v>154</v>
      </c>
      <c r="B2" s="15"/>
    </row>
    <row r="3" spans="1:6" ht="15.6" x14ac:dyDescent="0.3">
      <c r="A3" s="12" t="s">
        <v>35</v>
      </c>
      <c r="B3" s="15"/>
    </row>
    <row r="4" spans="1:6" ht="15.6" x14ac:dyDescent="0.3">
      <c r="A4" s="12" t="s">
        <v>124</v>
      </c>
      <c r="B4" s="15"/>
    </row>
    <row r="5" spans="1:6" ht="15.6" x14ac:dyDescent="0.3">
      <c r="A5" s="12"/>
      <c r="B5" s="15"/>
    </row>
    <row r="6" spans="1:6" x14ac:dyDescent="0.3">
      <c r="A6" s="16" t="str">
        <f>HYPERLINK("#'Table of contents'!A34", "Back to contents")</f>
        <v>Back to contents</v>
      </c>
      <c r="B6" s="15"/>
    </row>
    <row r="7" spans="1:6" x14ac:dyDescent="0.3">
      <c r="A7" s="15"/>
      <c r="B7" s="15"/>
      <c r="C7" s="18" t="s">
        <v>36</v>
      </c>
      <c r="D7" s="19"/>
      <c r="E7" s="19"/>
      <c r="F7" s="19"/>
    </row>
    <row r="8" spans="1:6" x14ac:dyDescent="0.3">
      <c r="A8" s="9" t="s">
        <v>41</v>
      </c>
      <c r="B8" s="9" t="s">
        <v>41</v>
      </c>
      <c r="C8" s="4" t="s">
        <v>9</v>
      </c>
      <c r="D8" s="4" t="s">
        <v>10</v>
      </c>
      <c r="E8" s="4" t="s">
        <v>11</v>
      </c>
      <c r="F8" s="4" t="s">
        <v>12</v>
      </c>
    </row>
    <row r="9" spans="1:6" x14ac:dyDescent="0.3">
      <c r="A9" s="7" t="s">
        <v>13</v>
      </c>
      <c r="B9" s="7" t="s">
        <v>121</v>
      </c>
      <c r="C9" s="1">
        <v>1553</v>
      </c>
      <c r="D9" s="1">
        <v>2047</v>
      </c>
      <c r="E9" s="1">
        <v>2327</v>
      </c>
      <c r="F9" s="1">
        <v>2521</v>
      </c>
    </row>
    <row r="10" spans="1:6" x14ac:dyDescent="0.3">
      <c r="A10" s="7" t="s">
        <v>13</v>
      </c>
      <c r="B10" s="7" t="s">
        <v>122</v>
      </c>
      <c r="C10" s="1">
        <v>53613</v>
      </c>
      <c r="D10" s="1">
        <v>53503</v>
      </c>
      <c r="E10" s="1">
        <v>54735</v>
      </c>
      <c r="F10" s="1">
        <v>56000</v>
      </c>
    </row>
    <row r="11" spans="1:6" x14ac:dyDescent="0.3">
      <c r="A11" s="7" t="s">
        <v>14</v>
      </c>
      <c r="B11" s="7" t="s">
        <v>121</v>
      </c>
      <c r="C11" s="1">
        <v>49</v>
      </c>
      <c r="D11" s="1">
        <v>65</v>
      </c>
      <c r="E11" s="1">
        <v>73</v>
      </c>
      <c r="F11" s="1">
        <v>72</v>
      </c>
    </row>
    <row r="12" spans="1:6" x14ac:dyDescent="0.3">
      <c r="A12" s="7" t="s">
        <v>14</v>
      </c>
      <c r="B12" s="7" t="s">
        <v>122</v>
      </c>
      <c r="C12" s="1">
        <v>1805</v>
      </c>
      <c r="D12" s="1">
        <v>1909</v>
      </c>
      <c r="E12" s="1">
        <v>1935</v>
      </c>
      <c r="F12" s="1">
        <v>1948</v>
      </c>
    </row>
    <row r="13" spans="1:6" x14ac:dyDescent="0.3">
      <c r="A13" s="7" t="s">
        <v>15</v>
      </c>
      <c r="B13" s="7" t="s">
        <v>121</v>
      </c>
      <c r="C13" s="1">
        <v>158</v>
      </c>
      <c r="D13" s="1">
        <v>226</v>
      </c>
      <c r="E13" s="1">
        <v>243</v>
      </c>
      <c r="F13" s="1">
        <v>287</v>
      </c>
    </row>
    <row r="14" spans="1:6" x14ac:dyDescent="0.3">
      <c r="A14" s="7" t="s">
        <v>15</v>
      </c>
      <c r="B14" s="7" t="s">
        <v>122</v>
      </c>
      <c r="C14" s="1">
        <v>6214</v>
      </c>
      <c r="D14" s="1">
        <v>6326</v>
      </c>
      <c r="E14" s="1">
        <v>6360</v>
      </c>
      <c r="F14" s="1">
        <v>6312</v>
      </c>
    </row>
    <row r="15" spans="1:6" x14ac:dyDescent="0.3">
      <c r="A15" s="7" t="s">
        <v>16</v>
      </c>
      <c r="B15" s="7" t="s">
        <v>121</v>
      </c>
      <c r="C15" s="1">
        <v>88</v>
      </c>
      <c r="D15" s="1">
        <v>121</v>
      </c>
      <c r="E15" s="1">
        <v>133</v>
      </c>
      <c r="F15" s="1">
        <v>134</v>
      </c>
    </row>
    <row r="16" spans="1:6" x14ac:dyDescent="0.3">
      <c r="A16" s="7" t="s">
        <v>16</v>
      </c>
      <c r="B16" s="7" t="s">
        <v>122</v>
      </c>
      <c r="C16" s="1">
        <v>2579</v>
      </c>
      <c r="D16" s="1">
        <v>2797</v>
      </c>
      <c r="E16" s="1">
        <v>2848</v>
      </c>
      <c r="F16" s="1">
        <v>2788</v>
      </c>
    </row>
    <row r="17" spans="1:6" x14ac:dyDescent="0.3">
      <c r="A17" s="7" t="s">
        <v>17</v>
      </c>
      <c r="B17" s="7" t="s">
        <v>121</v>
      </c>
      <c r="C17" s="1">
        <v>12</v>
      </c>
      <c r="D17" s="1">
        <v>15</v>
      </c>
      <c r="E17" s="1">
        <v>17</v>
      </c>
      <c r="F17" s="1">
        <v>26</v>
      </c>
    </row>
    <row r="18" spans="1:6" x14ac:dyDescent="0.3">
      <c r="A18" s="7" t="s">
        <v>17</v>
      </c>
      <c r="B18" s="7" t="s">
        <v>122</v>
      </c>
      <c r="C18" s="1">
        <v>378</v>
      </c>
      <c r="D18" s="1">
        <v>428</v>
      </c>
      <c r="E18" s="1">
        <v>372</v>
      </c>
      <c r="F18" s="1">
        <v>669</v>
      </c>
    </row>
    <row r="19" spans="1:6" x14ac:dyDescent="0.3">
      <c r="A19" s="10" t="s">
        <v>18</v>
      </c>
      <c r="B19" s="10" t="s">
        <v>18</v>
      </c>
      <c r="C19" s="5">
        <v>66449</v>
      </c>
      <c r="D19" s="5">
        <v>67437</v>
      </c>
      <c r="E19" s="5">
        <v>69043</v>
      </c>
      <c r="F19" s="5">
        <v>70757</v>
      </c>
    </row>
    <row r="20" spans="1:6" x14ac:dyDescent="0.3">
      <c r="A20" s="15"/>
      <c r="B20" s="15"/>
    </row>
    <row r="21" spans="1:6" x14ac:dyDescent="0.3">
      <c r="A21" s="15"/>
      <c r="B21" s="15"/>
    </row>
    <row r="22" spans="1:6" x14ac:dyDescent="0.3">
      <c r="A22" s="15"/>
      <c r="B22" s="15"/>
      <c r="C22" s="18" t="s">
        <v>37</v>
      </c>
      <c r="D22" s="19"/>
      <c r="E22" s="19"/>
      <c r="F22" s="19"/>
    </row>
    <row r="23" spans="1:6" x14ac:dyDescent="0.3">
      <c r="A23" s="9" t="s">
        <v>41</v>
      </c>
      <c r="B23" s="9" t="s">
        <v>41</v>
      </c>
      <c r="C23" s="4" t="s">
        <v>9</v>
      </c>
      <c r="D23" s="4" t="s">
        <v>10</v>
      </c>
      <c r="E23" s="4" t="s">
        <v>11</v>
      </c>
      <c r="F23" s="4" t="s">
        <v>12</v>
      </c>
    </row>
    <row r="24" spans="1:6" x14ac:dyDescent="0.3">
      <c r="A24" s="8" t="s">
        <v>13</v>
      </c>
      <c r="B24" s="8" t="s">
        <v>121</v>
      </c>
      <c r="C24" s="2">
        <v>2.8151397599971002E-2</v>
      </c>
      <c r="D24" s="2">
        <v>3.6849684968496901E-2</v>
      </c>
      <c r="E24" s="2">
        <v>4.0780203988643897E-2</v>
      </c>
      <c r="F24" s="2">
        <v>4.3078552998069099E-2</v>
      </c>
    </row>
    <row r="25" spans="1:6" x14ac:dyDescent="0.3">
      <c r="A25" s="8" t="s">
        <v>13</v>
      </c>
      <c r="B25" s="8" t="s">
        <v>122</v>
      </c>
      <c r="C25" s="2">
        <v>0.97184860240002902</v>
      </c>
      <c r="D25" s="2">
        <v>0.96315031503150295</v>
      </c>
      <c r="E25" s="2">
        <v>0.95921979601135599</v>
      </c>
      <c r="F25" s="2">
        <v>0.95692144700193105</v>
      </c>
    </row>
    <row r="26" spans="1:6" x14ac:dyDescent="0.3">
      <c r="A26" s="8" t="s">
        <v>14</v>
      </c>
      <c r="B26" s="8" t="s">
        <v>121</v>
      </c>
      <c r="C26" s="2">
        <v>2.64293419633225E-2</v>
      </c>
      <c r="D26" s="2">
        <v>3.2928064842958502E-2</v>
      </c>
      <c r="E26" s="2">
        <v>3.6354581673306803E-2</v>
      </c>
      <c r="F26" s="2">
        <v>3.5643564356435599E-2</v>
      </c>
    </row>
    <row r="27" spans="1:6" x14ac:dyDescent="0.3">
      <c r="A27" s="8" t="s">
        <v>14</v>
      </c>
      <c r="B27" s="8" t="s">
        <v>122</v>
      </c>
      <c r="C27" s="2">
        <v>0.97357065803667697</v>
      </c>
      <c r="D27" s="2">
        <v>0.96707193515704104</v>
      </c>
      <c r="E27" s="2">
        <v>0.96364541832669304</v>
      </c>
      <c r="F27" s="2">
        <v>0.96435643564356399</v>
      </c>
    </row>
    <row r="28" spans="1:6" x14ac:dyDescent="0.3">
      <c r="A28" s="8" t="s">
        <v>15</v>
      </c>
      <c r="B28" s="8" t="s">
        <v>121</v>
      </c>
      <c r="C28" s="2">
        <v>2.47959824231011E-2</v>
      </c>
      <c r="D28" s="2">
        <v>3.4493284493284503E-2</v>
      </c>
      <c r="E28" s="2">
        <v>3.68014538845979E-2</v>
      </c>
      <c r="F28" s="2">
        <v>4.3491438096681302E-2</v>
      </c>
    </row>
    <row r="29" spans="1:6" x14ac:dyDescent="0.3">
      <c r="A29" s="8" t="s">
        <v>15</v>
      </c>
      <c r="B29" s="8" t="s">
        <v>122</v>
      </c>
      <c r="C29" s="2">
        <v>0.97520401757689901</v>
      </c>
      <c r="D29" s="2">
        <v>0.96550671550671596</v>
      </c>
      <c r="E29" s="2">
        <v>0.96319854611540201</v>
      </c>
      <c r="F29" s="2">
        <v>0.95650856190331901</v>
      </c>
    </row>
    <row r="30" spans="1:6" x14ac:dyDescent="0.3">
      <c r="A30" s="8" t="s">
        <v>16</v>
      </c>
      <c r="B30" s="8" t="s">
        <v>121</v>
      </c>
      <c r="C30" s="2">
        <v>3.2995875515560602E-2</v>
      </c>
      <c r="D30" s="2">
        <v>4.1466758053461297E-2</v>
      </c>
      <c r="E30" s="2">
        <v>4.46159007044616E-2</v>
      </c>
      <c r="F30" s="2">
        <v>4.5859000684462699E-2</v>
      </c>
    </row>
    <row r="31" spans="1:6" x14ac:dyDescent="0.3">
      <c r="A31" s="8" t="s">
        <v>16</v>
      </c>
      <c r="B31" s="8" t="s">
        <v>122</v>
      </c>
      <c r="C31" s="2">
        <v>0.96700412448443895</v>
      </c>
      <c r="D31" s="2">
        <v>0.95853324194653899</v>
      </c>
      <c r="E31" s="2">
        <v>0.95538409929553803</v>
      </c>
      <c r="F31" s="2">
        <v>0.95414099931553698</v>
      </c>
    </row>
    <row r="32" spans="1:6" x14ac:dyDescent="0.3">
      <c r="A32" s="8" t="s">
        <v>17</v>
      </c>
      <c r="B32" s="8" t="s">
        <v>121</v>
      </c>
      <c r="C32" s="2">
        <v>3.0769230769230799E-2</v>
      </c>
      <c r="D32" s="2">
        <v>3.38600451467269E-2</v>
      </c>
      <c r="E32" s="2">
        <v>4.3701799485861198E-2</v>
      </c>
      <c r="F32" s="2">
        <v>3.7410071942445999E-2</v>
      </c>
    </row>
    <row r="33" spans="1:6" x14ac:dyDescent="0.3">
      <c r="A33" s="8" t="s">
        <v>17</v>
      </c>
      <c r="B33" s="8" t="s">
        <v>122</v>
      </c>
      <c r="C33" s="2">
        <v>0.96923076923076901</v>
      </c>
      <c r="D33" s="2">
        <v>0.96613995485327298</v>
      </c>
      <c r="E33" s="2">
        <v>0.95629820051413905</v>
      </c>
      <c r="F33" s="2">
        <v>0.96258992805755395</v>
      </c>
    </row>
    <row r="34" spans="1:6" x14ac:dyDescent="0.3">
      <c r="A34" s="15"/>
      <c r="B34" s="15"/>
    </row>
    <row r="35" spans="1:6" x14ac:dyDescent="0.3">
      <c r="A35" s="13" t="s">
        <v>42</v>
      </c>
      <c r="B35" s="15"/>
    </row>
    <row r="36" spans="1:6" x14ac:dyDescent="0.3">
      <c r="A36" s="14" t="s">
        <v>43</v>
      </c>
      <c r="B36" s="15"/>
    </row>
    <row r="37" spans="1:6" x14ac:dyDescent="0.3">
      <c r="A37" s="14" t="s">
        <v>44</v>
      </c>
      <c r="B37" s="15"/>
    </row>
    <row r="38" spans="1:6" x14ac:dyDescent="0.3">
      <c r="A38" s="14" t="s">
        <v>125</v>
      </c>
      <c r="B38" s="15"/>
    </row>
    <row r="39" spans="1:6" x14ac:dyDescent="0.3">
      <c r="A39" s="14" t="s">
        <v>45</v>
      </c>
      <c r="B39" s="15"/>
    </row>
    <row r="40" spans="1:6" x14ac:dyDescent="0.3">
      <c r="A40" s="14" t="s">
        <v>46</v>
      </c>
      <c r="B40" s="15"/>
    </row>
    <row r="41" spans="1:6" x14ac:dyDescent="0.3">
      <c r="A41" s="14" t="s">
        <v>47</v>
      </c>
      <c r="B41" s="15"/>
    </row>
    <row r="42" spans="1:6" x14ac:dyDescent="0.3">
      <c r="A42" s="15"/>
      <c r="B42" s="15"/>
    </row>
    <row r="43" spans="1:6" x14ac:dyDescent="0.3">
      <c r="A43" s="15"/>
      <c r="B43" s="15"/>
    </row>
    <row r="44" spans="1:6" x14ac:dyDescent="0.3">
      <c r="A44" s="15"/>
      <c r="B44" s="15"/>
    </row>
    <row r="45" spans="1:6" x14ac:dyDescent="0.3">
      <c r="A45" s="15"/>
      <c r="B45" s="15"/>
    </row>
    <row r="46" spans="1:6" x14ac:dyDescent="0.3">
      <c r="A46" s="15"/>
      <c r="B46" s="15"/>
    </row>
    <row r="47" spans="1:6" x14ac:dyDescent="0.3">
      <c r="A47" s="15"/>
      <c r="B47" s="15"/>
    </row>
    <row r="48" spans="1:6" x14ac:dyDescent="0.3">
      <c r="A48" s="15"/>
      <c r="B48" s="15"/>
    </row>
    <row r="49" spans="1:2" x14ac:dyDescent="0.3">
      <c r="A49" s="15"/>
      <c r="B49" s="15"/>
    </row>
    <row r="50" spans="1:2" x14ac:dyDescent="0.3">
      <c r="A50" s="15"/>
      <c r="B50" s="15"/>
    </row>
    <row r="51" spans="1:2" x14ac:dyDescent="0.3">
      <c r="A51" s="15"/>
      <c r="B51" s="15"/>
    </row>
    <row r="52" spans="1:2" x14ac:dyDescent="0.3">
      <c r="A52" s="15"/>
      <c r="B52" s="15"/>
    </row>
    <row r="53" spans="1:2" x14ac:dyDescent="0.3">
      <c r="A53" s="15"/>
      <c r="B53" s="15"/>
    </row>
    <row r="54" spans="1:2" x14ac:dyDescent="0.3">
      <c r="A54" s="15"/>
      <c r="B54" s="15"/>
    </row>
    <row r="55" spans="1:2" x14ac:dyDescent="0.3">
      <c r="A55" s="15"/>
      <c r="B55" s="15"/>
    </row>
    <row r="56" spans="1:2" x14ac:dyDescent="0.3">
      <c r="A56" s="15"/>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F7"/>
    <mergeCell ref="C22:F22"/>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O400"/>
  <sheetViews>
    <sheetView showGridLines="0" workbookViewId="0"/>
  </sheetViews>
  <sheetFormatPr defaultColWidth="11.5546875" defaultRowHeight="14.4" x14ac:dyDescent="0.3"/>
  <cols>
    <col min="1" max="1" width="25.6640625" customWidth="1"/>
    <col min="2" max="12" width="10.5546875" customWidth="1"/>
  </cols>
  <sheetData>
    <row r="1" spans="1:14" ht="15.6" x14ac:dyDescent="0.3">
      <c r="A1" s="12" t="s">
        <v>164</v>
      </c>
    </row>
    <row r="2" spans="1:14" ht="15.6" x14ac:dyDescent="0.3">
      <c r="A2" s="12" t="s">
        <v>165</v>
      </c>
    </row>
    <row r="3" spans="1:14" ht="15.6" x14ac:dyDescent="0.3">
      <c r="A3" s="12" t="s">
        <v>35</v>
      </c>
    </row>
    <row r="4" spans="1:14" x14ac:dyDescent="0.3">
      <c r="A4" s="15"/>
    </row>
    <row r="5" spans="1:14" x14ac:dyDescent="0.3">
      <c r="A5" s="15"/>
    </row>
    <row r="6" spans="1:14" x14ac:dyDescent="0.3">
      <c r="A6" s="16" t="str">
        <f>HYPERLINK("#'Table of contents'!A35", "Back to contents")</f>
        <v>Back to contents</v>
      </c>
    </row>
    <row r="7" spans="1:14" x14ac:dyDescent="0.3">
      <c r="A7" s="15"/>
      <c r="B7" s="18" t="s">
        <v>36</v>
      </c>
      <c r="C7" s="19"/>
      <c r="D7" s="19"/>
      <c r="E7" s="19"/>
      <c r="F7" s="19"/>
      <c r="G7" s="19"/>
      <c r="H7" s="19"/>
      <c r="I7" s="19"/>
      <c r="J7" s="19"/>
      <c r="K7" s="19"/>
      <c r="L7" s="19"/>
      <c r="M7" s="19"/>
      <c r="N7" s="19"/>
    </row>
    <row r="8" spans="1:14" x14ac:dyDescent="0.3">
      <c r="A8" s="9" t="s">
        <v>41</v>
      </c>
      <c r="B8" s="4" t="s">
        <v>0</v>
      </c>
      <c r="C8" s="4" t="s">
        <v>1</v>
      </c>
      <c r="D8" s="4" t="s">
        <v>2</v>
      </c>
      <c r="E8" s="4" t="s">
        <v>3</v>
      </c>
      <c r="F8" s="4" t="s">
        <v>4</v>
      </c>
      <c r="G8" s="4" t="s">
        <v>5</v>
      </c>
      <c r="H8" s="4" t="s">
        <v>6</v>
      </c>
      <c r="I8" s="4" t="s">
        <v>7</v>
      </c>
      <c r="J8" s="4" t="s">
        <v>8</v>
      </c>
      <c r="K8" s="4" t="s">
        <v>9</v>
      </c>
      <c r="L8" s="4" t="s">
        <v>10</v>
      </c>
      <c r="M8" s="4" t="s">
        <v>11</v>
      </c>
      <c r="N8" s="4" t="s">
        <v>12</v>
      </c>
    </row>
    <row r="9" spans="1:14" x14ac:dyDescent="0.3">
      <c r="A9" s="7" t="s">
        <v>13</v>
      </c>
      <c r="B9" s="1">
        <v>54339</v>
      </c>
      <c r="C9" s="1">
        <v>56478</v>
      </c>
      <c r="D9" s="1">
        <v>57851</v>
      </c>
      <c r="E9" s="1">
        <v>59171</v>
      </c>
      <c r="F9" s="1">
        <v>61054</v>
      </c>
      <c r="G9" s="1">
        <v>62980</v>
      </c>
      <c r="H9" s="1">
        <v>64747</v>
      </c>
      <c r="I9" s="1">
        <v>66326</v>
      </c>
      <c r="J9" s="1">
        <v>68533</v>
      </c>
      <c r="K9" s="1">
        <v>69995</v>
      </c>
      <c r="L9" s="1">
        <v>72041</v>
      </c>
      <c r="M9" s="1">
        <v>74603</v>
      </c>
      <c r="N9" s="1">
        <v>76680</v>
      </c>
    </row>
    <row r="10" spans="1:14" x14ac:dyDescent="0.3">
      <c r="A10" s="7" t="s">
        <v>14</v>
      </c>
      <c r="B10" s="1">
        <v>1783</v>
      </c>
      <c r="C10" s="1">
        <v>1847</v>
      </c>
      <c r="D10" s="1">
        <v>1876</v>
      </c>
      <c r="E10" s="1">
        <v>1894</v>
      </c>
      <c r="F10" s="1">
        <v>1981</v>
      </c>
      <c r="G10" s="1">
        <v>2013</v>
      </c>
      <c r="H10" s="1">
        <v>2068</v>
      </c>
      <c r="I10" s="1">
        <v>2117</v>
      </c>
      <c r="J10" s="1">
        <v>2202</v>
      </c>
      <c r="K10" s="1">
        <v>2285</v>
      </c>
      <c r="L10" s="1">
        <v>2356</v>
      </c>
      <c r="M10" s="1">
        <v>2405</v>
      </c>
      <c r="N10" s="1">
        <v>2440</v>
      </c>
    </row>
    <row r="11" spans="1:14" x14ac:dyDescent="0.3">
      <c r="A11" s="7" t="s">
        <v>15</v>
      </c>
      <c r="B11" s="1">
        <v>5828</v>
      </c>
      <c r="C11" s="1">
        <v>5994</v>
      </c>
      <c r="D11" s="1">
        <v>6121</v>
      </c>
      <c r="E11" s="1">
        <v>6240</v>
      </c>
      <c r="F11" s="1">
        <v>6365</v>
      </c>
      <c r="G11" s="1">
        <v>6460</v>
      </c>
      <c r="H11" s="1">
        <v>6612</v>
      </c>
      <c r="I11" s="1">
        <v>6772</v>
      </c>
      <c r="J11" s="1">
        <v>6995</v>
      </c>
      <c r="K11" s="1">
        <v>7159</v>
      </c>
      <c r="L11" s="1">
        <v>7304</v>
      </c>
      <c r="M11" s="1">
        <v>7391</v>
      </c>
      <c r="N11" s="1">
        <v>7476</v>
      </c>
    </row>
    <row r="12" spans="1:14" x14ac:dyDescent="0.3">
      <c r="A12" s="7" t="s">
        <v>16</v>
      </c>
      <c r="B12" s="1">
        <v>2948</v>
      </c>
      <c r="C12" s="1">
        <v>3021</v>
      </c>
      <c r="D12" s="1">
        <v>3036</v>
      </c>
      <c r="E12" s="1">
        <v>3070</v>
      </c>
      <c r="F12" s="1">
        <v>3135</v>
      </c>
      <c r="G12" s="1">
        <v>3193</v>
      </c>
      <c r="H12" s="1">
        <v>3253</v>
      </c>
      <c r="I12" s="1">
        <v>3319</v>
      </c>
      <c r="J12" s="1">
        <v>3466</v>
      </c>
      <c r="K12" s="1">
        <v>3569</v>
      </c>
      <c r="L12" s="1">
        <v>3626</v>
      </c>
      <c r="M12" s="1">
        <v>3736</v>
      </c>
      <c r="N12" s="1">
        <v>3821</v>
      </c>
    </row>
    <row r="13" spans="1:14" x14ac:dyDescent="0.3">
      <c r="A13" s="7" t="s">
        <v>17</v>
      </c>
      <c r="B13" s="1">
        <v>5680</v>
      </c>
      <c r="C13" s="1">
        <v>5425</v>
      </c>
      <c r="D13" s="1">
        <v>4512</v>
      </c>
      <c r="E13" s="1">
        <v>2906</v>
      </c>
      <c r="F13" s="1">
        <v>2121</v>
      </c>
      <c r="G13" s="1">
        <v>1877</v>
      </c>
      <c r="H13" s="1">
        <v>1818</v>
      </c>
      <c r="I13" s="1">
        <v>1756</v>
      </c>
      <c r="J13" s="1">
        <v>1937</v>
      </c>
      <c r="K13" s="1">
        <v>1794</v>
      </c>
      <c r="L13" s="1">
        <v>1634</v>
      </c>
      <c r="M13" s="1">
        <v>1669</v>
      </c>
      <c r="N13" s="1">
        <v>1967</v>
      </c>
    </row>
    <row r="14" spans="1:14" x14ac:dyDescent="0.3">
      <c r="A14" s="10" t="s">
        <v>18</v>
      </c>
      <c r="B14" s="5">
        <v>70578</v>
      </c>
      <c r="C14" s="5">
        <v>72765</v>
      </c>
      <c r="D14" s="5">
        <v>73396</v>
      </c>
      <c r="E14" s="5">
        <v>73281</v>
      </c>
      <c r="F14" s="5">
        <v>74656</v>
      </c>
      <c r="G14" s="5">
        <v>76523</v>
      </c>
      <c r="H14" s="5">
        <v>78498</v>
      </c>
      <c r="I14" s="5">
        <v>80290</v>
      </c>
      <c r="J14" s="5">
        <v>83133</v>
      </c>
      <c r="K14" s="5">
        <v>84802</v>
      </c>
      <c r="L14" s="5">
        <v>86961</v>
      </c>
      <c r="M14" s="5">
        <v>89804</v>
      </c>
      <c r="N14" s="5">
        <v>92384</v>
      </c>
    </row>
    <row r="15" spans="1:14" x14ac:dyDescent="0.3">
      <c r="A15" s="15"/>
    </row>
    <row r="16" spans="1:14" x14ac:dyDescent="0.3">
      <c r="A16" s="15"/>
    </row>
    <row r="17" spans="1:15" x14ac:dyDescent="0.3">
      <c r="A17" s="15"/>
      <c r="B17" s="18" t="s">
        <v>37</v>
      </c>
      <c r="C17" s="19"/>
      <c r="D17" s="19"/>
      <c r="E17" s="19"/>
      <c r="F17" s="19"/>
      <c r="G17" s="19"/>
      <c r="H17" s="19"/>
      <c r="I17" s="19"/>
      <c r="J17" s="19"/>
      <c r="K17" s="19"/>
      <c r="L17" s="19"/>
      <c r="M17" s="19"/>
      <c r="N17" s="19"/>
    </row>
    <row r="18" spans="1:15" x14ac:dyDescent="0.3">
      <c r="A18" s="9" t="s">
        <v>41</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13</v>
      </c>
      <c r="B19" s="2">
        <v>0.76991413754994498</v>
      </c>
      <c r="C19" s="2">
        <v>0.77616986188414805</v>
      </c>
      <c r="D19" s="2">
        <v>0.78820371682380497</v>
      </c>
      <c r="E19" s="2">
        <v>0.80745350090746604</v>
      </c>
      <c r="F19" s="2">
        <v>0.81780432918988399</v>
      </c>
      <c r="G19" s="2">
        <v>0.823020529775362</v>
      </c>
      <c r="H19" s="2">
        <v>0.82482356238375498</v>
      </c>
      <c r="I19" s="2">
        <v>0.82608045833852295</v>
      </c>
      <c r="J19" s="2">
        <v>0.82437780424139595</v>
      </c>
      <c r="K19" s="2">
        <v>0.82539326902667398</v>
      </c>
      <c r="L19" s="2">
        <v>0.82842883591494998</v>
      </c>
      <c r="M19" s="2">
        <v>0.83073137054028801</v>
      </c>
      <c r="N19" s="2">
        <v>0.83001385521302395</v>
      </c>
    </row>
    <row r="20" spans="1:15" x14ac:dyDescent="0.3">
      <c r="A20" s="8" t="s">
        <v>14</v>
      </c>
      <c r="B20" s="2">
        <v>2.52628297769843E-2</v>
      </c>
      <c r="C20" s="2">
        <v>2.5383082525939699E-2</v>
      </c>
      <c r="D20" s="2">
        <v>2.55599760204916E-2</v>
      </c>
      <c r="E20" s="2">
        <v>2.5845717170890101E-2</v>
      </c>
      <c r="F20" s="2">
        <v>2.65350407201029E-2</v>
      </c>
      <c r="G20" s="2">
        <v>2.63058165518864E-2</v>
      </c>
      <c r="H20" s="2">
        <v>2.6344620245101799E-2</v>
      </c>
      <c r="I20" s="2">
        <v>2.6366919915306999E-2</v>
      </c>
      <c r="J20" s="2">
        <v>2.6487676374003101E-2</v>
      </c>
      <c r="K20" s="2">
        <v>2.6945119218886301E-2</v>
      </c>
      <c r="L20" s="2">
        <v>2.7092604730856399E-2</v>
      </c>
      <c r="M20" s="2">
        <v>2.6780544296467899E-2</v>
      </c>
      <c r="N20" s="2">
        <v>2.6411499826809799E-2</v>
      </c>
    </row>
    <row r="21" spans="1:15" x14ac:dyDescent="0.3">
      <c r="A21" s="8" t="s">
        <v>15</v>
      </c>
      <c r="B21" s="2">
        <v>8.2575306752812494E-2</v>
      </c>
      <c r="C21" s="2">
        <v>8.2374768089053793E-2</v>
      </c>
      <c r="D21" s="2">
        <v>8.3396915363235097E-2</v>
      </c>
      <c r="E21" s="2">
        <v>8.5151676423629599E-2</v>
      </c>
      <c r="F21" s="2">
        <v>8.5257715387912603E-2</v>
      </c>
      <c r="G21" s="2">
        <v>8.4419063549521098E-2</v>
      </c>
      <c r="H21" s="2">
        <v>8.4231445387143597E-2</v>
      </c>
      <c r="I21" s="2">
        <v>8.4344252086187593E-2</v>
      </c>
      <c r="J21" s="2">
        <v>8.4142278036399495E-2</v>
      </c>
      <c r="K21" s="2">
        <v>8.4420178769368706E-2</v>
      </c>
      <c r="L21" s="2">
        <v>8.3991674428766899E-2</v>
      </c>
      <c r="M21" s="2">
        <v>8.2301456505278203E-2</v>
      </c>
      <c r="N21" s="2">
        <v>8.0923103567717397E-2</v>
      </c>
    </row>
    <row r="22" spans="1:15" x14ac:dyDescent="0.3">
      <c r="A22" s="8" t="s">
        <v>16</v>
      </c>
      <c r="B22" s="2">
        <v>4.17693898948681E-2</v>
      </c>
      <c r="C22" s="2">
        <v>4.15172129457844E-2</v>
      </c>
      <c r="D22" s="2">
        <v>4.1364652024633498E-2</v>
      </c>
      <c r="E22" s="2">
        <v>4.1893533112266498E-2</v>
      </c>
      <c r="F22" s="2">
        <v>4.1992606086583797E-2</v>
      </c>
      <c r="G22" s="2">
        <v>4.1726017014492398E-2</v>
      </c>
      <c r="H22" s="2">
        <v>4.1440546255955599E-2</v>
      </c>
      <c r="I22" s="2">
        <v>4.1337651015070399E-2</v>
      </c>
      <c r="J22" s="2">
        <v>4.1692228116391797E-2</v>
      </c>
      <c r="K22" s="2">
        <v>4.2086271550199297E-2</v>
      </c>
      <c r="L22" s="2">
        <v>4.1696852612090503E-2</v>
      </c>
      <c r="M22" s="2">
        <v>4.1601710391519303E-2</v>
      </c>
      <c r="N22" s="2">
        <v>4.1359975753377201E-2</v>
      </c>
    </row>
    <row r="23" spans="1:15" x14ac:dyDescent="0.3">
      <c r="A23" s="8" t="s">
        <v>17</v>
      </c>
      <c r="B23" s="2">
        <v>8.0478336025390396E-2</v>
      </c>
      <c r="C23" s="2">
        <v>7.4555074555074596E-2</v>
      </c>
      <c r="D23" s="2">
        <v>6.1474739767834803E-2</v>
      </c>
      <c r="E23" s="2">
        <v>3.9655572385748003E-2</v>
      </c>
      <c r="F23" s="2">
        <v>2.8410308615516501E-2</v>
      </c>
      <c r="G23" s="2">
        <v>2.4528573108738599E-2</v>
      </c>
      <c r="H23" s="2">
        <v>2.3159825728043999E-2</v>
      </c>
      <c r="I23" s="2">
        <v>2.1870718644912201E-2</v>
      </c>
      <c r="J23" s="2">
        <v>2.3300013231809299E-2</v>
      </c>
      <c r="K23" s="2">
        <v>2.11551614348718E-2</v>
      </c>
      <c r="L23" s="2">
        <v>1.8790032313335901E-2</v>
      </c>
      <c r="M23" s="2">
        <v>1.8584918266446902E-2</v>
      </c>
      <c r="N23" s="2">
        <v>2.12915656390717E-2</v>
      </c>
    </row>
    <row r="24" spans="1:15" x14ac:dyDescent="0.3">
      <c r="A24" s="15"/>
    </row>
    <row r="25" spans="1:15" x14ac:dyDescent="0.3">
      <c r="A25" s="15"/>
    </row>
    <row r="26" spans="1:15" x14ac:dyDescent="0.3">
      <c r="A26" s="15"/>
      <c r="B26" s="18" t="s">
        <v>38</v>
      </c>
      <c r="C26" s="18"/>
      <c r="D26" s="18"/>
      <c r="E26" s="18"/>
      <c r="F26" s="18"/>
      <c r="G26" s="18"/>
      <c r="H26" s="18"/>
      <c r="I26" s="18"/>
      <c r="J26" s="18"/>
      <c r="K26" s="18"/>
      <c r="L26" s="18"/>
      <c r="M26" s="18"/>
      <c r="N26" s="6" t="s">
        <v>39</v>
      </c>
      <c r="O26" s="6" t="s">
        <v>40</v>
      </c>
    </row>
    <row r="27" spans="1:15" x14ac:dyDescent="0.3">
      <c r="A27" s="9" t="s">
        <v>41</v>
      </c>
      <c r="B27" s="4" t="s">
        <v>19</v>
      </c>
      <c r="C27" s="4" t="s">
        <v>20</v>
      </c>
      <c r="D27" s="4" t="s">
        <v>21</v>
      </c>
      <c r="E27" s="4" t="s">
        <v>22</v>
      </c>
      <c r="F27" s="4" t="s">
        <v>23</v>
      </c>
      <c r="G27" s="4" t="s">
        <v>24</v>
      </c>
      <c r="H27" s="4" t="s">
        <v>25</v>
      </c>
      <c r="I27" s="4" t="s">
        <v>26</v>
      </c>
      <c r="J27" s="4" t="s">
        <v>27</v>
      </c>
      <c r="K27" s="4" t="s">
        <v>28</v>
      </c>
      <c r="L27" s="4" t="s">
        <v>29</v>
      </c>
      <c r="M27" s="4" t="s">
        <v>30</v>
      </c>
      <c r="N27" s="4" t="s">
        <v>31</v>
      </c>
      <c r="O27" s="4" t="s">
        <v>32</v>
      </c>
    </row>
    <row r="28" spans="1:15" x14ac:dyDescent="0.3">
      <c r="A28" s="8" t="s">
        <v>13</v>
      </c>
      <c r="B28" s="2">
        <v>3.9363992712416501E-2</v>
      </c>
      <c r="C28" s="2">
        <v>2.4310350933106701E-2</v>
      </c>
      <c r="D28" s="2">
        <v>2.28172373856977E-2</v>
      </c>
      <c r="E28" s="2">
        <v>3.1823021412516299E-2</v>
      </c>
      <c r="F28" s="2">
        <v>3.1545844662102397E-2</v>
      </c>
      <c r="G28" s="2">
        <v>2.80565258812321E-2</v>
      </c>
      <c r="H28" s="2">
        <v>2.4387230296384399E-2</v>
      </c>
      <c r="I28" s="2">
        <v>3.3275035431052702E-2</v>
      </c>
      <c r="J28" s="2">
        <v>2.1332788583602099E-2</v>
      </c>
      <c r="K28" s="2">
        <v>2.9230659332809501E-2</v>
      </c>
      <c r="L28" s="2">
        <v>3.5563082133784903E-2</v>
      </c>
      <c r="M28" s="2">
        <v>2.7840703456965502E-2</v>
      </c>
      <c r="N28" s="3">
        <v>0.118877037339676</v>
      </c>
      <c r="O28" s="3">
        <v>0.32547406267826001</v>
      </c>
    </row>
    <row r="29" spans="1:15" x14ac:dyDescent="0.3">
      <c r="A29" s="8" t="s">
        <v>14</v>
      </c>
      <c r="B29" s="2">
        <v>3.5894559730790802E-2</v>
      </c>
      <c r="C29" s="2">
        <v>1.57011369788847E-2</v>
      </c>
      <c r="D29" s="2">
        <v>9.5948827292110898E-3</v>
      </c>
      <c r="E29" s="2">
        <v>4.5934530095037E-2</v>
      </c>
      <c r="F29" s="2">
        <v>1.6153457849570899E-2</v>
      </c>
      <c r="G29" s="2">
        <v>2.7322404371584699E-2</v>
      </c>
      <c r="H29" s="2">
        <v>2.3694390715667299E-2</v>
      </c>
      <c r="I29" s="2">
        <v>4.0151157298063303E-2</v>
      </c>
      <c r="J29" s="2">
        <v>3.7693006357856502E-2</v>
      </c>
      <c r="K29" s="2">
        <v>3.1072210065645499E-2</v>
      </c>
      <c r="L29" s="2">
        <v>2.0797962648556899E-2</v>
      </c>
      <c r="M29" s="2">
        <v>1.4553014553014601E-2</v>
      </c>
      <c r="N29" s="3">
        <v>0.108083560399637</v>
      </c>
      <c r="O29" s="3">
        <v>0.30063965884861399</v>
      </c>
    </row>
    <row r="30" spans="1:15" x14ac:dyDescent="0.3">
      <c r="A30" s="8" t="s">
        <v>15</v>
      </c>
      <c r="B30" s="2">
        <v>2.8483184625943701E-2</v>
      </c>
      <c r="C30" s="2">
        <v>2.1187854521187901E-2</v>
      </c>
      <c r="D30" s="2">
        <v>1.9441267766704799E-2</v>
      </c>
      <c r="E30" s="2">
        <v>2.0032051282051301E-2</v>
      </c>
      <c r="F30" s="2">
        <v>1.49253731343284E-2</v>
      </c>
      <c r="G30" s="2">
        <v>2.3529411764705899E-2</v>
      </c>
      <c r="H30" s="2">
        <v>2.41984271022384E-2</v>
      </c>
      <c r="I30" s="2">
        <v>3.2929710572947399E-2</v>
      </c>
      <c r="J30" s="2">
        <v>2.3445318084345999E-2</v>
      </c>
      <c r="K30" s="2">
        <v>2.0254225450481899E-2</v>
      </c>
      <c r="L30" s="2">
        <v>1.1911281489594701E-2</v>
      </c>
      <c r="M30" s="2">
        <v>1.1500473548910799E-2</v>
      </c>
      <c r="N30" s="3">
        <v>6.8763402430307402E-2</v>
      </c>
      <c r="O30" s="3">
        <v>0.22136905734357101</v>
      </c>
    </row>
    <row r="31" spans="1:15" x14ac:dyDescent="0.3">
      <c r="A31" s="8" t="s">
        <v>16</v>
      </c>
      <c r="B31" s="2">
        <v>2.47625508819539E-2</v>
      </c>
      <c r="C31" s="2">
        <v>4.9652432969215501E-3</v>
      </c>
      <c r="D31" s="2">
        <v>1.11989459815547E-2</v>
      </c>
      <c r="E31" s="2">
        <v>2.1172638436482101E-2</v>
      </c>
      <c r="F31" s="2">
        <v>1.85007974481659E-2</v>
      </c>
      <c r="G31" s="2">
        <v>1.87911055433761E-2</v>
      </c>
      <c r="H31" s="2">
        <v>2.0288964033200099E-2</v>
      </c>
      <c r="I31" s="2">
        <v>4.4290448930400697E-2</v>
      </c>
      <c r="J31" s="2">
        <v>2.9717253317945801E-2</v>
      </c>
      <c r="K31" s="2">
        <v>1.59708601849257E-2</v>
      </c>
      <c r="L31" s="2">
        <v>3.0336458907887501E-2</v>
      </c>
      <c r="M31" s="2">
        <v>2.2751605995717301E-2</v>
      </c>
      <c r="N31" s="3">
        <v>0.102423542989036</v>
      </c>
      <c r="O31" s="3">
        <v>0.25856389986824801</v>
      </c>
    </row>
    <row r="32" spans="1:15" x14ac:dyDescent="0.3">
      <c r="A32" s="8" t="s">
        <v>17</v>
      </c>
      <c r="B32" s="2">
        <v>-4.4894366197183101E-2</v>
      </c>
      <c r="C32" s="2">
        <v>-0.16829493087557601</v>
      </c>
      <c r="D32" s="2">
        <v>-0.35593971631205701</v>
      </c>
      <c r="E32" s="2">
        <v>-0.270130763936683</v>
      </c>
      <c r="F32" s="2">
        <v>-0.115040075436115</v>
      </c>
      <c r="G32" s="2">
        <v>-3.1433137986148101E-2</v>
      </c>
      <c r="H32" s="2">
        <v>-3.4103410341034097E-2</v>
      </c>
      <c r="I32" s="2">
        <v>0.103075170842825</v>
      </c>
      <c r="J32" s="2">
        <v>-7.3825503355704702E-2</v>
      </c>
      <c r="K32" s="2">
        <v>-8.9186176142697901E-2</v>
      </c>
      <c r="L32" s="2">
        <v>2.1419828641370899E-2</v>
      </c>
      <c r="M32" s="2">
        <v>0.17855002995805899</v>
      </c>
      <c r="N32" s="3">
        <v>1.54878678368611E-2</v>
      </c>
      <c r="O32" s="3">
        <v>-0.56405141843971596</v>
      </c>
    </row>
    <row r="33" spans="1:15" x14ac:dyDescent="0.3">
      <c r="A33" s="11" t="s">
        <v>18</v>
      </c>
      <c r="B33" s="3">
        <v>3.09869931140015E-2</v>
      </c>
      <c r="C33" s="3">
        <v>8.6717515288943902E-3</v>
      </c>
      <c r="D33" s="3">
        <v>-1.56684287972097E-3</v>
      </c>
      <c r="E33" s="3">
        <v>1.87633902375786E-2</v>
      </c>
      <c r="F33" s="3">
        <v>2.5008036862408899E-2</v>
      </c>
      <c r="G33" s="3">
        <v>2.5809233825124501E-2</v>
      </c>
      <c r="H33" s="3">
        <v>2.2828607098270001E-2</v>
      </c>
      <c r="I33" s="3">
        <v>3.5409141860754799E-2</v>
      </c>
      <c r="J33" s="3">
        <v>2.0076263337062299E-2</v>
      </c>
      <c r="K33" s="3">
        <v>2.54593052050659E-2</v>
      </c>
      <c r="L33" s="3">
        <v>3.2692816319959503E-2</v>
      </c>
      <c r="M33" s="3">
        <v>2.8729232550888599E-2</v>
      </c>
      <c r="N33" s="3">
        <v>0.111279515956359</v>
      </c>
      <c r="O33" s="3">
        <v>0.258706196522971</v>
      </c>
    </row>
    <row r="34" spans="1:15" x14ac:dyDescent="0.3">
      <c r="A34" s="15"/>
    </row>
    <row r="35" spans="1:15" x14ac:dyDescent="0.3">
      <c r="A35" s="13" t="s">
        <v>42</v>
      </c>
    </row>
    <row r="36" spans="1:15" x14ac:dyDescent="0.3">
      <c r="A36" s="14" t="s">
        <v>43</v>
      </c>
    </row>
    <row r="37" spans="1:15" x14ac:dyDescent="0.3">
      <c r="A37" s="14" t="s">
        <v>44</v>
      </c>
    </row>
    <row r="38" spans="1:15" x14ac:dyDescent="0.3">
      <c r="A38" s="14" t="s">
        <v>45</v>
      </c>
    </row>
    <row r="39" spans="1:15" x14ac:dyDescent="0.3">
      <c r="A39" s="14" t="s">
        <v>46</v>
      </c>
    </row>
    <row r="40" spans="1:15" x14ac:dyDescent="0.3">
      <c r="A40" s="14" t="s">
        <v>47</v>
      </c>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N7"/>
    <mergeCell ref="B17:N17"/>
    <mergeCell ref="B26:M2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166</v>
      </c>
      <c r="B1" s="15"/>
    </row>
    <row r="2" spans="1:15" ht="15.6" x14ac:dyDescent="0.3">
      <c r="A2" s="12" t="s">
        <v>165</v>
      </c>
      <c r="B2" s="15"/>
    </row>
    <row r="3" spans="1:15" ht="15.6" x14ac:dyDescent="0.3">
      <c r="A3" s="12" t="s">
        <v>35</v>
      </c>
      <c r="B3" s="15"/>
    </row>
    <row r="4" spans="1:15" ht="15.6" x14ac:dyDescent="0.3">
      <c r="A4" s="12" t="s">
        <v>55</v>
      </c>
      <c r="B4" s="15"/>
    </row>
    <row r="5" spans="1:15" x14ac:dyDescent="0.3">
      <c r="A5" s="15"/>
      <c r="B5" s="15"/>
    </row>
    <row r="6" spans="1:15" x14ac:dyDescent="0.3">
      <c r="A6" s="16" t="str">
        <f>HYPERLINK("#'Table of contents'!A36",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48</v>
      </c>
      <c r="C9" s="1">
        <v>4</v>
      </c>
      <c r="D9" s="1">
        <v>8</v>
      </c>
      <c r="E9" s="1">
        <v>4</v>
      </c>
      <c r="F9" s="1">
        <v>1</v>
      </c>
      <c r="G9" s="1">
        <v>6</v>
      </c>
      <c r="H9" s="1">
        <v>1</v>
      </c>
      <c r="I9" s="1">
        <v>2</v>
      </c>
      <c r="J9" s="1">
        <v>7</v>
      </c>
      <c r="K9" s="1">
        <v>4</v>
      </c>
      <c r="L9" s="1">
        <v>2</v>
      </c>
      <c r="M9" s="1">
        <v>0</v>
      </c>
      <c r="N9" s="1">
        <v>7</v>
      </c>
      <c r="O9" s="1">
        <v>2</v>
      </c>
    </row>
    <row r="10" spans="1:15" x14ac:dyDescent="0.3">
      <c r="A10" s="7" t="s">
        <v>13</v>
      </c>
      <c r="B10" s="7" t="s">
        <v>49</v>
      </c>
      <c r="C10" s="1">
        <v>9617</v>
      </c>
      <c r="D10" s="1">
        <v>10239</v>
      </c>
      <c r="E10" s="1">
        <v>10552</v>
      </c>
      <c r="F10" s="1">
        <v>10497</v>
      </c>
      <c r="G10" s="1">
        <v>10408</v>
      </c>
      <c r="H10" s="1">
        <v>10283</v>
      </c>
      <c r="I10" s="1">
        <v>10025</v>
      </c>
      <c r="J10" s="1">
        <v>9658</v>
      </c>
      <c r="K10" s="1">
        <v>9661</v>
      </c>
      <c r="L10" s="1">
        <v>9549</v>
      </c>
      <c r="M10" s="1">
        <v>9854</v>
      </c>
      <c r="N10" s="1">
        <v>10276</v>
      </c>
      <c r="O10" s="1">
        <v>10367</v>
      </c>
    </row>
    <row r="11" spans="1:15" x14ac:dyDescent="0.3">
      <c r="A11" s="7" t="s">
        <v>13</v>
      </c>
      <c r="B11" s="7" t="s">
        <v>50</v>
      </c>
      <c r="C11" s="1">
        <v>22129</v>
      </c>
      <c r="D11" s="1">
        <v>22794</v>
      </c>
      <c r="E11" s="1">
        <v>23538</v>
      </c>
      <c r="F11" s="1">
        <v>24280</v>
      </c>
      <c r="G11" s="1">
        <v>25159</v>
      </c>
      <c r="H11" s="1">
        <v>25790</v>
      </c>
      <c r="I11" s="1">
        <v>26566</v>
      </c>
      <c r="J11" s="1">
        <v>27280</v>
      </c>
      <c r="K11" s="1">
        <v>27779</v>
      </c>
      <c r="L11" s="1">
        <v>28094</v>
      </c>
      <c r="M11" s="1">
        <v>28200</v>
      </c>
      <c r="N11" s="1">
        <v>28615</v>
      </c>
      <c r="O11" s="1">
        <v>28907</v>
      </c>
    </row>
    <row r="12" spans="1:15" x14ac:dyDescent="0.3">
      <c r="A12" s="7" t="s">
        <v>13</v>
      </c>
      <c r="B12" s="7" t="s">
        <v>51</v>
      </c>
      <c r="C12" s="1">
        <v>15196</v>
      </c>
      <c r="D12" s="1">
        <v>15794</v>
      </c>
      <c r="E12" s="1">
        <v>16412</v>
      </c>
      <c r="F12" s="1">
        <v>17149</v>
      </c>
      <c r="G12" s="1">
        <v>17851</v>
      </c>
      <c r="H12" s="1">
        <v>18744</v>
      </c>
      <c r="I12" s="1">
        <v>19439</v>
      </c>
      <c r="J12" s="1">
        <v>20161</v>
      </c>
      <c r="K12" s="1">
        <v>21010</v>
      </c>
      <c r="L12" s="1">
        <v>21840</v>
      </c>
      <c r="M12" s="1">
        <v>22654</v>
      </c>
      <c r="N12" s="1">
        <v>23575</v>
      </c>
      <c r="O12" s="1">
        <v>24468</v>
      </c>
    </row>
    <row r="13" spans="1:15" x14ac:dyDescent="0.3">
      <c r="A13" s="7" t="s">
        <v>13</v>
      </c>
      <c r="B13" s="7" t="s">
        <v>52</v>
      </c>
      <c r="C13" s="1">
        <v>6186</v>
      </c>
      <c r="D13" s="1">
        <v>6432</v>
      </c>
      <c r="E13" s="1">
        <v>6272</v>
      </c>
      <c r="F13" s="1">
        <v>6332</v>
      </c>
      <c r="G13" s="1">
        <v>6635</v>
      </c>
      <c r="H13" s="1">
        <v>7013</v>
      </c>
      <c r="I13" s="1">
        <v>7402</v>
      </c>
      <c r="J13" s="1">
        <v>7805</v>
      </c>
      <c r="K13" s="1">
        <v>8494</v>
      </c>
      <c r="L13" s="1">
        <v>8855</v>
      </c>
      <c r="M13" s="1">
        <v>9521</v>
      </c>
      <c r="N13" s="1">
        <v>10128</v>
      </c>
      <c r="O13" s="1">
        <v>10785</v>
      </c>
    </row>
    <row r="14" spans="1:15" x14ac:dyDescent="0.3">
      <c r="A14" s="7" t="s">
        <v>13</v>
      </c>
      <c r="B14" s="7" t="s">
        <v>53</v>
      </c>
      <c r="C14" s="1">
        <v>1207</v>
      </c>
      <c r="D14" s="1">
        <v>1211</v>
      </c>
      <c r="E14" s="1">
        <v>1073</v>
      </c>
      <c r="F14" s="1">
        <v>912</v>
      </c>
      <c r="G14" s="1">
        <v>995</v>
      </c>
      <c r="H14" s="1">
        <v>1149</v>
      </c>
      <c r="I14" s="1">
        <v>1313</v>
      </c>
      <c r="J14" s="1">
        <v>1415</v>
      </c>
      <c r="K14" s="1">
        <v>1585</v>
      </c>
      <c r="L14" s="1">
        <v>1655</v>
      </c>
      <c r="M14" s="1">
        <v>1812</v>
      </c>
      <c r="N14" s="1">
        <v>2002</v>
      </c>
      <c r="O14" s="1">
        <v>2151</v>
      </c>
    </row>
    <row r="15" spans="1:15" x14ac:dyDescent="0.3">
      <c r="A15" s="7" t="s">
        <v>14</v>
      </c>
      <c r="B15" s="7" t="s">
        <v>48</v>
      </c>
      <c r="C15" s="1">
        <v>0</v>
      </c>
      <c r="D15" s="1">
        <v>0</v>
      </c>
      <c r="E15" s="1">
        <v>0</v>
      </c>
      <c r="F15" s="1">
        <v>0</v>
      </c>
      <c r="G15" s="1">
        <v>0</v>
      </c>
      <c r="H15" s="1">
        <v>0</v>
      </c>
      <c r="I15" s="1">
        <v>0</v>
      </c>
      <c r="J15" s="1">
        <v>0</v>
      </c>
      <c r="K15" s="1">
        <v>0</v>
      </c>
      <c r="L15" s="1">
        <v>0</v>
      </c>
      <c r="M15" s="1">
        <v>0</v>
      </c>
      <c r="N15" s="1">
        <v>0</v>
      </c>
      <c r="O15" s="1">
        <v>0</v>
      </c>
    </row>
    <row r="16" spans="1:15" x14ac:dyDescent="0.3">
      <c r="A16" s="7" t="s">
        <v>14</v>
      </c>
      <c r="B16" s="7" t="s">
        <v>49</v>
      </c>
      <c r="C16" s="1">
        <v>400</v>
      </c>
      <c r="D16" s="1">
        <v>404</v>
      </c>
      <c r="E16" s="1">
        <v>407</v>
      </c>
      <c r="F16" s="1">
        <v>404</v>
      </c>
      <c r="G16" s="1">
        <v>427</v>
      </c>
      <c r="H16" s="1">
        <v>410</v>
      </c>
      <c r="I16" s="1">
        <v>410</v>
      </c>
      <c r="J16" s="1">
        <v>411</v>
      </c>
      <c r="K16" s="1">
        <v>430</v>
      </c>
      <c r="L16" s="1">
        <v>456</v>
      </c>
      <c r="M16" s="1">
        <v>479</v>
      </c>
      <c r="N16" s="1">
        <v>481</v>
      </c>
      <c r="O16" s="1">
        <v>468</v>
      </c>
    </row>
    <row r="17" spans="1:15" x14ac:dyDescent="0.3">
      <c r="A17" s="7" t="s">
        <v>14</v>
      </c>
      <c r="B17" s="7" t="s">
        <v>50</v>
      </c>
      <c r="C17" s="1">
        <v>692</v>
      </c>
      <c r="D17" s="1">
        <v>731</v>
      </c>
      <c r="E17" s="1">
        <v>747</v>
      </c>
      <c r="F17" s="1">
        <v>754</v>
      </c>
      <c r="G17" s="1">
        <v>777</v>
      </c>
      <c r="H17" s="1">
        <v>798</v>
      </c>
      <c r="I17" s="1">
        <v>826</v>
      </c>
      <c r="J17" s="1">
        <v>860</v>
      </c>
      <c r="K17" s="1">
        <v>891</v>
      </c>
      <c r="L17" s="1">
        <v>893</v>
      </c>
      <c r="M17" s="1">
        <v>901</v>
      </c>
      <c r="N17" s="1">
        <v>906</v>
      </c>
      <c r="O17" s="1">
        <v>909</v>
      </c>
    </row>
    <row r="18" spans="1:15" x14ac:dyDescent="0.3">
      <c r="A18" s="7" t="s">
        <v>14</v>
      </c>
      <c r="B18" s="7" t="s">
        <v>51</v>
      </c>
      <c r="C18" s="1">
        <v>494</v>
      </c>
      <c r="D18" s="1">
        <v>499</v>
      </c>
      <c r="E18" s="1">
        <v>521</v>
      </c>
      <c r="F18" s="1">
        <v>523</v>
      </c>
      <c r="G18" s="1">
        <v>553</v>
      </c>
      <c r="H18" s="1">
        <v>572</v>
      </c>
      <c r="I18" s="1">
        <v>577</v>
      </c>
      <c r="J18" s="1">
        <v>593</v>
      </c>
      <c r="K18" s="1">
        <v>615</v>
      </c>
      <c r="L18" s="1">
        <v>646</v>
      </c>
      <c r="M18" s="1">
        <v>671</v>
      </c>
      <c r="N18" s="1">
        <v>704</v>
      </c>
      <c r="O18" s="1">
        <v>730</v>
      </c>
    </row>
    <row r="19" spans="1:15" x14ac:dyDescent="0.3">
      <c r="A19" s="7" t="s">
        <v>14</v>
      </c>
      <c r="B19" s="7" t="s">
        <v>52</v>
      </c>
      <c r="C19" s="1">
        <v>178</v>
      </c>
      <c r="D19" s="1">
        <v>188</v>
      </c>
      <c r="E19" s="1">
        <v>177</v>
      </c>
      <c r="F19" s="1">
        <v>194</v>
      </c>
      <c r="G19" s="1">
        <v>207</v>
      </c>
      <c r="H19" s="1">
        <v>211</v>
      </c>
      <c r="I19" s="1">
        <v>229</v>
      </c>
      <c r="J19" s="1">
        <v>230</v>
      </c>
      <c r="K19" s="1">
        <v>239</v>
      </c>
      <c r="L19" s="1">
        <v>258</v>
      </c>
      <c r="M19" s="1">
        <v>276</v>
      </c>
      <c r="N19" s="1">
        <v>282</v>
      </c>
      <c r="O19" s="1">
        <v>301</v>
      </c>
    </row>
    <row r="20" spans="1:15" x14ac:dyDescent="0.3">
      <c r="A20" s="7" t="s">
        <v>14</v>
      </c>
      <c r="B20" s="7" t="s">
        <v>53</v>
      </c>
      <c r="C20" s="1">
        <v>19</v>
      </c>
      <c r="D20" s="1">
        <v>25</v>
      </c>
      <c r="E20" s="1">
        <v>24</v>
      </c>
      <c r="F20" s="1">
        <v>19</v>
      </c>
      <c r="G20" s="1">
        <v>17</v>
      </c>
      <c r="H20" s="1">
        <v>22</v>
      </c>
      <c r="I20" s="1">
        <v>26</v>
      </c>
      <c r="J20" s="1">
        <v>23</v>
      </c>
      <c r="K20" s="1">
        <v>27</v>
      </c>
      <c r="L20" s="1">
        <v>32</v>
      </c>
      <c r="M20" s="1">
        <v>29</v>
      </c>
      <c r="N20" s="1">
        <v>32</v>
      </c>
      <c r="O20" s="1">
        <v>32</v>
      </c>
    </row>
    <row r="21" spans="1:15" x14ac:dyDescent="0.3">
      <c r="A21" s="7" t="s">
        <v>15</v>
      </c>
      <c r="B21" s="7" t="s">
        <v>48</v>
      </c>
      <c r="C21" s="1">
        <v>1</v>
      </c>
      <c r="D21" s="1">
        <v>0</v>
      </c>
      <c r="E21" s="1">
        <v>1</v>
      </c>
      <c r="F21" s="1">
        <v>0</v>
      </c>
      <c r="G21" s="1">
        <v>0</v>
      </c>
      <c r="H21" s="1">
        <v>0</v>
      </c>
      <c r="I21" s="1">
        <v>0</v>
      </c>
      <c r="J21" s="1">
        <v>1</v>
      </c>
      <c r="K21" s="1">
        <v>0</v>
      </c>
      <c r="L21" s="1">
        <v>0</v>
      </c>
      <c r="M21" s="1">
        <v>0</v>
      </c>
      <c r="N21" s="1">
        <v>0</v>
      </c>
      <c r="O21" s="1">
        <v>0</v>
      </c>
    </row>
    <row r="22" spans="1:15" x14ac:dyDescent="0.3">
      <c r="A22" s="7" t="s">
        <v>15</v>
      </c>
      <c r="B22" s="7" t="s">
        <v>49</v>
      </c>
      <c r="C22" s="1">
        <v>1175</v>
      </c>
      <c r="D22" s="1">
        <v>1217</v>
      </c>
      <c r="E22" s="1">
        <v>1272</v>
      </c>
      <c r="F22" s="1">
        <v>1289</v>
      </c>
      <c r="G22" s="1">
        <v>1248</v>
      </c>
      <c r="H22" s="1">
        <v>1215</v>
      </c>
      <c r="I22" s="1">
        <v>1165</v>
      </c>
      <c r="J22" s="1">
        <v>1168</v>
      </c>
      <c r="K22" s="1">
        <v>1141</v>
      </c>
      <c r="L22" s="1">
        <v>1167</v>
      </c>
      <c r="M22" s="1">
        <v>1195</v>
      </c>
      <c r="N22" s="1">
        <v>1207</v>
      </c>
      <c r="O22" s="1">
        <v>1196</v>
      </c>
    </row>
    <row r="23" spans="1:15" x14ac:dyDescent="0.3">
      <c r="A23" s="7" t="s">
        <v>15</v>
      </c>
      <c r="B23" s="7" t="s">
        <v>50</v>
      </c>
      <c r="C23" s="1">
        <v>2327</v>
      </c>
      <c r="D23" s="1">
        <v>2362</v>
      </c>
      <c r="E23" s="1">
        <v>2424</v>
      </c>
      <c r="F23" s="1">
        <v>2495</v>
      </c>
      <c r="G23" s="1">
        <v>2567</v>
      </c>
      <c r="H23" s="1">
        <v>2577</v>
      </c>
      <c r="I23" s="1">
        <v>2663</v>
      </c>
      <c r="J23" s="1">
        <v>2705</v>
      </c>
      <c r="K23" s="1">
        <v>2822</v>
      </c>
      <c r="L23" s="1">
        <v>2842</v>
      </c>
      <c r="M23" s="1">
        <v>2854</v>
      </c>
      <c r="N23" s="1">
        <v>2835</v>
      </c>
      <c r="O23" s="1">
        <v>2842</v>
      </c>
    </row>
    <row r="24" spans="1:15" x14ac:dyDescent="0.3">
      <c r="A24" s="7" t="s">
        <v>15</v>
      </c>
      <c r="B24" s="7" t="s">
        <v>51</v>
      </c>
      <c r="C24" s="1">
        <v>1653</v>
      </c>
      <c r="D24" s="1">
        <v>1748</v>
      </c>
      <c r="E24" s="1">
        <v>1813</v>
      </c>
      <c r="F24" s="1">
        <v>1871</v>
      </c>
      <c r="G24" s="1">
        <v>1934</v>
      </c>
      <c r="H24" s="1">
        <v>2008</v>
      </c>
      <c r="I24" s="1">
        <v>2087</v>
      </c>
      <c r="J24" s="1">
        <v>2151</v>
      </c>
      <c r="K24" s="1">
        <v>2206</v>
      </c>
      <c r="L24" s="1">
        <v>2287</v>
      </c>
      <c r="M24" s="1">
        <v>2348</v>
      </c>
      <c r="N24" s="1">
        <v>2354</v>
      </c>
      <c r="O24" s="1">
        <v>2413</v>
      </c>
    </row>
    <row r="25" spans="1:15" x14ac:dyDescent="0.3">
      <c r="A25" s="7" t="s">
        <v>15</v>
      </c>
      <c r="B25" s="7" t="s">
        <v>52</v>
      </c>
      <c r="C25" s="1">
        <v>587</v>
      </c>
      <c r="D25" s="1">
        <v>577</v>
      </c>
      <c r="E25" s="1">
        <v>548</v>
      </c>
      <c r="F25" s="1">
        <v>551</v>
      </c>
      <c r="G25" s="1">
        <v>579</v>
      </c>
      <c r="H25" s="1">
        <v>617</v>
      </c>
      <c r="I25" s="1">
        <v>642</v>
      </c>
      <c r="J25" s="1">
        <v>686</v>
      </c>
      <c r="K25" s="1">
        <v>759</v>
      </c>
      <c r="L25" s="1">
        <v>778</v>
      </c>
      <c r="M25" s="1">
        <v>810</v>
      </c>
      <c r="N25" s="1">
        <v>887</v>
      </c>
      <c r="O25" s="1">
        <v>917</v>
      </c>
    </row>
    <row r="26" spans="1:15" x14ac:dyDescent="0.3">
      <c r="A26" s="7" t="s">
        <v>15</v>
      </c>
      <c r="B26" s="7" t="s">
        <v>53</v>
      </c>
      <c r="C26" s="1">
        <v>85</v>
      </c>
      <c r="D26" s="1">
        <v>90</v>
      </c>
      <c r="E26" s="1">
        <v>63</v>
      </c>
      <c r="F26" s="1">
        <v>34</v>
      </c>
      <c r="G26" s="1">
        <v>37</v>
      </c>
      <c r="H26" s="1">
        <v>43</v>
      </c>
      <c r="I26" s="1">
        <v>55</v>
      </c>
      <c r="J26" s="1">
        <v>61</v>
      </c>
      <c r="K26" s="1">
        <v>67</v>
      </c>
      <c r="L26" s="1">
        <v>85</v>
      </c>
      <c r="M26" s="1">
        <v>97</v>
      </c>
      <c r="N26" s="1">
        <v>108</v>
      </c>
      <c r="O26" s="1">
        <v>108</v>
      </c>
    </row>
    <row r="27" spans="1:15" x14ac:dyDescent="0.3">
      <c r="A27" s="7" t="s">
        <v>16</v>
      </c>
      <c r="B27" s="7" t="s">
        <v>48</v>
      </c>
      <c r="C27" s="1">
        <v>1</v>
      </c>
      <c r="D27" s="1">
        <v>0</v>
      </c>
      <c r="E27" s="1">
        <v>0</v>
      </c>
      <c r="F27" s="1">
        <v>0</v>
      </c>
      <c r="G27" s="1">
        <v>0</v>
      </c>
      <c r="H27" s="1">
        <v>0</v>
      </c>
      <c r="I27" s="1">
        <v>0</v>
      </c>
      <c r="J27" s="1">
        <v>0</v>
      </c>
      <c r="K27" s="1">
        <v>0</v>
      </c>
      <c r="L27" s="1">
        <v>0</v>
      </c>
      <c r="M27" s="1">
        <v>0</v>
      </c>
      <c r="N27" s="1">
        <v>0</v>
      </c>
      <c r="O27" s="1">
        <v>0</v>
      </c>
    </row>
    <row r="28" spans="1:15" x14ac:dyDescent="0.3">
      <c r="A28" s="7" t="s">
        <v>16</v>
      </c>
      <c r="B28" s="7" t="s">
        <v>49</v>
      </c>
      <c r="C28" s="1">
        <v>474</v>
      </c>
      <c r="D28" s="1">
        <v>467</v>
      </c>
      <c r="E28" s="1">
        <v>449</v>
      </c>
      <c r="F28" s="1">
        <v>438</v>
      </c>
      <c r="G28" s="1">
        <v>426</v>
      </c>
      <c r="H28" s="1">
        <v>405</v>
      </c>
      <c r="I28" s="1">
        <v>411</v>
      </c>
      <c r="J28" s="1">
        <v>406</v>
      </c>
      <c r="K28" s="1">
        <v>434</v>
      </c>
      <c r="L28" s="1">
        <v>458</v>
      </c>
      <c r="M28" s="1">
        <v>455</v>
      </c>
      <c r="N28" s="1">
        <v>465</v>
      </c>
      <c r="O28" s="1">
        <v>453</v>
      </c>
    </row>
    <row r="29" spans="1:15" x14ac:dyDescent="0.3">
      <c r="A29" s="7" t="s">
        <v>16</v>
      </c>
      <c r="B29" s="7" t="s">
        <v>50</v>
      </c>
      <c r="C29" s="1">
        <v>1265</v>
      </c>
      <c r="D29" s="1">
        <v>1263</v>
      </c>
      <c r="E29" s="1">
        <v>1283</v>
      </c>
      <c r="F29" s="1">
        <v>1294</v>
      </c>
      <c r="G29" s="1">
        <v>1315</v>
      </c>
      <c r="H29" s="1">
        <v>1319</v>
      </c>
      <c r="I29" s="1">
        <v>1299</v>
      </c>
      <c r="J29" s="1">
        <v>1300</v>
      </c>
      <c r="K29" s="1">
        <v>1295</v>
      </c>
      <c r="L29" s="1">
        <v>1301</v>
      </c>
      <c r="M29" s="1">
        <v>1290</v>
      </c>
      <c r="N29" s="1">
        <v>1308</v>
      </c>
      <c r="O29" s="1">
        <v>1320</v>
      </c>
    </row>
    <row r="30" spans="1:15" x14ac:dyDescent="0.3">
      <c r="A30" s="7" t="s">
        <v>16</v>
      </c>
      <c r="B30" s="7" t="s">
        <v>51</v>
      </c>
      <c r="C30" s="1">
        <v>843</v>
      </c>
      <c r="D30" s="1">
        <v>896</v>
      </c>
      <c r="E30" s="1">
        <v>916</v>
      </c>
      <c r="F30" s="1">
        <v>971</v>
      </c>
      <c r="G30" s="1">
        <v>1022</v>
      </c>
      <c r="H30" s="1">
        <v>1078</v>
      </c>
      <c r="I30" s="1">
        <v>1125</v>
      </c>
      <c r="J30" s="1">
        <v>1162</v>
      </c>
      <c r="K30" s="1">
        <v>1239</v>
      </c>
      <c r="L30" s="1">
        <v>1264</v>
      </c>
      <c r="M30" s="1">
        <v>1310</v>
      </c>
      <c r="N30" s="1">
        <v>1346</v>
      </c>
      <c r="O30" s="1">
        <v>1377</v>
      </c>
    </row>
    <row r="31" spans="1:15" x14ac:dyDescent="0.3">
      <c r="A31" s="7" t="s">
        <v>16</v>
      </c>
      <c r="B31" s="7" t="s">
        <v>52</v>
      </c>
      <c r="C31" s="1">
        <v>319</v>
      </c>
      <c r="D31" s="1">
        <v>351</v>
      </c>
      <c r="E31" s="1">
        <v>337</v>
      </c>
      <c r="F31" s="1">
        <v>333</v>
      </c>
      <c r="G31" s="1">
        <v>331</v>
      </c>
      <c r="H31" s="1">
        <v>337</v>
      </c>
      <c r="I31" s="1">
        <v>360</v>
      </c>
      <c r="J31" s="1">
        <v>387</v>
      </c>
      <c r="K31" s="1">
        <v>420</v>
      </c>
      <c r="L31" s="1">
        <v>466</v>
      </c>
      <c r="M31" s="1">
        <v>479</v>
      </c>
      <c r="N31" s="1">
        <v>509</v>
      </c>
      <c r="O31" s="1">
        <v>573</v>
      </c>
    </row>
    <row r="32" spans="1:15" x14ac:dyDescent="0.3">
      <c r="A32" s="7" t="s">
        <v>16</v>
      </c>
      <c r="B32" s="7" t="s">
        <v>53</v>
      </c>
      <c r="C32" s="1">
        <v>46</v>
      </c>
      <c r="D32" s="1">
        <v>44</v>
      </c>
      <c r="E32" s="1">
        <v>51</v>
      </c>
      <c r="F32" s="1">
        <v>34</v>
      </c>
      <c r="G32" s="1">
        <v>41</v>
      </c>
      <c r="H32" s="1">
        <v>54</v>
      </c>
      <c r="I32" s="1">
        <v>58</v>
      </c>
      <c r="J32" s="1">
        <v>64</v>
      </c>
      <c r="K32" s="1">
        <v>78</v>
      </c>
      <c r="L32" s="1">
        <v>80</v>
      </c>
      <c r="M32" s="1">
        <v>92</v>
      </c>
      <c r="N32" s="1">
        <v>108</v>
      </c>
      <c r="O32" s="1">
        <v>98</v>
      </c>
    </row>
    <row r="33" spans="1:15" x14ac:dyDescent="0.3">
      <c r="A33" s="7" t="s">
        <v>17</v>
      </c>
      <c r="B33" s="7" t="s">
        <v>48</v>
      </c>
      <c r="C33" s="1">
        <v>1</v>
      </c>
      <c r="D33" s="1">
        <v>1</v>
      </c>
      <c r="E33" s="1">
        <v>1</v>
      </c>
      <c r="F33" s="1">
        <v>4</v>
      </c>
      <c r="G33" s="1">
        <v>0</v>
      </c>
      <c r="H33" s="1">
        <v>0</v>
      </c>
      <c r="I33" s="1">
        <v>0</v>
      </c>
      <c r="J33" s="1">
        <v>0</v>
      </c>
      <c r="K33" s="1">
        <v>2</v>
      </c>
      <c r="L33" s="1">
        <v>0</v>
      </c>
      <c r="M33" s="1">
        <v>0</v>
      </c>
      <c r="N33" s="1">
        <v>2</v>
      </c>
      <c r="O33" s="1">
        <v>0</v>
      </c>
    </row>
    <row r="34" spans="1:15" x14ac:dyDescent="0.3">
      <c r="A34" s="7" t="s">
        <v>17</v>
      </c>
      <c r="B34" s="7" t="s">
        <v>49</v>
      </c>
      <c r="C34" s="1">
        <v>1139</v>
      </c>
      <c r="D34" s="1">
        <v>1150</v>
      </c>
      <c r="E34" s="1">
        <v>1044</v>
      </c>
      <c r="F34" s="1">
        <v>648</v>
      </c>
      <c r="G34" s="1">
        <v>434</v>
      </c>
      <c r="H34" s="1">
        <v>342</v>
      </c>
      <c r="I34" s="1">
        <v>310</v>
      </c>
      <c r="J34" s="1">
        <v>306</v>
      </c>
      <c r="K34" s="1">
        <v>326</v>
      </c>
      <c r="L34" s="1">
        <v>302</v>
      </c>
      <c r="M34" s="1">
        <v>241</v>
      </c>
      <c r="N34" s="1">
        <v>278</v>
      </c>
      <c r="O34" s="1">
        <v>430</v>
      </c>
    </row>
    <row r="35" spans="1:15" x14ac:dyDescent="0.3">
      <c r="A35" s="7" t="s">
        <v>17</v>
      </c>
      <c r="B35" s="7" t="s">
        <v>50</v>
      </c>
      <c r="C35" s="1">
        <v>2418</v>
      </c>
      <c r="D35" s="1">
        <v>2278</v>
      </c>
      <c r="E35" s="1">
        <v>1856</v>
      </c>
      <c r="F35" s="1">
        <v>1172</v>
      </c>
      <c r="G35" s="1">
        <v>831</v>
      </c>
      <c r="H35" s="1">
        <v>734</v>
      </c>
      <c r="I35" s="1">
        <v>720</v>
      </c>
      <c r="J35" s="1">
        <v>663</v>
      </c>
      <c r="K35" s="1">
        <v>717</v>
      </c>
      <c r="L35" s="1">
        <v>619</v>
      </c>
      <c r="M35" s="1">
        <v>570</v>
      </c>
      <c r="N35" s="1">
        <v>534</v>
      </c>
      <c r="O35" s="1">
        <v>602</v>
      </c>
    </row>
    <row r="36" spans="1:15" x14ac:dyDescent="0.3">
      <c r="A36" s="7" t="s">
        <v>17</v>
      </c>
      <c r="B36" s="7" t="s">
        <v>51</v>
      </c>
      <c r="C36" s="1">
        <v>1562</v>
      </c>
      <c r="D36" s="1">
        <v>1467</v>
      </c>
      <c r="E36" s="1">
        <v>1183</v>
      </c>
      <c r="F36" s="1">
        <v>763</v>
      </c>
      <c r="G36" s="1">
        <v>591</v>
      </c>
      <c r="H36" s="1">
        <v>552</v>
      </c>
      <c r="I36" s="1">
        <v>552</v>
      </c>
      <c r="J36" s="1">
        <v>540</v>
      </c>
      <c r="K36" s="1">
        <v>612</v>
      </c>
      <c r="L36" s="1">
        <v>572</v>
      </c>
      <c r="M36" s="1">
        <v>528</v>
      </c>
      <c r="N36" s="1">
        <v>545</v>
      </c>
      <c r="O36" s="1">
        <v>580</v>
      </c>
    </row>
    <row r="37" spans="1:15" x14ac:dyDescent="0.3">
      <c r="A37" s="7" t="s">
        <v>17</v>
      </c>
      <c r="B37" s="7" t="s">
        <v>52</v>
      </c>
      <c r="C37" s="1">
        <v>504</v>
      </c>
      <c r="D37" s="1">
        <v>468</v>
      </c>
      <c r="E37" s="1">
        <v>377</v>
      </c>
      <c r="F37" s="1">
        <v>286</v>
      </c>
      <c r="G37" s="1">
        <v>241</v>
      </c>
      <c r="H37" s="1">
        <v>228</v>
      </c>
      <c r="I37" s="1">
        <v>214</v>
      </c>
      <c r="J37" s="1">
        <v>221</v>
      </c>
      <c r="K37" s="1">
        <v>246</v>
      </c>
      <c r="L37" s="1">
        <v>259</v>
      </c>
      <c r="M37" s="1">
        <v>257</v>
      </c>
      <c r="N37" s="1">
        <v>267</v>
      </c>
      <c r="O37" s="1">
        <v>293</v>
      </c>
    </row>
    <row r="38" spans="1:15" x14ac:dyDescent="0.3">
      <c r="A38" s="7" t="s">
        <v>17</v>
      </c>
      <c r="B38" s="7" t="s">
        <v>53</v>
      </c>
      <c r="C38" s="1">
        <v>56</v>
      </c>
      <c r="D38" s="1">
        <v>61</v>
      </c>
      <c r="E38" s="1">
        <v>51</v>
      </c>
      <c r="F38" s="1">
        <v>33</v>
      </c>
      <c r="G38" s="1">
        <v>24</v>
      </c>
      <c r="H38" s="1">
        <v>21</v>
      </c>
      <c r="I38" s="1">
        <v>22</v>
      </c>
      <c r="J38" s="1">
        <v>26</v>
      </c>
      <c r="K38" s="1">
        <v>34</v>
      </c>
      <c r="L38" s="1">
        <v>42</v>
      </c>
      <c r="M38" s="1">
        <v>38</v>
      </c>
      <c r="N38" s="1">
        <v>43</v>
      </c>
      <c r="O38" s="1">
        <v>62</v>
      </c>
    </row>
    <row r="39" spans="1:15" x14ac:dyDescent="0.3">
      <c r="A39" s="10" t="s">
        <v>18</v>
      </c>
      <c r="B39" s="10" t="s">
        <v>18</v>
      </c>
      <c r="C39" s="5">
        <v>70578</v>
      </c>
      <c r="D39" s="5">
        <v>72765</v>
      </c>
      <c r="E39" s="5">
        <v>73396</v>
      </c>
      <c r="F39" s="5">
        <v>73281</v>
      </c>
      <c r="G39" s="5">
        <v>74656</v>
      </c>
      <c r="H39" s="5">
        <v>76523</v>
      </c>
      <c r="I39" s="5">
        <v>78498</v>
      </c>
      <c r="J39" s="5">
        <v>80290</v>
      </c>
      <c r="K39" s="5">
        <v>83133</v>
      </c>
      <c r="L39" s="5">
        <v>84802</v>
      </c>
      <c r="M39" s="5">
        <v>86961</v>
      </c>
      <c r="N39" s="5">
        <v>89804</v>
      </c>
      <c r="O39" s="5">
        <v>92384</v>
      </c>
    </row>
    <row r="40" spans="1:15" x14ac:dyDescent="0.3">
      <c r="A40" s="15"/>
      <c r="B40" s="15"/>
    </row>
    <row r="41" spans="1:15" x14ac:dyDescent="0.3">
      <c r="A41" s="15"/>
      <c r="B41" s="15"/>
    </row>
    <row r="42" spans="1:15" x14ac:dyDescent="0.3">
      <c r="A42" s="15"/>
      <c r="B42" s="15"/>
      <c r="C42" s="18" t="s">
        <v>37</v>
      </c>
      <c r="D42" s="19"/>
      <c r="E42" s="19"/>
      <c r="F42" s="19"/>
      <c r="G42" s="19"/>
      <c r="H42" s="19"/>
      <c r="I42" s="19"/>
      <c r="J42" s="19"/>
      <c r="K42" s="19"/>
      <c r="L42" s="19"/>
      <c r="M42" s="19"/>
      <c r="N42" s="19"/>
      <c r="O42" s="19"/>
    </row>
    <row r="43" spans="1:15" x14ac:dyDescent="0.3">
      <c r="A43" s="9" t="s">
        <v>41</v>
      </c>
      <c r="B43" s="9" t="s">
        <v>41</v>
      </c>
      <c r="C43" s="4" t="s">
        <v>0</v>
      </c>
      <c r="D43" s="4" t="s">
        <v>1</v>
      </c>
      <c r="E43" s="4" t="s">
        <v>2</v>
      </c>
      <c r="F43" s="4" t="s">
        <v>3</v>
      </c>
      <c r="G43" s="4" t="s">
        <v>4</v>
      </c>
      <c r="H43" s="4" t="s">
        <v>5</v>
      </c>
      <c r="I43" s="4" t="s">
        <v>6</v>
      </c>
      <c r="J43" s="4" t="s">
        <v>7</v>
      </c>
      <c r="K43" s="4" t="s">
        <v>8</v>
      </c>
      <c r="L43" s="4" t="s">
        <v>9</v>
      </c>
      <c r="M43" s="4" t="s">
        <v>10</v>
      </c>
      <c r="N43" s="4" t="s">
        <v>11</v>
      </c>
      <c r="O43" s="4" t="s">
        <v>12</v>
      </c>
    </row>
    <row r="44" spans="1:15" x14ac:dyDescent="0.3">
      <c r="A44" s="8" t="s">
        <v>13</v>
      </c>
      <c r="B44" s="8" t="s">
        <v>48</v>
      </c>
      <c r="C44" s="2">
        <v>7.3611954581423995E-5</v>
      </c>
      <c r="D44" s="2">
        <v>1.4164807535677599E-4</v>
      </c>
      <c r="E44" s="2">
        <v>6.9143143593023497E-5</v>
      </c>
      <c r="F44" s="2">
        <v>1.6900170691724001E-5</v>
      </c>
      <c r="G44" s="2">
        <v>9.8273659383496601E-5</v>
      </c>
      <c r="H44" s="2">
        <v>1.5878056525881201E-5</v>
      </c>
      <c r="I44" s="2">
        <v>3.0889462060018199E-5</v>
      </c>
      <c r="J44" s="2">
        <v>1.05539305852908E-4</v>
      </c>
      <c r="K44" s="2">
        <v>5.83660426363941E-5</v>
      </c>
      <c r="L44" s="2">
        <v>2.85734695335381E-5</v>
      </c>
      <c r="M44" s="2">
        <v>0</v>
      </c>
      <c r="N44" s="2">
        <v>9.38300068361862E-5</v>
      </c>
      <c r="O44" s="2">
        <v>2.6082420448617601E-5</v>
      </c>
    </row>
    <row r="45" spans="1:15" x14ac:dyDescent="0.3">
      <c r="A45" s="8" t="s">
        <v>13</v>
      </c>
      <c r="B45" s="8" t="s">
        <v>49</v>
      </c>
      <c r="C45" s="2">
        <v>0.17698154180238901</v>
      </c>
      <c r="D45" s="2">
        <v>0.181291830447254</v>
      </c>
      <c r="E45" s="2">
        <v>0.182399612798396</v>
      </c>
      <c r="F45" s="2">
        <v>0.177401091751027</v>
      </c>
      <c r="G45" s="2">
        <v>0.17047204114390499</v>
      </c>
      <c r="H45" s="2">
        <v>0.16327405525563701</v>
      </c>
      <c r="I45" s="2">
        <v>0.15483342857584101</v>
      </c>
      <c r="J45" s="2">
        <v>0.14561408798962699</v>
      </c>
      <c r="K45" s="2">
        <v>0.14096858447755101</v>
      </c>
      <c r="L45" s="2">
        <v>0.136424030287878</v>
      </c>
      <c r="M45" s="2">
        <v>0.13678322066601001</v>
      </c>
      <c r="N45" s="2">
        <v>0.13774245003552099</v>
      </c>
      <c r="O45" s="2">
        <v>0.13519822639540899</v>
      </c>
    </row>
    <row r="46" spans="1:15" x14ac:dyDescent="0.3">
      <c r="A46" s="8" t="s">
        <v>13</v>
      </c>
      <c r="B46" s="8" t="s">
        <v>50</v>
      </c>
      <c r="C46" s="2">
        <v>0.40723973573308297</v>
      </c>
      <c r="D46" s="2">
        <v>0.40359077871029397</v>
      </c>
      <c r="E46" s="2">
        <v>0.40687282847314699</v>
      </c>
      <c r="F46" s="2">
        <v>0.410336144395058</v>
      </c>
      <c r="G46" s="2">
        <v>0.41207783273823201</v>
      </c>
      <c r="H46" s="2">
        <v>0.40949507780247701</v>
      </c>
      <c r="I46" s="2">
        <v>0.41030472454322198</v>
      </c>
      <c r="J46" s="2">
        <v>0.41130175195247698</v>
      </c>
      <c r="K46" s="2">
        <v>0.40533757459909803</v>
      </c>
      <c r="L46" s="2">
        <v>0.40137152653760999</v>
      </c>
      <c r="M46" s="2">
        <v>0.391443761191544</v>
      </c>
      <c r="N46" s="2">
        <v>0.38356366365963801</v>
      </c>
      <c r="O46" s="2">
        <v>0.37698226395409501</v>
      </c>
    </row>
    <row r="47" spans="1:15" x14ac:dyDescent="0.3">
      <c r="A47" s="8" t="s">
        <v>13</v>
      </c>
      <c r="B47" s="8" t="s">
        <v>51</v>
      </c>
      <c r="C47" s="2">
        <v>0.27965181545482998</v>
      </c>
      <c r="D47" s="2">
        <v>0.27964871277311498</v>
      </c>
      <c r="E47" s="2">
        <v>0.283694318162175</v>
      </c>
      <c r="F47" s="2">
        <v>0.28982102719237501</v>
      </c>
      <c r="G47" s="2">
        <v>0.29238051560913297</v>
      </c>
      <c r="H47" s="2">
        <v>0.29761829152111802</v>
      </c>
      <c r="I47" s="2">
        <v>0.30023012649234698</v>
      </c>
      <c r="J47" s="2">
        <v>0.30396827790006897</v>
      </c>
      <c r="K47" s="2">
        <v>0.30656763894765998</v>
      </c>
      <c r="L47" s="2">
        <v>0.31202228730623599</v>
      </c>
      <c r="M47" s="2">
        <v>0.31445982149054003</v>
      </c>
      <c r="N47" s="2">
        <v>0.31600605873758397</v>
      </c>
      <c r="O47" s="2">
        <v>0.31909233176838803</v>
      </c>
    </row>
    <row r="48" spans="1:15" x14ac:dyDescent="0.3">
      <c r="A48" s="8" t="s">
        <v>13</v>
      </c>
      <c r="B48" s="8" t="s">
        <v>52</v>
      </c>
      <c r="C48" s="2">
        <v>0.113840887760172</v>
      </c>
      <c r="D48" s="2">
        <v>0.113885052586848</v>
      </c>
      <c r="E48" s="2">
        <v>0.10841644915386101</v>
      </c>
      <c r="F48" s="2">
        <v>0.10701188081999601</v>
      </c>
      <c r="G48" s="2">
        <v>0.108674288334917</v>
      </c>
      <c r="H48" s="2">
        <v>0.111352810416005</v>
      </c>
      <c r="I48" s="2">
        <v>0.114321899084127</v>
      </c>
      <c r="J48" s="2">
        <v>0.117676326025993</v>
      </c>
      <c r="K48" s="2">
        <v>0.123940291538383</v>
      </c>
      <c r="L48" s="2">
        <v>0.12650903635974001</v>
      </c>
      <c r="M48" s="2">
        <v>0.132160852847684</v>
      </c>
      <c r="N48" s="2">
        <v>0.135758615605271</v>
      </c>
      <c r="O48" s="2">
        <v>0.140649452269171</v>
      </c>
    </row>
    <row r="49" spans="1:15" x14ac:dyDescent="0.3">
      <c r="A49" s="8" t="s">
        <v>13</v>
      </c>
      <c r="B49" s="8" t="s">
        <v>53</v>
      </c>
      <c r="C49" s="2">
        <v>2.2212407294944701E-2</v>
      </c>
      <c r="D49" s="2">
        <v>2.1441977407131999E-2</v>
      </c>
      <c r="E49" s="2">
        <v>1.8547648268828501E-2</v>
      </c>
      <c r="F49" s="2">
        <v>1.54129556708523E-2</v>
      </c>
      <c r="G49" s="2">
        <v>1.6297048514429799E-2</v>
      </c>
      <c r="H49" s="2">
        <v>1.82438869482375E-2</v>
      </c>
      <c r="I49" s="2">
        <v>2.0278931842401999E-2</v>
      </c>
      <c r="J49" s="2">
        <v>2.1334016825980798E-2</v>
      </c>
      <c r="K49" s="2">
        <v>2.3127544394671198E-2</v>
      </c>
      <c r="L49" s="2">
        <v>2.36445460390028E-2</v>
      </c>
      <c r="M49" s="2">
        <v>2.5152343804222599E-2</v>
      </c>
      <c r="N49" s="2">
        <v>2.6835381955149298E-2</v>
      </c>
      <c r="O49" s="2">
        <v>2.8051643192488301E-2</v>
      </c>
    </row>
    <row r="50" spans="1:15" x14ac:dyDescent="0.3">
      <c r="A50" s="8" t="s">
        <v>14</v>
      </c>
      <c r="B50" s="8" t="s">
        <v>48</v>
      </c>
      <c r="C50" s="2">
        <v>0</v>
      </c>
      <c r="D50" s="2">
        <v>0</v>
      </c>
      <c r="E50" s="2">
        <v>0</v>
      </c>
      <c r="F50" s="2">
        <v>0</v>
      </c>
      <c r="G50" s="2">
        <v>0</v>
      </c>
      <c r="H50" s="2">
        <v>0</v>
      </c>
      <c r="I50" s="2">
        <v>0</v>
      </c>
      <c r="J50" s="2">
        <v>0</v>
      </c>
      <c r="K50" s="2">
        <v>0</v>
      </c>
      <c r="L50" s="2">
        <v>0</v>
      </c>
      <c r="M50" s="2">
        <v>0</v>
      </c>
      <c r="N50" s="2">
        <v>0</v>
      </c>
      <c r="O50" s="2">
        <v>0</v>
      </c>
    </row>
    <row r="51" spans="1:15" x14ac:dyDescent="0.3">
      <c r="A51" s="8" t="s">
        <v>14</v>
      </c>
      <c r="B51" s="8" t="s">
        <v>49</v>
      </c>
      <c r="C51" s="2">
        <v>0.224340998317443</v>
      </c>
      <c r="D51" s="2">
        <v>0.21873308067135899</v>
      </c>
      <c r="E51" s="2">
        <v>0.216950959488273</v>
      </c>
      <c r="F51" s="2">
        <v>0.21330517423442399</v>
      </c>
      <c r="G51" s="2">
        <v>0.21554770318021199</v>
      </c>
      <c r="H51" s="2">
        <v>0.20367610531545</v>
      </c>
      <c r="I51" s="2">
        <v>0.19825918762089001</v>
      </c>
      <c r="J51" s="2">
        <v>0.19414265470004699</v>
      </c>
      <c r="K51" s="2">
        <v>0.19527702089009999</v>
      </c>
      <c r="L51" s="2">
        <v>0.19956236323851201</v>
      </c>
      <c r="M51" s="2">
        <v>0.20331069609507599</v>
      </c>
      <c r="N51" s="2">
        <v>0.2</v>
      </c>
      <c r="O51" s="2">
        <v>0.19180327868852501</v>
      </c>
    </row>
    <row r="52" spans="1:15" x14ac:dyDescent="0.3">
      <c r="A52" s="8" t="s">
        <v>14</v>
      </c>
      <c r="B52" s="8" t="s">
        <v>50</v>
      </c>
      <c r="C52" s="2">
        <v>0.38810992708917602</v>
      </c>
      <c r="D52" s="2">
        <v>0.39577693557119697</v>
      </c>
      <c r="E52" s="2">
        <v>0.39818763326225998</v>
      </c>
      <c r="F52" s="2">
        <v>0.39809926082365399</v>
      </c>
      <c r="G52" s="2">
        <v>0.392226148409894</v>
      </c>
      <c r="H52" s="2">
        <v>0.39642324888226499</v>
      </c>
      <c r="I52" s="2">
        <v>0.399419729206963</v>
      </c>
      <c r="J52" s="2">
        <v>0.40623523854511101</v>
      </c>
      <c r="K52" s="2">
        <v>0.404632152588556</v>
      </c>
      <c r="L52" s="2">
        <v>0.39080962800875302</v>
      </c>
      <c r="M52" s="2">
        <v>0.382427843803056</v>
      </c>
      <c r="N52" s="2">
        <v>0.37671517671517701</v>
      </c>
      <c r="O52" s="2">
        <v>0.37254098360655702</v>
      </c>
    </row>
    <row r="53" spans="1:15" x14ac:dyDescent="0.3">
      <c r="A53" s="8" t="s">
        <v>14</v>
      </c>
      <c r="B53" s="8" t="s">
        <v>51</v>
      </c>
      <c r="C53" s="2">
        <v>0.27706113292204099</v>
      </c>
      <c r="D53" s="2">
        <v>0.27016783974011899</v>
      </c>
      <c r="E53" s="2">
        <v>0.27771855010661001</v>
      </c>
      <c r="F53" s="2">
        <v>0.27613516367476199</v>
      </c>
      <c r="G53" s="2">
        <v>0.27915194346289801</v>
      </c>
      <c r="H53" s="2">
        <v>0.28415300546448102</v>
      </c>
      <c r="I53" s="2">
        <v>0.27901353965183801</v>
      </c>
      <c r="J53" s="2">
        <v>0.28011336797354702</v>
      </c>
      <c r="K53" s="2">
        <v>0.279291553133515</v>
      </c>
      <c r="L53" s="2">
        <v>0.28271334792122499</v>
      </c>
      <c r="M53" s="2">
        <v>0.28480475382003401</v>
      </c>
      <c r="N53" s="2">
        <v>0.29272349272349302</v>
      </c>
      <c r="O53" s="2">
        <v>0.29918032786885201</v>
      </c>
    </row>
    <row r="54" spans="1:15" x14ac:dyDescent="0.3">
      <c r="A54" s="8" t="s">
        <v>14</v>
      </c>
      <c r="B54" s="8" t="s">
        <v>52</v>
      </c>
      <c r="C54" s="2">
        <v>9.98317442512619E-2</v>
      </c>
      <c r="D54" s="2">
        <v>0.101786681104494</v>
      </c>
      <c r="E54" s="2">
        <v>9.4349680170575698E-2</v>
      </c>
      <c r="F54" s="2">
        <v>0.10242872228088699</v>
      </c>
      <c r="G54" s="2">
        <v>0.104492680464412</v>
      </c>
      <c r="H54" s="2">
        <v>0.10481867858917</v>
      </c>
      <c r="I54" s="2">
        <v>0.11073500967118</v>
      </c>
      <c r="J54" s="2">
        <v>0.108644307982995</v>
      </c>
      <c r="K54" s="2">
        <v>0.108537693006358</v>
      </c>
      <c r="L54" s="2">
        <v>0.11291028446389501</v>
      </c>
      <c r="M54" s="2">
        <v>0.117147707979626</v>
      </c>
      <c r="N54" s="2">
        <v>0.117255717255717</v>
      </c>
      <c r="O54" s="2">
        <v>0.12336065573770499</v>
      </c>
    </row>
    <row r="55" spans="1:15" x14ac:dyDescent="0.3">
      <c r="A55" s="8" t="s">
        <v>14</v>
      </c>
      <c r="B55" s="8" t="s">
        <v>53</v>
      </c>
      <c r="C55" s="2">
        <v>1.0656197420078501E-2</v>
      </c>
      <c r="D55" s="2">
        <v>1.35354629128316E-2</v>
      </c>
      <c r="E55" s="2">
        <v>1.2793176972281399E-2</v>
      </c>
      <c r="F55" s="2">
        <v>1.0031678986272399E-2</v>
      </c>
      <c r="G55" s="2">
        <v>8.5815244825845505E-3</v>
      </c>
      <c r="H55" s="2">
        <v>1.0928961748633901E-2</v>
      </c>
      <c r="I55" s="2">
        <v>1.25725338491296E-2</v>
      </c>
      <c r="J55" s="2">
        <v>1.0864430798299501E-2</v>
      </c>
      <c r="K55" s="2">
        <v>1.2261580381471401E-2</v>
      </c>
      <c r="L55" s="2">
        <v>1.4004376367614899E-2</v>
      </c>
      <c r="M55" s="2">
        <v>1.2308998302207099E-2</v>
      </c>
      <c r="N55" s="2">
        <v>1.3305613305613299E-2</v>
      </c>
      <c r="O55" s="2">
        <v>1.3114754098360701E-2</v>
      </c>
    </row>
    <row r="56" spans="1:15" x14ac:dyDescent="0.3">
      <c r="A56" s="8" t="s">
        <v>15</v>
      </c>
      <c r="B56" s="8" t="s">
        <v>48</v>
      </c>
      <c r="C56" s="2">
        <v>1.7158544955387799E-4</v>
      </c>
      <c r="D56" s="2">
        <v>0</v>
      </c>
      <c r="E56" s="2">
        <v>1.6337199803953599E-4</v>
      </c>
      <c r="F56" s="2">
        <v>0</v>
      </c>
      <c r="G56" s="2">
        <v>0</v>
      </c>
      <c r="H56" s="2">
        <v>0</v>
      </c>
      <c r="I56" s="2">
        <v>0</v>
      </c>
      <c r="J56" s="2">
        <v>1.4766686355581799E-4</v>
      </c>
      <c r="K56" s="2">
        <v>0</v>
      </c>
      <c r="L56" s="2">
        <v>0</v>
      </c>
      <c r="M56" s="2">
        <v>0</v>
      </c>
      <c r="N56" s="2">
        <v>0</v>
      </c>
      <c r="O56" s="2">
        <v>0</v>
      </c>
    </row>
    <row r="57" spans="1:15" x14ac:dyDescent="0.3">
      <c r="A57" s="8" t="s">
        <v>15</v>
      </c>
      <c r="B57" s="8" t="s">
        <v>49</v>
      </c>
      <c r="C57" s="2">
        <v>0.20161290322580599</v>
      </c>
      <c r="D57" s="2">
        <v>0.20303636970303601</v>
      </c>
      <c r="E57" s="2">
        <v>0.20780918150628999</v>
      </c>
      <c r="F57" s="2">
        <v>0.206570512820513</v>
      </c>
      <c r="G57" s="2">
        <v>0.19607227022780799</v>
      </c>
      <c r="H57" s="2">
        <v>0.18808049535603699</v>
      </c>
      <c r="I57" s="2">
        <v>0.176194797338173</v>
      </c>
      <c r="J57" s="2">
        <v>0.17247489663319601</v>
      </c>
      <c r="K57" s="2">
        <v>0.163116511794139</v>
      </c>
      <c r="L57" s="2">
        <v>0.163011593798016</v>
      </c>
      <c r="M57" s="2">
        <v>0.16360898138006599</v>
      </c>
      <c r="N57" s="2">
        <v>0.163306724394534</v>
      </c>
      <c r="O57" s="2">
        <v>0.15997859818084501</v>
      </c>
    </row>
    <row r="58" spans="1:15" x14ac:dyDescent="0.3">
      <c r="A58" s="8" t="s">
        <v>15</v>
      </c>
      <c r="B58" s="8" t="s">
        <v>50</v>
      </c>
      <c r="C58" s="2">
        <v>0.39927934111187402</v>
      </c>
      <c r="D58" s="2">
        <v>0.39406072739406101</v>
      </c>
      <c r="E58" s="2">
        <v>0.39601372324783501</v>
      </c>
      <c r="F58" s="2">
        <v>0.399839743589744</v>
      </c>
      <c r="G58" s="2">
        <v>0.40329929300864098</v>
      </c>
      <c r="H58" s="2">
        <v>0.39891640866873102</v>
      </c>
      <c r="I58" s="2">
        <v>0.40275257108287998</v>
      </c>
      <c r="J58" s="2">
        <v>0.39943886591848798</v>
      </c>
      <c r="K58" s="2">
        <v>0.40343102215868498</v>
      </c>
      <c r="L58" s="2">
        <v>0.39698281882944503</v>
      </c>
      <c r="M58" s="2">
        <v>0.39074479737130302</v>
      </c>
      <c r="N58" s="2">
        <v>0.38357461777837898</v>
      </c>
      <c r="O58" s="2">
        <v>0.38014981273408199</v>
      </c>
    </row>
    <row r="59" spans="1:15" x14ac:dyDescent="0.3">
      <c r="A59" s="8" t="s">
        <v>15</v>
      </c>
      <c r="B59" s="8" t="s">
        <v>51</v>
      </c>
      <c r="C59" s="2">
        <v>0.28363074811256</v>
      </c>
      <c r="D59" s="2">
        <v>0.29162495829162499</v>
      </c>
      <c r="E59" s="2">
        <v>0.29619343244567897</v>
      </c>
      <c r="F59" s="2">
        <v>0.29983974358974402</v>
      </c>
      <c r="G59" s="2">
        <v>0.30384917517674798</v>
      </c>
      <c r="H59" s="2">
        <v>0.310835913312694</v>
      </c>
      <c r="I59" s="2">
        <v>0.31563823351482201</v>
      </c>
      <c r="J59" s="2">
        <v>0.31763142350856499</v>
      </c>
      <c r="K59" s="2">
        <v>0.31536812008577603</v>
      </c>
      <c r="L59" s="2">
        <v>0.31945802486380798</v>
      </c>
      <c r="M59" s="2">
        <v>0.321467688937568</v>
      </c>
      <c r="N59" s="2">
        <v>0.31849546746042501</v>
      </c>
      <c r="O59" s="2">
        <v>0.32276618512573602</v>
      </c>
    </row>
    <row r="60" spans="1:15" x14ac:dyDescent="0.3">
      <c r="A60" s="8" t="s">
        <v>15</v>
      </c>
      <c r="B60" s="8" t="s">
        <v>52</v>
      </c>
      <c r="C60" s="2">
        <v>0.10072065888812599</v>
      </c>
      <c r="D60" s="2">
        <v>9.6262929596262897E-2</v>
      </c>
      <c r="E60" s="2">
        <v>8.9527854925665701E-2</v>
      </c>
      <c r="F60" s="2">
        <v>8.8301282051282098E-2</v>
      </c>
      <c r="G60" s="2">
        <v>9.0966221523959195E-2</v>
      </c>
      <c r="H60" s="2">
        <v>9.5510835913312706E-2</v>
      </c>
      <c r="I60" s="2">
        <v>9.7096188747731405E-2</v>
      </c>
      <c r="J60" s="2">
        <v>0.10129946839929101</v>
      </c>
      <c r="K60" s="2">
        <v>0.108506075768406</v>
      </c>
      <c r="L60" s="2">
        <v>0.108674395865344</v>
      </c>
      <c r="M60" s="2">
        <v>0.110898138006572</v>
      </c>
      <c r="N60" s="2">
        <v>0.120010823975105</v>
      </c>
      <c r="O60" s="2">
        <v>0.122659176029963</v>
      </c>
    </row>
    <row r="61" spans="1:15" x14ac:dyDescent="0.3">
      <c r="A61" s="8" t="s">
        <v>15</v>
      </c>
      <c r="B61" s="8" t="s">
        <v>53</v>
      </c>
      <c r="C61" s="2">
        <v>1.4584763212079599E-2</v>
      </c>
      <c r="D61" s="2">
        <v>1.5015015015014999E-2</v>
      </c>
      <c r="E61" s="2">
        <v>1.0292435876490799E-2</v>
      </c>
      <c r="F61" s="2">
        <v>5.4487179487179502E-3</v>
      </c>
      <c r="G61" s="2">
        <v>5.8130400628436801E-3</v>
      </c>
      <c r="H61" s="2">
        <v>6.6563467492260098E-3</v>
      </c>
      <c r="I61" s="2">
        <v>8.3182093163944298E-3</v>
      </c>
      <c r="J61" s="2">
        <v>9.0076786769049001E-3</v>
      </c>
      <c r="K61" s="2">
        <v>9.578270192995E-3</v>
      </c>
      <c r="L61" s="2">
        <v>1.1873166643385899E-2</v>
      </c>
      <c r="M61" s="2">
        <v>1.3280394304490699E-2</v>
      </c>
      <c r="N61" s="2">
        <v>1.46123663915573E-2</v>
      </c>
      <c r="O61" s="2">
        <v>1.4446227929374E-2</v>
      </c>
    </row>
    <row r="62" spans="1:15" x14ac:dyDescent="0.3">
      <c r="A62" s="8" t="s">
        <v>16</v>
      </c>
      <c r="B62" s="8" t="s">
        <v>48</v>
      </c>
      <c r="C62" s="2">
        <v>3.3921302578018999E-4</v>
      </c>
      <c r="D62" s="2">
        <v>0</v>
      </c>
      <c r="E62" s="2">
        <v>0</v>
      </c>
      <c r="F62" s="2">
        <v>0</v>
      </c>
      <c r="G62" s="2">
        <v>0</v>
      </c>
      <c r="H62" s="2">
        <v>0</v>
      </c>
      <c r="I62" s="2">
        <v>0</v>
      </c>
      <c r="J62" s="2">
        <v>0</v>
      </c>
      <c r="K62" s="2">
        <v>0</v>
      </c>
      <c r="L62" s="2">
        <v>0</v>
      </c>
      <c r="M62" s="2">
        <v>0</v>
      </c>
      <c r="N62" s="2">
        <v>0</v>
      </c>
      <c r="O62" s="2">
        <v>0</v>
      </c>
    </row>
    <row r="63" spans="1:15" x14ac:dyDescent="0.3">
      <c r="A63" s="8" t="s">
        <v>16</v>
      </c>
      <c r="B63" s="8" t="s">
        <v>49</v>
      </c>
      <c r="C63" s="2">
        <v>0.16078697421981</v>
      </c>
      <c r="D63" s="2">
        <v>0.15458457464415801</v>
      </c>
      <c r="E63" s="2">
        <v>0.14789196310935401</v>
      </c>
      <c r="F63" s="2">
        <v>0.14267100977198699</v>
      </c>
      <c r="G63" s="2">
        <v>0.135885167464115</v>
      </c>
      <c r="H63" s="2">
        <v>0.126839962417789</v>
      </c>
      <c r="I63" s="2">
        <v>0.12634491238856399</v>
      </c>
      <c r="J63" s="2">
        <v>0.122326001807773</v>
      </c>
      <c r="K63" s="2">
        <v>0.12521638776687799</v>
      </c>
      <c r="L63" s="2">
        <v>0.128327262538526</v>
      </c>
      <c r="M63" s="2">
        <v>0.12548262548262501</v>
      </c>
      <c r="N63" s="2">
        <v>0.124464668094218</v>
      </c>
      <c r="O63" s="2">
        <v>0.11855535200209399</v>
      </c>
    </row>
    <row r="64" spans="1:15" x14ac:dyDescent="0.3">
      <c r="A64" s="8" t="s">
        <v>16</v>
      </c>
      <c r="B64" s="8" t="s">
        <v>50</v>
      </c>
      <c r="C64" s="2">
        <v>0.42910447761193998</v>
      </c>
      <c r="D64" s="2">
        <v>0.41807348560079399</v>
      </c>
      <c r="E64" s="2">
        <v>0.42259552042160697</v>
      </c>
      <c r="F64" s="2">
        <v>0.421498371335505</v>
      </c>
      <c r="G64" s="2">
        <v>0.41945773524720897</v>
      </c>
      <c r="H64" s="2">
        <v>0.41309113686188498</v>
      </c>
      <c r="I64" s="2">
        <v>0.39932370119889299</v>
      </c>
      <c r="J64" s="2">
        <v>0.391684242241639</v>
      </c>
      <c r="K64" s="2">
        <v>0.37362954414310401</v>
      </c>
      <c r="L64" s="2">
        <v>0.36452787895769101</v>
      </c>
      <c r="M64" s="2">
        <v>0.355763927192499</v>
      </c>
      <c r="N64" s="2">
        <v>0.35010706638115602</v>
      </c>
      <c r="O64" s="2">
        <v>0.34545930384716</v>
      </c>
    </row>
    <row r="65" spans="1:16" x14ac:dyDescent="0.3">
      <c r="A65" s="8" t="s">
        <v>16</v>
      </c>
      <c r="B65" s="8" t="s">
        <v>51</v>
      </c>
      <c r="C65" s="2">
        <v>0.28595658073270003</v>
      </c>
      <c r="D65" s="2">
        <v>0.29659053293611398</v>
      </c>
      <c r="E65" s="2">
        <v>0.30171277997364998</v>
      </c>
      <c r="F65" s="2">
        <v>0.31628664495114001</v>
      </c>
      <c r="G65" s="2">
        <v>0.32599681020733701</v>
      </c>
      <c r="H65" s="2">
        <v>0.337613529595991</v>
      </c>
      <c r="I65" s="2">
        <v>0.34583461420227501</v>
      </c>
      <c r="J65" s="2">
        <v>0.35010545344983401</v>
      </c>
      <c r="K65" s="2">
        <v>0.35747259088286198</v>
      </c>
      <c r="L65" s="2">
        <v>0.35416082936396698</v>
      </c>
      <c r="M65" s="2">
        <v>0.361279646993933</v>
      </c>
      <c r="N65" s="2">
        <v>0.36027837259100598</v>
      </c>
      <c r="O65" s="2">
        <v>0.36037686469510599</v>
      </c>
    </row>
    <row r="66" spans="1:16" x14ac:dyDescent="0.3">
      <c r="A66" s="8" t="s">
        <v>16</v>
      </c>
      <c r="B66" s="8" t="s">
        <v>52</v>
      </c>
      <c r="C66" s="2">
        <v>0.10820895522388101</v>
      </c>
      <c r="D66" s="2">
        <v>0.116186693147964</v>
      </c>
      <c r="E66" s="2">
        <v>0.111001317523057</v>
      </c>
      <c r="F66" s="2">
        <v>0.108469055374593</v>
      </c>
      <c r="G66" s="2">
        <v>0.105582137161085</v>
      </c>
      <c r="H66" s="2">
        <v>0.105543376135296</v>
      </c>
      <c r="I66" s="2">
        <v>0.110667076544728</v>
      </c>
      <c r="J66" s="2">
        <v>0.11660138595962601</v>
      </c>
      <c r="K66" s="2">
        <v>0.121177149451818</v>
      </c>
      <c r="L66" s="2">
        <v>0.130568786775007</v>
      </c>
      <c r="M66" s="2">
        <v>0.132101489244346</v>
      </c>
      <c r="N66" s="2">
        <v>0.136241970021413</v>
      </c>
      <c r="O66" s="2">
        <v>0.14996074326092601</v>
      </c>
    </row>
    <row r="67" spans="1:16" x14ac:dyDescent="0.3">
      <c r="A67" s="8" t="s">
        <v>16</v>
      </c>
      <c r="B67" s="8" t="s">
        <v>53</v>
      </c>
      <c r="C67" s="2">
        <v>1.56037991858887E-2</v>
      </c>
      <c r="D67" s="2">
        <v>1.4564713670969899E-2</v>
      </c>
      <c r="E67" s="2">
        <v>1.6798418972331999E-2</v>
      </c>
      <c r="F67" s="2">
        <v>1.1074918566775199E-2</v>
      </c>
      <c r="G67" s="2">
        <v>1.3078149920255199E-2</v>
      </c>
      <c r="H67" s="2">
        <v>1.69119949890385E-2</v>
      </c>
      <c r="I67" s="2">
        <v>1.7829695665539502E-2</v>
      </c>
      <c r="J67" s="2">
        <v>1.92829165411268E-2</v>
      </c>
      <c r="K67" s="2">
        <v>2.2504327755337599E-2</v>
      </c>
      <c r="L67" s="2">
        <v>2.2415242364808099E-2</v>
      </c>
      <c r="M67" s="2">
        <v>2.5372311086596801E-2</v>
      </c>
      <c r="N67" s="2">
        <v>2.8907922912205598E-2</v>
      </c>
      <c r="O67" s="2">
        <v>2.5647736194713399E-2</v>
      </c>
    </row>
    <row r="68" spans="1:16" x14ac:dyDescent="0.3">
      <c r="A68" s="8" t="s">
        <v>17</v>
      </c>
      <c r="B68" s="8" t="s">
        <v>48</v>
      </c>
      <c r="C68" s="2">
        <v>1.76056338028169E-4</v>
      </c>
      <c r="D68" s="2">
        <v>1.8433179723502299E-4</v>
      </c>
      <c r="E68" s="2">
        <v>2.21631205673759E-4</v>
      </c>
      <c r="F68" s="2">
        <v>1.37646249139711E-3</v>
      </c>
      <c r="G68" s="2">
        <v>0</v>
      </c>
      <c r="H68" s="2">
        <v>0</v>
      </c>
      <c r="I68" s="2">
        <v>0</v>
      </c>
      <c r="J68" s="2">
        <v>0</v>
      </c>
      <c r="K68" s="2">
        <v>1.03252452245741E-3</v>
      </c>
      <c r="L68" s="2">
        <v>0</v>
      </c>
      <c r="M68" s="2">
        <v>0</v>
      </c>
      <c r="N68" s="2">
        <v>1.1983223487118E-3</v>
      </c>
      <c r="O68" s="2">
        <v>0</v>
      </c>
    </row>
    <row r="69" spans="1:16" x14ac:dyDescent="0.3">
      <c r="A69" s="8" t="s">
        <v>17</v>
      </c>
      <c r="B69" s="8" t="s">
        <v>49</v>
      </c>
      <c r="C69" s="2">
        <v>0.20052816901408499</v>
      </c>
      <c r="D69" s="2">
        <v>0.211981566820276</v>
      </c>
      <c r="E69" s="2">
        <v>0.23138297872340399</v>
      </c>
      <c r="F69" s="2">
        <v>0.22298692360633199</v>
      </c>
      <c r="G69" s="2">
        <v>0.20462046204620499</v>
      </c>
      <c r="H69" s="2">
        <v>0.18220564730953701</v>
      </c>
      <c r="I69" s="2">
        <v>0.17051705170517101</v>
      </c>
      <c r="J69" s="2">
        <v>0.17425968109339399</v>
      </c>
      <c r="K69" s="2">
        <v>0.16830149716055801</v>
      </c>
      <c r="L69" s="2">
        <v>0.16833890746934199</v>
      </c>
      <c r="M69" s="2">
        <v>0.147490820073439</v>
      </c>
      <c r="N69" s="2">
        <v>0.16656680647094099</v>
      </c>
      <c r="O69" s="2">
        <v>0.21860701576004099</v>
      </c>
    </row>
    <row r="70" spans="1:16" x14ac:dyDescent="0.3">
      <c r="A70" s="8" t="s">
        <v>17</v>
      </c>
      <c r="B70" s="8" t="s">
        <v>50</v>
      </c>
      <c r="C70" s="2">
        <v>0.425704225352113</v>
      </c>
      <c r="D70" s="2">
        <v>0.41990783410138199</v>
      </c>
      <c r="E70" s="2">
        <v>0.41134751773049599</v>
      </c>
      <c r="F70" s="2">
        <v>0.40330350997935299</v>
      </c>
      <c r="G70" s="2">
        <v>0.391796322489392</v>
      </c>
      <c r="H70" s="2">
        <v>0.39104954714970702</v>
      </c>
      <c r="I70" s="2">
        <v>0.396039603960396</v>
      </c>
      <c r="J70" s="2">
        <v>0.37756264236901999</v>
      </c>
      <c r="K70" s="2">
        <v>0.37016004130098101</v>
      </c>
      <c r="L70" s="2">
        <v>0.34503901895206202</v>
      </c>
      <c r="M70" s="2">
        <v>0.34883720930232598</v>
      </c>
      <c r="N70" s="2">
        <v>0.31995206710605201</v>
      </c>
      <c r="O70" s="2">
        <v>0.30604982206405701</v>
      </c>
    </row>
    <row r="71" spans="1:16" x14ac:dyDescent="0.3">
      <c r="A71" s="8" t="s">
        <v>17</v>
      </c>
      <c r="B71" s="8" t="s">
        <v>51</v>
      </c>
      <c r="C71" s="2">
        <v>0.27500000000000002</v>
      </c>
      <c r="D71" s="2">
        <v>0.27041474654377901</v>
      </c>
      <c r="E71" s="2">
        <v>0.26218971631205701</v>
      </c>
      <c r="F71" s="2">
        <v>0.262560220233999</v>
      </c>
      <c r="G71" s="2">
        <v>0.27864214992927899</v>
      </c>
      <c r="H71" s="2">
        <v>0.29408630793819901</v>
      </c>
      <c r="I71" s="2">
        <v>0.30363036303630397</v>
      </c>
      <c r="J71" s="2">
        <v>0.30751708428246</v>
      </c>
      <c r="K71" s="2">
        <v>0.31595250387196699</v>
      </c>
      <c r="L71" s="2">
        <v>0.31884057971014501</v>
      </c>
      <c r="M71" s="2">
        <v>0.323133414932681</v>
      </c>
      <c r="N71" s="2">
        <v>0.326542840023966</v>
      </c>
      <c r="O71" s="2">
        <v>0.29486527707168297</v>
      </c>
    </row>
    <row r="72" spans="1:16" x14ac:dyDescent="0.3">
      <c r="A72" s="8" t="s">
        <v>17</v>
      </c>
      <c r="B72" s="8" t="s">
        <v>52</v>
      </c>
      <c r="C72" s="2">
        <v>8.8732394366197204E-2</v>
      </c>
      <c r="D72" s="2">
        <v>8.6267281105990801E-2</v>
      </c>
      <c r="E72" s="2">
        <v>8.3554964539007098E-2</v>
      </c>
      <c r="F72" s="2">
        <v>9.8417068134893301E-2</v>
      </c>
      <c r="G72" s="2">
        <v>0.11362564827911401</v>
      </c>
      <c r="H72" s="2">
        <v>0.121470431539691</v>
      </c>
      <c r="I72" s="2">
        <v>0.11771177117711799</v>
      </c>
      <c r="J72" s="2">
        <v>0.12585421412300701</v>
      </c>
      <c r="K72" s="2">
        <v>0.127000516262261</v>
      </c>
      <c r="L72" s="2">
        <v>0.144370122630992</v>
      </c>
      <c r="M72" s="2">
        <v>0.157282741738066</v>
      </c>
      <c r="N72" s="2">
        <v>0.159976033553026</v>
      </c>
      <c r="O72" s="2">
        <v>0.14895780376207399</v>
      </c>
    </row>
    <row r="73" spans="1:16" x14ac:dyDescent="0.3">
      <c r="A73" s="8" t="s">
        <v>17</v>
      </c>
      <c r="B73" s="8" t="s">
        <v>53</v>
      </c>
      <c r="C73" s="2">
        <v>9.8591549295774707E-3</v>
      </c>
      <c r="D73" s="2">
        <v>1.1244239631336399E-2</v>
      </c>
      <c r="E73" s="2">
        <v>1.1303191489361699E-2</v>
      </c>
      <c r="F73" s="2">
        <v>1.13558155540262E-2</v>
      </c>
      <c r="G73" s="2">
        <v>1.13154172560113E-2</v>
      </c>
      <c r="H73" s="2">
        <v>1.1188066062866301E-2</v>
      </c>
      <c r="I73" s="2">
        <v>1.2101210121012101E-2</v>
      </c>
      <c r="J73" s="2">
        <v>1.48063781321185E-2</v>
      </c>
      <c r="K73" s="2">
        <v>1.7552916881775901E-2</v>
      </c>
      <c r="L73" s="2">
        <v>2.3411371237458199E-2</v>
      </c>
      <c r="M73" s="2">
        <v>2.32558139534884E-2</v>
      </c>
      <c r="N73" s="2">
        <v>2.57639304973038E-2</v>
      </c>
      <c r="O73" s="2">
        <v>3.1520081342145401E-2</v>
      </c>
    </row>
    <row r="74" spans="1:16" x14ac:dyDescent="0.3">
      <c r="A74" s="15"/>
      <c r="B74" s="15"/>
    </row>
    <row r="75" spans="1:16" x14ac:dyDescent="0.3">
      <c r="A75" s="15"/>
      <c r="B75" s="15"/>
    </row>
    <row r="76" spans="1:16" x14ac:dyDescent="0.3">
      <c r="A76" s="15"/>
      <c r="B76" s="13"/>
      <c r="C76" s="18" t="s">
        <v>38</v>
      </c>
      <c r="D76" s="18"/>
      <c r="E76" s="18"/>
      <c r="F76" s="18"/>
      <c r="G76" s="18"/>
      <c r="H76" s="18"/>
      <c r="I76" s="18"/>
      <c r="J76" s="18"/>
      <c r="K76" s="18"/>
      <c r="L76" s="18"/>
      <c r="M76" s="18"/>
      <c r="N76" s="18"/>
      <c r="O76" s="6" t="s">
        <v>39</v>
      </c>
      <c r="P76" s="6" t="s">
        <v>40</v>
      </c>
    </row>
    <row r="77" spans="1:16" x14ac:dyDescent="0.3">
      <c r="A77" s="9" t="s">
        <v>41</v>
      </c>
      <c r="B77" s="9" t="s">
        <v>41</v>
      </c>
      <c r="C77" s="4" t="s">
        <v>19</v>
      </c>
      <c r="D77" s="4" t="s">
        <v>20</v>
      </c>
      <c r="E77" s="4" t="s">
        <v>21</v>
      </c>
      <c r="F77" s="4" t="s">
        <v>22</v>
      </c>
      <c r="G77" s="4" t="s">
        <v>23</v>
      </c>
      <c r="H77" s="4" t="s">
        <v>24</v>
      </c>
      <c r="I77" s="4" t="s">
        <v>25</v>
      </c>
      <c r="J77" s="4" t="s">
        <v>26</v>
      </c>
      <c r="K77" s="4" t="s">
        <v>27</v>
      </c>
      <c r="L77" s="4" t="s">
        <v>28</v>
      </c>
      <c r="M77" s="4" t="s">
        <v>29</v>
      </c>
      <c r="N77" s="4" t="s">
        <v>30</v>
      </c>
      <c r="O77" s="4" t="s">
        <v>31</v>
      </c>
      <c r="P77" s="4" t="s">
        <v>32</v>
      </c>
    </row>
    <row r="78" spans="1:16" x14ac:dyDescent="0.3">
      <c r="A78" s="8" t="s">
        <v>13</v>
      </c>
      <c r="B78" s="8" t="s">
        <v>48</v>
      </c>
      <c r="C78" s="2">
        <v>1</v>
      </c>
      <c r="D78" s="2">
        <v>-0.5</v>
      </c>
      <c r="E78" s="2">
        <v>-0.75</v>
      </c>
      <c r="F78" s="2">
        <v>5</v>
      </c>
      <c r="G78" s="2">
        <v>-0.83333333333333304</v>
      </c>
      <c r="H78" s="2">
        <v>1</v>
      </c>
      <c r="I78" s="2">
        <v>2.5</v>
      </c>
      <c r="J78" s="2">
        <v>-0.42857142857142899</v>
      </c>
      <c r="K78" s="2">
        <v>-0.5</v>
      </c>
      <c r="L78" s="2">
        <v>-1</v>
      </c>
      <c r="M78" s="2">
        <v>0</v>
      </c>
      <c r="N78" s="2">
        <v>-0.71428571428571397</v>
      </c>
      <c r="O78" s="3">
        <v>-0.5</v>
      </c>
      <c r="P78" s="3">
        <v>-0.5</v>
      </c>
    </row>
    <row r="79" spans="1:16" x14ac:dyDescent="0.3">
      <c r="A79" s="8" t="s">
        <v>13</v>
      </c>
      <c r="B79" s="8" t="s">
        <v>49</v>
      </c>
      <c r="C79" s="2">
        <v>6.4677134241447401E-2</v>
      </c>
      <c r="D79" s="2">
        <v>3.0569391542142801E-2</v>
      </c>
      <c r="E79" s="2">
        <v>-5.2122820318423104E-3</v>
      </c>
      <c r="F79" s="2">
        <v>-8.4786129370296292E-3</v>
      </c>
      <c r="G79" s="2">
        <v>-1.20099923136049E-2</v>
      </c>
      <c r="H79" s="2">
        <v>-2.5089954293494102E-2</v>
      </c>
      <c r="I79" s="2">
        <v>-3.6608478802992499E-2</v>
      </c>
      <c r="J79" s="2">
        <v>3.1062331745703001E-4</v>
      </c>
      <c r="K79" s="2">
        <v>-1.1593002794741699E-2</v>
      </c>
      <c r="L79" s="2">
        <v>3.19405173316578E-2</v>
      </c>
      <c r="M79" s="2">
        <v>4.2825248629998001E-2</v>
      </c>
      <c r="N79" s="2">
        <v>8.8555858310626692E-3</v>
      </c>
      <c r="O79" s="3">
        <v>7.3077321188282807E-2</v>
      </c>
      <c r="P79" s="3">
        <v>-1.75322213798332E-2</v>
      </c>
    </row>
    <row r="80" spans="1:16" x14ac:dyDescent="0.3">
      <c r="A80" s="8" t="s">
        <v>13</v>
      </c>
      <c r="B80" s="8" t="s">
        <v>50</v>
      </c>
      <c r="C80" s="2">
        <v>3.0051064214379301E-2</v>
      </c>
      <c r="D80" s="2">
        <v>3.2640168465385602E-2</v>
      </c>
      <c r="E80" s="2">
        <v>3.1523493924717497E-2</v>
      </c>
      <c r="F80" s="2">
        <v>3.6202635914332801E-2</v>
      </c>
      <c r="G80" s="2">
        <v>2.5080488095711301E-2</v>
      </c>
      <c r="H80" s="2">
        <v>3.0089181853431599E-2</v>
      </c>
      <c r="I80" s="2">
        <v>2.6876458631333301E-2</v>
      </c>
      <c r="J80" s="2">
        <v>1.8291788856304999E-2</v>
      </c>
      <c r="K80" s="2">
        <v>1.13395010619533E-2</v>
      </c>
      <c r="L80" s="2">
        <v>3.7730476258275802E-3</v>
      </c>
      <c r="M80" s="2">
        <v>1.4716312056737599E-2</v>
      </c>
      <c r="N80" s="2">
        <v>1.02044382316967E-2</v>
      </c>
      <c r="O80" s="3">
        <v>4.0606213326613599E-2</v>
      </c>
      <c r="P80" s="3">
        <v>0.228099243776022</v>
      </c>
    </row>
    <row r="81" spans="1:16" x14ac:dyDescent="0.3">
      <c r="A81" s="8" t="s">
        <v>13</v>
      </c>
      <c r="B81" s="8" t="s">
        <v>51</v>
      </c>
      <c r="C81" s="2">
        <v>3.93524611739932E-2</v>
      </c>
      <c r="D81" s="2">
        <v>3.9128783082183101E-2</v>
      </c>
      <c r="E81" s="2">
        <v>4.4906166219839103E-2</v>
      </c>
      <c r="F81" s="2">
        <v>4.0935331506210301E-2</v>
      </c>
      <c r="G81" s="2">
        <v>5.0025208671783103E-2</v>
      </c>
      <c r="H81" s="2">
        <v>3.7078531796841702E-2</v>
      </c>
      <c r="I81" s="2">
        <v>3.7141828283347902E-2</v>
      </c>
      <c r="J81" s="2">
        <v>4.21110063984921E-2</v>
      </c>
      <c r="K81" s="2">
        <v>3.95049976201809E-2</v>
      </c>
      <c r="L81" s="2">
        <v>3.7271062271062298E-2</v>
      </c>
      <c r="M81" s="2">
        <v>4.0655071951973203E-2</v>
      </c>
      <c r="N81" s="2">
        <v>3.7879109225874903E-2</v>
      </c>
      <c r="O81" s="3">
        <v>0.16458829128986199</v>
      </c>
      <c r="P81" s="3">
        <v>0.49086034608822798</v>
      </c>
    </row>
    <row r="82" spans="1:16" x14ac:dyDescent="0.3">
      <c r="A82" s="8" t="s">
        <v>13</v>
      </c>
      <c r="B82" s="8" t="s">
        <v>52</v>
      </c>
      <c r="C82" s="2">
        <v>3.9767216294859402E-2</v>
      </c>
      <c r="D82" s="2">
        <v>-2.48756218905473E-2</v>
      </c>
      <c r="E82" s="2">
        <v>9.5663265306122503E-3</v>
      </c>
      <c r="F82" s="2">
        <v>4.7852179406190798E-2</v>
      </c>
      <c r="G82" s="2">
        <v>5.6970610399397097E-2</v>
      </c>
      <c r="H82" s="2">
        <v>5.5468415799230002E-2</v>
      </c>
      <c r="I82" s="2">
        <v>5.4444744663604397E-2</v>
      </c>
      <c r="J82" s="2">
        <v>8.8276745675848797E-2</v>
      </c>
      <c r="K82" s="2">
        <v>4.2500588650812299E-2</v>
      </c>
      <c r="L82" s="2">
        <v>7.52117447769622E-2</v>
      </c>
      <c r="M82" s="2">
        <v>6.3753807373175098E-2</v>
      </c>
      <c r="N82" s="2">
        <v>6.4869668246445494E-2</v>
      </c>
      <c r="O82" s="3">
        <v>0.26971980221332698</v>
      </c>
      <c r="P82" s="3">
        <v>0.71954719387755095</v>
      </c>
    </row>
    <row r="83" spans="1:16" x14ac:dyDescent="0.3">
      <c r="A83" s="8" t="s">
        <v>13</v>
      </c>
      <c r="B83" s="8" t="s">
        <v>53</v>
      </c>
      <c r="C83" s="2">
        <v>3.3140016570008301E-3</v>
      </c>
      <c r="D83" s="2">
        <v>-0.113955408753097</v>
      </c>
      <c r="E83" s="2">
        <v>-0.15004659832246001</v>
      </c>
      <c r="F83" s="2">
        <v>9.1008771929824595E-2</v>
      </c>
      <c r="G83" s="2">
        <v>0.15477386934673401</v>
      </c>
      <c r="H83" s="2">
        <v>0.14273281114012201</v>
      </c>
      <c r="I83" s="2">
        <v>7.7684691546077697E-2</v>
      </c>
      <c r="J83" s="2">
        <v>0.120141342756184</v>
      </c>
      <c r="K83" s="2">
        <v>4.41640378548896E-2</v>
      </c>
      <c r="L83" s="2">
        <v>9.4864048338368603E-2</v>
      </c>
      <c r="M83" s="2">
        <v>0.10485651214128</v>
      </c>
      <c r="N83" s="2">
        <v>7.4425574425574403E-2</v>
      </c>
      <c r="O83" s="3">
        <v>0.35709779179810702</v>
      </c>
      <c r="P83" s="3">
        <v>1.0046598322460401</v>
      </c>
    </row>
    <row r="84" spans="1:16" x14ac:dyDescent="0.3">
      <c r="A84" s="8" t="s">
        <v>14</v>
      </c>
      <c r="B84" s="8" t="s">
        <v>48</v>
      </c>
      <c r="C84" s="2">
        <v>0</v>
      </c>
      <c r="D84" s="2">
        <v>0</v>
      </c>
      <c r="E84" s="2">
        <v>0</v>
      </c>
      <c r="F84" s="2">
        <v>0</v>
      </c>
      <c r="G84" s="2">
        <v>0</v>
      </c>
      <c r="H84" s="2">
        <v>0</v>
      </c>
      <c r="I84" s="2">
        <v>0</v>
      </c>
      <c r="J84" s="2">
        <v>0</v>
      </c>
      <c r="K84" s="2">
        <v>0</v>
      </c>
      <c r="L84" s="2">
        <v>0</v>
      </c>
      <c r="M84" s="2">
        <v>0</v>
      </c>
      <c r="N84" s="2" t="e">
        <v>#NUM!</v>
      </c>
      <c r="O84" s="3">
        <v>0</v>
      </c>
      <c r="P84" s="3">
        <v>0</v>
      </c>
    </row>
    <row r="85" spans="1:16" x14ac:dyDescent="0.3">
      <c r="A85" s="8" t="s">
        <v>14</v>
      </c>
      <c r="B85" s="8" t="s">
        <v>49</v>
      </c>
      <c r="C85" s="2">
        <v>0.01</v>
      </c>
      <c r="D85" s="2">
        <v>7.4257425742574297E-3</v>
      </c>
      <c r="E85" s="2">
        <v>-7.3710073710073704E-3</v>
      </c>
      <c r="F85" s="2">
        <v>5.6930693069306898E-2</v>
      </c>
      <c r="G85" s="2">
        <v>-3.9812646370023401E-2</v>
      </c>
      <c r="H85" s="2">
        <v>0</v>
      </c>
      <c r="I85" s="2">
        <v>2.4390243902438998E-3</v>
      </c>
      <c r="J85" s="2">
        <v>4.6228710462287097E-2</v>
      </c>
      <c r="K85" s="2">
        <v>6.0465116279069801E-2</v>
      </c>
      <c r="L85" s="2">
        <v>5.0438596491228102E-2</v>
      </c>
      <c r="M85" s="2">
        <v>4.1753653444676396E-3</v>
      </c>
      <c r="N85" s="2">
        <v>-2.7027027027027001E-2</v>
      </c>
      <c r="O85" s="3">
        <v>8.8372093023255799E-2</v>
      </c>
      <c r="P85" s="3">
        <v>0.14987714987715001</v>
      </c>
    </row>
    <row r="86" spans="1:16" x14ac:dyDescent="0.3">
      <c r="A86" s="8" t="s">
        <v>14</v>
      </c>
      <c r="B86" s="8" t="s">
        <v>50</v>
      </c>
      <c r="C86" s="2">
        <v>5.6358381502890201E-2</v>
      </c>
      <c r="D86" s="2">
        <v>2.18878248974008E-2</v>
      </c>
      <c r="E86" s="2">
        <v>9.3708165997322592E-3</v>
      </c>
      <c r="F86" s="2">
        <v>3.0503978779840801E-2</v>
      </c>
      <c r="G86" s="2">
        <v>2.7027027027027001E-2</v>
      </c>
      <c r="H86" s="2">
        <v>3.5087719298245598E-2</v>
      </c>
      <c r="I86" s="2">
        <v>4.1162227602905603E-2</v>
      </c>
      <c r="J86" s="2">
        <v>3.6046511627907001E-2</v>
      </c>
      <c r="K86" s="2">
        <v>2.2446689113355799E-3</v>
      </c>
      <c r="L86" s="2">
        <v>8.9585666293393092E-3</v>
      </c>
      <c r="M86" s="2">
        <v>5.5493895671476102E-3</v>
      </c>
      <c r="N86" s="2">
        <v>3.3112582781457001E-3</v>
      </c>
      <c r="O86" s="3">
        <v>2.02020202020202E-2</v>
      </c>
      <c r="P86" s="3">
        <v>0.21686746987951799</v>
      </c>
    </row>
    <row r="87" spans="1:16" x14ac:dyDescent="0.3">
      <c r="A87" s="8" t="s">
        <v>14</v>
      </c>
      <c r="B87" s="8" t="s">
        <v>51</v>
      </c>
      <c r="C87" s="2">
        <v>1.0121457489878499E-2</v>
      </c>
      <c r="D87" s="2">
        <v>4.4088176352705399E-2</v>
      </c>
      <c r="E87" s="2">
        <v>3.8387715930902101E-3</v>
      </c>
      <c r="F87" s="2">
        <v>5.7361376673040199E-2</v>
      </c>
      <c r="G87" s="2">
        <v>3.4358047016274901E-2</v>
      </c>
      <c r="H87" s="2">
        <v>8.7412587412587402E-3</v>
      </c>
      <c r="I87" s="2">
        <v>2.77296360485269E-2</v>
      </c>
      <c r="J87" s="2">
        <v>3.70994940978078E-2</v>
      </c>
      <c r="K87" s="2">
        <v>5.04065040650407E-2</v>
      </c>
      <c r="L87" s="2">
        <v>3.8699690402476797E-2</v>
      </c>
      <c r="M87" s="2">
        <v>4.91803278688525E-2</v>
      </c>
      <c r="N87" s="2">
        <v>3.6931818181818198E-2</v>
      </c>
      <c r="O87" s="3">
        <v>0.18699186991869901</v>
      </c>
      <c r="P87" s="3">
        <v>0.40115163147792698</v>
      </c>
    </row>
    <row r="88" spans="1:16" x14ac:dyDescent="0.3">
      <c r="A88" s="8" t="s">
        <v>14</v>
      </c>
      <c r="B88" s="8" t="s">
        <v>52</v>
      </c>
      <c r="C88" s="2">
        <v>5.6179775280898903E-2</v>
      </c>
      <c r="D88" s="2">
        <v>-5.85106382978723E-2</v>
      </c>
      <c r="E88" s="2">
        <v>9.6045197740112997E-2</v>
      </c>
      <c r="F88" s="2">
        <v>6.7010309278350499E-2</v>
      </c>
      <c r="G88" s="2">
        <v>1.9323671497584499E-2</v>
      </c>
      <c r="H88" s="2">
        <v>8.5308056872037893E-2</v>
      </c>
      <c r="I88" s="2">
        <v>4.3668122270742399E-3</v>
      </c>
      <c r="J88" s="2">
        <v>3.9130434782608699E-2</v>
      </c>
      <c r="K88" s="2">
        <v>7.9497907949790794E-2</v>
      </c>
      <c r="L88" s="2">
        <v>6.9767441860465101E-2</v>
      </c>
      <c r="M88" s="2">
        <v>2.1739130434782601E-2</v>
      </c>
      <c r="N88" s="2">
        <v>6.7375886524822695E-2</v>
      </c>
      <c r="O88" s="3">
        <v>0.25941422594142299</v>
      </c>
      <c r="P88" s="3">
        <v>0.70056497175141197</v>
      </c>
    </row>
    <row r="89" spans="1:16" x14ac:dyDescent="0.3">
      <c r="A89" s="8" t="s">
        <v>14</v>
      </c>
      <c r="B89" s="8" t="s">
        <v>53</v>
      </c>
      <c r="C89" s="2">
        <v>0.31578947368421101</v>
      </c>
      <c r="D89" s="2">
        <v>-0.04</v>
      </c>
      <c r="E89" s="2">
        <v>-0.20833333333333301</v>
      </c>
      <c r="F89" s="2">
        <v>-0.105263157894737</v>
      </c>
      <c r="G89" s="2">
        <v>0.29411764705882398</v>
      </c>
      <c r="H89" s="2">
        <v>0.18181818181818199</v>
      </c>
      <c r="I89" s="2">
        <v>-0.115384615384615</v>
      </c>
      <c r="J89" s="2">
        <v>0.173913043478261</v>
      </c>
      <c r="K89" s="2">
        <v>0.18518518518518501</v>
      </c>
      <c r="L89" s="2">
        <v>-9.375E-2</v>
      </c>
      <c r="M89" s="2">
        <v>0.10344827586206901</v>
      </c>
      <c r="N89" s="2">
        <v>0</v>
      </c>
      <c r="O89" s="3">
        <v>0.18518518518518501</v>
      </c>
      <c r="P89" s="3">
        <v>0.33333333333333298</v>
      </c>
    </row>
    <row r="90" spans="1:16" x14ac:dyDescent="0.3">
      <c r="A90" s="8" t="s">
        <v>15</v>
      </c>
      <c r="B90" s="8" t="s">
        <v>48</v>
      </c>
      <c r="C90" s="2">
        <v>-1</v>
      </c>
      <c r="D90" s="2">
        <v>0</v>
      </c>
      <c r="E90" s="2">
        <v>-1</v>
      </c>
      <c r="F90" s="2">
        <v>0</v>
      </c>
      <c r="G90" s="2">
        <v>0</v>
      </c>
      <c r="H90" s="2">
        <v>0</v>
      </c>
      <c r="I90" s="2">
        <v>0</v>
      </c>
      <c r="J90" s="2">
        <v>-1</v>
      </c>
      <c r="K90" s="2">
        <v>0</v>
      </c>
      <c r="L90" s="2">
        <v>0</v>
      </c>
      <c r="M90" s="2">
        <v>0</v>
      </c>
      <c r="N90" s="2" t="e">
        <v>#NUM!</v>
      </c>
      <c r="O90" s="3">
        <v>0</v>
      </c>
      <c r="P90" s="3">
        <v>-1</v>
      </c>
    </row>
    <row r="91" spans="1:16" x14ac:dyDescent="0.3">
      <c r="A91" s="8" t="s">
        <v>15</v>
      </c>
      <c r="B91" s="8" t="s">
        <v>49</v>
      </c>
      <c r="C91" s="2">
        <v>3.5744680851063797E-2</v>
      </c>
      <c r="D91" s="2">
        <v>4.51930977814297E-2</v>
      </c>
      <c r="E91" s="2">
        <v>1.3364779874213801E-2</v>
      </c>
      <c r="F91" s="2">
        <v>-3.1807602792862703E-2</v>
      </c>
      <c r="G91" s="2">
        <v>-2.6442307692307699E-2</v>
      </c>
      <c r="H91" s="2">
        <v>-4.1152263374485597E-2</v>
      </c>
      <c r="I91" s="2">
        <v>2.57510729613734E-3</v>
      </c>
      <c r="J91" s="2">
        <v>-2.31164383561644E-2</v>
      </c>
      <c r="K91" s="2">
        <v>2.2787028921998201E-2</v>
      </c>
      <c r="L91" s="2">
        <v>2.3993144815766899E-2</v>
      </c>
      <c r="M91" s="2">
        <v>1.00418410041841E-2</v>
      </c>
      <c r="N91" s="2">
        <v>-9.1135045567522794E-3</v>
      </c>
      <c r="O91" s="3">
        <v>4.8203330411919397E-2</v>
      </c>
      <c r="P91" s="3">
        <v>-5.9748427672956003E-2</v>
      </c>
    </row>
    <row r="92" spans="1:16" x14ac:dyDescent="0.3">
      <c r="A92" s="8" t="s">
        <v>15</v>
      </c>
      <c r="B92" s="8" t="s">
        <v>50</v>
      </c>
      <c r="C92" s="2">
        <v>1.5040825096691E-2</v>
      </c>
      <c r="D92" s="2">
        <v>2.6248941574936499E-2</v>
      </c>
      <c r="E92" s="2">
        <v>2.9290429042904301E-2</v>
      </c>
      <c r="F92" s="2">
        <v>2.88577154308617E-2</v>
      </c>
      <c r="G92" s="2">
        <v>3.8955979742890498E-3</v>
      </c>
      <c r="H92" s="2">
        <v>3.3372138145130001E-2</v>
      </c>
      <c r="I92" s="2">
        <v>1.5771686068344001E-2</v>
      </c>
      <c r="J92" s="2">
        <v>4.3253234750462097E-2</v>
      </c>
      <c r="K92" s="2">
        <v>7.0871722182848998E-3</v>
      </c>
      <c r="L92" s="2">
        <v>4.22237860661506E-3</v>
      </c>
      <c r="M92" s="2">
        <v>-6.6573230553608996E-3</v>
      </c>
      <c r="N92" s="2">
        <v>2.4691358024691401E-3</v>
      </c>
      <c r="O92" s="3">
        <v>7.0871722182848998E-3</v>
      </c>
      <c r="P92" s="3">
        <v>0.172442244224422</v>
      </c>
    </row>
    <row r="93" spans="1:16" x14ac:dyDescent="0.3">
      <c r="A93" s="8" t="s">
        <v>15</v>
      </c>
      <c r="B93" s="8" t="s">
        <v>51</v>
      </c>
      <c r="C93" s="2">
        <v>5.7471264367816098E-2</v>
      </c>
      <c r="D93" s="2">
        <v>3.7185354691075499E-2</v>
      </c>
      <c r="E93" s="2">
        <v>3.1991174848317698E-2</v>
      </c>
      <c r="F93" s="2">
        <v>3.36718332442544E-2</v>
      </c>
      <c r="G93" s="2">
        <v>3.8262668045501602E-2</v>
      </c>
      <c r="H93" s="2">
        <v>3.9342629482071699E-2</v>
      </c>
      <c r="I93" s="2">
        <v>3.0666027791087701E-2</v>
      </c>
      <c r="J93" s="2">
        <v>2.5569502556950299E-2</v>
      </c>
      <c r="K93" s="2">
        <v>3.67180417044424E-2</v>
      </c>
      <c r="L93" s="2">
        <v>2.6672496720594699E-2</v>
      </c>
      <c r="M93" s="2">
        <v>2.5553662691652499E-3</v>
      </c>
      <c r="N93" s="2">
        <v>2.5063721325403601E-2</v>
      </c>
      <c r="O93" s="3">
        <v>9.3834995466908405E-2</v>
      </c>
      <c r="P93" s="3">
        <v>0.330943188086045</v>
      </c>
    </row>
    <row r="94" spans="1:16" x14ac:dyDescent="0.3">
      <c r="A94" s="8" t="s">
        <v>15</v>
      </c>
      <c r="B94" s="8" t="s">
        <v>52</v>
      </c>
      <c r="C94" s="2">
        <v>-1.7035775127768299E-2</v>
      </c>
      <c r="D94" s="2">
        <v>-5.0259965337954897E-2</v>
      </c>
      <c r="E94" s="2">
        <v>5.4744525547445301E-3</v>
      </c>
      <c r="F94" s="2">
        <v>5.0816696914700497E-2</v>
      </c>
      <c r="G94" s="2">
        <v>6.5630397236614901E-2</v>
      </c>
      <c r="H94" s="2">
        <v>4.0518638573743902E-2</v>
      </c>
      <c r="I94" s="2">
        <v>6.8535825545171306E-2</v>
      </c>
      <c r="J94" s="2">
        <v>0.106413994169096</v>
      </c>
      <c r="K94" s="2">
        <v>2.5032938076416301E-2</v>
      </c>
      <c r="L94" s="2">
        <v>4.1131105398457601E-2</v>
      </c>
      <c r="M94" s="2">
        <v>9.5061728395061704E-2</v>
      </c>
      <c r="N94" s="2">
        <v>3.38218714768884E-2</v>
      </c>
      <c r="O94" s="3">
        <v>0.20816864295125201</v>
      </c>
      <c r="P94" s="3">
        <v>0.67335766423357701</v>
      </c>
    </row>
    <row r="95" spans="1:16" x14ac:dyDescent="0.3">
      <c r="A95" s="8" t="s">
        <v>15</v>
      </c>
      <c r="B95" s="8" t="s">
        <v>53</v>
      </c>
      <c r="C95" s="2">
        <v>5.8823529411764698E-2</v>
      </c>
      <c r="D95" s="2">
        <v>-0.3</v>
      </c>
      <c r="E95" s="2">
        <v>-0.46031746031746001</v>
      </c>
      <c r="F95" s="2">
        <v>8.8235294117647106E-2</v>
      </c>
      <c r="G95" s="2">
        <v>0.162162162162162</v>
      </c>
      <c r="H95" s="2">
        <v>0.27906976744186002</v>
      </c>
      <c r="I95" s="2">
        <v>0.109090909090909</v>
      </c>
      <c r="J95" s="2">
        <v>9.8360655737704902E-2</v>
      </c>
      <c r="K95" s="2">
        <v>0.26865671641791</v>
      </c>
      <c r="L95" s="2">
        <v>0.14117647058823499</v>
      </c>
      <c r="M95" s="2">
        <v>0.11340206185567001</v>
      </c>
      <c r="N95" s="2">
        <v>0</v>
      </c>
      <c r="O95" s="3">
        <v>0.61194029850746301</v>
      </c>
      <c r="P95" s="3">
        <v>0.71428571428571397</v>
      </c>
    </row>
    <row r="96" spans="1:16" x14ac:dyDescent="0.3">
      <c r="A96" s="8" t="s">
        <v>16</v>
      </c>
      <c r="B96" s="8" t="s">
        <v>48</v>
      </c>
      <c r="C96" s="2">
        <v>-1</v>
      </c>
      <c r="D96" s="2">
        <v>0</v>
      </c>
      <c r="E96" s="2">
        <v>0</v>
      </c>
      <c r="F96" s="2">
        <v>0</v>
      </c>
      <c r="G96" s="2">
        <v>0</v>
      </c>
      <c r="H96" s="2">
        <v>0</v>
      </c>
      <c r="I96" s="2">
        <v>0</v>
      </c>
      <c r="J96" s="2">
        <v>0</v>
      </c>
      <c r="K96" s="2">
        <v>0</v>
      </c>
      <c r="L96" s="2">
        <v>0</v>
      </c>
      <c r="M96" s="2">
        <v>0</v>
      </c>
      <c r="N96" s="2" t="e">
        <v>#NUM!</v>
      </c>
      <c r="O96" s="3">
        <v>0</v>
      </c>
      <c r="P96" s="3">
        <v>0</v>
      </c>
    </row>
    <row r="97" spans="1:16" x14ac:dyDescent="0.3">
      <c r="A97" s="8" t="s">
        <v>16</v>
      </c>
      <c r="B97" s="8" t="s">
        <v>49</v>
      </c>
      <c r="C97" s="2">
        <v>-1.4767932489451499E-2</v>
      </c>
      <c r="D97" s="2">
        <v>-3.8543897216274103E-2</v>
      </c>
      <c r="E97" s="2">
        <v>-2.44988864142539E-2</v>
      </c>
      <c r="F97" s="2">
        <v>-2.7397260273972601E-2</v>
      </c>
      <c r="G97" s="2">
        <v>-4.92957746478873E-2</v>
      </c>
      <c r="H97" s="2">
        <v>1.48148148148148E-2</v>
      </c>
      <c r="I97" s="2">
        <v>-1.21654501216545E-2</v>
      </c>
      <c r="J97" s="2">
        <v>6.8965517241379296E-2</v>
      </c>
      <c r="K97" s="2">
        <v>5.5299539170506902E-2</v>
      </c>
      <c r="L97" s="2">
        <v>-6.5502183406113499E-3</v>
      </c>
      <c r="M97" s="2">
        <v>2.1978021978022001E-2</v>
      </c>
      <c r="N97" s="2">
        <v>-2.5806451612903201E-2</v>
      </c>
      <c r="O97" s="3">
        <v>4.3778801843317998E-2</v>
      </c>
      <c r="P97" s="3">
        <v>8.9086859688196005E-3</v>
      </c>
    </row>
    <row r="98" spans="1:16" x14ac:dyDescent="0.3">
      <c r="A98" s="8" t="s">
        <v>16</v>
      </c>
      <c r="B98" s="8" t="s">
        <v>50</v>
      </c>
      <c r="C98" s="2">
        <v>-1.5810276679841899E-3</v>
      </c>
      <c r="D98" s="2">
        <v>1.5835312747426802E-2</v>
      </c>
      <c r="E98" s="2">
        <v>8.5736554949337497E-3</v>
      </c>
      <c r="F98" s="2">
        <v>1.6228748068006199E-2</v>
      </c>
      <c r="G98" s="2">
        <v>3.0418250950570301E-3</v>
      </c>
      <c r="H98" s="2">
        <v>-1.5163002274450299E-2</v>
      </c>
      <c r="I98" s="2">
        <v>7.6982294072363395E-4</v>
      </c>
      <c r="J98" s="2">
        <v>-3.8461538461538498E-3</v>
      </c>
      <c r="K98" s="2">
        <v>4.6332046332046304E-3</v>
      </c>
      <c r="L98" s="2">
        <v>-8.45503458877786E-3</v>
      </c>
      <c r="M98" s="2">
        <v>1.3953488372093001E-2</v>
      </c>
      <c r="N98" s="2">
        <v>9.1743119266055103E-3</v>
      </c>
      <c r="O98" s="3">
        <v>1.9305019305019301E-2</v>
      </c>
      <c r="P98" s="3">
        <v>2.8838659392049899E-2</v>
      </c>
    </row>
    <row r="99" spans="1:16" x14ac:dyDescent="0.3">
      <c r="A99" s="8" t="s">
        <v>16</v>
      </c>
      <c r="B99" s="8" t="s">
        <v>51</v>
      </c>
      <c r="C99" s="2">
        <v>6.2870699881376002E-2</v>
      </c>
      <c r="D99" s="2">
        <v>2.23214285714286E-2</v>
      </c>
      <c r="E99" s="2">
        <v>6.0043668122270702E-2</v>
      </c>
      <c r="F99" s="2">
        <v>5.2523171987641601E-2</v>
      </c>
      <c r="G99" s="2">
        <v>5.4794520547945202E-2</v>
      </c>
      <c r="H99" s="2">
        <v>4.3599257884972202E-2</v>
      </c>
      <c r="I99" s="2">
        <v>3.2888888888888898E-2</v>
      </c>
      <c r="J99" s="2">
        <v>6.6265060240963902E-2</v>
      </c>
      <c r="K99" s="2">
        <v>2.0177562550443898E-2</v>
      </c>
      <c r="L99" s="2">
        <v>3.6392405063291097E-2</v>
      </c>
      <c r="M99" s="2">
        <v>2.7480916030534399E-2</v>
      </c>
      <c r="N99" s="2">
        <v>2.3031203566121799E-2</v>
      </c>
      <c r="O99" s="3">
        <v>0.11138014527845</v>
      </c>
      <c r="P99" s="3">
        <v>0.50327510917030605</v>
      </c>
    </row>
    <row r="100" spans="1:16" x14ac:dyDescent="0.3">
      <c r="A100" s="8" t="s">
        <v>16</v>
      </c>
      <c r="B100" s="8" t="s">
        <v>52</v>
      </c>
      <c r="C100" s="2">
        <v>0.100313479623824</v>
      </c>
      <c r="D100" s="2">
        <v>-3.9886039886039899E-2</v>
      </c>
      <c r="E100" s="2">
        <v>-1.18694362017804E-2</v>
      </c>
      <c r="F100" s="2">
        <v>-6.0060060060060103E-3</v>
      </c>
      <c r="G100" s="2">
        <v>1.8126888217522698E-2</v>
      </c>
      <c r="H100" s="2">
        <v>6.82492581602374E-2</v>
      </c>
      <c r="I100" s="2">
        <v>7.4999999999999997E-2</v>
      </c>
      <c r="J100" s="2">
        <v>8.5271317829457405E-2</v>
      </c>
      <c r="K100" s="2">
        <v>0.10952380952381</v>
      </c>
      <c r="L100" s="2">
        <v>2.7896995708154501E-2</v>
      </c>
      <c r="M100" s="2">
        <v>6.2630480167014599E-2</v>
      </c>
      <c r="N100" s="2">
        <v>0.12573673870334001</v>
      </c>
      <c r="O100" s="3">
        <v>0.36428571428571399</v>
      </c>
      <c r="P100" s="3">
        <v>0.70029673590504404</v>
      </c>
    </row>
    <row r="101" spans="1:16" x14ac:dyDescent="0.3">
      <c r="A101" s="8" t="s">
        <v>16</v>
      </c>
      <c r="B101" s="8" t="s">
        <v>53</v>
      </c>
      <c r="C101" s="2">
        <v>-4.3478260869565202E-2</v>
      </c>
      <c r="D101" s="2">
        <v>0.15909090909090901</v>
      </c>
      <c r="E101" s="2">
        <v>-0.33333333333333298</v>
      </c>
      <c r="F101" s="2">
        <v>0.20588235294117599</v>
      </c>
      <c r="G101" s="2">
        <v>0.31707317073170699</v>
      </c>
      <c r="H101" s="2">
        <v>7.4074074074074098E-2</v>
      </c>
      <c r="I101" s="2">
        <v>0.10344827586206901</v>
      </c>
      <c r="J101" s="2">
        <v>0.21875</v>
      </c>
      <c r="K101" s="2">
        <v>2.5641025641025599E-2</v>
      </c>
      <c r="L101" s="2">
        <v>0.15</v>
      </c>
      <c r="M101" s="2">
        <v>0.173913043478261</v>
      </c>
      <c r="N101" s="2">
        <v>-9.2592592592592601E-2</v>
      </c>
      <c r="O101" s="3">
        <v>0.256410256410256</v>
      </c>
      <c r="P101" s="3">
        <v>0.92156862745098</v>
      </c>
    </row>
    <row r="102" spans="1:16" x14ac:dyDescent="0.3">
      <c r="A102" s="8" t="s">
        <v>17</v>
      </c>
      <c r="B102" s="8" t="s">
        <v>48</v>
      </c>
      <c r="C102" s="2">
        <v>0</v>
      </c>
      <c r="D102" s="2">
        <v>0</v>
      </c>
      <c r="E102" s="2">
        <v>3</v>
      </c>
      <c r="F102" s="2">
        <v>-1</v>
      </c>
      <c r="G102" s="2">
        <v>0</v>
      </c>
      <c r="H102" s="2">
        <v>0</v>
      </c>
      <c r="I102" s="2">
        <v>0</v>
      </c>
      <c r="J102" s="2">
        <v>0</v>
      </c>
      <c r="K102" s="2">
        <v>-1</v>
      </c>
      <c r="L102" s="2">
        <v>0</v>
      </c>
      <c r="M102" s="2">
        <v>0</v>
      </c>
      <c r="N102" s="2">
        <v>-1</v>
      </c>
      <c r="O102" s="3">
        <v>-1</v>
      </c>
      <c r="P102" s="3">
        <v>-1</v>
      </c>
    </row>
    <row r="103" spans="1:16" x14ac:dyDescent="0.3">
      <c r="A103" s="8" t="s">
        <v>17</v>
      </c>
      <c r="B103" s="8" t="s">
        <v>49</v>
      </c>
      <c r="C103" s="2">
        <v>9.6575943810359999E-3</v>
      </c>
      <c r="D103" s="2">
        <v>-9.21739130434783E-2</v>
      </c>
      <c r="E103" s="2">
        <v>-0.37931034482758602</v>
      </c>
      <c r="F103" s="2">
        <v>-0.33024691358024699</v>
      </c>
      <c r="G103" s="2">
        <v>-0.211981566820276</v>
      </c>
      <c r="H103" s="2">
        <v>-9.3567251461988299E-2</v>
      </c>
      <c r="I103" s="2">
        <v>-1.2903225806451601E-2</v>
      </c>
      <c r="J103" s="2">
        <v>6.5359477124182996E-2</v>
      </c>
      <c r="K103" s="2">
        <v>-7.3619631901840496E-2</v>
      </c>
      <c r="L103" s="2">
        <v>-0.20198675496688701</v>
      </c>
      <c r="M103" s="2">
        <v>0.15352697095435699</v>
      </c>
      <c r="N103" s="2">
        <v>0.54676258992805804</v>
      </c>
      <c r="O103" s="3">
        <v>0.31901840490797501</v>
      </c>
      <c r="P103" s="3">
        <v>-0.58812260536398497</v>
      </c>
    </row>
    <row r="104" spans="1:16" x14ac:dyDescent="0.3">
      <c r="A104" s="8" t="s">
        <v>17</v>
      </c>
      <c r="B104" s="8" t="s">
        <v>50</v>
      </c>
      <c r="C104" s="2">
        <v>-5.7899090157154699E-2</v>
      </c>
      <c r="D104" s="2">
        <v>-0.18525021949078099</v>
      </c>
      <c r="E104" s="2">
        <v>-0.368534482758621</v>
      </c>
      <c r="F104" s="2">
        <v>-0.29095563139931702</v>
      </c>
      <c r="G104" s="2">
        <v>-0.116726835138387</v>
      </c>
      <c r="H104" s="2">
        <v>-1.9073569482288801E-2</v>
      </c>
      <c r="I104" s="2">
        <v>-7.9166666666666705E-2</v>
      </c>
      <c r="J104" s="2">
        <v>8.1447963800904993E-2</v>
      </c>
      <c r="K104" s="2">
        <v>-0.136680613668061</v>
      </c>
      <c r="L104" s="2">
        <v>-7.9159935379644594E-2</v>
      </c>
      <c r="M104" s="2">
        <v>-6.3157894736842093E-2</v>
      </c>
      <c r="N104" s="2">
        <v>0.12734082397003699</v>
      </c>
      <c r="O104" s="3">
        <v>-0.16039051603905199</v>
      </c>
      <c r="P104" s="3">
        <v>-0.67564655172413801</v>
      </c>
    </row>
    <row r="105" spans="1:16" x14ac:dyDescent="0.3">
      <c r="A105" s="8" t="s">
        <v>17</v>
      </c>
      <c r="B105" s="8" t="s">
        <v>51</v>
      </c>
      <c r="C105" s="2">
        <v>-6.0819462227912902E-2</v>
      </c>
      <c r="D105" s="2">
        <v>-0.19359236537150601</v>
      </c>
      <c r="E105" s="2">
        <v>-0.35502958579881699</v>
      </c>
      <c r="F105" s="2">
        <v>-0.22542595019659201</v>
      </c>
      <c r="G105" s="2">
        <v>-6.5989847715736002E-2</v>
      </c>
      <c r="H105" s="2">
        <v>0</v>
      </c>
      <c r="I105" s="2">
        <v>-2.1739130434782601E-2</v>
      </c>
      <c r="J105" s="2">
        <v>0.133333333333333</v>
      </c>
      <c r="K105" s="2">
        <v>-6.5359477124182996E-2</v>
      </c>
      <c r="L105" s="2">
        <v>-7.69230769230769E-2</v>
      </c>
      <c r="M105" s="2">
        <v>3.2196969696969703E-2</v>
      </c>
      <c r="N105" s="2">
        <v>6.4220183486238494E-2</v>
      </c>
      <c r="O105" s="3">
        <v>-5.22875816993464E-2</v>
      </c>
      <c r="P105" s="3">
        <v>-0.50972104818258701</v>
      </c>
    </row>
    <row r="106" spans="1:16" x14ac:dyDescent="0.3">
      <c r="A106" s="8" t="s">
        <v>17</v>
      </c>
      <c r="B106" s="8" t="s">
        <v>52</v>
      </c>
      <c r="C106" s="2">
        <v>-7.1428571428571397E-2</v>
      </c>
      <c r="D106" s="2">
        <v>-0.194444444444444</v>
      </c>
      <c r="E106" s="2">
        <v>-0.24137931034482801</v>
      </c>
      <c r="F106" s="2">
        <v>-0.15734265734265701</v>
      </c>
      <c r="G106" s="2">
        <v>-5.39419087136929E-2</v>
      </c>
      <c r="H106" s="2">
        <v>-6.14035087719298E-2</v>
      </c>
      <c r="I106" s="2">
        <v>3.27102803738318E-2</v>
      </c>
      <c r="J106" s="2">
        <v>0.113122171945701</v>
      </c>
      <c r="K106" s="2">
        <v>5.2845528455284597E-2</v>
      </c>
      <c r="L106" s="2">
        <v>-7.7220077220077196E-3</v>
      </c>
      <c r="M106" s="2">
        <v>3.8910505836575897E-2</v>
      </c>
      <c r="N106" s="2">
        <v>9.7378277153558096E-2</v>
      </c>
      <c r="O106" s="3">
        <v>0.19105691056910601</v>
      </c>
      <c r="P106" s="3">
        <v>-0.222811671087533</v>
      </c>
    </row>
    <row r="107" spans="1:16" x14ac:dyDescent="0.3">
      <c r="A107" s="8" t="s">
        <v>17</v>
      </c>
      <c r="B107" s="8" t="s">
        <v>53</v>
      </c>
      <c r="C107" s="2">
        <v>8.9285714285714302E-2</v>
      </c>
      <c r="D107" s="2">
        <v>-0.16393442622950799</v>
      </c>
      <c r="E107" s="2">
        <v>-0.35294117647058798</v>
      </c>
      <c r="F107" s="2">
        <v>-0.27272727272727298</v>
      </c>
      <c r="G107" s="2">
        <v>-0.125</v>
      </c>
      <c r="H107" s="2">
        <v>4.7619047619047603E-2</v>
      </c>
      <c r="I107" s="2">
        <v>0.18181818181818199</v>
      </c>
      <c r="J107" s="2">
        <v>0.30769230769230799</v>
      </c>
      <c r="K107" s="2">
        <v>0.23529411764705899</v>
      </c>
      <c r="L107" s="2">
        <v>-9.5238095238095205E-2</v>
      </c>
      <c r="M107" s="2">
        <v>0.13157894736842099</v>
      </c>
      <c r="N107" s="2">
        <v>0.44186046511627902</v>
      </c>
      <c r="O107" s="3">
        <v>0.82352941176470595</v>
      </c>
      <c r="P107" s="3">
        <v>0.21568627450980399</v>
      </c>
    </row>
    <row r="108" spans="1:16" x14ac:dyDescent="0.3">
      <c r="A108" s="11" t="s">
        <v>18</v>
      </c>
      <c r="B108" s="11" t="s">
        <v>18</v>
      </c>
      <c r="C108" s="3">
        <v>3.09869931140015E-2</v>
      </c>
      <c r="D108" s="3">
        <v>8.6717515288943902E-3</v>
      </c>
      <c r="E108" s="3">
        <v>-1.56684287972097E-3</v>
      </c>
      <c r="F108" s="3">
        <v>1.87633902375786E-2</v>
      </c>
      <c r="G108" s="3">
        <v>2.5008036862408899E-2</v>
      </c>
      <c r="H108" s="3">
        <v>2.5809233825124501E-2</v>
      </c>
      <c r="I108" s="3">
        <v>2.2828607098270001E-2</v>
      </c>
      <c r="J108" s="3">
        <v>3.5409141860754799E-2</v>
      </c>
      <c r="K108" s="3">
        <v>2.0076263337062299E-2</v>
      </c>
      <c r="L108" s="3">
        <v>2.54593052050659E-2</v>
      </c>
      <c r="M108" s="3">
        <v>3.2692816319959503E-2</v>
      </c>
      <c r="N108" s="3">
        <v>2.8729232550888599E-2</v>
      </c>
      <c r="O108" s="3">
        <v>0.111279515956359</v>
      </c>
      <c r="P108" s="3">
        <v>0.258706196522971</v>
      </c>
    </row>
    <row r="109" spans="1:16" x14ac:dyDescent="0.3">
      <c r="A109" s="15"/>
      <c r="B109" s="15"/>
    </row>
    <row r="110" spans="1:16" x14ac:dyDescent="0.3">
      <c r="A110" s="13" t="s">
        <v>42</v>
      </c>
      <c r="B110" s="15"/>
    </row>
    <row r="111" spans="1:16" x14ac:dyDescent="0.3">
      <c r="A111" s="14" t="s">
        <v>43</v>
      </c>
      <c r="B111" s="15"/>
    </row>
    <row r="112" spans="1:16" x14ac:dyDescent="0.3">
      <c r="A112" s="14" t="s">
        <v>44</v>
      </c>
      <c r="B112" s="15"/>
    </row>
    <row r="113" spans="1:2" x14ac:dyDescent="0.3">
      <c r="A113" s="14" t="s">
        <v>45</v>
      </c>
      <c r="B113" s="15"/>
    </row>
    <row r="114" spans="1:2" x14ac:dyDescent="0.3">
      <c r="A114" s="14" t="s">
        <v>46</v>
      </c>
      <c r="B114" s="15"/>
    </row>
    <row r="115" spans="1:2" x14ac:dyDescent="0.3">
      <c r="A115" s="14" t="s">
        <v>47</v>
      </c>
      <c r="B115" s="15"/>
    </row>
    <row r="116" spans="1:2" x14ac:dyDescent="0.3">
      <c r="A116" s="14" t="s">
        <v>56</v>
      </c>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42:O42"/>
    <mergeCell ref="C76:N7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167</v>
      </c>
      <c r="B1" s="15"/>
    </row>
    <row r="2" spans="1:15" ht="15.6" x14ac:dyDescent="0.3">
      <c r="A2" s="12" t="s">
        <v>165</v>
      </c>
      <c r="B2" s="15"/>
    </row>
    <row r="3" spans="1:15" ht="15.6" x14ac:dyDescent="0.3">
      <c r="A3" s="12" t="s">
        <v>35</v>
      </c>
      <c r="B3" s="15"/>
    </row>
    <row r="4" spans="1:15" ht="15.6" x14ac:dyDescent="0.3">
      <c r="A4" s="12" t="s">
        <v>60</v>
      </c>
      <c r="B4" s="15"/>
    </row>
    <row r="5" spans="1:15" x14ac:dyDescent="0.3">
      <c r="A5" s="15"/>
      <c r="B5" s="15"/>
    </row>
    <row r="6" spans="1:15" x14ac:dyDescent="0.3">
      <c r="A6" s="16" t="str">
        <f>HYPERLINK("#'Table of contents'!A37",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57</v>
      </c>
      <c r="C9" s="1">
        <v>17107</v>
      </c>
      <c r="D9" s="1">
        <v>18226</v>
      </c>
      <c r="E9" s="1">
        <v>19138</v>
      </c>
      <c r="F9" s="1">
        <v>20077</v>
      </c>
      <c r="G9" s="1">
        <v>21201</v>
      </c>
      <c r="H9" s="1">
        <v>22315</v>
      </c>
      <c r="I9" s="1">
        <v>23400</v>
      </c>
      <c r="J9" s="1">
        <v>24476</v>
      </c>
      <c r="K9" s="1">
        <v>25759</v>
      </c>
      <c r="L9" s="1">
        <v>26762</v>
      </c>
      <c r="M9" s="1">
        <v>27955</v>
      </c>
      <c r="N9" s="1">
        <v>29313</v>
      </c>
      <c r="O9" s="1">
        <v>30521</v>
      </c>
    </row>
    <row r="10" spans="1:15" x14ac:dyDescent="0.3">
      <c r="A10" s="7" t="s">
        <v>13</v>
      </c>
      <c r="B10" s="7" t="s">
        <v>58</v>
      </c>
      <c r="C10" s="1">
        <v>37232</v>
      </c>
      <c r="D10" s="1">
        <v>38252</v>
      </c>
      <c r="E10" s="1">
        <v>38713</v>
      </c>
      <c r="F10" s="1">
        <v>39094</v>
      </c>
      <c r="G10" s="1">
        <v>39853</v>
      </c>
      <c r="H10" s="1">
        <v>40665</v>
      </c>
      <c r="I10" s="1">
        <v>41347</v>
      </c>
      <c r="J10" s="1">
        <v>41850</v>
      </c>
      <c r="K10" s="1">
        <v>42774</v>
      </c>
      <c r="L10" s="1">
        <v>43233</v>
      </c>
      <c r="M10" s="1">
        <v>44086</v>
      </c>
      <c r="N10" s="1">
        <v>45290</v>
      </c>
      <c r="O10" s="1">
        <v>46159</v>
      </c>
    </row>
    <row r="11" spans="1:15" x14ac:dyDescent="0.3">
      <c r="A11" s="7" t="s">
        <v>14</v>
      </c>
      <c r="B11" s="7" t="s">
        <v>57</v>
      </c>
      <c r="C11" s="1">
        <v>591</v>
      </c>
      <c r="D11" s="1">
        <v>625</v>
      </c>
      <c r="E11" s="1">
        <v>643</v>
      </c>
      <c r="F11" s="1">
        <v>662</v>
      </c>
      <c r="G11" s="1">
        <v>695</v>
      </c>
      <c r="H11" s="1">
        <v>719</v>
      </c>
      <c r="I11" s="1">
        <v>753</v>
      </c>
      <c r="J11" s="1">
        <v>799</v>
      </c>
      <c r="K11" s="1">
        <v>841</v>
      </c>
      <c r="L11" s="1">
        <v>898</v>
      </c>
      <c r="M11" s="1">
        <v>943</v>
      </c>
      <c r="N11" s="1">
        <v>975</v>
      </c>
      <c r="O11" s="1">
        <v>1000</v>
      </c>
    </row>
    <row r="12" spans="1:15" x14ac:dyDescent="0.3">
      <c r="A12" s="7" t="s">
        <v>14</v>
      </c>
      <c r="B12" s="7" t="s">
        <v>58</v>
      </c>
      <c r="C12" s="1">
        <v>1192</v>
      </c>
      <c r="D12" s="1">
        <v>1222</v>
      </c>
      <c r="E12" s="1">
        <v>1233</v>
      </c>
      <c r="F12" s="1">
        <v>1232</v>
      </c>
      <c r="G12" s="1">
        <v>1286</v>
      </c>
      <c r="H12" s="1">
        <v>1294</v>
      </c>
      <c r="I12" s="1">
        <v>1315</v>
      </c>
      <c r="J12" s="1">
        <v>1318</v>
      </c>
      <c r="K12" s="1">
        <v>1361</v>
      </c>
      <c r="L12" s="1">
        <v>1387</v>
      </c>
      <c r="M12" s="1">
        <v>1413</v>
      </c>
      <c r="N12" s="1">
        <v>1430</v>
      </c>
      <c r="O12" s="1">
        <v>1440</v>
      </c>
    </row>
    <row r="13" spans="1:15" x14ac:dyDescent="0.3">
      <c r="A13" s="7" t="s">
        <v>15</v>
      </c>
      <c r="B13" s="7" t="s">
        <v>57</v>
      </c>
      <c r="C13" s="1">
        <v>2004</v>
      </c>
      <c r="D13" s="1">
        <v>2100</v>
      </c>
      <c r="E13" s="1">
        <v>2226</v>
      </c>
      <c r="F13" s="1">
        <v>2333</v>
      </c>
      <c r="G13" s="1">
        <v>2414</v>
      </c>
      <c r="H13" s="1">
        <v>2516</v>
      </c>
      <c r="I13" s="1">
        <v>2635</v>
      </c>
      <c r="J13" s="1">
        <v>2761</v>
      </c>
      <c r="K13" s="1">
        <v>2922</v>
      </c>
      <c r="L13" s="1">
        <v>3032</v>
      </c>
      <c r="M13" s="1">
        <v>3154</v>
      </c>
      <c r="N13" s="1">
        <v>3239</v>
      </c>
      <c r="O13" s="1">
        <v>3340</v>
      </c>
    </row>
    <row r="14" spans="1:15" x14ac:dyDescent="0.3">
      <c r="A14" s="7" t="s">
        <v>15</v>
      </c>
      <c r="B14" s="7" t="s">
        <v>58</v>
      </c>
      <c r="C14" s="1">
        <v>3824</v>
      </c>
      <c r="D14" s="1">
        <v>3894</v>
      </c>
      <c r="E14" s="1">
        <v>3895</v>
      </c>
      <c r="F14" s="1">
        <v>3907</v>
      </c>
      <c r="G14" s="1">
        <v>3951</v>
      </c>
      <c r="H14" s="1">
        <v>3944</v>
      </c>
      <c r="I14" s="1">
        <v>3977</v>
      </c>
      <c r="J14" s="1">
        <v>4011</v>
      </c>
      <c r="K14" s="1">
        <v>4073</v>
      </c>
      <c r="L14" s="1">
        <v>4127</v>
      </c>
      <c r="M14" s="1">
        <v>4150</v>
      </c>
      <c r="N14" s="1">
        <v>4152</v>
      </c>
      <c r="O14" s="1">
        <v>4136</v>
      </c>
    </row>
    <row r="15" spans="1:15" x14ac:dyDescent="0.3">
      <c r="A15" s="7" t="s">
        <v>16</v>
      </c>
      <c r="B15" s="7" t="s">
        <v>57</v>
      </c>
      <c r="C15" s="1">
        <v>861</v>
      </c>
      <c r="D15" s="1">
        <v>897</v>
      </c>
      <c r="E15" s="1">
        <v>931</v>
      </c>
      <c r="F15" s="1">
        <v>972</v>
      </c>
      <c r="G15" s="1">
        <v>1002</v>
      </c>
      <c r="H15" s="1">
        <v>1045</v>
      </c>
      <c r="I15" s="1">
        <v>1096</v>
      </c>
      <c r="J15" s="1">
        <v>1138</v>
      </c>
      <c r="K15" s="1">
        <v>1209</v>
      </c>
      <c r="L15" s="1">
        <v>1283</v>
      </c>
      <c r="M15" s="1">
        <v>1327</v>
      </c>
      <c r="N15" s="1">
        <v>1391</v>
      </c>
      <c r="O15" s="1">
        <v>1443</v>
      </c>
    </row>
    <row r="16" spans="1:15" x14ac:dyDescent="0.3">
      <c r="A16" s="7" t="s">
        <v>16</v>
      </c>
      <c r="B16" s="7" t="s">
        <v>58</v>
      </c>
      <c r="C16" s="1">
        <v>2087</v>
      </c>
      <c r="D16" s="1">
        <v>2124</v>
      </c>
      <c r="E16" s="1">
        <v>2105</v>
      </c>
      <c r="F16" s="1">
        <v>2098</v>
      </c>
      <c r="G16" s="1">
        <v>2133</v>
      </c>
      <c r="H16" s="1">
        <v>2148</v>
      </c>
      <c r="I16" s="1">
        <v>2157</v>
      </c>
      <c r="J16" s="1">
        <v>2181</v>
      </c>
      <c r="K16" s="1">
        <v>2257</v>
      </c>
      <c r="L16" s="1">
        <v>2286</v>
      </c>
      <c r="M16" s="1">
        <v>2299</v>
      </c>
      <c r="N16" s="1">
        <v>2345</v>
      </c>
      <c r="O16" s="1">
        <v>2378</v>
      </c>
    </row>
    <row r="17" spans="1:15" x14ac:dyDescent="0.3">
      <c r="A17" s="7" t="s">
        <v>17</v>
      </c>
      <c r="B17" s="7" t="s">
        <v>57</v>
      </c>
      <c r="C17" s="1">
        <v>1356</v>
      </c>
      <c r="D17" s="1">
        <v>1327</v>
      </c>
      <c r="E17" s="1">
        <v>1159</v>
      </c>
      <c r="F17" s="1">
        <v>772</v>
      </c>
      <c r="G17" s="1">
        <v>562</v>
      </c>
      <c r="H17" s="1">
        <v>508</v>
      </c>
      <c r="I17" s="1">
        <v>519</v>
      </c>
      <c r="J17" s="1">
        <v>517</v>
      </c>
      <c r="K17" s="1">
        <v>564</v>
      </c>
      <c r="L17" s="1">
        <v>534</v>
      </c>
      <c r="M17" s="1">
        <v>464</v>
      </c>
      <c r="N17" s="1">
        <v>486</v>
      </c>
      <c r="O17" s="1">
        <v>650</v>
      </c>
    </row>
    <row r="18" spans="1:15" x14ac:dyDescent="0.3">
      <c r="A18" s="7" t="s">
        <v>17</v>
      </c>
      <c r="B18" s="7" t="s">
        <v>58</v>
      </c>
      <c r="C18" s="1">
        <v>4324</v>
      </c>
      <c r="D18" s="1">
        <v>4098</v>
      </c>
      <c r="E18" s="1">
        <v>3353</v>
      </c>
      <c r="F18" s="1">
        <v>2134</v>
      </c>
      <c r="G18" s="1">
        <v>1559</v>
      </c>
      <c r="H18" s="1">
        <v>1369</v>
      </c>
      <c r="I18" s="1">
        <v>1299</v>
      </c>
      <c r="J18" s="1">
        <v>1239</v>
      </c>
      <c r="K18" s="1">
        <v>1373</v>
      </c>
      <c r="L18" s="1">
        <v>1260</v>
      </c>
      <c r="M18" s="1">
        <v>1170</v>
      </c>
      <c r="N18" s="1">
        <v>1183</v>
      </c>
      <c r="O18" s="1">
        <v>1317</v>
      </c>
    </row>
    <row r="19" spans="1:15" x14ac:dyDescent="0.3">
      <c r="A19" s="10" t="s">
        <v>18</v>
      </c>
      <c r="B19" s="10" t="s">
        <v>18</v>
      </c>
      <c r="C19" s="5">
        <v>70578</v>
      </c>
      <c r="D19" s="5">
        <v>72765</v>
      </c>
      <c r="E19" s="5">
        <v>73396</v>
      </c>
      <c r="F19" s="5">
        <v>73281</v>
      </c>
      <c r="G19" s="5">
        <v>74656</v>
      </c>
      <c r="H19" s="5">
        <v>76523</v>
      </c>
      <c r="I19" s="5">
        <v>78498</v>
      </c>
      <c r="J19" s="5">
        <v>80290</v>
      </c>
      <c r="K19" s="5">
        <v>83133</v>
      </c>
      <c r="L19" s="5">
        <v>84802</v>
      </c>
      <c r="M19" s="5">
        <v>86961</v>
      </c>
      <c r="N19" s="5">
        <v>89804</v>
      </c>
      <c r="O19" s="5">
        <v>92384</v>
      </c>
    </row>
    <row r="20" spans="1:15" x14ac:dyDescent="0.3">
      <c r="A20" s="15"/>
      <c r="B20" s="15"/>
    </row>
    <row r="21" spans="1:15" x14ac:dyDescent="0.3">
      <c r="A21" s="15"/>
      <c r="B21" s="15"/>
    </row>
    <row r="22" spans="1:15" x14ac:dyDescent="0.3">
      <c r="A22" s="15"/>
      <c r="B22" s="15"/>
      <c r="C22" s="18" t="s">
        <v>37</v>
      </c>
      <c r="D22" s="19"/>
      <c r="E22" s="19"/>
      <c r="F22" s="19"/>
      <c r="G22" s="19"/>
      <c r="H22" s="19"/>
      <c r="I22" s="19"/>
      <c r="J22" s="19"/>
      <c r="K22" s="19"/>
      <c r="L22" s="19"/>
      <c r="M22" s="19"/>
      <c r="N22" s="19"/>
      <c r="O22" s="19"/>
    </row>
    <row r="23" spans="1:15" x14ac:dyDescent="0.3">
      <c r="A23" s="9" t="s">
        <v>41</v>
      </c>
      <c r="B23" s="9" t="s">
        <v>41</v>
      </c>
      <c r="C23" s="4" t="s">
        <v>0</v>
      </c>
      <c r="D23" s="4" t="s">
        <v>1</v>
      </c>
      <c r="E23" s="4" t="s">
        <v>2</v>
      </c>
      <c r="F23" s="4" t="s">
        <v>3</v>
      </c>
      <c r="G23" s="4" t="s">
        <v>4</v>
      </c>
      <c r="H23" s="4" t="s">
        <v>5</v>
      </c>
      <c r="I23" s="4" t="s">
        <v>6</v>
      </c>
      <c r="J23" s="4" t="s">
        <v>7</v>
      </c>
      <c r="K23" s="4" t="s">
        <v>8</v>
      </c>
      <c r="L23" s="4" t="s">
        <v>9</v>
      </c>
      <c r="M23" s="4" t="s">
        <v>10</v>
      </c>
      <c r="N23" s="4" t="s">
        <v>11</v>
      </c>
      <c r="O23" s="4" t="s">
        <v>12</v>
      </c>
    </row>
    <row r="24" spans="1:15" x14ac:dyDescent="0.3">
      <c r="A24" s="8" t="s">
        <v>13</v>
      </c>
      <c r="B24" s="8" t="s">
        <v>57</v>
      </c>
      <c r="C24" s="2">
        <v>0.31481992675610498</v>
      </c>
      <c r="D24" s="2">
        <v>0.32270972768157502</v>
      </c>
      <c r="E24" s="2">
        <v>0.33081537052082099</v>
      </c>
      <c r="F24" s="2">
        <v>0.339304726977742</v>
      </c>
      <c r="G24" s="2">
        <v>0.34724997543158498</v>
      </c>
      <c r="H24" s="2">
        <v>0.35431883137504</v>
      </c>
      <c r="I24" s="2">
        <v>0.36140670610221298</v>
      </c>
      <c r="J24" s="2">
        <v>0.369025721436541</v>
      </c>
      <c r="K24" s="2">
        <v>0.37586272306771901</v>
      </c>
      <c r="L24" s="2">
        <v>0.38234159582827298</v>
      </c>
      <c r="M24" s="2">
        <v>0.38804292000388702</v>
      </c>
      <c r="N24" s="2">
        <v>0.39291985576987498</v>
      </c>
      <c r="O24" s="2">
        <v>0.39803077725612901</v>
      </c>
    </row>
    <row r="25" spans="1:15" x14ac:dyDescent="0.3">
      <c r="A25" s="8" t="s">
        <v>13</v>
      </c>
      <c r="B25" s="8" t="s">
        <v>58</v>
      </c>
      <c r="C25" s="2">
        <v>0.68518007324389496</v>
      </c>
      <c r="D25" s="2">
        <v>0.67729027231842498</v>
      </c>
      <c r="E25" s="2">
        <v>0.66918462947917901</v>
      </c>
      <c r="F25" s="2">
        <v>0.66069527302225795</v>
      </c>
      <c r="G25" s="2">
        <v>0.65275002456841502</v>
      </c>
      <c r="H25" s="2">
        <v>0.64568116862495994</v>
      </c>
      <c r="I25" s="2">
        <v>0.63859329389778696</v>
      </c>
      <c r="J25" s="2">
        <v>0.630974278563459</v>
      </c>
      <c r="K25" s="2">
        <v>0.62413727693228105</v>
      </c>
      <c r="L25" s="2">
        <v>0.61765840417172702</v>
      </c>
      <c r="M25" s="2">
        <v>0.61195707999611304</v>
      </c>
      <c r="N25" s="2">
        <v>0.60708014423012502</v>
      </c>
      <c r="O25" s="2">
        <v>0.60196922274387099</v>
      </c>
    </row>
    <row r="26" spans="1:15" x14ac:dyDescent="0.3">
      <c r="A26" s="8" t="s">
        <v>14</v>
      </c>
      <c r="B26" s="8" t="s">
        <v>57</v>
      </c>
      <c r="C26" s="2">
        <v>0.331463825014021</v>
      </c>
      <c r="D26" s="2">
        <v>0.33838657282078999</v>
      </c>
      <c r="E26" s="2">
        <v>0.34275053304904102</v>
      </c>
      <c r="F26" s="2">
        <v>0.349524815205913</v>
      </c>
      <c r="G26" s="2">
        <v>0.35083291267036798</v>
      </c>
      <c r="H26" s="2">
        <v>0.35717834078489802</v>
      </c>
      <c r="I26" s="2">
        <v>0.36411992263056098</v>
      </c>
      <c r="J26" s="2">
        <v>0.37742087860179502</v>
      </c>
      <c r="K26" s="2">
        <v>0.38192552225249798</v>
      </c>
      <c r="L26" s="2">
        <v>0.39299781181619298</v>
      </c>
      <c r="M26" s="2">
        <v>0.40025466893039002</v>
      </c>
      <c r="N26" s="2">
        <v>0.40540540540540498</v>
      </c>
      <c r="O26" s="2">
        <v>0.409836065573771</v>
      </c>
    </row>
    <row r="27" spans="1:15" x14ac:dyDescent="0.3">
      <c r="A27" s="8" t="s">
        <v>14</v>
      </c>
      <c r="B27" s="8" t="s">
        <v>58</v>
      </c>
      <c r="C27" s="2">
        <v>0.66853617498597895</v>
      </c>
      <c r="D27" s="2">
        <v>0.66161342717921001</v>
      </c>
      <c r="E27" s="2">
        <v>0.65724946695095998</v>
      </c>
      <c r="F27" s="2">
        <v>0.65047518479408695</v>
      </c>
      <c r="G27" s="2">
        <v>0.64916708732963102</v>
      </c>
      <c r="H27" s="2">
        <v>0.64282165921510204</v>
      </c>
      <c r="I27" s="2">
        <v>0.63588007736943897</v>
      </c>
      <c r="J27" s="2">
        <v>0.62257912139820504</v>
      </c>
      <c r="K27" s="2">
        <v>0.61807447774750202</v>
      </c>
      <c r="L27" s="2">
        <v>0.60700218818380702</v>
      </c>
      <c r="M27" s="2">
        <v>0.59974533106960903</v>
      </c>
      <c r="N27" s="2">
        <v>0.59459459459459496</v>
      </c>
      <c r="O27" s="2">
        <v>0.59016393442622905</v>
      </c>
    </row>
    <row r="28" spans="1:15" x14ac:dyDescent="0.3">
      <c r="A28" s="8" t="s">
        <v>15</v>
      </c>
      <c r="B28" s="8" t="s">
        <v>57</v>
      </c>
      <c r="C28" s="2">
        <v>0.34385724090597097</v>
      </c>
      <c r="D28" s="2">
        <v>0.35035035035035</v>
      </c>
      <c r="E28" s="2">
        <v>0.36366606763600701</v>
      </c>
      <c r="F28" s="2">
        <v>0.37387820512820502</v>
      </c>
      <c r="G28" s="2">
        <v>0.37926158680282801</v>
      </c>
      <c r="H28" s="2">
        <v>0.38947368421052603</v>
      </c>
      <c r="I28" s="2">
        <v>0.39851784633998799</v>
      </c>
      <c r="J28" s="2">
        <v>0.407708210277614</v>
      </c>
      <c r="K28" s="2">
        <v>0.41772694781987102</v>
      </c>
      <c r="L28" s="2">
        <v>0.42352283838524901</v>
      </c>
      <c r="M28" s="2">
        <v>0.43181818181818199</v>
      </c>
      <c r="N28" s="2">
        <v>0.43823569205790802</v>
      </c>
      <c r="O28" s="2">
        <v>0.44676297485286198</v>
      </c>
    </row>
    <row r="29" spans="1:15" x14ac:dyDescent="0.3">
      <c r="A29" s="8" t="s">
        <v>15</v>
      </c>
      <c r="B29" s="8" t="s">
        <v>58</v>
      </c>
      <c r="C29" s="2">
        <v>0.65614275909402897</v>
      </c>
      <c r="D29" s="2">
        <v>0.64964964964965</v>
      </c>
      <c r="E29" s="2">
        <v>0.63633393236399305</v>
      </c>
      <c r="F29" s="2">
        <v>0.62612179487179498</v>
      </c>
      <c r="G29" s="2">
        <v>0.62073841319717205</v>
      </c>
      <c r="H29" s="2">
        <v>0.61052631578947403</v>
      </c>
      <c r="I29" s="2">
        <v>0.60148215366001201</v>
      </c>
      <c r="J29" s="2">
        <v>0.59229178972238605</v>
      </c>
      <c r="K29" s="2">
        <v>0.58227305218012904</v>
      </c>
      <c r="L29" s="2">
        <v>0.57647716161475104</v>
      </c>
      <c r="M29" s="2">
        <v>0.56818181818181801</v>
      </c>
      <c r="N29" s="2">
        <v>0.56176430794209198</v>
      </c>
      <c r="O29" s="2">
        <v>0.55323702514713702</v>
      </c>
    </row>
    <row r="30" spans="1:15" x14ac:dyDescent="0.3">
      <c r="A30" s="8" t="s">
        <v>16</v>
      </c>
      <c r="B30" s="8" t="s">
        <v>57</v>
      </c>
      <c r="C30" s="2">
        <v>0.29206241519674397</v>
      </c>
      <c r="D30" s="2">
        <v>0.29692154915590901</v>
      </c>
      <c r="E30" s="2">
        <v>0.30665349143609999</v>
      </c>
      <c r="F30" s="2">
        <v>0.316612377850163</v>
      </c>
      <c r="G30" s="2">
        <v>0.31961722488038302</v>
      </c>
      <c r="H30" s="2">
        <v>0.32727842154713399</v>
      </c>
      <c r="I30" s="2">
        <v>0.33691976636950499</v>
      </c>
      <c r="J30" s="2">
        <v>0.34287435974691199</v>
      </c>
      <c r="K30" s="2">
        <v>0.348817080207732</v>
      </c>
      <c r="L30" s="2">
        <v>0.35948444942560898</v>
      </c>
      <c r="M30" s="2">
        <v>0.36596800882515201</v>
      </c>
      <c r="N30" s="2">
        <v>0.372323340471092</v>
      </c>
      <c r="O30" s="2">
        <v>0.37764982988746398</v>
      </c>
    </row>
    <row r="31" spans="1:15" x14ac:dyDescent="0.3">
      <c r="A31" s="8" t="s">
        <v>16</v>
      </c>
      <c r="B31" s="8" t="s">
        <v>58</v>
      </c>
      <c r="C31" s="2">
        <v>0.70793758480325597</v>
      </c>
      <c r="D31" s="2">
        <v>0.70307845084409104</v>
      </c>
      <c r="E31" s="2">
        <v>0.69334650856390001</v>
      </c>
      <c r="F31" s="2">
        <v>0.68338762214983695</v>
      </c>
      <c r="G31" s="2">
        <v>0.68038277511961698</v>
      </c>
      <c r="H31" s="2">
        <v>0.67272157845286595</v>
      </c>
      <c r="I31" s="2">
        <v>0.66308023363049495</v>
      </c>
      <c r="J31" s="2">
        <v>0.65712564025308795</v>
      </c>
      <c r="K31" s="2">
        <v>0.65118291979226794</v>
      </c>
      <c r="L31" s="2">
        <v>0.64051555057439102</v>
      </c>
      <c r="M31" s="2">
        <v>0.63403199117484799</v>
      </c>
      <c r="N31" s="2">
        <v>0.62767665952890805</v>
      </c>
      <c r="O31" s="2">
        <v>0.62235017011253602</v>
      </c>
    </row>
    <row r="32" spans="1:15" x14ac:dyDescent="0.3">
      <c r="A32" s="8" t="s">
        <v>17</v>
      </c>
      <c r="B32" s="8" t="s">
        <v>57</v>
      </c>
      <c r="C32" s="2">
        <v>0.238732394366197</v>
      </c>
      <c r="D32" s="2">
        <v>0.24460829493087599</v>
      </c>
      <c r="E32" s="2">
        <v>0.25687056737588698</v>
      </c>
      <c r="F32" s="2">
        <v>0.26565726083964197</v>
      </c>
      <c r="G32" s="2">
        <v>0.264969354078265</v>
      </c>
      <c r="H32" s="2">
        <v>0.27064464571124103</v>
      </c>
      <c r="I32" s="2">
        <v>0.28547854785478499</v>
      </c>
      <c r="J32" s="2">
        <v>0.29441913439635498</v>
      </c>
      <c r="K32" s="2">
        <v>0.29117191533298897</v>
      </c>
      <c r="L32" s="2">
        <v>0.29765886287625398</v>
      </c>
      <c r="M32" s="2">
        <v>0.28396572827417399</v>
      </c>
      <c r="N32" s="2">
        <v>0.29119233073696799</v>
      </c>
      <c r="O32" s="2">
        <v>0.330452465683782</v>
      </c>
    </row>
    <row r="33" spans="1:16" x14ac:dyDescent="0.3">
      <c r="A33" s="8" t="s">
        <v>17</v>
      </c>
      <c r="B33" s="8" t="s">
        <v>58</v>
      </c>
      <c r="C33" s="2">
        <v>0.76126760563380302</v>
      </c>
      <c r="D33" s="2">
        <v>0.75539170506912401</v>
      </c>
      <c r="E33" s="2">
        <v>0.74312943262411302</v>
      </c>
      <c r="F33" s="2">
        <v>0.73434273916035797</v>
      </c>
      <c r="G33" s="2">
        <v>0.73503064592173495</v>
      </c>
      <c r="H33" s="2">
        <v>0.72935535428875897</v>
      </c>
      <c r="I33" s="2">
        <v>0.71452145214521501</v>
      </c>
      <c r="J33" s="2">
        <v>0.70558086560364497</v>
      </c>
      <c r="K33" s="2">
        <v>0.70882808466701097</v>
      </c>
      <c r="L33" s="2">
        <v>0.70234113712374602</v>
      </c>
      <c r="M33" s="2">
        <v>0.71603427172582601</v>
      </c>
      <c r="N33" s="2">
        <v>0.70880766926303196</v>
      </c>
      <c r="O33" s="2">
        <v>0.66954753431621805</v>
      </c>
    </row>
    <row r="34" spans="1:16" x14ac:dyDescent="0.3">
      <c r="A34" s="15"/>
      <c r="B34" s="15"/>
    </row>
    <row r="35" spans="1:16" x14ac:dyDescent="0.3">
      <c r="A35" s="15"/>
      <c r="B35" s="15"/>
    </row>
    <row r="36" spans="1:16" x14ac:dyDescent="0.3">
      <c r="A36" s="15"/>
      <c r="B36" s="13"/>
      <c r="C36" s="18" t="s">
        <v>38</v>
      </c>
      <c r="D36" s="18"/>
      <c r="E36" s="18"/>
      <c r="F36" s="18"/>
      <c r="G36" s="18"/>
      <c r="H36" s="18"/>
      <c r="I36" s="18"/>
      <c r="J36" s="18"/>
      <c r="K36" s="18"/>
      <c r="L36" s="18"/>
      <c r="M36" s="18"/>
      <c r="N36" s="18"/>
      <c r="O36" s="6" t="s">
        <v>39</v>
      </c>
      <c r="P36" s="6" t="s">
        <v>40</v>
      </c>
    </row>
    <row r="37" spans="1:16" x14ac:dyDescent="0.3">
      <c r="A37" s="9" t="s">
        <v>41</v>
      </c>
      <c r="B37" s="9" t="s">
        <v>41</v>
      </c>
      <c r="C37" s="4" t="s">
        <v>19</v>
      </c>
      <c r="D37" s="4" t="s">
        <v>20</v>
      </c>
      <c r="E37" s="4" t="s">
        <v>21</v>
      </c>
      <c r="F37" s="4" t="s">
        <v>22</v>
      </c>
      <c r="G37" s="4" t="s">
        <v>23</v>
      </c>
      <c r="H37" s="4" t="s">
        <v>24</v>
      </c>
      <c r="I37" s="4" t="s">
        <v>25</v>
      </c>
      <c r="J37" s="4" t="s">
        <v>26</v>
      </c>
      <c r="K37" s="4" t="s">
        <v>27</v>
      </c>
      <c r="L37" s="4" t="s">
        <v>28</v>
      </c>
      <c r="M37" s="4" t="s">
        <v>29</v>
      </c>
      <c r="N37" s="4" t="s">
        <v>30</v>
      </c>
      <c r="O37" s="4" t="s">
        <v>31</v>
      </c>
      <c r="P37" s="4" t="s">
        <v>32</v>
      </c>
    </row>
    <row r="38" spans="1:16" x14ac:dyDescent="0.3">
      <c r="A38" s="8" t="s">
        <v>13</v>
      </c>
      <c r="B38" s="8" t="s">
        <v>57</v>
      </c>
      <c r="C38" s="2">
        <v>6.54118197229204E-2</v>
      </c>
      <c r="D38" s="2">
        <v>5.0038406671787598E-2</v>
      </c>
      <c r="E38" s="2">
        <v>4.9064688055178197E-2</v>
      </c>
      <c r="F38" s="2">
        <v>5.5984459829655803E-2</v>
      </c>
      <c r="G38" s="2">
        <v>5.2544691288146803E-2</v>
      </c>
      <c r="H38" s="2">
        <v>4.8622003136903402E-2</v>
      </c>
      <c r="I38" s="2">
        <v>4.5982905982905997E-2</v>
      </c>
      <c r="J38" s="2">
        <v>5.2418695865337497E-2</v>
      </c>
      <c r="K38" s="2">
        <v>3.8937846966108899E-2</v>
      </c>
      <c r="L38" s="2">
        <v>4.45781331739033E-2</v>
      </c>
      <c r="M38" s="2">
        <v>4.8578071901269899E-2</v>
      </c>
      <c r="N38" s="2">
        <v>4.1210384471053803E-2</v>
      </c>
      <c r="O38" s="3">
        <v>0.184867424977678</v>
      </c>
      <c r="P38" s="3">
        <v>0.59478524401713895</v>
      </c>
    </row>
    <row r="39" spans="1:16" x14ac:dyDescent="0.3">
      <c r="A39" s="8" t="s">
        <v>13</v>
      </c>
      <c r="B39" s="8" t="s">
        <v>58</v>
      </c>
      <c r="C39" s="2">
        <v>2.7395788568972901E-2</v>
      </c>
      <c r="D39" s="2">
        <v>1.20516574296769E-2</v>
      </c>
      <c r="E39" s="2">
        <v>9.8416552579236906E-3</v>
      </c>
      <c r="F39" s="2">
        <v>1.9414743950478298E-2</v>
      </c>
      <c r="G39" s="2">
        <v>2.0374877675457301E-2</v>
      </c>
      <c r="H39" s="2">
        <v>1.6771179146686299E-2</v>
      </c>
      <c r="I39" s="2">
        <v>1.2165332430406101E-2</v>
      </c>
      <c r="J39" s="2">
        <v>2.2078853046595001E-2</v>
      </c>
      <c r="K39" s="2">
        <v>1.07308177865058E-2</v>
      </c>
      <c r="L39" s="2">
        <v>1.9730298614484301E-2</v>
      </c>
      <c r="M39" s="2">
        <v>2.7310257224515699E-2</v>
      </c>
      <c r="N39" s="2">
        <v>1.91874586001325E-2</v>
      </c>
      <c r="O39" s="3">
        <v>7.9136858839481905E-2</v>
      </c>
      <c r="P39" s="3">
        <v>0.19233849094619401</v>
      </c>
    </row>
    <row r="40" spans="1:16" x14ac:dyDescent="0.3">
      <c r="A40" s="8" t="s">
        <v>14</v>
      </c>
      <c r="B40" s="8" t="s">
        <v>57</v>
      </c>
      <c r="C40" s="2">
        <v>5.7529610829103198E-2</v>
      </c>
      <c r="D40" s="2">
        <v>2.8799999999999999E-2</v>
      </c>
      <c r="E40" s="2">
        <v>2.9548989113530301E-2</v>
      </c>
      <c r="F40" s="2">
        <v>4.9848942598187299E-2</v>
      </c>
      <c r="G40" s="2">
        <v>3.4532374100719403E-2</v>
      </c>
      <c r="H40" s="2">
        <v>4.7287899860917901E-2</v>
      </c>
      <c r="I40" s="2">
        <v>6.10889774236388E-2</v>
      </c>
      <c r="J40" s="2">
        <v>5.2565707133917401E-2</v>
      </c>
      <c r="K40" s="2">
        <v>6.7776456599286605E-2</v>
      </c>
      <c r="L40" s="2">
        <v>5.0111358574610201E-2</v>
      </c>
      <c r="M40" s="2">
        <v>3.3934252386002103E-2</v>
      </c>
      <c r="N40" s="2">
        <v>2.5641025641025599E-2</v>
      </c>
      <c r="O40" s="3">
        <v>0.18906064209274701</v>
      </c>
      <c r="P40" s="3">
        <v>0.55520995334370105</v>
      </c>
    </row>
    <row r="41" spans="1:16" x14ac:dyDescent="0.3">
      <c r="A41" s="8" t="s">
        <v>14</v>
      </c>
      <c r="B41" s="8" t="s">
        <v>58</v>
      </c>
      <c r="C41" s="2">
        <v>2.5167785234899299E-2</v>
      </c>
      <c r="D41" s="2">
        <v>9.0016366612111296E-3</v>
      </c>
      <c r="E41" s="2">
        <v>-8.1103000811029999E-4</v>
      </c>
      <c r="F41" s="2">
        <v>4.3831168831168797E-2</v>
      </c>
      <c r="G41" s="2">
        <v>6.2208398133748099E-3</v>
      </c>
      <c r="H41" s="2">
        <v>1.6228748068006199E-2</v>
      </c>
      <c r="I41" s="2">
        <v>2.2813688212927801E-3</v>
      </c>
      <c r="J41" s="2">
        <v>3.2625189681335397E-2</v>
      </c>
      <c r="K41" s="2">
        <v>1.9103600293901499E-2</v>
      </c>
      <c r="L41" s="2">
        <v>1.8745493871665499E-2</v>
      </c>
      <c r="M41" s="2">
        <v>1.20311394196745E-2</v>
      </c>
      <c r="N41" s="2">
        <v>6.9930069930069904E-3</v>
      </c>
      <c r="O41" s="3">
        <v>5.8045554739162397E-2</v>
      </c>
      <c r="P41" s="3">
        <v>0.167883211678832</v>
      </c>
    </row>
    <row r="42" spans="1:16" x14ac:dyDescent="0.3">
      <c r="A42" s="8" t="s">
        <v>15</v>
      </c>
      <c r="B42" s="8" t="s">
        <v>57</v>
      </c>
      <c r="C42" s="2">
        <v>4.7904191616766498E-2</v>
      </c>
      <c r="D42" s="2">
        <v>0.06</v>
      </c>
      <c r="E42" s="2">
        <v>4.8068283917340499E-2</v>
      </c>
      <c r="F42" s="2">
        <v>3.4719245606515202E-2</v>
      </c>
      <c r="G42" s="2">
        <v>4.2253521126760597E-2</v>
      </c>
      <c r="H42" s="2">
        <v>4.72972972972973E-2</v>
      </c>
      <c r="I42" s="2">
        <v>4.7817836812144202E-2</v>
      </c>
      <c r="J42" s="2">
        <v>5.8312205722564299E-2</v>
      </c>
      <c r="K42" s="2">
        <v>3.7645448323066398E-2</v>
      </c>
      <c r="L42" s="2">
        <v>4.0237467018469697E-2</v>
      </c>
      <c r="M42" s="2">
        <v>2.69499048826886E-2</v>
      </c>
      <c r="N42" s="2">
        <v>3.1182463723371402E-2</v>
      </c>
      <c r="O42" s="3">
        <v>0.14305270362765199</v>
      </c>
      <c r="P42" s="3">
        <v>0.50044923629829297</v>
      </c>
    </row>
    <row r="43" spans="1:16" x14ac:dyDescent="0.3">
      <c r="A43" s="8" t="s">
        <v>15</v>
      </c>
      <c r="B43" s="8" t="s">
        <v>58</v>
      </c>
      <c r="C43" s="2">
        <v>1.8305439330543901E-2</v>
      </c>
      <c r="D43" s="2">
        <v>2.56805341551104E-4</v>
      </c>
      <c r="E43" s="2">
        <v>3.0808729139922999E-3</v>
      </c>
      <c r="F43" s="2">
        <v>1.12618377271564E-2</v>
      </c>
      <c r="G43" s="2">
        <v>-1.7717033662364001E-3</v>
      </c>
      <c r="H43" s="2">
        <v>8.3671399594320503E-3</v>
      </c>
      <c r="I43" s="2">
        <v>8.54915765652502E-3</v>
      </c>
      <c r="J43" s="2">
        <v>1.54574918972825E-2</v>
      </c>
      <c r="K43" s="2">
        <v>1.32580407561994E-2</v>
      </c>
      <c r="L43" s="2">
        <v>5.5730554882481203E-3</v>
      </c>
      <c r="M43" s="2">
        <v>4.8192771084337298E-4</v>
      </c>
      <c r="N43" s="2">
        <v>-3.85356454720617E-3</v>
      </c>
      <c r="O43" s="3">
        <v>1.5467714215565901E-2</v>
      </c>
      <c r="P43" s="3">
        <v>6.1874197689345302E-2</v>
      </c>
    </row>
    <row r="44" spans="1:16" x14ac:dyDescent="0.3">
      <c r="A44" s="8" t="s">
        <v>16</v>
      </c>
      <c r="B44" s="8" t="s">
        <v>57</v>
      </c>
      <c r="C44" s="2">
        <v>4.1811846689895502E-2</v>
      </c>
      <c r="D44" s="2">
        <v>3.79041248606466E-2</v>
      </c>
      <c r="E44" s="2">
        <v>4.4038668098818498E-2</v>
      </c>
      <c r="F44" s="2">
        <v>3.0864197530864199E-2</v>
      </c>
      <c r="G44" s="2">
        <v>4.2914171656686602E-2</v>
      </c>
      <c r="H44" s="2">
        <v>4.8803827751196197E-2</v>
      </c>
      <c r="I44" s="2">
        <v>3.8321167883211701E-2</v>
      </c>
      <c r="J44" s="2">
        <v>6.2390158172232001E-2</v>
      </c>
      <c r="K44" s="2">
        <v>6.1207609594706398E-2</v>
      </c>
      <c r="L44" s="2">
        <v>3.4294621979734999E-2</v>
      </c>
      <c r="M44" s="2">
        <v>4.8229088168801802E-2</v>
      </c>
      <c r="N44" s="2">
        <v>3.7383177570093497E-2</v>
      </c>
      <c r="O44" s="3">
        <v>0.19354838709677399</v>
      </c>
      <c r="P44" s="3">
        <v>0.54994629430719699</v>
      </c>
    </row>
    <row r="45" spans="1:16" x14ac:dyDescent="0.3">
      <c r="A45" s="8" t="s">
        <v>16</v>
      </c>
      <c r="B45" s="8" t="s">
        <v>58</v>
      </c>
      <c r="C45" s="2">
        <v>1.7728797316722601E-2</v>
      </c>
      <c r="D45" s="2">
        <v>-8.9453860640301298E-3</v>
      </c>
      <c r="E45" s="2">
        <v>-3.3254156769596198E-3</v>
      </c>
      <c r="F45" s="2">
        <v>1.6682554814108699E-2</v>
      </c>
      <c r="G45" s="2">
        <v>7.0323488045007003E-3</v>
      </c>
      <c r="H45" s="2">
        <v>4.1899441340782096E-3</v>
      </c>
      <c r="I45" s="2">
        <v>1.11265646731572E-2</v>
      </c>
      <c r="J45" s="2">
        <v>3.4846400733608403E-2</v>
      </c>
      <c r="K45" s="2">
        <v>1.2848914488258799E-2</v>
      </c>
      <c r="L45" s="2">
        <v>5.6867891513560798E-3</v>
      </c>
      <c r="M45" s="2">
        <v>2.00086994345368E-2</v>
      </c>
      <c r="N45" s="2">
        <v>1.40724946695096E-2</v>
      </c>
      <c r="O45" s="3">
        <v>5.3610988037217498E-2</v>
      </c>
      <c r="P45" s="3">
        <v>0.12969121140142501</v>
      </c>
    </row>
    <row r="46" spans="1:16" x14ac:dyDescent="0.3">
      <c r="A46" s="8" t="s">
        <v>17</v>
      </c>
      <c r="B46" s="8" t="s">
        <v>57</v>
      </c>
      <c r="C46" s="2">
        <v>-2.1386430678466101E-2</v>
      </c>
      <c r="D46" s="2">
        <v>-0.126601356443105</v>
      </c>
      <c r="E46" s="2">
        <v>-0.33390854184641899</v>
      </c>
      <c r="F46" s="2">
        <v>-0.272020725388601</v>
      </c>
      <c r="G46" s="2">
        <v>-9.6085409252668993E-2</v>
      </c>
      <c r="H46" s="2">
        <v>2.16535433070866E-2</v>
      </c>
      <c r="I46" s="2">
        <v>-3.85356454720617E-3</v>
      </c>
      <c r="J46" s="2">
        <v>9.0909090909090898E-2</v>
      </c>
      <c r="K46" s="2">
        <v>-5.31914893617021E-2</v>
      </c>
      <c r="L46" s="2">
        <v>-0.131086142322097</v>
      </c>
      <c r="M46" s="2">
        <v>4.7413793103448301E-2</v>
      </c>
      <c r="N46" s="2">
        <v>0.33744855967078202</v>
      </c>
      <c r="O46" s="3">
        <v>0.15248226950354599</v>
      </c>
      <c r="P46" s="3">
        <v>-0.439171699741156</v>
      </c>
    </row>
    <row r="47" spans="1:16" x14ac:dyDescent="0.3">
      <c r="A47" s="8" t="s">
        <v>17</v>
      </c>
      <c r="B47" s="8" t="s">
        <v>58</v>
      </c>
      <c r="C47" s="2">
        <v>-5.2266419981498599E-2</v>
      </c>
      <c r="D47" s="2">
        <v>-0.18179599804782801</v>
      </c>
      <c r="E47" s="2">
        <v>-0.36355502535043199</v>
      </c>
      <c r="F47" s="2">
        <v>-0.26944704779756301</v>
      </c>
      <c r="G47" s="2">
        <v>-0.121872995509942</v>
      </c>
      <c r="H47" s="2">
        <v>-5.1132213294375499E-2</v>
      </c>
      <c r="I47" s="2">
        <v>-4.6189376443418001E-2</v>
      </c>
      <c r="J47" s="2">
        <v>0.108151735270379</v>
      </c>
      <c r="K47" s="2">
        <v>-8.2301529497450801E-2</v>
      </c>
      <c r="L47" s="2">
        <v>-7.1428571428571397E-2</v>
      </c>
      <c r="M47" s="2">
        <v>1.1111111111111099E-2</v>
      </c>
      <c r="N47" s="2">
        <v>0.113271344040575</v>
      </c>
      <c r="O47" s="3">
        <v>-4.0786598689002203E-2</v>
      </c>
      <c r="P47" s="3">
        <v>-0.60721741723829403</v>
      </c>
    </row>
    <row r="48" spans="1:16" x14ac:dyDescent="0.3">
      <c r="A48" s="11" t="s">
        <v>18</v>
      </c>
      <c r="B48" s="11" t="s">
        <v>18</v>
      </c>
      <c r="C48" s="3">
        <v>3.09869931140015E-2</v>
      </c>
      <c r="D48" s="3">
        <v>8.6717515288943902E-3</v>
      </c>
      <c r="E48" s="3">
        <v>-1.56684287972097E-3</v>
      </c>
      <c r="F48" s="3">
        <v>1.87633902375786E-2</v>
      </c>
      <c r="G48" s="3">
        <v>2.5008036862408899E-2</v>
      </c>
      <c r="H48" s="3">
        <v>2.5809233825124501E-2</v>
      </c>
      <c r="I48" s="3">
        <v>2.2828607098270001E-2</v>
      </c>
      <c r="J48" s="3">
        <v>3.5409141860754799E-2</v>
      </c>
      <c r="K48" s="3">
        <v>2.0076263337062299E-2</v>
      </c>
      <c r="L48" s="3">
        <v>2.54593052050659E-2</v>
      </c>
      <c r="M48" s="3">
        <v>3.2692816319959503E-2</v>
      </c>
      <c r="N48" s="3">
        <v>2.8729232550888599E-2</v>
      </c>
      <c r="O48" s="3">
        <v>0.111279515956359</v>
      </c>
      <c r="P48" s="3">
        <v>0.258706196522971</v>
      </c>
    </row>
    <row r="49" spans="1:2" x14ac:dyDescent="0.3">
      <c r="A49" s="15"/>
      <c r="B49" s="15"/>
    </row>
    <row r="50" spans="1:2" x14ac:dyDescent="0.3">
      <c r="A50" s="13" t="s">
        <v>42</v>
      </c>
      <c r="B50" s="15"/>
    </row>
    <row r="51" spans="1:2" x14ac:dyDescent="0.3">
      <c r="A51" s="14" t="s">
        <v>43</v>
      </c>
      <c r="B51" s="15"/>
    </row>
    <row r="52" spans="1:2" x14ac:dyDescent="0.3">
      <c r="A52" s="14" t="s">
        <v>44</v>
      </c>
      <c r="B52" s="15"/>
    </row>
    <row r="53" spans="1:2" x14ac:dyDescent="0.3">
      <c r="A53" s="14" t="s">
        <v>45</v>
      </c>
      <c r="B53" s="15"/>
    </row>
    <row r="54" spans="1:2" x14ac:dyDescent="0.3">
      <c r="A54" s="14" t="s">
        <v>46</v>
      </c>
      <c r="B54" s="15"/>
    </row>
    <row r="55" spans="1:2" x14ac:dyDescent="0.3">
      <c r="A55" s="14" t="s">
        <v>47</v>
      </c>
      <c r="B55" s="15"/>
    </row>
    <row r="56" spans="1:2" x14ac:dyDescent="0.3">
      <c r="A56" s="14" t="s">
        <v>61</v>
      </c>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22:O22"/>
    <mergeCell ref="C36:N3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168</v>
      </c>
      <c r="B1" s="15"/>
    </row>
    <row r="2" spans="1:15" ht="15.6" x14ac:dyDescent="0.3">
      <c r="A2" s="12" t="s">
        <v>165</v>
      </c>
      <c r="B2" s="15"/>
    </row>
    <row r="3" spans="1:15" ht="15.6" x14ac:dyDescent="0.3">
      <c r="A3" s="12" t="s">
        <v>35</v>
      </c>
      <c r="B3" s="15"/>
    </row>
    <row r="4" spans="1:15" ht="15.6" x14ac:dyDescent="0.3">
      <c r="A4" s="12" t="s">
        <v>60</v>
      </c>
      <c r="B4" s="15"/>
    </row>
    <row r="5" spans="1:15" ht="15.6" x14ac:dyDescent="0.3">
      <c r="A5" s="12" t="s">
        <v>55</v>
      </c>
      <c r="B5" s="15"/>
    </row>
    <row r="6" spans="1:15" x14ac:dyDescent="0.3">
      <c r="A6" s="16" t="str">
        <f>HYPERLINK("#'Table of contents'!A38",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62</v>
      </c>
      <c r="C9" s="1">
        <v>2</v>
      </c>
      <c r="D9" s="1">
        <v>6</v>
      </c>
      <c r="E9" s="1">
        <v>2</v>
      </c>
      <c r="F9" s="1">
        <v>1</v>
      </c>
      <c r="G9" s="1">
        <v>6</v>
      </c>
      <c r="H9" s="1">
        <v>0</v>
      </c>
      <c r="I9" s="1">
        <v>2</v>
      </c>
      <c r="J9" s="1">
        <v>5</v>
      </c>
      <c r="K9" s="1">
        <v>2</v>
      </c>
      <c r="L9" s="1">
        <v>2</v>
      </c>
      <c r="M9" s="1">
        <v>0</v>
      </c>
      <c r="N9" s="1">
        <v>3</v>
      </c>
      <c r="O9" s="1">
        <v>1</v>
      </c>
    </row>
    <row r="10" spans="1:15" x14ac:dyDescent="0.3">
      <c r="A10" s="7" t="s">
        <v>13</v>
      </c>
      <c r="B10" s="7" t="s">
        <v>63</v>
      </c>
      <c r="C10" s="1">
        <v>3892</v>
      </c>
      <c r="D10" s="1">
        <v>4194</v>
      </c>
      <c r="E10" s="1">
        <v>4425</v>
      </c>
      <c r="F10" s="1">
        <v>4595</v>
      </c>
      <c r="G10" s="1">
        <v>4752</v>
      </c>
      <c r="H10" s="1">
        <v>4843</v>
      </c>
      <c r="I10" s="1">
        <v>4838</v>
      </c>
      <c r="J10" s="1">
        <v>4794</v>
      </c>
      <c r="K10" s="1">
        <v>4820</v>
      </c>
      <c r="L10" s="1">
        <v>4757</v>
      </c>
      <c r="M10" s="1">
        <v>4821</v>
      </c>
      <c r="N10" s="1">
        <v>4870</v>
      </c>
      <c r="O10" s="1">
        <v>4825</v>
      </c>
    </row>
    <row r="11" spans="1:15" x14ac:dyDescent="0.3">
      <c r="A11" s="7" t="s">
        <v>13</v>
      </c>
      <c r="B11" s="7" t="s">
        <v>64</v>
      </c>
      <c r="C11" s="1">
        <v>7897</v>
      </c>
      <c r="D11" s="1">
        <v>8328</v>
      </c>
      <c r="E11" s="1">
        <v>8742</v>
      </c>
      <c r="F11" s="1">
        <v>9146</v>
      </c>
      <c r="G11" s="1">
        <v>9593</v>
      </c>
      <c r="H11" s="1">
        <v>10052</v>
      </c>
      <c r="I11" s="1">
        <v>10616</v>
      </c>
      <c r="J11" s="1">
        <v>11153</v>
      </c>
      <c r="K11" s="1">
        <v>11666</v>
      </c>
      <c r="L11" s="1">
        <v>12092</v>
      </c>
      <c r="M11" s="1">
        <v>12462</v>
      </c>
      <c r="N11" s="1">
        <v>12976</v>
      </c>
      <c r="O11" s="1">
        <v>13429</v>
      </c>
    </row>
    <row r="12" spans="1:15" x14ac:dyDescent="0.3">
      <c r="A12" s="7" t="s">
        <v>13</v>
      </c>
      <c r="B12" s="7" t="s">
        <v>65</v>
      </c>
      <c r="C12" s="1">
        <v>4054</v>
      </c>
      <c r="D12" s="1">
        <v>4366</v>
      </c>
      <c r="E12" s="1">
        <v>4661</v>
      </c>
      <c r="F12" s="1">
        <v>4990</v>
      </c>
      <c r="G12" s="1">
        <v>5416</v>
      </c>
      <c r="H12" s="1">
        <v>5869</v>
      </c>
      <c r="I12" s="1">
        <v>6267</v>
      </c>
      <c r="J12" s="1">
        <v>6685</v>
      </c>
      <c r="K12" s="1">
        <v>7189</v>
      </c>
      <c r="L12" s="1">
        <v>7671</v>
      </c>
      <c r="M12" s="1">
        <v>8223</v>
      </c>
      <c r="N12" s="1">
        <v>8739</v>
      </c>
      <c r="O12" s="1">
        <v>9243</v>
      </c>
    </row>
    <row r="13" spans="1:15" x14ac:dyDescent="0.3">
      <c r="A13" s="7" t="s">
        <v>13</v>
      </c>
      <c r="B13" s="7" t="s">
        <v>66</v>
      </c>
      <c r="C13" s="1">
        <v>1106</v>
      </c>
      <c r="D13" s="1">
        <v>1174</v>
      </c>
      <c r="E13" s="1">
        <v>1168</v>
      </c>
      <c r="F13" s="1">
        <v>1233</v>
      </c>
      <c r="G13" s="1">
        <v>1309</v>
      </c>
      <c r="H13" s="1">
        <v>1397</v>
      </c>
      <c r="I13" s="1">
        <v>1505</v>
      </c>
      <c r="J13" s="1">
        <v>1650</v>
      </c>
      <c r="K13" s="1">
        <v>1861</v>
      </c>
      <c r="L13" s="1">
        <v>2008</v>
      </c>
      <c r="M13" s="1">
        <v>2197</v>
      </c>
      <c r="N13" s="1">
        <v>2430</v>
      </c>
      <c r="O13" s="1">
        <v>2693</v>
      </c>
    </row>
    <row r="14" spans="1:15" x14ac:dyDescent="0.3">
      <c r="A14" s="7" t="s">
        <v>13</v>
      </c>
      <c r="B14" s="7" t="s">
        <v>67</v>
      </c>
      <c r="C14" s="1">
        <v>156</v>
      </c>
      <c r="D14" s="1">
        <v>158</v>
      </c>
      <c r="E14" s="1">
        <v>140</v>
      </c>
      <c r="F14" s="1">
        <v>112</v>
      </c>
      <c r="G14" s="1">
        <v>125</v>
      </c>
      <c r="H14" s="1">
        <v>154</v>
      </c>
      <c r="I14" s="1">
        <v>172</v>
      </c>
      <c r="J14" s="1">
        <v>189</v>
      </c>
      <c r="K14" s="1">
        <v>221</v>
      </c>
      <c r="L14" s="1">
        <v>232</v>
      </c>
      <c r="M14" s="1">
        <v>252</v>
      </c>
      <c r="N14" s="1">
        <v>295</v>
      </c>
      <c r="O14" s="1">
        <v>330</v>
      </c>
    </row>
    <row r="15" spans="1:15" x14ac:dyDescent="0.3">
      <c r="A15" s="7" t="s">
        <v>13</v>
      </c>
      <c r="B15" s="7" t="s">
        <v>68</v>
      </c>
      <c r="C15" s="1">
        <v>2</v>
      </c>
      <c r="D15" s="1">
        <v>2</v>
      </c>
      <c r="E15" s="1">
        <v>2</v>
      </c>
      <c r="F15" s="1">
        <v>0</v>
      </c>
      <c r="G15" s="1">
        <v>0</v>
      </c>
      <c r="H15" s="1">
        <v>1</v>
      </c>
      <c r="I15" s="1">
        <v>0</v>
      </c>
      <c r="J15" s="1">
        <v>2</v>
      </c>
      <c r="K15" s="1">
        <v>2</v>
      </c>
      <c r="L15" s="1">
        <v>0</v>
      </c>
      <c r="M15" s="1">
        <v>0</v>
      </c>
      <c r="N15" s="1">
        <v>4</v>
      </c>
      <c r="O15" s="1">
        <v>1</v>
      </c>
    </row>
    <row r="16" spans="1:15" x14ac:dyDescent="0.3">
      <c r="A16" s="7" t="s">
        <v>13</v>
      </c>
      <c r="B16" s="7" t="s">
        <v>69</v>
      </c>
      <c r="C16" s="1">
        <v>5725</v>
      </c>
      <c r="D16" s="1">
        <v>6045</v>
      </c>
      <c r="E16" s="1">
        <v>6127</v>
      </c>
      <c r="F16" s="1">
        <v>5902</v>
      </c>
      <c r="G16" s="1">
        <v>5656</v>
      </c>
      <c r="H16" s="1">
        <v>5440</v>
      </c>
      <c r="I16" s="1">
        <v>5187</v>
      </c>
      <c r="J16" s="1">
        <v>4864</v>
      </c>
      <c r="K16" s="1">
        <v>4841</v>
      </c>
      <c r="L16" s="1">
        <v>4792</v>
      </c>
      <c r="M16" s="1">
        <v>5033</v>
      </c>
      <c r="N16" s="1">
        <v>5406</v>
      </c>
      <c r="O16" s="1">
        <v>5542</v>
      </c>
    </row>
    <row r="17" spans="1:15" x14ac:dyDescent="0.3">
      <c r="A17" s="7" t="s">
        <v>13</v>
      </c>
      <c r="B17" s="7" t="s">
        <v>70</v>
      </c>
      <c r="C17" s="1">
        <v>14232</v>
      </c>
      <c r="D17" s="1">
        <v>14466</v>
      </c>
      <c r="E17" s="1">
        <v>14796</v>
      </c>
      <c r="F17" s="1">
        <v>15134</v>
      </c>
      <c r="G17" s="1">
        <v>15566</v>
      </c>
      <c r="H17" s="1">
        <v>15738</v>
      </c>
      <c r="I17" s="1">
        <v>15950</v>
      </c>
      <c r="J17" s="1">
        <v>16127</v>
      </c>
      <c r="K17" s="1">
        <v>16113</v>
      </c>
      <c r="L17" s="1">
        <v>16002</v>
      </c>
      <c r="M17" s="1">
        <v>15738</v>
      </c>
      <c r="N17" s="1">
        <v>15639</v>
      </c>
      <c r="O17" s="1">
        <v>15478</v>
      </c>
    </row>
    <row r="18" spans="1:15" x14ac:dyDescent="0.3">
      <c r="A18" s="7" t="s">
        <v>13</v>
      </c>
      <c r="B18" s="7" t="s">
        <v>71</v>
      </c>
      <c r="C18" s="1">
        <v>11142</v>
      </c>
      <c r="D18" s="1">
        <v>11428</v>
      </c>
      <c r="E18" s="1">
        <v>11751</v>
      </c>
      <c r="F18" s="1">
        <v>12159</v>
      </c>
      <c r="G18" s="1">
        <v>12435</v>
      </c>
      <c r="H18" s="1">
        <v>12875</v>
      </c>
      <c r="I18" s="1">
        <v>13172</v>
      </c>
      <c r="J18" s="1">
        <v>13476</v>
      </c>
      <c r="K18" s="1">
        <v>13821</v>
      </c>
      <c r="L18" s="1">
        <v>14169</v>
      </c>
      <c r="M18" s="1">
        <v>14431</v>
      </c>
      <c r="N18" s="1">
        <v>14836</v>
      </c>
      <c r="O18" s="1">
        <v>15225</v>
      </c>
    </row>
    <row r="19" spans="1:15" x14ac:dyDescent="0.3">
      <c r="A19" s="7" t="s">
        <v>13</v>
      </c>
      <c r="B19" s="7" t="s">
        <v>72</v>
      </c>
      <c r="C19" s="1">
        <v>5080</v>
      </c>
      <c r="D19" s="1">
        <v>5258</v>
      </c>
      <c r="E19" s="1">
        <v>5104</v>
      </c>
      <c r="F19" s="1">
        <v>5099</v>
      </c>
      <c r="G19" s="1">
        <v>5326</v>
      </c>
      <c r="H19" s="1">
        <v>5616</v>
      </c>
      <c r="I19" s="1">
        <v>5897</v>
      </c>
      <c r="J19" s="1">
        <v>6155</v>
      </c>
      <c r="K19" s="1">
        <v>6633</v>
      </c>
      <c r="L19" s="1">
        <v>6847</v>
      </c>
      <c r="M19" s="1">
        <v>7324</v>
      </c>
      <c r="N19" s="1">
        <v>7698</v>
      </c>
      <c r="O19" s="1">
        <v>8092</v>
      </c>
    </row>
    <row r="20" spans="1:15" x14ac:dyDescent="0.3">
      <c r="A20" s="7" t="s">
        <v>13</v>
      </c>
      <c r="B20" s="7" t="s">
        <v>73</v>
      </c>
      <c r="C20" s="1">
        <v>1051</v>
      </c>
      <c r="D20" s="1">
        <v>1053</v>
      </c>
      <c r="E20" s="1">
        <v>933</v>
      </c>
      <c r="F20" s="1">
        <v>800</v>
      </c>
      <c r="G20" s="1">
        <v>870</v>
      </c>
      <c r="H20" s="1">
        <v>995</v>
      </c>
      <c r="I20" s="1">
        <v>1141</v>
      </c>
      <c r="J20" s="1">
        <v>1226</v>
      </c>
      <c r="K20" s="1">
        <v>1364</v>
      </c>
      <c r="L20" s="1">
        <v>1423</v>
      </c>
      <c r="M20" s="1">
        <v>1560</v>
      </c>
      <c r="N20" s="1">
        <v>1707</v>
      </c>
      <c r="O20" s="1">
        <v>1821</v>
      </c>
    </row>
    <row r="21" spans="1:15" x14ac:dyDescent="0.3">
      <c r="A21" s="7" t="s">
        <v>14</v>
      </c>
      <c r="B21" s="7" t="s">
        <v>62</v>
      </c>
      <c r="C21" s="1">
        <v>0</v>
      </c>
      <c r="D21" s="1">
        <v>0</v>
      </c>
      <c r="E21" s="1">
        <v>0</v>
      </c>
      <c r="F21" s="1">
        <v>0</v>
      </c>
      <c r="G21" s="1">
        <v>0</v>
      </c>
      <c r="H21" s="1">
        <v>0</v>
      </c>
      <c r="I21" s="1">
        <v>0</v>
      </c>
      <c r="J21" s="1">
        <v>0</v>
      </c>
      <c r="K21" s="1">
        <v>0</v>
      </c>
      <c r="L21" s="1">
        <v>0</v>
      </c>
      <c r="M21" s="1">
        <v>0</v>
      </c>
      <c r="N21" s="1">
        <v>0</v>
      </c>
      <c r="O21" s="1">
        <v>0</v>
      </c>
    </row>
    <row r="22" spans="1:15" x14ac:dyDescent="0.3">
      <c r="A22" s="7" t="s">
        <v>14</v>
      </c>
      <c r="B22" s="7" t="s">
        <v>63</v>
      </c>
      <c r="C22" s="1">
        <v>173</v>
      </c>
      <c r="D22" s="1">
        <v>186</v>
      </c>
      <c r="E22" s="1">
        <v>177</v>
      </c>
      <c r="F22" s="1">
        <v>169</v>
      </c>
      <c r="G22" s="1">
        <v>182</v>
      </c>
      <c r="H22" s="1">
        <v>177</v>
      </c>
      <c r="I22" s="1">
        <v>184</v>
      </c>
      <c r="J22" s="1">
        <v>198</v>
      </c>
      <c r="K22" s="1">
        <v>204</v>
      </c>
      <c r="L22" s="1">
        <v>228</v>
      </c>
      <c r="M22" s="1">
        <v>244</v>
      </c>
      <c r="N22" s="1">
        <v>235</v>
      </c>
      <c r="O22" s="1">
        <v>218</v>
      </c>
    </row>
    <row r="23" spans="1:15" x14ac:dyDescent="0.3">
      <c r="A23" s="7" t="s">
        <v>14</v>
      </c>
      <c r="B23" s="7" t="s">
        <v>64</v>
      </c>
      <c r="C23" s="1">
        <v>254</v>
      </c>
      <c r="D23" s="1">
        <v>274</v>
      </c>
      <c r="E23" s="1">
        <v>289</v>
      </c>
      <c r="F23" s="1">
        <v>302</v>
      </c>
      <c r="G23" s="1">
        <v>309</v>
      </c>
      <c r="H23" s="1">
        <v>330</v>
      </c>
      <c r="I23" s="1">
        <v>340</v>
      </c>
      <c r="J23" s="1">
        <v>355</v>
      </c>
      <c r="K23" s="1">
        <v>374</v>
      </c>
      <c r="L23" s="1">
        <v>381</v>
      </c>
      <c r="M23" s="1">
        <v>392</v>
      </c>
      <c r="N23" s="1">
        <v>418</v>
      </c>
      <c r="O23" s="1">
        <v>435</v>
      </c>
    </row>
    <row r="24" spans="1:15" x14ac:dyDescent="0.3">
      <c r="A24" s="7" t="s">
        <v>14</v>
      </c>
      <c r="B24" s="7" t="s">
        <v>65</v>
      </c>
      <c r="C24" s="1">
        <v>131</v>
      </c>
      <c r="D24" s="1">
        <v>127</v>
      </c>
      <c r="E24" s="1">
        <v>138</v>
      </c>
      <c r="F24" s="1">
        <v>153</v>
      </c>
      <c r="G24" s="1">
        <v>164</v>
      </c>
      <c r="H24" s="1">
        <v>169</v>
      </c>
      <c r="I24" s="1">
        <v>184</v>
      </c>
      <c r="J24" s="1">
        <v>197</v>
      </c>
      <c r="K24" s="1">
        <v>215</v>
      </c>
      <c r="L24" s="1">
        <v>234</v>
      </c>
      <c r="M24" s="1">
        <v>241</v>
      </c>
      <c r="N24" s="1">
        <v>257</v>
      </c>
      <c r="O24" s="1">
        <v>275</v>
      </c>
    </row>
    <row r="25" spans="1:15" x14ac:dyDescent="0.3">
      <c r="A25" s="7" t="s">
        <v>14</v>
      </c>
      <c r="B25" s="7" t="s">
        <v>66</v>
      </c>
      <c r="C25" s="1">
        <v>29</v>
      </c>
      <c r="D25" s="1">
        <v>33</v>
      </c>
      <c r="E25" s="1">
        <v>34</v>
      </c>
      <c r="F25" s="1">
        <v>35</v>
      </c>
      <c r="G25" s="1">
        <v>38</v>
      </c>
      <c r="H25" s="1">
        <v>41</v>
      </c>
      <c r="I25" s="1">
        <v>43</v>
      </c>
      <c r="J25" s="1">
        <v>46</v>
      </c>
      <c r="K25" s="1">
        <v>44</v>
      </c>
      <c r="L25" s="1">
        <v>51</v>
      </c>
      <c r="M25" s="1">
        <v>62</v>
      </c>
      <c r="N25" s="1">
        <v>60</v>
      </c>
      <c r="O25" s="1">
        <v>67</v>
      </c>
    </row>
    <row r="26" spans="1:15" x14ac:dyDescent="0.3">
      <c r="A26" s="7" t="s">
        <v>14</v>
      </c>
      <c r="B26" s="7" t="s">
        <v>67</v>
      </c>
      <c r="C26" s="1">
        <v>4</v>
      </c>
      <c r="D26" s="1">
        <v>5</v>
      </c>
      <c r="E26" s="1">
        <v>5</v>
      </c>
      <c r="F26" s="1">
        <v>3</v>
      </c>
      <c r="G26" s="1">
        <v>2</v>
      </c>
      <c r="H26" s="1">
        <v>2</v>
      </c>
      <c r="I26" s="1">
        <v>2</v>
      </c>
      <c r="J26" s="1">
        <v>3</v>
      </c>
      <c r="K26" s="1">
        <v>4</v>
      </c>
      <c r="L26" s="1">
        <v>4</v>
      </c>
      <c r="M26" s="1">
        <v>4</v>
      </c>
      <c r="N26" s="1">
        <v>5</v>
      </c>
      <c r="O26" s="1">
        <v>5</v>
      </c>
    </row>
    <row r="27" spans="1:15" x14ac:dyDescent="0.3">
      <c r="A27" s="7" t="s">
        <v>14</v>
      </c>
      <c r="B27" s="7" t="s">
        <v>68</v>
      </c>
      <c r="C27" s="1">
        <v>0</v>
      </c>
      <c r="D27" s="1">
        <v>0</v>
      </c>
      <c r="E27" s="1">
        <v>0</v>
      </c>
      <c r="F27" s="1">
        <v>0</v>
      </c>
      <c r="G27" s="1">
        <v>0</v>
      </c>
      <c r="H27" s="1">
        <v>0</v>
      </c>
      <c r="I27" s="1">
        <v>0</v>
      </c>
      <c r="J27" s="1">
        <v>0</v>
      </c>
      <c r="K27" s="1">
        <v>0</v>
      </c>
      <c r="L27" s="1">
        <v>0</v>
      </c>
      <c r="M27" s="1">
        <v>0</v>
      </c>
      <c r="N27" s="1">
        <v>0</v>
      </c>
      <c r="O27" s="1">
        <v>0</v>
      </c>
    </row>
    <row r="28" spans="1:15" x14ac:dyDescent="0.3">
      <c r="A28" s="7" t="s">
        <v>14</v>
      </c>
      <c r="B28" s="7" t="s">
        <v>69</v>
      </c>
      <c r="C28" s="1">
        <v>227</v>
      </c>
      <c r="D28" s="1">
        <v>218</v>
      </c>
      <c r="E28" s="1">
        <v>230</v>
      </c>
      <c r="F28" s="1">
        <v>235</v>
      </c>
      <c r="G28" s="1">
        <v>245</v>
      </c>
      <c r="H28" s="1">
        <v>233</v>
      </c>
      <c r="I28" s="1">
        <v>226</v>
      </c>
      <c r="J28" s="1">
        <v>213</v>
      </c>
      <c r="K28" s="1">
        <v>226</v>
      </c>
      <c r="L28" s="1">
        <v>228</v>
      </c>
      <c r="M28" s="1">
        <v>235</v>
      </c>
      <c r="N28" s="1">
        <v>246</v>
      </c>
      <c r="O28" s="1">
        <v>250</v>
      </c>
    </row>
    <row r="29" spans="1:15" x14ac:dyDescent="0.3">
      <c r="A29" s="7" t="s">
        <v>14</v>
      </c>
      <c r="B29" s="7" t="s">
        <v>70</v>
      </c>
      <c r="C29" s="1">
        <v>438</v>
      </c>
      <c r="D29" s="1">
        <v>457</v>
      </c>
      <c r="E29" s="1">
        <v>458</v>
      </c>
      <c r="F29" s="1">
        <v>452</v>
      </c>
      <c r="G29" s="1">
        <v>468</v>
      </c>
      <c r="H29" s="1">
        <v>468</v>
      </c>
      <c r="I29" s="1">
        <v>486</v>
      </c>
      <c r="J29" s="1">
        <v>505</v>
      </c>
      <c r="K29" s="1">
        <v>517</v>
      </c>
      <c r="L29" s="1">
        <v>512</v>
      </c>
      <c r="M29" s="1">
        <v>509</v>
      </c>
      <c r="N29" s="1">
        <v>488</v>
      </c>
      <c r="O29" s="1">
        <v>474</v>
      </c>
    </row>
    <row r="30" spans="1:15" x14ac:dyDescent="0.3">
      <c r="A30" s="7" t="s">
        <v>14</v>
      </c>
      <c r="B30" s="7" t="s">
        <v>71</v>
      </c>
      <c r="C30" s="1">
        <v>363</v>
      </c>
      <c r="D30" s="1">
        <v>372</v>
      </c>
      <c r="E30" s="1">
        <v>383</v>
      </c>
      <c r="F30" s="1">
        <v>370</v>
      </c>
      <c r="G30" s="1">
        <v>389</v>
      </c>
      <c r="H30" s="1">
        <v>403</v>
      </c>
      <c r="I30" s="1">
        <v>393</v>
      </c>
      <c r="J30" s="1">
        <v>396</v>
      </c>
      <c r="K30" s="1">
        <v>400</v>
      </c>
      <c r="L30" s="1">
        <v>412</v>
      </c>
      <c r="M30" s="1">
        <v>430</v>
      </c>
      <c r="N30" s="1">
        <v>447</v>
      </c>
      <c r="O30" s="1">
        <v>455</v>
      </c>
    </row>
    <row r="31" spans="1:15" x14ac:dyDescent="0.3">
      <c r="A31" s="7" t="s">
        <v>14</v>
      </c>
      <c r="B31" s="7" t="s">
        <v>72</v>
      </c>
      <c r="C31" s="1">
        <v>149</v>
      </c>
      <c r="D31" s="1">
        <v>155</v>
      </c>
      <c r="E31" s="1">
        <v>143</v>
      </c>
      <c r="F31" s="1">
        <v>159</v>
      </c>
      <c r="G31" s="1">
        <v>169</v>
      </c>
      <c r="H31" s="1">
        <v>170</v>
      </c>
      <c r="I31" s="1">
        <v>186</v>
      </c>
      <c r="J31" s="1">
        <v>184</v>
      </c>
      <c r="K31" s="1">
        <v>195</v>
      </c>
      <c r="L31" s="1">
        <v>207</v>
      </c>
      <c r="M31" s="1">
        <v>214</v>
      </c>
      <c r="N31" s="1">
        <v>222</v>
      </c>
      <c r="O31" s="1">
        <v>234</v>
      </c>
    </row>
    <row r="32" spans="1:15" x14ac:dyDescent="0.3">
      <c r="A32" s="7" t="s">
        <v>14</v>
      </c>
      <c r="B32" s="7" t="s">
        <v>73</v>
      </c>
      <c r="C32" s="1">
        <v>15</v>
      </c>
      <c r="D32" s="1">
        <v>20</v>
      </c>
      <c r="E32" s="1">
        <v>19</v>
      </c>
      <c r="F32" s="1">
        <v>16</v>
      </c>
      <c r="G32" s="1">
        <v>15</v>
      </c>
      <c r="H32" s="1">
        <v>20</v>
      </c>
      <c r="I32" s="1">
        <v>24</v>
      </c>
      <c r="J32" s="1">
        <v>20</v>
      </c>
      <c r="K32" s="1">
        <v>23</v>
      </c>
      <c r="L32" s="1">
        <v>28</v>
      </c>
      <c r="M32" s="1">
        <v>25</v>
      </c>
      <c r="N32" s="1">
        <v>27</v>
      </c>
      <c r="O32" s="1">
        <v>27</v>
      </c>
    </row>
    <row r="33" spans="1:15" x14ac:dyDescent="0.3">
      <c r="A33" s="7" t="s">
        <v>15</v>
      </c>
      <c r="B33" s="7" t="s">
        <v>62</v>
      </c>
      <c r="C33" s="1">
        <v>0</v>
      </c>
      <c r="D33" s="1">
        <v>0</v>
      </c>
      <c r="E33" s="1">
        <v>1</v>
      </c>
      <c r="F33" s="1">
        <v>0</v>
      </c>
      <c r="G33" s="1">
        <v>0</v>
      </c>
      <c r="H33" s="1">
        <v>0</v>
      </c>
      <c r="I33" s="1">
        <v>0</v>
      </c>
      <c r="J33" s="1">
        <v>1</v>
      </c>
      <c r="K33" s="1">
        <v>0</v>
      </c>
      <c r="L33" s="1">
        <v>0</v>
      </c>
      <c r="M33" s="1">
        <v>0</v>
      </c>
      <c r="N33" s="1">
        <v>0</v>
      </c>
      <c r="O33" s="1">
        <v>0</v>
      </c>
    </row>
    <row r="34" spans="1:15" x14ac:dyDescent="0.3">
      <c r="A34" s="7" t="s">
        <v>15</v>
      </c>
      <c r="B34" s="7" t="s">
        <v>63</v>
      </c>
      <c r="C34" s="1">
        <v>512</v>
      </c>
      <c r="D34" s="1">
        <v>534</v>
      </c>
      <c r="E34" s="1">
        <v>577</v>
      </c>
      <c r="F34" s="1">
        <v>608</v>
      </c>
      <c r="G34" s="1">
        <v>611</v>
      </c>
      <c r="H34" s="1">
        <v>626</v>
      </c>
      <c r="I34" s="1">
        <v>603</v>
      </c>
      <c r="J34" s="1">
        <v>623</v>
      </c>
      <c r="K34" s="1">
        <v>620</v>
      </c>
      <c r="L34" s="1">
        <v>622</v>
      </c>
      <c r="M34" s="1">
        <v>631</v>
      </c>
      <c r="N34" s="1">
        <v>620</v>
      </c>
      <c r="O34" s="1">
        <v>611</v>
      </c>
    </row>
    <row r="35" spans="1:15" x14ac:dyDescent="0.3">
      <c r="A35" s="7" t="s">
        <v>15</v>
      </c>
      <c r="B35" s="7" t="s">
        <v>64</v>
      </c>
      <c r="C35" s="1">
        <v>922</v>
      </c>
      <c r="D35" s="1">
        <v>940</v>
      </c>
      <c r="E35" s="1">
        <v>986</v>
      </c>
      <c r="F35" s="1">
        <v>1022</v>
      </c>
      <c r="G35" s="1">
        <v>1065</v>
      </c>
      <c r="H35" s="1">
        <v>1088</v>
      </c>
      <c r="I35" s="1">
        <v>1156</v>
      </c>
      <c r="J35" s="1">
        <v>1213</v>
      </c>
      <c r="K35" s="1">
        <v>1305</v>
      </c>
      <c r="L35" s="1">
        <v>1354</v>
      </c>
      <c r="M35" s="1">
        <v>1395</v>
      </c>
      <c r="N35" s="1">
        <v>1446</v>
      </c>
      <c r="O35" s="1">
        <v>1482</v>
      </c>
    </row>
    <row r="36" spans="1:15" x14ac:dyDescent="0.3">
      <c r="A36" s="7" t="s">
        <v>15</v>
      </c>
      <c r="B36" s="7" t="s">
        <v>65</v>
      </c>
      <c r="C36" s="1">
        <v>473</v>
      </c>
      <c r="D36" s="1">
        <v>525</v>
      </c>
      <c r="E36" s="1">
        <v>567</v>
      </c>
      <c r="F36" s="1">
        <v>618</v>
      </c>
      <c r="G36" s="1">
        <v>649</v>
      </c>
      <c r="H36" s="1">
        <v>692</v>
      </c>
      <c r="I36" s="1">
        <v>753</v>
      </c>
      <c r="J36" s="1">
        <v>795</v>
      </c>
      <c r="K36" s="1">
        <v>839</v>
      </c>
      <c r="L36" s="1">
        <v>882</v>
      </c>
      <c r="M36" s="1">
        <v>925</v>
      </c>
      <c r="N36" s="1">
        <v>943</v>
      </c>
      <c r="O36" s="1">
        <v>1000</v>
      </c>
    </row>
    <row r="37" spans="1:15" x14ac:dyDescent="0.3">
      <c r="A37" s="7" t="s">
        <v>15</v>
      </c>
      <c r="B37" s="7" t="s">
        <v>66</v>
      </c>
      <c r="C37" s="1">
        <v>91</v>
      </c>
      <c r="D37" s="1">
        <v>93</v>
      </c>
      <c r="E37" s="1">
        <v>88</v>
      </c>
      <c r="F37" s="1">
        <v>83</v>
      </c>
      <c r="G37" s="1">
        <v>86</v>
      </c>
      <c r="H37" s="1">
        <v>107</v>
      </c>
      <c r="I37" s="1">
        <v>120</v>
      </c>
      <c r="J37" s="1">
        <v>124</v>
      </c>
      <c r="K37" s="1">
        <v>153</v>
      </c>
      <c r="L37" s="1">
        <v>160</v>
      </c>
      <c r="M37" s="1">
        <v>189</v>
      </c>
      <c r="N37" s="1">
        <v>218</v>
      </c>
      <c r="O37" s="1">
        <v>232</v>
      </c>
    </row>
    <row r="38" spans="1:15" x14ac:dyDescent="0.3">
      <c r="A38" s="7" t="s">
        <v>15</v>
      </c>
      <c r="B38" s="7" t="s">
        <v>67</v>
      </c>
      <c r="C38" s="1">
        <v>6</v>
      </c>
      <c r="D38" s="1">
        <v>8</v>
      </c>
      <c r="E38" s="1">
        <v>7</v>
      </c>
      <c r="F38" s="1">
        <v>2</v>
      </c>
      <c r="G38" s="1">
        <v>3</v>
      </c>
      <c r="H38" s="1">
        <v>3</v>
      </c>
      <c r="I38" s="1">
        <v>3</v>
      </c>
      <c r="J38" s="1">
        <v>5</v>
      </c>
      <c r="K38" s="1">
        <v>5</v>
      </c>
      <c r="L38" s="1">
        <v>14</v>
      </c>
      <c r="M38" s="1">
        <v>14</v>
      </c>
      <c r="N38" s="1">
        <v>12</v>
      </c>
      <c r="O38" s="1">
        <v>15</v>
      </c>
    </row>
    <row r="39" spans="1:15" x14ac:dyDescent="0.3">
      <c r="A39" s="7" t="s">
        <v>15</v>
      </c>
      <c r="B39" s="7" t="s">
        <v>68</v>
      </c>
      <c r="C39" s="1">
        <v>1</v>
      </c>
      <c r="D39" s="1">
        <v>0</v>
      </c>
      <c r="E39" s="1">
        <v>0</v>
      </c>
      <c r="F39" s="1">
        <v>0</v>
      </c>
      <c r="G39" s="1">
        <v>0</v>
      </c>
      <c r="H39" s="1">
        <v>0</v>
      </c>
      <c r="I39" s="1">
        <v>0</v>
      </c>
      <c r="J39" s="1">
        <v>0</v>
      </c>
      <c r="K39" s="1">
        <v>0</v>
      </c>
      <c r="L39" s="1">
        <v>0</v>
      </c>
      <c r="M39" s="1">
        <v>0</v>
      </c>
      <c r="N39" s="1">
        <v>0</v>
      </c>
      <c r="O39" s="1">
        <v>0</v>
      </c>
    </row>
    <row r="40" spans="1:15" x14ac:dyDescent="0.3">
      <c r="A40" s="7" t="s">
        <v>15</v>
      </c>
      <c r="B40" s="7" t="s">
        <v>69</v>
      </c>
      <c r="C40" s="1">
        <v>663</v>
      </c>
      <c r="D40" s="1">
        <v>683</v>
      </c>
      <c r="E40" s="1">
        <v>695</v>
      </c>
      <c r="F40" s="1">
        <v>681</v>
      </c>
      <c r="G40" s="1">
        <v>637</v>
      </c>
      <c r="H40" s="1">
        <v>589</v>
      </c>
      <c r="I40" s="1">
        <v>562</v>
      </c>
      <c r="J40" s="1">
        <v>545</v>
      </c>
      <c r="K40" s="1">
        <v>521</v>
      </c>
      <c r="L40" s="1">
        <v>545</v>
      </c>
      <c r="M40" s="1">
        <v>564</v>
      </c>
      <c r="N40" s="1">
        <v>587</v>
      </c>
      <c r="O40" s="1">
        <v>585</v>
      </c>
    </row>
    <row r="41" spans="1:15" x14ac:dyDescent="0.3">
      <c r="A41" s="7" t="s">
        <v>15</v>
      </c>
      <c r="B41" s="7" t="s">
        <v>70</v>
      </c>
      <c r="C41" s="1">
        <v>1405</v>
      </c>
      <c r="D41" s="1">
        <v>1422</v>
      </c>
      <c r="E41" s="1">
        <v>1438</v>
      </c>
      <c r="F41" s="1">
        <v>1473</v>
      </c>
      <c r="G41" s="1">
        <v>1502</v>
      </c>
      <c r="H41" s="1">
        <v>1489</v>
      </c>
      <c r="I41" s="1">
        <v>1507</v>
      </c>
      <c r="J41" s="1">
        <v>1492</v>
      </c>
      <c r="K41" s="1">
        <v>1517</v>
      </c>
      <c r="L41" s="1">
        <v>1488</v>
      </c>
      <c r="M41" s="1">
        <v>1459</v>
      </c>
      <c r="N41" s="1">
        <v>1389</v>
      </c>
      <c r="O41" s="1">
        <v>1360</v>
      </c>
    </row>
    <row r="42" spans="1:15" x14ac:dyDescent="0.3">
      <c r="A42" s="7" t="s">
        <v>15</v>
      </c>
      <c r="B42" s="7" t="s">
        <v>71</v>
      </c>
      <c r="C42" s="1">
        <v>1180</v>
      </c>
      <c r="D42" s="1">
        <v>1223</v>
      </c>
      <c r="E42" s="1">
        <v>1246</v>
      </c>
      <c r="F42" s="1">
        <v>1253</v>
      </c>
      <c r="G42" s="1">
        <v>1285</v>
      </c>
      <c r="H42" s="1">
        <v>1316</v>
      </c>
      <c r="I42" s="1">
        <v>1334</v>
      </c>
      <c r="J42" s="1">
        <v>1356</v>
      </c>
      <c r="K42" s="1">
        <v>1367</v>
      </c>
      <c r="L42" s="1">
        <v>1405</v>
      </c>
      <c r="M42" s="1">
        <v>1423</v>
      </c>
      <c r="N42" s="1">
        <v>1411</v>
      </c>
      <c r="O42" s="1">
        <v>1413</v>
      </c>
    </row>
    <row r="43" spans="1:15" x14ac:dyDescent="0.3">
      <c r="A43" s="7" t="s">
        <v>15</v>
      </c>
      <c r="B43" s="7" t="s">
        <v>72</v>
      </c>
      <c r="C43" s="1">
        <v>496</v>
      </c>
      <c r="D43" s="1">
        <v>484</v>
      </c>
      <c r="E43" s="1">
        <v>460</v>
      </c>
      <c r="F43" s="1">
        <v>468</v>
      </c>
      <c r="G43" s="1">
        <v>493</v>
      </c>
      <c r="H43" s="1">
        <v>510</v>
      </c>
      <c r="I43" s="1">
        <v>522</v>
      </c>
      <c r="J43" s="1">
        <v>562</v>
      </c>
      <c r="K43" s="1">
        <v>606</v>
      </c>
      <c r="L43" s="1">
        <v>618</v>
      </c>
      <c r="M43" s="1">
        <v>621</v>
      </c>
      <c r="N43" s="1">
        <v>669</v>
      </c>
      <c r="O43" s="1">
        <v>685</v>
      </c>
    </row>
    <row r="44" spans="1:15" x14ac:dyDescent="0.3">
      <c r="A44" s="7" t="s">
        <v>15</v>
      </c>
      <c r="B44" s="7" t="s">
        <v>73</v>
      </c>
      <c r="C44" s="1">
        <v>79</v>
      </c>
      <c r="D44" s="1">
        <v>82</v>
      </c>
      <c r="E44" s="1">
        <v>56</v>
      </c>
      <c r="F44" s="1">
        <v>32</v>
      </c>
      <c r="G44" s="1">
        <v>34</v>
      </c>
      <c r="H44" s="1">
        <v>40</v>
      </c>
      <c r="I44" s="1">
        <v>52</v>
      </c>
      <c r="J44" s="1">
        <v>56</v>
      </c>
      <c r="K44" s="1">
        <v>62</v>
      </c>
      <c r="L44" s="1">
        <v>71</v>
      </c>
      <c r="M44" s="1">
        <v>83</v>
      </c>
      <c r="N44" s="1">
        <v>96</v>
      </c>
      <c r="O44" s="1">
        <v>93</v>
      </c>
    </row>
    <row r="45" spans="1:15" x14ac:dyDescent="0.3">
      <c r="A45" s="7" t="s">
        <v>16</v>
      </c>
      <c r="B45" s="7" t="s">
        <v>62</v>
      </c>
      <c r="C45" s="1">
        <v>1</v>
      </c>
      <c r="D45" s="1">
        <v>0</v>
      </c>
      <c r="E45" s="1">
        <v>0</v>
      </c>
      <c r="F45" s="1">
        <v>0</v>
      </c>
      <c r="G45" s="1">
        <v>0</v>
      </c>
      <c r="H45" s="1">
        <v>0</v>
      </c>
      <c r="I45" s="1">
        <v>0</v>
      </c>
      <c r="J45" s="1">
        <v>0</v>
      </c>
      <c r="K45" s="1">
        <v>0</v>
      </c>
      <c r="L45" s="1">
        <v>0</v>
      </c>
      <c r="M45" s="1">
        <v>0</v>
      </c>
      <c r="N45" s="1">
        <v>0</v>
      </c>
      <c r="O45" s="1">
        <v>0</v>
      </c>
    </row>
    <row r="46" spans="1:15" x14ac:dyDescent="0.3">
      <c r="A46" s="7" t="s">
        <v>16</v>
      </c>
      <c r="B46" s="7" t="s">
        <v>63</v>
      </c>
      <c r="C46" s="1">
        <v>192</v>
      </c>
      <c r="D46" s="1">
        <v>193</v>
      </c>
      <c r="E46" s="1">
        <v>179</v>
      </c>
      <c r="F46" s="1">
        <v>184</v>
      </c>
      <c r="G46" s="1">
        <v>175</v>
      </c>
      <c r="H46" s="1">
        <v>173</v>
      </c>
      <c r="I46" s="1">
        <v>183</v>
      </c>
      <c r="J46" s="1">
        <v>191</v>
      </c>
      <c r="K46" s="1">
        <v>199</v>
      </c>
      <c r="L46" s="1">
        <v>212</v>
      </c>
      <c r="M46" s="1">
        <v>210</v>
      </c>
      <c r="N46" s="1">
        <v>223</v>
      </c>
      <c r="O46" s="1">
        <v>213</v>
      </c>
    </row>
    <row r="47" spans="1:15" x14ac:dyDescent="0.3">
      <c r="A47" s="7" t="s">
        <v>16</v>
      </c>
      <c r="B47" s="7" t="s">
        <v>64</v>
      </c>
      <c r="C47" s="1">
        <v>415</v>
      </c>
      <c r="D47" s="1">
        <v>426</v>
      </c>
      <c r="E47" s="1">
        <v>462</v>
      </c>
      <c r="F47" s="1">
        <v>462</v>
      </c>
      <c r="G47" s="1">
        <v>472</v>
      </c>
      <c r="H47" s="1">
        <v>491</v>
      </c>
      <c r="I47" s="1">
        <v>489</v>
      </c>
      <c r="J47" s="1">
        <v>504</v>
      </c>
      <c r="K47" s="1">
        <v>524</v>
      </c>
      <c r="L47" s="1">
        <v>541</v>
      </c>
      <c r="M47" s="1">
        <v>553</v>
      </c>
      <c r="N47" s="1">
        <v>573</v>
      </c>
      <c r="O47" s="1">
        <v>594</v>
      </c>
    </row>
    <row r="48" spans="1:15" x14ac:dyDescent="0.3">
      <c r="A48" s="7" t="s">
        <v>16</v>
      </c>
      <c r="B48" s="7" t="s">
        <v>65</v>
      </c>
      <c r="C48" s="1">
        <v>212</v>
      </c>
      <c r="D48" s="1">
        <v>232</v>
      </c>
      <c r="E48" s="1">
        <v>237</v>
      </c>
      <c r="F48" s="1">
        <v>276</v>
      </c>
      <c r="G48" s="1">
        <v>303</v>
      </c>
      <c r="H48" s="1">
        <v>326</v>
      </c>
      <c r="I48" s="1">
        <v>360</v>
      </c>
      <c r="J48" s="1">
        <v>373</v>
      </c>
      <c r="K48" s="1">
        <v>406</v>
      </c>
      <c r="L48" s="1">
        <v>428</v>
      </c>
      <c r="M48" s="1">
        <v>447</v>
      </c>
      <c r="N48" s="1">
        <v>464</v>
      </c>
      <c r="O48" s="1">
        <v>499</v>
      </c>
    </row>
    <row r="49" spans="1:15" x14ac:dyDescent="0.3">
      <c r="A49" s="7" t="s">
        <v>16</v>
      </c>
      <c r="B49" s="7" t="s">
        <v>66</v>
      </c>
      <c r="C49" s="1">
        <v>39</v>
      </c>
      <c r="D49" s="1">
        <v>43</v>
      </c>
      <c r="E49" s="1">
        <v>51</v>
      </c>
      <c r="F49" s="1">
        <v>50</v>
      </c>
      <c r="G49" s="1">
        <v>51</v>
      </c>
      <c r="H49" s="1">
        <v>52</v>
      </c>
      <c r="I49" s="1">
        <v>60</v>
      </c>
      <c r="J49" s="1">
        <v>65</v>
      </c>
      <c r="K49" s="1">
        <v>73</v>
      </c>
      <c r="L49" s="1">
        <v>95</v>
      </c>
      <c r="M49" s="1">
        <v>107</v>
      </c>
      <c r="N49" s="1">
        <v>118</v>
      </c>
      <c r="O49" s="1">
        <v>125</v>
      </c>
    </row>
    <row r="50" spans="1:15" x14ac:dyDescent="0.3">
      <c r="A50" s="7" t="s">
        <v>16</v>
      </c>
      <c r="B50" s="7" t="s">
        <v>67</v>
      </c>
      <c r="C50" s="1">
        <v>2</v>
      </c>
      <c r="D50" s="1">
        <v>3</v>
      </c>
      <c r="E50" s="1">
        <v>2</v>
      </c>
      <c r="F50" s="1">
        <v>0</v>
      </c>
      <c r="G50" s="1">
        <v>1</v>
      </c>
      <c r="H50" s="1">
        <v>3</v>
      </c>
      <c r="I50" s="1">
        <v>4</v>
      </c>
      <c r="J50" s="1">
        <v>5</v>
      </c>
      <c r="K50" s="1">
        <v>7</v>
      </c>
      <c r="L50" s="1">
        <v>7</v>
      </c>
      <c r="M50" s="1">
        <v>10</v>
      </c>
      <c r="N50" s="1">
        <v>13</v>
      </c>
      <c r="O50" s="1">
        <v>12</v>
      </c>
    </row>
    <row r="51" spans="1:15" x14ac:dyDescent="0.3">
      <c r="A51" s="7" t="s">
        <v>16</v>
      </c>
      <c r="B51" s="7" t="s">
        <v>68</v>
      </c>
      <c r="C51" s="1">
        <v>0</v>
      </c>
      <c r="D51" s="1">
        <v>0</v>
      </c>
      <c r="E51" s="1">
        <v>0</v>
      </c>
      <c r="F51" s="1">
        <v>0</v>
      </c>
      <c r="G51" s="1">
        <v>0</v>
      </c>
      <c r="H51" s="1">
        <v>0</v>
      </c>
      <c r="I51" s="1">
        <v>0</v>
      </c>
      <c r="J51" s="1">
        <v>0</v>
      </c>
      <c r="K51" s="1">
        <v>0</v>
      </c>
      <c r="L51" s="1">
        <v>0</v>
      </c>
      <c r="M51" s="1">
        <v>0</v>
      </c>
      <c r="N51" s="1">
        <v>0</v>
      </c>
      <c r="O51" s="1">
        <v>0</v>
      </c>
    </row>
    <row r="52" spans="1:15" x14ac:dyDescent="0.3">
      <c r="A52" s="7" t="s">
        <v>16</v>
      </c>
      <c r="B52" s="7" t="s">
        <v>69</v>
      </c>
      <c r="C52" s="1">
        <v>282</v>
      </c>
      <c r="D52" s="1">
        <v>274</v>
      </c>
      <c r="E52" s="1">
        <v>270</v>
      </c>
      <c r="F52" s="1">
        <v>254</v>
      </c>
      <c r="G52" s="1">
        <v>251</v>
      </c>
      <c r="H52" s="1">
        <v>232</v>
      </c>
      <c r="I52" s="1">
        <v>228</v>
      </c>
      <c r="J52" s="1">
        <v>215</v>
      </c>
      <c r="K52" s="1">
        <v>235</v>
      </c>
      <c r="L52" s="1">
        <v>246</v>
      </c>
      <c r="M52" s="1">
        <v>245</v>
      </c>
      <c r="N52" s="1">
        <v>242</v>
      </c>
      <c r="O52" s="1">
        <v>240</v>
      </c>
    </row>
    <row r="53" spans="1:15" x14ac:dyDescent="0.3">
      <c r="A53" s="7" t="s">
        <v>16</v>
      </c>
      <c r="B53" s="7" t="s">
        <v>70</v>
      </c>
      <c r="C53" s="1">
        <v>850</v>
      </c>
      <c r="D53" s="1">
        <v>837</v>
      </c>
      <c r="E53" s="1">
        <v>821</v>
      </c>
      <c r="F53" s="1">
        <v>832</v>
      </c>
      <c r="G53" s="1">
        <v>843</v>
      </c>
      <c r="H53" s="1">
        <v>828</v>
      </c>
      <c r="I53" s="1">
        <v>810</v>
      </c>
      <c r="J53" s="1">
        <v>796</v>
      </c>
      <c r="K53" s="1">
        <v>771</v>
      </c>
      <c r="L53" s="1">
        <v>760</v>
      </c>
      <c r="M53" s="1">
        <v>737</v>
      </c>
      <c r="N53" s="1">
        <v>735</v>
      </c>
      <c r="O53" s="1">
        <v>726</v>
      </c>
    </row>
    <row r="54" spans="1:15" x14ac:dyDescent="0.3">
      <c r="A54" s="7" t="s">
        <v>16</v>
      </c>
      <c r="B54" s="7" t="s">
        <v>71</v>
      </c>
      <c r="C54" s="1">
        <v>631</v>
      </c>
      <c r="D54" s="1">
        <v>664</v>
      </c>
      <c r="E54" s="1">
        <v>679</v>
      </c>
      <c r="F54" s="1">
        <v>695</v>
      </c>
      <c r="G54" s="1">
        <v>719</v>
      </c>
      <c r="H54" s="1">
        <v>752</v>
      </c>
      <c r="I54" s="1">
        <v>765</v>
      </c>
      <c r="J54" s="1">
        <v>789</v>
      </c>
      <c r="K54" s="1">
        <v>833</v>
      </c>
      <c r="L54" s="1">
        <v>836</v>
      </c>
      <c r="M54" s="1">
        <v>863</v>
      </c>
      <c r="N54" s="1">
        <v>882</v>
      </c>
      <c r="O54" s="1">
        <v>878</v>
      </c>
    </row>
    <row r="55" spans="1:15" x14ac:dyDescent="0.3">
      <c r="A55" s="7" t="s">
        <v>16</v>
      </c>
      <c r="B55" s="7" t="s">
        <v>72</v>
      </c>
      <c r="C55" s="1">
        <v>280</v>
      </c>
      <c r="D55" s="1">
        <v>308</v>
      </c>
      <c r="E55" s="1">
        <v>286</v>
      </c>
      <c r="F55" s="1">
        <v>283</v>
      </c>
      <c r="G55" s="1">
        <v>280</v>
      </c>
      <c r="H55" s="1">
        <v>285</v>
      </c>
      <c r="I55" s="1">
        <v>300</v>
      </c>
      <c r="J55" s="1">
        <v>322</v>
      </c>
      <c r="K55" s="1">
        <v>347</v>
      </c>
      <c r="L55" s="1">
        <v>371</v>
      </c>
      <c r="M55" s="1">
        <v>372</v>
      </c>
      <c r="N55" s="1">
        <v>391</v>
      </c>
      <c r="O55" s="1">
        <v>448</v>
      </c>
    </row>
    <row r="56" spans="1:15" x14ac:dyDescent="0.3">
      <c r="A56" s="7" t="s">
        <v>16</v>
      </c>
      <c r="B56" s="7" t="s">
        <v>73</v>
      </c>
      <c r="C56" s="1">
        <v>44</v>
      </c>
      <c r="D56" s="1">
        <v>41</v>
      </c>
      <c r="E56" s="1">
        <v>49</v>
      </c>
      <c r="F56" s="1">
        <v>34</v>
      </c>
      <c r="G56" s="1">
        <v>40</v>
      </c>
      <c r="H56" s="1">
        <v>51</v>
      </c>
      <c r="I56" s="1">
        <v>54</v>
      </c>
      <c r="J56" s="1">
        <v>59</v>
      </c>
      <c r="K56" s="1">
        <v>71</v>
      </c>
      <c r="L56" s="1">
        <v>73</v>
      </c>
      <c r="M56" s="1">
        <v>82</v>
      </c>
      <c r="N56" s="1">
        <v>95</v>
      </c>
      <c r="O56" s="1">
        <v>86</v>
      </c>
    </row>
    <row r="57" spans="1:15" x14ac:dyDescent="0.3">
      <c r="A57" s="7" t="s">
        <v>17</v>
      </c>
      <c r="B57" s="7" t="s">
        <v>62</v>
      </c>
      <c r="C57" s="1">
        <v>1</v>
      </c>
      <c r="D57" s="1">
        <v>0</v>
      </c>
      <c r="E57" s="1">
        <v>1</v>
      </c>
      <c r="F57" s="1">
        <v>4</v>
      </c>
      <c r="G57" s="1">
        <v>0</v>
      </c>
      <c r="H57" s="1">
        <v>0</v>
      </c>
      <c r="I57" s="1">
        <v>0</v>
      </c>
      <c r="J57" s="1">
        <v>0</v>
      </c>
      <c r="K57" s="1">
        <v>2</v>
      </c>
      <c r="L57" s="1">
        <v>0</v>
      </c>
      <c r="M57" s="1">
        <v>0</v>
      </c>
      <c r="N57" s="1">
        <v>0</v>
      </c>
      <c r="O57" s="1">
        <v>0</v>
      </c>
    </row>
    <row r="58" spans="1:15" x14ac:dyDescent="0.3">
      <c r="A58" s="7" t="s">
        <v>17</v>
      </c>
      <c r="B58" s="7" t="s">
        <v>63</v>
      </c>
      <c r="C58" s="1">
        <v>405</v>
      </c>
      <c r="D58" s="1">
        <v>409</v>
      </c>
      <c r="E58" s="1">
        <v>369</v>
      </c>
      <c r="F58" s="1">
        <v>226</v>
      </c>
      <c r="G58" s="1">
        <v>157</v>
      </c>
      <c r="H58" s="1">
        <v>127</v>
      </c>
      <c r="I58" s="1">
        <v>129</v>
      </c>
      <c r="J58" s="1">
        <v>131</v>
      </c>
      <c r="K58" s="1">
        <v>149</v>
      </c>
      <c r="L58" s="1">
        <v>133</v>
      </c>
      <c r="M58" s="1">
        <v>86</v>
      </c>
      <c r="N58" s="1">
        <v>118</v>
      </c>
      <c r="O58" s="1">
        <v>192</v>
      </c>
    </row>
    <row r="59" spans="1:15" x14ac:dyDescent="0.3">
      <c r="A59" s="7" t="s">
        <v>17</v>
      </c>
      <c r="B59" s="7" t="s">
        <v>64</v>
      </c>
      <c r="C59" s="1">
        <v>581</v>
      </c>
      <c r="D59" s="1">
        <v>564</v>
      </c>
      <c r="E59" s="1">
        <v>479</v>
      </c>
      <c r="F59" s="1">
        <v>318</v>
      </c>
      <c r="G59" s="1">
        <v>211</v>
      </c>
      <c r="H59" s="1">
        <v>193</v>
      </c>
      <c r="I59" s="1">
        <v>193</v>
      </c>
      <c r="J59" s="1">
        <v>192</v>
      </c>
      <c r="K59" s="1">
        <v>210</v>
      </c>
      <c r="L59" s="1">
        <v>201</v>
      </c>
      <c r="M59" s="1">
        <v>187</v>
      </c>
      <c r="N59" s="1">
        <v>185</v>
      </c>
      <c r="O59" s="1">
        <v>240</v>
      </c>
    </row>
    <row r="60" spans="1:15" x14ac:dyDescent="0.3">
      <c r="A60" s="7" t="s">
        <v>17</v>
      </c>
      <c r="B60" s="7" t="s">
        <v>65</v>
      </c>
      <c r="C60" s="1">
        <v>302</v>
      </c>
      <c r="D60" s="1">
        <v>292</v>
      </c>
      <c r="E60" s="1">
        <v>255</v>
      </c>
      <c r="F60" s="1">
        <v>172</v>
      </c>
      <c r="G60" s="1">
        <v>148</v>
      </c>
      <c r="H60" s="1">
        <v>140</v>
      </c>
      <c r="I60" s="1">
        <v>149</v>
      </c>
      <c r="J60" s="1">
        <v>144</v>
      </c>
      <c r="K60" s="1">
        <v>148</v>
      </c>
      <c r="L60" s="1">
        <v>138</v>
      </c>
      <c r="M60" s="1">
        <v>140</v>
      </c>
      <c r="N60" s="1">
        <v>136</v>
      </c>
      <c r="O60" s="1">
        <v>150</v>
      </c>
    </row>
    <row r="61" spans="1:15" x14ac:dyDescent="0.3">
      <c r="A61" s="7" t="s">
        <v>17</v>
      </c>
      <c r="B61" s="7" t="s">
        <v>66</v>
      </c>
      <c r="C61" s="1">
        <v>62</v>
      </c>
      <c r="D61" s="1">
        <v>56</v>
      </c>
      <c r="E61" s="1">
        <v>49</v>
      </c>
      <c r="F61" s="1">
        <v>49</v>
      </c>
      <c r="G61" s="1">
        <v>43</v>
      </c>
      <c r="H61" s="1">
        <v>45</v>
      </c>
      <c r="I61" s="1">
        <v>45</v>
      </c>
      <c r="J61" s="1">
        <v>46</v>
      </c>
      <c r="K61" s="1">
        <v>50</v>
      </c>
      <c r="L61" s="1">
        <v>57</v>
      </c>
      <c r="M61" s="1">
        <v>49</v>
      </c>
      <c r="N61" s="1">
        <v>43</v>
      </c>
      <c r="O61" s="1">
        <v>62</v>
      </c>
    </row>
    <row r="62" spans="1:15" x14ac:dyDescent="0.3">
      <c r="A62" s="7" t="s">
        <v>17</v>
      </c>
      <c r="B62" s="7" t="s">
        <v>67</v>
      </c>
      <c r="C62" s="1">
        <v>5</v>
      </c>
      <c r="D62" s="1">
        <v>6</v>
      </c>
      <c r="E62" s="1">
        <v>6</v>
      </c>
      <c r="F62" s="1">
        <v>3</v>
      </c>
      <c r="G62" s="1">
        <v>3</v>
      </c>
      <c r="H62" s="1">
        <v>3</v>
      </c>
      <c r="I62" s="1">
        <v>3</v>
      </c>
      <c r="J62" s="1">
        <v>4</v>
      </c>
      <c r="K62" s="1">
        <v>5</v>
      </c>
      <c r="L62" s="1">
        <v>5</v>
      </c>
      <c r="M62" s="1">
        <v>2</v>
      </c>
      <c r="N62" s="1">
        <v>4</v>
      </c>
      <c r="O62" s="1">
        <v>6</v>
      </c>
    </row>
    <row r="63" spans="1:15" x14ac:dyDescent="0.3">
      <c r="A63" s="7" t="s">
        <v>17</v>
      </c>
      <c r="B63" s="7" t="s">
        <v>68</v>
      </c>
      <c r="C63" s="1">
        <v>0</v>
      </c>
      <c r="D63" s="1">
        <v>1</v>
      </c>
      <c r="E63" s="1">
        <v>0</v>
      </c>
      <c r="F63" s="1">
        <v>0</v>
      </c>
      <c r="G63" s="1">
        <v>0</v>
      </c>
      <c r="H63" s="1">
        <v>0</v>
      </c>
      <c r="I63" s="1">
        <v>0</v>
      </c>
      <c r="J63" s="1">
        <v>0</v>
      </c>
      <c r="K63" s="1">
        <v>0</v>
      </c>
      <c r="L63" s="1">
        <v>0</v>
      </c>
      <c r="M63" s="1">
        <v>0</v>
      </c>
      <c r="N63" s="1">
        <v>2</v>
      </c>
      <c r="O63" s="1">
        <v>0</v>
      </c>
    </row>
    <row r="64" spans="1:15" x14ac:dyDescent="0.3">
      <c r="A64" s="7" t="s">
        <v>17</v>
      </c>
      <c r="B64" s="7" t="s">
        <v>69</v>
      </c>
      <c r="C64" s="1">
        <v>734</v>
      </c>
      <c r="D64" s="1">
        <v>741</v>
      </c>
      <c r="E64" s="1">
        <v>675</v>
      </c>
      <c r="F64" s="1">
        <v>422</v>
      </c>
      <c r="G64" s="1">
        <v>277</v>
      </c>
      <c r="H64" s="1">
        <v>215</v>
      </c>
      <c r="I64" s="1">
        <v>181</v>
      </c>
      <c r="J64" s="1">
        <v>175</v>
      </c>
      <c r="K64" s="1">
        <v>177</v>
      </c>
      <c r="L64" s="1">
        <v>169</v>
      </c>
      <c r="M64" s="1">
        <v>155</v>
      </c>
      <c r="N64" s="1">
        <v>160</v>
      </c>
      <c r="O64" s="1">
        <v>238</v>
      </c>
    </row>
    <row r="65" spans="1:15" x14ac:dyDescent="0.3">
      <c r="A65" s="7" t="s">
        <v>17</v>
      </c>
      <c r="B65" s="7" t="s">
        <v>70</v>
      </c>
      <c r="C65" s="1">
        <v>1837</v>
      </c>
      <c r="D65" s="1">
        <v>1714</v>
      </c>
      <c r="E65" s="1">
        <v>1377</v>
      </c>
      <c r="F65" s="1">
        <v>854</v>
      </c>
      <c r="G65" s="1">
        <v>620</v>
      </c>
      <c r="H65" s="1">
        <v>541</v>
      </c>
      <c r="I65" s="1">
        <v>527</v>
      </c>
      <c r="J65" s="1">
        <v>471</v>
      </c>
      <c r="K65" s="1">
        <v>507</v>
      </c>
      <c r="L65" s="1">
        <v>418</v>
      </c>
      <c r="M65" s="1">
        <v>383</v>
      </c>
      <c r="N65" s="1">
        <v>349</v>
      </c>
      <c r="O65" s="1">
        <v>362</v>
      </c>
    </row>
    <row r="66" spans="1:15" x14ac:dyDescent="0.3">
      <c r="A66" s="7" t="s">
        <v>17</v>
      </c>
      <c r="B66" s="7" t="s">
        <v>71</v>
      </c>
      <c r="C66" s="1">
        <v>1260</v>
      </c>
      <c r="D66" s="1">
        <v>1175</v>
      </c>
      <c r="E66" s="1">
        <v>928</v>
      </c>
      <c r="F66" s="1">
        <v>591</v>
      </c>
      <c r="G66" s="1">
        <v>443</v>
      </c>
      <c r="H66" s="1">
        <v>412</v>
      </c>
      <c r="I66" s="1">
        <v>403</v>
      </c>
      <c r="J66" s="1">
        <v>396</v>
      </c>
      <c r="K66" s="1">
        <v>464</v>
      </c>
      <c r="L66" s="1">
        <v>434</v>
      </c>
      <c r="M66" s="1">
        <v>388</v>
      </c>
      <c r="N66" s="1">
        <v>409</v>
      </c>
      <c r="O66" s="1">
        <v>430</v>
      </c>
    </row>
    <row r="67" spans="1:15" x14ac:dyDescent="0.3">
      <c r="A67" s="7" t="s">
        <v>17</v>
      </c>
      <c r="B67" s="7" t="s">
        <v>72</v>
      </c>
      <c r="C67" s="1">
        <v>442</v>
      </c>
      <c r="D67" s="1">
        <v>412</v>
      </c>
      <c r="E67" s="1">
        <v>328</v>
      </c>
      <c r="F67" s="1">
        <v>237</v>
      </c>
      <c r="G67" s="1">
        <v>198</v>
      </c>
      <c r="H67" s="1">
        <v>183</v>
      </c>
      <c r="I67" s="1">
        <v>169</v>
      </c>
      <c r="J67" s="1">
        <v>175</v>
      </c>
      <c r="K67" s="1">
        <v>196</v>
      </c>
      <c r="L67" s="1">
        <v>202</v>
      </c>
      <c r="M67" s="1">
        <v>208</v>
      </c>
      <c r="N67" s="1">
        <v>224</v>
      </c>
      <c r="O67" s="1">
        <v>231</v>
      </c>
    </row>
    <row r="68" spans="1:15" x14ac:dyDescent="0.3">
      <c r="A68" s="7" t="s">
        <v>17</v>
      </c>
      <c r="B68" s="7" t="s">
        <v>73</v>
      </c>
      <c r="C68" s="1">
        <v>51</v>
      </c>
      <c r="D68" s="1">
        <v>55</v>
      </c>
      <c r="E68" s="1">
        <v>45</v>
      </c>
      <c r="F68" s="1">
        <v>30</v>
      </c>
      <c r="G68" s="1">
        <v>21</v>
      </c>
      <c r="H68" s="1">
        <v>18</v>
      </c>
      <c r="I68" s="1">
        <v>19</v>
      </c>
      <c r="J68" s="1">
        <v>22</v>
      </c>
      <c r="K68" s="1">
        <v>29</v>
      </c>
      <c r="L68" s="1">
        <v>37</v>
      </c>
      <c r="M68" s="1">
        <v>36</v>
      </c>
      <c r="N68" s="1">
        <v>39</v>
      </c>
      <c r="O68" s="1">
        <v>56</v>
      </c>
    </row>
    <row r="69" spans="1:15" x14ac:dyDescent="0.3">
      <c r="A69" s="10" t="s">
        <v>18</v>
      </c>
      <c r="B69" s="10" t="s">
        <v>18</v>
      </c>
      <c r="C69" s="5">
        <v>70578</v>
      </c>
      <c r="D69" s="5">
        <v>72765</v>
      </c>
      <c r="E69" s="5">
        <v>73396</v>
      </c>
      <c r="F69" s="5">
        <v>73281</v>
      </c>
      <c r="G69" s="5">
        <v>74656</v>
      </c>
      <c r="H69" s="5">
        <v>76523</v>
      </c>
      <c r="I69" s="5">
        <v>78498</v>
      </c>
      <c r="J69" s="5">
        <v>80290</v>
      </c>
      <c r="K69" s="5">
        <v>83133</v>
      </c>
      <c r="L69" s="5">
        <v>84802</v>
      </c>
      <c r="M69" s="5">
        <v>86961</v>
      </c>
      <c r="N69" s="5">
        <v>89804</v>
      </c>
      <c r="O69" s="5">
        <v>92384</v>
      </c>
    </row>
    <row r="70" spans="1:15" x14ac:dyDescent="0.3">
      <c r="A70" s="15"/>
      <c r="B70" s="15"/>
    </row>
    <row r="71" spans="1:15" x14ac:dyDescent="0.3">
      <c r="A71" s="15"/>
      <c r="B71" s="15"/>
    </row>
    <row r="72" spans="1:15" x14ac:dyDescent="0.3">
      <c r="A72" s="15"/>
      <c r="B72" s="15"/>
      <c r="C72" s="18" t="s">
        <v>37</v>
      </c>
      <c r="D72" s="19"/>
      <c r="E72" s="19"/>
      <c r="F72" s="19"/>
      <c r="G72" s="19"/>
      <c r="H72" s="19"/>
      <c r="I72" s="19"/>
      <c r="J72" s="19"/>
      <c r="K72" s="19"/>
      <c r="L72" s="19"/>
      <c r="M72" s="19"/>
      <c r="N72" s="19"/>
      <c r="O72" s="19"/>
    </row>
    <row r="73" spans="1:15" x14ac:dyDescent="0.3">
      <c r="A73" s="9" t="s">
        <v>41</v>
      </c>
      <c r="B73" s="9" t="s">
        <v>41</v>
      </c>
      <c r="C73" s="4" t="s">
        <v>0</v>
      </c>
      <c r="D73" s="4" t="s">
        <v>1</v>
      </c>
      <c r="E73" s="4" t="s">
        <v>2</v>
      </c>
      <c r="F73" s="4" t="s">
        <v>3</v>
      </c>
      <c r="G73" s="4" t="s">
        <v>4</v>
      </c>
      <c r="H73" s="4" t="s">
        <v>5</v>
      </c>
      <c r="I73" s="4" t="s">
        <v>6</v>
      </c>
      <c r="J73" s="4" t="s">
        <v>7</v>
      </c>
      <c r="K73" s="4" t="s">
        <v>8</v>
      </c>
      <c r="L73" s="4" t="s">
        <v>9</v>
      </c>
      <c r="M73" s="4" t="s">
        <v>10</v>
      </c>
      <c r="N73" s="4" t="s">
        <v>11</v>
      </c>
      <c r="O73" s="4" t="s">
        <v>12</v>
      </c>
    </row>
    <row r="74" spans="1:15" x14ac:dyDescent="0.3">
      <c r="A74" s="8" t="s">
        <v>13</v>
      </c>
      <c r="B74" s="8" t="s">
        <v>62</v>
      </c>
      <c r="C74" s="2">
        <v>0.5</v>
      </c>
      <c r="D74" s="2">
        <v>0.75</v>
      </c>
      <c r="E74" s="2">
        <v>0.5</v>
      </c>
      <c r="F74" s="2">
        <v>1</v>
      </c>
      <c r="G74" s="2">
        <v>1</v>
      </c>
      <c r="H74" s="2">
        <v>0</v>
      </c>
      <c r="I74" s="2">
        <v>1</v>
      </c>
      <c r="J74" s="2">
        <v>0.71428571428571397</v>
      </c>
      <c r="K74" s="2">
        <v>0.5</v>
      </c>
      <c r="L74" s="2">
        <v>1</v>
      </c>
      <c r="M74" s="2">
        <v>0</v>
      </c>
      <c r="N74" s="2">
        <v>0.42857142857142899</v>
      </c>
      <c r="O74" s="2">
        <v>0.5</v>
      </c>
    </row>
    <row r="75" spans="1:15" x14ac:dyDescent="0.3">
      <c r="A75" s="8" t="s">
        <v>13</v>
      </c>
      <c r="B75" s="8" t="s">
        <v>63</v>
      </c>
      <c r="C75" s="2">
        <v>0.40470001039825299</v>
      </c>
      <c r="D75" s="2">
        <v>0.40961031350717803</v>
      </c>
      <c r="E75" s="2">
        <v>0.41935178165276699</v>
      </c>
      <c r="F75" s="2">
        <v>0.43774411736686702</v>
      </c>
      <c r="G75" s="2">
        <v>0.45657186779400499</v>
      </c>
      <c r="H75" s="2">
        <v>0.470971506369736</v>
      </c>
      <c r="I75" s="2">
        <v>0.48259351620947599</v>
      </c>
      <c r="J75" s="2">
        <v>0.49637606129633499</v>
      </c>
      <c r="K75" s="2">
        <v>0.49891315598799302</v>
      </c>
      <c r="L75" s="2">
        <v>0.49816734736621598</v>
      </c>
      <c r="M75" s="2">
        <v>0.48924294702658799</v>
      </c>
      <c r="N75" s="2">
        <v>0.47391981315686998</v>
      </c>
      <c r="O75" s="2">
        <v>0.46541911835632299</v>
      </c>
    </row>
    <row r="76" spans="1:15" x14ac:dyDescent="0.3">
      <c r="A76" s="8" t="s">
        <v>13</v>
      </c>
      <c r="B76" s="8" t="s">
        <v>64</v>
      </c>
      <c r="C76" s="2">
        <v>0.356862036242035</v>
      </c>
      <c r="D76" s="2">
        <v>0.36535930508028402</v>
      </c>
      <c r="E76" s="2">
        <v>0.37139943920468999</v>
      </c>
      <c r="F76" s="2">
        <v>0.37668863261944002</v>
      </c>
      <c r="G76" s="2">
        <v>0.38129496402877699</v>
      </c>
      <c r="H76" s="2">
        <v>0.389763474214812</v>
      </c>
      <c r="I76" s="2">
        <v>0.39960852217119602</v>
      </c>
      <c r="J76" s="2">
        <v>0.40883431085043997</v>
      </c>
      <c r="K76" s="2">
        <v>0.41995752186903801</v>
      </c>
      <c r="L76" s="2">
        <v>0.43041218765572697</v>
      </c>
      <c r="M76" s="2">
        <v>0.44191489361702102</v>
      </c>
      <c r="N76" s="2">
        <v>0.453468460597589</v>
      </c>
      <c r="O76" s="2">
        <v>0.464558757394403</v>
      </c>
    </row>
    <row r="77" spans="1:15" x14ac:dyDescent="0.3">
      <c r="A77" s="8" t="s">
        <v>13</v>
      </c>
      <c r="B77" s="8" t="s">
        <v>65</v>
      </c>
      <c r="C77" s="2">
        <v>0.26678073177151901</v>
      </c>
      <c r="D77" s="2">
        <v>0.27643408889451698</v>
      </c>
      <c r="E77" s="2">
        <v>0.28399951255179101</v>
      </c>
      <c r="F77" s="2">
        <v>0.29097906583474298</v>
      </c>
      <c r="G77" s="2">
        <v>0.30340036972718598</v>
      </c>
      <c r="H77" s="2">
        <v>0.31311352966282502</v>
      </c>
      <c r="I77" s="2">
        <v>0.32239312721847802</v>
      </c>
      <c r="J77" s="2">
        <v>0.331580774763157</v>
      </c>
      <c r="K77" s="2">
        <v>0.34217039504997598</v>
      </c>
      <c r="L77" s="2">
        <v>0.35123626373626399</v>
      </c>
      <c r="M77" s="2">
        <v>0.36298225478944102</v>
      </c>
      <c r="N77" s="2">
        <v>0.37068928950159102</v>
      </c>
      <c r="O77" s="2">
        <v>0.37775870524767002</v>
      </c>
    </row>
    <row r="78" spans="1:15" x14ac:dyDescent="0.3">
      <c r="A78" s="8" t="s">
        <v>13</v>
      </c>
      <c r="B78" s="8" t="s">
        <v>66</v>
      </c>
      <c r="C78" s="2">
        <v>0.17879081797607499</v>
      </c>
      <c r="D78" s="2">
        <v>0.18252487562189099</v>
      </c>
      <c r="E78" s="2">
        <v>0.18622448979591799</v>
      </c>
      <c r="F78" s="2">
        <v>0.19472520530637999</v>
      </c>
      <c r="G78" s="2">
        <v>0.19728711379050501</v>
      </c>
      <c r="H78" s="2">
        <v>0.199201482960217</v>
      </c>
      <c r="I78" s="2">
        <v>0.203323426101054</v>
      </c>
      <c r="J78" s="2">
        <v>0.211402946828956</v>
      </c>
      <c r="K78" s="2">
        <v>0.219095832352249</v>
      </c>
      <c r="L78" s="2">
        <v>0.226764539808018</v>
      </c>
      <c r="M78" s="2">
        <v>0.23075307215628599</v>
      </c>
      <c r="N78" s="2">
        <v>0.23992890995260699</v>
      </c>
      <c r="O78" s="2">
        <v>0.24969865554010201</v>
      </c>
    </row>
    <row r="79" spans="1:15" x14ac:dyDescent="0.3">
      <c r="A79" s="8" t="s">
        <v>13</v>
      </c>
      <c r="B79" s="8" t="s">
        <v>67</v>
      </c>
      <c r="C79" s="2">
        <v>0.12924606462303201</v>
      </c>
      <c r="D79" s="2">
        <v>0.13047068538397999</v>
      </c>
      <c r="E79" s="2">
        <v>0.13047530288909601</v>
      </c>
      <c r="F79" s="2">
        <v>0.12280701754386</v>
      </c>
      <c r="G79" s="2">
        <v>0.12562814070351799</v>
      </c>
      <c r="H79" s="2">
        <v>0.134029590948651</v>
      </c>
      <c r="I79" s="2">
        <v>0.13099771515613101</v>
      </c>
      <c r="J79" s="2">
        <v>0.13356890459363999</v>
      </c>
      <c r="K79" s="2">
        <v>0.13943217665615101</v>
      </c>
      <c r="L79" s="2">
        <v>0.140181268882175</v>
      </c>
      <c r="M79" s="2">
        <v>0.139072847682119</v>
      </c>
      <c r="N79" s="2">
        <v>0.147352647352647</v>
      </c>
      <c r="O79" s="2">
        <v>0.15341701534170199</v>
      </c>
    </row>
    <row r="80" spans="1:15" x14ac:dyDescent="0.3">
      <c r="A80" s="8" t="s">
        <v>13</v>
      </c>
      <c r="B80" s="8" t="s">
        <v>68</v>
      </c>
      <c r="C80" s="2">
        <v>0.5</v>
      </c>
      <c r="D80" s="2">
        <v>0.25</v>
      </c>
      <c r="E80" s="2">
        <v>0.5</v>
      </c>
      <c r="F80" s="2">
        <v>0</v>
      </c>
      <c r="G80" s="2">
        <v>0</v>
      </c>
      <c r="H80" s="2">
        <v>1</v>
      </c>
      <c r="I80" s="2">
        <v>0</v>
      </c>
      <c r="J80" s="2">
        <v>0.28571428571428598</v>
      </c>
      <c r="K80" s="2">
        <v>0.5</v>
      </c>
      <c r="L80" s="2">
        <v>0</v>
      </c>
      <c r="M80" s="2">
        <v>0</v>
      </c>
      <c r="N80" s="2">
        <v>0.57142857142857095</v>
      </c>
      <c r="O80" s="2">
        <v>0.5</v>
      </c>
    </row>
    <row r="81" spans="1:15" x14ac:dyDescent="0.3">
      <c r="A81" s="8" t="s">
        <v>13</v>
      </c>
      <c r="B81" s="8" t="s">
        <v>69</v>
      </c>
      <c r="C81" s="2">
        <v>0.59529998960174701</v>
      </c>
      <c r="D81" s="2">
        <v>0.59038968649282197</v>
      </c>
      <c r="E81" s="2">
        <v>0.58064821834723301</v>
      </c>
      <c r="F81" s="2">
        <v>0.56225588263313298</v>
      </c>
      <c r="G81" s="2">
        <v>0.54342813220599495</v>
      </c>
      <c r="H81" s="2">
        <v>0.52902849363026305</v>
      </c>
      <c r="I81" s="2">
        <v>0.51740648379052401</v>
      </c>
      <c r="J81" s="2">
        <v>0.50362393870366495</v>
      </c>
      <c r="K81" s="2">
        <v>0.50108684401200698</v>
      </c>
      <c r="L81" s="2">
        <v>0.50183265263378396</v>
      </c>
      <c r="M81" s="2">
        <v>0.51075705297341201</v>
      </c>
      <c r="N81" s="2">
        <v>0.52608018684312996</v>
      </c>
      <c r="O81" s="2">
        <v>0.53458088164367701</v>
      </c>
    </row>
    <row r="82" spans="1:15" x14ac:dyDescent="0.3">
      <c r="A82" s="8" t="s">
        <v>13</v>
      </c>
      <c r="B82" s="8" t="s">
        <v>70</v>
      </c>
      <c r="C82" s="2">
        <v>0.64313796375796495</v>
      </c>
      <c r="D82" s="2">
        <v>0.63464069491971598</v>
      </c>
      <c r="E82" s="2">
        <v>0.62860056079531001</v>
      </c>
      <c r="F82" s="2">
        <v>0.62331136738056003</v>
      </c>
      <c r="G82" s="2">
        <v>0.61870503597122295</v>
      </c>
      <c r="H82" s="2">
        <v>0.61023652578518806</v>
      </c>
      <c r="I82" s="2">
        <v>0.60039147782880398</v>
      </c>
      <c r="J82" s="2">
        <v>0.59116568914956003</v>
      </c>
      <c r="K82" s="2">
        <v>0.58004247813096199</v>
      </c>
      <c r="L82" s="2">
        <v>0.56958781234427303</v>
      </c>
      <c r="M82" s="2">
        <v>0.55808510638297903</v>
      </c>
      <c r="N82" s="2">
        <v>0.54653153940241095</v>
      </c>
      <c r="O82" s="2">
        <v>0.535441242605597</v>
      </c>
    </row>
    <row r="83" spans="1:15" x14ac:dyDescent="0.3">
      <c r="A83" s="8" t="s">
        <v>13</v>
      </c>
      <c r="B83" s="8" t="s">
        <v>71</v>
      </c>
      <c r="C83" s="2">
        <v>0.73321926822848105</v>
      </c>
      <c r="D83" s="2">
        <v>0.72356591110548296</v>
      </c>
      <c r="E83" s="2">
        <v>0.71600048744820899</v>
      </c>
      <c r="F83" s="2">
        <v>0.70902093416525702</v>
      </c>
      <c r="G83" s="2">
        <v>0.69659963027281402</v>
      </c>
      <c r="H83" s="2">
        <v>0.68688647033717498</v>
      </c>
      <c r="I83" s="2">
        <v>0.67760687278152198</v>
      </c>
      <c r="J83" s="2">
        <v>0.66841922523684305</v>
      </c>
      <c r="K83" s="2">
        <v>0.65782960495002396</v>
      </c>
      <c r="L83" s="2">
        <v>0.64876373626373596</v>
      </c>
      <c r="M83" s="2">
        <v>0.63701774521055898</v>
      </c>
      <c r="N83" s="2">
        <v>0.62931071049840903</v>
      </c>
      <c r="O83" s="2">
        <v>0.62224129475233003</v>
      </c>
    </row>
    <row r="84" spans="1:15" x14ac:dyDescent="0.3">
      <c r="A84" s="8" t="s">
        <v>13</v>
      </c>
      <c r="B84" s="8" t="s">
        <v>72</v>
      </c>
      <c r="C84" s="2">
        <v>0.82120918202392501</v>
      </c>
      <c r="D84" s="2">
        <v>0.81747512437810899</v>
      </c>
      <c r="E84" s="2">
        <v>0.81377551020408201</v>
      </c>
      <c r="F84" s="2">
        <v>0.80527479469361996</v>
      </c>
      <c r="G84" s="2">
        <v>0.80271288620949499</v>
      </c>
      <c r="H84" s="2">
        <v>0.800798517039783</v>
      </c>
      <c r="I84" s="2">
        <v>0.79667657389894597</v>
      </c>
      <c r="J84" s="2">
        <v>0.788597053171044</v>
      </c>
      <c r="K84" s="2">
        <v>0.78090416764775095</v>
      </c>
      <c r="L84" s="2">
        <v>0.77323546019198197</v>
      </c>
      <c r="M84" s="2">
        <v>0.76924692784371396</v>
      </c>
      <c r="N84" s="2">
        <v>0.76007109004739304</v>
      </c>
      <c r="O84" s="2">
        <v>0.75030134445989805</v>
      </c>
    </row>
    <row r="85" spans="1:15" x14ac:dyDescent="0.3">
      <c r="A85" s="8" t="s">
        <v>13</v>
      </c>
      <c r="B85" s="8" t="s">
        <v>73</v>
      </c>
      <c r="C85" s="2">
        <v>0.87075393537696799</v>
      </c>
      <c r="D85" s="2">
        <v>0.86952931461602001</v>
      </c>
      <c r="E85" s="2">
        <v>0.86952469711090397</v>
      </c>
      <c r="F85" s="2">
        <v>0.87719298245613997</v>
      </c>
      <c r="G85" s="2">
        <v>0.87437185929648198</v>
      </c>
      <c r="H85" s="2">
        <v>0.86597040905134903</v>
      </c>
      <c r="I85" s="2">
        <v>0.86900228484386899</v>
      </c>
      <c r="J85" s="2">
        <v>0.86643109540635999</v>
      </c>
      <c r="K85" s="2">
        <v>0.86056782334384896</v>
      </c>
      <c r="L85" s="2">
        <v>0.85981873111782503</v>
      </c>
      <c r="M85" s="2">
        <v>0.86092715231788097</v>
      </c>
      <c r="N85" s="2">
        <v>0.85264735264735303</v>
      </c>
      <c r="O85" s="2">
        <v>0.84658298465829895</v>
      </c>
    </row>
    <row r="86" spans="1:15" x14ac:dyDescent="0.3">
      <c r="A86" s="8" t="s">
        <v>14</v>
      </c>
      <c r="B86" s="8" t="s">
        <v>62</v>
      </c>
      <c r="C86" s="2">
        <v>0</v>
      </c>
      <c r="D86" s="2">
        <v>0</v>
      </c>
      <c r="E86" s="2">
        <v>0</v>
      </c>
      <c r="F86" s="2">
        <v>0</v>
      </c>
      <c r="G86" s="2">
        <v>0</v>
      </c>
      <c r="H86" s="2">
        <v>0</v>
      </c>
      <c r="I86" s="2">
        <v>0</v>
      </c>
      <c r="J86" s="2">
        <v>0</v>
      </c>
      <c r="K86" s="2">
        <v>0</v>
      </c>
      <c r="L86" s="2">
        <v>0</v>
      </c>
      <c r="M86" s="2">
        <v>0</v>
      </c>
      <c r="N86" s="2">
        <v>0</v>
      </c>
      <c r="O86" s="2">
        <v>0</v>
      </c>
    </row>
    <row r="87" spans="1:15" x14ac:dyDescent="0.3">
      <c r="A87" s="8" t="s">
        <v>14</v>
      </c>
      <c r="B87" s="8" t="s">
        <v>63</v>
      </c>
      <c r="C87" s="2">
        <v>0.4325</v>
      </c>
      <c r="D87" s="2">
        <v>0.46039603960395997</v>
      </c>
      <c r="E87" s="2">
        <v>0.43488943488943499</v>
      </c>
      <c r="F87" s="2">
        <v>0.41831683168316802</v>
      </c>
      <c r="G87" s="2">
        <v>0.42622950819672101</v>
      </c>
      <c r="H87" s="2">
        <v>0.431707317073171</v>
      </c>
      <c r="I87" s="2">
        <v>0.448780487804878</v>
      </c>
      <c r="J87" s="2">
        <v>0.48175182481751799</v>
      </c>
      <c r="K87" s="2">
        <v>0.47441860465116298</v>
      </c>
      <c r="L87" s="2">
        <v>0.5</v>
      </c>
      <c r="M87" s="2">
        <v>0.50939457202505201</v>
      </c>
      <c r="N87" s="2">
        <v>0.48856548856548898</v>
      </c>
      <c r="O87" s="2">
        <v>0.46581196581196599</v>
      </c>
    </row>
    <row r="88" spans="1:15" x14ac:dyDescent="0.3">
      <c r="A88" s="8" t="s">
        <v>14</v>
      </c>
      <c r="B88" s="8" t="s">
        <v>64</v>
      </c>
      <c r="C88" s="2">
        <v>0.36705202312138702</v>
      </c>
      <c r="D88" s="2">
        <v>0.37482900136798902</v>
      </c>
      <c r="E88" s="2">
        <v>0.38688085676037498</v>
      </c>
      <c r="F88" s="2">
        <v>0.40053050397877998</v>
      </c>
      <c r="G88" s="2">
        <v>0.397683397683398</v>
      </c>
      <c r="H88" s="2">
        <v>0.41353383458646598</v>
      </c>
      <c r="I88" s="2">
        <v>0.41162227602905599</v>
      </c>
      <c r="J88" s="2">
        <v>0.412790697674419</v>
      </c>
      <c r="K88" s="2">
        <v>0.41975308641975301</v>
      </c>
      <c r="L88" s="2">
        <v>0.42665173572228399</v>
      </c>
      <c r="M88" s="2">
        <v>0.435072142064373</v>
      </c>
      <c r="N88" s="2">
        <v>0.46136865342163402</v>
      </c>
      <c r="O88" s="2">
        <v>0.47854785478547901</v>
      </c>
    </row>
    <row r="89" spans="1:15" x14ac:dyDescent="0.3">
      <c r="A89" s="8" t="s">
        <v>14</v>
      </c>
      <c r="B89" s="8" t="s">
        <v>65</v>
      </c>
      <c r="C89" s="2">
        <v>0.26518218623481798</v>
      </c>
      <c r="D89" s="2">
        <v>0.25450901803607201</v>
      </c>
      <c r="E89" s="2">
        <v>0.26487523992322498</v>
      </c>
      <c r="F89" s="2">
        <v>0.29254302103250501</v>
      </c>
      <c r="G89" s="2">
        <v>0.29656419529837302</v>
      </c>
      <c r="H89" s="2">
        <v>0.29545454545454503</v>
      </c>
      <c r="I89" s="2">
        <v>0.31889081455805901</v>
      </c>
      <c r="J89" s="2">
        <v>0.33220910623945998</v>
      </c>
      <c r="K89" s="2">
        <v>0.34959349593495898</v>
      </c>
      <c r="L89" s="2">
        <v>0.36222910216718301</v>
      </c>
      <c r="M89" s="2">
        <v>0.35916542473919499</v>
      </c>
      <c r="N89" s="2">
        <v>0.36505681818181801</v>
      </c>
      <c r="O89" s="2">
        <v>0.37671232876712302</v>
      </c>
    </row>
    <row r="90" spans="1:15" x14ac:dyDescent="0.3">
      <c r="A90" s="8" t="s">
        <v>14</v>
      </c>
      <c r="B90" s="8" t="s">
        <v>66</v>
      </c>
      <c r="C90" s="2">
        <v>0.162921348314607</v>
      </c>
      <c r="D90" s="2">
        <v>0.175531914893617</v>
      </c>
      <c r="E90" s="2">
        <v>0.19209039548022599</v>
      </c>
      <c r="F90" s="2">
        <v>0.180412371134021</v>
      </c>
      <c r="G90" s="2">
        <v>0.18357487922705301</v>
      </c>
      <c r="H90" s="2">
        <v>0.19431279620853101</v>
      </c>
      <c r="I90" s="2">
        <v>0.18777292576419199</v>
      </c>
      <c r="J90" s="2">
        <v>0.2</v>
      </c>
      <c r="K90" s="2">
        <v>0.18410041841004199</v>
      </c>
      <c r="L90" s="2">
        <v>0.19767441860465099</v>
      </c>
      <c r="M90" s="2">
        <v>0.22463768115942001</v>
      </c>
      <c r="N90" s="2">
        <v>0.21276595744680901</v>
      </c>
      <c r="O90" s="2">
        <v>0.222591362126246</v>
      </c>
    </row>
    <row r="91" spans="1:15" x14ac:dyDescent="0.3">
      <c r="A91" s="8" t="s">
        <v>14</v>
      </c>
      <c r="B91" s="8" t="s">
        <v>67</v>
      </c>
      <c r="C91" s="2">
        <v>0.21052631578947401</v>
      </c>
      <c r="D91" s="2">
        <v>0.2</v>
      </c>
      <c r="E91" s="2">
        <v>0.20833333333333301</v>
      </c>
      <c r="F91" s="2">
        <v>0.157894736842105</v>
      </c>
      <c r="G91" s="2">
        <v>0.11764705882352899</v>
      </c>
      <c r="H91" s="2">
        <v>9.0909090909090898E-2</v>
      </c>
      <c r="I91" s="2">
        <v>7.69230769230769E-2</v>
      </c>
      <c r="J91" s="2">
        <v>0.13043478260869601</v>
      </c>
      <c r="K91" s="2">
        <v>0.148148148148148</v>
      </c>
      <c r="L91" s="2">
        <v>0.125</v>
      </c>
      <c r="M91" s="2">
        <v>0.13793103448275901</v>
      </c>
      <c r="N91" s="2">
        <v>0.15625</v>
      </c>
      <c r="O91" s="2">
        <v>0.15625</v>
      </c>
    </row>
    <row r="92" spans="1:15" x14ac:dyDescent="0.3">
      <c r="A92" s="8" t="s">
        <v>14</v>
      </c>
      <c r="B92" s="8" t="s">
        <v>68</v>
      </c>
      <c r="C92" s="2">
        <v>0</v>
      </c>
      <c r="D92" s="2">
        <v>0</v>
      </c>
      <c r="E92" s="2">
        <v>0</v>
      </c>
      <c r="F92" s="2">
        <v>0</v>
      </c>
      <c r="G92" s="2">
        <v>0</v>
      </c>
      <c r="H92" s="2">
        <v>0</v>
      </c>
      <c r="I92" s="2">
        <v>0</v>
      </c>
      <c r="J92" s="2">
        <v>0</v>
      </c>
      <c r="K92" s="2">
        <v>0</v>
      </c>
      <c r="L92" s="2">
        <v>0</v>
      </c>
      <c r="M92" s="2">
        <v>0</v>
      </c>
      <c r="N92" s="2">
        <v>0</v>
      </c>
      <c r="O92" s="2">
        <v>0</v>
      </c>
    </row>
    <row r="93" spans="1:15" x14ac:dyDescent="0.3">
      <c r="A93" s="8" t="s">
        <v>14</v>
      </c>
      <c r="B93" s="8" t="s">
        <v>69</v>
      </c>
      <c r="C93" s="2">
        <v>0.5675</v>
      </c>
      <c r="D93" s="2">
        <v>0.53960396039603997</v>
      </c>
      <c r="E93" s="2">
        <v>0.56511056511056501</v>
      </c>
      <c r="F93" s="2">
        <v>0.58168316831683198</v>
      </c>
      <c r="G93" s="2">
        <v>0.57377049180327899</v>
      </c>
      <c r="H93" s="2">
        <v>0.568292682926829</v>
      </c>
      <c r="I93" s="2">
        <v>0.551219512195122</v>
      </c>
      <c r="J93" s="2">
        <v>0.51824817518248201</v>
      </c>
      <c r="K93" s="2">
        <v>0.52558139534883697</v>
      </c>
      <c r="L93" s="2">
        <v>0.5</v>
      </c>
      <c r="M93" s="2">
        <v>0.49060542797494799</v>
      </c>
      <c r="N93" s="2">
        <v>0.51143451143451102</v>
      </c>
      <c r="O93" s="2">
        <v>0.53418803418803396</v>
      </c>
    </row>
    <row r="94" spans="1:15" x14ac:dyDescent="0.3">
      <c r="A94" s="8" t="s">
        <v>14</v>
      </c>
      <c r="B94" s="8" t="s">
        <v>70</v>
      </c>
      <c r="C94" s="2">
        <v>0.63294797687861304</v>
      </c>
      <c r="D94" s="2">
        <v>0.62517099863201098</v>
      </c>
      <c r="E94" s="2">
        <v>0.61311914323962502</v>
      </c>
      <c r="F94" s="2">
        <v>0.59946949602122002</v>
      </c>
      <c r="G94" s="2">
        <v>0.602316602316602</v>
      </c>
      <c r="H94" s="2">
        <v>0.58646616541353402</v>
      </c>
      <c r="I94" s="2">
        <v>0.58837772397094401</v>
      </c>
      <c r="J94" s="2">
        <v>0.587209302325581</v>
      </c>
      <c r="K94" s="2">
        <v>0.58024691358024705</v>
      </c>
      <c r="L94" s="2">
        <v>0.57334826427771601</v>
      </c>
      <c r="M94" s="2">
        <v>0.56492785793562705</v>
      </c>
      <c r="N94" s="2">
        <v>0.53863134657836598</v>
      </c>
      <c r="O94" s="2">
        <v>0.52145214521452099</v>
      </c>
    </row>
    <row r="95" spans="1:15" x14ac:dyDescent="0.3">
      <c r="A95" s="8" t="s">
        <v>14</v>
      </c>
      <c r="B95" s="8" t="s">
        <v>71</v>
      </c>
      <c r="C95" s="2">
        <v>0.73481781376518196</v>
      </c>
      <c r="D95" s="2">
        <v>0.74549098196392805</v>
      </c>
      <c r="E95" s="2">
        <v>0.73512476007677496</v>
      </c>
      <c r="F95" s="2">
        <v>0.70745697896749504</v>
      </c>
      <c r="G95" s="2">
        <v>0.70343580470162703</v>
      </c>
      <c r="H95" s="2">
        <v>0.70454545454545503</v>
      </c>
      <c r="I95" s="2">
        <v>0.68110918544194099</v>
      </c>
      <c r="J95" s="2">
        <v>0.66779089376054002</v>
      </c>
      <c r="K95" s="2">
        <v>0.65040650406504097</v>
      </c>
      <c r="L95" s="2">
        <v>0.63777089783281704</v>
      </c>
      <c r="M95" s="2">
        <v>0.64083457526080501</v>
      </c>
      <c r="N95" s="2">
        <v>0.63494318181818199</v>
      </c>
      <c r="O95" s="2">
        <v>0.62328767123287698</v>
      </c>
    </row>
    <row r="96" spans="1:15" x14ac:dyDescent="0.3">
      <c r="A96" s="8" t="s">
        <v>14</v>
      </c>
      <c r="B96" s="8" t="s">
        <v>72</v>
      </c>
      <c r="C96" s="2">
        <v>0.83707865168539297</v>
      </c>
      <c r="D96" s="2">
        <v>0.82446808510638303</v>
      </c>
      <c r="E96" s="2">
        <v>0.80790960451977401</v>
      </c>
      <c r="F96" s="2">
        <v>0.81958762886597902</v>
      </c>
      <c r="G96" s="2">
        <v>0.81642512077294704</v>
      </c>
      <c r="H96" s="2">
        <v>0.80568720379146896</v>
      </c>
      <c r="I96" s="2">
        <v>0.81222707423580798</v>
      </c>
      <c r="J96" s="2">
        <v>0.8</v>
      </c>
      <c r="K96" s="2">
        <v>0.81589958158995801</v>
      </c>
      <c r="L96" s="2">
        <v>0.80232558139534904</v>
      </c>
      <c r="M96" s="2">
        <v>0.77536231884058004</v>
      </c>
      <c r="N96" s="2">
        <v>0.78723404255319196</v>
      </c>
      <c r="O96" s="2">
        <v>0.77740863787375403</v>
      </c>
    </row>
    <row r="97" spans="1:15" x14ac:dyDescent="0.3">
      <c r="A97" s="8" t="s">
        <v>14</v>
      </c>
      <c r="B97" s="8" t="s">
        <v>73</v>
      </c>
      <c r="C97" s="2">
        <v>0.78947368421052599</v>
      </c>
      <c r="D97" s="2">
        <v>0.8</v>
      </c>
      <c r="E97" s="2">
        <v>0.79166666666666696</v>
      </c>
      <c r="F97" s="2">
        <v>0.84210526315789502</v>
      </c>
      <c r="G97" s="2">
        <v>0.88235294117647101</v>
      </c>
      <c r="H97" s="2">
        <v>0.90909090909090895</v>
      </c>
      <c r="I97" s="2">
        <v>0.92307692307692302</v>
      </c>
      <c r="J97" s="2">
        <v>0.86956521739130399</v>
      </c>
      <c r="K97" s="2">
        <v>0.85185185185185197</v>
      </c>
      <c r="L97" s="2">
        <v>0.875</v>
      </c>
      <c r="M97" s="2">
        <v>0.86206896551724099</v>
      </c>
      <c r="N97" s="2">
        <v>0.84375</v>
      </c>
      <c r="O97" s="2">
        <v>0.84375</v>
      </c>
    </row>
    <row r="98" spans="1:15" x14ac:dyDescent="0.3">
      <c r="A98" s="8" t="s">
        <v>15</v>
      </c>
      <c r="B98" s="8" t="s">
        <v>62</v>
      </c>
      <c r="C98" s="2">
        <v>0</v>
      </c>
      <c r="D98" s="2">
        <v>0</v>
      </c>
      <c r="E98" s="2">
        <v>1</v>
      </c>
      <c r="F98" s="2">
        <v>0</v>
      </c>
      <c r="G98" s="2">
        <v>0</v>
      </c>
      <c r="H98" s="2">
        <v>0</v>
      </c>
      <c r="I98" s="2">
        <v>0</v>
      </c>
      <c r="J98" s="2">
        <v>1</v>
      </c>
      <c r="K98" s="2">
        <v>0</v>
      </c>
      <c r="L98" s="2">
        <v>0</v>
      </c>
      <c r="M98" s="2">
        <v>0</v>
      </c>
      <c r="N98" s="2">
        <v>0</v>
      </c>
      <c r="O98" s="2">
        <v>0</v>
      </c>
    </row>
    <row r="99" spans="1:15" x14ac:dyDescent="0.3">
      <c r="A99" s="8" t="s">
        <v>15</v>
      </c>
      <c r="B99" s="8" t="s">
        <v>63</v>
      </c>
      <c r="C99" s="2">
        <v>0.43574468085106399</v>
      </c>
      <c r="D99" s="2">
        <v>0.43878389482333602</v>
      </c>
      <c r="E99" s="2">
        <v>0.45361635220125801</v>
      </c>
      <c r="F99" s="2">
        <v>0.47168347556245099</v>
      </c>
      <c r="G99" s="2">
        <v>0.48958333333333298</v>
      </c>
      <c r="H99" s="2">
        <v>0.51522633744855995</v>
      </c>
      <c r="I99" s="2">
        <v>0.51759656652360497</v>
      </c>
      <c r="J99" s="2">
        <v>0.53339041095890405</v>
      </c>
      <c r="K99" s="2">
        <v>0.54338299737072704</v>
      </c>
      <c r="L99" s="2">
        <v>0.53299057412167905</v>
      </c>
      <c r="M99" s="2">
        <v>0.528033472803347</v>
      </c>
      <c r="N99" s="2">
        <v>0.51367025683512801</v>
      </c>
      <c r="O99" s="2">
        <v>0.51086956521739102</v>
      </c>
    </row>
    <row r="100" spans="1:15" x14ac:dyDescent="0.3">
      <c r="A100" s="8" t="s">
        <v>15</v>
      </c>
      <c r="B100" s="8" t="s">
        <v>64</v>
      </c>
      <c r="C100" s="2">
        <v>0.39621830683283199</v>
      </c>
      <c r="D100" s="2">
        <v>0.397967823878069</v>
      </c>
      <c r="E100" s="2">
        <v>0.406765676567657</v>
      </c>
      <c r="F100" s="2">
        <v>0.40961923847695397</v>
      </c>
      <c r="G100" s="2">
        <v>0.414881184261784</v>
      </c>
      <c r="H100" s="2">
        <v>0.42219635234769098</v>
      </c>
      <c r="I100" s="2">
        <v>0.43409688321442003</v>
      </c>
      <c r="J100" s="2">
        <v>0.44842883548983398</v>
      </c>
      <c r="K100" s="2">
        <v>0.46243798724308999</v>
      </c>
      <c r="L100" s="2">
        <v>0.47642505277973302</v>
      </c>
      <c r="M100" s="2">
        <v>0.48878766643307597</v>
      </c>
      <c r="N100" s="2">
        <v>0.51005291005290998</v>
      </c>
      <c r="O100" s="2">
        <v>0.52146375791695998</v>
      </c>
    </row>
    <row r="101" spans="1:15" x14ac:dyDescent="0.3">
      <c r="A101" s="8" t="s">
        <v>15</v>
      </c>
      <c r="B101" s="8" t="s">
        <v>65</v>
      </c>
      <c r="C101" s="2">
        <v>0.286146400483969</v>
      </c>
      <c r="D101" s="2">
        <v>0.30034324942791801</v>
      </c>
      <c r="E101" s="2">
        <v>0.312741312741313</v>
      </c>
      <c r="F101" s="2">
        <v>0.330304649919829</v>
      </c>
      <c r="G101" s="2">
        <v>0.33557394002068303</v>
      </c>
      <c r="H101" s="2">
        <v>0.34462151394422302</v>
      </c>
      <c r="I101" s="2">
        <v>0.36080498322951599</v>
      </c>
      <c r="J101" s="2">
        <v>0.36959553695955399</v>
      </c>
      <c r="K101" s="2">
        <v>0.380326382592928</v>
      </c>
      <c r="L101" s="2">
        <v>0.38565806733712299</v>
      </c>
      <c r="M101" s="2">
        <v>0.39395229982964203</v>
      </c>
      <c r="N101" s="2">
        <v>0.40059473237043303</v>
      </c>
      <c r="O101" s="2">
        <v>0.41442188147534198</v>
      </c>
    </row>
    <row r="102" spans="1:15" x14ac:dyDescent="0.3">
      <c r="A102" s="8" t="s">
        <v>15</v>
      </c>
      <c r="B102" s="8" t="s">
        <v>66</v>
      </c>
      <c r="C102" s="2">
        <v>0.15502555366269199</v>
      </c>
      <c r="D102" s="2">
        <v>0.161178509532062</v>
      </c>
      <c r="E102" s="2">
        <v>0.160583941605839</v>
      </c>
      <c r="F102" s="2">
        <v>0.15063520871143399</v>
      </c>
      <c r="G102" s="2">
        <v>0.14853195164076</v>
      </c>
      <c r="H102" s="2">
        <v>0.17341977309562401</v>
      </c>
      <c r="I102" s="2">
        <v>0.18691588785046701</v>
      </c>
      <c r="J102" s="2">
        <v>0.180758017492711</v>
      </c>
      <c r="K102" s="2">
        <v>0.201581027667984</v>
      </c>
      <c r="L102" s="2">
        <v>0.20565552699228801</v>
      </c>
      <c r="M102" s="2">
        <v>0.233333333333333</v>
      </c>
      <c r="N102" s="2">
        <v>0.24577226606538899</v>
      </c>
      <c r="O102" s="2">
        <v>0.25299890948745901</v>
      </c>
    </row>
    <row r="103" spans="1:15" x14ac:dyDescent="0.3">
      <c r="A103" s="8" t="s">
        <v>15</v>
      </c>
      <c r="B103" s="8" t="s">
        <v>67</v>
      </c>
      <c r="C103" s="2">
        <v>7.0588235294117604E-2</v>
      </c>
      <c r="D103" s="2">
        <v>8.8888888888888906E-2</v>
      </c>
      <c r="E103" s="2">
        <v>0.11111111111111099</v>
      </c>
      <c r="F103" s="2">
        <v>5.8823529411764698E-2</v>
      </c>
      <c r="G103" s="2">
        <v>8.1081081081081099E-2</v>
      </c>
      <c r="H103" s="2">
        <v>6.9767441860465101E-2</v>
      </c>
      <c r="I103" s="2">
        <v>5.4545454545454501E-2</v>
      </c>
      <c r="J103" s="2">
        <v>8.1967213114754106E-2</v>
      </c>
      <c r="K103" s="2">
        <v>7.4626865671641798E-2</v>
      </c>
      <c r="L103" s="2">
        <v>0.16470588235294101</v>
      </c>
      <c r="M103" s="2">
        <v>0.14432989690721601</v>
      </c>
      <c r="N103" s="2">
        <v>0.11111111111111099</v>
      </c>
      <c r="O103" s="2">
        <v>0.13888888888888901</v>
      </c>
    </row>
    <row r="104" spans="1:15" x14ac:dyDescent="0.3">
      <c r="A104" s="8" t="s">
        <v>15</v>
      </c>
      <c r="B104" s="8" t="s">
        <v>68</v>
      </c>
      <c r="C104" s="2">
        <v>1</v>
      </c>
      <c r="D104" s="2">
        <v>0</v>
      </c>
      <c r="E104" s="2">
        <v>0</v>
      </c>
      <c r="F104" s="2">
        <v>0</v>
      </c>
      <c r="G104" s="2">
        <v>0</v>
      </c>
      <c r="H104" s="2">
        <v>0</v>
      </c>
      <c r="I104" s="2">
        <v>0</v>
      </c>
      <c r="J104" s="2">
        <v>0</v>
      </c>
      <c r="K104" s="2">
        <v>0</v>
      </c>
      <c r="L104" s="2">
        <v>0</v>
      </c>
      <c r="M104" s="2">
        <v>0</v>
      </c>
      <c r="N104" s="2">
        <v>0</v>
      </c>
      <c r="O104" s="2">
        <v>0</v>
      </c>
    </row>
    <row r="105" spans="1:15" x14ac:dyDescent="0.3">
      <c r="A105" s="8" t="s">
        <v>15</v>
      </c>
      <c r="B105" s="8" t="s">
        <v>69</v>
      </c>
      <c r="C105" s="2">
        <v>0.56425531914893601</v>
      </c>
      <c r="D105" s="2">
        <v>0.56121610517666398</v>
      </c>
      <c r="E105" s="2">
        <v>0.54638364779874204</v>
      </c>
      <c r="F105" s="2">
        <v>0.52831652443754895</v>
      </c>
      <c r="G105" s="2">
        <v>0.51041666666666696</v>
      </c>
      <c r="H105" s="2">
        <v>0.48477366255144</v>
      </c>
      <c r="I105" s="2">
        <v>0.48240343347639503</v>
      </c>
      <c r="J105" s="2">
        <v>0.46660958904109601</v>
      </c>
      <c r="K105" s="2">
        <v>0.45661700262927302</v>
      </c>
      <c r="L105" s="2">
        <v>0.46700942587832101</v>
      </c>
      <c r="M105" s="2">
        <v>0.471966527196653</v>
      </c>
      <c r="N105" s="2">
        <v>0.48632974316487199</v>
      </c>
      <c r="O105" s="2">
        <v>0.48913043478260898</v>
      </c>
    </row>
    <row r="106" spans="1:15" x14ac:dyDescent="0.3">
      <c r="A106" s="8" t="s">
        <v>15</v>
      </c>
      <c r="B106" s="8" t="s">
        <v>70</v>
      </c>
      <c r="C106" s="2">
        <v>0.60378169316716801</v>
      </c>
      <c r="D106" s="2">
        <v>0.60203217612193105</v>
      </c>
      <c r="E106" s="2">
        <v>0.59323432343234295</v>
      </c>
      <c r="F106" s="2">
        <v>0.59038076152304597</v>
      </c>
      <c r="G106" s="2">
        <v>0.585118815738216</v>
      </c>
      <c r="H106" s="2">
        <v>0.57780364765230896</v>
      </c>
      <c r="I106" s="2">
        <v>0.56590311678558003</v>
      </c>
      <c r="J106" s="2">
        <v>0.55157116451016597</v>
      </c>
      <c r="K106" s="2">
        <v>0.53756201275690996</v>
      </c>
      <c r="L106" s="2">
        <v>0.52357494722026698</v>
      </c>
      <c r="M106" s="2">
        <v>0.51121233356692397</v>
      </c>
      <c r="N106" s="2">
        <v>0.48994708994709002</v>
      </c>
      <c r="O106" s="2">
        <v>0.47853624208304002</v>
      </c>
    </row>
    <row r="107" spans="1:15" x14ac:dyDescent="0.3">
      <c r="A107" s="8" t="s">
        <v>15</v>
      </c>
      <c r="B107" s="8" t="s">
        <v>71</v>
      </c>
      <c r="C107" s="2">
        <v>0.713853599516031</v>
      </c>
      <c r="D107" s="2">
        <v>0.69965675057208199</v>
      </c>
      <c r="E107" s="2">
        <v>0.687258687258687</v>
      </c>
      <c r="F107" s="2">
        <v>0.669695350080171</v>
      </c>
      <c r="G107" s="2">
        <v>0.66442605997931703</v>
      </c>
      <c r="H107" s="2">
        <v>0.65537848605577698</v>
      </c>
      <c r="I107" s="2">
        <v>0.63919501677048396</v>
      </c>
      <c r="J107" s="2">
        <v>0.63040446304044595</v>
      </c>
      <c r="K107" s="2">
        <v>0.61967361740707205</v>
      </c>
      <c r="L107" s="2">
        <v>0.61434193266287696</v>
      </c>
      <c r="M107" s="2">
        <v>0.60604770017035803</v>
      </c>
      <c r="N107" s="2">
        <v>0.59940526762956703</v>
      </c>
      <c r="O107" s="2">
        <v>0.58557811852465802</v>
      </c>
    </row>
    <row r="108" spans="1:15" x14ac:dyDescent="0.3">
      <c r="A108" s="8" t="s">
        <v>15</v>
      </c>
      <c r="B108" s="8" t="s">
        <v>72</v>
      </c>
      <c r="C108" s="2">
        <v>0.84497444633730801</v>
      </c>
      <c r="D108" s="2">
        <v>0.83882149046793797</v>
      </c>
      <c r="E108" s="2">
        <v>0.839416058394161</v>
      </c>
      <c r="F108" s="2">
        <v>0.84936479128856601</v>
      </c>
      <c r="G108" s="2">
        <v>0.85146804835923995</v>
      </c>
      <c r="H108" s="2">
        <v>0.82658022690437605</v>
      </c>
      <c r="I108" s="2">
        <v>0.81308411214953302</v>
      </c>
      <c r="J108" s="2">
        <v>0.81924198250728897</v>
      </c>
      <c r="K108" s="2">
        <v>0.79841897233201597</v>
      </c>
      <c r="L108" s="2">
        <v>0.79434447300771205</v>
      </c>
      <c r="M108" s="2">
        <v>0.76666666666666705</v>
      </c>
      <c r="N108" s="2">
        <v>0.75422773393461096</v>
      </c>
      <c r="O108" s="2">
        <v>0.74700109051254104</v>
      </c>
    </row>
    <row r="109" spans="1:15" x14ac:dyDescent="0.3">
      <c r="A109" s="8" t="s">
        <v>15</v>
      </c>
      <c r="B109" s="8" t="s">
        <v>73</v>
      </c>
      <c r="C109" s="2">
        <v>0.92941176470588205</v>
      </c>
      <c r="D109" s="2">
        <v>0.91111111111111098</v>
      </c>
      <c r="E109" s="2">
        <v>0.88888888888888895</v>
      </c>
      <c r="F109" s="2">
        <v>0.94117647058823495</v>
      </c>
      <c r="G109" s="2">
        <v>0.91891891891891897</v>
      </c>
      <c r="H109" s="2">
        <v>0.93023255813953498</v>
      </c>
      <c r="I109" s="2">
        <v>0.94545454545454499</v>
      </c>
      <c r="J109" s="2">
        <v>0.91803278688524603</v>
      </c>
      <c r="K109" s="2">
        <v>0.92537313432835799</v>
      </c>
      <c r="L109" s="2">
        <v>0.83529411764705896</v>
      </c>
      <c r="M109" s="2">
        <v>0.85567010309278302</v>
      </c>
      <c r="N109" s="2">
        <v>0.88888888888888895</v>
      </c>
      <c r="O109" s="2">
        <v>0.86111111111111105</v>
      </c>
    </row>
    <row r="110" spans="1:15" x14ac:dyDescent="0.3">
      <c r="A110" s="8" t="s">
        <v>16</v>
      </c>
      <c r="B110" s="8" t="s">
        <v>62</v>
      </c>
      <c r="C110" s="2">
        <v>1</v>
      </c>
      <c r="D110" s="2">
        <v>0</v>
      </c>
      <c r="E110" s="2">
        <v>0</v>
      </c>
      <c r="F110" s="2">
        <v>0</v>
      </c>
      <c r="G110" s="2">
        <v>0</v>
      </c>
      <c r="H110" s="2">
        <v>0</v>
      </c>
      <c r="I110" s="2">
        <v>0</v>
      </c>
      <c r="J110" s="2">
        <v>0</v>
      </c>
      <c r="K110" s="2">
        <v>0</v>
      </c>
      <c r="L110" s="2">
        <v>0</v>
      </c>
      <c r="M110" s="2">
        <v>0</v>
      </c>
      <c r="N110" s="2">
        <v>0</v>
      </c>
      <c r="O110" s="2">
        <v>0</v>
      </c>
    </row>
    <row r="111" spans="1:15" x14ac:dyDescent="0.3">
      <c r="A111" s="8" t="s">
        <v>16</v>
      </c>
      <c r="B111" s="8" t="s">
        <v>63</v>
      </c>
      <c r="C111" s="2">
        <v>0.40506329113924</v>
      </c>
      <c r="D111" s="2">
        <v>0.41327623126338298</v>
      </c>
      <c r="E111" s="2">
        <v>0.39866369710467697</v>
      </c>
      <c r="F111" s="2">
        <v>0.420091324200913</v>
      </c>
      <c r="G111" s="2">
        <v>0.41079812206572802</v>
      </c>
      <c r="H111" s="2">
        <v>0.42716049382715998</v>
      </c>
      <c r="I111" s="2">
        <v>0.44525547445255498</v>
      </c>
      <c r="J111" s="2">
        <v>0.47044334975369501</v>
      </c>
      <c r="K111" s="2">
        <v>0.45852534562212</v>
      </c>
      <c r="L111" s="2">
        <v>0.46288209606986902</v>
      </c>
      <c r="M111" s="2">
        <v>0.46153846153846201</v>
      </c>
      <c r="N111" s="2">
        <v>0.47956989247311799</v>
      </c>
      <c r="O111" s="2">
        <v>0.47019867549668898</v>
      </c>
    </row>
    <row r="112" spans="1:15" x14ac:dyDescent="0.3">
      <c r="A112" s="8" t="s">
        <v>16</v>
      </c>
      <c r="B112" s="8" t="s">
        <v>64</v>
      </c>
      <c r="C112" s="2">
        <v>0.32806324110671897</v>
      </c>
      <c r="D112" s="2">
        <v>0.33729216152018998</v>
      </c>
      <c r="E112" s="2">
        <v>0.36009353078721701</v>
      </c>
      <c r="F112" s="2">
        <v>0.35703245749613599</v>
      </c>
      <c r="G112" s="2">
        <v>0.35893536121672998</v>
      </c>
      <c r="H112" s="2">
        <v>0.37225170583775602</v>
      </c>
      <c r="I112" s="2">
        <v>0.376443418013857</v>
      </c>
      <c r="J112" s="2">
        <v>0.387692307692308</v>
      </c>
      <c r="K112" s="2">
        <v>0.40463320463320501</v>
      </c>
      <c r="L112" s="2">
        <v>0.41583397386625698</v>
      </c>
      <c r="M112" s="2">
        <v>0.42868217054263602</v>
      </c>
      <c r="N112" s="2">
        <v>0.43807339449541299</v>
      </c>
      <c r="O112" s="2">
        <v>0.45</v>
      </c>
    </row>
    <row r="113" spans="1:15" x14ac:dyDescent="0.3">
      <c r="A113" s="8" t="s">
        <v>16</v>
      </c>
      <c r="B113" s="8" t="s">
        <v>65</v>
      </c>
      <c r="C113" s="2">
        <v>0.25148279952550401</v>
      </c>
      <c r="D113" s="2">
        <v>0.25892857142857101</v>
      </c>
      <c r="E113" s="2">
        <v>0.25873362445414799</v>
      </c>
      <c r="F113" s="2">
        <v>0.28424304840370801</v>
      </c>
      <c r="G113" s="2">
        <v>0.29647749510763199</v>
      </c>
      <c r="H113" s="2">
        <v>0.30241187384044499</v>
      </c>
      <c r="I113" s="2">
        <v>0.32</v>
      </c>
      <c r="J113" s="2">
        <v>0.32099827882960402</v>
      </c>
      <c r="K113" s="2">
        <v>0.32768361581920902</v>
      </c>
      <c r="L113" s="2">
        <v>0.338607594936709</v>
      </c>
      <c r="M113" s="2">
        <v>0.341221374045802</v>
      </c>
      <c r="N113" s="2">
        <v>0.34472511144130802</v>
      </c>
      <c r="O113" s="2">
        <v>0.36238198983296999</v>
      </c>
    </row>
    <row r="114" spans="1:15" x14ac:dyDescent="0.3">
      <c r="A114" s="8" t="s">
        <v>16</v>
      </c>
      <c r="B114" s="8" t="s">
        <v>66</v>
      </c>
      <c r="C114" s="2">
        <v>0.12225705329153599</v>
      </c>
      <c r="D114" s="2">
        <v>0.12250712250712301</v>
      </c>
      <c r="E114" s="2">
        <v>0.1513353115727</v>
      </c>
      <c r="F114" s="2">
        <v>0.15015015015015001</v>
      </c>
      <c r="G114" s="2">
        <v>0.15407854984894301</v>
      </c>
      <c r="H114" s="2">
        <v>0.15430267062314501</v>
      </c>
      <c r="I114" s="2">
        <v>0.16666666666666699</v>
      </c>
      <c r="J114" s="2">
        <v>0.167958656330749</v>
      </c>
      <c r="K114" s="2">
        <v>0.173809523809524</v>
      </c>
      <c r="L114" s="2">
        <v>0.20386266094420599</v>
      </c>
      <c r="M114" s="2">
        <v>0.223382045929019</v>
      </c>
      <c r="N114" s="2">
        <v>0.23182711198428299</v>
      </c>
      <c r="O114" s="2">
        <v>0.21815008726003501</v>
      </c>
    </row>
    <row r="115" spans="1:15" x14ac:dyDescent="0.3">
      <c r="A115" s="8" t="s">
        <v>16</v>
      </c>
      <c r="B115" s="8" t="s">
        <v>67</v>
      </c>
      <c r="C115" s="2">
        <v>4.3478260869565202E-2</v>
      </c>
      <c r="D115" s="2">
        <v>6.8181818181818205E-2</v>
      </c>
      <c r="E115" s="2">
        <v>3.9215686274509803E-2</v>
      </c>
      <c r="F115" s="2">
        <v>0</v>
      </c>
      <c r="G115" s="2">
        <v>2.4390243902439001E-2</v>
      </c>
      <c r="H115" s="2">
        <v>5.5555555555555601E-2</v>
      </c>
      <c r="I115" s="2">
        <v>6.8965517241379296E-2</v>
      </c>
      <c r="J115" s="2">
        <v>7.8125E-2</v>
      </c>
      <c r="K115" s="2">
        <v>8.9743589743589702E-2</v>
      </c>
      <c r="L115" s="2">
        <v>8.7499999999999994E-2</v>
      </c>
      <c r="M115" s="2">
        <v>0.108695652173913</v>
      </c>
      <c r="N115" s="2">
        <v>0.12037037037037</v>
      </c>
      <c r="O115" s="2">
        <v>0.122448979591837</v>
      </c>
    </row>
    <row r="116" spans="1:15" x14ac:dyDescent="0.3">
      <c r="A116" s="8" t="s">
        <v>16</v>
      </c>
      <c r="B116" s="8" t="s">
        <v>68</v>
      </c>
      <c r="C116" s="2">
        <v>0</v>
      </c>
      <c r="D116" s="2">
        <v>0</v>
      </c>
      <c r="E116" s="2">
        <v>0</v>
      </c>
      <c r="F116" s="2">
        <v>0</v>
      </c>
      <c r="G116" s="2">
        <v>0</v>
      </c>
      <c r="H116" s="2">
        <v>0</v>
      </c>
      <c r="I116" s="2">
        <v>0</v>
      </c>
      <c r="J116" s="2">
        <v>0</v>
      </c>
      <c r="K116" s="2">
        <v>0</v>
      </c>
      <c r="L116" s="2">
        <v>0</v>
      </c>
      <c r="M116" s="2">
        <v>0</v>
      </c>
      <c r="N116" s="2">
        <v>0</v>
      </c>
      <c r="O116" s="2">
        <v>0</v>
      </c>
    </row>
    <row r="117" spans="1:15" x14ac:dyDescent="0.3">
      <c r="A117" s="8" t="s">
        <v>16</v>
      </c>
      <c r="B117" s="8" t="s">
        <v>69</v>
      </c>
      <c r="C117" s="2">
        <v>0.594936708860759</v>
      </c>
      <c r="D117" s="2">
        <v>0.58672376873661702</v>
      </c>
      <c r="E117" s="2">
        <v>0.60133630289532303</v>
      </c>
      <c r="F117" s="2">
        <v>0.579908675799087</v>
      </c>
      <c r="G117" s="2">
        <v>0.58920187793427203</v>
      </c>
      <c r="H117" s="2">
        <v>0.57283950617283996</v>
      </c>
      <c r="I117" s="2">
        <v>0.55474452554744502</v>
      </c>
      <c r="J117" s="2">
        <v>0.52955665024630505</v>
      </c>
      <c r="K117" s="2">
        <v>0.54147465437788</v>
      </c>
      <c r="L117" s="2">
        <v>0.53711790393013104</v>
      </c>
      <c r="M117" s="2">
        <v>0.53846153846153799</v>
      </c>
      <c r="N117" s="2">
        <v>0.52043010752688201</v>
      </c>
      <c r="O117" s="2">
        <v>0.52980132450331097</v>
      </c>
    </row>
    <row r="118" spans="1:15" x14ac:dyDescent="0.3">
      <c r="A118" s="8" t="s">
        <v>16</v>
      </c>
      <c r="B118" s="8" t="s">
        <v>70</v>
      </c>
      <c r="C118" s="2">
        <v>0.67193675889328097</v>
      </c>
      <c r="D118" s="2">
        <v>0.66270783847980996</v>
      </c>
      <c r="E118" s="2">
        <v>0.63990646921278205</v>
      </c>
      <c r="F118" s="2">
        <v>0.64296754250386401</v>
      </c>
      <c r="G118" s="2">
        <v>0.64106463878327002</v>
      </c>
      <c r="H118" s="2">
        <v>0.62774829416224398</v>
      </c>
      <c r="I118" s="2">
        <v>0.62355658198614305</v>
      </c>
      <c r="J118" s="2">
        <v>0.612307692307692</v>
      </c>
      <c r="K118" s="2">
        <v>0.59536679536679504</v>
      </c>
      <c r="L118" s="2">
        <v>0.58416602613374302</v>
      </c>
      <c r="M118" s="2">
        <v>0.57131782945736398</v>
      </c>
      <c r="N118" s="2">
        <v>0.56192660550458695</v>
      </c>
      <c r="O118" s="2">
        <v>0.55000000000000004</v>
      </c>
    </row>
    <row r="119" spans="1:15" x14ac:dyDescent="0.3">
      <c r="A119" s="8" t="s">
        <v>16</v>
      </c>
      <c r="B119" s="8" t="s">
        <v>71</v>
      </c>
      <c r="C119" s="2">
        <v>0.74851720047449599</v>
      </c>
      <c r="D119" s="2">
        <v>0.74107142857142905</v>
      </c>
      <c r="E119" s="2">
        <v>0.74126637554585195</v>
      </c>
      <c r="F119" s="2">
        <v>0.71575695159629205</v>
      </c>
      <c r="G119" s="2">
        <v>0.70352250489236801</v>
      </c>
      <c r="H119" s="2">
        <v>0.69758812615955501</v>
      </c>
      <c r="I119" s="2">
        <v>0.68</v>
      </c>
      <c r="J119" s="2">
        <v>0.67900172117039603</v>
      </c>
      <c r="K119" s="2">
        <v>0.67231638418079098</v>
      </c>
      <c r="L119" s="2">
        <v>0.661392405063291</v>
      </c>
      <c r="M119" s="2">
        <v>0.658778625954198</v>
      </c>
      <c r="N119" s="2">
        <v>0.65527488855869198</v>
      </c>
      <c r="O119" s="2">
        <v>0.63761801016703001</v>
      </c>
    </row>
    <row r="120" spans="1:15" x14ac:dyDescent="0.3">
      <c r="A120" s="8" t="s">
        <v>16</v>
      </c>
      <c r="B120" s="8" t="s">
        <v>72</v>
      </c>
      <c r="C120" s="2">
        <v>0.87774294670846398</v>
      </c>
      <c r="D120" s="2">
        <v>0.87749287749287797</v>
      </c>
      <c r="E120" s="2">
        <v>0.84866468842730003</v>
      </c>
      <c r="F120" s="2">
        <v>0.84984984984985001</v>
      </c>
      <c r="G120" s="2">
        <v>0.84592145015105702</v>
      </c>
      <c r="H120" s="2">
        <v>0.84569732937685504</v>
      </c>
      <c r="I120" s="2">
        <v>0.83333333333333304</v>
      </c>
      <c r="J120" s="2">
        <v>0.83204134366925098</v>
      </c>
      <c r="K120" s="2">
        <v>0.82619047619047603</v>
      </c>
      <c r="L120" s="2">
        <v>0.79613733905579398</v>
      </c>
      <c r="M120" s="2">
        <v>0.776617954070981</v>
      </c>
      <c r="N120" s="2">
        <v>0.76817288801571704</v>
      </c>
      <c r="O120" s="2">
        <v>0.78184991273996496</v>
      </c>
    </row>
    <row r="121" spans="1:15" x14ac:dyDescent="0.3">
      <c r="A121" s="8" t="s">
        <v>16</v>
      </c>
      <c r="B121" s="8" t="s">
        <v>73</v>
      </c>
      <c r="C121" s="2">
        <v>0.95652173913043503</v>
      </c>
      <c r="D121" s="2">
        <v>0.93181818181818199</v>
      </c>
      <c r="E121" s="2">
        <v>0.96078431372549</v>
      </c>
      <c r="F121" s="2">
        <v>1</v>
      </c>
      <c r="G121" s="2">
        <v>0.97560975609756095</v>
      </c>
      <c r="H121" s="2">
        <v>0.94444444444444398</v>
      </c>
      <c r="I121" s="2">
        <v>0.931034482758621</v>
      </c>
      <c r="J121" s="2">
        <v>0.921875</v>
      </c>
      <c r="K121" s="2">
        <v>0.91025641025641002</v>
      </c>
      <c r="L121" s="2">
        <v>0.91249999999999998</v>
      </c>
      <c r="M121" s="2">
        <v>0.89130434782608703</v>
      </c>
      <c r="N121" s="2">
        <v>0.87962962962962998</v>
      </c>
      <c r="O121" s="2">
        <v>0.87755102040816302</v>
      </c>
    </row>
    <row r="122" spans="1:15" x14ac:dyDescent="0.3">
      <c r="A122" s="8" t="s">
        <v>17</v>
      </c>
      <c r="B122" s="8" t="s">
        <v>62</v>
      </c>
      <c r="C122" s="2">
        <v>1</v>
      </c>
      <c r="D122" s="2">
        <v>0</v>
      </c>
      <c r="E122" s="2">
        <v>1</v>
      </c>
      <c r="F122" s="2">
        <v>1</v>
      </c>
      <c r="G122" s="2">
        <v>0</v>
      </c>
      <c r="H122" s="2">
        <v>0</v>
      </c>
      <c r="I122" s="2">
        <v>0</v>
      </c>
      <c r="J122" s="2">
        <v>0</v>
      </c>
      <c r="K122" s="2">
        <v>1</v>
      </c>
      <c r="L122" s="2">
        <v>0</v>
      </c>
      <c r="M122" s="2">
        <v>0</v>
      </c>
      <c r="N122" s="2">
        <v>0</v>
      </c>
      <c r="O122" s="2">
        <v>0</v>
      </c>
    </row>
    <row r="123" spans="1:15" x14ac:dyDescent="0.3">
      <c r="A123" s="8" t="s">
        <v>17</v>
      </c>
      <c r="B123" s="8" t="s">
        <v>63</v>
      </c>
      <c r="C123" s="2">
        <v>0.35557506584723397</v>
      </c>
      <c r="D123" s="2">
        <v>0.35565217391304299</v>
      </c>
      <c r="E123" s="2">
        <v>0.35344827586206901</v>
      </c>
      <c r="F123" s="2">
        <v>0.34876543209876498</v>
      </c>
      <c r="G123" s="2">
        <v>0.36175115207373298</v>
      </c>
      <c r="H123" s="2">
        <v>0.37134502923976598</v>
      </c>
      <c r="I123" s="2">
        <v>0.41612903225806502</v>
      </c>
      <c r="J123" s="2">
        <v>0.428104575163399</v>
      </c>
      <c r="K123" s="2">
        <v>0.45705521472392602</v>
      </c>
      <c r="L123" s="2">
        <v>0.44039735099337701</v>
      </c>
      <c r="M123" s="2">
        <v>0.35684647302904599</v>
      </c>
      <c r="N123" s="2">
        <v>0.42446043165467601</v>
      </c>
      <c r="O123" s="2">
        <v>0.44651162790697702</v>
      </c>
    </row>
    <row r="124" spans="1:15" x14ac:dyDescent="0.3">
      <c r="A124" s="8" t="s">
        <v>17</v>
      </c>
      <c r="B124" s="8" t="s">
        <v>64</v>
      </c>
      <c r="C124" s="2">
        <v>0.240281224152192</v>
      </c>
      <c r="D124" s="2">
        <v>0.24758560140474101</v>
      </c>
      <c r="E124" s="2">
        <v>0.25808189655172398</v>
      </c>
      <c r="F124" s="2">
        <v>0.27133105802047802</v>
      </c>
      <c r="G124" s="2">
        <v>0.25391095066185299</v>
      </c>
      <c r="H124" s="2">
        <v>0.26294277929155302</v>
      </c>
      <c r="I124" s="2">
        <v>0.26805555555555599</v>
      </c>
      <c r="J124" s="2">
        <v>0.289592760180996</v>
      </c>
      <c r="K124" s="2">
        <v>0.29288702928870303</v>
      </c>
      <c r="L124" s="2">
        <v>0.32471728594507299</v>
      </c>
      <c r="M124" s="2">
        <v>0.32807017543859701</v>
      </c>
      <c r="N124" s="2">
        <v>0.34644194756554297</v>
      </c>
      <c r="O124" s="2">
        <v>0.39867109634551501</v>
      </c>
    </row>
    <row r="125" spans="1:15" x14ac:dyDescent="0.3">
      <c r="A125" s="8" t="s">
        <v>17</v>
      </c>
      <c r="B125" s="8" t="s">
        <v>65</v>
      </c>
      <c r="C125" s="2">
        <v>0.19334186939820699</v>
      </c>
      <c r="D125" s="2">
        <v>0.19904567143830901</v>
      </c>
      <c r="E125" s="2">
        <v>0.21555367709213899</v>
      </c>
      <c r="F125" s="2">
        <v>0.22542595019659201</v>
      </c>
      <c r="G125" s="2">
        <v>0.25042301184433202</v>
      </c>
      <c r="H125" s="2">
        <v>0.25362318840579701</v>
      </c>
      <c r="I125" s="2">
        <v>0.26992753623188398</v>
      </c>
      <c r="J125" s="2">
        <v>0.266666666666667</v>
      </c>
      <c r="K125" s="2">
        <v>0.24183006535947699</v>
      </c>
      <c r="L125" s="2">
        <v>0.241258741258741</v>
      </c>
      <c r="M125" s="2">
        <v>0.26515151515151503</v>
      </c>
      <c r="N125" s="2">
        <v>0.24954128440366999</v>
      </c>
      <c r="O125" s="2">
        <v>0.25862068965517199</v>
      </c>
    </row>
    <row r="126" spans="1:15" x14ac:dyDescent="0.3">
      <c r="A126" s="8" t="s">
        <v>17</v>
      </c>
      <c r="B126" s="8" t="s">
        <v>66</v>
      </c>
      <c r="C126" s="2">
        <v>0.123015873015873</v>
      </c>
      <c r="D126" s="2">
        <v>0.11965811965812</v>
      </c>
      <c r="E126" s="2">
        <v>0.129973474801061</v>
      </c>
      <c r="F126" s="2">
        <v>0.171328671328671</v>
      </c>
      <c r="G126" s="2">
        <v>0.17842323651452299</v>
      </c>
      <c r="H126" s="2">
        <v>0.197368421052632</v>
      </c>
      <c r="I126" s="2">
        <v>0.210280373831776</v>
      </c>
      <c r="J126" s="2">
        <v>0.20814479638009101</v>
      </c>
      <c r="K126" s="2">
        <v>0.203252032520325</v>
      </c>
      <c r="L126" s="2">
        <v>0.22007722007722</v>
      </c>
      <c r="M126" s="2">
        <v>0.190661478599222</v>
      </c>
      <c r="N126" s="2">
        <v>0.16104868913857701</v>
      </c>
      <c r="O126" s="2">
        <v>0.21160409556314</v>
      </c>
    </row>
    <row r="127" spans="1:15" x14ac:dyDescent="0.3">
      <c r="A127" s="8" t="s">
        <v>17</v>
      </c>
      <c r="B127" s="8" t="s">
        <v>67</v>
      </c>
      <c r="C127" s="2">
        <v>8.9285714285714302E-2</v>
      </c>
      <c r="D127" s="2">
        <v>9.8360655737704902E-2</v>
      </c>
      <c r="E127" s="2">
        <v>0.11764705882352899</v>
      </c>
      <c r="F127" s="2">
        <v>9.0909090909090898E-2</v>
      </c>
      <c r="G127" s="2">
        <v>0.125</v>
      </c>
      <c r="H127" s="2">
        <v>0.14285714285714299</v>
      </c>
      <c r="I127" s="2">
        <v>0.13636363636363599</v>
      </c>
      <c r="J127" s="2">
        <v>0.15384615384615399</v>
      </c>
      <c r="K127" s="2">
        <v>0.14705882352941199</v>
      </c>
      <c r="L127" s="2">
        <v>0.119047619047619</v>
      </c>
      <c r="M127" s="2">
        <v>5.2631578947368397E-2</v>
      </c>
      <c r="N127" s="2">
        <v>9.3023255813953501E-2</v>
      </c>
      <c r="O127" s="2">
        <v>9.6774193548387094E-2</v>
      </c>
    </row>
    <row r="128" spans="1:15" x14ac:dyDescent="0.3">
      <c r="A128" s="8" t="s">
        <v>17</v>
      </c>
      <c r="B128" s="8" t="s">
        <v>68</v>
      </c>
      <c r="C128" s="2">
        <v>0</v>
      </c>
      <c r="D128" s="2">
        <v>1</v>
      </c>
      <c r="E128" s="2">
        <v>0</v>
      </c>
      <c r="F128" s="2">
        <v>0</v>
      </c>
      <c r="G128" s="2">
        <v>0</v>
      </c>
      <c r="H128" s="2">
        <v>0</v>
      </c>
      <c r="I128" s="2">
        <v>0</v>
      </c>
      <c r="J128" s="2">
        <v>0</v>
      </c>
      <c r="K128" s="2">
        <v>0</v>
      </c>
      <c r="L128" s="2">
        <v>0</v>
      </c>
      <c r="M128" s="2">
        <v>0</v>
      </c>
      <c r="N128" s="2">
        <v>1</v>
      </c>
      <c r="O128" s="2">
        <v>0</v>
      </c>
    </row>
    <row r="129" spans="1:16" x14ac:dyDescent="0.3">
      <c r="A129" s="8" t="s">
        <v>17</v>
      </c>
      <c r="B129" s="8" t="s">
        <v>69</v>
      </c>
      <c r="C129" s="2">
        <v>0.64442493415276603</v>
      </c>
      <c r="D129" s="2">
        <v>0.64434782608695695</v>
      </c>
      <c r="E129" s="2">
        <v>0.64655172413793105</v>
      </c>
      <c r="F129" s="2">
        <v>0.65123456790123502</v>
      </c>
      <c r="G129" s="2">
        <v>0.63824884792626702</v>
      </c>
      <c r="H129" s="2">
        <v>0.62865497076023402</v>
      </c>
      <c r="I129" s="2">
        <v>0.58387096774193503</v>
      </c>
      <c r="J129" s="2">
        <v>0.57189542483660105</v>
      </c>
      <c r="K129" s="2">
        <v>0.54294478527607404</v>
      </c>
      <c r="L129" s="2">
        <v>0.55960264900662204</v>
      </c>
      <c r="M129" s="2">
        <v>0.64315352697095396</v>
      </c>
      <c r="N129" s="2">
        <v>0.57553956834532405</v>
      </c>
      <c r="O129" s="2">
        <v>0.55348837209302304</v>
      </c>
    </row>
    <row r="130" spans="1:16" x14ac:dyDescent="0.3">
      <c r="A130" s="8" t="s">
        <v>17</v>
      </c>
      <c r="B130" s="8" t="s">
        <v>70</v>
      </c>
      <c r="C130" s="2">
        <v>0.759718775847808</v>
      </c>
      <c r="D130" s="2">
        <v>0.75241439859525905</v>
      </c>
      <c r="E130" s="2">
        <v>0.74191810344827602</v>
      </c>
      <c r="F130" s="2">
        <v>0.72866894197952203</v>
      </c>
      <c r="G130" s="2">
        <v>0.74608904933814701</v>
      </c>
      <c r="H130" s="2">
        <v>0.73705722070844704</v>
      </c>
      <c r="I130" s="2">
        <v>0.73194444444444395</v>
      </c>
      <c r="J130" s="2">
        <v>0.710407239819005</v>
      </c>
      <c r="K130" s="2">
        <v>0.70711297071129697</v>
      </c>
      <c r="L130" s="2">
        <v>0.67528271405492701</v>
      </c>
      <c r="M130" s="2">
        <v>0.67192982456140304</v>
      </c>
      <c r="N130" s="2">
        <v>0.65355805243445697</v>
      </c>
      <c r="O130" s="2">
        <v>0.60132890365448499</v>
      </c>
    </row>
    <row r="131" spans="1:16" x14ac:dyDescent="0.3">
      <c r="A131" s="8" t="s">
        <v>17</v>
      </c>
      <c r="B131" s="8" t="s">
        <v>71</v>
      </c>
      <c r="C131" s="2">
        <v>0.80665813060179303</v>
      </c>
      <c r="D131" s="2">
        <v>0.80095432856169102</v>
      </c>
      <c r="E131" s="2">
        <v>0.78444632290786098</v>
      </c>
      <c r="F131" s="2">
        <v>0.77457404980340805</v>
      </c>
      <c r="G131" s="2">
        <v>0.74957698815566798</v>
      </c>
      <c r="H131" s="2">
        <v>0.74637681159420299</v>
      </c>
      <c r="I131" s="2">
        <v>0.73007246376811596</v>
      </c>
      <c r="J131" s="2">
        <v>0.73333333333333295</v>
      </c>
      <c r="K131" s="2">
        <v>0.75816993464052296</v>
      </c>
      <c r="L131" s="2">
        <v>0.75874125874125897</v>
      </c>
      <c r="M131" s="2">
        <v>0.73484848484848497</v>
      </c>
      <c r="N131" s="2">
        <v>0.75045871559633004</v>
      </c>
      <c r="O131" s="2">
        <v>0.74137931034482796</v>
      </c>
    </row>
    <row r="132" spans="1:16" x14ac:dyDescent="0.3">
      <c r="A132" s="8" t="s">
        <v>17</v>
      </c>
      <c r="B132" s="8" t="s">
        <v>72</v>
      </c>
      <c r="C132" s="2">
        <v>0.87698412698412698</v>
      </c>
      <c r="D132" s="2">
        <v>0.88034188034187999</v>
      </c>
      <c r="E132" s="2">
        <v>0.87002652519893897</v>
      </c>
      <c r="F132" s="2">
        <v>0.82867132867132898</v>
      </c>
      <c r="G132" s="2">
        <v>0.82157676348547704</v>
      </c>
      <c r="H132" s="2">
        <v>0.80263157894736803</v>
      </c>
      <c r="I132" s="2">
        <v>0.789719626168224</v>
      </c>
      <c r="J132" s="2">
        <v>0.79185520361990902</v>
      </c>
      <c r="K132" s="2">
        <v>0.79674796747967502</v>
      </c>
      <c r="L132" s="2">
        <v>0.77992277992278003</v>
      </c>
      <c r="M132" s="2">
        <v>0.809338521400778</v>
      </c>
      <c r="N132" s="2">
        <v>0.83895131086142305</v>
      </c>
      <c r="O132" s="2">
        <v>0.78839590443686003</v>
      </c>
    </row>
    <row r="133" spans="1:16" x14ac:dyDescent="0.3">
      <c r="A133" s="8" t="s">
        <v>17</v>
      </c>
      <c r="B133" s="8" t="s">
        <v>73</v>
      </c>
      <c r="C133" s="2">
        <v>0.91071428571428603</v>
      </c>
      <c r="D133" s="2">
        <v>0.90163934426229497</v>
      </c>
      <c r="E133" s="2">
        <v>0.88235294117647101</v>
      </c>
      <c r="F133" s="2">
        <v>0.90909090909090895</v>
      </c>
      <c r="G133" s="2">
        <v>0.875</v>
      </c>
      <c r="H133" s="2">
        <v>0.85714285714285698</v>
      </c>
      <c r="I133" s="2">
        <v>0.86363636363636398</v>
      </c>
      <c r="J133" s="2">
        <v>0.84615384615384603</v>
      </c>
      <c r="K133" s="2">
        <v>0.85294117647058798</v>
      </c>
      <c r="L133" s="2">
        <v>0.88095238095238104</v>
      </c>
      <c r="M133" s="2">
        <v>0.94736842105263197</v>
      </c>
      <c r="N133" s="2">
        <v>0.90697674418604601</v>
      </c>
      <c r="O133" s="2">
        <v>0.90322580645161299</v>
      </c>
    </row>
    <row r="134" spans="1:16" x14ac:dyDescent="0.3">
      <c r="A134" s="15"/>
      <c r="B134" s="15"/>
    </row>
    <row r="135" spans="1:16" x14ac:dyDescent="0.3">
      <c r="A135" s="15"/>
      <c r="B135" s="15"/>
    </row>
    <row r="136" spans="1:16" x14ac:dyDescent="0.3">
      <c r="A136" s="15"/>
      <c r="B136" s="13"/>
      <c r="C136" s="18" t="s">
        <v>38</v>
      </c>
      <c r="D136" s="18"/>
      <c r="E136" s="18"/>
      <c r="F136" s="18"/>
      <c r="G136" s="18"/>
      <c r="H136" s="18"/>
      <c r="I136" s="18"/>
      <c r="J136" s="18"/>
      <c r="K136" s="18"/>
      <c r="L136" s="18"/>
      <c r="M136" s="18"/>
      <c r="N136" s="18"/>
      <c r="O136" s="6" t="s">
        <v>39</v>
      </c>
      <c r="P136" s="6" t="s">
        <v>40</v>
      </c>
    </row>
    <row r="137" spans="1:16" x14ac:dyDescent="0.3">
      <c r="A137" s="9" t="s">
        <v>41</v>
      </c>
      <c r="B137" s="9" t="s">
        <v>41</v>
      </c>
      <c r="C137" s="4" t="s">
        <v>19</v>
      </c>
      <c r="D137" s="4" t="s">
        <v>20</v>
      </c>
      <c r="E137" s="4" t="s">
        <v>21</v>
      </c>
      <c r="F137" s="4" t="s">
        <v>22</v>
      </c>
      <c r="G137" s="4" t="s">
        <v>23</v>
      </c>
      <c r="H137" s="4" t="s">
        <v>24</v>
      </c>
      <c r="I137" s="4" t="s">
        <v>25</v>
      </c>
      <c r="J137" s="4" t="s">
        <v>26</v>
      </c>
      <c r="K137" s="4" t="s">
        <v>27</v>
      </c>
      <c r="L137" s="4" t="s">
        <v>28</v>
      </c>
      <c r="M137" s="4" t="s">
        <v>29</v>
      </c>
      <c r="N137" s="4" t="s">
        <v>30</v>
      </c>
      <c r="O137" s="4" t="s">
        <v>31</v>
      </c>
      <c r="P137" s="4" t="s">
        <v>32</v>
      </c>
    </row>
    <row r="138" spans="1:16" x14ac:dyDescent="0.3">
      <c r="A138" s="8" t="s">
        <v>13</v>
      </c>
      <c r="B138" s="8" t="s">
        <v>62</v>
      </c>
      <c r="C138" s="2">
        <v>2</v>
      </c>
      <c r="D138" s="2">
        <v>-0.66666666666666696</v>
      </c>
      <c r="E138" s="2">
        <v>-0.5</v>
      </c>
      <c r="F138" s="2">
        <v>5</v>
      </c>
      <c r="G138" s="2">
        <v>-1</v>
      </c>
      <c r="H138" s="2">
        <v>0</v>
      </c>
      <c r="I138" s="2">
        <v>1.5</v>
      </c>
      <c r="J138" s="2">
        <v>-0.6</v>
      </c>
      <c r="K138" s="2">
        <v>0</v>
      </c>
      <c r="L138" s="2">
        <v>-1</v>
      </c>
      <c r="M138" s="2">
        <v>0</v>
      </c>
      <c r="N138" s="2">
        <v>-0.66666666666666696</v>
      </c>
      <c r="O138" s="3">
        <v>-0.5</v>
      </c>
      <c r="P138" s="3">
        <v>-0.5</v>
      </c>
    </row>
    <row r="139" spans="1:16" x14ac:dyDescent="0.3">
      <c r="A139" s="8" t="s">
        <v>13</v>
      </c>
      <c r="B139" s="8" t="s">
        <v>63</v>
      </c>
      <c r="C139" s="2">
        <v>7.7595066803699903E-2</v>
      </c>
      <c r="D139" s="2">
        <v>5.5078683834048597E-2</v>
      </c>
      <c r="E139" s="2">
        <v>3.84180790960452E-2</v>
      </c>
      <c r="F139" s="2">
        <v>3.4167573449401502E-2</v>
      </c>
      <c r="G139" s="2">
        <v>1.9149831649831601E-2</v>
      </c>
      <c r="H139" s="2">
        <v>-1.03241792277514E-3</v>
      </c>
      <c r="I139" s="2">
        <v>-9.0946672178586208E-3</v>
      </c>
      <c r="J139" s="2">
        <v>5.4234459741343303E-3</v>
      </c>
      <c r="K139" s="2">
        <v>-1.3070539419087099E-2</v>
      </c>
      <c r="L139" s="2">
        <v>1.3453857473197399E-2</v>
      </c>
      <c r="M139" s="2">
        <v>1.01638664177557E-2</v>
      </c>
      <c r="N139" s="2">
        <v>-9.2402464065708401E-3</v>
      </c>
      <c r="O139" s="3">
        <v>1.03734439834025E-3</v>
      </c>
      <c r="P139" s="3">
        <v>9.03954802259887E-2</v>
      </c>
    </row>
    <row r="140" spans="1:16" x14ac:dyDescent="0.3">
      <c r="A140" s="8" t="s">
        <v>13</v>
      </c>
      <c r="B140" s="8" t="s">
        <v>64</v>
      </c>
      <c r="C140" s="2">
        <v>5.4577687729517502E-2</v>
      </c>
      <c r="D140" s="2">
        <v>4.97118155619597E-2</v>
      </c>
      <c r="E140" s="2">
        <v>4.6213681079844401E-2</v>
      </c>
      <c r="F140" s="2">
        <v>4.8873824622785902E-2</v>
      </c>
      <c r="G140" s="2">
        <v>4.7847388720942401E-2</v>
      </c>
      <c r="H140" s="2">
        <v>5.6108237166733001E-2</v>
      </c>
      <c r="I140" s="2">
        <v>5.0584024114544102E-2</v>
      </c>
      <c r="J140" s="2">
        <v>4.5996592844974399E-2</v>
      </c>
      <c r="K140" s="2">
        <v>3.6516372364135102E-2</v>
      </c>
      <c r="L140" s="2">
        <v>3.0598742970558999E-2</v>
      </c>
      <c r="M140" s="2">
        <v>4.1245385973359E-2</v>
      </c>
      <c r="N140" s="2">
        <v>3.4910604192355102E-2</v>
      </c>
      <c r="O140" s="3">
        <v>0.15112292130978899</v>
      </c>
      <c r="P140" s="3">
        <v>0.53614733470601705</v>
      </c>
    </row>
    <row r="141" spans="1:16" x14ac:dyDescent="0.3">
      <c r="A141" s="8" t="s">
        <v>13</v>
      </c>
      <c r="B141" s="8" t="s">
        <v>65</v>
      </c>
      <c r="C141" s="2">
        <v>7.6961026147015305E-2</v>
      </c>
      <c r="D141" s="2">
        <v>6.7567567567567599E-2</v>
      </c>
      <c r="E141" s="2">
        <v>7.0585711220768094E-2</v>
      </c>
      <c r="F141" s="2">
        <v>8.5370741482965903E-2</v>
      </c>
      <c r="G141" s="2">
        <v>8.3641063515509595E-2</v>
      </c>
      <c r="H141" s="2">
        <v>6.7813937638439306E-2</v>
      </c>
      <c r="I141" s="2">
        <v>6.6698579862773305E-2</v>
      </c>
      <c r="J141" s="2">
        <v>7.5392670157068103E-2</v>
      </c>
      <c r="K141" s="2">
        <v>6.7046877173459404E-2</v>
      </c>
      <c r="L141" s="2">
        <v>7.1959327336722695E-2</v>
      </c>
      <c r="M141" s="2">
        <v>6.2750820868296198E-2</v>
      </c>
      <c r="N141" s="2">
        <v>5.7672502574665302E-2</v>
      </c>
      <c r="O141" s="3">
        <v>0.28571428571428598</v>
      </c>
      <c r="P141" s="3">
        <v>0.98305084745762705</v>
      </c>
    </row>
    <row r="142" spans="1:16" x14ac:dyDescent="0.3">
      <c r="A142" s="8" t="s">
        <v>13</v>
      </c>
      <c r="B142" s="8" t="s">
        <v>66</v>
      </c>
      <c r="C142" s="2">
        <v>6.1482820976491902E-2</v>
      </c>
      <c r="D142" s="2">
        <v>-5.1107325383304902E-3</v>
      </c>
      <c r="E142" s="2">
        <v>5.5650684931506801E-2</v>
      </c>
      <c r="F142" s="2">
        <v>6.1638280616382803E-2</v>
      </c>
      <c r="G142" s="2">
        <v>6.7226890756302504E-2</v>
      </c>
      <c r="H142" s="2">
        <v>7.7308518253400099E-2</v>
      </c>
      <c r="I142" s="2">
        <v>9.6345514950166106E-2</v>
      </c>
      <c r="J142" s="2">
        <v>0.12787878787878801</v>
      </c>
      <c r="K142" s="2">
        <v>7.8989790435249896E-2</v>
      </c>
      <c r="L142" s="2">
        <v>9.4123505976095603E-2</v>
      </c>
      <c r="M142" s="2">
        <v>0.10605370960400499</v>
      </c>
      <c r="N142" s="2">
        <v>0.108230452674897</v>
      </c>
      <c r="O142" s="3">
        <v>0.44707146695325101</v>
      </c>
      <c r="P142" s="3">
        <v>1.3056506849315099</v>
      </c>
    </row>
    <row r="143" spans="1:16" x14ac:dyDescent="0.3">
      <c r="A143" s="8" t="s">
        <v>13</v>
      </c>
      <c r="B143" s="8" t="s">
        <v>67</v>
      </c>
      <c r="C143" s="2">
        <v>1.2820512820512799E-2</v>
      </c>
      <c r="D143" s="2">
        <v>-0.113924050632911</v>
      </c>
      <c r="E143" s="2">
        <v>-0.2</v>
      </c>
      <c r="F143" s="2">
        <v>0.11607142857142901</v>
      </c>
      <c r="G143" s="2">
        <v>0.23200000000000001</v>
      </c>
      <c r="H143" s="2">
        <v>0.11688311688311701</v>
      </c>
      <c r="I143" s="2">
        <v>9.8837209302325604E-2</v>
      </c>
      <c r="J143" s="2">
        <v>0.169312169312169</v>
      </c>
      <c r="K143" s="2">
        <v>4.9773755656108601E-2</v>
      </c>
      <c r="L143" s="2">
        <v>8.6206896551724102E-2</v>
      </c>
      <c r="M143" s="2">
        <v>0.170634920634921</v>
      </c>
      <c r="N143" s="2">
        <v>0.11864406779661001</v>
      </c>
      <c r="O143" s="3">
        <v>0.493212669683258</v>
      </c>
      <c r="P143" s="3">
        <v>1.3571428571428601</v>
      </c>
    </row>
    <row r="144" spans="1:16" x14ac:dyDescent="0.3">
      <c r="A144" s="8" t="s">
        <v>13</v>
      </c>
      <c r="B144" s="8" t="s">
        <v>68</v>
      </c>
      <c r="C144" s="2">
        <v>0</v>
      </c>
      <c r="D144" s="2">
        <v>0</v>
      </c>
      <c r="E144" s="2">
        <v>-1</v>
      </c>
      <c r="F144" s="2">
        <v>0</v>
      </c>
      <c r="G144" s="2">
        <v>0</v>
      </c>
      <c r="H144" s="2">
        <v>-1</v>
      </c>
      <c r="I144" s="2">
        <v>0</v>
      </c>
      <c r="J144" s="2">
        <v>0</v>
      </c>
      <c r="K144" s="2">
        <v>-1</v>
      </c>
      <c r="L144" s="2">
        <v>0</v>
      </c>
      <c r="M144" s="2">
        <v>0</v>
      </c>
      <c r="N144" s="2">
        <v>-0.75</v>
      </c>
      <c r="O144" s="3">
        <v>-0.5</v>
      </c>
      <c r="P144" s="3">
        <v>-0.5</v>
      </c>
    </row>
    <row r="145" spans="1:16" x14ac:dyDescent="0.3">
      <c r="A145" s="8" t="s">
        <v>13</v>
      </c>
      <c r="B145" s="8" t="s">
        <v>69</v>
      </c>
      <c r="C145" s="2">
        <v>5.5895196506550199E-2</v>
      </c>
      <c r="D145" s="2">
        <v>1.3564929693962001E-2</v>
      </c>
      <c r="E145" s="2">
        <v>-3.6722702790925398E-2</v>
      </c>
      <c r="F145" s="2">
        <v>-4.1680786174178197E-2</v>
      </c>
      <c r="G145" s="2">
        <v>-3.8189533239038197E-2</v>
      </c>
      <c r="H145" s="2">
        <v>-4.65073529411765E-2</v>
      </c>
      <c r="I145" s="2">
        <v>-6.22710622710623E-2</v>
      </c>
      <c r="J145" s="2">
        <v>-4.7286184210526298E-3</v>
      </c>
      <c r="K145" s="2">
        <v>-1.01218756455278E-2</v>
      </c>
      <c r="L145" s="2">
        <v>5.0292153589315498E-2</v>
      </c>
      <c r="M145" s="2">
        <v>7.4110868269421801E-2</v>
      </c>
      <c r="N145" s="2">
        <v>2.51572327044025E-2</v>
      </c>
      <c r="O145" s="3">
        <v>0.14480479239826499</v>
      </c>
      <c r="P145" s="3">
        <v>-9.5479027256406099E-2</v>
      </c>
    </row>
    <row r="146" spans="1:16" x14ac:dyDescent="0.3">
      <c r="A146" s="8" t="s">
        <v>13</v>
      </c>
      <c r="B146" s="8" t="s">
        <v>70</v>
      </c>
      <c r="C146" s="2">
        <v>1.6441821247892102E-2</v>
      </c>
      <c r="D146" s="2">
        <v>2.28121111571962E-2</v>
      </c>
      <c r="E146" s="2">
        <v>2.2844011895106799E-2</v>
      </c>
      <c r="F146" s="2">
        <v>2.85449980177085E-2</v>
      </c>
      <c r="G146" s="2">
        <v>1.1049723756906099E-2</v>
      </c>
      <c r="H146" s="2">
        <v>1.34705807599441E-2</v>
      </c>
      <c r="I146" s="2">
        <v>1.1097178683385601E-2</v>
      </c>
      <c r="J146" s="2">
        <v>-8.68109381782105E-4</v>
      </c>
      <c r="K146" s="2">
        <v>-6.8888475144293403E-3</v>
      </c>
      <c r="L146" s="2">
        <v>-1.6497937757780301E-2</v>
      </c>
      <c r="M146" s="2">
        <v>-6.2905070529927602E-3</v>
      </c>
      <c r="N146" s="2">
        <v>-1.02947758808108E-2</v>
      </c>
      <c r="O146" s="3">
        <v>-3.94091727176814E-2</v>
      </c>
      <c r="P146" s="3">
        <v>4.6093538794268703E-2</v>
      </c>
    </row>
    <row r="147" spans="1:16" x14ac:dyDescent="0.3">
      <c r="A147" s="8" t="s">
        <v>13</v>
      </c>
      <c r="B147" s="8" t="s">
        <v>71</v>
      </c>
      <c r="C147" s="2">
        <v>2.5668641177526499E-2</v>
      </c>
      <c r="D147" s="2">
        <v>2.8263913195659799E-2</v>
      </c>
      <c r="E147" s="2">
        <v>3.4720449323461799E-2</v>
      </c>
      <c r="F147" s="2">
        <v>2.2699235134468299E-2</v>
      </c>
      <c r="G147" s="2">
        <v>3.5383996783273003E-2</v>
      </c>
      <c r="H147" s="2">
        <v>2.3067961165048501E-2</v>
      </c>
      <c r="I147" s="2">
        <v>2.3079259034315201E-2</v>
      </c>
      <c r="J147" s="2">
        <v>2.5601068566340202E-2</v>
      </c>
      <c r="K147" s="2">
        <v>2.5179075320165001E-2</v>
      </c>
      <c r="L147" s="2">
        <v>1.84910720587197E-2</v>
      </c>
      <c r="M147" s="2">
        <v>2.8064583188968199E-2</v>
      </c>
      <c r="N147" s="2">
        <v>2.6220005392289001E-2</v>
      </c>
      <c r="O147" s="3">
        <v>0.101584545257217</v>
      </c>
      <c r="P147" s="3">
        <v>0.29563441409241797</v>
      </c>
    </row>
    <row r="148" spans="1:16" x14ac:dyDescent="0.3">
      <c r="A148" s="8" t="s">
        <v>13</v>
      </c>
      <c r="B148" s="8" t="s">
        <v>72</v>
      </c>
      <c r="C148" s="2">
        <v>3.5039370078740202E-2</v>
      </c>
      <c r="D148" s="2">
        <v>-2.92887029288703E-2</v>
      </c>
      <c r="E148" s="2">
        <v>-9.79623824451411E-4</v>
      </c>
      <c r="F148" s="2">
        <v>4.4518533045695197E-2</v>
      </c>
      <c r="G148" s="2">
        <v>5.44498685692828E-2</v>
      </c>
      <c r="H148" s="2">
        <v>5.0035612535612499E-2</v>
      </c>
      <c r="I148" s="2">
        <v>4.3751059860946198E-2</v>
      </c>
      <c r="J148" s="2">
        <v>7.7660438667749798E-2</v>
      </c>
      <c r="K148" s="2">
        <v>3.2262927785315802E-2</v>
      </c>
      <c r="L148" s="2">
        <v>6.9665546954870705E-2</v>
      </c>
      <c r="M148" s="2">
        <v>5.1064991807755297E-2</v>
      </c>
      <c r="N148" s="2">
        <v>5.1182125227331801E-2</v>
      </c>
      <c r="O148" s="3">
        <v>0.21996080205035401</v>
      </c>
      <c r="P148" s="3">
        <v>0.58542319749216298</v>
      </c>
    </row>
    <row r="149" spans="1:16" x14ac:dyDescent="0.3">
      <c r="A149" s="8" t="s">
        <v>13</v>
      </c>
      <c r="B149" s="8" t="s">
        <v>73</v>
      </c>
      <c r="C149" s="2">
        <v>1.9029495718363501E-3</v>
      </c>
      <c r="D149" s="2">
        <v>-0.113960113960114</v>
      </c>
      <c r="E149" s="2">
        <v>-0.142550911039657</v>
      </c>
      <c r="F149" s="2">
        <v>8.7499999999999994E-2</v>
      </c>
      <c r="G149" s="2">
        <v>0.14367816091954</v>
      </c>
      <c r="H149" s="2">
        <v>0.14673366834170901</v>
      </c>
      <c r="I149" s="2">
        <v>7.4496056091148094E-2</v>
      </c>
      <c r="J149" s="2">
        <v>0.11256117455138701</v>
      </c>
      <c r="K149" s="2">
        <v>4.3255131964809401E-2</v>
      </c>
      <c r="L149" s="2">
        <v>9.6275474349964904E-2</v>
      </c>
      <c r="M149" s="2">
        <v>9.4230769230769201E-2</v>
      </c>
      <c r="N149" s="2">
        <v>6.6783831282952594E-2</v>
      </c>
      <c r="O149" s="3">
        <v>0.33504398826979498</v>
      </c>
      <c r="P149" s="3">
        <v>0.95176848874598097</v>
      </c>
    </row>
    <row r="150" spans="1:16" x14ac:dyDescent="0.3">
      <c r="A150" s="8" t="s">
        <v>14</v>
      </c>
      <c r="B150" s="8" t="s">
        <v>62</v>
      </c>
      <c r="C150" s="2">
        <v>0</v>
      </c>
      <c r="D150" s="2">
        <v>0</v>
      </c>
      <c r="E150" s="2">
        <v>0</v>
      </c>
      <c r="F150" s="2">
        <v>0</v>
      </c>
      <c r="G150" s="2">
        <v>0</v>
      </c>
      <c r="H150" s="2">
        <v>0</v>
      </c>
      <c r="I150" s="2">
        <v>0</v>
      </c>
      <c r="J150" s="2">
        <v>0</v>
      </c>
      <c r="K150" s="2">
        <v>0</v>
      </c>
      <c r="L150" s="2">
        <v>0</v>
      </c>
      <c r="M150" s="2">
        <v>0</v>
      </c>
      <c r="N150" s="2">
        <v>0</v>
      </c>
      <c r="O150" s="3">
        <v>0</v>
      </c>
      <c r="P150" s="3">
        <v>0</v>
      </c>
    </row>
    <row r="151" spans="1:16" x14ac:dyDescent="0.3">
      <c r="A151" s="8" t="s">
        <v>14</v>
      </c>
      <c r="B151" s="8" t="s">
        <v>63</v>
      </c>
      <c r="C151" s="2">
        <v>7.5144508670520194E-2</v>
      </c>
      <c r="D151" s="2">
        <v>-4.8387096774193498E-2</v>
      </c>
      <c r="E151" s="2">
        <v>-4.5197740112994399E-2</v>
      </c>
      <c r="F151" s="2">
        <v>7.69230769230769E-2</v>
      </c>
      <c r="G151" s="2">
        <v>-2.74725274725275E-2</v>
      </c>
      <c r="H151" s="2">
        <v>3.9548022598870101E-2</v>
      </c>
      <c r="I151" s="2">
        <v>7.6086956521739094E-2</v>
      </c>
      <c r="J151" s="2">
        <v>3.03030303030303E-2</v>
      </c>
      <c r="K151" s="2">
        <v>0.11764705882352899</v>
      </c>
      <c r="L151" s="2">
        <v>7.0175438596491196E-2</v>
      </c>
      <c r="M151" s="2">
        <v>-3.6885245901639302E-2</v>
      </c>
      <c r="N151" s="2">
        <v>-7.2340425531914901E-2</v>
      </c>
      <c r="O151" s="3">
        <v>6.8627450980392204E-2</v>
      </c>
      <c r="P151" s="3">
        <v>0.23163841807909599</v>
      </c>
    </row>
    <row r="152" spans="1:16" x14ac:dyDescent="0.3">
      <c r="A152" s="8" t="s">
        <v>14</v>
      </c>
      <c r="B152" s="8" t="s">
        <v>64</v>
      </c>
      <c r="C152" s="2">
        <v>7.8740157480315001E-2</v>
      </c>
      <c r="D152" s="2">
        <v>5.47445255474453E-2</v>
      </c>
      <c r="E152" s="2">
        <v>4.4982698961937698E-2</v>
      </c>
      <c r="F152" s="2">
        <v>2.3178807947019899E-2</v>
      </c>
      <c r="G152" s="2">
        <v>6.7961165048543701E-2</v>
      </c>
      <c r="H152" s="2">
        <v>3.03030303030303E-2</v>
      </c>
      <c r="I152" s="2">
        <v>4.4117647058823498E-2</v>
      </c>
      <c r="J152" s="2">
        <v>5.3521126760563399E-2</v>
      </c>
      <c r="K152" s="2">
        <v>1.8716577540106999E-2</v>
      </c>
      <c r="L152" s="2">
        <v>2.8871391076115499E-2</v>
      </c>
      <c r="M152" s="2">
        <v>6.6326530612244902E-2</v>
      </c>
      <c r="N152" s="2">
        <v>4.0669856459330099E-2</v>
      </c>
      <c r="O152" s="3">
        <v>0.16310160427807499</v>
      </c>
      <c r="P152" s="3">
        <v>0.50519031141868498</v>
      </c>
    </row>
    <row r="153" spans="1:16" x14ac:dyDescent="0.3">
      <c r="A153" s="8" t="s">
        <v>14</v>
      </c>
      <c r="B153" s="8" t="s">
        <v>65</v>
      </c>
      <c r="C153" s="2">
        <v>-3.0534351145038201E-2</v>
      </c>
      <c r="D153" s="2">
        <v>8.6614173228346497E-2</v>
      </c>
      <c r="E153" s="2">
        <v>0.108695652173913</v>
      </c>
      <c r="F153" s="2">
        <v>7.1895424836601302E-2</v>
      </c>
      <c r="G153" s="2">
        <v>3.0487804878048801E-2</v>
      </c>
      <c r="H153" s="2">
        <v>8.8757396449704096E-2</v>
      </c>
      <c r="I153" s="2">
        <v>7.0652173913043501E-2</v>
      </c>
      <c r="J153" s="2">
        <v>9.13705583756345E-2</v>
      </c>
      <c r="K153" s="2">
        <v>8.8372093023255799E-2</v>
      </c>
      <c r="L153" s="2">
        <v>2.9914529914529898E-2</v>
      </c>
      <c r="M153" s="2">
        <v>6.6390041493775906E-2</v>
      </c>
      <c r="N153" s="2">
        <v>7.0038910505836605E-2</v>
      </c>
      <c r="O153" s="3">
        <v>0.27906976744186002</v>
      </c>
      <c r="P153" s="3">
        <v>0.99275362318840599</v>
      </c>
    </row>
    <row r="154" spans="1:16" x14ac:dyDescent="0.3">
      <c r="A154" s="8" t="s">
        <v>14</v>
      </c>
      <c r="B154" s="8" t="s">
        <v>66</v>
      </c>
      <c r="C154" s="2">
        <v>0.13793103448275901</v>
      </c>
      <c r="D154" s="2">
        <v>3.03030303030303E-2</v>
      </c>
      <c r="E154" s="2">
        <v>2.9411764705882401E-2</v>
      </c>
      <c r="F154" s="2">
        <v>8.5714285714285701E-2</v>
      </c>
      <c r="G154" s="2">
        <v>7.8947368421052599E-2</v>
      </c>
      <c r="H154" s="2">
        <v>4.8780487804878099E-2</v>
      </c>
      <c r="I154" s="2">
        <v>6.9767441860465101E-2</v>
      </c>
      <c r="J154" s="2">
        <v>-4.3478260869565202E-2</v>
      </c>
      <c r="K154" s="2">
        <v>0.15909090909090901</v>
      </c>
      <c r="L154" s="2">
        <v>0.21568627450980399</v>
      </c>
      <c r="M154" s="2">
        <v>-3.2258064516128997E-2</v>
      </c>
      <c r="N154" s="2">
        <v>0.116666666666667</v>
      </c>
      <c r="O154" s="3">
        <v>0.52272727272727304</v>
      </c>
      <c r="P154" s="3">
        <v>0.97058823529411797</v>
      </c>
    </row>
    <row r="155" spans="1:16" x14ac:dyDescent="0.3">
      <c r="A155" s="8" t="s">
        <v>14</v>
      </c>
      <c r="B155" s="8" t="s">
        <v>67</v>
      </c>
      <c r="C155" s="2">
        <v>0.25</v>
      </c>
      <c r="D155" s="2">
        <v>0</v>
      </c>
      <c r="E155" s="2">
        <v>-0.4</v>
      </c>
      <c r="F155" s="2">
        <v>-0.33333333333333298</v>
      </c>
      <c r="G155" s="2">
        <v>0</v>
      </c>
      <c r="H155" s="2">
        <v>0</v>
      </c>
      <c r="I155" s="2">
        <v>0.5</v>
      </c>
      <c r="J155" s="2">
        <v>0.33333333333333298</v>
      </c>
      <c r="K155" s="2">
        <v>0</v>
      </c>
      <c r="L155" s="2">
        <v>0</v>
      </c>
      <c r="M155" s="2">
        <v>0.25</v>
      </c>
      <c r="N155" s="2">
        <v>0</v>
      </c>
      <c r="O155" s="3">
        <v>0.25</v>
      </c>
      <c r="P155" s="3">
        <v>0</v>
      </c>
    </row>
    <row r="156" spans="1:16" x14ac:dyDescent="0.3">
      <c r="A156" s="8" t="s">
        <v>14</v>
      </c>
      <c r="B156" s="8" t="s">
        <v>68</v>
      </c>
      <c r="C156" s="2">
        <v>0</v>
      </c>
      <c r="D156" s="2">
        <v>0</v>
      </c>
      <c r="E156" s="2">
        <v>0</v>
      </c>
      <c r="F156" s="2">
        <v>0</v>
      </c>
      <c r="G156" s="2">
        <v>0</v>
      </c>
      <c r="H156" s="2">
        <v>0</v>
      </c>
      <c r="I156" s="2">
        <v>0</v>
      </c>
      <c r="J156" s="2">
        <v>0</v>
      </c>
      <c r="K156" s="2">
        <v>0</v>
      </c>
      <c r="L156" s="2">
        <v>0</v>
      </c>
      <c r="M156" s="2">
        <v>0</v>
      </c>
      <c r="N156" s="2">
        <v>0</v>
      </c>
      <c r="O156" s="3">
        <v>0</v>
      </c>
      <c r="P156" s="3">
        <v>0</v>
      </c>
    </row>
    <row r="157" spans="1:16" x14ac:dyDescent="0.3">
      <c r="A157" s="8" t="s">
        <v>14</v>
      </c>
      <c r="B157" s="8" t="s">
        <v>69</v>
      </c>
      <c r="C157" s="2">
        <v>-3.9647577092511002E-2</v>
      </c>
      <c r="D157" s="2">
        <v>5.5045871559633003E-2</v>
      </c>
      <c r="E157" s="2">
        <v>2.1739130434782601E-2</v>
      </c>
      <c r="F157" s="2">
        <v>4.2553191489361701E-2</v>
      </c>
      <c r="G157" s="2">
        <v>-4.8979591836734698E-2</v>
      </c>
      <c r="H157" s="2">
        <v>-3.0042918454935601E-2</v>
      </c>
      <c r="I157" s="2">
        <v>-5.7522123893805302E-2</v>
      </c>
      <c r="J157" s="2">
        <v>6.1032863849765299E-2</v>
      </c>
      <c r="K157" s="2">
        <v>8.8495575221238902E-3</v>
      </c>
      <c r="L157" s="2">
        <v>3.07017543859649E-2</v>
      </c>
      <c r="M157" s="2">
        <v>4.6808510638297898E-2</v>
      </c>
      <c r="N157" s="2">
        <v>1.6260162601626001E-2</v>
      </c>
      <c r="O157" s="3">
        <v>0.106194690265487</v>
      </c>
      <c r="P157" s="3">
        <v>8.6956521739130405E-2</v>
      </c>
    </row>
    <row r="158" spans="1:16" x14ac:dyDescent="0.3">
      <c r="A158" s="8" t="s">
        <v>14</v>
      </c>
      <c r="B158" s="8" t="s">
        <v>70</v>
      </c>
      <c r="C158" s="2">
        <v>4.3378995433790001E-2</v>
      </c>
      <c r="D158" s="2">
        <v>2.1881838074398201E-3</v>
      </c>
      <c r="E158" s="2">
        <v>-1.31004366812227E-2</v>
      </c>
      <c r="F158" s="2">
        <v>3.5398230088495602E-2</v>
      </c>
      <c r="G158" s="2">
        <v>0</v>
      </c>
      <c r="H158" s="2">
        <v>3.8461538461538498E-2</v>
      </c>
      <c r="I158" s="2">
        <v>3.9094650205761299E-2</v>
      </c>
      <c r="J158" s="2">
        <v>2.3762376237623801E-2</v>
      </c>
      <c r="K158" s="2">
        <v>-9.6711798839458404E-3</v>
      </c>
      <c r="L158" s="2">
        <v>-5.859375E-3</v>
      </c>
      <c r="M158" s="2">
        <v>-4.1257367387033402E-2</v>
      </c>
      <c r="N158" s="2">
        <v>-2.86885245901639E-2</v>
      </c>
      <c r="O158" s="3">
        <v>-8.3172147001934205E-2</v>
      </c>
      <c r="P158" s="3">
        <v>3.4934497816593899E-2</v>
      </c>
    </row>
    <row r="159" spans="1:16" x14ac:dyDescent="0.3">
      <c r="A159" s="8" t="s">
        <v>14</v>
      </c>
      <c r="B159" s="8" t="s">
        <v>71</v>
      </c>
      <c r="C159" s="2">
        <v>2.4793388429752101E-2</v>
      </c>
      <c r="D159" s="2">
        <v>2.9569892473118298E-2</v>
      </c>
      <c r="E159" s="2">
        <v>-3.3942558746736302E-2</v>
      </c>
      <c r="F159" s="2">
        <v>5.1351351351351403E-2</v>
      </c>
      <c r="G159" s="2">
        <v>3.5989717223650401E-2</v>
      </c>
      <c r="H159" s="2">
        <v>-2.4813895781637701E-2</v>
      </c>
      <c r="I159" s="2">
        <v>7.63358778625954E-3</v>
      </c>
      <c r="J159" s="2">
        <v>1.01010101010101E-2</v>
      </c>
      <c r="K159" s="2">
        <v>0.03</v>
      </c>
      <c r="L159" s="2">
        <v>4.3689320388349502E-2</v>
      </c>
      <c r="M159" s="2">
        <v>3.9534883720930197E-2</v>
      </c>
      <c r="N159" s="2">
        <v>1.7897091722595099E-2</v>
      </c>
      <c r="O159" s="3">
        <v>0.13750000000000001</v>
      </c>
      <c r="P159" s="3">
        <v>0.18798955613577001</v>
      </c>
    </row>
    <row r="160" spans="1:16" x14ac:dyDescent="0.3">
      <c r="A160" s="8" t="s">
        <v>14</v>
      </c>
      <c r="B160" s="8" t="s">
        <v>72</v>
      </c>
      <c r="C160" s="2">
        <v>4.0268456375838903E-2</v>
      </c>
      <c r="D160" s="2">
        <v>-7.7419354838709695E-2</v>
      </c>
      <c r="E160" s="2">
        <v>0.111888111888112</v>
      </c>
      <c r="F160" s="2">
        <v>6.2893081761006303E-2</v>
      </c>
      <c r="G160" s="2">
        <v>5.9171597633136102E-3</v>
      </c>
      <c r="H160" s="2">
        <v>9.41176470588235E-2</v>
      </c>
      <c r="I160" s="2">
        <v>-1.0752688172042999E-2</v>
      </c>
      <c r="J160" s="2">
        <v>5.9782608695652197E-2</v>
      </c>
      <c r="K160" s="2">
        <v>6.15384615384615E-2</v>
      </c>
      <c r="L160" s="2">
        <v>3.3816425120772903E-2</v>
      </c>
      <c r="M160" s="2">
        <v>3.7383177570093497E-2</v>
      </c>
      <c r="N160" s="2">
        <v>5.4054054054054099E-2</v>
      </c>
      <c r="O160" s="3">
        <v>0.2</v>
      </c>
      <c r="P160" s="3">
        <v>0.63636363636363602</v>
      </c>
    </row>
    <row r="161" spans="1:16" x14ac:dyDescent="0.3">
      <c r="A161" s="8" t="s">
        <v>14</v>
      </c>
      <c r="B161" s="8" t="s">
        <v>73</v>
      </c>
      <c r="C161" s="2">
        <v>0.33333333333333298</v>
      </c>
      <c r="D161" s="2">
        <v>-0.05</v>
      </c>
      <c r="E161" s="2">
        <v>-0.157894736842105</v>
      </c>
      <c r="F161" s="2">
        <v>-6.25E-2</v>
      </c>
      <c r="G161" s="2">
        <v>0.33333333333333298</v>
      </c>
      <c r="H161" s="2">
        <v>0.2</v>
      </c>
      <c r="I161" s="2">
        <v>-0.16666666666666699</v>
      </c>
      <c r="J161" s="2">
        <v>0.15</v>
      </c>
      <c r="K161" s="2">
        <v>0.217391304347826</v>
      </c>
      <c r="L161" s="2">
        <v>-0.107142857142857</v>
      </c>
      <c r="M161" s="2">
        <v>0.08</v>
      </c>
      <c r="N161" s="2">
        <v>0</v>
      </c>
      <c r="O161" s="3">
        <v>0.173913043478261</v>
      </c>
      <c r="P161" s="3">
        <v>0.42105263157894701</v>
      </c>
    </row>
    <row r="162" spans="1:16" x14ac:dyDescent="0.3">
      <c r="A162" s="8" t="s">
        <v>15</v>
      </c>
      <c r="B162" s="8" t="s">
        <v>62</v>
      </c>
      <c r="C162" s="2">
        <v>0</v>
      </c>
      <c r="D162" s="2">
        <v>0</v>
      </c>
      <c r="E162" s="2">
        <v>-1</v>
      </c>
      <c r="F162" s="2">
        <v>0</v>
      </c>
      <c r="G162" s="2">
        <v>0</v>
      </c>
      <c r="H162" s="2">
        <v>0</v>
      </c>
      <c r="I162" s="2">
        <v>0</v>
      </c>
      <c r="J162" s="2">
        <v>-1</v>
      </c>
      <c r="K162" s="2">
        <v>0</v>
      </c>
      <c r="L162" s="2">
        <v>0</v>
      </c>
      <c r="M162" s="2">
        <v>0</v>
      </c>
      <c r="N162" s="2">
        <v>0</v>
      </c>
      <c r="O162" s="3">
        <v>0</v>
      </c>
      <c r="P162" s="3">
        <v>-1</v>
      </c>
    </row>
    <row r="163" spans="1:16" x14ac:dyDescent="0.3">
      <c r="A163" s="8" t="s">
        <v>15</v>
      </c>
      <c r="B163" s="8" t="s">
        <v>63</v>
      </c>
      <c r="C163" s="2">
        <v>4.296875E-2</v>
      </c>
      <c r="D163" s="2">
        <v>8.0524344569288406E-2</v>
      </c>
      <c r="E163" s="2">
        <v>5.3726169844020802E-2</v>
      </c>
      <c r="F163" s="2">
        <v>4.9342105263157901E-3</v>
      </c>
      <c r="G163" s="2">
        <v>2.45499181669394E-2</v>
      </c>
      <c r="H163" s="2">
        <v>-3.6741214057508E-2</v>
      </c>
      <c r="I163" s="2">
        <v>3.3167495854062999E-2</v>
      </c>
      <c r="J163" s="2">
        <v>-4.8154093097913303E-3</v>
      </c>
      <c r="K163" s="2">
        <v>3.2258064516129002E-3</v>
      </c>
      <c r="L163" s="2">
        <v>1.4469453376205799E-2</v>
      </c>
      <c r="M163" s="2">
        <v>-1.7432646592709999E-2</v>
      </c>
      <c r="N163" s="2">
        <v>-1.45161290322581E-2</v>
      </c>
      <c r="O163" s="3">
        <v>-1.45161290322581E-2</v>
      </c>
      <c r="P163" s="3">
        <v>5.89254766031196E-2</v>
      </c>
    </row>
    <row r="164" spans="1:16" x14ac:dyDescent="0.3">
      <c r="A164" s="8" t="s">
        <v>15</v>
      </c>
      <c r="B164" s="8" t="s">
        <v>64</v>
      </c>
      <c r="C164" s="2">
        <v>1.9522776572668099E-2</v>
      </c>
      <c r="D164" s="2">
        <v>4.8936170212766E-2</v>
      </c>
      <c r="E164" s="2">
        <v>3.6511156186612603E-2</v>
      </c>
      <c r="F164" s="2">
        <v>4.2074363992172202E-2</v>
      </c>
      <c r="G164" s="2">
        <v>2.1596244131455399E-2</v>
      </c>
      <c r="H164" s="2">
        <v>6.25E-2</v>
      </c>
      <c r="I164" s="2">
        <v>4.9307958477508601E-2</v>
      </c>
      <c r="J164" s="2">
        <v>7.5845012366034595E-2</v>
      </c>
      <c r="K164" s="2">
        <v>3.7547892720306501E-2</v>
      </c>
      <c r="L164" s="2">
        <v>3.0280649926144799E-2</v>
      </c>
      <c r="M164" s="2">
        <v>3.6559139784946203E-2</v>
      </c>
      <c r="N164" s="2">
        <v>2.4896265560166001E-2</v>
      </c>
      <c r="O164" s="3">
        <v>0.13563218390804599</v>
      </c>
      <c r="P164" s="3">
        <v>0.50304259634888404</v>
      </c>
    </row>
    <row r="165" spans="1:16" x14ac:dyDescent="0.3">
      <c r="A165" s="8" t="s">
        <v>15</v>
      </c>
      <c r="B165" s="8" t="s">
        <v>65</v>
      </c>
      <c r="C165" s="2">
        <v>0.10993657505285399</v>
      </c>
      <c r="D165" s="2">
        <v>0.08</v>
      </c>
      <c r="E165" s="2">
        <v>8.99470899470899E-2</v>
      </c>
      <c r="F165" s="2">
        <v>5.0161812297734601E-2</v>
      </c>
      <c r="G165" s="2">
        <v>6.6255778120184905E-2</v>
      </c>
      <c r="H165" s="2">
        <v>8.8150289017340996E-2</v>
      </c>
      <c r="I165" s="2">
        <v>5.5776892430278897E-2</v>
      </c>
      <c r="J165" s="2">
        <v>5.5345911949685501E-2</v>
      </c>
      <c r="K165" s="2">
        <v>5.1251489868891498E-2</v>
      </c>
      <c r="L165" s="2">
        <v>4.8752834467120199E-2</v>
      </c>
      <c r="M165" s="2">
        <v>1.94594594594595E-2</v>
      </c>
      <c r="N165" s="2">
        <v>6.0445387062566303E-2</v>
      </c>
      <c r="O165" s="3">
        <v>0.191895113230036</v>
      </c>
      <c r="P165" s="3">
        <v>0.76366843033509701</v>
      </c>
    </row>
    <row r="166" spans="1:16" x14ac:dyDescent="0.3">
      <c r="A166" s="8" t="s">
        <v>15</v>
      </c>
      <c r="B166" s="8" t="s">
        <v>66</v>
      </c>
      <c r="C166" s="2">
        <v>2.1978021978022001E-2</v>
      </c>
      <c r="D166" s="2">
        <v>-5.3763440860215103E-2</v>
      </c>
      <c r="E166" s="2">
        <v>-5.6818181818181802E-2</v>
      </c>
      <c r="F166" s="2">
        <v>3.6144578313252997E-2</v>
      </c>
      <c r="G166" s="2">
        <v>0.24418604651162801</v>
      </c>
      <c r="H166" s="2">
        <v>0.121495327102804</v>
      </c>
      <c r="I166" s="2">
        <v>3.3333333333333298E-2</v>
      </c>
      <c r="J166" s="2">
        <v>0.233870967741935</v>
      </c>
      <c r="K166" s="2">
        <v>4.5751633986928102E-2</v>
      </c>
      <c r="L166" s="2">
        <v>0.18124999999999999</v>
      </c>
      <c r="M166" s="2">
        <v>0.15343915343915299</v>
      </c>
      <c r="N166" s="2">
        <v>6.4220183486238494E-2</v>
      </c>
      <c r="O166" s="3">
        <v>0.51633986928104603</v>
      </c>
      <c r="P166" s="3">
        <v>1.63636363636364</v>
      </c>
    </row>
    <row r="167" spans="1:16" x14ac:dyDescent="0.3">
      <c r="A167" s="8" t="s">
        <v>15</v>
      </c>
      <c r="B167" s="8" t="s">
        <v>67</v>
      </c>
      <c r="C167" s="2">
        <v>0.33333333333333298</v>
      </c>
      <c r="D167" s="2">
        <v>-0.125</v>
      </c>
      <c r="E167" s="2">
        <v>-0.71428571428571397</v>
      </c>
      <c r="F167" s="2">
        <v>0.5</v>
      </c>
      <c r="G167" s="2">
        <v>0</v>
      </c>
      <c r="H167" s="2">
        <v>0</v>
      </c>
      <c r="I167" s="2">
        <v>0.66666666666666696</v>
      </c>
      <c r="J167" s="2">
        <v>0</v>
      </c>
      <c r="K167" s="2">
        <v>1.8</v>
      </c>
      <c r="L167" s="2">
        <v>0</v>
      </c>
      <c r="M167" s="2">
        <v>-0.14285714285714299</v>
      </c>
      <c r="N167" s="2">
        <v>0.25</v>
      </c>
      <c r="O167" s="3">
        <v>2</v>
      </c>
      <c r="P167" s="3">
        <v>1.1428571428571399</v>
      </c>
    </row>
    <row r="168" spans="1:16" x14ac:dyDescent="0.3">
      <c r="A168" s="8" t="s">
        <v>15</v>
      </c>
      <c r="B168" s="8" t="s">
        <v>68</v>
      </c>
      <c r="C168" s="2">
        <v>-1</v>
      </c>
      <c r="D168" s="2">
        <v>0</v>
      </c>
      <c r="E168" s="2">
        <v>0</v>
      </c>
      <c r="F168" s="2">
        <v>0</v>
      </c>
      <c r="G168" s="2">
        <v>0</v>
      </c>
      <c r="H168" s="2">
        <v>0</v>
      </c>
      <c r="I168" s="2">
        <v>0</v>
      </c>
      <c r="J168" s="2">
        <v>0</v>
      </c>
      <c r="K168" s="2">
        <v>0</v>
      </c>
      <c r="L168" s="2">
        <v>0</v>
      </c>
      <c r="M168" s="2">
        <v>0</v>
      </c>
      <c r="N168" s="2">
        <v>0</v>
      </c>
      <c r="O168" s="3">
        <v>0</v>
      </c>
      <c r="P168" s="3">
        <v>0</v>
      </c>
    </row>
    <row r="169" spans="1:16" x14ac:dyDescent="0.3">
      <c r="A169" s="8" t="s">
        <v>15</v>
      </c>
      <c r="B169" s="8" t="s">
        <v>69</v>
      </c>
      <c r="C169" s="2">
        <v>3.0165912518853699E-2</v>
      </c>
      <c r="D169" s="2">
        <v>1.75695461200586E-2</v>
      </c>
      <c r="E169" s="2">
        <v>-2.0143884892086301E-2</v>
      </c>
      <c r="F169" s="2">
        <v>-6.4610866372980899E-2</v>
      </c>
      <c r="G169" s="2">
        <v>-7.5353218210361103E-2</v>
      </c>
      <c r="H169" s="2">
        <v>-4.5840407470288599E-2</v>
      </c>
      <c r="I169" s="2">
        <v>-3.0249110320284701E-2</v>
      </c>
      <c r="J169" s="2">
        <v>-4.4036697247706397E-2</v>
      </c>
      <c r="K169" s="2">
        <v>4.6065259117082501E-2</v>
      </c>
      <c r="L169" s="2">
        <v>3.4862385321100899E-2</v>
      </c>
      <c r="M169" s="2">
        <v>4.07801418439716E-2</v>
      </c>
      <c r="N169" s="2">
        <v>-3.4071550255536601E-3</v>
      </c>
      <c r="O169" s="3">
        <v>0.122840690978887</v>
      </c>
      <c r="P169" s="3">
        <v>-0.15827338129496399</v>
      </c>
    </row>
    <row r="170" spans="1:16" x14ac:dyDescent="0.3">
      <c r="A170" s="8" t="s">
        <v>15</v>
      </c>
      <c r="B170" s="8" t="s">
        <v>70</v>
      </c>
      <c r="C170" s="2">
        <v>1.2099644128113899E-2</v>
      </c>
      <c r="D170" s="2">
        <v>1.1251758087201099E-2</v>
      </c>
      <c r="E170" s="2">
        <v>2.43393602225313E-2</v>
      </c>
      <c r="F170" s="2">
        <v>1.9687712152070599E-2</v>
      </c>
      <c r="G170" s="2">
        <v>-8.6551264980026608E-3</v>
      </c>
      <c r="H170" s="2">
        <v>1.20886501007388E-2</v>
      </c>
      <c r="I170" s="2">
        <v>-9.9535500995354999E-3</v>
      </c>
      <c r="J170" s="2">
        <v>1.6756032171581801E-2</v>
      </c>
      <c r="K170" s="2">
        <v>-1.9116677653263001E-2</v>
      </c>
      <c r="L170" s="2">
        <v>-1.9489247311827999E-2</v>
      </c>
      <c r="M170" s="2">
        <v>-4.7978067169294002E-2</v>
      </c>
      <c r="N170" s="2">
        <v>-2.08783297336213E-2</v>
      </c>
      <c r="O170" s="3">
        <v>-0.10349373764007901</v>
      </c>
      <c r="P170" s="3">
        <v>-5.4242002781641201E-2</v>
      </c>
    </row>
    <row r="171" spans="1:16" x14ac:dyDescent="0.3">
      <c r="A171" s="8" t="s">
        <v>15</v>
      </c>
      <c r="B171" s="8" t="s">
        <v>71</v>
      </c>
      <c r="C171" s="2">
        <v>3.6440677966101703E-2</v>
      </c>
      <c r="D171" s="2">
        <v>1.8806214227309902E-2</v>
      </c>
      <c r="E171" s="2">
        <v>5.6179775280898901E-3</v>
      </c>
      <c r="F171" s="2">
        <v>2.55387071029529E-2</v>
      </c>
      <c r="G171" s="2">
        <v>2.4124513618676999E-2</v>
      </c>
      <c r="H171" s="2">
        <v>1.3677811550152E-2</v>
      </c>
      <c r="I171" s="2">
        <v>1.64917541229385E-2</v>
      </c>
      <c r="J171" s="2">
        <v>8.1120943952802393E-3</v>
      </c>
      <c r="K171" s="2">
        <v>2.7798098024872001E-2</v>
      </c>
      <c r="L171" s="2">
        <v>1.28113879003559E-2</v>
      </c>
      <c r="M171" s="2">
        <v>-8.4328882642304998E-3</v>
      </c>
      <c r="N171" s="2">
        <v>1.41743444365698E-3</v>
      </c>
      <c r="O171" s="3">
        <v>3.3650329188002898E-2</v>
      </c>
      <c r="P171" s="3">
        <v>0.134028892455859</v>
      </c>
    </row>
    <row r="172" spans="1:16" x14ac:dyDescent="0.3">
      <c r="A172" s="8" t="s">
        <v>15</v>
      </c>
      <c r="B172" s="8" t="s">
        <v>72</v>
      </c>
      <c r="C172" s="2">
        <v>-2.4193548387096801E-2</v>
      </c>
      <c r="D172" s="2">
        <v>-4.9586776859504099E-2</v>
      </c>
      <c r="E172" s="2">
        <v>1.7391304347826101E-2</v>
      </c>
      <c r="F172" s="2">
        <v>5.3418803418803402E-2</v>
      </c>
      <c r="G172" s="2">
        <v>3.4482758620689703E-2</v>
      </c>
      <c r="H172" s="2">
        <v>2.3529411764705899E-2</v>
      </c>
      <c r="I172" s="2">
        <v>7.6628352490421506E-2</v>
      </c>
      <c r="J172" s="2">
        <v>7.8291814946619201E-2</v>
      </c>
      <c r="K172" s="2">
        <v>1.9801980198019799E-2</v>
      </c>
      <c r="L172" s="2">
        <v>4.8543689320388302E-3</v>
      </c>
      <c r="M172" s="2">
        <v>7.7294685990338202E-2</v>
      </c>
      <c r="N172" s="2">
        <v>2.3916292974588901E-2</v>
      </c>
      <c r="O172" s="3">
        <v>0.13036303630363</v>
      </c>
      <c r="P172" s="3">
        <v>0.48913043478260898</v>
      </c>
    </row>
    <row r="173" spans="1:16" x14ac:dyDescent="0.3">
      <c r="A173" s="8" t="s">
        <v>15</v>
      </c>
      <c r="B173" s="8" t="s">
        <v>73</v>
      </c>
      <c r="C173" s="2">
        <v>3.7974683544303799E-2</v>
      </c>
      <c r="D173" s="2">
        <v>-0.31707317073170699</v>
      </c>
      <c r="E173" s="2">
        <v>-0.42857142857142899</v>
      </c>
      <c r="F173" s="2">
        <v>6.25E-2</v>
      </c>
      <c r="G173" s="2">
        <v>0.17647058823529399</v>
      </c>
      <c r="H173" s="2">
        <v>0.3</v>
      </c>
      <c r="I173" s="2">
        <v>7.69230769230769E-2</v>
      </c>
      <c r="J173" s="2">
        <v>0.107142857142857</v>
      </c>
      <c r="K173" s="2">
        <v>0.14516129032258099</v>
      </c>
      <c r="L173" s="2">
        <v>0.169014084507042</v>
      </c>
      <c r="M173" s="2">
        <v>0.156626506024096</v>
      </c>
      <c r="N173" s="2">
        <v>-3.125E-2</v>
      </c>
      <c r="O173" s="3">
        <v>0.5</v>
      </c>
      <c r="P173" s="3">
        <v>0.66071428571428603</v>
      </c>
    </row>
    <row r="174" spans="1:16" x14ac:dyDescent="0.3">
      <c r="A174" s="8" t="s">
        <v>16</v>
      </c>
      <c r="B174" s="8" t="s">
        <v>62</v>
      </c>
      <c r="C174" s="2">
        <v>-1</v>
      </c>
      <c r="D174" s="2">
        <v>0</v>
      </c>
      <c r="E174" s="2">
        <v>0</v>
      </c>
      <c r="F174" s="2">
        <v>0</v>
      </c>
      <c r="G174" s="2">
        <v>0</v>
      </c>
      <c r="H174" s="2">
        <v>0</v>
      </c>
      <c r="I174" s="2">
        <v>0</v>
      </c>
      <c r="J174" s="2">
        <v>0</v>
      </c>
      <c r="K174" s="2">
        <v>0</v>
      </c>
      <c r="L174" s="2">
        <v>0</v>
      </c>
      <c r="M174" s="2">
        <v>0</v>
      </c>
      <c r="N174" s="2">
        <v>0</v>
      </c>
      <c r="O174" s="3">
        <v>0</v>
      </c>
      <c r="P174" s="3">
        <v>0</v>
      </c>
    </row>
    <row r="175" spans="1:16" x14ac:dyDescent="0.3">
      <c r="A175" s="8" t="s">
        <v>16</v>
      </c>
      <c r="B175" s="8" t="s">
        <v>63</v>
      </c>
      <c r="C175" s="2">
        <v>5.2083333333333296E-3</v>
      </c>
      <c r="D175" s="2">
        <v>-7.2538860103626895E-2</v>
      </c>
      <c r="E175" s="2">
        <v>2.7932960893854698E-2</v>
      </c>
      <c r="F175" s="2">
        <v>-4.8913043478260899E-2</v>
      </c>
      <c r="G175" s="2">
        <v>-1.1428571428571401E-2</v>
      </c>
      <c r="H175" s="2">
        <v>5.7803468208092498E-2</v>
      </c>
      <c r="I175" s="2">
        <v>4.3715846994535498E-2</v>
      </c>
      <c r="J175" s="2">
        <v>4.1884816753926697E-2</v>
      </c>
      <c r="K175" s="2">
        <v>6.5326633165829207E-2</v>
      </c>
      <c r="L175" s="2">
        <v>-9.4339622641509396E-3</v>
      </c>
      <c r="M175" s="2">
        <v>6.19047619047619E-2</v>
      </c>
      <c r="N175" s="2">
        <v>-4.4843049327354299E-2</v>
      </c>
      <c r="O175" s="3">
        <v>7.0351758793969807E-2</v>
      </c>
      <c r="P175" s="3">
        <v>0.18994413407821201</v>
      </c>
    </row>
    <row r="176" spans="1:16" x14ac:dyDescent="0.3">
      <c r="A176" s="8" t="s">
        <v>16</v>
      </c>
      <c r="B176" s="8" t="s">
        <v>64</v>
      </c>
      <c r="C176" s="2">
        <v>2.65060240963855E-2</v>
      </c>
      <c r="D176" s="2">
        <v>8.4507042253521097E-2</v>
      </c>
      <c r="E176" s="2">
        <v>0</v>
      </c>
      <c r="F176" s="2">
        <v>2.1645021645021599E-2</v>
      </c>
      <c r="G176" s="2">
        <v>4.0254237288135597E-2</v>
      </c>
      <c r="H176" s="2">
        <v>-4.0733197556008099E-3</v>
      </c>
      <c r="I176" s="2">
        <v>3.0674846625766899E-2</v>
      </c>
      <c r="J176" s="2">
        <v>3.9682539682539701E-2</v>
      </c>
      <c r="K176" s="2">
        <v>3.2442748091603101E-2</v>
      </c>
      <c r="L176" s="2">
        <v>2.2181146025878E-2</v>
      </c>
      <c r="M176" s="2">
        <v>3.6166365280289298E-2</v>
      </c>
      <c r="N176" s="2">
        <v>3.6649214659685903E-2</v>
      </c>
      <c r="O176" s="3">
        <v>0.13358778625954201</v>
      </c>
      <c r="P176" s="3">
        <v>0.28571428571428598</v>
      </c>
    </row>
    <row r="177" spans="1:16" x14ac:dyDescent="0.3">
      <c r="A177" s="8" t="s">
        <v>16</v>
      </c>
      <c r="B177" s="8" t="s">
        <v>65</v>
      </c>
      <c r="C177" s="2">
        <v>9.4339622641509399E-2</v>
      </c>
      <c r="D177" s="2">
        <v>2.1551724137931001E-2</v>
      </c>
      <c r="E177" s="2">
        <v>0.164556962025316</v>
      </c>
      <c r="F177" s="2">
        <v>9.7826086956521702E-2</v>
      </c>
      <c r="G177" s="2">
        <v>7.5907590759075896E-2</v>
      </c>
      <c r="H177" s="2">
        <v>0.104294478527607</v>
      </c>
      <c r="I177" s="2">
        <v>3.6111111111111101E-2</v>
      </c>
      <c r="J177" s="2">
        <v>8.8471849865951704E-2</v>
      </c>
      <c r="K177" s="2">
        <v>5.4187192118226597E-2</v>
      </c>
      <c r="L177" s="2">
        <v>4.4392523364486E-2</v>
      </c>
      <c r="M177" s="2">
        <v>3.8031319910514498E-2</v>
      </c>
      <c r="N177" s="2">
        <v>7.5431034482758605E-2</v>
      </c>
      <c r="O177" s="3">
        <v>0.22906403940886699</v>
      </c>
      <c r="P177" s="3">
        <v>1.1054852320675099</v>
      </c>
    </row>
    <row r="178" spans="1:16" x14ac:dyDescent="0.3">
      <c r="A178" s="8" t="s">
        <v>16</v>
      </c>
      <c r="B178" s="8" t="s">
        <v>66</v>
      </c>
      <c r="C178" s="2">
        <v>0.102564102564103</v>
      </c>
      <c r="D178" s="2">
        <v>0.186046511627907</v>
      </c>
      <c r="E178" s="2">
        <v>-1.9607843137254902E-2</v>
      </c>
      <c r="F178" s="2">
        <v>0.02</v>
      </c>
      <c r="G178" s="2">
        <v>1.9607843137254902E-2</v>
      </c>
      <c r="H178" s="2">
        <v>0.15384615384615399</v>
      </c>
      <c r="I178" s="2">
        <v>8.3333333333333301E-2</v>
      </c>
      <c r="J178" s="2">
        <v>0.123076923076923</v>
      </c>
      <c r="K178" s="2">
        <v>0.301369863013699</v>
      </c>
      <c r="L178" s="2">
        <v>0.12631578947368399</v>
      </c>
      <c r="M178" s="2">
        <v>0.10280373831775701</v>
      </c>
      <c r="N178" s="2">
        <v>5.93220338983051E-2</v>
      </c>
      <c r="O178" s="3">
        <v>0.71232876712328796</v>
      </c>
      <c r="P178" s="3">
        <v>1.45098039215686</v>
      </c>
    </row>
    <row r="179" spans="1:16" x14ac:dyDescent="0.3">
      <c r="A179" s="8" t="s">
        <v>16</v>
      </c>
      <c r="B179" s="8" t="s">
        <v>67</v>
      </c>
      <c r="C179" s="2">
        <v>0.5</v>
      </c>
      <c r="D179" s="2">
        <v>-0.33333333333333298</v>
      </c>
      <c r="E179" s="2">
        <v>-1</v>
      </c>
      <c r="F179" s="2">
        <v>0</v>
      </c>
      <c r="G179" s="2">
        <v>2</v>
      </c>
      <c r="H179" s="2">
        <v>0.33333333333333298</v>
      </c>
      <c r="I179" s="2">
        <v>0.25</v>
      </c>
      <c r="J179" s="2">
        <v>0.4</v>
      </c>
      <c r="K179" s="2">
        <v>0</v>
      </c>
      <c r="L179" s="2">
        <v>0.42857142857142899</v>
      </c>
      <c r="M179" s="2">
        <v>0.3</v>
      </c>
      <c r="N179" s="2">
        <v>-7.69230769230769E-2</v>
      </c>
      <c r="O179" s="3">
        <v>0.71428571428571397</v>
      </c>
      <c r="P179" s="3">
        <v>5</v>
      </c>
    </row>
    <row r="180" spans="1:16" x14ac:dyDescent="0.3">
      <c r="A180" s="8" t="s">
        <v>16</v>
      </c>
      <c r="B180" s="8" t="s">
        <v>68</v>
      </c>
      <c r="C180" s="2">
        <v>0</v>
      </c>
      <c r="D180" s="2">
        <v>0</v>
      </c>
      <c r="E180" s="2">
        <v>0</v>
      </c>
      <c r="F180" s="2">
        <v>0</v>
      </c>
      <c r="G180" s="2">
        <v>0</v>
      </c>
      <c r="H180" s="2">
        <v>0</v>
      </c>
      <c r="I180" s="2">
        <v>0</v>
      </c>
      <c r="J180" s="2">
        <v>0</v>
      </c>
      <c r="K180" s="2">
        <v>0</v>
      </c>
      <c r="L180" s="2">
        <v>0</v>
      </c>
      <c r="M180" s="2">
        <v>0</v>
      </c>
      <c r="N180" s="2">
        <v>0</v>
      </c>
      <c r="O180" s="3">
        <v>0</v>
      </c>
      <c r="P180" s="3">
        <v>0</v>
      </c>
    </row>
    <row r="181" spans="1:16" x14ac:dyDescent="0.3">
      <c r="A181" s="8" t="s">
        <v>16</v>
      </c>
      <c r="B181" s="8" t="s">
        <v>69</v>
      </c>
      <c r="C181" s="2">
        <v>-2.8368794326241099E-2</v>
      </c>
      <c r="D181" s="2">
        <v>-1.4598540145985399E-2</v>
      </c>
      <c r="E181" s="2">
        <v>-5.9259259259259303E-2</v>
      </c>
      <c r="F181" s="2">
        <v>-1.1811023622047201E-2</v>
      </c>
      <c r="G181" s="2">
        <v>-7.5697211155378502E-2</v>
      </c>
      <c r="H181" s="2">
        <v>-1.72413793103448E-2</v>
      </c>
      <c r="I181" s="2">
        <v>-5.7017543859649099E-2</v>
      </c>
      <c r="J181" s="2">
        <v>9.3023255813953501E-2</v>
      </c>
      <c r="K181" s="2">
        <v>4.6808510638297898E-2</v>
      </c>
      <c r="L181" s="2">
        <v>-4.0650406504065002E-3</v>
      </c>
      <c r="M181" s="2">
        <v>-1.2244897959183701E-2</v>
      </c>
      <c r="N181" s="2">
        <v>-8.2644628099173608E-3</v>
      </c>
      <c r="O181" s="3">
        <v>2.1276595744680899E-2</v>
      </c>
      <c r="P181" s="3">
        <v>-0.11111111111111099</v>
      </c>
    </row>
    <row r="182" spans="1:16" x14ac:dyDescent="0.3">
      <c r="A182" s="8" t="s">
        <v>16</v>
      </c>
      <c r="B182" s="8" t="s">
        <v>70</v>
      </c>
      <c r="C182" s="2">
        <v>-1.52941176470588E-2</v>
      </c>
      <c r="D182" s="2">
        <v>-1.9115890083632001E-2</v>
      </c>
      <c r="E182" s="2">
        <v>1.3398294762484801E-2</v>
      </c>
      <c r="F182" s="2">
        <v>1.3221153846153799E-2</v>
      </c>
      <c r="G182" s="2">
        <v>-1.7793594306049799E-2</v>
      </c>
      <c r="H182" s="2">
        <v>-2.1739130434782601E-2</v>
      </c>
      <c r="I182" s="2">
        <v>-1.72839506172839E-2</v>
      </c>
      <c r="J182" s="2">
        <v>-3.1407035175879401E-2</v>
      </c>
      <c r="K182" s="2">
        <v>-1.4267185473411201E-2</v>
      </c>
      <c r="L182" s="2">
        <v>-3.0263157894736801E-2</v>
      </c>
      <c r="M182" s="2">
        <v>-2.7137042062415199E-3</v>
      </c>
      <c r="N182" s="2">
        <v>-1.2244897959183701E-2</v>
      </c>
      <c r="O182" s="3">
        <v>-5.83657587548638E-2</v>
      </c>
      <c r="P182" s="3">
        <v>-0.115712545676005</v>
      </c>
    </row>
    <row r="183" spans="1:16" x14ac:dyDescent="0.3">
      <c r="A183" s="8" t="s">
        <v>16</v>
      </c>
      <c r="B183" s="8" t="s">
        <v>71</v>
      </c>
      <c r="C183" s="2">
        <v>5.229793977813E-2</v>
      </c>
      <c r="D183" s="2">
        <v>2.2590361445783101E-2</v>
      </c>
      <c r="E183" s="2">
        <v>2.3564064801178199E-2</v>
      </c>
      <c r="F183" s="2">
        <v>3.4532374100719403E-2</v>
      </c>
      <c r="G183" s="2">
        <v>4.5897079276773299E-2</v>
      </c>
      <c r="H183" s="2">
        <v>1.7287234042553199E-2</v>
      </c>
      <c r="I183" s="2">
        <v>3.1372549019607801E-2</v>
      </c>
      <c r="J183" s="2">
        <v>5.5766793409378998E-2</v>
      </c>
      <c r="K183" s="2">
        <v>3.60144057623049E-3</v>
      </c>
      <c r="L183" s="2">
        <v>3.22966507177034E-2</v>
      </c>
      <c r="M183" s="2">
        <v>2.20162224797219E-2</v>
      </c>
      <c r="N183" s="2">
        <v>-4.5351473922902504E-3</v>
      </c>
      <c r="O183" s="3">
        <v>5.4021608643457397E-2</v>
      </c>
      <c r="P183" s="3">
        <v>0.29307805596465403</v>
      </c>
    </row>
    <row r="184" spans="1:16" x14ac:dyDescent="0.3">
      <c r="A184" s="8" t="s">
        <v>16</v>
      </c>
      <c r="B184" s="8" t="s">
        <v>72</v>
      </c>
      <c r="C184" s="2">
        <v>0.1</v>
      </c>
      <c r="D184" s="2">
        <v>-7.1428571428571397E-2</v>
      </c>
      <c r="E184" s="2">
        <v>-1.04895104895105E-2</v>
      </c>
      <c r="F184" s="2">
        <v>-1.06007067137809E-2</v>
      </c>
      <c r="G184" s="2">
        <v>1.7857142857142901E-2</v>
      </c>
      <c r="H184" s="2">
        <v>5.2631578947368397E-2</v>
      </c>
      <c r="I184" s="2">
        <v>7.3333333333333306E-2</v>
      </c>
      <c r="J184" s="2">
        <v>7.7639751552794997E-2</v>
      </c>
      <c r="K184" s="2">
        <v>6.9164265129683003E-2</v>
      </c>
      <c r="L184" s="2">
        <v>2.6954177897574099E-3</v>
      </c>
      <c r="M184" s="2">
        <v>5.1075268817204297E-2</v>
      </c>
      <c r="N184" s="2">
        <v>0.14578005115089501</v>
      </c>
      <c r="O184" s="3">
        <v>0.291066282420749</v>
      </c>
      <c r="P184" s="3">
        <v>0.56643356643356602</v>
      </c>
    </row>
    <row r="185" spans="1:16" x14ac:dyDescent="0.3">
      <c r="A185" s="8" t="s">
        <v>16</v>
      </c>
      <c r="B185" s="8" t="s">
        <v>73</v>
      </c>
      <c r="C185" s="2">
        <v>-6.8181818181818205E-2</v>
      </c>
      <c r="D185" s="2">
        <v>0.19512195121951201</v>
      </c>
      <c r="E185" s="2">
        <v>-0.30612244897959201</v>
      </c>
      <c r="F185" s="2">
        <v>0.17647058823529399</v>
      </c>
      <c r="G185" s="2">
        <v>0.27500000000000002</v>
      </c>
      <c r="H185" s="2">
        <v>5.8823529411764698E-2</v>
      </c>
      <c r="I185" s="2">
        <v>9.2592592592592601E-2</v>
      </c>
      <c r="J185" s="2">
        <v>0.20338983050847501</v>
      </c>
      <c r="K185" s="2">
        <v>2.8169014084507001E-2</v>
      </c>
      <c r="L185" s="2">
        <v>0.123287671232877</v>
      </c>
      <c r="M185" s="2">
        <v>0.15853658536585399</v>
      </c>
      <c r="N185" s="2">
        <v>-9.4736842105263203E-2</v>
      </c>
      <c r="O185" s="3">
        <v>0.21126760563380301</v>
      </c>
      <c r="P185" s="3">
        <v>0.75510204081632604</v>
      </c>
    </row>
    <row r="186" spans="1:16" x14ac:dyDescent="0.3">
      <c r="A186" s="8" t="s">
        <v>17</v>
      </c>
      <c r="B186" s="8" t="s">
        <v>62</v>
      </c>
      <c r="C186" s="2">
        <v>-1</v>
      </c>
      <c r="D186" s="2">
        <v>0</v>
      </c>
      <c r="E186" s="2">
        <v>3</v>
      </c>
      <c r="F186" s="2">
        <v>-1</v>
      </c>
      <c r="G186" s="2">
        <v>0</v>
      </c>
      <c r="H186" s="2">
        <v>0</v>
      </c>
      <c r="I186" s="2">
        <v>0</v>
      </c>
      <c r="J186" s="2">
        <v>0</v>
      </c>
      <c r="K186" s="2">
        <v>-1</v>
      </c>
      <c r="L186" s="2">
        <v>0</v>
      </c>
      <c r="M186" s="2">
        <v>0</v>
      </c>
      <c r="N186" s="2">
        <v>0</v>
      </c>
      <c r="O186" s="3">
        <v>-1</v>
      </c>
      <c r="P186" s="3">
        <v>-1</v>
      </c>
    </row>
    <row r="187" spans="1:16" x14ac:dyDescent="0.3">
      <c r="A187" s="8" t="s">
        <v>17</v>
      </c>
      <c r="B187" s="8" t="s">
        <v>63</v>
      </c>
      <c r="C187" s="2">
        <v>9.8765432098765395E-3</v>
      </c>
      <c r="D187" s="2">
        <v>-9.7799511002444994E-2</v>
      </c>
      <c r="E187" s="2">
        <v>-0.387533875338753</v>
      </c>
      <c r="F187" s="2">
        <v>-0.30530973451327398</v>
      </c>
      <c r="G187" s="2">
        <v>-0.19108280254777099</v>
      </c>
      <c r="H187" s="2">
        <v>1.5748031496062999E-2</v>
      </c>
      <c r="I187" s="2">
        <v>1.5503875968992199E-2</v>
      </c>
      <c r="J187" s="2">
        <v>0.13740458015267201</v>
      </c>
      <c r="K187" s="2">
        <v>-0.10738255033557</v>
      </c>
      <c r="L187" s="2">
        <v>-0.35338345864661702</v>
      </c>
      <c r="M187" s="2">
        <v>0.372093023255814</v>
      </c>
      <c r="N187" s="2">
        <v>0.62711864406779705</v>
      </c>
      <c r="O187" s="3">
        <v>0.288590604026846</v>
      </c>
      <c r="P187" s="3">
        <v>-0.47967479674796698</v>
      </c>
    </row>
    <row r="188" spans="1:16" x14ac:dyDescent="0.3">
      <c r="A188" s="8" t="s">
        <v>17</v>
      </c>
      <c r="B188" s="8" t="s">
        <v>64</v>
      </c>
      <c r="C188" s="2">
        <v>-2.9259896729776198E-2</v>
      </c>
      <c r="D188" s="2">
        <v>-0.150709219858156</v>
      </c>
      <c r="E188" s="2">
        <v>-0.33611691022964502</v>
      </c>
      <c r="F188" s="2">
        <v>-0.33647798742138402</v>
      </c>
      <c r="G188" s="2">
        <v>-8.5308056872037893E-2</v>
      </c>
      <c r="H188" s="2">
        <v>0</v>
      </c>
      <c r="I188" s="2">
        <v>-5.1813471502590702E-3</v>
      </c>
      <c r="J188" s="2">
        <v>9.375E-2</v>
      </c>
      <c r="K188" s="2">
        <v>-4.2857142857142899E-2</v>
      </c>
      <c r="L188" s="2">
        <v>-6.9651741293532299E-2</v>
      </c>
      <c r="M188" s="2">
        <v>-1.06951871657754E-2</v>
      </c>
      <c r="N188" s="2">
        <v>0.29729729729729698</v>
      </c>
      <c r="O188" s="3">
        <v>0.14285714285714299</v>
      </c>
      <c r="P188" s="3">
        <v>-0.49895615866388299</v>
      </c>
    </row>
    <row r="189" spans="1:16" x14ac:dyDescent="0.3">
      <c r="A189" s="8" t="s">
        <v>17</v>
      </c>
      <c r="B189" s="8" t="s">
        <v>65</v>
      </c>
      <c r="C189" s="2">
        <v>-3.3112582781456998E-2</v>
      </c>
      <c r="D189" s="2">
        <v>-0.12671232876712299</v>
      </c>
      <c r="E189" s="2">
        <v>-0.32549019607843099</v>
      </c>
      <c r="F189" s="2">
        <v>-0.13953488372093001</v>
      </c>
      <c r="G189" s="2">
        <v>-5.4054054054054099E-2</v>
      </c>
      <c r="H189" s="2">
        <v>6.4285714285714293E-2</v>
      </c>
      <c r="I189" s="2">
        <v>-3.35570469798658E-2</v>
      </c>
      <c r="J189" s="2">
        <v>2.7777777777777801E-2</v>
      </c>
      <c r="K189" s="2">
        <v>-6.7567567567567599E-2</v>
      </c>
      <c r="L189" s="2">
        <v>1.4492753623188401E-2</v>
      </c>
      <c r="M189" s="2">
        <v>-2.8571428571428598E-2</v>
      </c>
      <c r="N189" s="2">
        <v>0.10294117647058799</v>
      </c>
      <c r="O189" s="3">
        <v>1.35135135135135E-2</v>
      </c>
      <c r="P189" s="3">
        <v>-0.41176470588235298</v>
      </c>
    </row>
    <row r="190" spans="1:16" x14ac:dyDescent="0.3">
      <c r="A190" s="8" t="s">
        <v>17</v>
      </c>
      <c r="B190" s="8" t="s">
        <v>66</v>
      </c>
      <c r="C190" s="2">
        <v>-9.6774193548387094E-2</v>
      </c>
      <c r="D190" s="2">
        <v>-0.125</v>
      </c>
      <c r="E190" s="2">
        <v>0</v>
      </c>
      <c r="F190" s="2">
        <v>-0.122448979591837</v>
      </c>
      <c r="G190" s="2">
        <v>4.6511627906976702E-2</v>
      </c>
      <c r="H190" s="2">
        <v>0</v>
      </c>
      <c r="I190" s="2">
        <v>2.2222222222222199E-2</v>
      </c>
      <c r="J190" s="2">
        <v>8.6956521739130405E-2</v>
      </c>
      <c r="K190" s="2">
        <v>0.14000000000000001</v>
      </c>
      <c r="L190" s="2">
        <v>-0.140350877192982</v>
      </c>
      <c r="M190" s="2">
        <v>-0.122448979591837</v>
      </c>
      <c r="N190" s="2">
        <v>0.44186046511627902</v>
      </c>
      <c r="O190" s="3">
        <v>0.24</v>
      </c>
      <c r="P190" s="3">
        <v>0.26530612244898</v>
      </c>
    </row>
    <row r="191" spans="1:16" x14ac:dyDescent="0.3">
      <c r="A191" s="8" t="s">
        <v>17</v>
      </c>
      <c r="B191" s="8" t="s">
        <v>67</v>
      </c>
      <c r="C191" s="2">
        <v>0.2</v>
      </c>
      <c r="D191" s="2">
        <v>0</v>
      </c>
      <c r="E191" s="2">
        <v>-0.5</v>
      </c>
      <c r="F191" s="2">
        <v>0</v>
      </c>
      <c r="G191" s="2">
        <v>0</v>
      </c>
      <c r="H191" s="2">
        <v>0</v>
      </c>
      <c r="I191" s="2">
        <v>0.33333333333333298</v>
      </c>
      <c r="J191" s="2">
        <v>0.25</v>
      </c>
      <c r="K191" s="2">
        <v>0</v>
      </c>
      <c r="L191" s="2">
        <v>-0.6</v>
      </c>
      <c r="M191" s="2">
        <v>1</v>
      </c>
      <c r="N191" s="2">
        <v>0.5</v>
      </c>
      <c r="O191" s="3">
        <v>0.2</v>
      </c>
      <c r="P191" s="3">
        <v>0</v>
      </c>
    </row>
    <row r="192" spans="1:16" x14ac:dyDescent="0.3">
      <c r="A192" s="8" t="s">
        <v>17</v>
      </c>
      <c r="B192" s="8" t="s">
        <v>68</v>
      </c>
      <c r="C192" s="2">
        <v>0</v>
      </c>
      <c r="D192" s="2">
        <v>-1</v>
      </c>
      <c r="E192" s="2">
        <v>0</v>
      </c>
      <c r="F192" s="2">
        <v>0</v>
      </c>
      <c r="G192" s="2">
        <v>0</v>
      </c>
      <c r="H192" s="2">
        <v>0</v>
      </c>
      <c r="I192" s="2">
        <v>0</v>
      </c>
      <c r="J192" s="2">
        <v>0</v>
      </c>
      <c r="K192" s="2">
        <v>0</v>
      </c>
      <c r="L192" s="2">
        <v>0</v>
      </c>
      <c r="M192" s="2">
        <v>0</v>
      </c>
      <c r="N192" s="2">
        <v>-1</v>
      </c>
      <c r="O192" s="3">
        <v>0</v>
      </c>
      <c r="P192" s="3">
        <v>0</v>
      </c>
    </row>
    <row r="193" spans="1:16" x14ac:dyDescent="0.3">
      <c r="A193" s="8" t="s">
        <v>17</v>
      </c>
      <c r="B193" s="8" t="s">
        <v>69</v>
      </c>
      <c r="C193" s="2">
        <v>9.5367847411444093E-3</v>
      </c>
      <c r="D193" s="2">
        <v>-8.9068825910931196E-2</v>
      </c>
      <c r="E193" s="2">
        <v>-0.37481481481481499</v>
      </c>
      <c r="F193" s="2">
        <v>-0.34360189573459698</v>
      </c>
      <c r="G193" s="2">
        <v>-0.223826714801444</v>
      </c>
      <c r="H193" s="2">
        <v>-0.15813953488372101</v>
      </c>
      <c r="I193" s="2">
        <v>-3.3149171270718203E-2</v>
      </c>
      <c r="J193" s="2">
        <v>1.1428571428571401E-2</v>
      </c>
      <c r="K193" s="2">
        <v>-4.5197740112994399E-2</v>
      </c>
      <c r="L193" s="2">
        <v>-8.2840236686390498E-2</v>
      </c>
      <c r="M193" s="2">
        <v>3.2258064516128997E-2</v>
      </c>
      <c r="N193" s="2">
        <v>0.48749999999999999</v>
      </c>
      <c r="O193" s="3">
        <v>0.34463276836158202</v>
      </c>
      <c r="P193" s="3">
        <v>-0.64740740740740699</v>
      </c>
    </row>
    <row r="194" spans="1:16" x14ac:dyDescent="0.3">
      <c r="A194" s="8" t="s">
        <v>17</v>
      </c>
      <c r="B194" s="8" t="s">
        <v>70</v>
      </c>
      <c r="C194" s="2">
        <v>-6.6956995100707697E-2</v>
      </c>
      <c r="D194" s="2">
        <v>-0.19661610268378099</v>
      </c>
      <c r="E194" s="2">
        <v>-0.37981118373275202</v>
      </c>
      <c r="F194" s="2">
        <v>-0.274004683840749</v>
      </c>
      <c r="G194" s="2">
        <v>-0.12741935483871</v>
      </c>
      <c r="H194" s="2">
        <v>-2.58780036968577E-2</v>
      </c>
      <c r="I194" s="2">
        <v>-0.106261859582543</v>
      </c>
      <c r="J194" s="2">
        <v>7.6433121019108305E-2</v>
      </c>
      <c r="K194" s="2">
        <v>-0.17554240631163701</v>
      </c>
      <c r="L194" s="2">
        <v>-8.3732057416267894E-2</v>
      </c>
      <c r="M194" s="2">
        <v>-8.8772845953002597E-2</v>
      </c>
      <c r="N194" s="2">
        <v>3.7249283667621799E-2</v>
      </c>
      <c r="O194" s="3">
        <v>-0.28599605522682398</v>
      </c>
      <c r="P194" s="3">
        <v>-0.73710965867828604</v>
      </c>
    </row>
    <row r="195" spans="1:16" x14ac:dyDescent="0.3">
      <c r="A195" s="8" t="s">
        <v>17</v>
      </c>
      <c r="B195" s="8" t="s">
        <v>71</v>
      </c>
      <c r="C195" s="2">
        <v>-6.7460317460317498E-2</v>
      </c>
      <c r="D195" s="2">
        <v>-0.21021276595744701</v>
      </c>
      <c r="E195" s="2">
        <v>-0.36314655172413801</v>
      </c>
      <c r="F195" s="2">
        <v>-0.25042301184433202</v>
      </c>
      <c r="G195" s="2">
        <v>-6.9977426636568807E-2</v>
      </c>
      <c r="H195" s="2">
        <v>-2.18446601941748E-2</v>
      </c>
      <c r="I195" s="2">
        <v>-1.7369727047146399E-2</v>
      </c>
      <c r="J195" s="2">
        <v>0.17171717171717199</v>
      </c>
      <c r="K195" s="2">
        <v>-6.4655172413793094E-2</v>
      </c>
      <c r="L195" s="2">
        <v>-0.105990783410138</v>
      </c>
      <c r="M195" s="2">
        <v>5.4123711340206201E-2</v>
      </c>
      <c r="N195" s="2">
        <v>5.1344743276283598E-2</v>
      </c>
      <c r="O195" s="3">
        <v>-7.3275862068965497E-2</v>
      </c>
      <c r="P195" s="3">
        <v>-0.53663793103448298</v>
      </c>
    </row>
    <row r="196" spans="1:16" x14ac:dyDescent="0.3">
      <c r="A196" s="8" t="s">
        <v>17</v>
      </c>
      <c r="B196" s="8" t="s">
        <v>72</v>
      </c>
      <c r="C196" s="2">
        <v>-6.7873303167420795E-2</v>
      </c>
      <c r="D196" s="2">
        <v>-0.20388349514563101</v>
      </c>
      <c r="E196" s="2">
        <v>-0.27743902439024398</v>
      </c>
      <c r="F196" s="2">
        <v>-0.164556962025316</v>
      </c>
      <c r="G196" s="2">
        <v>-7.5757575757575801E-2</v>
      </c>
      <c r="H196" s="2">
        <v>-7.6502732240437202E-2</v>
      </c>
      <c r="I196" s="2">
        <v>3.5502958579881699E-2</v>
      </c>
      <c r="J196" s="2">
        <v>0.12</v>
      </c>
      <c r="K196" s="2">
        <v>3.06122448979592E-2</v>
      </c>
      <c r="L196" s="2">
        <v>2.9702970297029702E-2</v>
      </c>
      <c r="M196" s="2">
        <v>7.69230769230769E-2</v>
      </c>
      <c r="N196" s="2">
        <v>3.125E-2</v>
      </c>
      <c r="O196" s="3">
        <v>0.17857142857142899</v>
      </c>
      <c r="P196" s="3">
        <v>-0.29573170731707299</v>
      </c>
    </row>
    <row r="197" spans="1:16" x14ac:dyDescent="0.3">
      <c r="A197" s="8" t="s">
        <v>17</v>
      </c>
      <c r="B197" s="8" t="s">
        <v>73</v>
      </c>
      <c r="C197" s="2">
        <v>7.8431372549019607E-2</v>
      </c>
      <c r="D197" s="2">
        <v>-0.18181818181818199</v>
      </c>
      <c r="E197" s="2">
        <v>-0.33333333333333298</v>
      </c>
      <c r="F197" s="2">
        <v>-0.3</v>
      </c>
      <c r="G197" s="2">
        <v>-0.14285714285714299</v>
      </c>
      <c r="H197" s="2">
        <v>5.5555555555555601E-2</v>
      </c>
      <c r="I197" s="2">
        <v>0.157894736842105</v>
      </c>
      <c r="J197" s="2">
        <v>0.31818181818181801</v>
      </c>
      <c r="K197" s="2">
        <v>0.27586206896551702</v>
      </c>
      <c r="L197" s="2">
        <v>-2.7027027027027001E-2</v>
      </c>
      <c r="M197" s="2">
        <v>8.3333333333333301E-2</v>
      </c>
      <c r="N197" s="2">
        <v>0.43589743589743601</v>
      </c>
      <c r="O197" s="3">
        <v>0.931034482758621</v>
      </c>
      <c r="P197" s="3">
        <v>0.24444444444444399</v>
      </c>
    </row>
    <row r="198" spans="1:16" x14ac:dyDescent="0.3">
      <c r="A198" s="11" t="s">
        <v>18</v>
      </c>
      <c r="B198" s="11" t="s">
        <v>18</v>
      </c>
      <c r="C198" s="3">
        <v>3.09869931140015E-2</v>
      </c>
      <c r="D198" s="3">
        <v>8.6717515288943902E-3</v>
      </c>
      <c r="E198" s="3">
        <v>-1.56684287972097E-3</v>
      </c>
      <c r="F198" s="3">
        <v>1.87633902375786E-2</v>
      </c>
      <c r="G198" s="3">
        <v>2.5008036862408899E-2</v>
      </c>
      <c r="H198" s="3">
        <v>2.5809233825124501E-2</v>
      </c>
      <c r="I198" s="3">
        <v>2.2828607098270001E-2</v>
      </c>
      <c r="J198" s="3">
        <v>3.5409141860754799E-2</v>
      </c>
      <c r="K198" s="3">
        <v>2.0076263337062299E-2</v>
      </c>
      <c r="L198" s="3">
        <v>2.54593052050659E-2</v>
      </c>
      <c r="M198" s="3">
        <v>3.2692816319959503E-2</v>
      </c>
      <c r="N198" s="3">
        <v>2.8729232550888599E-2</v>
      </c>
      <c r="O198" s="3">
        <v>0.111279515956359</v>
      </c>
      <c r="P198" s="3">
        <v>0.258706196522971</v>
      </c>
    </row>
    <row r="199" spans="1:16" x14ac:dyDescent="0.3">
      <c r="A199" s="15"/>
      <c r="B199" s="15"/>
    </row>
    <row r="200" spans="1:16" x14ac:dyDescent="0.3">
      <c r="A200" s="13" t="s">
        <v>42</v>
      </c>
      <c r="B200" s="15"/>
    </row>
    <row r="201" spans="1:16" x14ac:dyDescent="0.3">
      <c r="A201" s="14" t="s">
        <v>43</v>
      </c>
      <c r="B201" s="15"/>
    </row>
    <row r="202" spans="1:16" x14ac:dyDescent="0.3">
      <c r="A202" s="14" t="s">
        <v>44</v>
      </c>
      <c r="B202" s="15"/>
    </row>
    <row r="203" spans="1:16" x14ac:dyDescent="0.3">
      <c r="A203" s="14" t="s">
        <v>75</v>
      </c>
      <c r="B203" s="15"/>
    </row>
    <row r="204" spans="1:16" x14ac:dyDescent="0.3">
      <c r="A204" s="14" t="s">
        <v>45</v>
      </c>
      <c r="B204" s="15"/>
    </row>
    <row r="205" spans="1:16" x14ac:dyDescent="0.3">
      <c r="A205" s="14" t="s">
        <v>46</v>
      </c>
      <c r="B205" s="15"/>
    </row>
    <row r="206" spans="1:16" x14ac:dyDescent="0.3">
      <c r="A206" s="14" t="s">
        <v>47</v>
      </c>
      <c r="B206" s="15"/>
    </row>
    <row r="207" spans="1:16" x14ac:dyDescent="0.3">
      <c r="A207" s="15"/>
      <c r="B207" s="15"/>
    </row>
    <row r="208" spans="1:16"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72:O72"/>
    <mergeCell ref="C136:N13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169</v>
      </c>
      <c r="B1" s="15"/>
    </row>
    <row r="2" spans="1:15" ht="15.6" x14ac:dyDescent="0.3">
      <c r="A2" s="12" t="s">
        <v>165</v>
      </c>
      <c r="B2" s="15"/>
    </row>
    <row r="3" spans="1:15" ht="15.6" x14ac:dyDescent="0.3">
      <c r="A3" s="12" t="s">
        <v>35</v>
      </c>
      <c r="B3" s="15"/>
    </row>
    <row r="4" spans="1:15" ht="15.6" x14ac:dyDescent="0.3">
      <c r="A4" s="12" t="s">
        <v>79</v>
      </c>
      <c r="B4" s="15"/>
    </row>
    <row r="5" spans="1:15" x14ac:dyDescent="0.3">
      <c r="A5" s="15"/>
      <c r="B5" s="15"/>
    </row>
    <row r="6" spans="1:15" x14ac:dyDescent="0.3">
      <c r="A6" s="16" t="str">
        <f>HYPERLINK("#'Table of contents'!A39",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76</v>
      </c>
      <c r="C9" s="1">
        <v>34508</v>
      </c>
      <c r="D9" s="1">
        <v>35394</v>
      </c>
      <c r="E9" s="1">
        <v>35740</v>
      </c>
      <c r="F9" s="1">
        <v>36220</v>
      </c>
      <c r="G9" s="1">
        <v>37091</v>
      </c>
      <c r="H9" s="1">
        <v>38177</v>
      </c>
      <c r="I9" s="1">
        <v>39321</v>
      </c>
      <c r="J9" s="1">
        <v>40409</v>
      </c>
      <c r="K9" s="1">
        <v>41913</v>
      </c>
      <c r="L9" s="1">
        <v>43173</v>
      </c>
      <c r="M9" s="1">
        <v>44564</v>
      </c>
      <c r="N9" s="1">
        <v>46181</v>
      </c>
      <c r="O9" s="1">
        <v>47482</v>
      </c>
    </row>
    <row r="10" spans="1:15" x14ac:dyDescent="0.3">
      <c r="A10" s="7" t="s">
        <v>13</v>
      </c>
      <c r="B10" s="7" t="s">
        <v>77</v>
      </c>
      <c r="C10" s="1">
        <v>19831</v>
      </c>
      <c r="D10" s="1">
        <v>21084</v>
      </c>
      <c r="E10" s="1">
        <v>22111</v>
      </c>
      <c r="F10" s="1">
        <v>22951</v>
      </c>
      <c r="G10" s="1">
        <v>23963</v>
      </c>
      <c r="H10" s="1">
        <v>24803</v>
      </c>
      <c r="I10" s="1">
        <v>25426</v>
      </c>
      <c r="J10" s="1">
        <v>25917</v>
      </c>
      <c r="K10" s="1">
        <v>26620</v>
      </c>
      <c r="L10" s="1">
        <v>26822</v>
      </c>
      <c r="M10" s="1">
        <v>27477</v>
      </c>
      <c r="N10" s="1">
        <v>28422</v>
      </c>
      <c r="O10" s="1">
        <v>29198</v>
      </c>
    </row>
    <row r="11" spans="1:15" x14ac:dyDescent="0.3">
      <c r="A11" s="7" t="s">
        <v>14</v>
      </c>
      <c r="B11" s="7" t="s">
        <v>76</v>
      </c>
      <c r="C11" s="1">
        <v>1404</v>
      </c>
      <c r="D11" s="1">
        <v>1451</v>
      </c>
      <c r="E11" s="1">
        <v>1494</v>
      </c>
      <c r="F11" s="1">
        <v>1510</v>
      </c>
      <c r="G11" s="1">
        <v>1575</v>
      </c>
      <c r="H11" s="1">
        <v>1605</v>
      </c>
      <c r="I11" s="1">
        <v>1662</v>
      </c>
      <c r="J11" s="1">
        <v>1708</v>
      </c>
      <c r="K11" s="1">
        <v>1781</v>
      </c>
      <c r="L11" s="1">
        <v>1862</v>
      </c>
      <c r="M11" s="1">
        <v>1938</v>
      </c>
      <c r="N11" s="1">
        <v>1997</v>
      </c>
      <c r="O11" s="1">
        <v>2045</v>
      </c>
    </row>
    <row r="12" spans="1:15" x14ac:dyDescent="0.3">
      <c r="A12" s="7" t="s">
        <v>14</v>
      </c>
      <c r="B12" s="7" t="s">
        <v>77</v>
      </c>
      <c r="C12" s="1">
        <v>379</v>
      </c>
      <c r="D12" s="1">
        <v>396</v>
      </c>
      <c r="E12" s="1">
        <v>382</v>
      </c>
      <c r="F12" s="1">
        <v>384</v>
      </c>
      <c r="G12" s="1">
        <v>406</v>
      </c>
      <c r="H12" s="1">
        <v>408</v>
      </c>
      <c r="I12" s="1">
        <v>406</v>
      </c>
      <c r="J12" s="1">
        <v>409</v>
      </c>
      <c r="K12" s="1">
        <v>421</v>
      </c>
      <c r="L12" s="1">
        <v>423</v>
      </c>
      <c r="M12" s="1">
        <v>418</v>
      </c>
      <c r="N12" s="1">
        <v>408</v>
      </c>
      <c r="O12" s="1">
        <v>395</v>
      </c>
    </row>
    <row r="13" spans="1:15" x14ac:dyDescent="0.3">
      <c r="A13" s="7" t="s">
        <v>15</v>
      </c>
      <c r="B13" s="7" t="s">
        <v>76</v>
      </c>
      <c r="C13" s="1">
        <v>4676</v>
      </c>
      <c r="D13" s="1">
        <v>4713</v>
      </c>
      <c r="E13" s="1">
        <v>4770</v>
      </c>
      <c r="F13" s="1">
        <v>4856</v>
      </c>
      <c r="G13" s="1">
        <v>4917</v>
      </c>
      <c r="H13" s="1">
        <v>5018</v>
      </c>
      <c r="I13" s="1">
        <v>5126</v>
      </c>
      <c r="J13" s="1">
        <v>5279</v>
      </c>
      <c r="K13" s="1">
        <v>5465</v>
      </c>
      <c r="L13" s="1">
        <v>5613</v>
      </c>
      <c r="M13" s="1">
        <v>5754</v>
      </c>
      <c r="N13" s="1">
        <v>5848</v>
      </c>
      <c r="O13" s="1">
        <v>5954</v>
      </c>
    </row>
    <row r="14" spans="1:15" x14ac:dyDescent="0.3">
      <c r="A14" s="7" t="s">
        <v>15</v>
      </c>
      <c r="B14" s="7" t="s">
        <v>77</v>
      </c>
      <c r="C14" s="1">
        <v>1152</v>
      </c>
      <c r="D14" s="1">
        <v>1281</v>
      </c>
      <c r="E14" s="1">
        <v>1351</v>
      </c>
      <c r="F14" s="1">
        <v>1384</v>
      </c>
      <c r="G14" s="1">
        <v>1448</v>
      </c>
      <c r="H14" s="1">
        <v>1442</v>
      </c>
      <c r="I14" s="1">
        <v>1486</v>
      </c>
      <c r="J14" s="1">
        <v>1493</v>
      </c>
      <c r="K14" s="1">
        <v>1530</v>
      </c>
      <c r="L14" s="1">
        <v>1546</v>
      </c>
      <c r="M14" s="1">
        <v>1550</v>
      </c>
      <c r="N14" s="1">
        <v>1543</v>
      </c>
      <c r="O14" s="1">
        <v>1522</v>
      </c>
    </row>
    <row r="15" spans="1:15" x14ac:dyDescent="0.3">
      <c r="A15" s="7" t="s">
        <v>16</v>
      </c>
      <c r="B15" s="7" t="s">
        <v>76</v>
      </c>
      <c r="C15" s="1">
        <v>1909</v>
      </c>
      <c r="D15" s="1">
        <v>1940</v>
      </c>
      <c r="E15" s="1">
        <v>1897</v>
      </c>
      <c r="F15" s="1">
        <v>1888</v>
      </c>
      <c r="G15" s="1">
        <v>1907</v>
      </c>
      <c r="H15" s="1">
        <v>1954</v>
      </c>
      <c r="I15" s="1">
        <v>1997</v>
      </c>
      <c r="J15" s="1">
        <v>2036</v>
      </c>
      <c r="K15" s="1">
        <v>2140</v>
      </c>
      <c r="L15" s="1">
        <v>2224</v>
      </c>
      <c r="M15" s="1">
        <v>2266</v>
      </c>
      <c r="N15" s="1">
        <v>2325</v>
      </c>
      <c r="O15" s="1">
        <v>2399</v>
      </c>
    </row>
    <row r="16" spans="1:15" x14ac:dyDescent="0.3">
      <c r="A16" s="7" t="s">
        <v>16</v>
      </c>
      <c r="B16" s="7" t="s">
        <v>77</v>
      </c>
      <c r="C16" s="1">
        <v>1039</v>
      </c>
      <c r="D16" s="1">
        <v>1081</v>
      </c>
      <c r="E16" s="1">
        <v>1139</v>
      </c>
      <c r="F16" s="1">
        <v>1182</v>
      </c>
      <c r="G16" s="1">
        <v>1228</v>
      </c>
      <c r="H16" s="1">
        <v>1239</v>
      </c>
      <c r="I16" s="1">
        <v>1256</v>
      </c>
      <c r="J16" s="1">
        <v>1283</v>
      </c>
      <c r="K16" s="1">
        <v>1326</v>
      </c>
      <c r="L16" s="1">
        <v>1345</v>
      </c>
      <c r="M16" s="1">
        <v>1360</v>
      </c>
      <c r="N16" s="1">
        <v>1411</v>
      </c>
      <c r="O16" s="1">
        <v>1422</v>
      </c>
    </row>
    <row r="17" spans="1:15" x14ac:dyDescent="0.3">
      <c r="A17" s="7" t="s">
        <v>17</v>
      </c>
      <c r="B17" s="7" t="s">
        <v>76</v>
      </c>
      <c r="C17" s="1">
        <v>790</v>
      </c>
      <c r="D17" s="1">
        <v>697</v>
      </c>
      <c r="E17" s="1">
        <v>474</v>
      </c>
      <c r="F17" s="1">
        <v>308</v>
      </c>
      <c r="G17" s="1">
        <v>252</v>
      </c>
      <c r="H17" s="1">
        <v>254</v>
      </c>
      <c r="I17" s="1">
        <v>247</v>
      </c>
      <c r="J17" s="1">
        <v>241</v>
      </c>
      <c r="K17" s="1">
        <v>255</v>
      </c>
      <c r="L17" s="1">
        <v>249</v>
      </c>
      <c r="M17" s="1">
        <v>269</v>
      </c>
      <c r="N17" s="1">
        <v>228</v>
      </c>
      <c r="O17" s="1">
        <v>310</v>
      </c>
    </row>
    <row r="18" spans="1:15" x14ac:dyDescent="0.3">
      <c r="A18" s="7" t="s">
        <v>17</v>
      </c>
      <c r="B18" s="7" t="s">
        <v>77</v>
      </c>
      <c r="C18" s="1">
        <v>4890</v>
      </c>
      <c r="D18" s="1">
        <v>4728</v>
      </c>
      <c r="E18" s="1">
        <v>4038</v>
      </c>
      <c r="F18" s="1">
        <v>2598</v>
      </c>
      <c r="G18" s="1">
        <v>1869</v>
      </c>
      <c r="H18" s="1">
        <v>1623</v>
      </c>
      <c r="I18" s="1">
        <v>1571</v>
      </c>
      <c r="J18" s="1">
        <v>1515</v>
      </c>
      <c r="K18" s="1">
        <v>1682</v>
      </c>
      <c r="L18" s="1">
        <v>1545</v>
      </c>
      <c r="M18" s="1">
        <v>1365</v>
      </c>
      <c r="N18" s="1">
        <v>1441</v>
      </c>
      <c r="O18" s="1">
        <v>1657</v>
      </c>
    </row>
    <row r="19" spans="1:15" x14ac:dyDescent="0.3">
      <c r="A19" s="10" t="s">
        <v>18</v>
      </c>
      <c r="B19" s="10" t="s">
        <v>18</v>
      </c>
      <c r="C19" s="5">
        <v>70578</v>
      </c>
      <c r="D19" s="5">
        <v>72765</v>
      </c>
      <c r="E19" s="5">
        <v>73396</v>
      </c>
      <c r="F19" s="5">
        <v>73281</v>
      </c>
      <c r="G19" s="5">
        <v>74656</v>
      </c>
      <c r="H19" s="5">
        <v>76523</v>
      </c>
      <c r="I19" s="5">
        <v>78498</v>
      </c>
      <c r="J19" s="5">
        <v>80290</v>
      </c>
      <c r="K19" s="5">
        <v>83133</v>
      </c>
      <c r="L19" s="5">
        <v>84802</v>
      </c>
      <c r="M19" s="5">
        <v>86961</v>
      </c>
      <c r="N19" s="5">
        <v>89804</v>
      </c>
      <c r="O19" s="5">
        <v>92384</v>
      </c>
    </row>
    <row r="20" spans="1:15" x14ac:dyDescent="0.3">
      <c r="A20" s="15"/>
      <c r="B20" s="15"/>
    </row>
    <row r="21" spans="1:15" x14ac:dyDescent="0.3">
      <c r="A21" s="15"/>
      <c r="B21" s="15"/>
    </row>
    <row r="22" spans="1:15" x14ac:dyDescent="0.3">
      <c r="A22" s="15"/>
      <c r="B22" s="15"/>
      <c r="C22" s="18" t="s">
        <v>37</v>
      </c>
      <c r="D22" s="19"/>
      <c r="E22" s="19"/>
      <c r="F22" s="19"/>
      <c r="G22" s="19"/>
      <c r="H22" s="19"/>
      <c r="I22" s="19"/>
      <c r="J22" s="19"/>
      <c r="K22" s="19"/>
      <c r="L22" s="19"/>
      <c r="M22" s="19"/>
      <c r="N22" s="19"/>
      <c r="O22" s="19"/>
    </row>
    <row r="23" spans="1:15" x14ac:dyDescent="0.3">
      <c r="A23" s="9" t="s">
        <v>41</v>
      </c>
      <c r="B23" s="9" t="s">
        <v>41</v>
      </c>
      <c r="C23" s="4" t="s">
        <v>0</v>
      </c>
      <c r="D23" s="4" t="s">
        <v>1</v>
      </c>
      <c r="E23" s="4" t="s">
        <v>2</v>
      </c>
      <c r="F23" s="4" t="s">
        <v>3</v>
      </c>
      <c r="G23" s="4" t="s">
        <v>4</v>
      </c>
      <c r="H23" s="4" t="s">
        <v>5</v>
      </c>
      <c r="I23" s="4" t="s">
        <v>6</v>
      </c>
      <c r="J23" s="4" t="s">
        <v>7</v>
      </c>
      <c r="K23" s="4" t="s">
        <v>8</v>
      </c>
      <c r="L23" s="4" t="s">
        <v>9</v>
      </c>
      <c r="M23" s="4" t="s">
        <v>10</v>
      </c>
      <c r="N23" s="4" t="s">
        <v>11</v>
      </c>
      <c r="O23" s="4" t="s">
        <v>12</v>
      </c>
    </row>
    <row r="24" spans="1:15" x14ac:dyDescent="0.3">
      <c r="A24" s="8" t="s">
        <v>13</v>
      </c>
      <c r="B24" s="8" t="s">
        <v>76</v>
      </c>
      <c r="C24" s="2">
        <v>0.63505033217394502</v>
      </c>
      <c r="D24" s="2">
        <v>0.62668649739721705</v>
      </c>
      <c r="E24" s="2">
        <v>0.61779398800366503</v>
      </c>
      <c r="F24" s="2">
        <v>0.61212418245424305</v>
      </c>
      <c r="G24" s="2">
        <v>0.607511383365545</v>
      </c>
      <c r="H24" s="2">
        <v>0.60617656398856801</v>
      </c>
      <c r="I24" s="2">
        <v>0.60730226883098803</v>
      </c>
      <c r="J24" s="2">
        <v>0.60924825860145304</v>
      </c>
      <c r="K24" s="2">
        <v>0.61157398625479698</v>
      </c>
      <c r="L24" s="2">
        <v>0.61680120008572004</v>
      </c>
      <c r="M24" s="2">
        <v>0.61859219055815395</v>
      </c>
      <c r="N24" s="2">
        <v>0.61902336367170196</v>
      </c>
      <c r="O24" s="2">
        <v>0.61922274387063103</v>
      </c>
    </row>
    <row r="25" spans="1:15" x14ac:dyDescent="0.3">
      <c r="A25" s="8" t="s">
        <v>13</v>
      </c>
      <c r="B25" s="8" t="s">
        <v>77</v>
      </c>
      <c r="C25" s="2">
        <v>0.36494966782605498</v>
      </c>
      <c r="D25" s="2">
        <v>0.37331350260278301</v>
      </c>
      <c r="E25" s="2">
        <v>0.38220601199633503</v>
      </c>
      <c r="F25" s="2">
        <v>0.38787581754575701</v>
      </c>
      <c r="G25" s="2">
        <v>0.392488616634455</v>
      </c>
      <c r="H25" s="2">
        <v>0.39382343601143199</v>
      </c>
      <c r="I25" s="2">
        <v>0.39269773116901202</v>
      </c>
      <c r="J25" s="2">
        <v>0.39075174139854701</v>
      </c>
      <c r="K25" s="2">
        <v>0.38842601374520302</v>
      </c>
      <c r="L25" s="2">
        <v>0.38319879991428002</v>
      </c>
      <c r="M25" s="2">
        <v>0.38140780944184599</v>
      </c>
      <c r="N25" s="2">
        <v>0.38097663632829798</v>
      </c>
      <c r="O25" s="2">
        <v>0.38077725612936902</v>
      </c>
    </row>
    <row r="26" spans="1:15" x14ac:dyDescent="0.3">
      <c r="A26" s="8" t="s">
        <v>14</v>
      </c>
      <c r="B26" s="8" t="s">
        <v>76</v>
      </c>
      <c r="C26" s="2">
        <v>0.78743690409422296</v>
      </c>
      <c r="D26" s="2">
        <v>0.78559826746074701</v>
      </c>
      <c r="E26" s="2">
        <v>0.79637526652451995</v>
      </c>
      <c r="F26" s="2">
        <v>0.79725448785638897</v>
      </c>
      <c r="G26" s="2">
        <v>0.795053003533569</v>
      </c>
      <c r="H26" s="2">
        <v>0.79731743666169896</v>
      </c>
      <c r="I26" s="2">
        <v>0.80367504835589898</v>
      </c>
      <c r="J26" s="2">
        <v>0.80680207841284801</v>
      </c>
      <c r="K26" s="2">
        <v>0.80881017257039101</v>
      </c>
      <c r="L26" s="2">
        <v>0.81487964989059103</v>
      </c>
      <c r="M26" s="2">
        <v>0.82258064516129004</v>
      </c>
      <c r="N26" s="2">
        <v>0.83035343035343001</v>
      </c>
      <c r="O26" s="2">
        <v>0.838114754098361</v>
      </c>
    </row>
    <row r="27" spans="1:15" x14ac:dyDescent="0.3">
      <c r="A27" s="8" t="s">
        <v>14</v>
      </c>
      <c r="B27" s="8" t="s">
        <v>77</v>
      </c>
      <c r="C27" s="2">
        <v>0.21256309590577699</v>
      </c>
      <c r="D27" s="2">
        <v>0.21440173253925299</v>
      </c>
      <c r="E27" s="2">
        <v>0.20362473347547999</v>
      </c>
      <c r="F27" s="2">
        <v>0.202745512143611</v>
      </c>
      <c r="G27" s="2">
        <v>0.204946996466431</v>
      </c>
      <c r="H27" s="2">
        <v>0.20268256333830101</v>
      </c>
      <c r="I27" s="2">
        <v>0.19632495164410099</v>
      </c>
      <c r="J27" s="2">
        <v>0.19319792158715199</v>
      </c>
      <c r="K27" s="2">
        <v>0.19118982742960899</v>
      </c>
      <c r="L27" s="2">
        <v>0.185120350109409</v>
      </c>
      <c r="M27" s="2">
        <v>0.17741935483870999</v>
      </c>
      <c r="N27" s="2">
        <v>0.16964656964656999</v>
      </c>
      <c r="O27" s="2">
        <v>0.161885245901639</v>
      </c>
    </row>
    <row r="28" spans="1:15" x14ac:dyDescent="0.3">
      <c r="A28" s="8" t="s">
        <v>15</v>
      </c>
      <c r="B28" s="8" t="s">
        <v>76</v>
      </c>
      <c r="C28" s="2">
        <v>0.80233356211393303</v>
      </c>
      <c r="D28" s="2">
        <v>0.78628628628628605</v>
      </c>
      <c r="E28" s="2">
        <v>0.77928443064858699</v>
      </c>
      <c r="F28" s="2">
        <v>0.77820512820512799</v>
      </c>
      <c r="G28" s="2">
        <v>0.77250589159465799</v>
      </c>
      <c r="H28" s="2">
        <v>0.77678018575851404</v>
      </c>
      <c r="I28" s="2">
        <v>0.77525710828796102</v>
      </c>
      <c r="J28" s="2">
        <v>0.77953337271116396</v>
      </c>
      <c r="K28" s="2">
        <v>0.78127233738384605</v>
      </c>
      <c r="L28" s="2">
        <v>0.78404805140382705</v>
      </c>
      <c r="M28" s="2">
        <v>0.78778751369112798</v>
      </c>
      <c r="N28" s="2">
        <v>0.79123258016506604</v>
      </c>
      <c r="O28" s="2">
        <v>0.79641519529159999</v>
      </c>
    </row>
    <row r="29" spans="1:15" x14ac:dyDescent="0.3">
      <c r="A29" s="8" t="s">
        <v>15</v>
      </c>
      <c r="B29" s="8" t="s">
        <v>77</v>
      </c>
      <c r="C29" s="2">
        <v>0.197666437886067</v>
      </c>
      <c r="D29" s="2">
        <v>0.213713713713714</v>
      </c>
      <c r="E29" s="2">
        <v>0.22071556935141301</v>
      </c>
      <c r="F29" s="2">
        <v>0.22179487179487201</v>
      </c>
      <c r="G29" s="2">
        <v>0.22749410840534201</v>
      </c>
      <c r="H29" s="2">
        <v>0.22321981424148599</v>
      </c>
      <c r="I29" s="2">
        <v>0.22474289171203901</v>
      </c>
      <c r="J29" s="2">
        <v>0.22046662728883601</v>
      </c>
      <c r="K29" s="2">
        <v>0.21872766261615401</v>
      </c>
      <c r="L29" s="2">
        <v>0.215951948596173</v>
      </c>
      <c r="M29" s="2">
        <v>0.21221248630887199</v>
      </c>
      <c r="N29" s="2">
        <v>0.20876741983493399</v>
      </c>
      <c r="O29" s="2">
        <v>0.20358480470840001</v>
      </c>
    </row>
    <row r="30" spans="1:15" x14ac:dyDescent="0.3">
      <c r="A30" s="8" t="s">
        <v>16</v>
      </c>
      <c r="B30" s="8" t="s">
        <v>76</v>
      </c>
      <c r="C30" s="2">
        <v>0.64755766621438304</v>
      </c>
      <c r="D30" s="2">
        <v>0.64217146640185396</v>
      </c>
      <c r="E30" s="2">
        <v>0.624835309617918</v>
      </c>
      <c r="F30" s="2">
        <v>0.61498371335504898</v>
      </c>
      <c r="G30" s="2">
        <v>0.60829346092504</v>
      </c>
      <c r="H30" s="2">
        <v>0.61196367052928302</v>
      </c>
      <c r="I30" s="2">
        <v>0.61389486627728296</v>
      </c>
      <c r="J30" s="2">
        <v>0.61343778246459801</v>
      </c>
      <c r="K30" s="2">
        <v>0.61742642815926096</v>
      </c>
      <c r="L30" s="2">
        <v>0.62314373774166398</v>
      </c>
      <c r="M30" s="2">
        <v>0.62493105350248201</v>
      </c>
      <c r="N30" s="2">
        <v>0.62232334047109195</v>
      </c>
      <c r="O30" s="2">
        <v>0.62784611358283204</v>
      </c>
    </row>
    <row r="31" spans="1:15" x14ac:dyDescent="0.3">
      <c r="A31" s="8" t="s">
        <v>16</v>
      </c>
      <c r="B31" s="8" t="s">
        <v>77</v>
      </c>
      <c r="C31" s="2">
        <v>0.35244233378561701</v>
      </c>
      <c r="D31" s="2">
        <v>0.35782853359814598</v>
      </c>
      <c r="E31" s="2">
        <v>0.375164690382082</v>
      </c>
      <c r="F31" s="2">
        <v>0.38501628664495102</v>
      </c>
      <c r="G31" s="2">
        <v>0.39170653907496</v>
      </c>
      <c r="H31" s="2">
        <v>0.38803632947071698</v>
      </c>
      <c r="I31" s="2">
        <v>0.38610513372271699</v>
      </c>
      <c r="J31" s="2">
        <v>0.38656221753540199</v>
      </c>
      <c r="K31" s="2">
        <v>0.38257357184073898</v>
      </c>
      <c r="L31" s="2">
        <v>0.37685626225833602</v>
      </c>
      <c r="M31" s="2">
        <v>0.37506894649751799</v>
      </c>
      <c r="N31" s="2">
        <v>0.377676659528908</v>
      </c>
      <c r="O31" s="2">
        <v>0.37215388641716801</v>
      </c>
    </row>
    <row r="32" spans="1:15" x14ac:dyDescent="0.3">
      <c r="A32" s="8" t="s">
        <v>17</v>
      </c>
      <c r="B32" s="8" t="s">
        <v>76</v>
      </c>
      <c r="C32" s="2">
        <v>0.139084507042254</v>
      </c>
      <c r="D32" s="2">
        <v>0.12847926267281101</v>
      </c>
      <c r="E32" s="2">
        <v>0.105053191489362</v>
      </c>
      <c r="F32" s="2">
        <v>0.105987611837577</v>
      </c>
      <c r="G32" s="2">
        <v>0.118811881188119</v>
      </c>
      <c r="H32" s="2">
        <v>0.13532232285562101</v>
      </c>
      <c r="I32" s="2">
        <v>0.13586358635863599</v>
      </c>
      <c r="J32" s="2">
        <v>0.13724373576309801</v>
      </c>
      <c r="K32" s="2">
        <v>0.13164687661332</v>
      </c>
      <c r="L32" s="2">
        <v>0.13879598662207401</v>
      </c>
      <c r="M32" s="2">
        <v>0.16462668298653599</v>
      </c>
      <c r="N32" s="2">
        <v>0.13660874775314599</v>
      </c>
      <c r="O32" s="2">
        <v>0.157600406710727</v>
      </c>
    </row>
    <row r="33" spans="1:16" x14ac:dyDescent="0.3">
      <c r="A33" s="8" t="s">
        <v>17</v>
      </c>
      <c r="B33" s="8" t="s">
        <v>77</v>
      </c>
      <c r="C33" s="2">
        <v>0.86091549295774605</v>
      </c>
      <c r="D33" s="2">
        <v>0.87152073732718904</v>
      </c>
      <c r="E33" s="2">
        <v>0.89494680851063801</v>
      </c>
      <c r="F33" s="2">
        <v>0.89401238816242301</v>
      </c>
      <c r="G33" s="2">
        <v>0.88118811881188097</v>
      </c>
      <c r="H33" s="2">
        <v>0.86467767714437904</v>
      </c>
      <c r="I33" s="2">
        <v>0.86413641364136395</v>
      </c>
      <c r="J33" s="2">
        <v>0.86275626423690199</v>
      </c>
      <c r="K33" s="2">
        <v>0.86835312338668003</v>
      </c>
      <c r="L33" s="2">
        <v>0.86120401337792596</v>
      </c>
      <c r="M33" s="2">
        <v>0.83537331701346396</v>
      </c>
      <c r="N33" s="2">
        <v>0.86339125224685398</v>
      </c>
      <c r="O33" s="2">
        <v>0.84239959328927305</v>
      </c>
    </row>
    <row r="34" spans="1:16" x14ac:dyDescent="0.3">
      <c r="A34" s="15"/>
      <c r="B34" s="15"/>
    </row>
    <row r="35" spans="1:16" x14ac:dyDescent="0.3">
      <c r="A35" s="15"/>
      <c r="B35" s="15"/>
    </row>
    <row r="36" spans="1:16" x14ac:dyDescent="0.3">
      <c r="A36" s="15"/>
      <c r="B36" s="13"/>
      <c r="C36" s="18" t="s">
        <v>38</v>
      </c>
      <c r="D36" s="18"/>
      <c r="E36" s="18"/>
      <c r="F36" s="18"/>
      <c r="G36" s="18"/>
      <c r="H36" s="18"/>
      <c r="I36" s="18"/>
      <c r="J36" s="18"/>
      <c r="K36" s="18"/>
      <c r="L36" s="18"/>
      <c r="M36" s="18"/>
      <c r="N36" s="18"/>
      <c r="O36" s="6" t="s">
        <v>39</v>
      </c>
      <c r="P36" s="6" t="s">
        <v>40</v>
      </c>
    </row>
    <row r="37" spans="1:16" x14ac:dyDescent="0.3">
      <c r="A37" s="9" t="s">
        <v>41</v>
      </c>
      <c r="B37" s="9" t="s">
        <v>41</v>
      </c>
      <c r="C37" s="4" t="s">
        <v>19</v>
      </c>
      <c r="D37" s="4" t="s">
        <v>20</v>
      </c>
      <c r="E37" s="4" t="s">
        <v>21</v>
      </c>
      <c r="F37" s="4" t="s">
        <v>22</v>
      </c>
      <c r="G37" s="4" t="s">
        <v>23</v>
      </c>
      <c r="H37" s="4" t="s">
        <v>24</v>
      </c>
      <c r="I37" s="4" t="s">
        <v>25</v>
      </c>
      <c r="J37" s="4" t="s">
        <v>26</v>
      </c>
      <c r="K37" s="4" t="s">
        <v>27</v>
      </c>
      <c r="L37" s="4" t="s">
        <v>28</v>
      </c>
      <c r="M37" s="4" t="s">
        <v>29</v>
      </c>
      <c r="N37" s="4" t="s">
        <v>30</v>
      </c>
      <c r="O37" s="4" t="s">
        <v>31</v>
      </c>
      <c r="P37" s="4" t="s">
        <v>32</v>
      </c>
    </row>
    <row r="38" spans="1:16" x14ac:dyDescent="0.3">
      <c r="A38" s="8" t="s">
        <v>13</v>
      </c>
      <c r="B38" s="8" t="s">
        <v>76</v>
      </c>
      <c r="C38" s="2">
        <v>2.5675205749391399E-2</v>
      </c>
      <c r="D38" s="2">
        <v>9.7756681923489904E-3</v>
      </c>
      <c r="E38" s="2">
        <v>1.34303301622832E-2</v>
      </c>
      <c r="F38" s="2">
        <v>2.4047487575924901E-2</v>
      </c>
      <c r="G38" s="2">
        <v>2.9279340001617599E-2</v>
      </c>
      <c r="H38" s="2">
        <v>2.9965686146108901E-2</v>
      </c>
      <c r="I38" s="2">
        <v>2.7669693039342799E-2</v>
      </c>
      <c r="J38" s="2">
        <v>3.7219431314806102E-2</v>
      </c>
      <c r="K38" s="2">
        <v>3.0062271848829699E-2</v>
      </c>
      <c r="L38" s="2">
        <v>3.2219211080999698E-2</v>
      </c>
      <c r="M38" s="2">
        <v>3.6284893636118802E-2</v>
      </c>
      <c r="N38" s="2">
        <v>2.8171758948485299E-2</v>
      </c>
      <c r="O38" s="3">
        <v>0.132870469782645</v>
      </c>
      <c r="P38" s="3">
        <v>0.32853945159485198</v>
      </c>
    </row>
    <row r="39" spans="1:16" x14ac:dyDescent="0.3">
      <c r="A39" s="8" t="s">
        <v>13</v>
      </c>
      <c r="B39" s="8" t="s">
        <v>77</v>
      </c>
      <c r="C39" s="2">
        <v>6.3183903988704507E-2</v>
      </c>
      <c r="D39" s="2">
        <v>4.8709922215898302E-2</v>
      </c>
      <c r="E39" s="2">
        <v>3.7990140653973103E-2</v>
      </c>
      <c r="F39" s="2">
        <v>4.4093939261905801E-2</v>
      </c>
      <c r="G39" s="2">
        <v>3.5054041647540002E-2</v>
      </c>
      <c r="H39" s="2">
        <v>2.51179292827481E-2</v>
      </c>
      <c r="I39" s="2">
        <v>1.9310941555887699E-2</v>
      </c>
      <c r="J39" s="2">
        <v>2.7125053053980001E-2</v>
      </c>
      <c r="K39" s="2">
        <v>7.5882794891059396E-3</v>
      </c>
      <c r="L39" s="2">
        <v>2.44202520319141E-2</v>
      </c>
      <c r="M39" s="2">
        <v>3.4392400917130701E-2</v>
      </c>
      <c r="N39" s="2">
        <v>2.7302793610583399E-2</v>
      </c>
      <c r="O39" s="3">
        <v>9.6844477836213402E-2</v>
      </c>
      <c r="P39" s="3">
        <v>0.32051919858893801</v>
      </c>
    </row>
    <row r="40" spans="1:16" x14ac:dyDescent="0.3">
      <c r="A40" s="8" t="s">
        <v>14</v>
      </c>
      <c r="B40" s="8" t="s">
        <v>76</v>
      </c>
      <c r="C40" s="2">
        <v>3.3475783475783498E-2</v>
      </c>
      <c r="D40" s="2">
        <v>2.96347346657478E-2</v>
      </c>
      <c r="E40" s="2">
        <v>1.0709504685408299E-2</v>
      </c>
      <c r="F40" s="2">
        <v>4.3046357615894003E-2</v>
      </c>
      <c r="G40" s="2">
        <v>1.9047619047619001E-2</v>
      </c>
      <c r="H40" s="2">
        <v>3.5514018691588801E-2</v>
      </c>
      <c r="I40" s="2">
        <v>2.76774969915764E-2</v>
      </c>
      <c r="J40" s="2">
        <v>4.27400468384075E-2</v>
      </c>
      <c r="K40" s="2">
        <v>4.5480067377877603E-2</v>
      </c>
      <c r="L40" s="2">
        <v>4.08163265306122E-2</v>
      </c>
      <c r="M40" s="2">
        <v>3.04437564499484E-2</v>
      </c>
      <c r="N40" s="2">
        <v>2.4036054081121701E-2</v>
      </c>
      <c r="O40" s="3">
        <v>0.148231330713083</v>
      </c>
      <c r="P40" s="3">
        <v>0.36880856760374803</v>
      </c>
    </row>
    <row r="41" spans="1:16" x14ac:dyDescent="0.3">
      <c r="A41" s="8" t="s">
        <v>14</v>
      </c>
      <c r="B41" s="8" t="s">
        <v>77</v>
      </c>
      <c r="C41" s="2">
        <v>4.4854881266490801E-2</v>
      </c>
      <c r="D41" s="2">
        <v>-3.5353535353535401E-2</v>
      </c>
      <c r="E41" s="2">
        <v>5.2356020942408397E-3</v>
      </c>
      <c r="F41" s="2">
        <v>5.7291666666666699E-2</v>
      </c>
      <c r="G41" s="2">
        <v>4.92610837438424E-3</v>
      </c>
      <c r="H41" s="2">
        <v>-4.9019607843137298E-3</v>
      </c>
      <c r="I41" s="2">
        <v>7.38916256157635E-3</v>
      </c>
      <c r="J41" s="2">
        <v>2.93398533007335E-2</v>
      </c>
      <c r="K41" s="2">
        <v>4.7505938242280296E-3</v>
      </c>
      <c r="L41" s="2">
        <v>-1.1820330969267099E-2</v>
      </c>
      <c r="M41" s="2">
        <v>-2.39234449760766E-2</v>
      </c>
      <c r="N41" s="2">
        <v>-3.18627450980392E-2</v>
      </c>
      <c r="O41" s="3">
        <v>-6.1757719714964403E-2</v>
      </c>
      <c r="P41" s="3">
        <v>3.4031413612565398E-2</v>
      </c>
    </row>
    <row r="42" spans="1:16" x14ac:dyDescent="0.3">
      <c r="A42" s="8" t="s">
        <v>15</v>
      </c>
      <c r="B42" s="8" t="s">
        <v>76</v>
      </c>
      <c r="C42" s="2">
        <v>7.9127459366980304E-3</v>
      </c>
      <c r="D42" s="2">
        <v>1.2094207511139401E-2</v>
      </c>
      <c r="E42" s="2">
        <v>1.80293501048218E-2</v>
      </c>
      <c r="F42" s="2">
        <v>1.25617792421746E-2</v>
      </c>
      <c r="G42" s="2">
        <v>2.05409802725239E-2</v>
      </c>
      <c r="H42" s="2">
        <v>2.15225189318454E-2</v>
      </c>
      <c r="I42" s="2">
        <v>2.9847834568864601E-2</v>
      </c>
      <c r="J42" s="2">
        <v>3.5233945823072599E-2</v>
      </c>
      <c r="K42" s="2">
        <v>2.7081427264409898E-2</v>
      </c>
      <c r="L42" s="2">
        <v>2.51202565473009E-2</v>
      </c>
      <c r="M42" s="2">
        <v>1.6336461591936E-2</v>
      </c>
      <c r="N42" s="2">
        <v>1.81258549931601E-2</v>
      </c>
      <c r="O42" s="3">
        <v>8.9478499542543499E-2</v>
      </c>
      <c r="P42" s="3">
        <v>0.24821802935010501</v>
      </c>
    </row>
    <row r="43" spans="1:16" x14ac:dyDescent="0.3">
      <c r="A43" s="8" t="s">
        <v>15</v>
      </c>
      <c r="B43" s="8" t="s">
        <v>77</v>
      </c>
      <c r="C43" s="2">
        <v>0.111979166666667</v>
      </c>
      <c r="D43" s="2">
        <v>5.4644808743169397E-2</v>
      </c>
      <c r="E43" s="2">
        <v>2.4426350851221301E-2</v>
      </c>
      <c r="F43" s="2">
        <v>4.6242774566474E-2</v>
      </c>
      <c r="G43" s="2">
        <v>-4.1436464088397797E-3</v>
      </c>
      <c r="H43" s="2">
        <v>3.0513176144244099E-2</v>
      </c>
      <c r="I43" s="2">
        <v>4.7106325706594903E-3</v>
      </c>
      <c r="J43" s="2">
        <v>2.4782317481580701E-2</v>
      </c>
      <c r="K43" s="2">
        <v>1.0457516339869299E-2</v>
      </c>
      <c r="L43" s="2">
        <v>2.5873221216041399E-3</v>
      </c>
      <c r="M43" s="2">
        <v>-4.5161290322580597E-3</v>
      </c>
      <c r="N43" s="2">
        <v>-1.3609850939727801E-2</v>
      </c>
      <c r="O43" s="3">
        <v>-5.2287581699346402E-3</v>
      </c>
      <c r="P43" s="3">
        <v>0.126572908956329</v>
      </c>
    </row>
    <row r="44" spans="1:16" x14ac:dyDescent="0.3">
      <c r="A44" s="8" t="s">
        <v>16</v>
      </c>
      <c r="B44" s="8" t="s">
        <v>76</v>
      </c>
      <c r="C44" s="2">
        <v>1.6238868517548501E-2</v>
      </c>
      <c r="D44" s="2">
        <v>-2.21649484536082E-2</v>
      </c>
      <c r="E44" s="2">
        <v>-4.7443331576172898E-3</v>
      </c>
      <c r="F44" s="2">
        <v>1.0063559322033899E-2</v>
      </c>
      <c r="G44" s="2">
        <v>2.4646040901940201E-2</v>
      </c>
      <c r="H44" s="2">
        <v>2.20061412487206E-2</v>
      </c>
      <c r="I44" s="2">
        <v>1.9529293940911401E-2</v>
      </c>
      <c r="J44" s="2">
        <v>5.10805500982318E-2</v>
      </c>
      <c r="K44" s="2">
        <v>3.9252336448598102E-2</v>
      </c>
      <c r="L44" s="2">
        <v>1.8884892086330901E-2</v>
      </c>
      <c r="M44" s="2">
        <v>2.60370697263901E-2</v>
      </c>
      <c r="N44" s="2">
        <v>3.18279569892473E-2</v>
      </c>
      <c r="O44" s="3">
        <v>0.12102803738317799</v>
      </c>
      <c r="P44" s="3">
        <v>0.26462836056931999</v>
      </c>
    </row>
    <row r="45" spans="1:16" x14ac:dyDescent="0.3">
      <c r="A45" s="8" t="s">
        <v>16</v>
      </c>
      <c r="B45" s="8" t="s">
        <v>77</v>
      </c>
      <c r="C45" s="2">
        <v>4.0423484119345501E-2</v>
      </c>
      <c r="D45" s="2">
        <v>5.3654024051803903E-2</v>
      </c>
      <c r="E45" s="2">
        <v>3.7752414398595301E-2</v>
      </c>
      <c r="F45" s="2">
        <v>3.8917089678510999E-2</v>
      </c>
      <c r="G45" s="2">
        <v>8.9576547231270398E-3</v>
      </c>
      <c r="H45" s="2">
        <v>1.3720742534301901E-2</v>
      </c>
      <c r="I45" s="2">
        <v>2.1496815286624199E-2</v>
      </c>
      <c r="J45" s="2">
        <v>3.3515198752922797E-2</v>
      </c>
      <c r="K45" s="2">
        <v>1.4328808446455499E-2</v>
      </c>
      <c r="L45" s="2">
        <v>1.11524163568773E-2</v>
      </c>
      <c r="M45" s="2">
        <v>3.7499999999999999E-2</v>
      </c>
      <c r="N45" s="2">
        <v>7.7958894401133896E-3</v>
      </c>
      <c r="O45" s="3">
        <v>7.2398190045248903E-2</v>
      </c>
      <c r="P45" s="3">
        <v>0.24846356453029</v>
      </c>
    </row>
    <row r="46" spans="1:16" x14ac:dyDescent="0.3">
      <c r="A46" s="8" t="s">
        <v>17</v>
      </c>
      <c r="B46" s="8" t="s">
        <v>76</v>
      </c>
      <c r="C46" s="2">
        <v>-0.117721518987342</v>
      </c>
      <c r="D46" s="2">
        <v>-0.31994261119081802</v>
      </c>
      <c r="E46" s="2">
        <v>-0.35021097046413502</v>
      </c>
      <c r="F46" s="2">
        <v>-0.18181818181818199</v>
      </c>
      <c r="G46" s="2">
        <v>7.9365079365079395E-3</v>
      </c>
      <c r="H46" s="2">
        <v>-2.7559055118110201E-2</v>
      </c>
      <c r="I46" s="2">
        <v>-2.4291497975708499E-2</v>
      </c>
      <c r="J46" s="2">
        <v>5.8091286307053902E-2</v>
      </c>
      <c r="K46" s="2">
        <v>-2.3529411764705899E-2</v>
      </c>
      <c r="L46" s="2">
        <v>8.0321285140562207E-2</v>
      </c>
      <c r="M46" s="2">
        <v>-0.15241635687732299</v>
      </c>
      <c r="N46" s="2">
        <v>0.359649122807018</v>
      </c>
      <c r="O46" s="3">
        <v>0.21568627450980399</v>
      </c>
      <c r="P46" s="3">
        <v>-0.34599156118143498</v>
      </c>
    </row>
    <row r="47" spans="1:16" x14ac:dyDescent="0.3">
      <c r="A47" s="8" t="s">
        <v>17</v>
      </c>
      <c r="B47" s="8" t="s">
        <v>77</v>
      </c>
      <c r="C47" s="2">
        <v>-3.3128834355828203E-2</v>
      </c>
      <c r="D47" s="2">
        <v>-0.14593908629441599</v>
      </c>
      <c r="E47" s="2">
        <v>-0.35661218424962898</v>
      </c>
      <c r="F47" s="2">
        <v>-0.28060046189376397</v>
      </c>
      <c r="G47" s="2">
        <v>-0.13162118780096299</v>
      </c>
      <c r="H47" s="2">
        <v>-3.20394331484904E-2</v>
      </c>
      <c r="I47" s="2">
        <v>-3.5646085295989803E-2</v>
      </c>
      <c r="J47" s="2">
        <v>0.11023102310231001</v>
      </c>
      <c r="K47" s="2">
        <v>-8.1450653983353105E-2</v>
      </c>
      <c r="L47" s="2">
        <v>-0.116504854368932</v>
      </c>
      <c r="M47" s="2">
        <v>5.5677655677655702E-2</v>
      </c>
      <c r="N47" s="2">
        <v>0.149895905621096</v>
      </c>
      <c r="O47" s="3">
        <v>-1.4863258026159299E-2</v>
      </c>
      <c r="P47" s="3">
        <v>-0.58964834076275396</v>
      </c>
    </row>
    <row r="48" spans="1:16" x14ac:dyDescent="0.3">
      <c r="A48" s="11" t="s">
        <v>18</v>
      </c>
      <c r="B48" s="11" t="s">
        <v>18</v>
      </c>
      <c r="C48" s="3">
        <v>3.09869931140015E-2</v>
      </c>
      <c r="D48" s="3">
        <v>8.6717515288943902E-3</v>
      </c>
      <c r="E48" s="3">
        <v>-1.56684287972097E-3</v>
      </c>
      <c r="F48" s="3">
        <v>1.87633902375786E-2</v>
      </c>
      <c r="G48" s="3">
        <v>2.5008036862408899E-2</v>
      </c>
      <c r="H48" s="3">
        <v>2.5809233825124501E-2</v>
      </c>
      <c r="I48" s="3">
        <v>2.2828607098270001E-2</v>
      </c>
      <c r="J48" s="3">
        <v>3.5409141860754799E-2</v>
      </c>
      <c r="K48" s="3">
        <v>2.0076263337062299E-2</v>
      </c>
      <c r="L48" s="3">
        <v>2.54593052050659E-2</v>
      </c>
      <c r="M48" s="3">
        <v>3.2692816319959503E-2</v>
      </c>
      <c r="N48" s="3">
        <v>2.8729232550888599E-2</v>
      </c>
      <c r="O48" s="3">
        <v>0.111279515956359</v>
      </c>
      <c r="P48" s="3">
        <v>0.258706196522971</v>
      </c>
    </row>
    <row r="49" spans="1:2" x14ac:dyDescent="0.3">
      <c r="A49" s="15"/>
      <c r="B49" s="15"/>
    </row>
    <row r="50" spans="1:2" x14ac:dyDescent="0.3">
      <c r="A50" s="13" t="s">
        <v>42</v>
      </c>
      <c r="B50" s="15"/>
    </row>
    <row r="51" spans="1:2" x14ac:dyDescent="0.3">
      <c r="A51" s="14" t="s">
        <v>43</v>
      </c>
      <c r="B51" s="15"/>
    </row>
    <row r="52" spans="1:2" x14ac:dyDescent="0.3">
      <c r="A52" s="14" t="s">
        <v>44</v>
      </c>
      <c r="B52" s="15"/>
    </row>
    <row r="53" spans="1:2" x14ac:dyDescent="0.3">
      <c r="A53" s="14" t="s">
        <v>45</v>
      </c>
      <c r="B53" s="15"/>
    </row>
    <row r="54" spans="1:2" x14ac:dyDescent="0.3">
      <c r="A54" s="14" t="s">
        <v>46</v>
      </c>
      <c r="B54" s="15"/>
    </row>
    <row r="55" spans="1:2" x14ac:dyDescent="0.3">
      <c r="A55" s="14" t="s">
        <v>47</v>
      </c>
      <c r="B55" s="15"/>
    </row>
    <row r="56" spans="1:2" x14ac:dyDescent="0.3">
      <c r="A56" s="14" t="s">
        <v>80</v>
      </c>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22:O22"/>
    <mergeCell ref="C36:N3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54</v>
      </c>
      <c r="B1" s="15"/>
    </row>
    <row r="2" spans="1:15" ht="15.6" x14ac:dyDescent="0.3">
      <c r="A2" s="12" t="s">
        <v>34</v>
      </c>
      <c r="B2" s="15"/>
    </row>
    <row r="3" spans="1:15" ht="15.6" x14ac:dyDescent="0.3">
      <c r="A3" s="12" t="s">
        <v>35</v>
      </c>
      <c r="B3" s="15"/>
    </row>
    <row r="4" spans="1:15" ht="15.6" x14ac:dyDescent="0.3">
      <c r="A4" s="12" t="s">
        <v>55</v>
      </c>
      <c r="B4" s="15"/>
    </row>
    <row r="5" spans="1:15" x14ac:dyDescent="0.3">
      <c r="A5" s="15"/>
      <c r="B5" s="15"/>
    </row>
    <row r="6" spans="1:15" x14ac:dyDescent="0.3">
      <c r="A6" s="16" t="str">
        <f>HYPERLINK("#'Table of contents'!A4",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48</v>
      </c>
      <c r="C9" s="1">
        <v>28666</v>
      </c>
      <c r="D9" s="1">
        <v>29863</v>
      </c>
      <c r="E9" s="1">
        <v>30640</v>
      </c>
      <c r="F9" s="1">
        <v>31148</v>
      </c>
      <c r="G9" s="1">
        <v>31074</v>
      </c>
      <c r="H9" s="1">
        <v>31215</v>
      </c>
      <c r="I9" s="1">
        <v>31755</v>
      </c>
      <c r="J9" s="1">
        <v>32831</v>
      </c>
      <c r="K9" s="1">
        <v>33283</v>
      </c>
      <c r="L9" s="1">
        <v>34587</v>
      </c>
      <c r="M9" s="1">
        <v>36723</v>
      </c>
      <c r="N9" s="1">
        <v>39563</v>
      </c>
      <c r="O9" s="1">
        <v>40926</v>
      </c>
    </row>
    <row r="10" spans="1:15" x14ac:dyDescent="0.3">
      <c r="A10" s="7" t="s">
        <v>13</v>
      </c>
      <c r="B10" s="7" t="s">
        <v>49</v>
      </c>
      <c r="C10" s="1">
        <v>59796</v>
      </c>
      <c r="D10" s="1">
        <v>60640</v>
      </c>
      <c r="E10" s="1">
        <v>61589</v>
      </c>
      <c r="F10" s="1">
        <v>63139</v>
      </c>
      <c r="G10" s="1">
        <v>64738</v>
      </c>
      <c r="H10" s="1">
        <v>66622</v>
      </c>
      <c r="I10" s="1">
        <v>69301</v>
      </c>
      <c r="J10" s="1">
        <v>72447</v>
      </c>
      <c r="K10" s="1">
        <v>74327</v>
      </c>
      <c r="L10" s="1">
        <v>79309</v>
      </c>
      <c r="M10" s="1">
        <v>85225</v>
      </c>
      <c r="N10" s="1">
        <v>92002</v>
      </c>
      <c r="O10" s="1">
        <v>95361</v>
      </c>
    </row>
    <row r="11" spans="1:15" x14ac:dyDescent="0.3">
      <c r="A11" s="7" t="s">
        <v>13</v>
      </c>
      <c r="B11" s="7" t="s">
        <v>50</v>
      </c>
      <c r="C11" s="1">
        <v>47399</v>
      </c>
      <c r="D11" s="1">
        <v>48840</v>
      </c>
      <c r="E11" s="1">
        <v>50324</v>
      </c>
      <c r="F11" s="1">
        <v>51897</v>
      </c>
      <c r="G11" s="1">
        <v>53918</v>
      </c>
      <c r="H11" s="1">
        <v>55786</v>
      </c>
      <c r="I11" s="1">
        <v>57993</v>
      </c>
      <c r="J11" s="1">
        <v>60179</v>
      </c>
      <c r="K11" s="1">
        <v>60125</v>
      </c>
      <c r="L11" s="1">
        <v>62549</v>
      </c>
      <c r="M11" s="1">
        <v>65418</v>
      </c>
      <c r="N11" s="1">
        <v>68232</v>
      </c>
      <c r="O11" s="1">
        <v>70498</v>
      </c>
    </row>
    <row r="12" spans="1:15" x14ac:dyDescent="0.3">
      <c r="A12" s="7" t="s">
        <v>13</v>
      </c>
      <c r="B12" s="7" t="s">
        <v>51</v>
      </c>
      <c r="C12" s="1">
        <v>33657</v>
      </c>
      <c r="D12" s="1">
        <v>34822</v>
      </c>
      <c r="E12" s="1">
        <v>36101</v>
      </c>
      <c r="F12" s="1">
        <v>37348</v>
      </c>
      <c r="G12" s="1">
        <v>38497</v>
      </c>
      <c r="H12" s="1">
        <v>39687</v>
      </c>
      <c r="I12" s="1">
        <v>40532</v>
      </c>
      <c r="J12" s="1">
        <v>41617</v>
      </c>
      <c r="K12" s="1">
        <v>41034</v>
      </c>
      <c r="L12" s="1">
        <v>42657</v>
      </c>
      <c r="M12" s="1">
        <v>44895</v>
      </c>
      <c r="N12" s="1">
        <v>46717</v>
      </c>
      <c r="O12" s="1">
        <v>48663</v>
      </c>
    </row>
    <row r="13" spans="1:15" x14ac:dyDescent="0.3">
      <c r="A13" s="7" t="s">
        <v>13</v>
      </c>
      <c r="B13" s="7" t="s">
        <v>52</v>
      </c>
      <c r="C13" s="1">
        <v>16205</v>
      </c>
      <c r="D13" s="1">
        <v>16582</v>
      </c>
      <c r="E13" s="1">
        <v>16747</v>
      </c>
      <c r="F13" s="1">
        <v>17247</v>
      </c>
      <c r="G13" s="1">
        <v>17753</v>
      </c>
      <c r="H13" s="1">
        <v>18336</v>
      </c>
      <c r="I13" s="1">
        <v>19194</v>
      </c>
      <c r="J13" s="1">
        <v>19972</v>
      </c>
      <c r="K13" s="1">
        <v>18076</v>
      </c>
      <c r="L13" s="1">
        <v>19648</v>
      </c>
      <c r="M13" s="1">
        <v>22111</v>
      </c>
      <c r="N13" s="1">
        <v>23431</v>
      </c>
      <c r="O13" s="1">
        <v>25482</v>
      </c>
    </row>
    <row r="14" spans="1:15" x14ac:dyDescent="0.3">
      <c r="A14" s="7" t="s">
        <v>13</v>
      </c>
      <c r="B14" s="7" t="s">
        <v>53</v>
      </c>
      <c r="C14" s="1">
        <v>5301</v>
      </c>
      <c r="D14" s="1">
        <v>5451</v>
      </c>
      <c r="E14" s="1">
        <v>5694</v>
      </c>
      <c r="F14" s="1">
        <v>5959</v>
      </c>
      <c r="G14" s="1">
        <v>6343</v>
      </c>
      <c r="H14" s="1">
        <v>6829</v>
      </c>
      <c r="I14" s="1">
        <v>7424</v>
      </c>
      <c r="J14" s="1">
        <v>7969</v>
      </c>
      <c r="K14" s="1">
        <v>5863</v>
      </c>
      <c r="L14" s="1">
        <v>6504</v>
      </c>
      <c r="M14" s="1">
        <v>8004</v>
      </c>
      <c r="N14" s="1">
        <v>8503</v>
      </c>
      <c r="O14" s="1">
        <v>10061</v>
      </c>
    </row>
    <row r="15" spans="1:15" x14ac:dyDescent="0.3">
      <c r="A15" s="7" t="s">
        <v>14</v>
      </c>
      <c r="B15" s="7" t="s">
        <v>48</v>
      </c>
      <c r="C15" s="1">
        <v>1392</v>
      </c>
      <c r="D15" s="1">
        <v>1441</v>
      </c>
      <c r="E15" s="1">
        <v>1443</v>
      </c>
      <c r="F15" s="1">
        <v>1439</v>
      </c>
      <c r="G15" s="1">
        <v>1508</v>
      </c>
      <c r="H15" s="1">
        <v>1460</v>
      </c>
      <c r="I15" s="1">
        <v>1437</v>
      </c>
      <c r="J15" s="1">
        <v>1389</v>
      </c>
      <c r="K15" s="1">
        <v>1330</v>
      </c>
      <c r="L15" s="1">
        <v>1293</v>
      </c>
      <c r="M15" s="1">
        <v>1279</v>
      </c>
      <c r="N15" s="1">
        <v>1267</v>
      </c>
      <c r="O15" s="1">
        <v>1387</v>
      </c>
    </row>
    <row r="16" spans="1:15" x14ac:dyDescent="0.3">
      <c r="A16" s="7" t="s">
        <v>14</v>
      </c>
      <c r="B16" s="7" t="s">
        <v>49</v>
      </c>
      <c r="C16" s="1">
        <v>1832</v>
      </c>
      <c r="D16" s="1">
        <v>1827</v>
      </c>
      <c r="E16" s="1">
        <v>1908</v>
      </c>
      <c r="F16" s="1">
        <v>1988</v>
      </c>
      <c r="G16" s="1">
        <v>2063</v>
      </c>
      <c r="H16" s="1">
        <v>2222</v>
      </c>
      <c r="I16" s="1">
        <v>2339</v>
      </c>
      <c r="J16" s="1">
        <v>2476</v>
      </c>
      <c r="K16" s="1">
        <v>2529</v>
      </c>
      <c r="L16" s="1">
        <v>2716</v>
      </c>
      <c r="M16" s="1">
        <v>2928</v>
      </c>
      <c r="N16" s="1">
        <v>3030</v>
      </c>
      <c r="O16" s="1">
        <v>3170</v>
      </c>
    </row>
    <row r="17" spans="1:15" x14ac:dyDescent="0.3">
      <c r="A17" s="7" t="s">
        <v>14</v>
      </c>
      <c r="B17" s="7" t="s">
        <v>50</v>
      </c>
      <c r="C17" s="1">
        <v>1399</v>
      </c>
      <c r="D17" s="1">
        <v>1444</v>
      </c>
      <c r="E17" s="1">
        <v>1461</v>
      </c>
      <c r="F17" s="1">
        <v>1475</v>
      </c>
      <c r="G17" s="1">
        <v>1500</v>
      </c>
      <c r="H17" s="1">
        <v>1522</v>
      </c>
      <c r="I17" s="1">
        <v>1621</v>
      </c>
      <c r="J17" s="1">
        <v>1738</v>
      </c>
      <c r="K17" s="1">
        <v>1779</v>
      </c>
      <c r="L17" s="1">
        <v>1863</v>
      </c>
      <c r="M17" s="1">
        <v>1961</v>
      </c>
      <c r="N17" s="1">
        <v>2003</v>
      </c>
      <c r="O17" s="1">
        <v>2130</v>
      </c>
    </row>
    <row r="18" spans="1:15" x14ac:dyDescent="0.3">
      <c r="A18" s="7" t="s">
        <v>14</v>
      </c>
      <c r="B18" s="7" t="s">
        <v>51</v>
      </c>
      <c r="C18" s="1">
        <v>1152</v>
      </c>
      <c r="D18" s="1">
        <v>1171</v>
      </c>
      <c r="E18" s="1">
        <v>1185</v>
      </c>
      <c r="F18" s="1">
        <v>1209</v>
      </c>
      <c r="G18" s="1">
        <v>1249</v>
      </c>
      <c r="H18" s="1">
        <v>1268</v>
      </c>
      <c r="I18" s="1">
        <v>1248</v>
      </c>
      <c r="J18" s="1">
        <v>1269</v>
      </c>
      <c r="K18" s="1">
        <v>1239</v>
      </c>
      <c r="L18" s="1">
        <v>1300</v>
      </c>
      <c r="M18" s="1">
        <v>1362</v>
      </c>
      <c r="N18" s="1">
        <v>1408</v>
      </c>
      <c r="O18" s="1">
        <v>1458</v>
      </c>
    </row>
    <row r="19" spans="1:15" x14ac:dyDescent="0.3">
      <c r="A19" s="7" t="s">
        <v>14</v>
      </c>
      <c r="B19" s="7" t="s">
        <v>52</v>
      </c>
      <c r="C19" s="1">
        <v>492</v>
      </c>
      <c r="D19" s="1">
        <v>520</v>
      </c>
      <c r="E19" s="1">
        <v>537</v>
      </c>
      <c r="F19" s="1">
        <v>576</v>
      </c>
      <c r="G19" s="1">
        <v>601</v>
      </c>
      <c r="H19" s="1">
        <v>640</v>
      </c>
      <c r="I19" s="1">
        <v>691</v>
      </c>
      <c r="J19" s="1">
        <v>701</v>
      </c>
      <c r="K19" s="1">
        <v>588</v>
      </c>
      <c r="L19" s="1">
        <v>626</v>
      </c>
      <c r="M19" s="1">
        <v>715</v>
      </c>
      <c r="N19" s="1">
        <v>739</v>
      </c>
      <c r="O19" s="1">
        <v>777</v>
      </c>
    </row>
    <row r="20" spans="1:15" x14ac:dyDescent="0.3">
      <c r="A20" s="7" t="s">
        <v>14</v>
      </c>
      <c r="B20" s="7" t="s">
        <v>53</v>
      </c>
      <c r="C20" s="1">
        <v>105</v>
      </c>
      <c r="D20" s="1">
        <v>120</v>
      </c>
      <c r="E20" s="1">
        <v>125</v>
      </c>
      <c r="F20" s="1">
        <v>128</v>
      </c>
      <c r="G20" s="1">
        <v>136</v>
      </c>
      <c r="H20" s="1">
        <v>161</v>
      </c>
      <c r="I20" s="1">
        <v>187</v>
      </c>
      <c r="J20" s="1">
        <v>194</v>
      </c>
      <c r="K20" s="1">
        <v>124</v>
      </c>
      <c r="L20" s="1">
        <v>144</v>
      </c>
      <c r="M20" s="1">
        <v>197</v>
      </c>
      <c r="N20" s="1">
        <v>216</v>
      </c>
      <c r="O20" s="1">
        <v>265</v>
      </c>
    </row>
    <row r="21" spans="1:15" x14ac:dyDescent="0.3">
      <c r="A21" s="7" t="s">
        <v>15</v>
      </c>
      <c r="B21" s="7" t="s">
        <v>48</v>
      </c>
      <c r="C21" s="1">
        <v>3704</v>
      </c>
      <c r="D21" s="1">
        <v>3861</v>
      </c>
      <c r="E21" s="1">
        <v>3881</v>
      </c>
      <c r="F21" s="1">
        <v>3909</v>
      </c>
      <c r="G21" s="1">
        <v>4014</v>
      </c>
      <c r="H21" s="1">
        <v>4040</v>
      </c>
      <c r="I21" s="1">
        <v>4061</v>
      </c>
      <c r="J21" s="1">
        <v>4061</v>
      </c>
      <c r="K21" s="1">
        <v>4080</v>
      </c>
      <c r="L21" s="1">
        <v>4092</v>
      </c>
      <c r="M21" s="1">
        <v>4270</v>
      </c>
      <c r="N21" s="1">
        <v>4181</v>
      </c>
      <c r="O21" s="1">
        <v>4294</v>
      </c>
    </row>
    <row r="22" spans="1:15" x14ac:dyDescent="0.3">
      <c r="A22" s="7" t="s">
        <v>15</v>
      </c>
      <c r="B22" s="7" t="s">
        <v>49</v>
      </c>
      <c r="C22" s="1">
        <v>5992</v>
      </c>
      <c r="D22" s="1">
        <v>6097</v>
      </c>
      <c r="E22" s="1">
        <v>6185</v>
      </c>
      <c r="F22" s="1">
        <v>6226</v>
      </c>
      <c r="G22" s="1">
        <v>6364</v>
      </c>
      <c r="H22" s="1">
        <v>6484</v>
      </c>
      <c r="I22" s="1">
        <v>6546</v>
      </c>
      <c r="J22" s="1">
        <v>6789</v>
      </c>
      <c r="K22" s="1">
        <v>6740</v>
      </c>
      <c r="L22" s="1">
        <v>7098</v>
      </c>
      <c r="M22" s="1">
        <v>7582</v>
      </c>
      <c r="N22" s="1">
        <v>7825</v>
      </c>
      <c r="O22" s="1">
        <v>8313</v>
      </c>
    </row>
    <row r="23" spans="1:15" x14ac:dyDescent="0.3">
      <c r="A23" s="7" t="s">
        <v>15</v>
      </c>
      <c r="B23" s="7" t="s">
        <v>50</v>
      </c>
      <c r="C23" s="1">
        <v>5036</v>
      </c>
      <c r="D23" s="1">
        <v>5075</v>
      </c>
      <c r="E23" s="1">
        <v>5125</v>
      </c>
      <c r="F23" s="1">
        <v>5216</v>
      </c>
      <c r="G23" s="1">
        <v>5325</v>
      </c>
      <c r="H23" s="1">
        <v>5385</v>
      </c>
      <c r="I23" s="1">
        <v>5521</v>
      </c>
      <c r="J23" s="1">
        <v>5665</v>
      </c>
      <c r="K23" s="1">
        <v>5706</v>
      </c>
      <c r="L23" s="1">
        <v>5863</v>
      </c>
      <c r="M23" s="1">
        <v>6091</v>
      </c>
      <c r="N23" s="1">
        <v>6205</v>
      </c>
      <c r="O23" s="1">
        <v>6335</v>
      </c>
    </row>
    <row r="24" spans="1:15" x14ac:dyDescent="0.3">
      <c r="A24" s="7" t="s">
        <v>15</v>
      </c>
      <c r="B24" s="7" t="s">
        <v>51</v>
      </c>
      <c r="C24" s="1">
        <v>3949</v>
      </c>
      <c r="D24" s="1">
        <v>4089</v>
      </c>
      <c r="E24" s="1">
        <v>4185</v>
      </c>
      <c r="F24" s="1">
        <v>4300</v>
      </c>
      <c r="G24" s="1">
        <v>4375</v>
      </c>
      <c r="H24" s="1">
        <v>4450</v>
      </c>
      <c r="I24" s="1">
        <v>4500</v>
      </c>
      <c r="J24" s="1">
        <v>4609</v>
      </c>
      <c r="K24" s="1">
        <v>4501</v>
      </c>
      <c r="L24" s="1">
        <v>4672</v>
      </c>
      <c r="M24" s="1">
        <v>4866</v>
      </c>
      <c r="N24" s="1">
        <v>4857</v>
      </c>
      <c r="O24" s="1">
        <v>4884</v>
      </c>
    </row>
    <row r="25" spans="1:15" x14ac:dyDescent="0.3">
      <c r="A25" s="7" t="s">
        <v>15</v>
      </c>
      <c r="B25" s="7" t="s">
        <v>52</v>
      </c>
      <c r="C25" s="1">
        <v>1546</v>
      </c>
      <c r="D25" s="1">
        <v>1602</v>
      </c>
      <c r="E25" s="1">
        <v>1671</v>
      </c>
      <c r="F25" s="1">
        <v>1692</v>
      </c>
      <c r="G25" s="1">
        <v>1780</v>
      </c>
      <c r="H25" s="1">
        <v>1846</v>
      </c>
      <c r="I25" s="1">
        <v>1928</v>
      </c>
      <c r="J25" s="1">
        <v>1985</v>
      </c>
      <c r="K25" s="1">
        <v>1695</v>
      </c>
      <c r="L25" s="1">
        <v>1854</v>
      </c>
      <c r="M25" s="1">
        <v>2134</v>
      </c>
      <c r="N25" s="1">
        <v>2274</v>
      </c>
      <c r="O25" s="1">
        <v>2451</v>
      </c>
    </row>
    <row r="26" spans="1:15" x14ac:dyDescent="0.3">
      <c r="A26" s="7" t="s">
        <v>15</v>
      </c>
      <c r="B26" s="7" t="s">
        <v>53</v>
      </c>
      <c r="C26" s="1">
        <v>423</v>
      </c>
      <c r="D26" s="1">
        <v>427</v>
      </c>
      <c r="E26" s="1">
        <v>442</v>
      </c>
      <c r="F26" s="1">
        <v>472</v>
      </c>
      <c r="G26" s="1">
        <v>503</v>
      </c>
      <c r="H26" s="1">
        <v>541</v>
      </c>
      <c r="I26" s="1">
        <v>572</v>
      </c>
      <c r="J26" s="1">
        <v>611</v>
      </c>
      <c r="K26" s="1">
        <v>393</v>
      </c>
      <c r="L26" s="1">
        <v>469</v>
      </c>
      <c r="M26" s="1">
        <v>612</v>
      </c>
      <c r="N26" s="1">
        <v>641</v>
      </c>
      <c r="O26" s="1">
        <v>784</v>
      </c>
    </row>
    <row r="27" spans="1:15" x14ac:dyDescent="0.3">
      <c r="A27" s="7" t="s">
        <v>16</v>
      </c>
      <c r="B27" s="7" t="s">
        <v>48</v>
      </c>
      <c r="C27" s="1">
        <v>1549</v>
      </c>
      <c r="D27" s="1">
        <v>1610</v>
      </c>
      <c r="E27" s="1">
        <v>1602</v>
      </c>
      <c r="F27" s="1">
        <v>1580</v>
      </c>
      <c r="G27" s="1">
        <v>1572</v>
      </c>
      <c r="H27" s="1">
        <v>1587</v>
      </c>
      <c r="I27" s="1">
        <v>1672</v>
      </c>
      <c r="J27" s="1">
        <v>1702</v>
      </c>
      <c r="K27" s="1">
        <v>1646</v>
      </c>
      <c r="L27" s="1">
        <v>1753</v>
      </c>
      <c r="M27" s="1">
        <v>1850</v>
      </c>
      <c r="N27" s="1">
        <v>2012</v>
      </c>
      <c r="O27" s="1">
        <v>2061</v>
      </c>
    </row>
    <row r="28" spans="1:15" x14ac:dyDescent="0.3">
      <c r="A28" s="7" t="s">
        <v>16</v>
      </c>
      <c r="B28" s="7" t="s">
        <v>49</v>
      </c>
      <c r="C28" s="1">
        <v>2904</v>
      </c>
      <c r="D28" s="1">
        <v>2876</v>
      </c>
      <c r="E28" s="1">
        <v>2891</v>
      </c>
      <c r="F28" s="1">
        <v>2861</v>
      </c>
      <c r="G28" s="1">
        <v>2936</v>
      </c>
      <c r="H28" s="1">
        <v>2992</v>
      </c>
      <c r="I28" s="1">
        <v>3082</v>
      </c>
      <c r="J28" s="1">
        <v>3292</v>
      </c>
      <c r="K28" s="1">
        <v>3459</v>
      </c>
      <c r="L28" s="1">
        <v>3799</v>
      </c>
      <c r="M28" s="1">
        <v>4143</v>
      </c>
      <c r="N28" s="1">
        <v>4471</v>
      </c>
      <c r="O28" s="1">
        <v>4544</v>
      </c>
    </row>
    <row r="29" spans="1:15" x14ac:dyDescent="0.3">
      <c r="A29" s="7" t="s">
        <v>16</v>
      </c>
      <c r="B29" s="7" t="s">
        <v>50</v>
      </c>
      <c r="C29" s="1">
        <v>2611</v>
      </c>
      <c r="D29" s="1">
        <v>2637</v>
      </c>
      <c r="E29" s="1">
        <v>2636</v>
      </c>
      <c r="F29" s="1">
        <v>2654</v>
      </c>
      <c r="G29" s="1">
        <v>2729</v>
      </c>
      <c r="H29" s="1">
        <v>2790</v>
      </c>
      <c r="I29" s="1">
        <v>2809</v>
      </c>
      <c r="J29" s="1">
        <v>2836</v>
      </c>
      <c r="K29" s="1">
        <v>2844</v>
      </c>
      <c r="L29" s="1">
        <v>2954</v>
      </c>
      <c r="M29" s="1">
        <v>3169</v>
      </c>
      <c r="N29" s="1">
        <v>3287</v>
      </c>
      <c r="O29" s="1">
        <v>3391</v>
      </c>
    </row>
    <row r="30" spans="1:15" x14ac:dyDescent="0.3">
      <c r="A30" s="7" t="s">
        <v>16</v>
      </c>
      <c r="B30" s="7" t="s">
        <v>51</v>
      </c>
      <c r="C30" s="1">
        <v>2008</v>
      </c>
      <c r="D30" s="1">
        <v>2048</v>
      </c>
      <c r="E30" s="1">
        <v>2102</v>
      </c>
      <c r="F30" s="1">
        <v>2205</v>
      </c>
      <c r="G30" s="1">
        <v>2222</v>
      </c>
      <c r="H30" s="1">
        <v>2278</v>
      </c>
      <c r="I30" s="1">
        <v>2313</v>
      </c>
      <c r="J30" s="1">
        <v>2348</v>
      </c>
      <c r="K30" s="1">
        <v>2331</v>
      </c>
      <c r="L30" s="1">
        <v>2386</v>
      </c>
      <c r="M30" s="1">
        <v>2521</v>
      </c>
      <c r="N30" s="1">
        <v>2599</v>
      </c>
      <c r="O30" s="1">
        <v>2630</v>
      </c>
    </row>
    <row r="31" spans="1:15" x14ac:dyDescent="0.3">
      <c r="A31" s="7" t="s">
        <v>16</v>
      </c>
      <c r="B31" s="7" t="s">
        <v>52</v>
      </c>
      <c r="C31" s="1">
        <v>914</v>
      </c>
      <c r="D31" s="1">
        <v>932</v>
      </c>
      <c r="E31" s="1">
        <v>938</v>
      </c>
      <c r="F31" s="1">
        <v>969</v>
      </c>
      <c r="G31" s="1">
        <v>994</v>
      </c>
      <c r="H31" s="1">
        <v>1048</v>
      </c>
      <c r="I31" s="1">
        <v>1084</v>
      </c>
      <c r="J31" s="1">
        <v>1145</v>
      </c>
      <c r="K31" s="1">
        <v>985</v>
      </c>
      <c r="L31" s="1">
        <v>1110</v>
      </c>
      <c r="M31" s="1">
        <v>1234</v>
      </c>
      <c r="N31" s="1">
        <v>1301</v>
      </c>
      <c r="O31" s="1">
        <v>1440</v>
      </c>
    </row>
    <row r="32" spans="1:15" x14ac:dyDescent="0.3">
      <c r="A32" s="7" t="s">
        <v>16</v>
      </c>
      <c r="B32" s="7" t="s">
        <v>53</v>
      </c>
      <c r="C32" s="1">
        <v>256</v>
      </c>
      <c r="D32" s="1">
        <v>272</v>
      </c>
      <c r="E32" s="1">
        <v>276</v>
      </c>
      <c r="F32" s="1">
        <v>292</v>
      </c>
      <c r="G32" s="1">
        <v>320</v>
      </c>
      <c r="H32" s="1">
        <v>352</v>
      </c>
      <c r="I32" s="1">
        <v>381</v>
      </c>
      <c r="J32" s="1">
        <v>406</v>
      </c>
      <c r="K32" s="1">
        <v>308</v>
      </c>
      <c r="L32" s="1">
        <v>337</v>
      </c>
      <c r="M32" s="1">
        <v>435</v>
      </c>
      <c r="N32" s="1">
        <v>460</v>
      </c>
      <c r="O32" s="1">
        <v>515</v>
      </c>
    </row>
    <row r="33" spans="1:15" x14ac:dyDescent="0.3">
      <c r="A33" s="7" t="s">
        <v>17</v>
      </c>
      <c r="B33" s="7" t="s">
        <v>48</v>
      </c>
      <c r="C33" s="1">
        <v>1277</v>
      </c>
      <c r="D33" s="1">
        <v>1267</v>
      </c>
      <c r="E33" s="1">
        <v>1390</v>
      </c>
      <c r="F33" s="1">
        <v>1248</v>
      </c>
      <c r="G33" s="1">
        <v>1208</v>
      </c>
      <c r="H33" s="1">
        <v>1280</v>
      </c>
      <c r="I33" s="1">
        <v>1462</v>
      </c>
      <c r="J33" s="1">
        <v>2406</v>
      </c>
      <c r="K33" s="1">
        <v>2528</v>
      </c>
      <c r="L33" s="1">
        <v>3071</v>
      </c>
      <c r="M33" s="1">
        <v>4111</v>
      </c>
      <c r="N33" s="1">
        <v>5655</v>
      </c>
      <c r="O33" s="1">
        <v>9125</v>
      </c>
    </row>
    <row r="34" spans="1:15" x14ac:dyDescent="0.3">
      <c r="A34" s="7" t="s">
        <v>17</v>
      </c>
      <c r="B34" s="7" t="s">
        <v>49</v>
      </c>
      <c r="C34" s="1">
        <v>7399</v>
      </c>
      <c r="D34" s="1">
        <v>7531</v>
      </c>
      <c r="E34" s="1">
        <v>8018</v>
      </c>
      <c r="F34" s="1">
        <v>7745</v>
      </c>
      <c r="G34" s="1">
        <v>7451</v>
      </c>
      <c r="H34" s="1">
        <v>7125</v>
      </c>
      <c r="I34" s="1">
        <v>7264</v>
      </c>
      <c r="J34" s="1">
        <v>8145</v>
      </c>
      <c r="K34" s="1">
        <v>9193</v>
      </c>
      <c r="L34" s="1">
        <v>10327</v>
      </c>
      <c r="M34" s="1">
        <v>9815</v>
      </c>
      <c r="N34" s="1">
        <v>11583</v>
      </c>
      <c r="O34" s="1">
        <v>15685</v>
      </c>
    </row>
    <row r="35" spans="1:15" x14ac:dyDescent="0.3">
      <c r="A35" s="7" t="s">
        <v>17</v>
      </c>
      <c r="B35" s="7" t="s">
        <v>50</v>
      </c>
      <c r="C35" s="1">
        <v>8007</v>
      </c>
      <c r="D35" s="1">
        <v>8556</v>
      </c>
      <c r="E35" s="1">
        <v>9354</v>
      </c>
      <c r="F35" s="1">
        <v>9776</v>
      </c>
      <c r="G35" s="1">
        <v>10105</v>
      </c>
      <c r="H35" s="1">
        <v>10593</v>
      </c>
      <c r="I35" s="1">
        <v>11042</v>
      </c>
      <c r="J35" s="1">
        <v>11478</v>
      </c>
      <c r="K35" s="1">
        <v>11928</v>
      </c>
      <c r="L35" s="1">
        <v>12302</v>
      </c>
      <c r="M35" s="1">
        <v>11772</v>
      </c>
      <c r="N35" s="1">
        <v>11928</v>
      </c>
      <c r="O35" s="1">
        <v>12738</v>
      </c>
    </row>
    <row r="36" spans="1:15" x14ac:dyDescent="0.3">
      <c r="A36" s="7" t="s">
        <v>17</v>
      </c>
      <c r="B36" s="7" t="s">
        <v>51</v>
      </c>
      <c r="C36" s="1">
        <v>5097</v>
      </c>
      <c r="D36" s="1">
        <v>5449</v>
      </c>
      <c r="E36" s="1">
        <v>5888</v>
      </c>
      <c r="F36" s="1">
        <v>6027</v>
      </c>
      <c r="G36" s="1">
        <v>6303</v>
      </c>
      <c r="H36" s="1">
        <v>6561</v>
      </c>
      <c r="I36" s="1">
        <v>6912</v>
      </c>
      <c r="J36" s="1">
        <v>7220</v>
      </c>
      <c r="K36" s="1">
        <v>7584</v>
      </c>
      <c r="L36" s="1">
        <v>7996</v>
      </c>
      <c r="M36" s="1">
        <v>8092</v>
      </c>
      <c r="N36" s="1">
        <v>8391</v>
      </c>
      <c r="O36" s="1">
        <v>8861</v>
      </c>
    </row>
    <row r="37" spans="1:15" x14ac:dyDescent="0.3">
      <c r="A37" s="7" t="s">
        <v>17</v>
      </c>
      <c r="B37" s="7" t="s">
        <v>52</v>
      </c>
      <c r="C37" s="1">
        <v>2037</v>
      </c>
      <c r="D37" s="1">
        <v>2131</v>
      </c>
      <c r="E37" s="1">
        <v>2317</v>
      </c>
      <c r="F37" s="1">
        <v>2481</v>
      </c>
      <c r="G37" s="1">
        <v>2613</v>
      </c>
      <c r="H37" s="1">
        <v>2730</v>
      </c>
      <c r="I37" s="1">
        <v>2891</v>
      </c>
      <c r="J37" s="1">
        <v>3080</v>
      </c>
      <c r="K37" s="1">
        <v>3248</v>
      </c>
      <c r="L37" s="1">
        <v>3525</v>
      </c>
      <c r="M37" s="1">
        <v>3617</v>
      </c>
      <c r="N37" s="1">
        <v>3828</v>
      </c>
      <c r="O37" s="1">
        <v>4031</v>
      </c>
    </row>
    <row r="38" spans="1:15" x14ac:dyDescent="0.3">
      <c r="A38" s="7" t="s">
        <v>17</v>
      </c>
      <c r="B38" s="7" t="s">
        <v>53</v>
      </c>
      <c r="C38" s="1">
        <v>446</v>
      </c>
      <c r="D38" s="1">
        <v>477</v>
      </c>
      <c r="E38" s="1">
        <v>513</v>
      </c>
      <c r="F38" s="1">
        <v>541</v>
      </c>
      <c r="G38" s="1">
        <v>581</v>
      </c>
      <c r="H38" s="1">
        <v>646</v>
      </c>
      <c r="I38" s="1">
        <v>715</v>
      </c>
      <c r="J38" s="1">
        <v>759</v>
      </c>
      <c r="K38" s="1">
        <v>821</v>
      </c>
      <c r="L38" s="1">
        <v>919</v>
      </c>
      <c r="M38" s="1">
        <v>949</v>
      </c>
      <c r="N38" s="1">
        <v>998</v>
      </c>
      <c r="O38" s="1">
        <v>1097</v>
      </c>
    </row>
    <row r="39" spans="1:15" x14ac:dyDescent="0.3">
      <c r="A39" s="10" t="s">
        <v>18</v>
      </c>
      <c r="B39" s="10" t="s">
        <v>18</v>
      </c>
      <c r="C39" s="5">
        <v>252551</v>
      </c>
      <c r="D39" s="5">
        <v>259658</v>
      </c>
      <c r="E39" s="5">
        <v>267168</v>
      </c>
      <c r="F39" s="5">
        <v>273747</v>
      </c>
      <c r="G39" s="5">
        <v>280775</v>
      </c>
      <c r="H39" s="5">
        <v>288476</v>
      </c>
      <c r="I39" s="5">
        <v>298477</v>
      </c>
      <c r="J39" s="5">
        <v>311319</v>
      </c>
      <c r="K39" s="5">
        <v>310287</v>
      </c>
      <c r="L39" s="5">
        <v>327723</v>
      </c>
      <c r="M39" s="5">
        <v>348081</v>
      </c>
      <c r="N39" s="5">
        <v>369607</v>
      </c>
      <c r="O39" s="5">
        <v>393357</v>
      </c>
    </row>
    <row r="40" spans="1:15" x14ac:dyDescent="0.3">
      <c r="A40" s="15"/>
      <c r="B40" s="15"/>
    </row>
    <row r="41" spans="1:15" x14ac:dyDescent="0.3">
      <c r="A41" s="15"/>
      <c r="B41" s="15"/>
    </row>
    <row r="42" spans="1:15" x14ac:dyDescent="0.3">
      <c r="A42" s="15"/>
      <c r="B42" s="15"/>
      <c r="C42" s="18" t="s">
        <v>37</v>
      </c>
      <c r="D42" s="19"/>
      <c r="E42" s="19"/>
      <c r="F42" s="19"/>
      <c r="G42" s="19"/>
      <c r="H42" s="19"/>
      <c r="I42" s="19"/>
      <c r="J42" s="19"/>
      <c r="K42" s="19"/>
      <c r="L42" s="19"/>
      <c r="M42" s="19"/>
      <c r="N42" s="19"/>
      <c r="O42" s="19"/>
    </row>
    <row r="43" spans="1:15" x14ac:dyDescent="0.3">
      <c r="A43" s="9" t="s">
        <v>41</v>
      </c>
      <c r="B43" s="9" t="s">
        <v>41</v>
      </c>
      <c r="C43" s="4" t="s">
        <v>0</v>
      </c>
      <c r="D43" s="4" t="s">
        <v>1</v>
      </c>
      <c r="E43" s="4" t="s">
        <v>2</v>
      </c>
      <c r="F43" s="4" t="s">
        <v>3</v>
      </c>
      <c r="G43" s="4" t="s">
        <v>4</v>
      </c>
      <c r="H43" s="4" t="s">
        <v>5</v>
      </c>
      <c r="I43" s="4" t="s">
        <v>6</v>
      </c>
      <c r="J43" s="4" t="s">
        <v>7</v>
      </c>
      <c r="K43" s="4" t="s">
        <v>8</v>
      </c>
      <c r="L43" s="4" t="s">
        <v>9</v>
      </c>
      <c r="M43" s="4" t="s">
        <v>10</v>
      </c>
      <c r="N43" s="4" t="s">
        <v>11</v>
      </c>
      <c r="O43" s="4" t="s">
        <v>12</v>
      </c>
    </row>
    <row r="44" spans="1:15" x14ac:dyDescent="0.3">
      <c r="A44" s="8" t="s">
        <v>13</v>
      </c>
      <c r="B44" s="8" t="s">
        <v>48</v>
      </c>
      <c r="C44" s="2">
        <v>0.15006491330932201</v>
      </c>
      <c r="D44" s="2">
        <v>0.152208483266904</v>
      </c>
      <c r="E44" s="2">
        <v>0.15236579726000099</v>
      </c>
      <c r="F44" s="2">
        <v>0.15066412560825801</v>
      </c>
      <c r="G44" s="2">
        <v>0.14635249125153699</v>
      </c>
      <c r="H44" s="2">
        <v>0.14287675935461699</v>
      </c>
      <c r="I44" s="2">
        <v>0.14038523600900099</v>
      </c>
      <c r="J44" s="2">
        <v>0.13969746611918399</v>
      </c>
      <c r="K44" s="2">
        <v>0.14302473486085601</v>
      </c>
      <c r="L44" s="2">
        <v>0.14102522283020899</v>
      </c>
      <c r="M44" s="2">
        <v>0.13996325883465</v>
      </c>
      <c r="N44" s="2">
        <v>0.14208397977360199</v>
      </c>
      <c r="O44" s="2">
        <v>0.14064352505747599</v>
      </c>
    </row>
    <row r="45" spans="1:15" x14ac:dyDescent="0.3">
      <c r="A45" s="8" t="s">
        <v>13</v>
      </c>
      <c r="B45" s="8" t="s">
        <v>49</v>
      </c>
      <c r="C45" s="2">
        <v>0.31302872937431903</v>
      </c>
      <c r="D45" s="2">
        <v>0.309075525744401</v>
      </c>
      <c r="E45" s="2">
        <v>0.30626818170516401</v>
      </c>
      <c r="F45" s="2">
        <v>0.30540587603633601</v>
      </c>
      <c r="G45" s="2">
        <v>0.304903378343373</v>
      </c>
      <c r="H45" s="2">
        <v>0.30494106877217098</v>
      </c>
      <c r="I45" s="2">
        <v>0.30637182304077398</v>
      </c>
      <c r="J45" s="2">
        <v>0.308265429866179</v>
      </c>
      <c r="K45" s="2">
        <v>0.31940027846056002</v>
      </c>
      <c r="L45" s="2">
        <v>0.32337495005178302</v>
      </c>
      <c r="M45" s="2">
        <v>0.32482010549745399</v>
      </c>
      <c r="N45" s="2">
        <v>0.330409986783888</v>
      </c>
      <c r="O45" s="2">
        <v>0.32771116632473202</v>
      </c>
    </row>
    <row r="46" spans="1:15" x14ac:dyDescent="0.3">
      <c r="A46" s="8" t="s">
        <v>13</v>
      </c>
      <c r="B46" s="8" t="s">
        <v>50</v>
      </c>
      <c r="C46" s="2">
        <v>0.24813112488483099</v>
      </c>
      <c r="D46" s="2">
        <v>0.24893220114374301</v>
      </c>
      <c r="E46" s="2">
        <v>0.25024988189661601</v>
      </c>
      <c r="F46" s="2">
        <v>0.251027871025162</v>
      </c>
      <c r="G46" s="2">
        <v>0.25394328452405102</v>
      </c>
      <c r="H46" s="2">
        <v>0.25534271655795898</v>
      </c>
      <c r="I46" s="2">
        <v>0.25638044376854002</v>
      </c>
      <c r="J46" s="2">
        <v>0.25606450652085999</v>
      </c>
      <c r="K46" s="2">
        <v>0.25837100572391197</v>
      </c>
      <c r="L46" s="2">
        <v>0.25503763445244498</v>
      </c>
      <c r="M46" s="2">
        <v>0.24932920693965899</v>
      </c>
      <c r="N46" s="2">
        <v>0.24504395793828701</v>
      </c>
      <c r="O46" s="2">
        <v>0.24226866123007201</v>
      </c>
    </row>
    <row r="47" spans="1:15" x14ac:dyDescent="0.3">
      <c r="A47" s="8" t="s">
        <v>13</v>
      </c>
      <c r="B47" s="8" t="s">
        <v>51</v>
      </c>
      <c r="C47" s="2">
        <v>0.176192520311584</v>
      </c>
      <c r="D47" s="2">
        <v>0.17748397027492599</v>
      </c>
      <c r="E47" s="2">
        <v>0.17952211641264099</v>
      </c>
      <c r="F47" s="2">
        <v>0.18065377434240401</v>
      </c>
      <c r="G47" s="2">
        <v>0.181313376318157</v>
      </c>
      <c r="H47" s="2">
        <v>0.181654651561964</v>
      </c>
      <c r="I47" s="2">
        <v>0.179187352729234</v>
      </c>
      <c r="J47" s="2">
        <v>0.17708231389485801</v>
      </c>
      <c r="K47" s="2">
        <v>0.17633257129106</v>
      </c>
      <c r="L47" s="2">
        <v>0.17392988493561801</v>
      </c>
      <c r="M47" s="2">
        <v>0.171109400250023</v>
      </c>
      <c r="N47" s="2">
        <v>0.167776389128311</v>
      </c>
      <c r="O47" s="2">
        <v>0.16723197624668801</v>
      </c>
    </row>
    <row r="48" spans="1:15" x14ac:dyDescent="0.3">
      <c r="A48" s="8" t="s">
        <v>13</v>
      </c>
      <c r="B48" s="8" t="s">
        <v>52</v>
      </c>
      <c r="C48" s="2">
        <v>8.4832272384621807E-2</v>
      </c>
      <c r="D48" s="2">
        <v>8.4516661739671206E-2</v>
      </c>
      <c r="E48" s="2">
        <v>8.3279047216489696E-2</v>
      </c>
      <c r="F48" s="2">
        <v>8.3424430922230106E-2</v>
      </c>
      <c r="G48" s="2">
        <v>8.3613174267507501E-2</v>
      </c>
      <c r="H48" s="2">
        <v>8.3927222794370093E-2</v>
      </c>
      <c r="I48" s="2">
        <v>8.4854486536191598E-2</v>
      </c>
      <c r="J48" s="2">
        <v>8.4981809671723099E-2</v>
      </c>
      <c r="K48" s="2">
        <v>7.7676745105453998E-2</v>
      </c>
      <c r="L48" s="2">
        <v>8.0112862583281E-2</v>
      </c>
      <c r="M48" s="2">
        <v>8.4272189529530098E-2</v>
      </c>
      <c r="N48" s="2">
        <v>8.4148566339136893E-2</v>
      </c>
      <c r="O48" s="2">
        <v>8.7569718651092296E-2</v>
      </c>
    </row>
    <row r="49" spans="1:15" x14ac:dyDescent="0.3">
      <c r="A49" s="8" t="s">
        <v>13</v>
      </c>
      <c r="B49" s="8" t="s">
        <v>53</v>
      </c>
      <c r="C49" s="2">
        <v>2.7750439735321202E-2</v>
      </c>
      <c r="D49" s="2">
        <v>2.7783157830354999E-2</v>
      </c>
      <c r="E49" s="2">
        <v>2.8314975509087702E-2</v>
      </c>
      <c r="F49" s="2">
        <v>2.8823922065609599E-2</v>
      </c>
      <c r="G49" s="2">
        <v>2.98742952953754E-2</v>
      </c>
      <c r="H49" s="2">
        <v>3.1257580958919798E-2</v>
      </c>
      <c r="I49" s="2">
        <v>3.2820657916259599E-2</v>
      </c>
      <c r="J49" s="2">
        <v>3.3908473927196099E-2</v>
      </c>
      <c r="K49" s="2">
        <v>2.5194664558158698E-2</v>
      </c>
      <c r="L49" s="2">
        <v>2.6519445146664301E-2</v>
      </c>
      <c r="M49" s="2">
        <v>3.0505838948684302E-2</v>
      </c>
      <c r="N49" s="2">
        <v>3.0537120036775299E-2</v>
      </c>
      <c r="O49" s="2">
        <v>3.4574952489939602E-2</v>
      </c>
    </row>
    <row r="50" spans="1:15" x14ac:dyDescent="0.3">
      <c r="A50" s="8" t="s">
        <v>14</v>
      </c>
      <c r="B50" s="8" t="s">
        <v>48</v>
      </c>
      <c r="C50" s="2">
        <v>0.218455743879473</v>
      </c>
      <c r="D50" s="2">
        <v>0.220910623946037</v>
      </c>
      <c r="E50" s="2">
        <v>0.21669920408469701</v>
      </c>
      <c r="F50" s="2">
        <v>0.21115187087307399</v>
      </c>
      <c r="G50" s="2">
        <v>0.21368853620518599</v>
      </c>
      <c r="H50" s="2">
        <v>0.20074247215729399</v>
      </c>
      <c r="I50" s="2">
        <v>0.19101422304931501</v>
      </c>
      <c r="J50" s="2">
        <v>0.178833526458092</v>
      </c>
      <c r="K50" s="2">
        <v>0.17525365660824899</v>
      </c>
      <c r="L50" s="2">
        <v>0.162805338705616</v>
      </c>
      <c r="M50" s="2">
        <v>0.15150438284766601</v>
      </c>
      <c r="N50" s="2">
        <v>0.14625418446265701</v>
      </c>
      <c r="O50" s="2">
        <v>0.15097420267769701</v>
      </c>
    </row>
    <row r="51" spans="1:15" x14ac:dyDescent="0.3">
      <c r="A51" s="8" t="s">
        <v>14</v>
      </c>
      <c r="B51" s="8" t="s">
        <v>49</v>
      </c>
      <c r="C51" s="2">
        <v>0.28750784682988101</v>
      </c>
      <c r="D51" s="2">
        <v>0.28008585006898701</v>
      </c>
      <c r="E51" s="2">
        <v>0.28652950893527601</v>
      </c>
      <c r="F51" s="2">
        <v>0.29170946441672801</v>
      </c>
      <c r="G51" s="2">
        <v>0.29233385291200198</v>
      </c>
      <c r="H51" s="2">
        <v>0.30551354324212798</v>
      </c>
      <c r="I51" s="2">
        <v>0.31091319952146801</v>
      </c>
      <c r="J51" s="2">
        <v>0.31878460151924798</v>
      </c>
      <c r="K51" s="2">
        <v>0.33324548688891797</v>
      </c>
      <c r="L51" s="2">
        <v>0.34197935028960003</v>
      </c>
      <c r="M51" s="2">
        <v>0.34683724235962998</v>
      </c>
      <c r="N51" s="2">
        <v>0.34976336142213998</v>
      </c>
      <c r="O51" s="2">
        <v>0.34505279198868</v>
      </c>
    </row>
    <row r="52" spans="1:15" x14ac:dyDescent="0.3">
      <c r="A52" s="8" t="s">
        <v>14</v>
      </c>
      <c r="B52" s="8" t="s">
        <v>50</v>
      </c>
      <c r="C52" s="2">
        <v>0.21955430006277499</v>
      </c>
      <c r="D52" s="2">
        <v>0.22137053502989401</v>
      </c>
      <c r="E52" s="2">
        <v>0.21940231265955801</v>
      </c>
      <c r="F52" s="2">
        <v>0.216434336023478</v>
      </c>
      <c r="G52" s="2">
        <v>0.212554910018421</v>
      </c>
      <c r="H52" s="2">
        <v>0.20926715248178199</v>
      </c>
      <c r="I52" s="2">
        <v>0.21547255084407799</v>
      </c>
      <c r="J52" s="2">
        <v>0.22376722029097501</v>
      </c>
      <c r="K52" s="2">
        <v>0.23441823692186101</v>
      </c>
      <c r="L52" s="2">
        <v>0.23457567363384499</v>
      </c>
      <c r="M52" s="2">
        <v>0.232290926320777</v>
      </c>
      <c r="N52" s="2">
        <v>0.231213205586979</v>
      </c>
      <c r="O52" s="2">
        <v>0.231849352345706</v>
      </c>
    </row>
    <row r="53" spans="1:15" x14ac:dyDescent="0.3">
      <c r="A53" s="8" t="s">
        <v>14</v>
      </c>
      <c r="B53" s="8" t="s">
        <v>51</v>
      </c>
      <c r="C53" s="2">
        <v>0.18079096045197701</v>
      </c>
      <c r="D53" s="2">
        <v>0.17951862639889599</v>
      </c>
      <c r="E53" s="2">
        <v>0.17795464784502199</v>
      </c>
      <c r="F53" s="2">
        <v>0.177402787967718</v>
      </c>
      <c r="G53" s="2">
        <v>0.17698738840867201</v>
      </c>
      <c r="H53" s="2">
        <v>0.17434346212016999</v>
      </c>
      <c r="I53" s="2">
        <v>0.165891266781869</v>
      </c>
      <c r="J53" s="2">
        <v>0.16338354577056799</v>
      </c>
      <c r="K53" s="2">
        <v>0.163262616945579</v>
      </c>
      <c r="L53" s="2">
        <v>0.16368672878368201</v>
      </c>
      <c r="M53" s="2">
        <v>0.161336176261549</v>
      </c>
      <c r="N53" s="2">
        <v>0.16253030128131099</v>
      </c>
      <c r="O53" s="2">
        <v>0.15870251442255401</v>
      </c>
    </row>
    <row r="54" spans="1:15" x14ac:dyDescent="0.3">
      <c r="A54" s="8" t="s">
        <v>14</v>
      </c>
      <c r="B54" s="8" t="s">
        <v>52</v>
      </c>
      <c r="C54" s="2">
        <v>7.7212806026365294E-2</v>
      </c>
      <c r="D54" s="2">
        <v>7.9717921201900993E-2</v>
      </c>
      <c r="E54" s="2">
        <v>8.0642739150022499E-2</v>
      </c>
      <c r="F54" s="2">
        <v>8.4519442406456299E-2</v>
      </c>
      <c r="G54" s="2">
        <v>8.51636672807142E-2</v>
      </c>
      <c r="H54" s="2">
        <v>8.79967001237454E-2</v>
      </c>
      <c r="I54" s="2">
        <v>9.1851654924896997E-2</v>
      </c>
      <c r="J54" s="2">
        <v>9.0253637182953497E-2</v>
      </c>
      <c r="K54" s="2">
        <v>7.7480563974173106E-2</v>
      </c>
      <c r="L54" s="2">
        <v>7.8821455552757505E-2</v>
      </c>
      <c r="M54" s="2">
        <v>8.4695569770196599E-2</v>
      </c>
      <c r="N54" s="2">
        <v>8.5305321482165505E-2</v>
      </c>
      <c r="O54" s="2">
        <v>8.4576031348644803E-2</v>
      </c>
    </row>
    <row r="55" spans="1:15" x14ac:dyDescent="0.3">
      <c r="A55" s="8" t="s">
        <v>14</v>
      </c>
      <c r="B55" s="8" t="s">
        <v>53</v>
      </c>
      <c r="C55" s="2">
        <v>1.6478342749529199E-2</v>
      </c>
      <c r="D55" s="2">
        <v>1.8396443354284801E-2</v>
      </c>
      <c r="E55" s="2">
        <v>1.8771587325424201E-2</v>
      </c>
      <c r="F55" s="2">
        <v>1.8782098312545899E-2</v>
      </c>
      <c r="G55" s="2">
        <v>1.9271645175003502E-2</v>
      </c>
      <c r="H55" s="2">
        <v>2.2136669874879701E-2</v>
      </c>
      <c r="I55" s="2">
        <v>2.4857104878373001E-2</v>
      </c>
      <c r="J55" s="2">
        <v>2.4977468778164001E-2</v>
      </c>
      <c r="K55" s="2">
        <v>1.6339438661220201E-2</v>
      </c>
      <c r="L55" s="2">
        <v>1.8131453034500099E-2</v>
      </c>
      <c r="M55" s="2">
        <v>2.3335702440180101E-2</v>
      </c>
      <c r="N55" s="2">
        <v>2.49336257647466E-2</v>
      </c>
      <c r="O55" s="2">
        <v>2.8845107216719301E-2</v>
      </c>
    </row>
    <row r="56" spans="1:15" x14ac:dyDescent="0.3">
      <c r="A56" s="8" t="s">
        <v>15</v>
      </c>
      <c r="B56" s="8" t="s">
        <v>48</v>
      </c>
      <c r="C56" s="2">
        <v>0.17937046004842599</v>
      </c>
      <c r="D56" s="2">
        <v>0.18254456054087301</v>
      </c>
      <c r="E56" s="2">
        <v>0.18060402996882099</v>
      </c>
      <c r="F56" s="2">
        <v>0.17918863167545299</v>
      </c>
      <c r="G56" s="2">
        <v>0.17950896650418099</v>
      </c>
      <c r="H56" s="2">
        <v>0.177613646355403</v>
      </c>
      <c r="I56" s="2">
        <v>0.175588031822899</v>
      </c>
      <c r="J56" s="2">
        <v>0.171205733558179</v>
      </c>
      <c r="K56" s="2">
        <v>0.17650876054510101</v>
      </c>
      <c r="L56" s="2">
        <v>0.170159680638723</v>
      </c>
      <c r="M56" s="2">
        <v>0.167090588925846</v>
      </c>
      <c r="N56" s="2">
        <v>0.16091290459146401</v>
      </c>
      <c r="O56" s="2">
        <v>0.15867854107387</v>
      </c>
    </row>
    <row r="57" spans="1:15" x14ac:dyDescent="0.3">
      <c r="A57" s="8" t="s">
        <v>15</v>
      </c>
      <c r="B57" s="8" t="s">
        <v>49</v>
      </c>
      <c r="C57" s="2">
        <v>0.29016949152542398</v>
      </c>
      <c r="D57" s="2">
        <v>0.28826060233558698</v>
      </c>
      <c r="E57" s="2">
        <v>0.28782167620643101</v>
      </c>
      <c r="F57" s="2">
        <v>0.28539995415998198</v>
      </c>
      <c r="G57" s="2">
        <v>0.28460265641071503</v>
      </c>
      <c r="H57" s="2">
        <v>0.28506110964565201</v>
      </c>
      <c r="I57" s="2">
        <v>0.28303355240401201</v>
      </c>
      <c r="J57" s="2">
        <v>0.28621416526138299</v>
      </c>
      <c r="K57" s="2">
        <v>0.29158555050832802</v>
      </c>
      <c r="L57" s="2">
        <v>0.295159680638723</v>
      </c>
      <c r="M57" s="2">
        <v>0.29669340637840003</v>
      </c>
      <c r="N57" s="2">
        <v>0.30115844975560901</v>
      </c>
      <c r="O57" s="2">
        <v>0.307194856065925</v>
      </c>
    </row>
    <row r="58" spans="1:15" x14ac:dyDescent="0.3">
      <c r="A58" s="8" t="s">
        <v>15</v>
      </c>
      <c r="B58" s="8" t="s">
        <v>50</v>
      </c>
      <c r="C58" s="2">
        <v>0.24387409200968499</v>
      </c>
      <c r="D58" s="2">
        <v>0.23994137393031101</v>
      </c>
      <c r="E58" s="2">
        <v>0.23849411326725301</v>
      </c>
      <c r="F58" s="2">
        <v>0.23910153564061401</v>
      </c>
      <c r="G58" s="2">
        <v>0.23813782925629401</v>
      </c>
      <c r="H58" s="2">
        <v>0.23674492218411999</v>
      </c>
      <c r="I58" s="2">
        <v>0.23871497751643</v>
      </c>
      <c r="J58" s="2">
        <v>0.23882799325463699</v>
      </c>
      <c r="K58" s="2">
        <v>0.24685269305645699</v>
      </c>
      <c r="L58" s="2">
        <v>0.24380405854956799</v>
      </c>
      <c r="M58" s="2">
        <v>0.238348659753473</v>
      </c>
      <c r="N58" s="2">
        <v>0.23880999114805801</v>
      </c>
      <c r="O58" s="2">
        <v>0.234100735375633</v>
      </c>
    </row>
    <row r="59" spans="1:15" x14ac:dyDescent="0.3">
      <c r="A59" s="8" t="s">
        <v>15</v>
      </c>
      <c r="B59" s="8" t="s">
        <v>51</v>
      </c>
      <c r="C59" s="2">
        <v>0.19123486682808699</v>
      </c>
      <c r="D59" s="2">
        <v>0.193324192709565</v>
      </c>
      <c r="E59" s="2">
        <v>0.19475080273628401</v>
      </c>
      <c r="F59" s="2">
        <v>0.19711207884483201</v>
      </c>
      <c r="G59" s="2">
        <v>0.19565314610258899</v>
      </c>
      <c r="H59" s="2">
        <v>0.19563879363404599</v>
      </c>
      <c r="I59" s="2">
        <v>0.19456935316499499</v>
      </c>
      <c r="J59" s="2">
        <v>0.19430860033726799</v>
      </c>
      <c r="K59" s="2">
        <v>0.19472204196409301</v>
      </c>
      <c r="L59" s="2">
        <v>0.194278110445775</v>
      </c>
      <c r="M59" s="2">
        <v>0.19041283506163201</v>
      </c>
      <c r="N59" s="2">
        <v>0.18692991571412099</v>
      </c>
      <c r="O59" s="2">
        <v>0.18048113521303699</v>
      </c>
    </row>
    <row r="60" spans="1:15" x14ac:dyDescent="0.3">
      <c r="A60" s="8" t="s">
        <v>15</v>
      </c>
      <c r="B60" s="8" t="s">
        <v>52</v>
      </c>
      <c r="C60" s="2">
        <v>7.4866828087167103E-2</v>
      </c>
      <c r="D60" s="2">
        <v>7.5741099711597606E-2</v>
      </c>
      <c r="E60" s="2">
        <v>7.7760714784308294E-2</v>
      </c>
      <c r="F60" s="2">
        <v>7.7561311024524404E-2</v>
      </c>
      <c r="G60" s="2">
        <v>7.9602880014310595E-2</v>
      </c>
      <c r="H60" s="2">
        <v>8.1157126527741097E-2</v>
      </c>
      <c r="I60" s="2">
        <v>8.3362158422691096E-2</v>
      </c>
      <c r="J60" s="2">
        <v>8.3684654300168596E-2</v>
      </c>
      <c r="K60" s="2">
        <v>7.3329007138221894E-2</v>
      </c>
      <c r="L60" s="2">
        <v>7.7095808383233502E-2</v>
      </c>
      <c r="M60" s="2">
        <v>8.3506163177460402E-2</v>
      </c>
      <c r="N60" s="2">
        <v>8.7518762267636496E-2</v>
      </c>
      <c r="O60" s="2">
        <v>9.0573149551014406E-2</v>
      </c>
    </row>
    <row r="61" spans="1:15" x14ac:dyDescent="0.3">
      <c r="A61" s="8" t="s">
        <v>15</v>
      </c>
      <c r="B61" s="8" t="s">
        <v>53</v>
      </c>
      <c r="C61" s="2">
        <v>2.0484261501210702E-2</v>
      </c>
      <c r="D61" s="2">
        <v>2.0188170772067499E-2</v>
      </c>
      <c r="E61" s="2">
        <v>2.05686630369026E-2</v>
      </c>
      <c r="F61" s="2">
        <v>2.1636488654595502E-2</v>
      </c>
      <c r="G61" s="2">
        <v>2.2494521711909101E-2</v>
      </c>
      <c r="H61" s="2">
        <v>2.3784401653037902E-2</v>
      </c>
      <c r="I61" s="2">
        <v>2.4731926668972701E-2</v>
      </c>
      <c r="J61" s="2">
        <v>2.5758853288364299E-2</v>
      </c>
      <c r="K61" s="2">
        <v>1.70019467878001E-2</v>
      </c>
      <c r="L61" s="2">
        <v>1.9502661343978701E-2</v>
      </c>
      <c r="M61" s="2">
        <v>2.39483467031892E-2</v>
      </c>
      <c r="N61" s="2">
        <v>2.4669976523111301E-2</v>
      </c>
      <c r="O61" s="2">
        <v>2.8971582720520299E-2</v>
      </c>
    </row>
    <row r="62" spans="1:15" x14ac:dyDescent="0.3">
      <c r="A62" s="8" t="s">
        <v>16</v>
      </c>
      <c r="B62" s="8" t="s">
        <v>48</v>
      </c>
      <c r="C62" s="2">
        <v>0.15123999218902601</v>
      </c>
      <c r="D62" s="2">
        <v>0.15518072289156601</v>
      </c>
      <c r="E62" s="2">
        <v>0.153374820488272</v>
      </c>
      <c r="F62" s="2">
        <v>0.14960704478742501</v>
      </c>
      <c r="G62" s="2">
        <v>0.14592035644667201</v>
      </c>
      <c r="H62" s="2">
        <v>0.14365891192178901</v>
      </c>
      <c r="I62" s="2">
        <v>0.14742967992240499</v>
      </c>
      <c r="J62" s="2">
        <v>0.14511041009463699</v>
      </c>
      <c r="K62" s="2">
        <v>0.142227598721161</v>
      </c>
      <c r="L62" s="2">
        <v>0.14206985979414899</v>
      </c>
      <c r="M62" s="2">
        <v>0.13855602156980201</v>
      </c>
      <c r="N62" s="2">
        <v>0.142392073602265</v>
      </c>
      <c r="O62" s="2">
        <v>0.14134833001851699</v>
      </c>
    </row>
    <row r="63" spans="1:15" x14ac:dyDescent="0.3">
      <c r="A63" s="8" t="s">
        <v>16</v>
      </c>
      <c r="B63" s="8" t="s">
        <v>49</v>
      </c>
      <c r="C63" s="2">
        <v>0.28353837141183402</v>
      </c>
      <c r="D63" s="2">
        <v>0.27720481927710799</v>
      </c>
      <c r="E63" s="2">
        <v>0.276783149832456</v>
      </c>
      <c r="F63" s="2">
        <v>0.27090237666887601</v>
      </c>
      <c r="G63" s="2">
        <v>0.272533184813887</v>
      </c>
      <c r="H63" s="2">
        <v>0.27084276274101599</v>
      </c>
      <c r="I63" s="2">
        <v>0.27175734062251999</v>
      </c>
      <c r="J63" s="2">
        <v>0.28067183903145998</v>
      </c>
      <c r="K63" s="2">
        <v>0.29888533655923299</v>
      </c>
      <c r="L63" s="2">
        <v>0.307885566091255</v>
      </c>
      <c r="M63" s="2">
        <v>0.31029059316956298</v>
      </c>
      <c r="N63" s="2">
        <v>0.31641896673743802</v>
      </c>
      <c r="O63" s="2">
        <v>0.31163843357794402</v>
      </c>
    </row>
    <row r="64" spans="1:15" x14ac:dyDescent="0.3">
      <c r="A64" s="8" t="s">
        <v>16</v>
      </c>
      <c r="B64" s="8" t="s">
        <v>50</v>
      </c>
      <c r="C64" s="2">
        <v>0.25493067760203098</v>
      </c>
      <c r="D64" s="2">
        <v>0.25416867469879501</v>
      </c>
      <c r="E64" s="2">
        <v>0.252369554810914</v>
      </c>
      <c r="F64" s="2">
        <v>0.251301960041663</v>
      </c>
      <c r="G64" s="2">
        <v>0.25331848138865698</v>
      </c>
      <c r="H64" s="2">
        <v>0.25255725536344698</v>
      </c>
      <c r="I64" s="2">
        <v>0.24768538929547701</v>
      </c>
      <c r="J64" s="2">
        <v>0.241793844317504</v>
      </c>
      <c r="K64" s="2">
        <v>0.24574440508079101</v>
      </c>
      <c r="L64" s="2">
        <v>0.239403517302861</v>
      </c>
      <c r="M64" s="2">
        <v>0.237342720191732</v>
      </c>
      <c r="N64" s="2">
        <v>0.232625619249823</v>
      </c>
      <c r="O64" s="2">
        <v>0.23256292435361101</v>
      </c>
    </row>
    <row r="65" spans="1:16" x14ac:dyDescent="0.3">
      <c r="A65" s="8" t="s">
        <v>16</v>
      </c>
      <c r="B65" s="8" t="s">
        <v>51</v>
      </c>
      <c r="C65" s="2">
        <v>0.196055457918375</v>
      </c>
      <c r="D65" s="2">
        <v>0.197397590361446</v>
      </c>
      <c r="E65" s="2">
        <v>0.20124461464815699</v>
      </c>
      <c r="F65" s="2">
        <v>0.208787046681186</v>
      </c>
      <c r="G65" s="2">
        <v>0.20625638169497801</v>
      </c>
      <c r="H65" s="2">
        <v>0.20620983072327301</v>
      </c>
      <c r="I65" s="2">
        <v>0.20395026893571999</v>
      </c>
      <c r="J65" s="2">
        <v>0.200187569272743</v>
      </c>
      <c r="K65" s="2">
        <v>0.20141709150609199</v>
      </c>
      <c r="L65" s="2">
        <v>0.19337061350190499</v>
      </c>
      <c r="M65" s="2">
        <v>0.18881066506890401</v>
      </c>
      <c r="N65" s="2">
        <v>0.18393489030431701</v>
      </c>
      <c r="O65" s="2">
        <v>0.180371716617516</v>
      </c>
    </row>
    <row r="66" spans="1:16" x14ac:dyDescent="0.3">
      <c r="A66" s="8" t="s">
        <v>16</v>
      </c>
      <c r="B66" s="8" t="s">
        <v>52</v>
      </c>
      <c r="C66" s="2">
        <v>8.9240382737746496E-2</v>
      </c>
      <c r="D66" s="2">
        <v>8.9831325301204801E-2</v>
      </c>
      <c r="E66" s="2">
        <v>8.9803733843944494E-2</v>
      </c>
      <c r="F66" s="2">
        <v>9.1752674936085604E-2</v>
      </c>
      <c r="G66" s="2">
        <v>9.2267706302794003E-2</v>
      </c>
      <c r="H66" s="2">
        <v>9.4867384810355795E-2</v>
      </c>
      <c r="I66" s="2">
        <v>9.5582400141081006E-2</v>
      </c>
      <c r="J66" s="2">
        <v>9.7621280586580303E-2</v>
      </c>
      <c r="K66" s="2">
        <v>8.5111898384170007E-2</v>
      </c>
      <c r="L66" s="2">
        <v>8.9958667639192802E-2</v>
      </c>
      <c r="M66" s="2">
        <v>9.2420611144397799E-2</v>
      </c>
      <c r="N66" s="2">
        <v>9.2073602264685098E-2</v>
      </c>
      <c r="O66" s="2">
        <v>9.8758658528221702E-2</v>
      </c>
    </row>
    <row r="67" spans="1:16" x14ac:dyDescent="0.3">
      <c r="A67" s="8" t="s">
        <v>16</v>
      </c>
      <c r="B67" s="8" t="s">
        <v>53</v>
      </c>
      <c r="C67" s="2">
        <v>2.49951181409881E-2</v>
      </c>
      <c r="D67" s="2">
        <v>2.6216867469879501E-2</v>
      </c>
      <c r="E67" s="2">
        <v>2.6424126376256601E-2</v>
      </c>
      <c r="F67" s="2">
        <v>2.7648896884764702E-2</v>
      </c>
      <c r="G67" s="2">
        <v>2.97038893530122E-2</v>
      </c>
      <c r="H67" s="2">
        <v>3.18638544401195E-2</v>
      </c>
      <c r="I67" s="2">
        <v>3.3594921082796901E-2</v>
      </c>
      <c r="J67" s="2">
        <v>3.4615056697075597E-2</v>
      </c>
      <c r="K67" s="2">
        <v>2.6613669748552699E-2</v>
      </c>
      <c r="L67" s="2">
        <v>2.7311775670637799E-2</v>
      </c>
      <c r="M67" s="2">
        <v>3.2579388855602201E-2</v>
      </c>
      <c r="N67" s="2">
        <v>3.2554847841472001E-2</v>
      </c>
      <c r="O67" s="2">
        <v>3.5319936904190399E-2</v>
      </c>
    </row>
    <row r="68" spans="1:16" x14ac:dyDescent="0.3">
      <c r="A68" s="8" t="s">
        <v>17</v>
      </c>
      <c r="B68" s="8" t="s">
        <v>48</v>
      </c>
      <c r="C68" s="2">
        <v>5.2631578947368397E-2</v>
      </c>
      <c r="D68" s="2">
        <v>4.98602967218921E-2</v>
      </c>
      <c r="E68" s="2">
        <v>5.0582241630276602E-2</v>
      </c>
      <c r="F68" s="2">
        <v>4.4863038320511903E-2</v>
      </c>
      <c r="G68" s="2">
        <v>4.27444181026857E-2</v>
      </c>
      <c r="H68" s="2">
        <v>4.4237083117332002E-2</v>
      </c>
      <c r="I68" s="2">
        <v>4.8273129498778301E-2</v>
      </c>
      <c r="J68" s="2">
        <v>7.2715183752417797E-2</v>
      </c>
      <c r="K68" s="2">
        <v>7.1610673616225695E-2</v>
      </c>
      <c r="L68" s="2">
        <v>8.0519140010487697E-2</v>
      </c>
      <c r="M68" s="2">
        <v>0.107180102200438</v>
      </c>
      <c r="N68" s="2">
        <v>0.133426137838284</v>
      </c>
      <c r="O68" s="2">
        <v>0.17705725983274201</v>
      </c>
    </row>
    <row r="69" spans="1:16" x14ac:dyDescent="0.3">
      <c r="A69" s="8" t="s">
        <v>17</v>
      </c>
      <c r="B69" s="8" t="s">
        <v>49</v>
      </c>
      <c r="C69" s="2">
        <v>0.30494992375221502</v>
      </c>
      <c r="D69" s="2">
        <v>0.29636771476919399</v>
      </c>
      <c r="E69" s="2">
        <v>0.29177583697234399</v>
      </c>
      <c r="F69" s="2">
        <v>0.27841685239772801</v>
      </c>
      <c r="G69" s="2">
        <v>0.26364955238668097</v>
      </c>
      <c r="H69" s="2">
        <v>0.24624157594608601</v>
      </c>
      <c r="I69" s="2">
        <v>0.23984679389817101</v>
      </c>
      <c r="J69" s="2">
        <v>0.24616175048355901</v>
      </c>
      <c r="K69" s="2">
        <v>0.26041017506090303</v>
      </c>
      <c r="L69" s="2">
        <v>0.27076560041950698</v>
      </c>
      <c r="M69" s="2">
        <v>0.255892168109292</v>
      </c>
      <c r="N69" s="2">
        <v>0.27329353750324398</v>
      </c>
      <c r="O69" s="2">
        <v>0.30434445155907403</v>
      </c>
    </row>
    <row r="70" spans="1:16" x14ac:dyDescent="0.3">
      <c r="A70" s="8" t="s">
        <v>17</v>
      </c>
      <c r="B70" s="8" t="s">
        <v>50</v>
      </c>
      <c r="C70" s="2">
        <v>0.33000865515393801</v>
      </c>
      <c r="D70" s="2">
        <v>0.33670457675809701</v>
      </c>
      <c r="E70" s="2">
        <v>0.34039301310043701</v>
      </c>
      <c r="F70" s="2">
        <v>0.351427133510677</v>
      </c>
      <c r="G70" s="2">
        <v>0.35755988818513101</v>
      </c>
      <c r="H70" s="2">
        <v>0.36609642301710699</v>
      </c>
      <c r="I70" s="2">
        <v>0.36459090008584799</v>
      </c>
      <c r="J70" s="2">
        <v>0.34689313346228201</v>
      </c>
      <c r="K70" s="2">
        <v>0.33788453911959698</v>
      </c>
      <c r="L70" s="2">
        <v>0.32254850550602998</v>
      </c>
      <c r="M70" s="2">
        <v>0.30691417248931102</v>
      </c>
      <c r="N70" s="2">
        <v>0.28143359365783399</v>
      </c>
      <c r="O70" s="2">
        <v>0.24716223295884501</v>
      </c>
    </row>
    <row r="71" spans="1:16" x14ac:dyDescent="0.3">
      <c r="A71" s="8" t="s">
        <v>17</v>
      </c>
      <c r="B71" s="8" t="s">
        <v>51</v>
      </c>
      <c r="C71" s="2">
        <v>0.210072950583193</v>
      </c>
      <c r="D71" s="2">
        <v>0.21443469363661399</v>
      </c>
      <c r="E71" s="2">
        <v>0.21426491994177599</v>
      </c>
      <c r="F71" s="2">
        <v>0.21665827881228</v>
      </c>
      <c r="G71" s="2">
        <v>0.22302820140830101</v>
      </c>
      <c r="H71" s="2">
        <v>0.226749611197512</v>
      </c>
      <c r="I71" s="2">
        <v>0.228224262035264</v>
      </c>
      <c r="J71" s="2">
        <v>0.218205996131528</v>
      </c>
      <c r="K71" s="2">
        <v>0.214832020848677</v>
      </c>
      <c r="L71" s="2">
        <v>0.20964866282118499</v>
      </c>
      <c r="M71" s="2">
        <v>0.21097090416101799</v>
      </c>
      <c r="N71" s="2">
        <v>0.19798032229903501</v>
      </c>
      <c r="O71" s="2">
        <v>0.17193472650717001</v>
      </c>
    </row>
    <row r="72" spans="1:16" x14ac:dyDescent="0.3">
      <c r="A72" s="8" t="s">
        <v>17</v>
      </c>
      <c r="B72" s="8" t="s">
        <v>52</v>
      </c>
      <c r="C72" s="2">
        <v>8.3954993199521905E-2</v>
      </c>
      <c r="D72" s="2">
        <v>8.3861319900830303E-2</v>
      </c>
      <c r="E72" s="2">
        <v>8.4315866084424998E-2</v>
      </c>
      <c r="F72" s="2">
        <v>8.9186857430440705E-2</v>
      </c>
      <c r="G72" s="2">
        <v>9.2459573263507996E-2</v>
      </c>
      <c r="H72" s="2">
        <v>9.4349403836184606E-2</v>
      </c>
      <c r="I72" s="2">
        <v>9.5456646635409106E-2</v>
      </c>
      <c r="J72" s="2">
        <v>9.3085106382978705E-2</v>
      </c>
      <c r="K72" s="2">
        <v>9.2006118633505204E-2</v>
      </c>
      <c r="L72" s="2">
        <v>9.2422653382275802E-2</v>
      </c>
      <c r="M72" s="2">
        <v>9.4300761288977006E-2</v>
      </c>
      <c r="N72" s="2">
        <v>9.0319231767453906E-2</v>
      </c>
      <c r="O72" s="2">
        <v>7.8215650891592506E-2</v>
      </c>
    </row>
    <row r="73" spans="1:16" x14ac:dyDescent="0.3">
      <c r="A73" s="8" t="s">
        <v>17</v>
      </c>
      <c r="B73" s="8" t="s">
        <v>53</v>
      </c>
      <c r="C73" s="2">
        <v>1.8381898363763801E-2</v>
      </c>
      <c r="D73" s="2">
        <v>1.87713982133722E-2</v>
      </c>
      <c r="E73" s="2">
        <v>1.86681222707424E-2</v>
      </c>
      <c r="F73" s="2">
        <v>1.94478395283629E-2</v>
      </c>
      <c r="G73" s="2">
        <v>2.05583666536924E-2</v>
      </c>
      <c r="H73" s="2">
        <v>2.2325902885778501E-2</v>
      </c>
      <c r="I73" s="2">
        <v>2.36082678465298E-2</v>
      </c>
      <c r="J73" s="2">
        <v>2.2938829787234001E-2</v>
      </c>
      <c r="K73" s="2">
        <v>2.3256472721092301E-2</v>
      </c>
      <c r="L73" s="2">
        <v>2.4095437860513901E-2</v>
      </c>
      <c r="M73" s="2">
        <v>2.4741891750964601E-2</v>
      </c>
      <c r="N73" s="2">
        <v>2.3547176934148099E-2</v>
      </c>
      <c r="O73" s="2">
        <v>2.1285678250577301E-2</v>
      </c>
    </row>
    <row r="74" spans="1:16" x14ac:dyDescent="0.3">
      <c r="A74" s="15"/>
      <c r="B74" s="15"/>
    </row>
    <row r="75" spans="1:16" x14ac:dyDescent="0.3">
      <c r="A75" s="15"/>
      <c r="B75" s="15"/>
    </row>
    <row r="76" spans="1:16" x14ac:dyDescent="0.3">
      <c r="A76" s="15"/>
      <c r="B76" s="13"/>
      <c r="C76" s="18" t="s">
        <v>38</v>
      </c>
      <c r="D76" s="18"/>
      <c r="E76" s="18"/>
      <c r="F76" s="18"/>
      <c r="G76" s="18"/>
      <c r="H76" s="18"/>
      <c r="I76" s="18"/>
      <c r="J76" s="18"/>
      <c r="K76" s="18"/>
      <c r="L76" s="18"/>
      <c r="M76" s="18"/>
      <c r="N76" s="18"/>
      <c r="O76" s="6" t="s">
        <v>39</v>
      </c>
      <c r="P76" s="6" t="s">
        <v>40</v>
      </c>
    </row>
    <row r="77" spans="1:16" x14ac:dyDescent="0.3">
      <c r="A77" s="9" t="s">
        <v>41</v>
      </c>
      <c r="B77" s="9" t="s">
        <v>41</v>
      </c>
      <c r="C77" s="4" t="s">
        <v>19</v>
      </c>
      <c r="D77" s="4" t="s">
        <v>20</v>
      </c>
      <c r="E77" s="4" t="s">
        <v>21</v>
      </c>
      <c r="F77" s="4" t="s">
        <v>22</v>
      </c>
      <c r="G77" s="4" t="s">
        <v>23</v>
      </c>
      <c r="H77" s="4" t="s">
        <v>24</v>
      </c>
      <c r="I77" s="4" t="s">
        <v>25</v>
      </c>
      <c r="J77" s="4" t="s">
        <v>26</v>
      </c>
      <c r="K77" s="4" t="s">
        <v>27</v>
      </c>
      <c r="L77" s="4" t="s">
        <v>28</v>
      </c>
      <c r="M77" s="4" t="s">
        <v>29</v>
      </c>
      <c r="N77" s="4" t="s">
        <v>30</v>
      </c>
      <c r="O77" s="4" t="s">
        <v>31</v>
      </c>
      <c r="P77" s="4" t="s">
        <v>32</v>
      </c>
    </row>
    <row r="78" spans="1:16" x14ac:dyDescent="0.3">
      <c r="A78" s="8" t="s">
        <v>13</v>
      </c>
      <c r="B78" s="8" t="s">
        <v>48</v>
      </c>
      <c r="C78" s="2">
        <v>4.1756785041512597E-2</v>
      </c>
      <c r="D78" s="2">
        <v>2.6018819274687702E-2</v>
      </c>
      <c r="E78" s="2">
        <v>1.6579634464752E-2</v>
      </c>
      <c r="F78" s="2">
        <v>-2.3757544625658102E-3</v>
      </c>
      <c r="G78" s="2">
        <v>4.5375555126472298E-3</v>
      </c>
      <c r="H78" s="2">
        <v>1.72993753003364E-2</v>
      </c>
      <c r="I78" s="2">
        <v>3.38844276491891E-2</v>
      </c>
      <c r="J78" s="2">
        <v>1.3767475861228701E-2</v>
      </c>
      <c r="K78" s="2">
        <v>3.9179160532403903E-2</v>
      </c>
      <c r="L78" s="2">
        <v>6.1757307658946999E-2</v>
      </c>
      <c r="M78" s="2">
        <v>7.7335729651716895E-2</v>
      </c>
      <c r="N78" s="2">
        <v>3.4451381341152103E-2</v>
      </c>
      <c r="O78" s="3">
        <v>0.22963675149475701</v>
      </c>
      <c r="P78" s="3">
        <v>0.33570496083550899</v>
      </c>
    </row>
    <row r="79" spans="1:16" x14ac:dyDescent="0.3">
      <c r="A79" s="8" t="s">
        <v>13</v>
      </c>
      <c r="B79" s="8" t="s">
        <v>49</v>
      </c>
      <c r="C79" s="2">
        <v>1.41146564987625E-2</v>
      </c>
      <c r="D79" s="2">
        <v>1.56497361477573E-2</v>
      </c>
      <c r="E79" s="2">
        <v>2.5166831739434001E-2</v>
      </c>
      <c r="F79" s="2">
        <v>2.5325076418695299E-2</v>
      </c>
      <c r="G79" s="2">
        <v>2.9101918502270702E-2</v>
      </c>
      <c r="H79" s="2">
        <v>4.0211942001140803E-2</v>
      </c>
      <c r="I79" s="2">
        <v>4.5396170329432502E-2</v>
      </c>
      <c r="J79" s="2">
        <v>2.5950004831117899E-2</v>
      </c>
      <c r="K79" s="2">
        <v>6.7028132441777494E-2</v>
      </c>
      <c r="L79" s="2">
        <v>7.4594308338271798E-2</v>
      </c>
      <c r="M79" s="2">
        <v>7.95189205045468E-2</v>
      </c>
      <c r="N79" s="2">
        <v>3.6510075867915902E-2</v>
      </c>
      <c r="O79" s="3">
        <v>0.28299272135294001</v>
      </c>
      <c r="P79" s="3">
        <v>0.54834467193817105</v>
      </c>
    </row>
    <row r="80" spans="1:16" x14ac:dyDescent="0.3">
      <c r="A80" s="8" t="s">
        <v>13</v>
      </c>
      <c r="B80" s="8" t="s">
        <v>50</v>
      </c>
      <c r="C80" s="2">
        <v>3.0401485263402198E-2</v>
      </c>
      <c r="D80" s="2">
        <v>3.0384930384930401E-2</v>
      </c>
      <c r="E80" s="2">
        <v>3.1257451712900397E-2</v>
      </c>
      <c r="F80" s="2">
        <v>3.8942520762279102E-2</v>
      </c>
      <c r="G80" s="2">
        <v>3.4645201973366999E-2</v>
      </c>
      <c r="H80" s="2">
        <v>3.9561897250206098E-2</v>
      </c>
      <c r="I80" s="2">
        <v>3.7694204472953602E-2</v>
      </c>
      <c r="J80" s="2">
        <v>-8.9732298642383604E-4</v>
      </c>
      <c r="K80" s="2">
        <v>4.0316008316008303E-2</v>
      </c>
      <c r="L80" s="2">
        <v>4.5868039457065697E-2</v>
      </c>
      <c r="M80" s="2">
        <v>4.3015683756764199E-2</v>
      </c>
      <c r="N80" s="2">
        <v>3.3210223941845501E-2</v>
      </c>
      <c r="O80" s="3">
        <v>0.172523908523909</v>
      </c>
      <c r="P80" s="3">
        <v>0.40088228280740801</v>
      </c>
    </row>
    <row r="81" spans="1:16" x14ac:dyDescent="0.3">
      <c r="A81" s="8" t="s">
        <v>13</v>
      </c>
      <c r="B81" s="8" t="s">
        <v>51</v>
      </c>
      <c r="C81" s="2">
        <v>3.4613899040318502E-2</v>
      </c>
      <c r="D81" s="2">
        <v>3.6729653667221897E-2</v>
      </c>
      <c r="E81" s="2">
        <v>3.4541979446552698E-2</v>
      </c>
      <c r="F81" s="2">
        <v>3.0764699582307001E-2</v>
      </c>
      <c r="G81" s="2">
        <v>3.09114995973712E-2</v>
      </c>
      <c r="H81" s="2">
        <v>2.1291606823393001E-2</v>
      </c>
      <c r="I81" s="2">
        <v>2.6768972663574499E-2</v>
      </c>
      <c r="J81" s="2">
        <v>-1.40086983684552E-2</v>
      </c>
      <c r="K81" s="2">
        <v>3.9552566164643997E-2</v>
      </c>
      <c r="L81" s="2">
        <v>5.2465011604191598E-2</v>
      </c>
      <c r="M81" s="2">
        <v>4.0583583918030998E-2</v>
      </c>
      <c r="N81" s="2">
        <v>4.1655072029453899E-2</v>
      </c>
      <c r="O81" s="3">
        <v>0.185918994004971</v>
      </c>
      <c r="P81" s="3">
        <v>0.34796820032686099</v>
      </c>
    </row>
    <row r="82" spans="1:16" x14ac:dyDescent="0.3">
      <c r="A82" s="8" t="s">
        <v>13</v>
      </c>
      <c r="B82" s="8" t="s">
        <v>52</v>
      </c>
      <c r="C82" s="2">
        <v>2.32644245603209E-2</v>
      </c>
      <c r="D82" s="2">
        <v>9.9505487878422394E-3</v>
      </c>
      <c r="E82" s="2">
        <v>2.9856093628709598E-2</v>
      </c>
      <c r="F82" s="2">
        <v>2.9338435669971599E-2</v>
      </c>
      <c r="G82" s="2">
        <v>3.2839520081113099E-2</v>
      </c>
      <c r="H82" s="2">
        <v>4.6793193717277498E-2</v>
      </c>
      <c r="I82" s="2">
        <v>4.0533500052099602E-2</v>
      </c>
      <c r="J82" s="2">
        <v>-9.4932906068495901E-2</v>
      </c>
      <c r="K82" s="2">
        <v>8.6966142951980505E-2</v>
      </c>
      <c r="L82" s="2">
        <v>0.12535627035830599</v>
      </c>
      <c r="M82" s="2">
        <v>5.9698792456243502E-2</v>
      </c>
      <c r="N82" s="2">
        <v>8.7533609320985001E-2</v>
      </c>
      <c r="O82" s="3">
        <v>0.409714538614738</v>
      </c>
      <c r="P82" s="3">
        <v>0.52158595569355704</v>
      </c>
    </row>
    <row r="83" spans="1:16" x14ac:dyDescent="0.3">
      <c r="A83" s="8" t="s">
        <v>13</v>
      </c>
      <c r="B83" s="8" t="s">
        <v>53</v>
      </c>
      <c r="C83" s="2">
        <v>2.82965478211658E-2</v>
      </c>
      <c r="D83" s="2">
        <v>4.45789763346175E-2</v>
      </c>
      <c r="E83" s="2">
        <v>4.65402177730945E-2</v>
      </c>
      <c r="F83" s="2">
        <v>6.4440342339318696E-2</v>
      </c>
      <c r="G83" s="2">
        <v>7.6619895948289496E-2</v>
      </c>
      <c r="H83" s="2">
        <v>8.7128422902328306E-2</v>
      </c>
      <c r="I83" s="2">
        <v>7.3410560344827597E-2</v>
      </c>
      <c r="J83" s="2">
        <v>-0.26427406199021197</v>
      </c>
      <c r="K83" s="2">
        <v>0.109329694695548</v>
      </c>
      <c r="L83" s="2">
        <v>0.23062730627306299</v>
      </c>
      <c r="M83" s="2">
        <v>6.2343828085957002E-2</v>
      </c>
      <c r="N83" s="2">
        <v>0.183229448429966</v>
      </c>
      <c r="O83" s="3">
        <v>0.71601569162544798</v>
      </c>
      <c r="P83" s="3">
        <v>0.76694766420793803</v>
      </c>
    </row>
    <row r="84" spans="1:16" x14ac:dyDescent="0.3">
      <c r="A84" s="8" t="s">
        <v>14</v>
      </c>
      <c r="B84" s="8" t="s">
        <v>48</v>
      </c>
      <c r="C84" s="2">
        <v>3.5201149425287397E-2</v>
      </c>
      <c r="D84" s="2">
        <v>1.38792505204719E-3</v>
      </c>
      <c r="E84" s="2">
        <v>-2.7720027720027698E-3</v>
      </c>
      <c r="F84" s="2">
        <v>4.7949965253648398E-2</v>
      </c>
      <c r="G84" s="2">
        <v>-3.18302387267905E-2</v>
      </c>
      <c r="H84" s="2">
        <v>-1.5753424657534199E-2</v>
      </c>
      <c r="I84" s="2">
        <v>-3.3402922755741103E-2</v>
      </c>
      <c r="J84" s="2">
        <v>-4.2476601871850303E-2</v>
      </c>
      <c r="K84" s="2">
        <v>-2.7819548872180501E-2</v>
      </c>
      <c r="L84" s="2">
        <v>-1.08275328692962E-2</v>
      </c>
      <c r="M84" s="2">
        <v>-9.3823299452697392E-3</v>
      </c>
      <c r="N84" s="2">
        <v>9.4711917916337804E-2</v>
      </c>
      <c r="O84" s="3">
        <v>4.2857142857142899E-2</v>
      </c>
      <c r="P84" s="3">
        <v>-3.8808038808038799E-2</v>
      </c>
    </row>
    <row r="85" spans="1:16" x14ac:dyDescent="0.3">
      <c r="A85" s="8" t="s">
        <v>14</v>
      </c>
      <c r="B85" s="8" t="s">
        <v>49</v>
      </c>
      <c r="C85" s="2">
        <v>-2.7292576419213998E-3</v>
      </c>
      <c r="D85" s="2">
        <v>4.4334975369458102E-2</v>
      </c>
      <c r="E85" s="2">
        <v>4.1928721174004202E-2</v>
      </c>
      <c r="F85" s="2">
        <v>3.7726358148893399E-2</v>
      </c>
      <c r="G85" s="2">
        <v>7.70722249151721E-2</v>
      </c>
      <c r="H85" s="2">
        <v>5.2655265526552697E-2</v>
      </c>
      <c r="I85" s="2">
        <v>5.8572039333048297E-2</v>
      </c>
      <c r="J85" s="2">
        <v>2.1405492730209998E-2</v>
      </c>
      <c r="K85" s="2">
        <v>7.3942269671807004E-2</v>
      </c>
      <c r="L85" s="2">
        <v>7.8055964653902798E-2</v>
      </c>
      <c r="M85" s="2">
        <v>3.4836065573770503E-2</v>
      </c>
      <c r="N85" s="2">
        <v>4.6204620462046202E-2</v>
      </c>
      <c r="O85" s="3">
        <v>0.25345986555951</v>
      </c>
      <c r="P85" s="3">
        <v>0.66142557651991596</v>
      </c>
    </row>
    <row r="86" spans="1:16" x14ac:dyDescent="0.3">
      <c r="A86" s="8" t="s">
        <v>14</v>
      </c>
      <c r="B86" s="8" t="s">
        <v>50</v>
      </c>
      <c r="C86" s="2">
        <v>3.2165832737669799E-2</v>
      </c>
      <c r="D86" s="2">
        <v>1.1772853185595599E-2</v>
      </c>
      <c r="E86" s="2">
        <v>9.5824777549623503E-3</v>
      </c>
      <c r="F86" s="2">
        <v>1.6949152542372899E-2</v>
      </c>
      <c r="G86" s="2">
        <v>1.4666666666666699E-2</v>
      </c>
      <c r="H86" s="2">
        <v>6.5045992115637302E-2</v>
      </c>
      <c r="I86" s="2">
        <v>7.2177668106107304E-2</v>
      </c>
      <c r="J86" s="2">
        <v>2.3590333716916E-2</v>
      </c>
      <c r="K86" s="2">
        <v>4.7217537942664402E-2</v>
      </c>
      <c r="L86" s="2">
        <v>5.2603327965646797E-2</v>
      </c>
      <c r="M86" s="2">
        <v>2.1417644059153501E-2</v>
      </c>
      <c r="N86" s="2">
        <v>6.3404892661008502E-2</v>
      </c>
      <c r="O86" s="3">
        <v>0.19730185497470501</v>
      </c>
      <c r="P86" s="3">
        <v>0.45790554414784401</v>
      </c>
    </row>
    <row r="87" spans="1:16" x14ac:dyDescent="0.3">
      <c r="A87" s="8" t="s">
        <v>14</v>
      </c>
      <c r="B87" s="8" t="s">
        <v>51</v>
      </c>
      <c r="C87" s="2">
        <v>1.6493055555555601E-2</v>
      </c>
      <c r="D87" s="2">
        <v>1.19555935098207E-2</v>
      </c>
      <c r="E87" s="2">
        <v>2.0253164556962001E-2</v>
      </c>
      <c r="F87" s="2">
        <v>3.3085194375516998E-2</v>
      </c>
      <c r="G87" s="2">
        <v>1.52121697357886E-2</v>
      </c>
      <c r="H87" s="2">
        <v>-1.5772870662460602E-2</v>
      </c>
      <c r="I87" s="2">
        <v>1.68269230769231E-2</v>
      </c>
      <c r="J87" s="2">
        <v>-2.3640661938534299E-2</v>
      </c>
      <c r="K87" s="2">
        <v>4.9233252623083097E-2</v>
      </c>
      <c r="L87" s="2">
        <v>4.7692307692307701E-2</v>
      </c>
      <c r="M87" s="2">
        <v>3.37738619676946E-2</v>
      </c>
      <c r="N87" s="2">
        <v>3.5511363636363598E-2</v>
      </c>
      <c r="O87" s="3">
        <v>0.17675544794188899</v>
      </c>
      <c r="P87" s="3">
        <v>0.23037974683544299</v>
      </c>
    </row>
    <row r="88" spans="1:16" x14ac:dyDescent="0.3">
      <c r="A88" s="8" t="s">
        <v>14</v>
      </c>
      <c r="B88" s="8" t="s">
        <v>52</v>
      </c>
      <c r="C88" s="2">
        <v>5.6910569105691103E-2</v>
      </c>
      <c r="D88" s="2">
        <v>3.2692307692307701E-2</v>
      </c>
      <c r="E88" s="2">
        <v>7.2625698324022395E-2</v>
      </c>
      <c r="F88" s="2">
        <v>4.3402777777777797E-2</v>
      </c>
      <c r="G88" s="2">
        <v>6.4891846921797003E-2</v>
      </c>
      <c r="H88" s="2">
        <v>7.9687499999999994E-2</v>
      </c>
      <c r="I88" s="2">
        <v>1.4471780028943599E-2</v>
      </c>
      <c r="J88" s="2">
        <v>-0.161198288159772</v>
      </c>
      <c r="K88" s="2">
        <v>6.4625850340136098E-2</v>
      </c>
      <c r="L88" s="2">
        <v>0.142172523961661</v>
      </c>
      <c r="M88" s="2">
        <v>3.3566433566433601E-2</v>
      </c>
      <c r="N88" s="2">
        <v>5.1420838971583199E-2</v>
      </c>
      <c r="O88" s="3">
        <v>0.32142857142857101</v>
      </c>
      <c r="P88" s="3">
        <v>0.44692737430167601</v>
      </c>
    </row>
    <row r="89" spans="1:16" x14ac:dyDescent="0.3">
      <c r="A89" s="8" t="s">
        <v>14</v>
      </c>
      <c r="B89" s="8" t="s">
        <v>53</v>
      </c>
      <c r="C89" s="2">
        <v>0.14285714285714299</v>
      </c>
      <c r="D89" s="2">
        <v>4.1666666666666699E-2</v>
      </c>
      <c r="E89" s="2">
        <v>2.4E-2</v>
      </c>
      <c r="F89" s="2">
        <v>6.25E-2</v>
      </c>
      <c r="G89" s="2">
        <v>0.183823529411765</v>
      </c>
      <c r="H89" s="2">
        <v>0.161490683229814</v>
      </c>
      <c r="I89" s="2">
        <v>3.7433155080213901E-2</v>
      </c>
      <c r="J89" s="2">
        <v>-0.36082474226804101</v>
      </c>
      <c r="K89" s="2">
        <v>0.16129032258064499</v>
      </c>
      <c r="L89" s="2">
        <v>0.36805555555555602</v>
      </c>
      <c r="M89" s="2">
        <v>9.6446700507614197E-2</v>
      </c>
      <c r="N89" s="2">
        <v>0.226851851851852</v>
      </c>
      <c r="O89" s="3">
        <v>1.13709677419355</v>
      </c>
      <c r="P89" s="3">
        <v>1.1200000000000001</v>
      </c>
    </row>
    <row r="90" spans="1:16" x14ac:dyDescent="0.3">
      <c r="A90" s="8" t="s">
        <v>15</v>
      </c>
      <c r="B90" s="8" t="s">
        <v>48</v>
      </c>
      <c r="C90" s="2">
        <v>4.2386609071274298E-2</v>
      </c>
      <c r="D90" s="2">
        <v>5.1800051800051797E-3</v>
      </c>
      <c r="E90" s="2">
        <v>7.2146354032465903E-3</v>
      </c>
      <c r="F90" s="2">
        <v>2.6861089792785901E-2</v>
      </c>
      <c r="G90" s="2">
        <v>6.4773293472845002E-3</v>
      </c>
      <c r="H90" s="2">
        <v>5.1980198019802E-3</v>
      </c>
      <c r="I90" s="2">
        <v>0</v>
      </c>
      <c r="J90" s="2">
        <v>4.6786505786752001E-3</v>
      </c>
      <c r="K90" s="2">
        <v>2.94117647058824E-3</v>
      </c>
      <c r="L90" s="2">
        <v>4.3499511241446701E-2</v>
      </c>
      <c r="M90" s="2">
        <v>-2.0843091334894599E-2</v>
      </c>
      <c r="N90" s="2">
        <v>2.7027027027027001E-2</v>
      </c>
      <c r="O90" s="3">
        <v>5.2450980392156898E-2</v>
      </c>
      <c r="P90" s="3">
        <v>0.10641587219788699</v>
      </c>
    </row>
    <row r="91" spans="1:16" x14ac:dyDescent="0.3">
      <c r="A91" s="8" t="s">
        <v>15</v>
      </c>
      <c r="B91" s="8" t="s">
        <v>49</v>
      </c>
      <c r="C91" s="2">
        <v>1.75233644859813E-2</v>
      </c>
      <c r="D91" s="2">
        <v>1.4433327866163701E-2</v>
      </c>
      <c r="E91" s="2">
        <v>6.6289409862570698E-3</v>
      </c>
      <c r="F91" s="2">
        <v>2.2165114037905598E-2</v>
      </c>
      <c r="G91" s="2">
        <v>1.8856065367693301E-2</v>
      </c>
      <c r="H91" s="2">
        <v>9.5619987661937095E-3</v>
      </c>
      <c r="I91" s="2">
        <v>3.7121906507791E-2</v>
      </c>
      <c r="J91" s="2">
        <v>-7.2175578141110601E-3</v>
      </c>
      <c r="K91" s="2">
        <v>5.3115727002967399E-2</v>
      </c>
      <c r="L91" s="2">
        <v>6.8188222034375898E-2</v>
      </c>
      <c r="M91" s="2">
        <v>3.2049591136903199E-2</v>
      </c>
      <c r="N91" s="2">
        <v>6.2364217252396201E-2</v>
      </c>
      <c r="O91" s="3">
        <v>0.233382789317507</v>
      </c>
      <c r="P91" s="3">
        <v>0.34405820533548898</v>
      </c>
    </row>
    <row r="92" spans="1:16" x14ac:dyDescent="0.3">
      <c r="A92" s="8" t="s">
        <v>15</v>
      </c>
      <c r="B92" s="8" t="s">
        <v>50</v>
      </c>
      <c r="C92" s="2">
        <v>7.7442414614773596E-3</v>
      </c>
      <c r="D92" s="2">
        <v>9.8522167487684695E-3</v>
      </c>
      <c r="E92" s="2">
        <v>1.7756097560975601E-2</v>
      </c>
      <c r="F92" s="2">
        <v>2.0897239263803699E-2</v>
      </c>
      <c r="G92" s="2">
        <v>1.12676056338028E-2</v>
      </c>
      <c r="H92" s="2">
        <v>2.5255338904363999E-2</v>
      </c>
      <c r="I92" s="2">
        <v>2.6082231479804398E-2</v>
      </c>
      <c r="J92" s="2">
        <v>7.2374227714033504E-3</v>
      </c>
      <c r="K92" s="2">
        <v>2.7514896600070098E-2</v>
      </c>
      <c r="L92" s="2">
        <v>3.88879413269657E-2</v>
      </c>
      <c r="M92" s="2">
        <v>1.8716138565096001E-2</v>
      </c>
      <c r="N92" s="2">
        <v>2.0950846091861399E-2</v>
      </c>
      <c r="O92" s="3">
        <v>0.110234840518752</v>
      </c>
      <c r="P92" s="3">
        <v>0.23609756097560999</v>
      </c>
    </row>
    <row r="93" spans="1:16" x14ac:dyDescent="0.3">
      <c r="A93" s="8" t="s">
        <v>15</v>
      </c>
      <c r="B93" s="8" t="s">
        <v>51</v>
      </c>
      <c r="C93" s="2">
        <v>3.5452013167890602E-2</v>
      </c>
      <c r="D93" s="2">
        <v>2.3477622890682299E-2</v>
      </c>
      <c r="E93" s="2">
        <v>2.7479091995221E-2</v>
      </c>
      <c r="F93" s="2">
        <v>1.74418604651163E-2</v>
      </c>
      <c r="G93" s="2">
        <v>1.7142857142857099E-2</v>
      </c>
      <c r="H93" s="2">
        <v>1.1235955056179799E-2</v>
      </c>
      <c r="I93" s="2">
        <v>2.4222222222222201E-2</v>
      </c>
      <c r="J93" s="2">
        <v>-2.3432414840529402E-2</v>
      </c>
      <c r="K93" s="2">
        <v>3.7991557431681797E-2</v>
      </c>
      <c r="L93" s="2">
        <v>4.1523972602739698E-2</v>
      </c>
      <c r="M93" s="2">
        <v>-1.8495684340320601E-3</v>
      </c>
      <c r="N93" s="2">
        <v>5.55898702903027E-3</v>
      </c>
      <c r="O93" s="3">
        <v>8.5092201732948194E-2</v>
      </c>
      <c r="P93" s="3">
        <v>0.16702508960573501</v>
      </c>
    </row>
    <row r="94" spans="1:16" x14ac:dyDescent="0.3">
      <c r="A94" s="8" t="s">
        <v>15</v>
      </c>
      <c r="B94" s="8" t="s">
        <v>52</v>
      </c>
      <c r="C94" s="2">
        <v>3.6222509702458001E-2</v>
      </c>
      <c r="D94" s="2">
        <v>4.3071161048689098E-2</v>
      </c>
      <c r="E94" s="2">
        <v>1.2567324955116701E-2</v>
      </c>
      <c r="F94" s="2">
        <v>5.2009456264775399E-2</v>
      </c>
      <c r="G94" s="2">
        <v>3.7078651685393302E-2</v>
      </c>
      <c r="H94" s="2">
        <v>4.4420368364030301E-2</v>
      </c>
      <c r="I94" s="2">
        <v>2.9564315352697101E-2</v>
      </c>
      <c r="J94" s="2">
        <v>-0.146095717884131</v>
      </c>
      <c r="K94" s="2">
        <v>9.3805309734513301E-2</v>
      </c>
      <c r="L94" s="2">
        <v>0.151024811218986</v>
      </c>
      <c r="M94" s="2">
        <v>6.5604498594189306E-2</v>
      </c>
      <c r="N94" s="2">
        <v>7.7836411609498696E-2</v>
      </c>
      <c r="O94" s="3">
        <v>0.44601769911504402</v>
      </c>
      <c r="P94" s="3">
        <v>0.46678635547576303</v>
      </c>
    </row>
    <row r="95" spans="1:16" x14ac:dyDescent="0.3">
      <c r="A95" s="8" t="s">
        <v>15</v>
      </c>
      <c r="B95" s="8" t="s">
        <v>53</v>
      </c>
      <c r="C95" s="2">
        <v>9.4562647754137096E-3</v>
      </c>
      <c r="D95" s="2">
        <v>3.5128805620608897E-2</v>
      </c>
      <c r="E95" s="2">
        <v>6.7873303167420795E-2</v>
      </c>
      <c r="F95" s="2">
        <v>6.5677966101694907E-2</v>
      </c>
      <c r="G95" s="2">
        <v>7.55467196819085E-2</v>
      </c>
      <c r="H95" s="2">
        <v>5.7301293900184798E-2</v>
      </c>
      <c r="I95" s="2">
        <v>6.8181818181818205E-2</v>
      </c>
      <c r="J95" s="2">
        <v>-0.35679214402618697</v>
      </c>
      <c r="K95" s="2">
        <v>0.19338422391857499</v>
      </c>
      <c r="L95" s="2">
        <v>0.30490405117270802</v>
      </c>
      <c r="M95" s="2">
        <v>4.7385620915032699E-2</v>
      </c>
      <c r="N95" s="2">
        <v>0.22308892355694199</v>
      </c>
      <c r="O95" s="3">
        <v>0.99491094147582704</v>
      </c>
      <c r="P95" s="3">
        <v>0.77375565610859698</v>
      </c>
    </row>
    <row r="96" spans="1:16" x14ac:dyDescent="0.3">
      <c r="A96" s="8" t="s">
        <v>16</v>
      </c>
      <c r="B96" s="8" t="s">
        <v>48</v>
      </c>
      <c r="C96" s="2">
        <v>3.9380245319560997E-2</v>
      </c>
      <c r="D96" s="2">
        <v>-4.9689440993788796E-3</v>
      </c>
      <c r="E96" s="2">
        <v>-1.3732833957553099E-2</v>
      </c>
      <c r="F96" s="2">
        <v>-5.0632911392405099E-3</v>
      </c>
      <c r="G96" s="2">
        <v>9.5419847328244295E-3</v>
      </c>
      <c r="H96" s="2">
        <v>5.35601764335224E-2</v>
      </c>
      <c r="I96" s="2">
        <v>1.7942583732057399E-2</v>
      </c>
      <c r="J96" s="2">
        <v>-3.2902467685076403E-2</v>
      </c>
      <c r="K96" s="2">
        <v>6.5006075334143404E-2</v>
      </c>
      <c r="L96" s="2">
        <v>5.5333713633770702E-2</v>
      </c>
      <c r="M96" s="2">
        <v>8.7567567567567603E-2</v>
      </c>
      <c r="N96" s="2">
        <v>2.4353876739562599E-2</v>
      </c>
      <c r="O96" s="3">
        <v>0.25212636695018198</v>
      </c>
      <c r="P96" s="3">
        <v>0.28651685393258403</v>
      </c>
    </row>
    <row r="97" spans="1:16" x14ac:dyDescent="0.3">
      <c r="A97" s="8" t="s">
        <v>16</v>
      </c>
      <c r="B97" s="8" t="s">
        <v>49</v>
      </c>
      <c r="C97" s="2">
        <v>-9.6418732782369097E-3</v>
      </c>
      <c r="D97" s="2">
        <v>5.2155771905424203E-3</v>
      </c>
      <c r="E97" s="2">
        <v>-1.0377032168799699E-2</v>
      </c>
      <c r="F97" s="2">
        <v>2.62146102761272E-2</v>
      </c>
      <c r="G97" s="2">
        <v>1.9073569482288801E-2</v>
      </c>
      <c r="H97" s="2">
        <v>3.00802139037433E-2</v>
      </c>
      <c r="I97" s="2">
        <v>6.8137573004542498E-2</v>
      </c>
      <c r="J97" s="2">
        <v>5.0729040097205302E-2</v>
      </c>
      <c r="K97" s="2">
        <v>9.8294304712344599E-2</v>
      </c>
      <c r="L97" s="2">
        <v>9.0550144774940805E-2</v>
      </c>
      <c r="M97" s="2">
        <v>7.9169683804006796E-2</v>
      </c>
      <c r="N97" s="2">
        <v>1.6327443524938499E-2</v>
      </c>
      <c r="O97" s="3">
        <v>0.31367447239086399</v>
      </c>
      <c r="P97" s="3">
        <v>0.57177447250086499</v>
      </c>
    </row>
    <row r="98" spans="1:16" x14ac:dyDescent="0.3">
      <c r="A98" s="8" t="s">
        <v>16</v>
      </c>
      <c r="B98" s="8" t="s">
        <v>50</v>
      </c>
      <c r="C98" s="2">
        <v>9.9578705476828806E-3</v>
      </c>
      <c r="D98" s="2">
        <v>-3.7921880925293898E-4</v>
      </c>
      <c r="E98" s="2">
        <v>6.8285280728376304E-3</v>
      </c>
      <c r="F98" s="2">
        <v>2.8259231348907302E-2</v>
      </c>
      <c r="G98" s="2">
        <v>2.2352510076951299E-2</v>
      </c>
      <c r="H98" s="2">
        <v>6.8100358422939098E-3</v>
      </c>
      <c r="I98" s="2">
        <v>9.6119615521537902E-3</v>
      </c>
      <c r="J98" s="2">
        <v>2.8208744710860401E-3</v>
      </c>
      <c r="K98" s="2">
        <v>3.8677918424753897E-2</v>
      </c>
      <c r="L98" s="2">
        <v>7.27826675693974E-2</v>
      </c>
      <c r="M98" s="2">
        <v>3.7235721047649099E-2</v>
      </c>
      <c r="N98" s="2">
        <v>3.1639793124429598E-2</v>
      </c>
      <c r="O98" s="3">
        <v>0.19233473980309401</v>
      </c>
      <c r="P98" s="3">
        <v>0.286418816388467</v>
      </c>
    </row>
    <row r="99" spans="1:16" x14ac:dyDescent="0.3">
      <c r="A99" s="8" t="s">
        <v>16</v>
      </c>
      <c r="B99" s="8" t="s">
        <v>51</v>
      </c>
      <c r="C99" s="2">
        <v>1.9920318725099601E-2</v>
      </c>
      <c r="D99" s="2">
        <v>2.63671875E-2</v>
      </c>
      <c r="E99" s="2">
        <v>4.9000951474785899E-2</v>
      </c>
      <c r="F99" s="2">
        <v>7.7097505668934198E-3</v>
      </c>
      <c r="G99" s="2">
        <v>2.5202520252025198E-2</v>
      </c>
      <c r="H99" s="2">
        <v>1.53643546971027E-2</v>
      </c>
      <c r="I99" s="2">
        <v>1.5131863380890599E-2</v>
      </c>
      <c r="J99" s="2">
        <v>-7.2402044293015302E-3</v>
      </c>
      <c r="K99" s="2">
        <v>2.35950235950236E-2</v>
      </c>
      <c r="L99" s="2">
        <v>5.6580050293378002E-2</v>
      </c>
      <c r="M99" s="2">
        <v>3.0940103133677101E-2</v>
      </c>
      <c r="N99" s="2">
        <v>1.1927664486340901E-2</v>
      </c>
      <c r="O99" s="3">
        <v>0.12827112827112799</v>
      </c>
      <c r="P99" s="3">
        <v>0.25118934348239802</v>
      </c>
    </row>
    <row r="100" spans="1:16" x14ac:dyDescent="0.3">
      <c r="A100" s="8" t="s">
        <v>16</v>
      </c>
      <c r="B100" s="8" t="s">
        <v>52</v>
      </c>
      <c r="C100" s="2">
        <v>1.9693654266958401E-2</v>
      </c>
      <c r="D100" s="2">
        <v>6.4377682403433502E-3</v>
      </c>
      <c r="E100" s="2">
        <v>3.30490405117271E-2</v>
      </c>
      <c r="F100" s="2">
        <v>2.5799793601651199E-2</v>
      </c>
      <c r="G100" s="2">
        <v>5.4325955734406399E-2</v>
      </c>
      <c r="H100" s="2">
        <v>3.4351145038167899E-2</v>
      </c>
      <c r="I100" s="2">
        <v>5.62730627306273E-2</v>
      </c>
      <c r="J100" s="2">
        <v>-0.13973799126637601</v>
      </c>
      <c r="K100" s="2">
        <v>0.12690355329949199</v>
      </c>
      <c r="L100" s="2">
        <v>0.111711711711712</v>
      </c>
      <c r="M100" s="2">
        <v>5.4294975688816902E-2</v>
      </c>
      <c r="N100" s="2">
        <v>0.106840891621829</v>
      </c>
      <c r="O100" s="3">
        <v>0.461928934010152</v>
      </c>
      <c r="P100" s="3">
        <v>0.53518123667377404</v>
      </c>
    </row>
    <row r="101" spans="1:16" x14ac:dyDescent="0.3">
      <c r="A101" s="8" t="s">
        <v>16</v>
      </c>
      <c r="B101" s="8" t="s">
        <v>53</v>
      </c>
      <c r="C101" s="2">
        <v>6.25E-2</v>
      </c>
      <c r="D101" s="2">
        <v>1.4705882352941201E-2</v>
      </c>
      <c r="E101" s="2">
        <v>5.7971014492753603E-2</v>
      </c>
      <c r="F101" s="2">
        <v>9.5890410958904104E-2</v>
      </c>
      <c r="G101" s="2">
        <v>0.1</v>
      </c>
      <c r="H101" s="2">
        <v>8.2386363636363605E-2</v>
      </c>
      <c r="I101" s="2">
        <v>6.5616797900262494E-2</v>
      </c>
      <c r="J101" s="2">
        <v>-0.24137931034482801</v>
      </c>
      <c r="K101" s="2">
        <v>9.4155844155844201E-2</v>
      </c>
      <c r="L101" s="2">
        <v>0.29080118694362</v>
      </c>
      <c r="M101" s="2">
        <v>5.7471264367816098E-2</v>
      </c>
      <c r="N101" s="2">
        <v>0.119565217391304</v>
      </c>
      <c r="O101" s="3">
        <v>0.67207792207792205</v>
      </c>
      <c r="P101" s="3">
        <v>0.86594202898550698</v>
      </c>
    </row>
    <row r="102" spans="1:16" x14ac:dyDescent="0.3">
      <c r="A102" s="8" t="s">
        <v>17</v>
      </c>
      <c r="B102" s="8" t="s">
        <v>48</v>
      </c>
      <c r="C102" s="2">
        <v>-7.8308535630383699E-3</v>
      </c>
      <c r="D102" s="2">
        <v>9.7079715864246297E-2</v>
      </c>
      <c r="E102" s="2">
        <v>-0.102158273381295</v>
      </c>
      <c r="F102" s="2">
        <v>-3.2051282051282E-2</v>
      </c>
      <c r="G102" s="2">
        <v>5.9602649006622502E-2</v>
      </c>
      <c r="H102" s="2">
        <v>0.14218749999999999</v>
      </c>
      <c r="I102" s="2">
        <v>0.64569083447332398</v>
      </c>
      <c r="J102" s="2">
        <v>5.0706566916043201E-2</v>
      </c>
      <c r="K102" s="2">
        <v>0.214794303797468</v>
      </c>
      <c r="L102" s="2">
        <v>0.33865190491696501</v>
      </c>
      <c r="M102" s="2">
        <v>0.375577718316711</v>
      </c>
      <c r="N102" s="2">
        <v>0.61361626878868303</v>
      </c>
      <c r="O102" s="3">
        <v>2.6095727848101302</v>
      </c>
      <c r="P102" s="3">
        <v>5.5647482014388503</v>
      </c>
    </row>
    <row r="103" spans="1:16" x14ac:dyDescent="0.3">
      <c r="A103" s="8" t="s">
        <v>17</v>
      </c>
      <c r="B103" s="8" t="s">
        <v>49</v>
      </c>
      <c r="C103" s="2">
        <v>1.7840248682254398E-2</v>
      </c>
      <c r="D103" s="2">
        <v>6.4666047005709701E-2</v>
      </c>
      <c r="E103" s="2">
        <v>-3.4048391119980002E-2</v>
      </c>
      <c r="F103" s="2">
        <v>-3.7959974176888303E-2</v>
      </c>
      <c r="G103" s="2">
        <v>-4.3752516440746202E-2</v>
      </c>
      <c r="H103" s="2">
        <v>1.95087719298246E-2</v>
      </c>
      <c r="I103" s="2">
        <v>0.121283039647577</v>
      </c>
      <c r="J103" s="2">
        <v>0.12866789441375101</v>
      </c>
      <c r="K103" s="2">
        <v>0.123354726422278</v>
      </c>
      <c r="L103" s="2">
        <v>-4.9578774087343902E-2</v>
      </c>
      <c r="M103" s="2">
        <v>0.18013245033112599</v>
      </c>
      <c r="N103" s="2">
        <v>0.35413968747302099</v>
      </c>
      <c r="O103" s="3">
        <v>0.70618949200478598</v>
      </c>
      <c r="P103" s="3">
        <v>0.95622349713145405</v>
      </c>
    </row>
    <row r="104" spans="1:16" x14ac:dyDescent="0.3">
      <c r="A104" s="8" t="s">
        <v>17</v>
      </c>
      <c r="B104" s="8" t="s">
        <v>50</v>
      </c>
      <c r="C104" s="2">
        <v>6.85650056200824E-2</v>
      </c>
      <c r="D104" s="2">
        <v>9.32678821879383E-2</v>
      </c>
      <c r="E104" s="2">
        <v>4.5114389565961102E-2</v>
      </c>
      <c r="F104" s="2">
        <v>3.3653846153846201E-2</v>
      </c>
      <c r="G104" s="2">
        <v>4.8292924294903498E-2</v>
      </c>
      <c r="H104" s="2">
        <v>4.2386481638818099E-2</v>
      </c>
      <c r="I104" s="2">
        <v>3.9485600434703901E-2</v>
      </c>
      <c r="J104" s="2">
        <v>3.92054364871929E-2</v>
      </c>
      <c r="K104" s="2">
        <v>3.1354795439302502E-2</v>
      </c>
      <c r="L104" s="2">
        <v>-4.30824256218501E-2</v>
      </c>
      <c r="M104" s="2">
        <v>1.3251783893985699E-2</v>
      </c>
      <c r="N104" s="2">
        <v>6.7907444668007994E-2</v>
      </c>
      <c r="O104" s="3">
        <v>6.7907444668007994E-2</v>
      </c>
      <c r="P104" s="3">
        <v>0.36177036561898701</v>
      </c>
    </row>
    <row r="105" spans="1:16" x14ac:dyDescent="0.3">
      <c r="A105" s="8" t="s">
        <v>17</v>
      </c>
      <c r="B105" s="8" t="s">
        <v>51</v>
      </c>
      <c r="C105" s="2">
        <v>6.9060231508730599E-2</v>
      </c>
      <c r="D105" s="2">
        <v>8.0565241328684201E-2</v>
      </c>
      <c r="E105" s="2">
        <v>2.3607336956521702E-2</v>
      </c>
      <c r="F105" s="2">
        <v>4.5793927327028403E-2</v>
      </c>
      <c r="G105" s="2">
        <v>4.0932889100428402E-2</v>
      </c>
      <c r="H105" s="2">
        <v>5.3497942386831303E-2</v>
      </c>
      <c r="I105" s="2">
        <v>4.4560185185185203E-2</v>
      </c>
      <c r="J105" s="2">
        <v>5.0415512465373999E-2</v>
      </c>
      <c r="K105" s="2">
        <v>5.43248945147679E-2</v>
      </c>
      <c r="L105" s="2">
        <v>1.2006003001500801E-2</v>
      </c>
      <c r="M105" s="2">
        <v>3.6950074147306E-2</v>
      </c>
      <c r="N105" s="2">
        <v>5.6012394231915098E-2</v>
      </c>
      <c r="O105" s="3">
        <v>0.16838080168776401</v>
      </c>
      <c r="P105" s="3">
        <v>0.50492527173913004</v>
      </c>
    </row>
    <row r="106" spans="1:16" x14ac:dyDescent="0.3">
      <c r="A106" s="8" t="s">
        <v>17</v>
      </c>
      <c r="B106" s="8" t="s">
        <v>52</v>
      </c>
      <c r="C106" s="2">
        <v>4.6146293568973998E-2</v>
      </c>
      <c r="D106" s="2">
        <v>8.7282965743782304E-2</v>
      </c>
      <c r="E106" s="2">
        <v>7.0781182563659895E-2</v>
      </c>
      <c r="F106" s="2">
        <v>5.3204353083434103E-2</v>
      </c>
      <c r="G106" s="2">
        <v>4.47761194029851E-2</v>
      </c>
      <c r="H106" s="2">
        <v>5.8974358974359001E-2</v>
      </c>
      <c r="I106" s="2">
        <v>6.5375302663438301E-2</v>
      </c>
      <c r="J106" s="2">
        <v>5.4545454545454501E-2</v>
      </c>
      <c r="K106" s="2">
        <v>8.5283251231527094E-2</v>
      </c>
      <c r="L106" s="2">
        <v>2.6099290780141799E-2</v>
      </c>
      <c r="M106" s="2">
        <v>5.8335637268454497E-2</v>
      </c>
      <c r="N106" s="2">
        <v>5.3030303030302997E-2</v>
      </c>
      <c r="O106" s="3">
        <v>0.24107142857142899</v>
      </c>
      <c r="P106" s="3">
        <v>0.73974967630556798</v>
      </c>
    </row>
    <row r="107" spans="1:16" x14ac:dyDescent="0.3">
      <c r="A107" s="8" t="s">
        <v>17</v>
      </c>
      <c r="B107" s="8" t="s">
        <v>53</v>
      </c>
      <c r="C107" s="2">
        <v>6.9506726457399096E-2</v>
      </c>
      <c r="D107" s="2">
        <v>7.5471698113207503E-2</v>
      </c>
      <c r="E107" s="2">
        <v>5.4580896686159799E-2</v>
      </c>
      <c r="F107" s="2">
        <v>7.3937153419593393E-2</v>
      </c>
      <c r="G107" s="2">
        <v>0.11187607573149699</v>
      </c>
      <c r="H107" s="2">
        <v>0.10681114551083599</v>
      </c>
      <c r="I107" s="2">
        <v>6.15384615384615E-2</v>
      </c>
      <c r="J107" s="2">
        <v>8.1686429512516506E-2</v>
      </c>
      <c r="K107" s="2">
        <v>0.119366626065773</v>
      </c>
      <c r="L107" s="2">
        <v>3.2644178454842201E-2</v>
      </c>
      <c r="M107" s="2">
        <v>5.1633298208640703E-2</v>
      </c>
      <c r="N107" s="2">
        <v>9.9198396793587204E-2</v>
      </c>
      <c r="O107" s="3">
        <v>0.33617539585870898</v>
      </c>
      <c r="P107" s="3">
        <v>1.1384015594541901</v>
      </c>
    </row>
    <row r="108" spans="1:16" x14ac:dyDescent="0.3">
      <c r="A108" s="11" t="s">
        <v>18</v>
      </c>
      <c r="B108" s="11" t="s">
        <v>18</v>
      </c>
      <c r="C108" s="3">
        <v>2.8140850758856601E-2</v>
      </c>
      <c r="D108" s="3">
        <v>2.89226598063607E-2</v>
      </c>
      <c r="E108" s="3">
        <v>2.4624955084441201E-2</v>
      </c>
      <c r="F108" s="3">
        <v>2.5673340712409599E-2</v>
      </c>
      <c r="G108" s="3">
        <v>2.74276555961179E-2</v>
      </c>
      <c r="H108" s="3">
        <v>3.4668395291116101E-2</v>
      </c>
      <c r="I108" s="3">
        <v>4.3025090710507002E-2</v>
      </c>
      <c r="J108" s="3">
        <v>-3.3149277750474599E-3</v>
      </c>
      <c r="K108" s="3">
        <v>5.6193137321254201E-2</v>
      </c>
      <c r="L108" s="3">
        <v>6.2119533874644098E-2</v>
      </c>
      <c r="M108" s="3">
        <v>6.18419275973121E-2</v>
      </c>
      <c r="N108" s="3">
        <v>6.4257441011669206E-2</v>
      </c>
      <c r="O108" s="3">
        <v>0.26771988513859801</v>
      </c>
      <c r="P108" s="3">
        <v>0.47232078692058899</v>
      </c>
    </row>
    <row r="109" spans="1:16" x14ac:dyDescent="0.3">
      <c r="A109" s="15"/>
      <c r="B109" s="15"/>
    </row>
    <row r="110" spans="1:16" x14ac:dyDescent="0.3">
      <c r="A110" s="13" t="s">
        <v>42</v>
      </c>
      <c r="B110" s="15"/>
    </row>
    <row r="111" spans="1:16" x14ac:dyDescent="0.3">
      <c r="A111" s="14" t="s">
        <v>43</v>
      </c>
      <c r="B111" s="15"/>
    </row>
    <row r="112" spans="1:16" x14ac:dyDescent="0.3">
      <c r="A112" s="14" t="s">
        <v>44</v>
      </c>
      <c r="B112" s="15"/>
    </row>
    <row r="113" spans="1:2" x14ac:dyDescent="0.3">
      <c r="A113" s="14" t="s">
        <v>45</v>
      </c>
      <c r="B113" s="15"/>
    </row>
    <row r="114" spans="1:2" x14ac:dyDescent="0.3">
      <c r="A114" s="14" t="s">
        <v>46</v>
      </c>
      <c r="B114" s="15"/>
    </row>
    <row r="115" spans="1:2" x14ac:dyDescent="0.3">
      <c r="A115" s="14" t="s">
        <v>47</v>
      </c>
      <c r="B115" s="15"/>
    </row>
    <row r="116" spans="1:2" x14ac:dyDescent="0.3">
      <c r="A116" s="14" t="s">
        <v>56</v>
      </c>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42:O42"/>
    <mergeCell ref="C76:N7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170</v>
      </c>
      <c r="B1" s="15"/>
    </row>
    <row r="2" spans="1:15" ht="15.6" x14ac:dyDescent="0.3">
      <c r="A2" s="12" t="s">
        <v>165</v>
      </c>
      <c r="B2" s="15"/>
    </row>
    <row r="3" spans="1:15" ht="15.6" x14ac:dyDescent="0.3">
      <c r="A3" s="12" t="s">
        <v>35</v>
      </c>
      <c r="B3" s="15"/>
    </row>
    <row r="4" spans="1:15" ht="15.6" x14ac:dyDescent="0.3">
      <c r="A4" s="12" t="s">
        <v>87</v>
      </c>
      <c r="B4" s="15"/>
    </row>
    <row r="5" spans="1:15" x14ac:dyDescent="0.3">
      <c r="A5" s="15"/>
      <c r="B5" s="15"/>
    </row>
    <row r="6" spans="1:15" x14ac:dyDescent="0.3">
      <c r="A6" s="16" t="str">
        <f>HYPERLINK("#'Table of contents'!A40",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81</v>
      </c>
      <c r="C9" s="1">
        <v>12539</v>
      </c>
      <c r="D9" s="1">
        <v>13488</v>
      </c>
      <c r="E9" s="1">
        <v>14293</v>
      </c>
      <c r="F9" s="1">
        <v>14999</v>
      </c>
      <c r="G9" s="1">
        <v>15850</v>
      </c>
      <c r="H9" s="1">
        <v>16659</v>
      </c>
      <c r="I9" s="1">
        <v>17443</v>
      </c>
      <c r="J9" s="1">
        <v>18148</v>
      </c>
      <c r="K9" s="1">
        <v>19009</v>
      </c>
      <c r="L9" s="1">
        <v>19655</v>
      </c>
      <c r="M9" s="1">
        <v>20714</v>
      </c>
      <c r="N9" s="1">
        <v>21947</v>
      </c>
      <c r="O9" s="1">
        <v>23001</v>
      </c>
    </row>
    <row r="10" spans="1:15" x14ac:dyDescent="0.3">
      <c r="A10" s="7" t="s">
        <v>13</v>
      </c>
      <c r="B10" s="7" t="s">
        <v>82</v>
      </c>
      <c r="C10" s="1">
        <v>1571</v>
      </c>
      <c r="D10" s="1">
        <v>1648</v>
      </c>
      <c r="E10" s="1">
        <v>1679</v>
      </c>
      <c r="F10" s="1">
        <v>1736</v>
      </c>
      <c r="G10" s="1">
        <v>1808</v>
      </c>
      <c r="H10" s="1">
        <v>1853</v>
      </c>
      <c r="I10" s="1">
        <v>1927</v>
      </c>
      <c r="J10" s="1">
        <v>2023</v>
      </c>
      <c r="K10" s="1">
        <v>2121</v>
      </c>
      <c r="L10" s="1">
        <v>2196</v>
      </c>
      <c r="M10" s="1">
        <v>2335</v>
      </c>
      <c r="N10" s="1">
        <v>2479</v>
      </c>
      <c r="O10" s="1">
        <v>2636</v>
      </c>
    </row>
    <row r="11" spans="1:15" x14ac:dyDescent="0.3">
      <c r="A11" s="7" t="s">
        <v>13</v>
      </c>
      <c r="B11" s="7" t="s">
        <v>83</v>
      </c>
      <c r="C11" s="1">
        <v>920</v>
      </c>
      <c r="D11" s="1">
        <v>967</v>
      </c>
      <c r="E11" s="1">
        <v>1016</v>
      </c>
      <c r="F11" s="1">
        <v>1069</v>
      </c>
      <c r="G11" s="1">
        <v>1156</v>
      </c>
      <c r="H11" s="1">
        <v>1229</v>
      </c>
      <c r="I11" s="1">
        <v>1317</v>
      </c>
      <c r="J11" s="1">
        <v>1397</v>
      </c>
      <c r="K11" s="1">
        <v>1505</v>
      </c>
      <c r="L11" s="1">
        <v>1584</v>
      </c>
      <c r="M11" s="1">
        <v>1723</v>
      </c>
      <c r="N11" s="1">
        <v>1852</v>
      </c>
      <c r="O11" s="1">
        <v>1962</v>
      </c>
    </row>
    <row r="12" spans="1:15" x14ac:dyDescent="0.3">
      <c r="A12" s="7" t="s">
        <v>13</v>
      </c>
      <c r="B12" s="7" t="s">
        <v>84</v>
      </c>
      <c r="C12" s="1">
        <v>34361</v>
      </c>
      <c r="D12" s="1">
        <v>35348</v>
      </c>
      <c r="E12" s="1">
        <v>35853</v>
      </c>
      <c r="F12" s="1">
        <v>36337</v>
      </c>
      <c r="G12" s="1">
        <v>37028</v>
      </c>
      <c r="H12" s="1">
        <v>37866</v>
      </c>
      <c r="I12" s="1">
        <v>38557</v>
      </c>
      <c r="J12" s="1">
        <v>39085</v>
      </c>
      <c r="K12" s="1">
        <v>40002</v>
      </c>
      <c r="L12" s="1">
        <v>40441</v>
      </c>
      <c r="M12" s="1">
        <v>41193</v>
      </c>
      <c r="N12" s="1">
        <v>42220</v>
      </c>
      <c r="O12" s="1">
        <v>42779</v>
      </c>
    </row>
    <row r="13" spans="1:15" x14ac:dyDescent="0.3">
      <c r="A13" s="7" t="s">
        <v>13</v>
      </c>
      <c r="B13" s="7" t="s">
        <v>17</v>
      </c>
      <c r="C13" s="1">
        <v>1509</v>
      </c>
      <c r="D13" s="1">
        <v>1582</v>
      </c>
      <c r="E13" s="1">
        <v>1652</v>
      </c>
      <c r="F13" s="1">
        <v>1705</v>
      </c>
      <c r="G13" s="1">
        <v>1794</v>
      </c>
      <c r="H13" s="1">
        <v>1896</v>
      </c>
      <c r="I13" s="1">
        <v>1996</v>
      </c>
      <c r="J13" s="1">
        <v>2127</v>
      </c>
      <c r="K13" s="1">
        <v>2285</v>
      </c>
      <c r="L13" s="1">
        <v>2470</v>
      </c>
      <c r="M13" s="1">
        <v>2730</v>
      </c>
      <c r="N13" s="1">
        <v>3020</v>
      </c>
      <c r="O13" s="1">
        <v>3267</v>
      </c>
    </row>
    <row r="14" spans="1:15" x14ac:dyDescent="0.3">
      <c r="A14" s="7" t="s">
        <v>13</v>
      </c>
      <c r="B14" s="7" t="s">
        <v>85</v>
      </c>
      <c r="C14" s="1">
        <v>3439</v>
      </c>
      <c r="D14" s="1">
        <v>3445</v>
      </c>
      <c r="E14" s="1">
        <v>3358</v>
      </c>
      <c r="F14" s="1">
        <v>3325</v>
      </c>
      <c r="G14" s="1">
        <v>3418</v>
      </c>
      <c r="H14" s="1">
        <v>3477</v>
      </c>
      <c r="I14" s="1">
        <v>3507</v>
      </c>
      <c r="J14" s="1">
        <v>3546</v>
      </c>
      <c r="K14" s="1">
        <v>3611</v>
      </c>
      <c r="L14" s="1">
        <v>3649</v>
      </c>
      <c r="M14" s="1">
        <v>3346</v>
      </c>
      <c r="N14" s="1">
        <v>3085</v>
      </c>
      <c r="O14" s="1">
        <v>3035</v>
      </c>
    </row>
    <row r="15" spans="1:15" x14ac:dyDescent="0.3">
      <c r="A15" s="7" t="s">
        <v>14</v>
      </c>
      <c r="B15" s="7" t="s">
        <v>81</v>
      </c>
      <c r="C15" s="1">
        <v>126</v>
      </c>
      <c r="D15" s="1">
        <v>135</v>
      </c>
      <c r="E15" s="1">
        <v>138</v>
      </c>
      <c r="F15" s="1">
        <v>136</v>
      </c>
      <c r="G15" s="1">
        <v>145</v>
      </c>
      <c r="H15" s="1">
        <v>147</v>
      </c>
      <c r="I15" s="1">
        <v>152</v>
      </c>
      <c r="J15" s="1">
        <v>149</v>
      </c>
      <c r="K15" s="1">
        <v>158</v>
      </c>
      <c r="L15" s="1">
        <v>166</v>
      </c>
      <c r="M15" s="1">
        <v>169</v>
      </c>
      <c r="N15" s="1">
        <v>163</v>
      </c>
      <c r="O15" s="1">
        <v>164</v>
      </c>
    </row>
    <row r="16" spans="1:15" x14ac:dyDescent="0.3">
      <c r="A16" s="7" t="s">
        <v>14</v>
      </c>
      <c r="B16" s="7" t="s">
        <v>82</v>
      </c>
      <c r="C16" s="1">
        <v>18</v>
      </c>
      <c r="D16" s="1">
        <v>18</v>
      </c>
      <c r="E16" s="1">
        <v>17</v>
      </c>
      <c r="F16" s="1">
        <v>16</v>
      </c>
      <c r="G16" s="1">
        <v>16</v>
      </c>
      <c r="H16" s="1">
        <v>20</v>
      </c>
      <c r="I16" s="1">
        <v>17</v>
      </c>
      <c r="J16" s="1">
        <v>18</v>
      </c>
      <c r="K16" s="1">
        <v>20</v>
      </c>
      <c r="L16" s="1">
        <v>20</v>
      </c>
      <c r="M16" s="1">
        <v>20</v>
      </c>
      <c r="N16" s="1">
        <v>24</v>
      </c>
      <c r="O16" s="1">
        <v>25</v>
      </c>
    </row>
    <row r="17" spans="1:15" x14ac:dyDescent="0.3">
      <c r="A17" s="7" t="s">
        <v>14</v>
      </c>
      <c r="B17" s="7" t="s">
        <v>83</v>
      </c>
      <c r="C17" s="1">
        <v>12</v>
      </c>
      <c r="D17" s="1">
        <v>12</v>
      </c>
      <c r="E17" s="1">
        <v>13</v>
      </c>
      <c r="F17" s="1">
        <v>12</v>
      </c>
      <c r="G17" s="1">
        <v>15</v>
      </c>
      <c r="H17" s="1">
        <v>17</v>
      </c>
      <c r="I17" s="1">
        <v>17</v>
      </c>
      <c r="J17" s="1">
        <v>20</v>
      </c>
      <c r="K17" s="1">
        <v>21</v>
      </c>
      <c r="L17" s="1">
        <v>24</v>
      </c>
      <c r="M17" s="1">
        <v>25</v>
      </c>
      <c r="N17" s="1">
        <v>24</v>
      </c>
      <c r="O17" s="1">
        <v>23</v>
      </c>
    </row>
    <row r="18" spans="1:15" x14ac:dyDescent="0.3">
      <c r="A18" s="7" t="s">
        <v>14</v>
      </c>
      <c r="B18" s="7" t="s">
        <v>84</v>
      </c>
      <c r="C18" s="1">
        <v>1317</v>
      </c>
      <c r="D18" s="1">
        <v>1368</v>
      </c>
      <c r="E18" s="1">
        <v>1392</v>
      </c>
      <c r="F18" s="1">
        <v>1417</v>
      </c>
      <c r="G18" s="1">
        <v>1491</v>
      </c>
      <c r="H18" s="1">
        <v>1518</v>
      </c>
      <c r="I18" s="1">
        <v>1578</v>
      </c>
      <c r="J18" s="1">
        <v>1633</v>
      </c>
      <c r="K18" s="1">
        <v>1703</v>
      </c>
      <c r="L18" s="1">
        <v>1779</v>
      </c>
      <c r="M18" s="1">
        <v>1886</v>
      </c>
      <c r="N18" s="1">
        <v>1986</v>
      </c>
      <c r="O18" s="1">
        <v>2038</v>
      </c>
    </row>
    <row r="19" spans="1:15" x14ac:dyDescent="0.3">
      <c r="A19" s="7" t="s">
        <v>14</v>
      </c>
      <c r="B19" s="7" t="s">
        <v>17</v>
      </c>
      <c r="C19" s="1">
        <v>19</v>
      </c>
      <c r="D19" s="1">
        <v>21</v>
      </c>
      <c r="E19" s="1">
        <v>20</v>
      </c>
      <c r="F19" s="1">
        <v>22</v>
      </c>
      <c r="G19" s="1">
        <v>23</v>
      </c>
      <c r="H19" s="1">
        <v>25</v>
      </c>
      <c r="I19" s="1">
        <v>26</v>
      </c>
      <c r="J19" s="1">
        <v>28</v>
      </c>
      <c r="K19" s="1">
        <v>29</v>
      </c>
      <c r="L19" s="1">
        <v>30</v>
      </c>
      <c r="M19" s="1">
        <v>35</v>
      </c>
      <c r="N19" s="1">
        <v>38</v>
      </c>
      <c r="O19" s="1">
        <v>38</v>
      </c>
    </row>
    <row r="20" spans="1:15" x14ac:dyDescent="0.3">
      <c r="A20" s="7" t="s">
        <v>14</v>
      </c>
      <c r="B20" s="7" t="s">
        <v>85</v>
      </c>
      <c r="C20" s="1">
        <v>291</v>
      </c>
      <c r="D20" s="1">
        <v>293</v>
      </c>
      <c r="E20" s="1">
        <v>296</v>
      </c>
      <c r="F20" s="1">
        <v>291</v>
      </c>
      <c r="G20" s="1">
        <v>291</v>
      </c>
      <c r="H20" s="1">
        <v>286</v>
      </c>
      <c r="I20" s="1">
        <v>278</v>
      </c>
      <c r="J20" s="1">
        <v>269</v>
      </c>
      <c r="K20" s="1">
        <v>271</v>
      </c>
      <c r="L20" s="1">
        <v>266</v>
      </c>
      <c r="M20" s="1">
        <v>221</v>
      </c>
      <c r="N20" s="1">
        <v>170</v>
      </c>
      <c r="O20" s="1">
        <v>152</v>
      </c>
    </row>
    <row r="21" spans="1:15" x14ac:dyDescent="0.3">
      <c r="A21" s="7" t="s">
        <v>15</v>
      </c>
      <c r="B21" s="7" t="s">
        <v>81</v>
      </c>
      <c r="C21" s="1">
        <v>550</v>
      </c>
      <c r="D21" s="1">
        <v>630</v>
      </c>
      <c r="E21" s="1">
        <v>687</v>
      </c>
      <c r="F21" s="1">
        <v>701</v>
      </c>
      <c r="G21" s="1">
        <v>740</v>
      </c>
      <c r="H21" s="1">
        <v>769</v>
      </c>
      <c r="I21" s="1">
        <v>807</v>
      </c>
      <c r="J21" s="1">
        <v>842</v>
      </c>
      <c r="K21" s="1">
        <v>896</v>
      </c>
      <c r="L21" s="1">
        <v>930</v>
      </c>
      <c r="M21" s="1">
        <v>963</v>
      </c>
      <c r="N21" s="1">
        <v>1007</v>
      </c>
      <c r="O21" s="1">
        <v>1043</v>
      </c>
    </row>
    <row r="22" spans="1:15" x14ac:dyDescent="0.3">
      <c r="A22" s="7" t="s">
        <v>15</v>
      </c>
      <c r="B22" s="7" t="s">
        <v>82</v>
      </c>
      <c r="C22" s="1">
        <v>50</v>
      </c>
      <c r="D22" s="1">
        <v>51</v>
      </c>
      <c r="E22" s="1">
        <v>60</v>
      </c>
      <c r="F22" s="1">
        <v>59</v>
      </c>
      <c r="G22" s="1">
        <v>64</v>
      </c>
      <c r="H22" s="1">
        <v>59</v>
      </c>
      <c r="I22" s="1">
        <v>69</v>
      </c>
      <c r="J22" s="1">
        <v>73</v>
      </c>
      <c r="K22" s="1">
        <v>72</v>
      </c>
      <c r="L22" s="1">
        <v>69</v>
      </c>
      <c r="M22" s="1">
        <v>74</v>
      </c>
      <c r="N22" s="1">
        <v>79</v>
      </c>
      <c r="O22" s="1">
        <v>78</v>
      </c>
    </row>
    <row r="23" spans="1:15" x14ac:dyDescent="0.3">
      <c r="A23" s="7" t="s">
        <v>15</v>
      </c>
      <c r="B23" s="7" t="s">
        <v>83</v>
      </c>
      <c r="C23" s="1">
        <v>54</v>
      </c>
      <c r="D23" s="1">
        <v>56</v>
      </c>
      <c r="E23" s="1">
        <v>57</v>
      </c>
      <c r="F23" s="1">
        <v>60</v>
      </c>
      <c r="G23" s="1">
        <v>66</v>
      </c>
      <c r="H23" s="1">
        <v>69</v>
      </c>
      <c r="I23" s="1">
        <v>75</v>
      </c>
      <c r="J23" s="1">
        <v>81</v>
      </c>
      <c r="K23" s="1">
        <v>90</v>
      </c>
      <c r="L23" s="1">
        <v>90</v>
      </c>
      <c r="M23" s="1">
        <v>101</v>
      </c>
      <c r="N23" s="1">
        <v>109</v>
      </c>
      <c r="O23" s="1">
        <v>120</v>
      </c>
    </row>
    <row r="24" spans="1:15" x14ac:dyDescent="0.3">
      <c r="A24" s="7" t="s">
        <v>15</v>
      </c>
      <c r="B24" s="7" t="s">
        <v>84</v>
      </c>
      <c r="C24" s="1">
        <v>4030</v>
      </c>
      <c r="D24" s="1">
        <v>4111</v>
      </c>
      <c r="E24" s="1">
        <v>4178</v>
      </c>
      <c r="F24" s="1">
        <v>4306</v>
      </c>
      <c r="G24" s="1">
        <v>4377</v>
      </c>
      <c r="H24" s="1">
        <v>4450</v>
      </c>
      <c r="I24" s="1">
        <v>4560</v>
      </c>
      <c r="J24" s="1">
        <v>4699</v>
      </c>
      <c r="K24" s="1">
        <v>4865</v>
      </c>
      <c r="L24" s="1">
        <v>4998</v>
      </c>
      <c r="M24" s="1">
        <v>5224</v>
      </c>
      <c r="N24" s="1">
        <v>5375</v>
      </c>
      <c r="O24" s="1">
        <v>5467</v>
      </c>
    </row>
    <row r="25" spans="1:15" x14ac:dyDescent="0.3">
      <c r="A25" s="7" t="s">
        <v>15</v>
      </c>
      <c r="B25" s="7" t="s">
        <v>17</v>
      </c>
      <c r="C25" s="1">
        <v>87</v>
      </c>
      <c r="D25" s="1">
        <v>94</v>
      </c>
      <c r="E25" s="1">
        <v>102</v>
      </c>
      <c r="F25" s="1">
        <v>106</v>
      </c>
      <c r="G25" s="1">
        <v>109</v>
      </c>
      <c r="H25" s="1">
        <v>111</v>
      </c>
      <c r="I25" s="1">
        <v>117</v>
      </c>
      <c r="J25" s="1">
        <v>119</v>
      </c>
      <c r="K25" s="1">
        <v>127</v>
      </c>
      <c r="L25" s="1">
        <v>123</v>
      </c>
      <c r="M25" s="1">
        <v>131</v>
      </c>
      <c r="N25" s="1">
        <v>136</v>
      </c>
      <c r="O25" s="1">
        <v>145</v>
      </c>
    </row>
    <row r="26" spans="1:15" x14ac:dyDescent="0.3">
      <c r="A26" s="7" t="s">
        <v>15</v>
      </c>
      <c r="B26" s="7" t="s">
        <v>85</v>
      </c>
      <c r="C26" s="1">
        <v>1057</v>
      </c>
      <c r="D26" s="1">
        <v>1052</v>
      </c>
      <c r="E26" s="1">
        <v>1037</v>
      </c>
      <c r="F26" s="1">
        <v>1008</v>
      </c>
      <c r="G26" s="1">
        <v>1009</v>
      </c>
      <c r="H26" s="1">
        <v>1002</v>
      </c>
      <c r="I26" s="1">
        <v>984</v>
      </c>
      <c r="J26" s="1">
        <v>958</v>
      </c>
      <c r="K26" s="1">
        <v>945</v>
      </c>
      <c r="L26" s="1">
        <v>949</v>
      </c>
      <c r="M26" s="1">
        <v>811</v>
      </c>
      <c r="N26" s="1">
        <v>685</v>
      </c>
      <c r="O26" s="1">
        <v>623</v>
      </c>
    </row>
    <row r="27" spans="1:15" x14ac:dyDescent="0.3">
      <c r="A27" s="7" t="s">
        <v>16</v>
      </c>
      <c r="B27" s="7" t="s">
        <v>81</v>
      </c>
      <c r="C27" s="1">
        <v>585</v>
      </c>
      <c r="D27" s="1">
        <v>619</v>
      </c>
      <c r="E27" s="1">
        <v>662</v>
      </c>
      <c r="F27" s="1">
        <v>692</v>
      </c>
      <c r="G27" s="1">
        <v>722</v>
      </c>
      <c r="H27" s="1">
        <v>719</v>
      </c>
      <c r="I27" s="1">
        <v>744</v>
      </c>
      <c r="J27" s="1">
        <v>760</v>
      </c>
      <c r="K27" s="1">
        <v>794</v>
      </c>
      <c r="L27" s="1">
        <v>828</v>
      </c>
      <c r="M27" s="1">
        <v>851</v>
      </c>
      <c r="N27" s="1">
        <v>893</v>
      </c>
      <c r="O27" s="1">
        <v>915</v>
      </c>
    </row>
    <row r="28" spans="1:15" x14ac:dyDescent="0.3">
      <c r="A28" s="7" t="s">
        <v>16</v>
      </c>
      <c r="B28" s="7" t="s">
        <v>82</v>
      </c>
      <c r="C28" s="1">
        <v>47</v>
      </c>
      <c r="D28" s="1">
        <v>50</v>
      </c>
      <c r="E28" s="1">
        <v>48</v>
      </c>
      <c r="F28" s="1">
        <v>53</v>
      </c>
      <c r="G28" s="1">
        <v>63</v>
      </c>
      <c r="H28" s="1">
        <v>59</v>
      </c>
      <c r="I28" s="1">
        <v>63</v>
      </c>
      <c r="J28" s="1">
        <v>64</v>
      </c>
      <c r="K28" s="1">
        <v>71</v>
      </c>
      <c r="L28" s="1">
        <v>73</v>
      </c>
      <c r="M28" s="1">
        <v>86</v>
      </c>
      <c r="N28" s="1">
        <v>86</v>
      </c>
      <c r="O28" s="1">
        <v>86</v>
      </c>
    </row>
    <row r="29" spans="1:15" x14ac:dyDescent="0.3">
      <c r="A29" s="7" t="s">
        <v>16</v>
      </c>
      <c r="B29" s="7" t="s">
        <v>83</v>
      </c>
      <c r="C29" s="1">
        <v>35</v>
      </c>
      <c r="D29" s="1">
        <v>35</v>
      </c>
      <c r="E29" s="1">
        <v>33</v>
      </c>
      <c r="F29" s="1">
        <v>41</v>
      </c>
      <c r="G29" s="1">
        <v>40</v>
      </c>
      <c r="H29" s="1">
        <v>44</v>
      </c>
      <c r="I29" s="1">
        <v>48</v>
      </c>
      <c r="J29" s="1">
        <v>55</v>
      </c>
      <c r="K29" s="1">
        <v>63</v>
      </c>
      <c r="L29" s="1">
        <v>66</v>
      </c>
      <c r="M29" s="1">
        <v>67</v>
      </c>
      <c r="N29" s="1">
        <v>74</v>
      </c>
      <c r="O29" s="1">
        <v>81</v>
      </c>
    </row>
    <row r="30" spans="1:15" x14ac:dyDescent="0.3">
      <c r="A30" s="7" t="s">
        <v>16</v>
      </c>
      <c r="B30" s="7" t="s">
        <v>84</v>
      </c>
      <c r="C30" s="1">
        <v>1741</v>
      </c>
      <c r="D30" s="1">
        <v>1775</v>
      </c>
      <c r="E30" s="1">
        <v>1763</v>
      </c>
      <c r="F30" s="1">
        <v>1774</v>
      </c>
      <c r="G30" s="1">
        <v>1788</v>
      </c>
      <c r="H30" s="1">
        <v>1840</v>
      </c>
      <c r="I30" s="1">
        <v>1877</v>
      </c>
      <c r="J30" s="1">
        <v>1919</v>
      </c>
      <c r="K30" s="1">
        <v>2016</v>
      </c>
      <c r="L30" s="1">
        <v>2080</v>
      </c>
      <c r="M30" s="1">
        <v>2151</v>
      </c>
      <c r="N30" s="1">
        <v>2241</v>
      </c>
      <c r="O30" s="1">
        <v>2300</v>
      </c>
    </row>
    <row r="31" spans="1:15" x14ac:dyDescent="0.3">
      <c r="A31" s="7" t="s">
        <v>16</v>
      </c>
      <c r="B31" s="7" t="s">
        <v>17</v>
      </c>
      <c r="C31" s="1">
        <v>80</v>
      </c>
      <c r="D31" s="1">
        <v>83</v>
      </c>
      <c r="E31" s="1">
        <v>85</v>
      </c>
      <c r="F31" s="1">
        <v>81</v>
      </c>
      <c r="G31" s="1">
        <v>90</v>
      </c>
      <c r="H31" s="1">
        <v>96</v>
      </c>
      <c r="I31" s="1">
        <v>100</v>
      </c>
      <c r="J31" s="1">
        <v>111</v>
      </c>
      <c r="K31" s="1">
        <v>114</v>
      </c>
      <c r="L31" s="1">
        <v>124</v>
      </c>
      <c r="M31" s="1">
        <v>142</v>
      </c>
      <c r="N31" s="1">
        <v>149</v>
      </c>
      <c r="O31" s="1">
        <v>161</v>
      </c>
    </row>
    <row r="32" spans="1:15" x14ac:dyDescent="0.3">
      <c r="A32" s="7" t="s">
        <v>16</v>
      </c>
      <c r="B32" s="7" t="s">
        <v>85</v>
      </c>
      <c r="C32" s="1">
        <v>460</v>
      </c>
      <c r="D32" s="1">
        <v>459</v>
      </c>
      <c r="E32" s="1">
        <v>445</v>
      </c>
      <c r="F32" s="1">
        <v>429</v>
      </c>
      <c r="G32" s="1">
        <v>432</v>
      </c>
      <c r="H32" s="1">
        <v>435</v>
      </c>
      <c r="I32" s="1">
        <v>421</v>
      </c>
      <c r="J32" s="1">
        <v>410</v>
      </c>
      <c r="K32" s="1">
        <v>408</v>
      </c>
      <c r="L32" s="1">
        <v>398</v>
      </c>
      <c r="M32" s="1">
        <v>329</v>
      </c>
      <c r="N32" s="1">
        <v>293</v>
      </c>
      <c r="O32" s="1">
        <v>278</v>
      </c>
    </row>
    <row r="33" spans="1:15" x14ac:dyDescent="0.3">
      <c r="A33" s="7" t="s">
        <v>17</v>
      </c>
      <c r="B33" s="7" t="s">
        <v>81</v>
      </c>
      <c r="C33" s="1">
        <v>673</v>
      </c>
      <c r="D33" s="1">
        <v>688</v>
      </c>
      <c r="E33" s="1">
        <v>527</v>
      </c>
      <c r="F33" s="1">
        <v>357</v>
      </c>
      <c r="G33" s="1">
        <v>262</v>
      </c>
      <c r="H33" s="1">
        <v>234</v>
      </c>
      <c r="I33" s="1">
        <v>236</v>
      </c>
      <c r="J33" s="1">
        <v>231</v>
      </c>
      <c r="K33" s="1">
        <v>285</v>
      </c>
      <c r="L33" s="1">
        <v>296</v>
      </c>
      <c r="M33" s="1">
        <v>281</v>
      </c>
      <c r="N33" s="1">
        <v>308</v>
      </c>
      <c r="O33" s="1">
        <v>362</v>
      </c>
    </row>
    <row r="34" spans="1:15" x14ac:dyDescent="0.3">
      <c r="A34" s="7" t="s">
        <v>17</v>
      </c>
      <c r="B34" s="7" t="s">
        <v>82</v>
      </c>
      <c r="C34" s="1">
        <v>129</v>
      </c>
      <c r="D34" s="1">
        <v>117</v>
      </c>
      <c r="E34" s="1">
        <v>102</v>
      </c>
      <c r="F34" s="1">
        <v>59</v>
      </c>
      <c r="G34" s="1">
        <v>45</v>
      </c>
      <c r="H34" s="1">
        <v>46</v>
      </c>
      <c r="I34" s="1">
        <v>43</v>
      </c>
      <c r="J34" s="1">
        <v>49</v>
      </c>
      <c r="K34" s="1">
        <v>57</v>
      </c>
      <c r="L34" s="1">
        <v>50</v>
      </c>
      <c r="M34" s="1">
        <v>50</v>
      </c>
      <c r="N34" s="1">
        <v>59</v>
      </c>
      <c r="O34" s="1">
        <v>69</v>
      </c>
    </row>
    <row r="35" spans="1:15" x14ac:dyDescent="0.3">
      <c r="A35" s="7" t="s">
        <v>17</v>
      </c>
      <c r="B35" s="7" t="s">
        <v>83</v>
      </c>
      <c r="C35" s="1">
        <v>60</v>
      </c>
      <c r="D35" s="1">
        <v>65</v>
      </c>
      <c r="E35" s="1">
        <v>59</v>
      </c>
      <c r="F35" s="1">
        <v>41</v>
      </c>
      <c r="G35" s="1">
        <v>19</v>
      </c>
      <c r="H35" s="1">
        <v>20</v>
      </c>
      <c r="I35" s="1">
        <v>17</v>
      </c>
      <c r="J35" s="1">
        <v>16</v>
      </c>
      <c r="K35" s="1">
        <v>24</v>
      </c>
      <c r="L35" s="1">
        <v>25</v>
      </c>
      <c r="M35" s="1">
        <v>32</v>
      </c>
      <c r="N35" s="1">
        <v>42</v>
      </c>
      <c r="O35" s="1">
        <v>45</v>
      </c>
    </row>
    <row r="36" spans="1:15" x14ac:dyDescent="0.3">
      <c r="A36" s="7" t="s">
        <v>17</v>
      </c>
      <c r="B36" s="7" t="s">
        <v>84</v>
      </c>
      <c r="C36" s="1">
        <v>3383</v>
      </c>
      <c r="D36" s="1">
        <v>3350</v>
      </c>
      <c r="E36" s="1">
        <v>3032</v>
      </c>
      <c r="F36" s="1">
        <v>2001</v>
      </c>
      <c r="G36" s="1">
        <v>1497</v>
      </c>
      <c r="H36" s="1">
        <v>1319</v>
      </c>
      <c r="I36" s="1">
        <v>1280</v>
      </c>
      <c r="J36" s="1">
        <v>1218</v>
      </c>
      <c r="K36" s="1">
        <v>1322</v>
      </c>
      <c r="L36" s="1">
        <v>1195</v>
      </c>
      <c r="M36" s="1">
        <v>1091</v>
      </c>
      <c r="N36" s="1">
        <v>1084</v>
      </c>
      <c r="O36" s="1">
        <v>1290</v>
      </c>
    </row>
    <row r="37" spans="1:15" x14ac:dyDescent="0.3">
      <c r="A37" s="7" t="s">
        <v>17</v>
      </c>
      <c r="B37" s="7" t="s">
        <v>17</v>
      </c>
      <c r="C37" s="1">
        <v>179</v>
      </c>
      <c r="D37" s="1">
        <v>180</v>
      </c>
      <c r="E37" s="1">
        <v>141</v>
      </c>
      <c r="F37" s="1">
        <v>100</v>
      </c>
      <c r="G37" s="1">
        <v>66</v>
      </c>
      <c r="H37" s="1">
        <v>74</v>
      </c>
      <c r="I37" s="1">
        <v>72</v>
      </c>
      <c r="J37" s="1">
        <v>74</v>
      </c>
      <c r="K37" s="1">
        <v>84</v>
      </c>
      <c r="L37" s="1">
        <v>84</v>
      </c>
      <c r="M37" s="1">
        <v>77</v>
      </c>
      <c r="N37" s="1">
        <v>83</v>
      </c>
      <c r="O37" s="1">
        <v>101</v>
      </c>
    </row>
    <row r="38" spans="1:15" x14ac:dyDescent="0.3">
      <c r="A38" s="7" t="s">
        <v>17</v>
      </c>
      <c r="B38" s="7" t="s">
        <v>85</v>
      </c>
      <c r="C38" s="1">
        <v>1256</v>
      </c>
      <c r="D38" s="1">
        <v>1025</v>
      </c>
      <c r="E38" s="1">
        <v>651</v>
      </c>
      <c r="F38" s="1">
        <v>348</v>
      </c>
      <c r="G38" s="1">
        <v>232</v>
      </c>
      <c r="H38" s="1">
        <v>184</v>
      </c>
      <c r="I38" s="1">
        <v>170</v>
      </c>
      <c r="J38" s="1">
        <v>168</v>
      </c>
      <c r="K38" s="1">
        <v>165</v>
      </c>
      <c r="L38" s="1">
        <v>144</v>
      </c>
      <c r="M38" s="1">
        <v>103</v>
      </c>
      <c r="N38" s="1">
        <v>93</v>
      </c>
      <c r="O38" s="1">
        <v>100</v>
      </c>
    </row>
    <row r="39" spans="1:15" x14ac:dyDescent="0.3">
      <c r="A39" s="10" t="s">
        <v>18</v>
      </c>
      <c r="B39" s="10" t="s">
        <v>18</v>
      </c>
      <c r="C39" s="5">
        <v>70578</v>
      </c>
      <c r="D39" s="5">
        <v>72765</v>
      </c>
      <c r="E39" s="5">
        <v>73396</v>
      </c>
      <c r="F39" s="5">
        <v>73281</v>
      </c>
      <c r="G39" s="5">
        <v>74656</v>
      </c>
      <c r="H39" s="5">
        <v>76523</v>
      </c>
      <c r="I39" s="5">
        <v>78498</v>
      </c>
      <c r="J39" s="5">
        <v>80290</v>
      </c>
      <c r="K39" s="5">
        <v>83133</v>
      </c>
      <c r="L39" s="5">
        <v>84802</v>
      </c>
      <c r="M39" s="5">
        <v>86961</v>
      </c>
      <c r="N39" s="5">
        <v>89804</v>
      </c>
      <c r="O39" s="5">
        <v>92384</v>
      </c>
    </row>
    <row r="40" spans="1:15" x14ac:dyDescent="0.3">
      <c r="A40" s="15"/>
      <c r="B40" s="15"/>
    </row>
    <row r="41" spans="1:15" x14ac:dyDescent="0.3">
      <c r="A41" s="15"/>
      <c r="B41" s="15"/>
    </row>
    <row r="42" spans="1:15" x14ac:dyDescent="0.3">
      <c r="A42" s="15"/>
      <c r="B42" s="15"/>
      <c r="C42" s="18" t="s">
        <v>37</v>
      </c>
      <c r="D42" s="19"/>
      <c r="E42" s="19"/>
      <c r="F42" s="19"/>
      <c r="G42" s="19"/>
      <c r="H42" s="19"/>
      <c r="I42" s="19"/>
      <c r="J42" s="19"/>
      <c r="K42" s="19"/>
      <c r="L42" s="19"/>
      <c r="M42" s="19"/>
      <c r="N42" s="19"/>
      <c r="O42" s="19"/>
    </row>
    <row r="43" spans="1:15" x14ac:dyDescent="0.3">
      <c r="A43" s="9" t="s">
        <v>41</v>
      </c>
      <c r="B43" s="9" t="s">
        <v>41</v>
      </c>
      <c r="C43" s="4" t="s">
        <v>0</v>
      </c>
      <c r="D43" s="4" t="s">
        <v>1</v>
      </c>
      <c r="E43" s="4" t="s">
        <v>2</v>
      </c>
      <c r="F43" s="4" t="s">
        <v>3</v>
      </c>
      <c r="G43" s="4" t="s">
        <v>4</v>
      </c>
      <c r="H43" s="4" t="s">
        <v>5</v>
      </c>
      <c r="I43" s="4" t="s">
        <v>6</v>
      </c>
      <c r="J43" s="4" t="s">
        <v>7</v>
      </c>
      <c r="K43" s="4" t="s">
        <v>8</v>
      </c>
      <c r="L43" s="4" t="s">
        <v>9</v>
      </c>
      <c r="M43" s="4" t="s">
        <v>10</v>
      </c>
      <c r="N43" s="4" t="s">
        <v>11</v>
      </c>
      <c r="O43" s="4" t="s">
        <v>12</v>
      </c>
    </row>
    <row r="44" spans="1:15" x14ac:dyDescent="0.3">
      <c r="A44" s="8" t="s">
        <v>13</v>
      </c>
      <c r="B44" s="8" t="s">
        <v>81</v>
      </c>
      <c r="C44" s="2">
        <v>0.23075507462411901</v>
      </c>
      <c r="D44" s="2">
        <v>0.238818655051524</v>
      </c>
      <c r="E44" s="2">
        <v>0.24706573784377101</v>
      </c>
      <c r="F44" s="2">
        <v>0.253485660205168</v>
      </c>
      <c r="G44" s="2">
        <v>0.25960625020473699</v>
      </c>
      <c r="H44" s="2">
        <v>0.26451254366465499</v>
      </c>
      <c r="I44" s="2">
        <v>0.26940244335644897</v>
      </c>
      <c r="J44" s="2">
        <v>0.27361818894551199</v>
      </c>
      <c r="K44" s="2">
        <v>0.27737002611880401</v>
      </c>
      <c r="L44" s="2">
        <v>0.28080577184084599</v>
      </c>
      <c r="M44" s="2">
        <v>0.28753071167807198</v>
      </c>
      <c r="N44" s="2">
        <v>0.29418388000482598</v>
      </c>
      <c r="O44" s="2">
        <v>0.299960876369327</v>
      </c>
    </row>
    <row r="45" spans="1:15" x14ac:dyDescent="0.3">
      <c r="A45" s="8" t="s">
        <v>13</v>
      </c>
      <c r="B45" s="8" t="s">
        <v>82</v>
      </c>
      <c r="C45" s="2">
        <v>2.8911095161854299E-2</v>
      </c>
      <c r="D45" s="2">
        <v>2.9179503523495898E-2</v>
      </c>
      <c r="E45" s="2">
        <v>2.9022834523171601E-2</v>
      </c>
      <c r="F45" s="2">
        <v>2.9338696320832799E-2</v>
      </c>
      <c r="G45" s="2">
        <v>2.9613129360893602E-2</v>
      </c>
      <c r="H45" s="2">
        <v>2.9422038742457898E-2</v>
      </c>
      <c r="I45" s="2">
        <v>2.9761996694827601E-2</v>
      </c>
      <c r="J45" s="2">
        <v>3.0500859391490501E-2</v>
      </c>
      <c r="K45" s="2">
        <v>3.0948594107948001E-2</v>
      </c>
      <c r="L45" s="2">
        <v>3.1373669547824799E-2</v>
      </c>
      <c r="M45" s="2">
        <v>3.2412098666037399E-2</v>
      </c>
      <c r="N45" s="2">
        <v>3.3229226706700803E-2</v>
      </c>
      <c r="O45" s="2">
        <v>3.4376630151278002E-2</v>
      </c>
    </row>
    <row r="46" spans="1:15" x14ac:dyDescent="0.3">
      <c r="A46" s="8" t="s">
        <v>13</v>
      </c>
      <c r="B46" s="8" t="s">
        <v>83</v>
      </c>
      <c r="C46" s="2">
        <v>1.69307495537275E-2</v>
      </c>
      <c r="D46" s="2">
        <v>1.7121711108750302E-2</v>
      </c>
      <c r="E46" s="2">
        <v>1.7562358472627999E-2</v>
      </c>
      <c r="F46" s="2">
        <v>1.80662824694529E-2</v>
      </c>
      <c r="G46" s="2">
        <v>1.8934058374553701E-2</v>
      </c>
      <c r="H46" s="2">
        <v>1.9514131470308001E-2</v>
      </c>
      <c r="I46" s="2">
        <v>2.0340710766522E-2</v>
      </c>
      <c r="J46" s="2">
        <v>2.1062630039501901E-2</v>
      </c>
      <c r="K46" s="2">
        <v>2.19602235419433E-2</v>
      </c>
      <c r="L46" s="2">
        <v>2.2630187870562202E-2</v>
      </c>
      <c r="M46" s="2">
        <v>2.3916936189114502E-2</v>
      </c>
      <c r="N46" s="2">
        <v>2.4824738951516701E-2</v>
      </c>
      <c r="O46" s="2">
        <v>2.55868544600939E-2</v>
      </c>
    </row>
    <row r="47" spans="1:15" x14ac:dyDescent="0.3">
      <c r="A47" s="8" t="s">
        <v>13</v>
      </c>
      <c r="B47" s="8" t="s">
        <v>84</v>
      </c>
      <c r="C47" s="2">
        <v>0.63234509284307805</v>
      </c>
      <c r="D47" s="2">
        <v>0.62587202096391503</v>
      </c>
      <c r="E47" s="2">
        <v>0.61974728181016703</v>
      </c>
      <c r="F47" s="2">
        <v>0.61410150242517403</v>
      </c>
      <c r="G47" s="2">
        <v>0.60647950994201805</v>
      </c>
      <c r="H47" s="2">
        <v>0.60123848840901895</v>
      </c>
      <c r="I47" s="2">
        <v>0.59550249432406099</v>
      </c>
      <c r="J47" s="2">
        <v>0.58928625275155999</v>
      </c>
      <c r="K47" s="2">
        <v>0.58368960938526004</v>
      </c>
      <c r="L47" s="2">
        <v>0.57776984070290704</v>
      </c>
      <c r="M47" s="2">
        <v>0.57179939201288199</v>
      </c>
      <c r="N47" s="2">
        <v>0.56592898408911196</v>
      </c>
      <c r="O47" s="2">
        <v>0.55788993218570704</v>
      </c>
    </row>
    <row r="48" spans="1:15" x14ac:dyDescent="0.3">
      <c r="A48" s="8" t="s">
        <v>13</v>
      </c>
      <c r="B48" s="8" t="s">
        <v>17</v>
      </c>
      <c r="C48" s="2">
        <v>2.7770109865842201E-2</v>
      </c>
      <c r="D48" s="2">
        <v>2.8010906901802499E-2</v>
      </c>
      <c r="E48" s="2">
        <v>2.8556118303918701E-2</v>
      </c>
      <c r="F48" s="2">
        <v>2.88147910293894E-2</v>
      </c>
      <c r="G48" s="2">
        <v>2.9383824155665501E-2</v>
      </c>
      <c r="H48" s="2">
        <v>3.0104795173070801E-2</v>
      </c>
      <c r="I48" s="2">
        <v>3.0827683135898201E-2</v>
      </c>
      <c r="J48" s="2">
        <v>3.2068871935590902E-2</v>
      </c>
      <c r="K48" s="2">
        <v>3.3341601856040202E-2</v>
      </c>
      <c r="L48" s="2">
        <v>3.5288234873919598E-2</v>
      </c>
      <c r="M48" s="2">
        <v>3.78950875196069E-2</v>
      </c>
      <c r="N48" s="2">
        <v>4.0480945806468903E-2</v>
      </c>
      <c r="O48" s="2">
        <v>4.26056338028169E-2</v>
      </c>
    </row>
    <row r="49" spans="1:15" x14ac:dyDescent="0.3">
      <c r="A49" s="8" t="s">
        <v>13</v>
      </c>
      <c r="B49" s="8" t="s">
        <v>85</v>
      </c>
      <c r="C49" s="2">
        <v>6.3287877951379301E-2</v>
      </c>
      <c r="D49" s="2">
        <v>6.0997202450511698E-2</v>
      </c>
      <c r="E49" s="2">
        <v>5.8045669046343201E-2</v>
      </c>
      <c r="F49" s="2">
        <v>5.6193067549982302E-2</v>
      </c>
      <c r="G49" s="2">
        <v>5.5983227962131898E-2</v>
      </c>
      <c r="H49" s="2">
        <v>5.5208002540489E-2</v>
      </c>
      <c r="I49" s="2">
        <v>5.4164671722242E-2</v>
      </c>
      <c r="J49" s="2">
        <v>5.3463196936344701E-2</v>
      </c>
      <c r="K49" s="2">
        <v>5.2689944990004803E-2</v>
      </c>
      <c r="L49" s="2">
        <v>5.2132295163940301E-2</v>
      </c>
      <c r="M49" s="2">
        <v>4.64457739342874E-2</v>
      </c>
      <c r="N49" s="2">
        <v>4.1352224441376401E-2</v>
      </c>
      <c r="O49" s="2">
        <v>3.9580073030777298E-2</v>
      </c>
    </row>
    <row r="50" spans="1:15" x14ac:dyDescent="0.3">
      <c r="A50" s="8" t="s">
        <v>14</v>
      </c>
      <c r="B50" s="8" t="s">
        <v>81</v>
      </c>
      <c r="C50" s="2">
        <v>7.0667414469994402E-2</v>
      </c>
      <c r="D50" s="2">
        <v>7.3091499729290701E-2</v>
      </c>
      <c r="E50" s="2">
        <v>7.3560767590618303E-2</v>
      </c>
      <c r="F50" s="2">
        <v>7.1805702217528994E-2</v>
      </c>
      <c r="G50" s="2">
        <v>7.3195355880868201E-2</v>
      </c>
      <c r="H50" s="2">
        <v>7.3025335320417301E-2</v>
      </c>
      <c r="I50" s="2">
        <v>7.3500967117988397E-2</v>
      </c>
      <c r="J50" s="2">
        <v>7.0382616910722701E-2</v>
      </c>
      <c r="K50" s="2">
        <v>7.1752951861943706E-2</v>
      </c>
      <c r="L50" s="2">
        <v>7.2647702407002204E-2</v>
      </c>
      <c r="M50" s="2">
        <v>7.1731748726655303E-2</v>
      </c>
      <c r="N50" s="2">
        <v>6.7775467775467793E-2</v>
      </c>
      <c r="O50" s="2">
        <v>6.7213114754098399E-2</v>
      </c>
    </row>
    <row r="51" spans="1:15" x14ac:dyDescent="0.3">
      <c r="A51" s="8" t="s">
        <v>14</v>
      </c>
      <c r="B51" s="8" t="s">
        <v>82</v>
      </c>
      <c r="C51" s="2">
        <v>1.00953449242849E-2</v>
      </c>
      <c r="D51" s="2">
        <v>9.7455332972387707E-3</v>
      </c>
      <c r="E51" s="2">
        <v>9.0618336886993597E-3</v>
      </c>
      <c r="F51" s="2">
        <v>8.4477296726504694E-3</v>
      </c>
      <c r="G51" s="2">
        <v>8.07672892478546E-3</v>
      </c>
      <c r="H51" s="2">
        <v>9.9354197714853505E-3</v>
      </c>
      <c r="I51" s="2">
        <v>8.2205029013539595E-3</v>
      </c>
      <c r="J51" s="2">
        <v>8.5025980160604604E-3</v>
      </c>
      <c r="K51" s="2">
        <v>9.0826521344232504E-3</v>
      </c>
      <c r="L51" s="2">
        <v>8.7527352297592995E-3</v>
      </c>
      <c r="M51" s="2">
        <v>8.4889643463497508E-3</v>
      </c>
      <c r="N51" s="2">
        <v>9.9792099792099798E-3</v>
      </c>
      <c r="O51" s="2">
        <v>1.02459016393443E-2</v>
      </c>
    </row>
    <row r="52" spans="1:15" x14ac:dyDescent="0.3">
      <c r="A52" s="8" t="s">
        <v>14</v>
      </c>
      <c r="B52" s="8" t="s">
        <v>83</v>
      </c>
      <c r="C52" s="2">
        <v>6.7302299495232802E-3</v>
      </c>
      <c r="D52" s="2">
        <v>6.4970221981591799E-3</v>
      </c>
      <c r="E52" s="2">
        <v>6.9296375266524497E-3</v>
      </c>
      <c r="F52" s="2">
        <v>6.3357972544878603E-3</v>
      </c>
      <c r="G52" s="2">
        <v>7.5719333669863704E-3</v>
      </c>
      <c r="H52" s="2">
        <v>8.4451068057625409E-3</v>
      </c>
      <c r="I52" s="2">
        <v>8.2205029013539595E-3</v>
      </c>
      <c r="J52" s="2">
        <v>9.4473311289560696E-3</v>
      </c>
      <c r="K52" s="2">
        <v>9.5367847411444093E-3</v>
      </c>
      <c r="L52" s="2">
        <v>1.05032822757112E-2</v>
      </c>
      <c r="M52" s="2">
        <v>1.06112054329372E-2</v>
      </c>
      <c r="N52" s="2">
        <v>9.9792099792099798E-3</v>
      </c>
      <c r="O52" s="2">
        <v>9.4262295081967203E-3</v>
      </c>
    </row>
    <row r="53" spans="1:15" x14ac:dyDescent="0.3">
      <c r="A53" s="8" t="s">
        <v>14</v>
      </c>
      <c r="B53" s="8" t="s">
        <v>84</v>
      </c>
      <c r="C53" s="2">
        <v>0.73864273696017901</v>
      </c>
      <c r="D53" s="2">
        <v>0.74066053059014603</v>
      </c>
      <c r="E53" s="2">
        <v>0.74200426439232403</v>
      </c>
      <c r="F53" s="2">
        <v>0.74815205913410798</v>
      </c>
      <c r="G53" s="2">
        <v>0.75265017667844503</v>
      </c>
      <c r="H53" s="2">
        <v>0.75409836065573799</v>
      </c>
      <c r="I53" s="2">
        <v>0.76305609284332698</v>
      </c>
      <c r="J53" s="2">
        <v>0.77137458667926295</v>
      </c>
      <c r="K53" s="2">
        <v>0.77338782924614002</v>
      </c>
      <c r="L53" s="2">
        <v>0.77855579868709002</v>
      </c>
      <c r="M53" s="2">
        <v>0.80050933786078105</v>
      </c>
      <c r="N53" s="2">
        <v>0.82577962577962605</v>
      </c>
      <c r="O53" s="2">
        <v>0.83524590163934398</v>
      </c>
    </row>
    <row r="54" spans="1:15" x14ac:dyDescent="0.3">
      <c r="A54" s="8" t="s">
        <v>14</v>
      </c>
      <c r="B54" s="8" t="s">
        <v>17</v>
      </c>
      <c r="C54" s="2">
        <v>1.0656197420078501E-2</v>
      </c>
      <c r="D54" s="2">
        <v>1.1369788846778601E-2</v>
      </c>
      <c r="E54" s="2">
        <v>1.06609808102345E-2</v>
      </c>
      <c r="F54" s="2">
        <v>1.16156282998944E-2</v>
      </c>
      <c r="G54" s="2">
        <v>1.16102978293791E-2</v>
      </c>
      <c r="H54" s="2">
        <v>1.24192747143567E-2</v>
      </c>
      <c r="I54" s="2">
        <v>1.25725338491296E-2</v>
      </c>
      <c r="J54" s="2">
        <v>1.3226263580538499E-2</v>
      </c>
      <c r="K54" s="2">
        <v>1.3169845594913699E-2</v>
      </c>
      <c r="L54" s="2">
        <v>1.3129102844638901E-2</v>
      </c>
      <c r="M54" s="2">
        <v>1.4855687606112101E-2</v>
      </c>
      <c r="N54" s="2">
        <v>1.5800415800415801E-2</v>
      </c>
      <c r="O54" s="2">
        <v>1.55737704918033E-2</v>
      </c>
    </row>
    <row r="55" spans="1:15" x14ac:dyDescent="0.3">
      <c r="A55" s="8" t="s">
        <v>14</v>
      </c>
      <c r="B55" s="8" t="s">
        <v>85</v>
      </c>
      <c r="C55" s="2">
        <v>0.163208076275939</v>
      </c>
      <c r="D55" s="2">
        <v>0.15863562533838699</v>
      </c>
      <c r="E55" s="2">
        <v>0.157782515991471</v>
      </c>
      <c r="F55" s="2">
        <v>0.15364308342133101</v>
      </c>
      <c r="G55" s="2">
        <v>0.14689550731953599</v>
      </c>
      <c r="H55" s="2">
        <v>0.14207650273224001</v>
      </c>
      <c r="I55" s="2">
        <v>0.134429400386847</v>
      </c>
      <c r="J55" s="2">
        <v>0.12706660368445899</v>
      </c>
      <c r="K55" s="2">
        <v>0.123069936421435</v>
      </c>
      <c r="L55" s="2">
        <v>0.116411378555799</v>
      </c>
      <c r="M55" s="2">
        <v>9.3803056027164697E-2</v>
      </c>
      <c r="N55" s="2">
        <v>7.0686070686070704E-2</v>
      </c>
      <c r="O55" s="2">
        <v>6.2295081967213103E-2</v>
      </c>
    </row>
    <row r="56" spans="1:15" x14ac:dyDescent="0.3">
      <c r="A56" s="8" t="s">
        <v>15</v>
      </c>
      <c r="B56" s="8" t="s">
        <v>81</v>
      </c>
      <c r="C56" s="2">
        <v>9.43719972546328E-2</v>
      </c>
      <c r="D56" s="2">
        <v>0.105105105105105</v>
      </c>
      <c r="E56" s="2">
        <v>0.112236562653161</v>
      </c>
      <c r="F56" s="2">
        <v>0.112339743589744</v>
      </c>
      <c r="G56" s="2">
        <v>0.11626080125687401</v>
      </c>
      <c r="H56" s="2">
        <v>0.119040247678019</v>
      </c>
      <c r="I56" s="2">
        <v>0.122050816696915</v>
      </c>
      <c r="J56" s="2">
        <v>0.12433549911399901</v>
      </c>
      <c r="K56" s="2">
        <v>0.128091493924232</v>
      </c>
      <c r="L56" s="2">
        <v>0.129906411509987</v>
      </c>
      <c r="M56" s="2">
        <v>0.13184556407448</v>
      </c>
      <c r="N56" s="2">
        <v>0.13624678663239101</v>
      </c>
      <c r="O56" s="2">
        <v>0.139513108614232</v>
      </c>
    </row>
    <row r="57" spans="1:15" x14ac:dyDescent="0.3">
      <c r="A57" s="8" t="s">
        <v>15</v>
      </c>
      <c r="B57" s="8" t="s">
        <v>82</v>
      </c>
      <c r="C57" s="2">
        <v>8.5792724776938903E-3</v>
      </c>
      <c r="D57" s="2">
        <v>8.5085085085085093E-3</v>
      </c>
      <c r="E57" s="2">
        <v>9.80231988237216E-3</v>
      </c>
      <c r="F57" s="2">
        <v>9.4551282051281993E-3</v>
      </c>
      <c r="G57" s="2">
        <v>1.00549882168107E-2</v>
      </c>
      <c r="H57" s="2">
        <v>9.1331269349845205E-3</v>
      </c>
      <c r="I57" s="2">
        <v>1.04355716878403E-2</v>
      </c>
      <c r="J57" s="2">
        <v>1.07796810395747E-2</v>
      </c>
      <c r="K57" s="2">
        <v>1.02930664760543E-2</v>
      </c>
      <c r="L57" s="2">
        <v>9.6382176281603598E-3</v>
      </c>
      <c r="M57" s="2">
        <v>1.0131434830229999E-2</v>
      </c>
      <c r="N57" s="2">
        <v>1.0688675416046499E-2</v>
      </c>
      <c r="O57" s="2">
        <v>1.04333868378812E-2</v>
      </c>
    </row>
    <row r="58" spans="1:15" x14ac:dyDescent="0.3">
      <c r="A58" s="8" t="s">
        <v>15</v>
      </c>
      <c r="B58" s="8" t="s">
        <v>83</v>
      </c>
      <c r="C58" s="2">
        <v>9.2656142759093996E-3</v>
      </c>
      <c r="D58" s="2">
        <v>9.3426760093426806E-3</v>
      </c>
      <c r="E58" s="2">
        <v>9.3122038882535504E-3</v>
      </c>
      <c r="F58" s="2">
        <v>9.6153846153846194E-3</v>
      </c>
      <c r="G58" s="2">
        <v>1.0369206598586001E-2</v>
      </c>
      <c r="H58" s="2">
        <v>1.0681114551083601E-2</v>
      </c>
      <c r="I58" s="2">
        <v>1.1343012704174199E-2</v>
      </c>
      <c r="J58" s="2">
        <v>1.1961015948021301E-2</v>
      </c>
      <c r="K58" s="2">
        <v>1.28663330950679E-2</v>
      </c>
      <c r="L58" s="2">
        <v>1.25715882106439E-2</v>
      </c>
      <c r="M58" s="2">
        <v>1.38280394304491E-2</v>
      </c>
      <c r="N58" s="2">
        <v>1.4747666080368E-2</v>
      </c>
      <c r="O58" s="2">
        <v>1.6051364365971099E-2</v>
      </c>
    </row>
    <row r="59" spans="1:15" x14ac:dyDescent="0.3">
      <c r="A59" s="8" t="s">
        <v>15</v>
      </c>
      <c r="B59" s="8" t="s">
        <v>84</v>
      </c>
      <c r="C59" s="2">
        <v>0.69148936170212805</v>
      </c>
      <c r="D59" s="2">
        <v>0.68585251918585299</v>
      </c>
      <c r="E59" s="2">
        <v>0.68256820780918104</v>
      </c>
      <c r="F59" s="2">
        <v>0.690064102564103</v>
      </c>
      <c r="G59" s="2">
        <v>0.68766692851531797</v>
      </c>
      <c r="H59" s="2">
        <v>0.68885448916408698</v>
      </c>
      <c r="I59" s="2">
        <v>0.68965517241379304</v>
      </c>
      <c r="J59" s="2">
        <v>0.69388659184878898</v>
      </c>
      <c r="K59" s="2">
        <v>0.69549678341672605</v>
      </c>
      <c r="L59" s="2">
        <v>0.69814219863109395</v>
      </c>
      <c r="M59" s="2">
        <v>0.71522453450164303</v>
      </c>
      <c r="N59" s="2">
        <v>0.72723582735759695</v>
      </c>
      <c r="O59" s="2">
        <v>0.7312734082397</v>
      </c>
    </row>
    <row r="60" spans="1:15" x14ac:dyDescent="0.3">
      <c r="A60" s="8" t="s">
        <v>15</v>
      </c>
      <c r="B60" s="8" t="s">
        <v>17</v>
      </c>
      <c r="C60" s="2">
        <v>1.49279341111874E-2</v>
      </c>
      <c r="D60" s="2">
        <v>1.5682349015682301E-2</v>
      </c>
      <c r="E60" s="2">
        <v>1.66639438000327E-2</v>
      </c>
      <c r="F60" s="2">
        <v>1.69871794871795E-2</v>
      </c>
      <c r="G60" s="2">
        <v>1.7124901806755698E-2</v>
      </c>
      <c r="H60" s="2">
        <v>1.7182662538699701E-2</v>
      </c>
      <c r="I60" s="2">
        <v>1.7695099818511799E-2</v>
      </c>
      <c r="J60" s="2">
        <v>1.7572356763142401E-2</v>
      </c>
      <c r="K60" s="2">
        <v>1.8155825589706898E-2</v>
      </c>
      <c r="L60" s="2">
        <v>1.7181170554546699E-2</v>
      </c>
      <c r="M60" s="2">
        <v>1.7935377875136899E-2</v>
      </c>
      <c r="N60" s="2">
        <v>1.8400757678257301E-2</v>
      </c>
      <c r="O60" s="2">
        <v>1.93953986088818E-2</v>
      </c>
    </row>
    <row r="61" spans="1:15" x14ac:dyDescent="0.3">
      <c r="A61" s="8" t="s">
        <v>15</v>
      </c>
      <c r="B61" s="8" t="s">
        <v>85</v>
      </c>
      <c r="C61" s="2">
        <v>0.18136582017844899</v>
      </c>
      <c r="D61" s="2">
        <v>0.17550884217550899</v>
      </c>
      <c r="E61" s="2">
        <v>0.16941676196699901</v>
      </c>
      <c r="F61" s="2">
        <v>0.16153846153846199</v>
      </c>
      <c r="G61" s="2">
        <v>0.15852317360565599</v>
      </c>
      <c r="H61" s="2">
        <v>0.15510835913312701</v>
      </c>
      <c r="I61" s="2">
        <v>0.14882032667876599</v>
      </c>
      <c r="J61" s="2">
        <v>0.14146485528647401</v>
      </c>
      <c r="K61" s="2">
        <v>0.13509649749821301</v>
      </c>
      <c r="L61" s="2">
        <v>0.13256041346556799</v>
      </c>
      <c r="M61" s="2">
        <v>0.111035049288061</v>
      </c>
      <c r="N61" s="2">
        <v>9.2680286835340298E-2</v>
      </c>
      <c r="O61" s="2">
        <v>8.3333333333333301E-2</v>
      </c>
    </row>
    <row r="62" spans="1:15" x14ac:dyDescent="0.3">
      <c r="A62" s="8" t="s">
        <v>16</v>
      </c>
      <c r="B62" s="8" t="s">
        <v>81</v>
      </c>
      <c r="C62" s="2">
        <v>0.198439620081411</v>
      </c>
      <c r="D62" s="2">
        <v>0.204899040052963</v>
      </c>
      <c r="E62" s="2">
        <v>0.218050065876153</v>
      </c>
      <c r="F62" s="2">
        <v>0.22540716612377901</v>
      </c>
      <c r="G62" s="2">
        <v>0.23030303030303001</v>
      </c>
      <c r="H62" s="2">
        <v>0.22518008142812401</v>
      </c>
      <c r="I62" s="2">
        <v>0.228711958192438</v>
      </c>
      <c r="J62" s="2">
        <v>0.228984633925881</v>
      </c>
      <c r="K62" s="2">
        <v>0.229082515868436</v>
      </c>
      <c r="L62" s="2">
        <v>0.23199775847576401</v>
      </c>
      <c r="M62" s="2">
        <v>0.23469387755102</v>
      </c>
      <c r="N62" s="2">
        <v>0.23902569593147799</v>
      </c>
      <c r="O62" s="2">
        <v>0.23946610834859999</v>
      </c>
    </row>
    <row r="63" spans="1:15" x14ac:dyDescent="0.3">
      <c r="A63" s="8" t="s">
        <v>16</v>
      </c>
      <c r="B63" s="8" t="s">
        <v>82</v>
      </c>
      <c r="C63" s="2">
        <v>1.5943012211668901E-2</v>
      </c>
      <c r="D63" s="2">
        <v>1.6550810989738499E-2</v>
      </c>
      <c r="E63" s="2">
        <v>1.58102766798419E-2</v>
      </c>
      <c r="F63" s="2">
        <v>1.7263843648208502E-2</v>
      </c>
      <c r="G63" s="2">
        <v>2.0095693779904299E-2</v>
      </c>
      <c r="H63" s="2">
        <v>1.84779204509865E-2</v>
      </c>
      <c r="I63" s="2">
        <v>1.9366738395327401E-2</v>
      </c>
      <c r="J63" s="2">
        <v>1.92829165411268E-2</v>
      </c>
      <c r="K63" s="2">
        <v>2.0484708597807301E-2</v>
      </c>
      <c r="L63" s="2">
        <v>2.0453908657887401E-2</v>
      </c>
      <c r="M63" s="2">
        <v>2.3717595146166601E-2</v>
      </c>
      <c r="N63" s="2">
        <v>2.3019271948608099E-2</v>
      </c>
      <c r="O63" s="2">
        <v>2.2507197068830101E-2</v>
      </c>
    </row>
    <row r="64" spans="1:15" x14ac:dyDescent="0.3">
      <c r="A64" s="8" t="s">
        <v>16</v>
      </c>
      <c r="B64" s="8" t="s">
        <v>83</v>
      </c>
      <c r="C64" s="2">
        <v>1.18724559023066E-2</v>
      </c>
      <c r="D64" s="2">
        <v>1.1585567692816901E-2</v>
      </c>
      <c r="E64" s="2">
        <v>1.0869565217391301E-2</v>
      </c>
      <c r="F64" s="2">
        <v>1.3355048859934901E-2</v>
      </c>
      <c r="G64" s="2">
        <v>1.27591706539075E-2</v>
      </c>
      <c r="H64" s="2">
        <v>1.37801440651425E-2</v>
      </c>
      <c r="I64" s="2">
        <v>1.47556102059637E-2</v>
      </c>
      <c r="J64" s="2">
        <v>1.65712564025309E-2</v>
      </c>
      <c r="K64" s="2">
        <v>1.81765724177726E-2</v>
      </c>
      <c r="L64" s="2">
        <v>1.8492574950966699E-2</v>
      </c>
      <c r="M64" s="2">
        <v>1.8477661334804201E-2</v>
      </c>
      <c r="N64" s="2">
        <v>1.9807280513918599E-2</v>
      </c>
      <c r="O64" s="2">
        <v>2.1198639099712101E-2</v>
      </c>
    </row>
    <row r="65" spans="1:16" x14ac:dyDescent="0.3">
      <c r="A65" s="8" t="s">
        <v>16</v>
      </c>
      <c r="B65" s="8" t="s">
        <v>84</v>
      </c>
      <c r="C65" s="2">
        <v>0.59056987788331095</v>
      </c>
      <c r="D65" s="2">
        <v>0.58755379013571696</v>
      </c>
      <c r="E65" s="2">
        <v>0.58069828722002603</v>
      </c>
      <c r="F65" s="2">
        <v>0.57785016286644997</v>
      </c>
      <c r="G65" s="2">
        <v>0.57033492822966503</v>
      </c>
      <c r="H65" s="2">
        <v>0.57626056999686803</v>
      </c>
      <c r="I65" s="2">
        <v>0.57700584076237305</v>
      </c>
      <c r="J65" s="2">
        <v>0.57818620066284998</v>
      </c>
      <c r="K65" s="2">
        <v>0.58165031736872497</v>
      </c>
      <c r="L65" s="2">
        <v>0.58279630148501005</v>
      </c>
      <c r="M65" s="2">
        <v>0.59321566464423603</v>
      </c>
      <c r="N65" s="2">
        <v>0.599839400428266</v>
      </c>
      <c r="O65" s="2">
        <v>0.60193666579429495</v>
      </c>
    </row>
    <row r="66" spans="1:16" x14ac:dyDescent="0.3">
      <c r="A66" s="8" t="s">
        <v>16</v>
      </c>
      <c r="B66" s="8" t="s">
        <v>17</v>
      </c>
      <c r="C66" s="2">
        <v>2.7137042062415202E-2</v>
      </c>
      <c r="D66" s="2">
        <v>2.7474346242965901E-2</v>
      </c>
      <c r="E66" s="2">
        <v>2.7997364953886699E-2</v>
      </c>
      <c r="F66" s="2">
        <v>2.6384364820846901E-2</v>
      </c>
      <c r="G66" s="2">
        <v>2.8708133971291901E-2</v>
      </c>
      <c r="H66" s="2">
        <v>3.00657688694018E-2</v>
      </c>
      <c r="I66" s="2">
        <v>3.0740854595757799E-2</v>
      </c>
      <c r="J66" s="2">
        <v>3.3443808376016897E-2</v>
      </c>
      <c r="K66" s="2">
        <v>3.2890940565493403E-2</v>
      </c>
      <c r="L66" s="2">
        <v>3.4743625665452499E-2</v>
      </c>
      <c r="M66" s="2">
        <v>3.9161610590182E-2</v>
      </c>
      <c r="N66" s="2">
        <v>3.9882226980728103E-2</v>
      </c>
      <c r="O66" s="2">
        <v>4.2135566605600597E-2</v>
      </c>
    </row>
    <row r="67" spans="1:16" x14ac:dyDescent="0.3">
      <c r="A67" s="8" t="s">
        <v>16</v>
      </c>
      <c r="B67" s="8" t="s">
        <v>85</v>
      </c>
      <c r="C67" s="2">
        <v>0.156037991858887</v>
      </c>
      <c r="D67" s="2">
        <v>0.15193644488579899</v>
      </c>
      <c r="E67" s="2">
        <v>0.14657444005270101</v>
      </c>
      <c r="F67" s="2">
        <v>0.13973941368078199</v>
      </c>
      <c r="G67" s="2">
        <v>0.137799043062201</v>
      </c>
      <c r="H67" s="2">
        <v>0.13623551518947699</v>
      </c>
      <c r="I67" s="2">
        <v>0.12941899784814001</v>
      </c>
      <c r="J67" s="2">
        <v>0.123531184091594</v>
      </c>
      <c r="K67" s="2">
        <v>0.11771494518176601</v>
      </c>
      <c r="L67" s="2">
        <v>0.11151583076492</v>
      </c>
      <c r="M67" s="2">
        <v>9.0733590733590705E-2</v>
      </c>
      <c r="N67" s="2">
        <v>7.8426124197002095E-2</v>
      </c>
      <c r="O67" s="2">
        <v>7.2755823082962606E-2</v>
      </c>
    </row>
    <row r="68" spans="1:16" x14ac:dyDescent="0.3">
      <c r="A68" s="8" t="s">
        <v>17</v>
      </c>
      <c r="B68" s="8" t="s">
        <v>81</v>
      </c>
      <c r="C68" s="2">
        <v>0.118485915492958</v>
      </c>
      <c r="D68" s="2">
        <v>0.12682027649769601</v>
      </c>
      <c r="E68" s="2">
        <v>0.116799645390071</v>
      </c>
      <c r="F68" s="2">
        <v>0.122849277357192</v>
      </c>
      <c r="G68" s="2">
        <v>0.123526638378124</v>
      </c>
      <c r="H68" s="2">
        <v>0.124667021843367</v>
      </c>
      <c r="I68" s="2">
        <v>0.12981298129812999</v>
      </c>
      <c r="J68" s="2">
        <v>0.13154897494305201</v>
      </c>
      <c r="K68" s="2">
        <v>0.14713474445018099</v>
      </c>
      <c r="L68" s="2">
        <v>0.16499442586399099</v>
      </c>
      <c r="M68" s="2">
        <v>0.171970624235006</v>
      </c>
      <c r="N68" s="2">
        <v>0.18454164170161799</v>
      </c>
      <c r="O68" s="2">
        <v>0.18403660396543001</v>
      </c>
    </row>
    <row r="69" spans="1:16" x14ac:dyDescent="0.3">
      <c r="A69" s="8" t="s">
        <v>17</v>
      </c>
      <c r="B69" s="8" t="s">
        <v>82</v>
      </c>
      <c r="C69" s="2">
        <v>2.27112676056338E-2</v>
      </c>
      <c r="D69" s="2">
        <v>2.15668202764977E-2</v>
      </c>
      <c r="E69" s="2">
        <v>2.2606382978723399E-2</v>
      </c>
      <c r="F69" s="2">
        <v>2.0302821748107401E-2</v>
      </c>
      <c r="G69" s="2">
        <v>2.12164073550212E-2</v>
      </c>
      <c r="H69" s="2">
        <v>2.4507192328183301E-2</v>
      </c>
      <c r="I69" s="2">
        <v>2.3652365236523702E-2</v>
      </c>
      <c r="J69" s="2">
        <v>2.79043280182232E-2</v>
      </c>
      <c r="K69" s="2">
        <v>2.9426948890036098E-2</v>
      </c>
      <c r="L69" s="2">
        <v>2.7870680044593098E-2</v>
      </c>
      <c r="M69" s="2">
        <v>3.0599755201958401E-2</v>
      </c>
      <c r="N69" s="2">
        <v>3.5350509286998198E-2</v>
      </c>
      <c r="O69" s="2">
        <v>3.5078800203355402E-2</v>
      </c>
    </row>
    <row r="70" spans="1:16" x14ac:dyDescent="0.3">
      <c r="A70" s="8" t="s">
        <v>17</v>
      </c>
      <c r="B70" s="8" t="s">
        <v>83</v>
      </c>
      <c r="C70" s="2">
        <v>1.0563380281690101E-2</v>
      </c>
      <c r="D70" s="2">
        <v>1.19815668202765E-2</v>
      </c>
      <c r="E70" s="2">
        <v>1.3076241134751801E-2</v>
      </c>
      <c r="F70" s="2">
        <v>1.41087405368204E-2</v>
      </c>
      <c r="G70" s="2">
        <v>8.9580386610089591E-3</v>
      </c>
      <c r="H70" s="2">
        <v>1.06553010122536E-2</v>
      </c>
      <c r="I70" s="2">
        <v>9.3509350935093508E-3</v>
      </c>
      <c r="J70" s="2">
        <v>9.1116173120728908E-3</v>
      </c>
      <c r="K70" s="2">
        <v>1.23902942694889E-2</v>
      </c>
      <c r="L70" s="2">
        <v>1.3935340022296501E-2</v>
      </c>
      <c r="M70" s="2">
        <v>1.9583843329253399E-2</v>
      </c>
      <c r="N70" s="2">
        <v>2.5164769322947901E-2</v>
      </c>
      <c r="O70" s="2">
        <v>2.2877478393492599E-2</v>
      </c>
    </row>
    <row r="71" spans="1:16" x14ac:dyDescent="0.3">
      <c r="A71" s="8" t="s">
        <v>17</v>
      </c>
      <c r="B71" s="8" t="s">
        <v>84</v>
      </c>
      <c r="C71" s="2">
        <v>0.59559859154929595</v>
      </c>
      <c r="D71" s="2">
        <v>0.61751152073732696</v>
      </c>
      <c r="E71" s="2">
        <v>0.67198581560283699</v>
      </c>
      <c r="F71" s="2">
        <v>0.68857536132140396</v>
      </c>
      <c r="G71" s="2">
        <v>0.70579915134370597</v>
      </c>
      <c r="H71" s="2">
        <v>0.70271710175812496</v>
      </c>
      <c r="I71" s="2">
        <v>0.704070407040704</v>
      </c>
      <c r="J71" s="2">
        <v>0.693621867881549</v>
      </c>
      <c r="K71" s="2">
        <v>0.68249870934434698</v>
      </c>
      <c r="L71" s="2">
        <v>0.66610925306577495</v>
      </c>
      <c r="M71" s="2">
        <v>0.66768665850673203</v>
      </c>
      <c r="N71" s="2">
        <v>0.64949071300179795</v>
      </c>
      <c r="O71" s="2">
        <v>0.65582104728012203</v>
      </c>
    </row>
    <row r="72" spans="1:16" x14ac:dyDescent="0.3">
      <c r="A72" s="8" t="s">
        <v>17</v>
      </c>
      <c r="B72" s="8" t="s">
        <v>17</v>
      </c>
      <c r="C72" s="2">
        <v>3.1514084507042302E-2</v>
      </c>
      <c r="D72" s="2">
        <v>3.3179723502304199E-2</v>
      </c>
      <c r="E72" s="2">
        <v>3.125E-2</v>
      </c>
      <c r="F72" s="2">
        <v>3.4411562284927699E-2</v>
      </c>
      <c r="G72" s="2">
        <v>3.1117397454031099E-2</v>
      </c>
      <c r="H72" s="2">
        <v>3.9424613745338302E-2</v>
      </c>
      <c r="I72" s="2">
        <v>3.9603960396039598E-2</v>
      </c>
      <c r="J72" s="2">
        <v>4.2141230068337102E-2</v>
      </c>
      <c r="K72" s="2">
        <v>4.33660299432111E-2</v>
      </c>
      <c r="L72" s="2">
        <v>4.6822742474916398E-2</v>
      </c>
      <c r="M72" s="2">
        <v>4.71236230110159E-2</v>
      </c>
      <c r="N72" s="2">
        <v>4.9730377471539799E-2</v>
      </c>
      <c r="O72" s="2">
        <v>5.1347229283172299E-2</v>
      </c>
    </row>
    <row r="73" spans="1:16" x14ac:dyDescent="0.3">
      <c r="A73" s="8" t="s">
        <v>17</v>
      </c>
      <c r="B73" s="8" t="s">
        <v>85</v>
      </c>
      <c r="C73" s="2">
        <v>0.22112676056337999</v>
      </c>
      <c r="D73" s="2">
        <v>0.18894009216589899</v>
      </c>
      <c r="E73" s="2">
        <v>0.144281914893617</v>
      </c>
      <c r="F73" s="2">
        <v>0.119752236751549</v>
      </c>
      <c r="G73" s="2">
        <v>0.10938236680810901</v>
      </c>
      <c r="H73" s="2">
        <v>9.8028769312733105E-2</v>
      </c>
      <c r="I73" s="2">
        <v>9.3509350935093494E-2</v>
      </c>
      <c r="J73" s="2">
        <v>9.5671981776765405E-2</v>
      </c>
      <c r="K73" s="2">
        <v>8.5183273102736198E-2</v>
      </c>
      <c r="L73" s="2">
        <v>8.0267558528428096E-2</v>
      </c>
      <c r="M73" s="2">
        <v>6.3035495716034298E-2</v>
      </c>
      <c r="N73" s="2">
        <v>5.5721989215098897E-2</v>
      </c>
      <c r="O73" s="2">
        <v>5.0838840874428103E-2</v>
      </c>
    </row>
    <row r="74" spans="1:16" x14ac:dyDescent="0.3">
      <c r="A74" s="15"/>
      <c r="B74" s="15"/>
    </row>
    <row r="75" spans="1:16" x14ac:dyDescent="0.3">
      <c r="A75" s="15"/>
      <c r="B75" s="15"/>
    </row>
    <row r="76" spans="1:16" x14ac:dyDescent="0.3">
      <c r="A76" s="15"/>
      <c r="B76" s="13"/>
      <c r="C76" s="18" t="s">
        <v>38</v>
      </c>
      <c r="D76" s="18"/>
      <c r="E76" s="18"/>
      <c r="F76" s="18"/>
      <c r="G76" s="18"/>
      <c r="H76" s="18"/>
      <c r="I76" s="18"/>
      <c r="J76" s="18"/>
      <c r="K76" s="18"/>
      <c r="L76" s="18"/>
      <c r="M76" s="18"/>
      <c r="N76" s="18"/>
      <c r="O76" s="6" t="s">
        <v>39</v>
      </c>
      <c r="P76" s="6" t="s">
        <v>40</v>
      </c>
    </row>
    <row r="77" spans="1:16" x14ac:dyDescent="0.3">
      <c r="A77" s="9" t="s">
        <v>41</v>
      </c>
      <c r="B77" s="9" t="s">
        <v>41</v>
      </c>
      <c r="C77" s="4" t="s">
        <v>19</v>
      </c>
      <c r="D77" s="4" t="s">
        <v>20</v>
      </c>
      <c r="E77" s="4" t="s">
        <v>21</v>
      </c>
      <c r="F77" s="4" t="s">
        <v>22</v>
      </c>
      <c r="G77" s="4" t="s">
        <v>23</v>
      </c>
      <c r="H77" s="4" t="s">
        <v>24</v>
      </c>
      <c r="I77" s="4" t="s">
        <v>25</v>
      </c>
      <c r="J77" s="4" t="s">
        <v>26</v>
      </c>
      <c r="K77" s="4" t="s">
        <v>27</v>
      </c>
      <c r="L77" s="4" t="s">
        <v>28</v>
      </c>
      <c r="M77" s="4" t="s">
        <v>29</v>
      </c>
      <c r="N77" s="4" t="s">
        <v>30</v>
      </c>
      <c r="O77" s="4" t="s">
        <v>31</v>
      </c>
      <c r="P77" s="4" t="s">
        <v>32</v>
      </c>
    </row>
    <row r="78" spans="1:16" x14ac:dyDescent="0.3">
      <c r="A78" s="8" t="s">
        <v>13</v>
      </c>
      <c r="B78" s="8" t="s">
        <v>81</v>
      </c>
      <c r="C78" s="2">
        <v>7.5683866337028505E-2</v>
      </c>
      <c r="D78" s="2">
        <v>5.96826809015421E-2</v>
      </c>
      <c r="E78" s="2">
        <v>4.9394808647589702E-2</v>
      </c>
      <c r="F78" s="2">
        <v>5.6737115807720499E-2</v>
      </c>
      <c r="G78" s="2">
        <v>5.1041009463722399E-2</v>
      </c>
      <c r="H78" s="2">
        <v>4.7061648358244799E-2</v>
      </c>
      <c r="I78" s="2">
        <v>4.04173593991859E-2</v>
      </c>
      <c r="J78" s="2">
        <v>4.7443244434648403E-2</v>
      </c>
      <c r="K78" s="2">
        <v>3.3983902362038999E-2</v>
      </c>
      <c r="L78" s="2">
        <v>5.3879419994912199E-2</v>
      </c>
      <c r="M78" s="2">
        <v>5.9524958964951198E-2</v>
      </c>
      <c r="N78" s="2">
        <v>4.8024786986831901E-2</v>
      </c>
      <c r="O78" s="3">
        <v>0.21000578673260001</v>
      </c>
      <c r="P78" s="3">
        <v>0.60924928286573798</v>
      </c>
    </row>
    <row r="79" spans="1:16" x14ac:dyDescent="0.3">
      <c r="A79" s="8" t="s">
        <v>13</v>
      </c>
      <c r="B79" s="8" t="s">
        <v>82</v>
      </c>
      <c r="C79" s="2">
        <v>4.9013367281985999E-2</v>
      </c>
      <c r="D79" s="2">
        <v>1.8810679611650501E-2</v>
      </c>
      <c r="E79" s="2">
        <v>3.394877903514E-2</v>
      </c>
      <c r="F79" s="2">
        <v>4.1474654377880199E-2</v>
      </c>
      <c r="G79" s="2">
        <v>2.48893805309735E-2</v>
      </c>
      <c r="H79" s="2">
        <v>3.9935240151106298E-2</v>
      </c>
      <c r="I79" s="2">
        <v>4.9818370524130802E-2</v>
      </c>
      <c r="J79" s="2">
        <v>4.8442906574394498E-2</v>
      </c>
      <c r="K79" s="2">
        <v>3.5360678925035402E-2</v>
      </c>
      <c r="L79" s="2">
        <v>6.3296903460837897E-2</v>
      </c>
      <c r="M79" s="2">
        <v>6.1670235546038503E-2</v>
      </c>
      <c r="N79" s="2">
        <v>6.3331988705122993E-2</v>
      </c>
      <c r="O79" s="3">
        <v>0.242809995285243</v>
      </c>
      <c r="P79" s="3">
        <v>0.56998213222156002</v>
      </c>
    </row>
    <row r="80" spans="1:16" x14ac:dyDescent="0.3">
      <c r="A80" s="8" t="s">
        <v>13</v>
      </c>
      <c r="B80" s="8" t="s">
        <v>83</v>
      </c>
      <c r="C80" s="2">
        <v>5.1086956521739099E-2</v>
      </c>
      <c r="D80" s="2">
        <v>5.0672182006204797E-2</v>
      </c>
      <c r="E80" s="2">
        <v>5.2165354330708701E-2</v>
      </c>
      <c r="F80" s="2">
        <v>8.1384471468662303E-2</v>
      </c>
      <c r="G80" s="2">
        <v>6.3148788927335595E-2</v>
      </c>
      <c r="H80" s="2">
        <v>7.1602929210740393E-2</v>
      </c>
      <c r="I80" s="2">
        <v>6.07441154138193E-2</v>
      </c>
      <c r="J80" s="2">
        <v>7.7308518253400099E-2</v>
      </c>
      <c r="K80" s="2">
        <v>5.2491694352159501E-2</v>
      </c>
      <c r="L80" s="2">
        <v>8.7752525252525193E-2</v>
      </c>
      <c r="M80" s="2">
        <v>7.4869413813116695E-2</v>
      </c>
      <c r="N80" s="2">
        <v>5.9395248380129599E-2</v>
      </c>
      <c r="O80" s="3">
        <v>0.303654485049834</v>
      </c>
      <c r="P80" s="3">
        <v>0.93110236220472398</v>
      </c>
    </row>
    <row r="81" spans="1:16" x14ac:dyDescent="0.3">
      <c r="A81" s="8" t="s">
        <v>13</v>
      </c>
      <c r="B81" s="8" t="s">
        <v>84</v>
      </c>
      <c r="C81" s="2">
        <v>2.8724425948022499E-2</v>
      </c>
      <c r="D81" s="2">
        <v>1.4286522575534699E-2</v>
      </c>
      <c r="E81" s="2">
        <v>1.3499567679134201E-2</v>
      </c>
      <c r="F81" s="2">
        <v>1.9016429534634099E-2</v>
      </c>
      <c r="G81" s="2">
        <v>2.2631522091390299E-2</v>
      </c>
      <c r="H81" s="2">
        <v>1.8248560714097101E-2</v>
      </c>
      <c r="I81" s="2">
        <v>1.36940114635475E-2</v>
      </c>
      <c r="J81" s="2">
        <v>2.34616860688244E-2</v>
      </c>
      <c r="K81" s="2">
        <v>1.09744512774361E-2</v>
      </c>
      <c r="L81" s="2">
        <v>1.85949902326847E-2</v>
      </c>
      <c r="M81" s="2">
        <v>2.4931420386958999E-2</v>
      </c>
      <c r="N81" s="2">
        <v>1.32401705352913E-2</v>
      </c>
      <c r="O81" s="3">
        <v>6.9421528923553799E-2</v>
      </c>
      <c r="P81" s="3">
        <v>0.193177697821661</v>
      </c>
    </row>
    <row r="82" spans="1:16" x14ac:dyDescent="0.3">
      <c r="A82" s="8" t="s">
        <v>13</v>
      </c>
      <c r="B82" s="8" t="s">
        <v>17</v>
      </c>
      <c r="C82" s="2">
        <v>4.8376408217362499E-2</v>
      </c>
      <c r="D82" s="2">
        <v>4.4247787610619503E-2</v>
      </c>
      <c r="E82" s="2">
        <v>3.2082324455205799E-2</v>
      </c>
      <c r="F82" s="2">
        <v>5.2199413489736099E-2</v>
      </c>
      <c r="G82" s="2">
        <v>5.6856187290969903E-2</v>
      </c>
      <c r="H82" s="2">
        <v>5.2742616033755303E-2</v>
      </c>
      <c r="I82" s="2">
        <v>6.5631262525050096E-2</v>
      </c>
      <c r="J82" s="2">
        <v>7.4283027738599003E-2</v>
      </c>
      <c r="K82" s="2">
        <v>8.0962800875273494E-2</v>
      </c>
      <c r="L82" s="2">
        <v>0.105263157894737</v>
      </c>
      <c r="M82" s="2">
        <v>0.106227106227106</v>
      </c>
      <c r="N82" s="2">
        <v>8.1788079470198699E-2</v>
      </c>
      <c r="O82" s="3">
        <v>0.42975929978118199</v>
      </c>
      <c r="P82" s="3">
        <v>0.97760290556900697</v>
      </c>
    </row>
    <row r="83" spans="1:16" x14ac:dyDescent="0.3">
      <c r="A83" s="8" t="s">
        <v>13</v>
      </c>
      <c r="B83" s="8" t="s">
        <v>85</v>
      </c>
      <c r="C83" s="2">
        <v>1.7446932247746399E-3</v>
      </c>
      <c r="D83" s="2">
        <v>-2.5253991291727101E-2</v>
      </c>
      <c r="E83" s="2">
        <v>-9.8272781417510398E-3</v>
      </c>
      <c r="F83" s="2">
        <v>2.79699248120301E-2</v>
      </c>
      <c r="G83" s="2">
        <v>1.72615564657695E-2</v>
      </c>
      <c r="H83" s="2">
        <v>8.6281276962899105E-3</v>
      </c>
      <c r="I83" s="2">
        <v>1.11206159110351E-2</v>
      </c>
      <c r="J83" s="2">
        <v>1.83305132543711E-2</v>
      </c>
      <c r="K83" s="2">
        <v>1.05234007200222E-2</v>
      </c>
      <c r="L83" s="2">
        <v>-8.3036448342011501E-2</v>
      </c>
      <c r="M83" s="2">
        <v>-7.8003586371787198E-2</v>
      </c>
      <c r="N83" s="2">
        <v>-1.62074554294976E-2</v>
      </c>
      <c r="O83" s="3">
        <v>-0.15951260038770401</v>
      </c>
      <c r="P83" s="3">
        <v>-9.6188207266229897E-2</v>
      </c>
    </row>
    <row r="84" spans="1:16" x14ac:dyDescent="0.3">
      <c r="A84" s="8" t="s">
        <v>14</v>
      </c>
      <c r="B84" s="8" t="s">
        <v>81</v>
      </c>
      <c r="C84" s="2">
        <v>7.1428571428571397E-2</v>
      </c>
      <c r="D84" s="2">
        <v>2.2222222222222199E-2</v>
      </c>
      <c r="E84" s="2">
        <v>-1.4492753623188401E-2</v>
      </c>
      <c r="F84" s="2">
        <v>6.6176470588235295E-2</v>
      </c>
      <c r="G84" s="2">
        <v>1.37931034482759E-2</v>
      </c>
      <c r="H84" s="2">
        <v>3.4013605442176902E-2</v>
      </c>
      <c r="I84" s="2">
        <v>-1.9736842105263198E-2</v>
      </c>
      <c r="J84" s="2">
        <v>6.0402684563758399E-2</v>
      </c>
      <c r="K84" s="2">
        <v>5.0632911392405097E-2</v>
      </c>
      <c r="L84" s="2">
        <v>1.8072289156626498E-2</v>
      </c>
      <c r="M84" s="2">
        <v>-3.5502958579881699E-2</v>
      </c>
      <c r="N84" s="2">
        <v>6.13496932515337E-3</v>
      </c>
      <c r="O84" s="3">
        <v>3.7974683544303799E-2</v>
      </c>
      <c r="P84" s="3">
        <v>0.188405797101449</v>
      </c>
    </row>
    <row r="85" spans="1:16" x14ac:dyDescent="0.3">
      <c r="A85" s="8" t="s">
        <v>14</v>
      </c>
      <c r="B85" s="8" t="s">
        <v>82</v>
      </c>
      <c r="C85" s="2">
        <v>0</v>
      </c>
      <c r="D85" s="2">
        <v>-5.5555555555555601E-2</v>
      </c>
      <c r="E85" s="2">
        <v>-5.8823529411764698E-2</v>
      </c>
      <c r="F85" s="2">
        <v>0</v>
      </c>
      <c r="G85" s="2">
        <v>0.25</v>
      </c>
      <c r="H85" s="2">
        <v>-0.15</v>
      </c>
      <c r="I85" s="2">
        <v>5.8823529411764698E-2</v>
      </c>
      <c r="J85" s="2">
        <v>0.11111111111111099</v>
      </c>
      <c r="K85" s="2">
        <v>0</v>
      </c>
      <c r="L85" s="2">
        <v>0</v>
      </c>
      <c r="M85" s="2">
        <v>0.2</v>
      </c>
      <c r="N85" s="2">
        <v>4.1666666666666699E-2</v>
      </c>
      <c r="O85" s="3">
        <v>0.25</v>
      </c>
      <c r="P85" s="3">
        <v>0.47058823529411797</v>
      </c>
    </row>
    <row r="86" spans="1:16" x14ac:dyDescent="0.3">
      <c r="A86" s="8" t="s">
        <v>14</v>
      </c>
      <c r="B86" s="8" t="s">
        <v>83</v>
      </c>
      <c r="C86" s="2">
        <v>0</v>
      </c>
      <c r="D86" s="2">
        <v>8.3333333333333301E-2</v>
      </c>
      <c r="E86" s="2">
        <v>-7.69230769230769E-2</v>
      </c>
      <c r="F86" s="2">
        <v>0.25</v>
      </c>
      <c r="G86" s="2">
        <v>0.133333333333333</v>
      </c>
      <c r="H86" s="2">
        <v>0</v>
      </c>
      <c r="I86" s="2">
        <v>0.17647058823529399</v>
      </c>
      <c r="J86" s="2">
        <v>0.05</v>
      </c>
      <c r="K86" s="2">
        <v>0.14285714285714299</v>
      </c>
      <c r="L86" s="2">
        <v>4.1666666666666699E-2</v>
      </c>
      <c r="M86" s="2">
        <v>-0.04</v>
      </c>
      <c r="N86" s="2">
        <v>-4.1666666666666699E-2</v>
      </c>
      <c r="O86" s="3">
        <v>9.5238095238095205E-2</v>
      </c>
      <c r="P86" s="3">
        <v>0.76923076923076905</v>
      </c>
    </row>
    <row r="87" spans="1:16" x14ac:dyDescent="0.3">
      <c r="A87" s="8" t="s">
        <v>14</v>
      </c>
      <c r="B87" s="8" t="s">
        <v>84</v>
      </c>
      <c r="C87" s="2">
        <v>3.8724373576309798E-2</v>
      </c>
      <c r="D87" s="2">
        <v>1.7543859649122799E-2</v>
      </c>
      <c r="E87" s="2">
        <v>1.79597701149425E-2</v>
      </c>
      <c r="F87" s="2">
        <v>5.2223006351446701E-2</v>
      </c>
      <c r="G87" s="2">
        <v>1.81086519114688E-2</v>
      </c>
      <c r="H87" s="2">
        <v>3.9525691699604702E-2</v>
      </c>
      <c r="I87" s="2">
        <v>3.4854245880861799E-2</v>
      </c>
      <c r="J87" s="2">
        <v>4.2865890998162903E-2</v>
      </c>
      <c r="K87" s="2">
        <v>4.46271285965942E-2</v>
      </c>
      <c r="L87" s="2">
        <v>6.0146149522203499E-2</v>
      </c>
      <c r="M87" s="2">
        <v>5.3022269353128301E-2</v>
      </c>
      <c r="N87" s="2">
        <v>2.6183282980866099E-2</v>
      </c>
      <c r="O87" s="3">
        <v>0.196711685261304</v>
      </c>
      <c r="P87" s="3">
        <v>0.46408045977011497</v>
      </c>
    </row>
    <row r="88" spans="1:16" x14ac:dyDescent="0.3">
      <c r="A88" s="8" t="s">
        <v>14</v>
      </c>
      <c r="B88" s="8" t="s">
        <v>17</v>
      </c>
      <c r="C88" s="2">
        <v>0.105263157894737</v>
      </c>
      <c r="D88" s="2">
        <v>-4.7619047619047603E-2</v>
      </c>
      <c r="E88" s="2">
        <v>0.1</v>
      </c>
      <c r="F88" s="2">
        <v>4.5454545454545497E-2</v>
      </c>
      <c r="G88" s="2">
        <v>8.6956521739130405E-2</v>
      </c>
      <c r="H88" s="2">
        <v>0.04</v>
      </c>
      <c r="I88" s="2">
        <v>7.69230769230769E-2</v>
      </c>
      <c r="J88" s="2">
        <v>3.5714285714285698E-2</v>
      </c>
      <c r="K88" s="2">
        <v>3.4482758620689703E-2</v>
      </c>
      <c r="L88" s="2">
        <v>0.16666666666666699</v>
      </c>
      <c r="M88" s="2">
        <v>8.5714285714285701E-2</v>
      </c>
      <c r="N88" s="2">
        <v>0</v>
      </c>
      <c r="O88" s="3">
        <v>0.31034482758620702</v>
      </c>
      <c r="P88" s="3">
        <v>0.9</v>
      </c>
    </row>
    <row r="89" spans="1:16" x14ac:dyDescent="0.3">
      <c r="A89" s="8" t="s">
        <v>14</v>
      </c>
      <c r="B89" s="8" t="s">
        <v>85</v>
      </c>
      <c r="C89" s="2">
        <v>6.8728522336769802E-3</v>
      </c>
      <c r="D89" s="2">
        <v>1.02389078498294E-2</v>
      </c>
      <c r="E89" s="2">
        <v>-1.68918918918919E-2</v>
      </c>
      <c r="F89" s="2">
        <v>0</v>
      </c>
      <c r="G89" s="2">
        <v>-1.71821305841924E-2</v>
      </c>
      <c r="H89" s="2">
        <v>-2.7972027972028E-2</v>
      </c>
      <c r="I89" s="2">
        <v>-3.2374100719424502E-2</v>
      </c>
      <c r="J89" s="2">
        <v>7.4349442379182196E-3</v>
      </c>
      <c r="K89" s="2">
        <v>-1.8450184501845001E-2</v>
      </c>
      <c r="L89" s="2">
        <v>-0.169172932330827</v>
      </c>
      <c r="M89" s="2">
        <v>-0.230769230769231</v>
      </c>
      <c r="N89" s="2">
        <v>-0.105882352941176</v>
      </c>
      <c r="O89" s="3">
        <v>-0.43911439114391099</v>
      </c>
      <c r="P89" s="3">
        <v>-0.48648648648648701</v>
      </c>
    </row>
    <row r="90" spans="1:16" x14ac:dyDescent="0.3">
      <c r="A90" s="8" t="s">
        <v>15</v>
      </c>
      <c r="B90" s="8" t="s">
        <v>81</v>
      </c>
      <c r="C90" s="2">
        <v>0.145454545454545</v>
      </c>
      <c r="D90" s="2">
        <v>9.0476190476190502E-2</v>
      </c>
      <c r="E90" s="2">
        <v>2.0378457059679798E-2</v>
      </c>
      <c r="F90" s="2">
        <v>5.5634807417974302E-2</v>
      </c>
      <c r="G90" s="2">
        <v>3.9189189189189198E-2</v>
      </c>
      <c r="H90" s="2">
        <v>4.94148244473342E-2</v>
      </c>
      <c r="I90" s="2">
        <v>4.3370508054522902E-2</v>
      </c>
      <c r="J90" s="2">
        <v>6.4133016627078404E-2</v>
      </c>
      <c r="K90" s="2">
        <v>3.7946428571428603E-2</v>
      </c>
      <c r="L90" s="2">
        <v>3.5483870967741901E-2</v>
      </c>
      <c r="M90" s="2">
        <v>4.5690550363447602E-2</v>
      </c>
      <c r="N90" s="2">
        <v>3.5749751737835199E-2</v>
      </c>
      <c r="O90" s="3">
        <v>0.1640625</v>
      </c>
      <c r="P90" s="3">
        <v>0.51819505094614304</v>
      </c>
    </row>
    <row r="91" spans="1:16" x14ac:dyDescent="0.3">
      <c r="A91" s="8" t="s">
        <v>15</v>
      </c>
      <c r="B91" s="8" t="s">
        <v>82</v>
      </c>
      <c r="C91" s="2">
        <v>0.02</v>
      </c>
      <c r="D91" s="2">
        <v>0.17647058823529399</v>
      </c>
      <c r="E91" s="2">
        <v>-1.6666666666666701E-2</v>
      </c>
      <c r="F91" s="2">
        <v>8.4745762711864403E-2</v>
      </c>
      <c r="G91" s="2">
        <v>-7.8125E-2</v>
      </c>
      <c r="H91" s="2">
        <v>0.169491525423729</v>
      </c>
      <c r="I91" s="2">
        <v>5.7971014492753603E-2</v>
      </c>
      <c r="J91" s="2">
        <v>-1.3698630136986301E-2</v>
      </c>
      <c r="K91" s="2">
        <v>-4.1666666666666699E-2</v>
      </c>
      <c r="L91" s="2">
        <v>7.2463768115942004E-2</v>
      </c>
      <c r="M91" s="2">
        <v>6.7567567567567599E-2</v>
      </c>
      <c r="N91" s="2">
        <v>-1.26582278481013E-2</v>
      </c>
      <c r="O91" s="3">
        <v>8.3333333333333301E-2</v>
      </c>
      <c r="P91" s="3">
        <v>0.3</v>
      </c>
    </row>
    <row r="92" spans="1:16" x14ac:dyDescent="0.3">
      <c r="A92" s="8" t="s">
        <v>15</v>
      </c>
      <c r="B92" s="8" t="s">
        <v>83</v>
      </c>
      <c r="C92" s="2">
        <v>3.7037037037037E-2</v>
      </c>
      <c r="D92" s="2">
        <v>1.7857142857142901E-2</v>
      </c>
      <c r="E92" s="2">
        <v>5.2631578947368397E-2</v>
      </c>
      <c r="F92" s="2">
        <v>0.1</v>
      </c>
      <c r="G92" s="2">
        <v>4.5454545454545497E-2</v>
      </c>
      <c r="H92" s="2">
        <v>8.6956521739130405E-2</v>
      </c>
      <c r="I92" s="2">
        <v>0.08</v>
      </c>
      <c r="J92" s="2">
        <v>0.11111111111111099</v>
      </c>
      <c r="K92" s="2">
        <v>0</v>
      </c>
      <c r="L92" s="2">
        <v>0.122222222222222</v>
      </c>
      <c r="M92" s="2">
        <v>7.9207920792079195E-2</v>
      </c>
      <c r="N92" s="2">
        <v>0.100917431192661</v>
      </c>
      <c r="O92" s="3">
        <v>0.33333333333333298</v>
      </c>
      <c r="P92" s="3">
        <v>1.1052631578947401</v>
      </c>
    </row>
    <row r="93" spans="1:16" x14ac:dyDescent="0.3">
      <c r="A93" s="8" t="s">
        <v>15</v>
      </c>
      <c r="B93" s="8" t="s">
        <v>84</v>
      </c>
      <c r="C93" s="2">
        <v>2.0099255583126599E-2</v>
      </c>
      <c r="D93" s="2">
        <v>1.62977377766967E-2</v>
      </c>
      <c r="E93" s="2">
        <v>3.06366682623265E-2</v>
      </c>
      <c r="F93" s="2">
        <v>1.6488620529493701E-2</v>
      </c>
      <c r="G93" s="2">
        <v>1.66780900159927E-2</v>
      </c>
      <c r="H93" s="2">
        <v>2.4719101123595499E-2</v>
      </c>
      <c r="I93" s="2">
        <v>3.0482456140350899E-2</v>
      </c>
      <c r="J93" s="2">
        <v>3.5326665247925097E-2</v>
      </c>
      <c r="K93" s="2">
        <v>2.7338129496402901E-2</v>
      </c>
      <c r="L93" s="2">
        <v>4.5218087234893997E-2</v>
      </c>
      <c r="M93" s="2">
        <v>2.8905053598774901E-2</v>
      </c>
      <c r="N93" s="2">
        <v>1.7116279069767398E-2</v>
      </c>
      <c r="O93" s="3">
        <v>0.123741007194245</v>
      </c>
      <c r="P93" s="3">
        <v>0.30852082336045999</v>
      </c>
    </row>
    <row r="94" spans="1:16" x14ac:dyDescent="0.3">
      <c r="A94" s="8" t="s">
        <v>15</v>
      </c>
      <c r="B94" s="8" t="s">
        <v>17</v>
      </c>
      <c r="C94" s="2">
        <v>8.04597701149425E-2</v>
      </c>
      <c r="D94" s="2">
        <v>8.5106382978723402E-2</v>
      </c>
      <c r="E94" s="2">
        <v>3.9215686274509803E-2</v>
      </c>
      <c r="F94" s="2">
        <v>2.83018867924528E-2</v>
      </c>
      <c r="G94" s="2">
        <v>1.8348623853211E-2</v>
      </c>
      <c r="H94" s="2">
        <v>5.4054054054054099E-2</v>
      </c>
      <c r="I94" s="2">
        <v>1.7094017094017099E-2</v>
      </c>
      <c r="J94" s="2">
        <v>6.7226890756302504E-2</v>
      </c>
      <c r="K94" s="2">
        <v>-3.1496062992125998E-2</v>
      </c>
      <c r="L94" s="2">
        <v>6.50406504065041E-2</v>
      </c>
      <c r="M94" s="2">
        <v>3.8167938931297697E-2</v>
      </c>
      <c r="N94" s="2">
        <v>6.6176470588235295E-2</v>
      </c>
      <c r="O94" s="3">
        <v>0.14173228346456701</v>
      </c>
      <c r="P94" s="3">
        <v>0.42156862745098</v>
      </c>
    </row>
    <row r="95" spans="1:16" x14ac:dyDescent="0.3">
      <c r="A95" s="8" t="s">
        <v>15</v>
      </c>
      <c r="B95" s="8" t="s">
        <v>85</v>
      </c>
      <c r="C95" s="2">
        <v>-4.7303689687795596E-3</v>
      </c>
      <c r="D95" s="2">
        <v>-1.42585551330798E-2</v>
      </c>
      <c r="E95" s="2">
        <v>-2.79652844744455E-2</v>
      </c>
      <c r="F95" s="2">
        <v>9.9206349206349201E-4</v>
      </c>
      <c r="G95" s="2">
        <v>-6.9375619425173403E-3</v>
      </c>
      <c r="H95" s="2">
        <v>-1.79640718562874E-2</v>
      </c>
      <c r="I95" s="2">
        <v>-2.6422764227642299E-2</v>
      </c>
      <c r="J95" s="2">
        <v>-1.3569937369519801E-2</v>
      </c>
      <c r="K95" s="2">
        <v>4.2328042328042296E-3</v>
      </c>
      <c r="L95" s="2">
        <v>-0.14541622760800799</v>
      </c>
      <c r="M95" s="2">
        <v>-0.155363748458693</v>
      </c>
      <c r="N95" s="2">
        <v>-9.0510948905109495E-2</v>
      </c>
      <c r="O95" s="3">
        <v>-0.34074074074074101</v>
      </c>
      <c r="P95" s="3">
        <v>-0.39922854387656698</v>
      </c>
    </row>
    <row r="96" spans="1:16" x14ac:dyDescent="0.3">
      <c r="A96" s="8" t="s">
        <v>16</v>
      </c>
      <c r="B96" s="8" t="s">
        <v>81</v>
      </c>
      <c r="C96" s="2">
        <v>5.8119658119658101E-2</v>
      </c>
      <c r="D96" s="2">
        <v>6.9466882067851399E-2</v>
      </c>
      <c r="E96" s="2">
        <v>4.5317220543806602E-2</v>
      </c>
      <c r="F96" s="2">
        <v>4.3352601156069398E-2</v>
      </c>
      <c r="G96" s="2">
        <v>-4.1551246537396098E-3</v>
      </c>
      <c r="H96" s="2">
        <v>3.4770514603616097E-2</v>
      </c>
      <c r="I96" s="2">
        <v>2.1505376344085999E-2</v>
      </c>
      <c r="J96" s="2">
        <v>4.47368421052632E-2</v>
      </c>
      <c r="K96" s="2">
        <v>4.2821158690176303E-2</v>
      </c>
      <c r="L96" s="2">
        <v>2.7777777777777801E-2</v>
      </c>
      <c r="M96" s="2">
        <v>4.9353701527614598E-2</v>
      </c>
      <c r="N96" s="2">
        <v>2.46360582306831E-2</v>
      </c>
      <c r="O96" s="3">
        <v>0.152392947103275</v>
      </c>
      <c r="P96" s="3">
        <v>0.38217522658610298</v>
      </c>
    </row>
    <row r="97" spans="1:16" x14ac:dyDescent="0.3">
      <c r="A97" s="8" t="s">
        <v>16</v>
      </c>
      <c r="B97" s="8" t="s">
        <v>82</v>
      </c>
      <c r="C97" s="2">
        <v>6.3829787234042507E-2</v>
      </c>
      <c r="D97" s="2">
        <v>-0.04</v>
      </c>
      <c r="E97" s="2">
        <v>0.104166666666667</v>
      </c>
      <c r="F97" s="2">
        <v>0.18867924528301899</v>
      </c>
      <c r="G97" s="2">
        <v>-6.3492063492063502E-2</v>
      </c>
      <c r="H97" s="2">
        <v>6.7796610169491497E-2</v>
      </c>
      <c r="I97" s="2">
        <v>1.58730158730159E-2</v>
      </c>
      <c r="J97" s="2">
        <v>0.109375</v>
      </c>
      <c r="K97" s="2">
        <v>2.8169014084507001E-2</v>
      </c>
      <c r="L97" s="2">
        <v>0.17808219178082199</v>
      </c>
      <c r="M97" s="2">
        <v>0</v>
      </c>
      <c r="N97" s="2">
        <v>0</v>
      </c>
      <c r="O97" s="3">
        <v>0.21126760563380301</v>
      </c>
      <c r="P97" s="3">
        <v>0.79166666666666696</v>
      </c>
    </row>
    <row r="98" spans="1:16" x14ac:dyDescent="0.3">
      <c r="A98" s="8" t="s">
        <v>16</v>
      </c>
      <c r="B98" s="8" t="s">
        <v>83</v>
      </c>
      <c r="C98" s="2">
        <v>0</v>
      </c>
      <c r="D98" s="2">
        <v>-5.7142857142857099E-2</v>
      </c>
      <c r="E98" s="2">
        <v>0.24242424242424199</v>
      </c>
      <c r="F98" s="2">
        <v>-2.4390243902439001E-2</v>
      </c>
      <c r="G98" s="2">
        <v>0.1</v>
      </c>
      <c r="H98" s="2">
        <v>9.0909090909090898E-2</v>
      </c>
      <c r="I98" s="2">
        <v>0.14583333333333301</v>
      </c>
      <c r="J98" s="2">
        <v>0.145454545454545</v>
      </c>
      <c r="K98" s="2">
        <v>4.7619047619047603E-2</v>
      </c>
      <c r="L98" s="2">
        <v>1.5151515151515201E-2</v>
      </c>
      <c r="M98" s="2">
        <v>0.104477611940299</v>
      </c>
      <c r="N98" s="2">
        <v>9.45945945945946E-2</v>
      </c>
      <c r="O98" s="3">
        <v>0.28571428571428598</v>
      </c>
      <c r="P98" s="3">
        <v>1.4545454545454499</v>
      </c>
    </row>
    <row r="99" spans="1:16" x14ac:dyDescent="0.3">
      <c r="A99" s="8" t="s">
        <v>16</v>
      </c>
      <c r="B99" s="8" t="s">
        <v>84</v>
      </c>
      <c r="C99" s="2">
        <v>1.9529006318207899E-2</v>
      </c>
      <c r="D99" s="2">
        <v>-6.7605633802816896E-3</v>
      </c>
      <c r="E99" s="2">
        <v>6.2393647192285897E-3</v>
      </c>
      <c r="F99" s="2">
        <v>7.8917700112739603E-3</v>
      </c>
      <c r="G99" s="2">
        <v>2.9082774049217001E-2</v>
      </c>
      <c r="H99" s="2">
        <v>2.0108695652173901E-2</v>
      </c>
      <c r="I99" s="2">
        <v>2.2376132125732601E-2</v>
      </c>
      <c r="J99" s="2">
        <v>5.0547159979155799E-2</v>
      </c>
      <c r="K99" s="2">
        <v>3.1746031746031703E-2</v>
      </c>
      <c r="L99" s="2">
        <v>3.4134615384615402E-2</v>
      </c>
      <c r="M99" s="2">
        <v>4.1841004184100403E-2</v>
      </c>
      <c r="N99" s="2">
        <v>2.6327532351628699E-2</v>
      </c>
      <c r="O99" s="3">
        <v>0.14087301587301601</v>
      </c>
      <c r="P99" s="3">
        <v>0.30459444129324997</v>
      </c>
    </row>
    <row r="100" spans="1:16" x14ac:dyDescent="0.3">
      <c r="A100" s="8" t="s">
        <v>16</v>
      </c>
      <c r="B100" s="8" t="s">
        <v>17</v>
      </c>
      <c r="C100" s="2">
        <v>3.7499999999999999E-2</v>
      </c>
      <c r="D100" s="2">
        <v>2.40963855421687E-2</v>
      </c>
      <c r="E100" s="2">
        <v>-4.7058823529411799E-2</v>
      </c>
      <c r="F100" s="2">
        <v>0.11111111111111099</v>
      </c>
      <c r="G100" s="2">
        <v>6.6666666666666693E-2</v>
      </c>
      <c r="H100" s="2">
        <v>4.1666666666666699E-2</v>
      </c>
      <c r="I100" s="2">
        <v>0.11</v>
      </c>
      <c r="J100" s="2">
        <v>2.7027027027027001E-2</v>
      </c>
      <c r="K100" s="2">
        <v>8.7719298245614002E-2</v>
      </c>
      <c r="L100" s="2">
        <v>0.14516129032258099</v>
      </c>
      <c r="M100" s="2">
        <v>4.92957746478873E-2</v>
      </c>
      <c r="N100" s="2">
        <v>8.0536912751677805E-2</v>
      </c>
      <c r="O100" s="3">
        <v>0.41228070175438603</v>
      </c>
      <c r="P100" s="3">
        <v>0.89411764705882402</v>
      </c>
    </row>
    <row r="101" spans="1:16" x14ac:dyDescent="0.3">
      <c r="A101" s="8" t="s">
        <v>16</v>
      </c>
      <c r="B101" s="8" t="s">
        <v>85</v>
      </c>
      <c r="C101" s="2">
        <v>-2.17391304347826E-3</v>
      </c>
      <c r="D101" s="2">
        <v>-3.0501089324618699E-2</v>
      </c>
      <c r="E101" s="2">
        <v>-3.5955056179775298E-2</v>
      </c>
      <c r="F101" s="2">
        <v>6.9930069930069904E-3</v>
      </c>
      <c r="G101" s="2">
        <v>6.9444444444444397E-3</v>
      </c>
      <c r="H101" s="2">
        <v>-3.2183908045976997E-2</v>
      </c>
      <c r="I101" s="2">
        <v>-2.6128266033254199E-2</v>
      </c>
      <c r="J101" s="2">
        <v>-4.8780487804877997E-3</v>
      </c>
      <c r="K101" s="2">
        <v>-2.4509803921568599E-2</v>
      </c>
      <c r="L101" s="2">
        <v>-0.173366834170854</v>
      </c>
      <c r="M101" s="2">
        <v>-0.109422492401216</v>
      </c>
      <c r="N101" s="2">
        <v>-5.1194539249146798E-2</v>
      </c>
      <c r="O101" s="3">
        <v>-0.31862745098039202</v>
      </c>
      <c r="P101" s="3">
        <v>-0.37528089887640398</v>
      </c>
    </row>
    <row r="102" spans="1:16" x14ac:dyDescent="0.3">
      <c r="A102" s="8" t="s">
        <v>17</v>
      </c>
      <c r="B102" s="8" t="s">
        <v>81</v>
      </c>
      <c r="C102" s="2">
        <v>2.2288261515601801E-2</v>
      </c>
      <c r="D102" s="2">
        <v>-0.23401162790697699</v>
      </c>
      <c r="E102" s="2">
        <v>-0.32258064516128998</v>
      </c>
      <c r="F102" s="2">
        <v>-0.26610644257703098</v>
      </c>
      <c r="G102" s="2">
        <v>-0.106870229007634</v>
      </c>
      <c r="H102" s="2">
        <v>8.5470085470085496E-3</v>
      </c>
      <c r="I102" s="2">
        <v>-2.1186440677966101E-2</v>
      </c>
      <c r="J102" s="2">
        <v>0.23376623376623401</v>
      </c>
      <c r="K102" s="2">
        <v>3.8596491228070198E-2</v>
      </c>
      <c r="L102" s="2">
        <v>-5.0675675675675699E-2</v>
      </c>
      <c r="M102" s="2">
        <v>9.6085409252668993E-2</v>
      </c>
      <c r="N102" s="2">
        <v>0.17532467532467499</v>
      </c>
      <c r="O102" s="3">
        <v>0.27017543859649101</v>
      </c>
      <c r="P102" s="3">
        <v>-0.31309297912713502</v>
      </c>
    </row>
    <row r="103" spans="1:16" x14ac:dyDescent="0.3">
      <c r="A103" s="8" t="s">
        <v>17</v>
      </c>
      <c r="B103" s="8" t="s">
        <v>82</v>
      </c>
      <c r="C103" s="2">
        <v>-9.3023255813953501E-2</v>
      </c>
      <c r="D103" s="2">
        <v>-0.128205128205128</v>
      </c>
      <c r="E103" s="2">
        <v>-0.42156862745098</v>
      </c>
      <c r="F103" s="2">
        <v>-0.23728813559322001</v>
      </c>
      <c r="G103" s="2">
        <v>2.2222222222222199E-2</v>
      </c>
      <c r="H103" s="2">
        <v>-6.5217391304347797E-2</v>
      </c>
      <c r="I103" s="2">
        <v>0.13953488372093001</v>
      </c>
      <c r="J103" s="2">
        <v>0.16326530612244899</v>
      </c>
      <c r="K103" s="2">
        <v>-0.12280701754386</v>
      </c>
      <c r="L103" s="2">
        <v>0</v>
      </c>
      <c r="M103" s="2">
        <v>0.18</v>
      </c>
      <c r="N103" s="2">
        <v>0.169491525423729</v>
      </c>
      <c r="O103" s="3">
        <v>0.21052631578947401</v>
      </c>
      <c r="P103" s="3">
        <v>-0.32352941176470601</v>
      </c>
    </row>
    <row r="104" spans="1:16" x14ac:dyDescent="0.3">
      <c r="A104" s="8" t="s">
        <v>17</v>
      </c>
      <c r="B104" s="8" t="s">
        <v>83</v>
      </c>
      <c r="C104" s="2">
        <v>8.3333333333333301E-2</v>
      </c>
      <c r="D104" s="2">
        <v>-9.2307692307692299E-2</v>
      </c>
      <c r="E104" s="2">
        <v>-0.305084745762712</v>
      </c>
      <c r="F104" s="2">
        <v>-0.53658536585365901</v>
      </c>
      <c r="G104" s="2">
        <v>5.2631578947368397E-2</v>
      </c>
      <c r="H104" s="2">
        <v>-0.15</v>
      </c>
      <c r="I104" s="2">
        <v>-5.8823529411764698E-2</v>
      </c>
      <c r="J104" s="2">
        <v>0.5</v>
      </c>
      <c r="K104" s="2">
        <v>4.1666666666666699E-2</v>
      </c>
      <c r="L104" s="2">
        <v>0.28000000000000003</v>
      </c>
      <c r="M104" s="2">
        <v>0.3125</v>
      </c>
      <c r="N104" s="2">
        <v>7.1428571428571397E-2</v>
      </c>
      <c r="O104" s="3">
        <v>0.875</v>
      </c>
      <c r="P104" s="3">
        <v>-0.23728813559322001</v>
      </c>
    </row>
    <row r="105" spans="1:16" x14ac:dyDescent="0.3">
      <c r="A105" s="8" t="s">
        <v>17</v>
      </c>
      <c r="B105" s="8" t="s">
        <v>84</v>
      </c>
      <c r="C105" s="2">
        <v>-9.7546556310966603E-3</v>
      </c>
      <c r="D105" s="2">
        <v>-9.4925373134328403E-2</v>
      </c>
      <c r="E105" s="2">
        <v>-0.34003957783641198</v>
      </c>
      <c r="F105" s="2">
        <v>-0.251874062968516</v>
      </c>
      <c r="G105" s="2">
        <v>-0.118904475617902</v>
      </c>
      <c r="H105" s="2">
        <v>-2.95678544351782E-2</v>
      </c>
      <c r="I105" s="2">
        <v>-4.8437500000000001E-2</v>
      </c>
      <c r="J105" s="2">
        <v>8.53858784893268E-2</v>
      </c>
      <c r="K105" s="2">
        <v>-9.6066565809379695E-2</v>
      </c>
      <c r="L105" s="2">
        <v>-8.7029288702928906E-2</v>
      </c>
      <c r="M105" s="2">
        <v>-6.4161319890009196E-3</v>
      </c>
      <c r="N105" s="2">
        <v>0.190036900369004</v>
      </c>
      <c r="O105" s="3">
        <v>-2.4205748865355502E-2</v>
      </c>
      <c r="P105" s="3">
        <v>-0.57453825857519802</v>
      </c>
    </row>
    <row r="106" spans="1:16" x14ac:dyDescent="0.3">
      <c r="A106" s="8" t="s">
        <v>17</v>
      </c>
      <c r="B106" s="8" t="s">
        <v>17</v>
      </c>
      <c r="C106" s="2">
        <v>5.5865921787709499E-3</v>
      </c>
      <c r="D106" s="2">
        <v>-0.21666666666666701</v>
      </c>
      <c r="E106" s="2">
        <v>-0.290780141843972</v>
      </c>
      <c r="F106" s="2">
        <v>-0.34</v>
      </c>
      <c r="G106" s="2">
        <v>0.12121212121212099</v>
      </c>
      <c r="H106" s="2">
        <v>-2.7027027027027001E-2</v>
      </c>
      <c r="I106" s="2">
        <v>2.7777777777777801E-2</v>
      </c>
      <c r="J106" s="2">
        <v>0.135135135135135</v>
      </c>
      <c r="K106" s="2">
        <v>0</v>
      </c>
      <c r="L106" s="2">
        <v>-8.3333333333333301E-2</v>
      </c>
      <c r="M106" s="2">
        <v>7.7922077922077906E-2</v>
      </c>
      <c r="N106" s="2">
        <v>0.21686746987951799</v>
      </c>
      <c r="O106" s="3">
        <v>0.202380952380952</v>
      </c>
      <c r="P106" s="3">
        <v>-0.28368794326241098</v>
      </c>
    </row>
    <row r="107" spans="1:16" x14ac:dyDescent="0.3">
      <c r="A107" s="8" t="s">
        <v>17</v>
      </c>
      <c r="B107" s="8" t="s">
        <v>85</v>
      </c>
      <c r="C107" s="2">
        <v>-0.18391719745222901</v>
      </c>
      <c r="D107" s="2">
        <v>-0.36487804878048802</v>
      </c>
      <c r="E107" s="2">
        <v>-0.465437788018433</v>
      </c>
      <c r="F107" s="2">
        <v>-0.33333333333333298</v>
      </c>
      <c r="G107" s="2">
        <v>-0.20689655172413801</v>
      </c>
      <c r="H107" s="2">
        <v>-7.6086956521739094E-2</v>
      </c>
      <c r="I107" s="2">
        <v>-1.1764705882352899E-2</v>
      </c>
      <c r="J107" s="2">
        <v>-1.7857142857142901E-2</v>
      </c>
      <c r="K107" s="2">
        <v>-0.12727272727272701</v>
      </c>
      <c r="L107" s="2">
        <v>-0.28472222222222199</v>
      </c>
      <c r="M107" s="2">
        <v>-9.7087378640776698E-2</v>
      </c>
      <c r="N107" s="2">
        <v>7.5268817204301106E-2</v>
      </c>
      <c r="O107" s="3">
        <v>-0.39393939393939398</v>
      </c>
      <c r="P107" s="3">
        <v>-0.84639016897081398</v>
      </c>
    </row>
    <row r="108" spans="1:16" x14ac:dyDescent="0.3">
      <c r="A108" s="11" t="s">
        <v>18</v>
      </c>
      <c r="B108" s="11" t="s">
        <v>18</v>
      </c>
      <c r="C108" s="3">
        <v>3.09869931140015E-2</v>
      </c>
      <c r="D108" s="3">
        <v>8.6717515288943902E-3</v>
      </c>
      <c r="E108" s="3">
        <v>-1.56684287972097E-3</v>
      </c>
      <c r="F108" s="3">
        <v>1.87633902375786E-2</v>
      </c>
      <c r="G108" s="3">
        <v>2.5008036862408899E-2</v>
      </c>
      <c r="H108" s="3">
        <v>2.5809233825124501E-2</v>
      </c>
      <c r="I108" s="3">
        <v>2.2828607098270001E-2</v>
      </c>
      <c r="J108" s="3">
        <v>3.5409141860754799E-2</v>
      </c>
      <c r="K108" s="3">
        <v>2.0076263337062299E-2</v>
      </c>
      <c r="L108" s="3">
        <v>2.54593052050659E-2</v>
      </c>
      <c r="M108" s="3">
        <v>3.2692816319959503E-2</v>
      </c>
      <c r="N108" s="3">
        <v>2.8729232550888599E-2</v>
      </c>
      <c r="O108" s="3">
        <v>0.111279515956359</v>
      </c>
      <c r="P108" s="3">
        <v>0.258706196522971</v>
      </c>
    </row>
    <row r="109" spans="1:16" x14ac:dyDescent="0.3">
      <c r="A109" s="15"/>
      <c r="B109" s="15"/>
    </row>
    <row r="110" spans="1:16" x14ac:dyDescent="0.3">
      <c r="A110" s="13" t="s">
        <v>42</v>
      </c>
      <c r="B110" s="15"/>
    </row>
    <row r="111" spans="1:16" x14ac:dyDescent="0.3">
      <c r="A111" s="14" t="s">
        <v>43</v>
      </c>
      <c r="B111" s="15"/>
    </row>
    <row r="112" spans="1:16" x14ac:dyDescent="0.3">
      <c r="A112" s="14" t="s">
        <v>44</v>
      </c>
      <c r="B112" s="15"/>
    </row>
    <row r="113" spans="1:2" x14ac:dyDescent="0.3">
      <c r="A113" s="14" t="s">
        <v>45</v>
      </c>
      <c r="B113" s="15"/>
    </row>
    <row r="114" spans="1:2" x14ac:dyDescent="0.3">
      <c r="A114" s="14" t="s">
        <v>46</v>
      </c>
      <c r="B114" s="15"/>
    </row>
    <row r="115" spans="1:2" x14ac:dyDescent="0.3">
      <c r="A115" s="14" t="s">
        <v>47</v>
      </c>
      <c r="B115" s="15"/>
    </row>
    <row r="116" spans="1:2" x14ac:dyDescent="0.3">
      <c r="A116" s="14" t="s">
        <v>88</v>
      </c>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42:O42"/>
    <mergeCell ref="C76:N7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171</v>
      </c>
      <c r="B1" s="15"/>
    </row>
    <row r="2" spans="1:15" ht="15.6" x14ac:dyDescent="0.3">
      <c r="A2" s="12" t="s">
        <v>165</v>
      </c>
      <c r="B2" s="15"/>
    </row>
    <row r="3" spans="1:15" ht="15.6" x14ac:dyDescent="0.3">
      <c r="A3" s="12" t="s">
        <v>35</v>
      </c>
      <c r="B3" s="15"/>
    </row>
    <row r="4" spans="1:15" ht="15.6" x14ac:dyDescent="0.3">
      <c r="A4" s="12" t="s">
        <v>87</v>
      </c>
      <c r="B4" s="15"/>
    </row>
    <row r="5" spans="1:15" ht="15.6" x14ac:dyDescent="0.3">
      <c r="A5" s="12" t="s">
        <v>79</v>
      </c>
      <c r="B5" s="15"/>
    </row>
    <row r="6" spans="1:15" x14ac:dyDescent="0.3">
      <c r="A6" s="16" t="str">
        <f>HYPERLINK("#'Table of contents'!A41",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89</v>
      </c>
      <c r="C9" s="1">
        <v>3882</v>
      </c>
      <c r="D9" s="1">
        <v>4217</v>
      </c>
      <c r="E9" s="1">
        <v>4543</v>
      </c>
      <c r="F9" s="1">
        <v>4864</v>
      </c>
      <c r="G9" s="1">
        <v>5267</v>
      </c>
      <c r="H9" s="1">
        <v>5697</v>
      </c>
      <c r="I9" s="1">
        <v>6135</v>
      </c>
      <c r="J9" s="1">
        <v>6542</v>
      </c>
      <c r="K9" s="1">
        <v>7033</v>
      </c>
      <c r="L9" s="1">
        <v>7448</v>
      </c>
      <c r="M9" s="1">
        <v>8011</v>
      </c>
      <c r="N9" s="1">
        <v>8635</v>
      </c>
      <c r="O9" s="1">
        <v>9079</v>
      </c>
    </row>
    <row r="10" spans="1:15" x14ac:dyDescent="0.3">
      <c r="A10" s="7" t="s">
        <v>13</v>
      </c>
      <c r="B10" s="7" t="s">
        <v>90</v>
      </c>
      <c r="C10" s="1">
        <v>8657</v>
      </c>
      <c r="D10" s="1">
        <v>9271</v>
      </c>
      <c r="E10" s="1">
        <v>9750</v>
      </c>
      <c r="F10" s="1">
        <v>10135</v>
      </c>
      <c r="G10" s="1">
        <v>10583</v>
      </c>
      <c r="H10" s="1">
        <v>10962</v>
      </c>
      <c r="I10" s="1">
        <v>11308</v>
      </c>
      <c r="J10" s="1">
        <v>11606</v>
      </c>
      <c r="K10" s="1">
        <v>11976</v>
      </c>
      <c r="L10" s="1">
        <v>12207</v>
      </c>
      <c r="M10" s="1">
        <v>12703</v>
      </c>
      <c r="N10" s="1">
        <v>13312</v>
      </c>
      <c r="O10" s="1">
        <v>13922</v>
      </c>
    </row>
    <row r="11" spans="1:15" x14ac:dyDescent="0.3">
      <c r="A11" s="7" t="s">
        <v>13</v>
      </c>
      <c r="B11" s="7" t="s">
        <v>91</v>
      </c>
      <c r="C11" s="1">
        <v>274</v>
      </c>
      <c r="D11" s="1">
        <v>299</v>
      </c>
      <c r="E11" s="1">
        <v>307</v>
      </c>
      <c r="F11" s="1">
        <v>327</v>
      </c>
      <c r="G11" s="1">
        <v>361</v>
      </c>
      <c r="H11" s="1">
        <v>393</v>
      </c>
      <c r="I11" s="1">
        <v>437</v>
      </c>
      <c r="J11" s="1">
        <v>481</v>
      </c>
      <c r="K11" s="1">
        <v>520</v>
      </c>
      <c r="L11" s="1">
        <v>562</v>
      </c>
      <c r="M11" s="1">
        <v>621</v>
      </c>
      <c r="N11" s="1">
        <v>682</v>
      </c>
      <c r="O11" s="1">
        <v>728</v>
      </c>
    </row>
    <row r="12" spans="1:15" x14ac:dyDescent="0.3">
      <c r="A12" s="7" t="s">
        <v>13</v>
      </c>
      <c r="B12" s="7" t="s">
        <v>92</v>
      </c>
      <c r="C12" s="1">
        <v>1297</v>
      </c>
      <c r="D12" s="1">
        <v>1349</v>
      </c>
      <c r="E12" s="1">
        <v>1372</v>
      </c>
      <c r="F12" s="1">
        <v>1409</v>
      </c>
      <c r="G12" s="1">
        <v>1447</v>
      </c>
      <c r="H12" s="1">
        <v>1460</v>
      </c>
      <c r="I12" s="1">
        <v>1490</v>
      </c>
      <c r="J12" s="1">
        <v>1542</v>
      </c>
      <c r="K12" s="1">
        <v>1601</v>
      </c>
      <c r="L12" s="1">
        <v>1634</v>
      </c>
      <c r="M12" s="1">
        <v>1714</v>
      </c>
      <c r="N12" s="1">
        <v>1797</v>
      </c>
      <c r="O12" s="1">
        <v>1908</v>
      </c>
    </row>
    <row r="13" spans="1:15" x14ac:dyDescent="0.3">
      <c r="A13" s="7" t="s">
        <v>13</v>
      </c>
      <c r="B13" s="7" t="s">
        <v>93</v>
      </c>
      <c r="C13" s="1">
        <v>538</v>
      </c>
      <c r="D13" s="1">
        <v>569</v>
      </c>
      <c r="E13" s="1">
        <v>612</v>
      </c>
      <c r="F13" s="1">
        <v>669</v>
      </c>
      <c r="G13" s="1">
        <v>734</v>
      </c>
      <c r="H13" s="1">
        <v>785</v>
      </c>
      <c r="I13" s="1">
        <v>848</v>
      </c>
      <c r="J13" s="1">
        <v>920</v>
      </c>
      <c r="K13" s="1">
        <v>1004</v>
      </c>
      <c r="L13" s="1">
        <v>1076</v>
      </c>
      <c r="M13" s="1">
        <v>1184</v>
      </c>
      <c r="N13" s="1">
        <v>1272</v>
      </c>
      <c r="O13" s="1">
        <v>1367</v>
      </c>
    </row>
    <row r="14" spans="1:15" x14ac:dyDescent="0.3">
      <c r="A14" s="7" t="s">
        <v>13</v>
      </c>
      <c r="B14" s="7" t="s">
        <v>94</v>
      </c>
      <c r="C14" s="1">
        <v>382</v>
      </c>
      <c r="D14" s="1">
        <v>398</v>
      </c>
      <c r="E14" s="1">
        <v>404</v>
      </c>
      <c r="F14" s="1">
        <v>400</v>
      </c>
      <c r="G14" s="1">
        <v>422</v>
      </c>
      <c r="H14" s="1">
        <v>444</v>
      </c>
      <c r="I14" s="1">
        <v>469</v>
      </c>
      <c r="J14" s="1">
        <v>477</v>
      </c>
      <c r="K14" s="1">
        <v>501</v>
      </c>
      <c r="L14" s="1">
        <v>508</v>
      </c>
      <c r="M14" s="1">
        <v>539</v>
      </c>
      <c r="N14" s="1">
        <v>580</v>
      </c>
      <c r="O14" s="1">
        <v>595</v>
      </c>
    </row>
    <row r="15" spans="1:15" x14ac:dyDescent="0.3">
      <c r="A15" s="7" t="s">
        <v>13</v>
      </c>
      <c r="B15" s="7" t="s">
        <v>95</v>
      </c>
      <c r="C15" s="1">
        <v>27224</v>
      </c>
      <c r="D15" s="1">
        <v>27651</v>
      </c>
      <c r="E15" s="1">
        <v>27668</v>
      </c>
      <c r="F15" s="1">
        <v>27775</v>
      </c>
      <c r="G15" s="1">
        <v>28050</v>
      </c>
      <c r="H15" s="1">
        <v>28572</v>
      </c>
      <c r="I15" s="1">
        <v>29098</v>
      </c>
      <c r="J15" s="1">
        <v>29571</v>
      </c>
      <c r="K15" s="1">
        <v>30348</v>
      </c>
      <c r="L15" s="1">
        <v>30958</v>
      </c>
      <c r="M15" s="1">
        <v>31664</v>
      </c>
      <c r="N15" s="1">
        <v>32544</v>
      </c>
      <c r="O15" s="1">
        <v>33203</v>
      </c>
    </row>
    <row r="16" spans="1:15" x14ac:dyDescent="0.3">
      <c r="A16" s="7" t="s">
        <v>13</v>
      </c>
      <c r="B16" s="7" t="s">
        <v>96</v>
      </c>
      <c r="C16" s="1">
        <v>7137</v>
      </c>
      <c r="D16" s="1">
        <v>7697</v>
      </c>
      <c r="E16" s="1">
        <v>8185</v>
      </c>
      <c r="F16" s="1">
        <v>8562</v>
      </c>
      <c r="G16" s="1">
        <v>8978</v>
      </c>
      <c r="H16" s="1">
        <v>9294</v>
      </c>
      <c r="I16" s="1">
        <v>9459</v>
      </c>
      <c r="J16" s="1">
        <v>9514</v>
      </c>
      <c r="K16" s="1">
        <v>9654</v>
      </c>
      <c r="L16" s="1">
        <v>9483</v>
      </c>
      <c r="M16" s="1">
        <v>9529</v>
      </c>
      <c r="N16" s="1">
        <v>9676</v>
      </c>
      <c r="O16" s="1">
        <v>9576</v>
      </c>
    </row>
    <row r="17" spans="1:15" x14ac:dyDescent="0.3">
      <c r="A17" s="7" t="s">
        <v>13</v>
      </c>
      <c r="B17" s="7" t="s">
        <v>97</v>
      </c>
      <c r="C17" s="1">
        <v>374</v>
      </c>
      <c r="D17" s="1">
        <v>410</v>
      </c>
      <c r="E17" s="1">
        <v>448</v>
      </c>
      <c r="F17" s="1">
        <v>479</v>
      </c>
      <c r="G17" s="1">
        <v>513</v>
      </c>
      <c r="H17" s="1">
        <v>550</v>
      </c>
      <c r="I17" s="1">
        <v>614</v>
      </c>
      <c r="J17" s="1">
        <v>675</v>
      </c>
      <c r="K17" s="1">
        <v>744</v>
      </c>
      <c r="L17" s="1">
        <v>824</v>
      </c>
      <c r="M17" s="1">
        <v>923</v>
      </c>
      <c r="N17" s="1">
        <v>1021</v>
      </c>
      <c r="O17" s="1">
        <v>1095</v>
      </c>
    </row>
    <row r="18" spans="1:15" x14ac:dyDescent="0.3">
      <c r="A18" s="7" t="s">
        <v>13</v>
      </c>
      <c r="B18" s="7" t="s">
        <v>98</v>
      </c>
      <c r="C18" s="1">
        <v>1135</v>
      </c>
      <c r="D18" s="1">
        <v>1172</v>
      </c>
      <c r="E18" s="1">
        <v>1204</v>
      </c>
      <c r="F18" s="1">
        <v>1226</v>
      </c>
      <c r="G18" s="1">
        <v>1281</v>
      </c>
      <c r="H18" s="1">
        <v>1346</v>
      </c>
      <c r="I18" s="1">
        <v>1382</v>
      </c>
      <c r="J18" s="1">
        <v>1452</v>
      </c>
      <c r="K18" s="1">
        <v>1541</v>
      </c>
      <c r="L18" s="1">
        <v>1646</v>
      </c>
      <c r="M18" s="1">
        <v>1807</v>
      </c>
      <c r="N18" s="1">
        <v>1999</v>
      </c>
      <c r="O18" s="1">
        <v>2172</v>
      </c>
    </row>
    <row r="19" spans="1:15" x14ac:dyDescent="0.3">
      <c r="A19" s="7" t="s">
        <v>13</v>
      </c>
      <c r="B19" s="7" t="s">
        <v>99</v>
      </c>
      <c r="C19" s="1">
        <v>2216</v>
      </c>
      <c r="D19" s="1">
        <v>2248</v>
      </c>
      <c r="E19" s="1">
        <v>2162</v>
      </c>
      <c r="F19" s="1">
        <v>2106</v>
      </c>
      <c r="G19" s="1">
        <v>2166</v>
      </c>
      <c r="H19" s="1">
        <v>2180</v>
      </c>
      <c r="I19" s="1">
        <v>2189</v>
      </c>
      <c r="J19" s="1">
        <v>2220</v>
      </c>
      <c r="K19" s="1">
        <v>2264</v>
      </c>
      <c r="L19" s="1">
        <v>2305</v>
      </c>
      <c r="M19" s="1">
        <v>2161</v>
      </c>
      <c r="N19" s="1">
        <v>2027</v>
      </c>
      <c r="O19" s="1">
        <v>2010</v>
      </c>
    </row>
    <row r="20" spans="1:15" x14ac:dyDescent="0.3">
      <c r="A20" s="7" t="s">
        <v>13</v>
      </c>
      <c r="B20" s="7" t="s">
        <v>100</v>
      </c>
      <c r="C20" s="1">
        <v>1223</v>
      </c>
      <c r="D20" s="1">
        <v>1197</v>
      </c>
      <c r="E20" s="1">
        <v>1196</v>
      </c>
      <c r="F20" s="1">
        <v>1219</v>
      </c>
      <c r="G20" s="1">
        <v>1252</v>
      </c>
      <c r="H20" s="1">
        <v>1297</v>
      </c>
      <c r="I20" s="1">
        <v>1318</v>
      </c>
      <c r="J20" s="1">
        <v>1326</v>
      </c>
      <c r="K20" s="1">
        <v>1347</v>
      </c>
      <c r="L20" s="1">
        <v>1344</v>
      </c>
      <c r="M20" s="1">
        <v>1185</v>
      </c>
      <c r="N20" s="1">
        <v>1058</v>
      </c>
      <c r="O20" s="1">
        <v>1025</v>
      </c>
    </row>
    <row r="21" spans="1:15" x14ac:dyDescent="0.3">
      <c r="A21" s="7" t="s">
        <v>14</v>
      </c>
      <c r="B21" s="7" t="s">
        <v>89</v>
      </c>
      <c r="C21" s="1">
        <v>38</v>
      </c>
      <c r="D21" s="1">
        <v>40</v>
      </c>
      <c r="E21" s="1">
        <v>41</v>
      </c>
      <c r="F21" s="1">
        <v>38</v>
      </c>
      <c r="G21" s="1">
        <v>39</v>
      </c>
      <c r="H21" s="1">
        <v>40</v>
      </c>
      <c r="I21" s="1">
        <v>43</v>
      </c>
      <c r="J21" s="1">
        <v>43</v>
      </c>
      <c r="K21" s="1">
        <v>44</v>
      </c>
      <c r="L21" s="1">
        <v>47</v>
      </c>
      <c r="M21" s="1">
        <v>52</v>
      </c>
      <c r="N21" s="1">
        <v>52</v>
      </c>
      <c r="O21" s="1">
        <v>53</v>
      </c>
    </row>
    <row r="22" spans="1:15" x14ac:dyDescent="0.3">
      <c r="A22" s="7" t="s">
        <v>14</v>
      </c>
      <c r="B22" s="7" t="s">
        <v>90</v>
      </c>
      <c r="C22" s="1">
        <v>88</v>
      </c>
      <c r="D22" s="1">
        <v>95</v>
      </c>
      <c r="E22" s="1">
        <v>97</v>
      </c>
      <c r="F22" s="1">
        <v>98</v>
      </c>
      <c r="G22" s="1">
        <v>106</v>
      </c>
      <c r="H22" s="1">
        <v>107</v>
      </c>
      <c r="I22" s="1">
        <v>109</v>
      </c>
      <c r="J22" s="1">
        <v>106</v>
      </c>
      <c r="K22" s="1">
        <v>114</v>
      </c>
      <c r="L22" s="1">
        <v>119</v>
      </c>
      <c r="M22" s="1">
        <v>117</v>
      </c>
      <c r="N22" s="1">
        <v>111</v>
      </c>
      <c r="O22" s="1">
        <v>111</v>
      </c>
    </row>
    <row r="23" spans="1:15" x14ac:dyDescent="0.3">
      <c r="A23" s="7" t="s">
        <v>14</v>
      </c>
      <c r="B23" s="7" t="s">
        <v>91</v>
      </c>
      <c r="C23" s="1">
        <v>2</v>
      </c>
      <c r="D23" s="1">
        <v>2</v>
      </c>
      <c r="E23" s="1">
        <v>2</v>
      </c>
      <c r="F23" s="1">
        <v>2</v>
      </c>
      <c r="G23" s="1">
        <v>2</v>
      </c>
      <c r="H23" s="1">
        <v>3</v>
      </c>
      <c r="I23" s="1">
        <v>3</v>
      </c>
      <c r="J23" s="1">
        <v>3</v>
      </c>
      <c r="K23" s="1">
        <v>4</v>
      </c>
      <c r="L23" s="1">
        <v>4</v>
      </c>
      <c r="M23" s="1">
        <v>4</v>
      </c>
      <c r="N23" s="1">
        <v>4</v>
      </c>
      <c r="O23" s="1">
        <v>4</v>
      </c>
    </row>
    <row r="24" spans="1:15" x14ac:dyDescent="0.3">
      <c r="A24" s="7" t="s">
        <v>14</v>
      </c>
      <c r="B24" s="7" t="s">
        <v>92</v>
      </c>
      <c r="C24" s="1">
        <v>16</v>
      </c>
      <c r="D24" s="1">
        <v>16</v>
      </c>
      <c r="E24" s="1">
        <v>15</v>
      </c>
      <c r="F24" s="1">
        <v>14</v>
      </c>
      <c r="G24" s="1">
        <v>14</v>
      </c>
      <c r="H24" s="1">
        <v>17</v>
      </c>
      <c r="I24" s="1">
        <v>14</v>
      </c>
      <c r="J24" s="1">
        <v>15</v>
      </c>
      <c r="K24" s="1">
        <v>16</v>
      </c>
      <c r="L24" s="1">
        <v>16</v>
      </c>
      <c r="M24" s="1">
        <v>16</v>
      </c>
      <c r="N24" s="1">
        <v>20</v>
      </c>
      <c r="O24" s="1">
        <v>21</v>
      </c>
    </row>
    <row r="25" spans="1:15" x14ac:dyDescent="0.3">
      <c r="A25" s="7" t="s">
        <v>14</v>
      </c>
      <c r="B25" s="7" t="s">
        <v>93</v>
      </c>
      <c r="C25" s="1">
        <v>5</v>
      </c>
      <c r="D25" s="1">
        <v>6</v>
      </c>
      <c r="E25" s="1">
        <v>7</v>
      </c>
      <c r="F25" s="1">
        <v>8</v>
      </c>
      <c r="G25" s="1">
        <v>8</v>
      </c>
      <c r="H25" s="1">
        <v>9</v>
      </c>
      <c r="I25" s="1">
        <v>8</v>
      </c>
      <c r="J25" s="1">
        <v>8</v>
      </c>
      <c r="K25" s="1">
        <v>9</v>
      </c>
      <c r="L25" s="1">
        <v>12</v>
      </c>
      <c r="M25" s="1">
        <v>13</v>
      </c>
      <c r="N25" s="1">
        <v>13</v>
      </c>
      <c r="O25" s="1">
        <v>11</v>
      </c>
    </row>
    <row r="26" spans="1:15" x14ac:dyDescent="0.3">
      <c r="A26" s="7" t="s">
        <v>14</v>
      </c>
      <c r="B26" s="7" t="s">
        <v>94</v>
      </c>
      <c r="C26" s="1">
        <v>7</v>
      </c>
      <c r="D26" s="1">
        <v>6</v>
      </c>
      <c r="E26" s="1">
        <v>6</v>
      </c>
      <c r="F26" s="1">
        <v>4</v>
      </c>
      <c r="G26" s="1">
        <v>7</v>
      </c>
      <c r="H26" s="1">
        <v>8</v>
      </c>
      <c r="I26" s="1">
        <v>9</v>
      </c>
      <c r="J26" s="1">
        <v>12</v>
      </c>
      <c r="K26" s="1">
        <v>12</v>
      </c>
      <c r="L26" s="1">
        <v>12</v>
      </c>
      <c r="M26" s="1">
        <v>12</v>
      </c>
      <c r="N26" s="1">
        <v>11</v>
      </c>
      <c r="O26" s="1">
        <v>12</v>
      </c>
    </row>
    <row r="27" spans="1:15" x14ac:dyDescent="0.3">
      <c r="A27" s="7" t="s">
        <v>14</v>
      </c>
      <c r="B27" s="7" t="s">
        <v>95</v>
      </c>
      <c r="C27" s="1">
        <v>1121</v>
      </c>
      <c r="D27" s="1">
        <v>1163</v>
      </c>
      <c r="E27" s="1">
        <v>1194</v>
      </c>
      <c r="F27" s="1">
        <v>1213</v>
      </c>
      <c r="G27" s="1">
        <v>1272</v>
      </c>
      <c r="H27" s="1">
        <v>1301</v>
      </c>
      <c r="I27" s="1">
        <v>1357</v>
      </c>
      <c r="J27" s="1">
        <v>1403</v>
      </c>
      <c r="K27" s="1">
        <v>1473</v>
      </c>
      <c r="L27" s="1">
        <v>1551</v>
      </c>
      <c r="M27" s="1">
        <v>1659</v>
      </c>
      <c r="N27" s="1">
        <v>1763</v>
      </c>
      <c r="O27" s="1">
        <v>1830</v>
      </c>
    </row>
    <row r="28" spans="1:15" x14ac:dyDescent="0.3">
      <c r="A28" s="7" t="s">
        <v>14</v>
      </c>
      <c r="B28" s="7" t="s">
        <v>96</v>
      </c>
      <c r="C28" s="1">
        <v>196</v>
      </c>
      <c r="D28" s="1">
        <v>205</v>
      </c>
      <c r="E28" s="1">
        <v>198</v>
      </c>
      <c r="F28" s="1">
        <v>204</v>
      </c>
      <c r="G28" s="1">
        <v>219</v>
      </c>
      <c r="H28" s="1">
        <v>217</v>
      </c>
      <c r="I28" s="1">
        <v>221</v>
      </c>
      <c r="J28" s="1">
        <v>230</v>
      </c>
      <c r="K28" s="1">
        <v>230</v>
      </c>
      <c r="L28" s="1">
        <v>228</v>
      </c>
      <c r="M28" s="1">
        <v>227</v>
      </c>
      <c r="N28" s="1">
        <v>223</v>
      </c>
      <c r="O28" s="1">
        <v>208</v>
      </c>
    </row>
    <row r="29" spans="1:15" x14ac:dyDescent="0.3">
      <c r="A29" s="7" t="s">
        <v>14</v>
      </c>
      <c r="B29" s="7" t="s">
        <v>97</v>
      </c>
      <c r="C29" s="1">
        <v>3</v>
      </c>
      <c r="D29" s="1">
        <v>3</v>
      </c>
      <c r="E29" s="1">
        <v>4</v>
      </c>
      <c r="F29" s="1">
        <v>7</v>
      </c>
      <c r="G29" s="1">
        <v>9</v>
      </c>
      <c r="H29" s="1">
        <v>10</v>
      </c>
      <c r="I29" s="1">
        <v>11</v>
      </c>
      <c r="J29" s="1">
        <v>14</v>
      </c>
      <c r="K29" s="1">
        <v>14</v>
      </c>
      <c r="L29" s="1">
        <v>14</v>
      </c>
      <c r="M29" s="1">
        <v>15</v>
      </c>
      <c r="N29" s="1">
        <v>15</v>
      </c>
      <c r="O29" s="1">
        <v>14</v>
      </c>
    </row>
    <row r="30" spans="1:15" x14ac:dyDescent="0.3">
      <c r="A30" s="7" t="s">
        <v>14</v>
      </c>
      <c r="B30" s="7" t="s">
        <v>98</v>
      </c>
      <c r="C30" s="1">
        <v>16</v>
      </c>
      <c r="D30" s="1">
        <v>18</v>
      </c>
      <c r="E30" s="1">
        <v>16</v>
      </c>
      <c r="F30" s="1">
        <v>15</v>
      </c>
      <c r="G30" s="1">
        <v>14</v>
      </c>
      <c r="H30" s="1">
        <v>15</v>
      </c>
      <c r="I30" s="1">
        <v>15</v>
      </c>
      <c r="J30" s="1">
        <v>14</v>
      </c>
      <c r="K30" s="1">
        <v>15</v>
      </c>
      <c r="L30" s="1">
        <v>16</v>
      </c>
      <c r="M30" s="1">
        <v>20</v>
      </c>
      <c r="N30" s="1">
        <v>23</v>
      </c>
      <c r="O30" s="1">
        <v>24</v>
      </c>
    </row>
    <row r="31" spans="1:15" x14ac:dyDescent="0.3">
      <c r="A31" s="7" t="s">
        <v>14</v>
      </c>
      <c r="B31" s="7" t="s">
        <v>99</v>
      </c>
      <c r="C31" s="1">
        <v>235</v>
      </c>
      <c r="D31" s="1">
        <v>237</v>
      </c>
      <c r="E31" s="1">
        <v>246</v>
      </c>
      <c r="F31" s="1">
        <v>242</v>
      </c>
      <c r="G31" s="1">
        <v>245</v>
      </c>
      <c r="H31" s="1">
        <v>242</v>
      </c>
      <c r="I31" s="1">
        <v>240</v>
      </c>
      <c r="J31" s="1">
        <v>237</v>
      </c>
      <c r="K31" s="1">
        <v>237</v>
      </c>
      <c r="L31" s="1">
        <v>234</v>
      </c>
      <c r="M31" s="1">
        <v>195</v>
      </c>
      <c r="N31" s="1">
        <v>150</v>
      </c>
      <c r="O31" s="1">
        <v>133</v>
      </c>
    </row>
    <row r="32" spans="1:15" x14ac:dyDescent="0.3">
      <c r="A32" s="7" t="s">
        <v>14</v>
      </c>
      <c r="B32" s="7" t="s">
        <v>100</v>
      </c>
      <c r="C32" s="1">
        <v>56</v>
      </c>
      <c r="D32" s="1">
        <v>56</v>
      </c>
      <c r="E32" s="1">
        <v>50</v>
      </c>
      <c r="F32" s="1">
        <v>49</v>
      </c>
      <c r="G32" s="1">
        <v>46</v>
      </c>
      <c r="H32" s="1">
        <v>44</v>
      </c>
      <c r="I32" s="1">
        <v>38</v>
      </c>
      <c r="J32" s="1">
        <v>32</v>
      </c>
      <c r="K32" s="1">
        <v>34</v>
      </c>
      <c r="L32" s="1">
        <v>32</v>
      </c>
      <c r="M32" s="1">
        <v>26</v>
      </c>
      <c r="N32" s="1">
        <v>20</v>
      </c>
      <c r="O32" s="1">
        <v>19</v>
      </c>
    </row>
    <row r="33" spans="1:15" x14ac:dyDescent="0.3">
      <c r="A33" s="7" t="s">
        <v>15</v>
      </c>
      <c r="B33" s="7" t="s">
        <v>89</v>
      </c>
      <c r="C33" s="1">
        <v>173</v>
      </c>
      <c r="D33" s="1">
        <v>190</v>
      </c>
      <c r="E33" s="1">
        <v>202</v>
      </c>
      <c r="F33" s="1">
        <v>209</v>
      </c>
      <c r="G33" s="1">
        <v>231</v>
      </c>
      <c r="H33" s="1">
        <v>258</v>
      </c>
      <c r="I33" s="1">
        <v>275</v>
      </c>
      <c r="J33" s="1">
        <v>304</v>
      </c>
      <c r="K33" s="1">
        <v>331</v>
      </c>
      <c r="L33" s="1">
        <v>354</v>
      </c>
      <c r="M33" s="1">
        <v>374</v>
      </c>
      <c r="N33" s="1">
        <v>401</v>
      </c>
      <c r="O33" s="1">
        <v>425</v>
      </c>
    </row>
    <row r="34" spans="1:15" x14ac:dyDescent="0.3">
      <c r="A34" s="7" t="s">
        <v>15</v>
      </c>
      <c r="B34" s="7" t="s">
        <v>90</v>
      </c>
      <c r="C34" s="1">
        <v>377</v>
      </c>
      <c r="D34" s="1">
        <v>440</v>
      </c>
      <c r="E34" s="1">
        <v>485</v>
      </c>
      <c r="F34" s="1">
        <v>492</v>
      </c>
      <c r="G34" s="1">
        <v>509</v>
      </c>
      <c r="H34" s="1">
        <v>511</v>
      </c>
      <c r="I34" s="1">
        <v>532</v>
      </c>
      <c r="J34" s="1">
        <v>538</v>
      </c>
      <c r="K34" s="1">
        <v>565</v>
      </c>
      <c r="L34" s="1">
        <v>576</v>
      </c>
      <c r="M34" s="1">
        <v>589</v>
      </c>
      <c r="N34" s="1">
        <v>606</v>
      </c>
      <c r="O34" s="1">
        <v>618</v>
      </c>
    </row>
    <row r="35" spans="1:15" x14ac:dyDescent="0.3">
      <c r="A35" s="7" t="s">
        <v>15</v>
      </c>
      <c r="B35" s="7" t="s">
        <v>91</v>
      </c>
      <c r="C35" s="1">
        <v>9</v>
      </c>
      <c r="D35" s="1">
        <v>10</v>
      </c>
      <c r="E35" s="1">
        <v>12</v>
      </c>
      <c r="F35" s="1">
        <v>13</v>
      </c>
      <c r="G35" s="1">
        <v>14</v>
      </c>
      <c r="H35" s="1">
        <v>14</v>
      </c>
      <c r="I35" s="1">
        <v>16</v>
      </c>
      <c r="J35" s="1">
        <v>16</v>
      </c>
      <c r="K35" s="1">
        <v>15</v>
      </c>
      <c r="L35" s="1">
        <v>16</v>
      </c>
      <c r="M35" s="1">
        <v>17</v>
      </c>
      <c r="N35" s="1">
        <v>18</v>
      </c>
      <c r="O35" s="1">
        <v>20</v>
      </c>
    </row>
    <row r="36" spans="1:15" x14ac:dyDescent="0.3">
      <c r="A36" s="7" t="s">
        <v>15</v>
      </c>
      <c r="B36" s="7" t="s">
        <v>92</v>
      </c>
      <c r="C36" s="1">
        <v>41</v>
      </c>
      <c r="D36" s="1">
        <v>41</v>
      </c>
      <c r="E36" s="1">
        <v>48</v>
      </c>
      <c r="F36" s="1">
        <v>46</v>
      </c>
      <c r="G36" s="1">
        <v>50</v>
      </c>
      <c r="H36" s="1">
        <v>45</v>
      </c>
      <c r="I36" s="1">
        <v>53</v>
      </c>
      <c r="J36" s="1">
        <v>57</v>
      </c>
      <c r="K36" s="1">
        <v>57</v>
      </c>
      <c r="L36" s="1">
        <v>53</v>
      </c>
      <c r="M36" s="1">
        <v>57</v>
      </c>
      <c r="N36" s="1">
        <v>61</v>
      </c>
      <c r="O36" s="1">
        <v>58</v>
      </c>
    </row>
    <row r="37" spans="1:15" x14ac:dyDescent="0.3">
      <c r="A37" s="7" t="s">
        <v>15</v>
      </c>
      <c r="B37" s="7" t="s">
        <v>93</v>
      </c>
      <c r="C37" s="1">
        <v>45</v>
      </c>
      <c r="D37" s="1">
        <v>46</v>
      </c>
      <c r="E37" s="1">
        <v>47</v>
      </c>
      <c r="F37" s="1">
        <v>50</v>
      </c>
      <c r="G37" s="1">
        <v>56</v>
      </c>
      <c r="H37" s="1">
        <v>58</v>
      </c>
      <c r="I37" s="1">
        <v>64</v>
      </c>
      <c r="J37" s="1">
        <v>68</v>
      </c>
      <c r="K37" s="1">
        <v>74</v>
      </c>
      <c r="L37" s="1">
        <v>76</v>
      </c>
      <c r="M37" s="1">
        <v>81</v>
      </c>
      <c r="N37" s="1">
        <v>86</v>
      </c>
      <c r="O37" s="1">
        <v>96</v>
      </c>
    </row>
    <row r="38" spans="1:15" x14ac:dyDescent="0.3">
      <c r="A38" s="7" t="s">
        <v>15</v>
      </c>
      <c r="B38" s="7" t="s">
        <v>94</v>
      </c>
      <c r="C38" s="1">
        <v>9</v>
      </c>
      <c r="D38" s="1">
        <v>10</v>
      </c>
      <c r="E38" s="1">
        <v>10</v>
      </c>
      <c r="F38" s="1">
        <v>10</v>
      </c>
      <c r="G38" s="1">
        <v>10</v>
      </c>
      <c r="H38" s="1">
        <v>11</v>
      </c>
      <c r="I38" s="1">
        <v>11</v>
      </c>
      <c r="J38" s="1">
        <v>13</v>
      </c>
      <c r="K38" s="1">
        <v>16</v>
      </c>
      <c r="L38" s="1">
        <v>14</v>
      </c>
      <c r="M38" s="1">
        <v>20</v>
      </c>
      <c r="N38" s="1">
        <v>23</v>
      </c>
      <c r="O38" s="1">
        <v>24</v>
      </c>
    </row>
    <row r="39" spans="1:15" x14ac:dyDescent="0.3">
      <c r="A39" s="7" t="s">
        <v>15</v>
      </c>
      <c r="B39" s="7" t="s">
        <v>95</v>
      </c>
      <c r="C39" s="1">
        <v>3561</v>
      </c>
      <c r="D39" s="1">
        <v>3590</v>
      </c>
      <c r="E39" s="1">
        <v>3638</v>
      </c>
      <c r="F39" s="1">
        <v>3730</v>
      </c>
      <c r="G39" s="1">
        <v>3768</v>
      </c>
      <c r="H39" s="1">
        <v>3845</v>
      </c>
      <c r="I39" s="1">
        <v>3945</v>
      </c>
      <c r="J39" s="1">
        <v>4075</v>
      </c>
      <c r="K39" s="1">
        <v>4227</v>
      </c>
      <c r="L39" s="1">
        <v>4347</v>
      </c>
      <c r="M39" s="1">
        <v>4575</v>
      </c>
      <c r="N39" s="1">
        <v>4731</v>
      </c>
      <c r="O39" s="1">
        <v>4848</v>
      </c>
    </row>
    <row r="40" spans="1:15" x14ac:dyDescent="0.3">
      <c r="A40" s="7" t="s">
        <v>15</v>
      </c>
      <c r="B40" s="7" t="s">
        <v>96</v>
      </c>
      <c r="C40" s="1">
        <v>469</v>
      </c>
      <c r="D40" s="1">
        <v>521</v>
      </c>
      <c r="E40" s="1">
        <v>540</v>
      </c>
      <c r="F40" s="1">
        <v>576</v>
      </c>
      <c r="G40" s="1">
        <v>609</v>
      </c>
      <c r="H40" s="1">
        <v>605</v>
      </c>
      <c r="I40" s="1">
        <v>615</v>
      </c>
      <c r="J40" s="1">
        <v>624</v>
      </c>
      <c r="K40" s="1">
        <v>638</v>
      </c>
      <c r="L40" s="1">
        <v>651</v>
      </c>
      <c r="M40" s="1">
        <v>649</v>
      </c>
      <c r="N40" s="1">
        <v>644</v>
      </c>
      <c r="O40" s="1">
        <v>619</v>
      </c>
    </row>
    <row r="41" spans="1:15" x14ac:dyDescent="0.3">
      <c r="A41" s="7" t="s">
        <v>15</v>
      </c>
      <c r="B41" s="7" t="s">
        <v>97</v>
      </c>
      <c r="C41" s="1">
        <v>18</v>
      </c>
      <c r="D41" s="1">
        <v>21</v>
      </c>
      <c r="E41" s="1">
        <v>21</v>
      </c>
      <c r="F41" s="1">
        <v>22</v>
      </c>
      <c r="G41" s="1">
        <v>26</v>
      </c>
      <c r="H41" s="1">
        <v>29</v>
      </c>
      <c r="I41" s="1">
        <v>30</v>
      </c>
      <c r="J41" s="1">
        <v>34</v>
      </c>
      <c r="K41" s="1">
        <v>40</v>
      </c>
      <c r="L41" s="1">
        <v>40</v>
      </c>
      <c r="M41" s="1">
        <v>43</v>
      </c>
      <c r="N41" s="1">
        <v>45</v>
      </c>
      <c r="O41" s="1">
        <v>50</v>
      </c>
    </row>
    <row r="42" spans="1:15" x14ac:dyDescent="0.3">
      <c r="A42" s="7" t="s">
        <v>15</v>
      </c>
      <c r="B42" s="7" t="s">
        <v>98</v>
      </c>
      <c r="C42" s="1">
        <v>69</v>
      </c>
      <c r="D42" s="1">
        <v>73</v>
      </c>
      <c r="E42" s="1">
        <v>81</v>
      </c>
      <c r="F42" s="1">
        <v>84</v>
      </c>
      <c r="G42" s="1">
        <v>83</v>
      </c>
      <c r="H42" s="1">
        <v>82</v>
      </c>
      <c r="I42" s="1">
        <v>87</v>
      </c>
      <c r="J42" s="1">
        <v>85</v>
      </c>
      <c r="K42" s="1">
        <v>87</v>
      </c>
      <c r="L42" s="1">
        <v>83</v>
      </c>
      <c r="M42" s="1">
        <v>88</v>
      </c>
      <c r="N42" s="1">
        <v>91</v>
      </c>
      <c r="O42" s="1">
        <v>95</v>
      </c>
    </row>
    <row r="43" spans="1:15" x14ac:dyDescent="0.3">
      <c r="A43" s="7" t="s">
        <v>15</v>
      </c>
      <c r="B43" s="7" t="s">
        <v>99</v>
      </c>
      <c r="C43" s="1">
        <v>870</v>
      </c>
      <c r="D43" s="1">
        <v>856</v>
      </c>
      <c r="E43" s="1">
        <v>850</v>
      </c>
      <c r="F43" s="1">
        <v>832</v>
      </c>
      <c r="G43" s="1">
        <v>822</v>
      </c>
      <c r="H43" s="1">
        <v>814</v>
      </c>
      <c r="I43" s="1">
        <v>796</v>
      </c>
      <c r="J43" s="1">
        <v>782</v>
      </c>
      <c r="K43" s="1">
        <v>778</v>
      </c>
      <c r="L43" s="1">
        <v>780</v>
      </c>
      <c r="M43" s="1">
        <v>664</v>
      </c>
      <c r="N43" s="1">
        <v>567</v>
      </c>
      <c r="O43" s="1">
        <v>515</v>
      </c>
    </row>
    <row r="44" spans="1:15" x14ac:dyDescent="0.3">
      <c r="A44" s="7" t="s">
        <v>15</v>
      </c>
      <c r="B44" s="7" t="s">
        <v>100</v>
      </c>
      <c r="C44" s="1">
        <v>187</v>
      </c>
      <c r="D44" s="1">
        <v>196</v>
      </c>
      <c r="E44" s="1">
        <v>187</v>
      </c>
      <c r="F44" s="1">
        <v>176</v>
      </c>
      <c r="G44" s="1">
        <v>187</v>
      </c>
      <c r="H44" s="1">
        <v>188</v>
      </c>
      <c r="I44" s="1">
        <v>188</v>
      </c>
      <c r="J44" s="1">
        <v>176</v>
      </c>
      <c r="K44" s="1">
        <v>167</v>
      </c>
      <c r="L44" s="1">
        <v>169</v>
      </c>
      <c r="M44" s="1">
        <v>147</v>
      </c>
      <c r="N44" s="1">
        <v>118</v>
      </c>
      <c r="O44" s="1">
        <v>108</v>
      </c>
    </row>
    <row r="45" spans="1:15" x14ac:dyDescent="0.3">
      <c r="A45" s="7" t="s">
        <v>16</v>
      </c>
      <c r="B45" s="7" t="s">
        <v>89</v>
      </c>
      <c r="C45" s="1">
        <v>100</v>
      </c>
      <c r="D45" s="1">
        <v>110</v>
      </c>
      <c r="E45" s="1">
        <v>105</v>
      </c>
      <c r="F45" s="1">
        <v>108</v>
      </c>
      <c r="G45" s="1">
        <v>113</v>
      </c>
      <c r="H45" s="1">
        <v>116</v>
      </c>
      <c r="I45" s="1">
        <v>128</v>
      </c>
      <c r="J45" s="1">
        <v>134</v>
      </c>
      <c r="K45" s="1">
        <v>150</v>
      </c>
      <c r="L45" s="1">
        <v>159</v>
      </c>
      <c r="M45" s="1">
        <v>173</v>
      </c>
      <c r="N45" s="1">
        <v>179</v>
      </c>
      <c r="O45" s="1">
        <v>186</v>
      </c>
    </row>
    <row r="46" spans="1:15" x14ac:dyDescent="0.3">
      <c r="A46" s="7" t="s">
        <v>16</v>
      </c>
      <c r="B46" s="7" t="s">
        <v>90</v>
      </c>
      <c r="C46" s="1">
        <v>485</v>
      </c>
      <c r="D46" s="1">
        <v>509</v>
      </c>
      <c r="E46" s="1">
        <v>557</v>
      </c>
      <c r="F46" s="1">
        <v>584</v>
      </c>
      <c r="G46" s="1">
        <v>609</v>
      </c>
      <c r="H46" s="1">
        <v>603</v>
      </c>
      <c r="I46" s="1">
        <v>616</v>
      </c>
      <c r="J46" s="1">
        <v>626</v>
      </c>
      <c r="K46" s="1">
        <v>644</v>
      </c>
      <c r="L46" s="1">
        <v>669</v>
      </c>
      <c r="M46" s="1">
        <v>678</v>
      </c>
      <c r="N46" s="1">
        <v>714</v>
      </c>
      <c r="O46" s="1">
        <v>729</v>
      </c>
    </row>
    <row r="47" spans="1:15" x14ac:dyDescent="0.3">
      <c r="A47" s="7" t="s">
        <v>16</v>
      </c>
      <c r="B47" s="7" t="s">
        <v>91</v>
      </c>
      <c r="C47" s="1">
        <v>5</v>
      </c>
      <c r="D47" s="1">
        <v>5</v>
      </c>
      <c r="E47" s="1">
        <v>6</v>
      </c>
      <c r="F47" s="1">
        <v>6</v>
      </c>
      <c r="G47" s="1">
        <v>7</v>
      </c>
      <c r="H47" s="1">
        <v>7</v>
      </c>
      <c r="I47" s="1">
        <v>9</v>
      </c>
      <c r="J47" s="1">
        <v>11</v>
      </c>
      <c r="K47" s="1">
        <v>12</v>
      </c>
      <c r="L47" s="1">
        <v>14</v>
      </c>
      <c r="M47" s="1">
        <v>16</v>
      </c>
      <c r="N47" s="1">
        <v>16</v>
      </c>
      <c r="O47" s="1">
        <v>15</v>
      </c>
    </row>
    <row r="48" spans="1:15" x14ac:dyDescent="0.3">
      <c r="A48" s="7" t="s">
        <v>16</v>
      </c>
      <c r="B48" s="7" t="s">
        <v>92</v>
      </c>
      <c r="C48" s="1">
        <v>42</v>
      </c>
      <c r="D48" s="1">
        <v>45</v>
      </c>
      <c r="E48" s="1">
        <v>42</v>
      </c>
      <c r="F48" s="1">
        <v>47</v>
      </c>
      <c r="G48" s="1">
        <v>56</v>
      </c>
      <c r="H48" s="1">
        <v>52</v>
      </c>
      <c r="I48" s="1">
        <v>54</v>
      </c>
      <c r="J48" s="1">
        <v>53</v>
      </c>
      <c r="K48" s="1">
        <v>59</v>
      </c>
      <c r="L48" s="1">
        <v>59</v>
      </c>
      <c r="M48" s="1">
        <v>70</v>
      </c>
      <c r="N48" s="1">
        <v>70</v>
      </c>
      <c r="O48" s="1">
        <v>71</v>
      </c>
    </row>
    <row r="49" spans="1:15" x14ac:dyDescent="0.3">
      <c r="A49" s="7" t="s">
        <v>16</v>
      </c>
      <c r="B49" s="7" t="s">
        <v>93</v>
      </c>
      <c r="C49" s="1">
        <v>17</v>
      </c>
      <c r="D49" s="1">
        <v>17</v>
      </c>
      <c r="E49" s="1">
        <v>17</v>
      </c>
      <c r="F49" s="1">
        <v>19</v>
      </c>
      <c r="G49" s="1">
        <v>20</v>
      </c>
      <c r="H49" s="1">
        <v>24</v>
      </c>
      <c r="I49" s="1">
        <v>26</v>
      </c>
      <c r="J49" s="1">
        <v>30</v>
      </c>
      <c r="K49" s="1">
        <v>41</v>
      </c>
      <c r="L49" s="1">
        <v>41</v>
      </c>
      <c r="M49" s="1">
        <v>41</v>
      </c>
      <c r="N49" s="1">
        <v>49</v>
      </c>
      <c r="O49" s="1">
        <v>53</v>
      </c>
    </row>
    <row r="50" spans="1:15" x14ac:dyDescent="0.3">
      <c r="A50" s="7" t="s">
        <v>16</v>
      </c>
      <c r="B50" s="7" t="s">
        <v>94</v>
      </c>
      <c r="C50" s="1">
        <v>18</v>
      </c>
      <c r="D50" s="1">
        <v>18</v>
      </c>
      <c r="E50" s="1">
        <v>16</v>
      </c>
      <c r="F50" s="1">
        <v>22</v>
      </c>
      <c r="G50" s="1">
        <v>20</v>
      </c>
      <c r="H50" s="1">
        <v>20</v>
      </c>
      <c r="I50" s="1">
        <v>22</v>
      </c>
      <c r="J50" s="1">
        <v>25</v>
      </c>
      <c r="K50" s="1">
        <v>22</v>
      </c>
      <c r="L50" s="1">
        <v>25</v>
      </c>
      <c r="M50" s="1">
        <v>26</v>
      </c>
      <c r="N50" s="1">
        <v>25</v>
      </c>
      <c r="O50" s="1">
        <v>28</v>
      </c>
    </row>
    <row r="51" spans="1:15" x14ac:dyDescent="0.3">
      <c r="A51" s="7" t="s">
        <v>16</v>
      </c>
      <c r="B51" s="7" t="s">
        <v>95</v>
      </c>
      <c r="C51" s="1">
        <v>1449</v>
      </c>
      <c r="D51" s="1">
        <v>1466</v>
      </c>
      <c r="E51" s="1">
        <v>1444</v>
      </c>
      <c r="F51" s="1">
        <v>1444</v>
      </c>
      <c r="G51" s="1">
        <v>1461</v>
      </c>
      <c r="H51" s="1">
        <v>1487</v>
      </c>
      <c r="I51" s="1">
        <v>1523</v>
      </c>
      <c r="J51" s="1">
        <v>1558</v>
      </c>
      <c r="K51" s="1">
        <v>1638</v>
      </c>
      <c r="L51" s="1">
        <v>1713</v>
      </c>
      <c r="M51" s="1">
        <v>1789</v>
      </c>
      <c r="N51" s="1">
        <v>1858</v>
      </c>
      <c r="O51" s="1">
        <v>1931</v>
      </c>
    </row>
    <row r="52" spans="1:15" x14ac:dyDescent="0.3">
      <c r="A52" s="7" t="s">
        <v>16</v>
      </c>
      <c r="B52" s="7" t="s">
        <v>96</v>
      </c>
      <c r="C52" s="1">
        <v>292</v>
      </c>
      <c r="D52" s="1">
        <v>309</v>
      </c>
      <c r="E52" s="1">
        <v>319</v>
      </c>
      <c r="F52" s="1">
        <v>330</v>
      </c>
      <c r="G52" s="1">
        <v>327</v>
      </c>
      <c r="H52" s="1">
        <v>353</v>
      </c>
      <c r="I52" s="1">
        <v>354</v>
      </c>
      <c r="J52" s="1">
        <v>361</v>
      </c>
      <c r="K52" s="1">
        <v>378</v>
      </c>
      <c r="L52" s="1">
        <v>367</v>
      </c>
      <c r="M52" s="1">
        <v>362</v>
      </c>
      <c r="N52" s="1">
        <v>383</v>
      </c>
      <c r="O52" s="1">
        <v>369</v>
      </c>
    </row>
    <row r="53" spans="1:15" x14ac:dyDescent="0.3">
      <c r="A53" s="7" t="s">
        <v>16</v>
      </c>
      <c r="B53" s="7" t="s">
        <v>97</v>
      </c>
      <c r="C53" s="1">
        <v>14</v>
      </c>
      <c r="D53" s="1">
        <v>13</v>
      </c>
      <c r="E53" s="1">
        <v>12</v>
      </c>
      <c r="F53" s="1">
        <v>12</v>
      </c>
      <c r="G53" s="1">
        <v>14</v>
      </c>
      <c r="H53" s="1">
        <v>21</v>
      </c>
      <c r="I53" s="1">
        <v>21</v>
      </c>
      <c r="J53" s="1">
        <v>26</v>
      </c>
      <c r="K53" s="1">
        <v>27</v>
      </c>
      <c r="L53" s="1">
        <v>32</v>
      </c>
      <c r="M53" s="1">
        <v>33</v>
      </c>
      <c r="N53" s="1">
        <v>31</v>
      </c>
      <c r="O53" s="1">
        <v>33</v>
      </c>
    </row>
    <row r="54" spans="1:15" x14ac:dyDescent="0.3">
      <c r="A54" s="7" t="s">
        <v>16</v>
      </c>
      <c r="B54" s="7" t="s">
        <v>98</v>
      </c>
      <c r="C54" s="1">
        <v>66</v>
      </c>
      <c r="D54" s="1">
        <v>70</v>
      </c>
      <c r="E54" s="1">
        <v>73</v>
      </c>
      <c r="F54" s="1">
        <v>69</v>
      </c>
      <c r="G54" s="1">
        <v>76</v>
      </c>
      <c r="H54" s="1">
        <v>75</v>
      </c>
      <c r="I54" s="1">
        <v>79</v>
      </c>
      <c r="J54" s="1">
        <v>85</v>
      </c>
      <c r="K54" s="1">
        <v>87</v>
      </c>
      <c r="L54" s="1">
        <v>92</v>
      </c>
      <c r="M54" s="1">
        <v>109</v>
      </c>
      <c r="N54" s="1">
        <v>118</v>
      </c>
      <c r="O54" s="1">
        <v>128</v>
      </c>
    </row>
    <row r="55" spans="1:15" x14ac:dyDescent="0.3">
      <c r="A55" s="7" t="s">
        <v>16</v>
      </c>
      <c r="B55" s="7" t="s">
        <v>99</v>
      </c>
      <c r="C55" s="1">
        <v>324</v>
      </c>
      <c r="D55" s="1">
        <v>329</v>
      </c>
      <c r="E55" s="1">
        <v>313</v>
      </c>
      <c r="F55" s="1">
        <v>299</v>
      </c>
      <c r="G55" s="1">
        <v>292</v>
      </c>
      <c r="H55" s="1">
        <v>299</v>
      </c>
      <c r="I55" s="1">
        <v>290</v>
      </c>
      <c r="J55" s="1">
        <v>277</v>
      </c>
      <c r="K55" s="1">
        <v>272</v>
      </c>
      <c r="L55" s="1">
        <v>265</v>
      </c>
      <c r="M55" s="1">
        <v>214</v>
      </c>
      <c r="N55" s="1">
        <v>192</v>
      </c>
      <c r="O55" s="1">
        <v>181</v>
      </c>
    </row>
    <row r="56" spans="1:15" x14ac:dyDescent="0.3">
      <c r="A56" s="7" t="s">
        <v>16</v>
      </c>
      <c r="B56" s="7" t="s">
        <v>100</v>
      </c>
      <c r="C56" s="1">
        <v>136</v>
      </c>
      <c r="D56" s="1">
        <v>130</v>
      </c>
      <c r="E56" s="1">
        <v>132</v>
      </c>
      <c r="F56" s="1">
        <v>130</v>
      </c>
      <c r="G56" s="1">
        <v>140</v>
      </c>
      <c r="H56" s="1">
        <v>136</v>
      </c>
      <c r="I56" s="1">
        <v>131</v>
      </c>
      <c r="J56" s="1">
        <v>133</v>
      </c>
      <c r="K56" s="1">
        <v>136</v>
      </c>
      <c r="L56" s="1">
        <v>133</v>
      </c>
      <c r="M56" s="1">
        <v>115</v>
      </c>
      <c r="N56" s="1">
        <v>101</v>
      </c>
      <c r="O56" s="1">
        <v>97</v>
      </c>
    </row>
    <row r="57" spans="1:15" x14ac:dyDescent="0.3">
      <c r="A57" s="7" t="s">
        <v>17</v>
      </c>
      <c r="B57" s="7" t="s">
        <v>89</v>
      </c>
      <c r="C57" s="1">
        <v>116</v>
      </c>
      <c r="D57" s="1">
        <v>101</v>
      </c>
      <c r="E57" s="1">
        <v>63</v>
      </c>
      <c r="F57" s="1">
        <v>40</v>
      </c>
      <c r="G57" s="1">
        <v>31</v>
      </c>
      <c r="H57" s="1">
        <v>32</v>
      </c>
      <c r="I57" s="1">
        <v>29</v>
      </c>
      <c r="J57" s="1">
        <v>31</v>
      </c>
      <c r="K57" s="1">
        <v>38</v>
      </c>
      <c r="L57" s="1">
        <v>43</v>
      </c>
      <c r="M57" s="1">
        <v>39</v>
      </c>
      <c r="N57" s="1">
        <v>30</v>
      </c>
      <c r="O57" s="1">
        <v>48</v>
      </c>
    </row>
    <row r="58" spans="1:15" x14ac:dyDescent="0.3">
      <c r="A58" s="7" t="s">
        <v>17</v>
      </c>
      <c r="B58" s="7" t="s">
        <v>90</v>
      </c>
      <c r="C58" s="1">
        <v>557</v>
      </c>
      <c r="D58" s="1">
        <v>587</v>
      </c>
      <c r="E58" s="1">
        <v>464</v>
      </c>
      <c r="F58" s="1">
        <v>317</v>
      </c>
      <c r="G58" s="1">
        <v>231</v>
      </c>
      <c r="H58" s="1">
        <v>202</v>
      </c>
      <c r="I58" s="1">
        <v>207</v>
      </c>
      <c r="J58" s="1">
        <v>200</v>
      </c>
      <c r="K58" s="1">
        <v>247</v>
      </c>
      <c r="L58" s="1">
        <v>253</v>
      </c>
      <c r="M58" s="1">
        <v>242</v>
      </c>
      <c r="N58" s="1">
        <v>278</v>
      </c>
      <c r="O58" s="1">
        <v>314</v>
      </c>
    </row>
    <row r="59" spans="1:15" x14ac:dyDescent="0.3">
      <c r="A59" s="7" t="s">
        <v>17</v>
      </c>
      <c r="B59" s="7" t="s">
        <v>91</v>
      </c>
      <c r="C59" s="1">
        <v>5</v>
      </c>
      <c r="D59" s="1">
        <v>5</v>
      </c>
      <c r="E59" s="1">
        <v>6</v>
      </c>
      <c r="F59" s="1">
        <v>4</v>
      </c>
      <c r="G59" s="1">
        <v>4</v>
      </c>
      <c r="H59" s="1">
        <v>3</v>
      </c>
      <c r="I59" s="1">
        <v>4</v>
      </c>
      <c r="J59" s="1">
        <v>5</v>
      </c>
      <c r="K59" s="1">
        <v>6</v>
      </c>
      <c r="L59" s="1">
        <v>6</v>
      </c>
      <c r="M59" s="1">
        <v>7</v>
      </c>
      <c r="N59" s="1">
        <v>7</v>
      </c>
      <c r="O59" s="1">
        <v>8</v>
      </c>
    </row>
    <row r="60" spans="1:15" x14ac:dyDescent="0.3">
      <c r="A60" s="7" t="s">
        <v>17</v>
      </c>
      <c r="B60" s="7" t="s">
        <v>92</v>
      </c>
      <c r="C60" s="1">
        <v>124</v>
      </c>
      <c r="D60" s="1">
        <v>112</v>
      </c>
      <c r="E60" s="1">
        <v>96</v>
      </c>
      <c r="F60" s="1">
        <v>55</v>
      </c>
      <c r="G60" s="1">
        <v>41</v>
      </c>
      <c r="H60" s="1">
        <v>43</v>
      </c>
      <c r="I60" s="1">
        <v>39</v>
      </c>
      <c r="J60" s="1">
        <v>44</v>
      </c>
      <c r="K60" s="1">
        <v>51</v>
      </c>
      <c r="L60" s="1">
        <v>44</v>
      </c>
      <c r="M60" s="1">
        <v>43</v>
      </c>
      <c r="N60" s="1">
        <v>52</v>
      </c>
      <c r="O60" s="1">
        <v>61</v>
      </c>
    </row>
    <row r="61" spans="1:15" x14ac:dyDescent="0.3">
      <c r="A61" s="7" t="s">
        <v>17</v>
      </c>
      <c r="B61" s="7" t="s">
        <v>93</v>
      </c>
      <c r="C61" s="1">
        <v>8</v>
      </c>
      <c r="D61" s="1">
        <v>11</v>
      </c>
      <c r="E61" s="1">
        <v>8</v>
      </c>
      <c r="F61" s="1">
        <v>6</v>
      </c>
      <c r="G61" s="1">
        <v>1</v>
      </c>
      <c r="H61" s="1">
        <v>2</v>
      </c>
      <c r="I61" s="1">
        <v>2</v>
      </c>
      <c r="J61" s="1">
        <v>1</v>
      </c>
      <c r="K61" s="1">
        <v>0</v>
      </c>
      <c r="L61" s="1">
        <v>1</v>
      </c>
      <c r="M61" s="1">
        <v>4</v>
      </c>
      <c r="N61" s="1">
        <v>6</v>
      </c>
      <c r="O61" s="1">
        <v>5</v>
      </c>
    </row>
    <row r="62" spans="1:15" x14ac:dyDescent="0.3">
      <c r="A62" s="7" t="s">
        <v>17</v>
      </c>
      <c r="B62" s="7" t="s">
        <v>94</v>
      </c>
      <c r="C62" s="1">
        <v>52</v>
      </c>
      <c r="D62" s="1">
        <v>54</v>
      </c>
      <c r="E62" s="1">
        <v>51</v>
      </c>
      <c r="F62" s="1">
        <v>35</v>
      </c>
      <c r="G62" s="1">
        <v>18</v>
      </c>
      <c r="H62" s="1">
        <v>18</v>
      </c>
      <c r="I62" s="1">
        <v>15</v>
      </c>
      <c r="J62" s="1">
        <v>15</v>
      </c>
      <c r="K62" s="1">
        <v>24</v>
      </c>
      <c r="L62" s="1">
        <v>24</v>
      </c>
      <c r="M62" s="1">
        <v>28</v>
      </c>
      <c r="N62" s="1">
        <v>36</v>
      </c>
      <c r="O62" s="1">
        <v>40</v>
      </c>
    </row>
    <row r="63" spans="1:15" x14ac:dyDescent="0.3">
      <c r="A63" s="7" t="s">
        <v>17</v>
      </c>
      <c r="B63" s="7" t="s">
        <v>95</v>
      </c>
      <c r="C63" s="1">
        <v>434</v>
      </c>
      <c r="D63" s="1">
        <v>395</v>
      </c>
      <c r="E63" s="1">
        <v>288</v>
      </c>
      <c r="F63" s="1">
        <v>189</v>
      </c>
      <c r="G63" s="1">
        <v>172</v>
      </c>
      <c r="H63" s="1">
        <v>181</v>
      </c>
      <c r="I63" s="1">
        <v>179</v>
      </c>
      <c r="J63" s="1">
        <v>167</v>
      </c>
      <c r="K63" s="1">
        <v>174</v>
      </c>
      <c r="L63" s="1">
        <v>160</v>
      </c>
      <c r="M63" s="1">
        <v>187</v>
      </c>
      <c r="N63" s="1">
        <v>161</v>
      </c>
      <c r="O63" s="1">
        <v>219</v>
      </c>
    </row>
    <row r="64" spans="1:15" x14ac:dyDescent="0.3">
      <c r="A64" s="7" t="s">
        <v>17</v>
      </c>
      <c r="B64" s="7" t="s">
        <v>96</v>
      </c>
      <c r="C64" s="1">
        <v>2949</v>
      </c>
      <c r="D64" s="1">
        <v>2955</v>
      </c>
      <c r="E64" s="1">
        <v>2744</v>
      </c>
      <c r="F64" s="1">
        <v>1812</v>
      </c>
      <c r="G64" s="1">
        <v>1325</v>
      </c>
      <c r="H64" s="1">
        <v>1138</v>
      </c>
      <c r="I64" s="1">
        <v>1101</v>
      </c>
      <c r="J64" s="1">
        <v>1051</v>
      </c>
      <c r="K64" s="1">
        <v>1148</v>
      </c>
      <c r="L64" s="1">
        <v>1035</v>
      </c>
      <c r="M64" s="1">
        <v>904</v>
      </c>
      <c r="N64" s="1">
        <v>923</v>
      </c>
      <c r="O64" s="1">
        <v>1071</v>
      </c>
    </row>
    <row r="65" spans="1:15" x14ac:dyDescent="0.3">
      <c r="A65" s="7" t="s">
        <v>17</v>
      </c>
      <c r="B65" s="7" t="s">
        <v>97</v>
      </c>
      <c r="C65" s="1">
        <v>15</v>
      </c>
      <c r="D65" s="1">
        <v>14</v>
      </c>
      <c r="E65" s="1">
        <v>7</v>
      </c>
      <c r="F65" s="1">
        <v>7</v>
      </c>
      <c r="G65" s="1">
        <v>5</v>
      </c>
      <c r="H65" s="1">
        <v>4</v>
      </c>
      <c r="I65" s="1">
        <v>3</v>
      </c>
      <c r="J65" s="1">
        <v>6</v>
      </c>
      <c r="K65" s="1">
        <v>8</v>
      </c>
      <c r="L65" s="1">
        <v>7</v>
      </c>
      <c r="M65" s="1">
        <v>9</v>
      </c>
      <c r="N65" s="1">
        <v>5</v>
      </c>
      <c r="O65" s="1">
        <v>7</v>
      </c>
    </row>
    <row r="66" spans="1:15" x14ac:dyDescent="0.3">
      <c r="A66" s="7" t="s">
        <v>17</v>
      </c>
      <c r="B66" s="7" t="s">
        <v>98</v>
      </c>
      <c r="C66" s="1">
        <v>164</v>
      </c>
      <c r="D66" s="1">
        <v>166</v>
      </c>
      <c r="E66" s="1">
        <v>134</v>
      </c>
      <c r="F66" s="1">
        <v>93</v>
      </c>
      <c r="G66" s="1">
        <v>61</v>
      </c>
      <c r="H66" s="1">
        <v>70</v>
      </c>
      <c r="I66" s="1">
        <v>69</v>
      </c>
      <c r="J66" s="1">
        <v>68</v>
      </c>
      <c r="K66" s="1">
        <v>76</v>
      </c>
      <c r="L66" s="1">
        <v>77</v>
      </c>
      <c r="M66" s="1">
        <v>68</v>
      </c>
      <c r="N66" s="1">
        <v>78</v>
      </c>
      <c r="O66" s="1">
        <v>94</v>
      </c>
    </row>
    <row r="67" spans="1:15" x14ac:dyDescent="0.3">
      <c r="A67" s="7" t="s">
        <v>17</v>
      </c>
      <c r="B67" s="7" t="s">
        <v>99</v>
      </c>
      <c r="C67" s="1">
        <v>212</v>
      </c>
      <c r="D67" s="1">
        <v>171</v>
      </c>
      <c r="E67" s="1">
        <v>102</v>
      </c>
      <c r="F67" s="1">
        <v>62</v>
      </c>
      <c r="G67" s="1">
        <v>39</v>
      </c>
      <c r="H67" s="1">
        <v>32</v>
      </c>
      <c r="I67" s="1">
        <v>30</v>
      </c>
      <c r="J67" s="1">
        <v>31</v>
      </c>
      <c r="K67" s="1">
        <v>29</v>
      </c>
      <c r="L67" s="1">
        <v>32</v>
      </c>
      <c r="M67" s="1">
        <v>23</v>
      </c>
      <c r="N67" s="1">
        <v>19</v>
      </c>
      <c r="O67" s="1">
        <v>23</v>
      </c>
    </row>
    <row r="68" spans="1:15" x14ac:dyDescent="0.3">
      <c r="A68" s="7" t="s">
        <v>17</v>
      </c>
      <c r="B68" s="7" t="s">
        <v>100</v>
      </c>
      <c r="C68" s="1">
        <v>1044</v>
      </c>
      <c r="D68" s="1">
        <v>854</v>
      </c>
      <c r="E68" s="1">
        <v>549</v>
      </c>
      <c r="F68" s="1">
        <v>286</v>
      </c>
      <c r="G68" s="1">
        <v>193</v>
      </c>
      <c r="H68" s="1">
        <v>152</v>
      </c>
      <c r="I68" s="1">
        <v>140</v>
      </c>
      <c r="J68" s="1">
        <v>137</v>
      </c>
      <c r="K68" s="1">
        <v>136</v>
      </c>
      <c r="L68" s="1">
        <v>112</v>
      </c>
      <c r="M68" s="1">
        <v>80</v>
      </c>
      <c r="N68" s="1">
        <v>74</v>
      </c>
      <c r="O68" s="1">
        <v>77</v>
      </c>
    </row>
    <row r="69" spans="1:15" x14ac:dyDescent="0.3">
      <c r="A69" s="10" t="s">
        <v>18</v>
      </c>
      <c r="B69" s="10" t="s">
        <v>18</v>
      </c>
      <c r="C69" s="5">
        <v>70578</v>
      </c>
      <c r="D69" s="5">
        <v>72765</v>
      </c>
      <c r="E69" s="5">
        <v>73396</v>
      </c>
      <c r="F69" s="5">
        <v>73281</v>
      </c>
      <c r="G69" s="5">
        <v>74656</v>
      </c>
      <c r="H69" s="5">
        <v>76523</v>
      </c>
      <c r="I69" s="5">
        <v>78498</v>
      </c>
      <c r="J69" s="5">
        <v>80290</v>
      </c>
      <c r="K69" s="5">
        <v>83133</v>
      </c>
      <c r="L69" s="5">
        <v>84802</v>
      </c>
      <c r="M69" s="5">
        <v>86961</v>
      </c>
      <c r="N69" s="5">
        <v>89804</v>
      </c>
      <c r="O69" s="5">
        <v>92384</v>
      </c>
    </row>
    <row r="70" spans="1:15" x14ac:dyDescent="0.3">
      <c r="A70" s="15"/>
      <c r="B70" s="15"/>
    </row>
    <row r="71" spans="1:15" x14ac:dyDescent="0.3">
      <c r="A71" s="15"/>
      <c r="B71" s="15"/>
    </row>
    <row r="72" spans="1:15" x14ac:dyDescent="0.3">
      <c r="A72" s="15"/>
      <c r="B72" s="15"/>
      <c r="C72" s="18" t="s">
        <v>37</v>
      </c>
      <c r="D72" s="19"/>
      <c r="E72" s="19"/>
      <c r="F72" s="19"/>
      <c r="G72" s="19"/>
      <c r="H72" s="19"/>
      <c r="I72" s="19"/>
      <c r="J72" s="19"/>
      <c r="K72" s="19"/>
      <c r="L72" s="19"/>
      <c r="M72" s="19"/>
      <c r="N72" s="19"/>
      <c r="O72" s="19"/>
    </row>
    <row r="73" spans="1:15" x14ac:dyDescent="0.3">
      <c r="A73" s="9" t="s">
        <v>41</v>
      </c>
      <c r="B73" s="9" t="s">
        <v>41</v>
      </c>
      <c r="C73" s="4" t="s">
        <v>0</v>
      </c>
      <c r="D73" s="4" t="s">
        <v>1</v>
      </c>
      <c r="E73" s="4" t="s">
        <v>2</v>
      </c>
      <c r="F73" s="4" t="s">
        <v>3</v>
      </c>
      <c r="G73" s="4" t="s">
        <v>4</v>
      </c>
      <c r="H73" s="4" t="s">
        <v>5</v>
      </c>
      <c r="I73" s="4" t="s">
        <v>6</v>
      </c>
      <c r="J73" s="4" t="s">
        <v>7</v>
      </c>
      <c r="K73" s="4" t="s">
        <v>8</v>
      </c>
      <c r="L73" s="4" t="s">
        <v>9</v>
      </c>
      <c r="M73" s="4" t="s">
        <v>10</v>
      </c>
      <c r="N73" s="4" t="s">
        <v>11</v>
      </c>
      <c r="O73" s="4" t="s">
        <v>12</v>
      </c>
    </row>
    <row r="74" spans="1:15" x14ac:dyDescent="0.3">
      <c r="A74" s="8" t="s">
        <v>13</v>
      </c>
      <c r="B74" s="8" t="s">
        <v>89</v>
      </c>
      <c r="C74" s="2">
        <v>0.11249565318187101</v>
      </c>
      <c r="D74" s="2">
        <v>0.119144487766288</v>
      </c>
      <c r="E74" s="2">
        <v>0.127112479015109</v>
      </c>
      <c r="F74" s="2">
        <v>0.134290447266703</v>
      </c>
      <c r="G74" s="2">
        <v>0.142002102936022</v>
      </c>
      <c r="H74" s="2">
        <v>0.14922597375383101</v>
      </c>
      <c r="I74" s="2">
        <v>0.156023498893721</v>
      </c>
      <c r="J74" s="2">
        <v>0.16189462743448199</v>
      </c>
      <c r="K74" s="2">
        <v>0.16779996659747601</v>
      </c>
      <c r="L74" s="2">
        <v>0.172515229425799</v>
      </c>
      <c r="M74" s="2">
        <v>0.17976393501481</v>
      </c>
      <c r="N74" s="2">
        <v>0.18698165912388201</v>
      </c>
      <c r="O74" s="2">
        <v>0.191209300366455</v>
      </c>
    </row>
    <row r="75" spans="1:15" x14ac:dyDescent="0.3">
      <c r="A75" s="8" t="s">
        <v>13</v>
      </c>
      <c r="B75" s="8" t="s">
        <v>90</v>
      </c>
      <c r="C75" s="2">
        <v>0.43653875245827201</v>
      </c>
      <c r="D75" s="2">
        <v>0.43971732119142498</v>
      </c>
      <c r="E75" s="2">
        <v>0.44095698973361702</v>
      </c>
      <c r="F75" s="2">
        <v>0.44159295891246603</v>
      </c>
      <c r="G75" s="2">
        <v>0.44163919375704203</v>
      </c>
      <c r="H75" s="2">
        <v>0.44196266580655602</v>
      </c>
      <c r="I75" s="2">
        <v>0.444741603083458</v>
      </c>
      <c r="J75" s="2">
        <v>0.44781417602346002</v>
      </c>
      <c r="K75" s="2">
        <v>0.44988730277986499</v>
      </c>
      <c r="L75" s="2">
        <v>0.45511147565431398</v>
      </c>
      <c r="M75" s="2">
        <v>0.46231393529133502</v>
      </c>
      <c r="N75" s="2">
        <v>0.46836957286608999</v>
      </c>
      <c r="O75" s="2">
        <v>0.47681348037536803</v>
      </c>
    </row>
    <row r="76" spans="1:15" x14ac:dyDescent="0.3">
      <c r="A76" s="8" t="s">
        <v>13</v>
      </c>
      <c r="B76" s="8" t="s">
        <v>91</v>
      </c>
      <c r="C76" s="2">
        <v>7.9401877825431792E-3</v>
      </c>
      <c r="D76" s="2">
        <v>8.4477595072611194E-3</v>
      </c>
      <c r="E76" s="2">
        <v>8.5898153329602694E-3</v>
      </c>
      <c r="F76" s="2">
        <v>9.0281612368857001E-3</v>
      </c>
      <c r="G76" s="2">
        <v>9.7328192823056808E-3</v>
      </c>
      <c r="H76" s="2">
        <v>1.02941561673259E-2</v>
      </c>
      <c r="I76" s="2">
        <v>1.11136542814272E-2</v>
      </c>
      <c r="J76" s="2">
        <v>1.1903288871290999E-2</v>
      </c>
      <c r="K76" s="2">
        <v>1.2406651874120199E-2</v>
      </c>
      <c r="L76" s="2">
        <v>1.3017395131216299E-2</v>
      </c>
      <c r="M76" s="2">
        <v>1.39350148101607E-2</v>
      </c>
      <c r="N76" s="2">
        <v>1.47679781728416E-2</v>
      </c>
      <c r="O76" s="2">
        <v>1.5332125858220001E-2</v>
      </c>
    </row>
    <row r="77" spans="1:15" x14ac:dyDescent="0.3">
      <c r="A77" s="8" t="s">
        <v>13</v>
      </c>
      <c r="B77" s="8" t="s">
        <v>92</v>
      </c>
      <c r="C77" s="2">
        <v>6.5402652412888895E-2</v>
      </c>
      <c r="D77" s="2">
        <v>6.3982166571807997E-2</v>
      </c>
      <c r="E77" s="2">
        <v>6.2050563068156102E-2</v>
      </c>
      <c r="F77" s="2">
        <v>6.1391660494096098E-2</v>
      </c>
      <c r="G77" s="2">
        <v>6.0384759838083703E-2</v>
      </c>
      <c r="H77" s="2">
        <v>5.8863847115268299E-2</v>
      </c>
      <c r="I77" s="2">
        <v>5.8601431605443198E-2</v>
      </c>
      <c r="J77" s="2">
        <v>5.9497627040166701E-2</v>
      </c>
      <c r="K77" s="2">
        <v>6.0142749812171298E-2</v>
      </c>
      <c r="L77" s="2">
        <v>6.0920140183431497E-2</v>
      </c>
      <c r="M77" s="2">
        <v>6.2379444626414801E-2</v>
      </c>
      <c r="N77" s="2">
        <v>6.3225670255435906E-2</v>
      </c>
      <c r="O77" s="2">
        <v>6.5346941571340494E-2</v>
      </c>
    </row>
    <row r="78" spans="1:15" x14ac:dyDescent="0.3">
      <c r="A78" s="8" t="s">
        <v>13</v>
      </c>
      <c r="B78" s="8" t="s">
        <v>93</v>
      </c>
      <c r="C78" s="2">
        <v>1.55905876898111E-2</v>
      </c>
      <c r="D78" s="2">
        <v>1.6076171102446701E-2</v>
      </c>
      <c r="E78" s="2">
        <v>1.7123670956910999E-2</v>
      </c>
      <c r="F78" s="2">
        <v>1.8470458310325798E-2</v>
      </c>
      <c r="G78" s="2">
        <v>1.9789167183413801E-2</v>
      </c>
      <c r="H78" s="2">
        <v>2.0562118553055501E-2</v>
      </c>
      <c r="I78" s="2">
        <v>2.15660842806643E-2</v>
      </c>
      <c r="J78" s="2">
        <v>2.27672053255463E-2</v>
      </c>
      <c r="K78" s="2">
        <v>2.39543816954167E-2</v>
      </c>
      <c r="L78" s="2">
        <v>2.4922984272577799E-2</v>
      </c>
      <c r="M78" s="2">
        <v>2.6568530652544699E-2</v>
      </c>
      <c r="N78" s="2">
        <v>2.7543795067235401E-2</v>
      </c>
      <c r="O78" s="2">
        <v>2.8789857209047601E-2</v>
      </c>
    </row>
    <row r="79" spans="1:15" x14ac:dyDescent="0.3">
      <c r="A79" s="8" t="s">
        <v>13</v>
      </c>
      <c r="B79" s="8" t="s">
        <v>94</v>
      </c>
      <c r="C79" s="2">
        <v>1.92627704099642E-2</v>
      </c>
      <c r="D79" s="2">
        <v>1.88768734585468E-2</v>
      </c>
      <c r="E79" s="2">
        <v>1.8271448600244201E-2</v>
      </c>
      <c r="F79" s="2">
        <v>1.7428434490871898E-2</v>
      </c>
      <c r="G79" s="2">
        <v>1.7610482827692699E-2</v>
      </c>
      <c r="H79" s="2">
        <v>1.79010603556021E-2</v>
      </c>
      <c r="I79" s="2">
        <v>1.8445685518760298E-2</v>
      </c>
      <c r="J79" s="2">
        <v>1.84049079754601E-2</v>
      </c>
      <c r="K79" s="2">
        <v>1.8820435762584499E-2</v>
      </c>
      <c r="L79" s="2">
        <v>1.8939676385056999E-2</v>
      </c>
      <c r="M79" s="2">
        <v>1.9616406449030101E-2</v>
      </c>
      <c r="N79" s="2">
        <v>2.0406727183168001E-2</v>
      </c>
      <c r="O79" s="2">
        <v>2.0378108089595202E-2</v>
      </c>
    </row>
    <row r="80" spans="1:15" x14ac:dyDescent="0.3">
      <c r="A80" s="8" t="s">
        <v>13</v>
      </c>
      <c r="B80" s="8" t="s">
        <v>95</v>
      </c>
      <c r="C80" s="2">
        <v>0.78891851164947302</v>
      </c>
      <c r="D80" s="2">
        <v>0.78123410747584299</v>
      </c>
      <c r="E80" s="2">
        <v>0.77414661443760502</v>
      </c>
      <c r="F80" s="2">
        <v>0.76684152401987804</v>
      </c>
      <c r="G80" s="2">
        <v>0.75624814645062099</v>
      </c>
      <c r="H80" s="2">
        <v>0.74840872776802803</v>
      </c>
      <c r="I80" s="2">
        <v>0.74001169858345395</v>
      </c>
      <c r="J80" s="2">
        <v>0.73179242248014098</v>
      </c>
      <c r="K80" s="2">
        <v>0.72407129053038399</v>
      </c>
      <c r="L80" s="2">
        <v>0.71706853820674998</v>
      </c>
      <c r="M80" s="2">
        <v>0.71052867785656604</v>
      </c>
      <c r="N80" s="2">
        <v>0.70470539832398604</v>
      </c>
      <c r="O80" s="2">
        <v>0.69927551493197404</v>
      </c>
    </row>
    <row r="81" spans="1:15" x14ac:dyDescent="0.3">
      <c r="A81" s="8" t="s">
        <v>13</v>
      </c>
      <c r="B81" s="8" t="s">
        <v>96</v>
      </c>
      <c r="C81" s="2">
        <v>0.35989107962281303</v>
      </c>
      <c r="D81" s="2">
        <v>0.36506355530259899</v>
      </c>
      <c r="E81" s="2">
        <v>0.37017773958663103</v>
      </c>
      <c r="F81" s="2">
        <v>0.37305564027711202</v>
      </c>
      <c r="G81" s="2">
        <v>0.37466093560906399</v>
      </c>
      <c r="H81" s="2">
        <v>0.37471273636253699</v>
      </c>
      <c r="I81" s="2">
        <v>0.37202076614489099</v>
      </c>
      <c r="J81" s="2">
        <v>0.36709495697804501</v>
      </c>
      <c r="K81" s="2">
        <v>0.36265965439519199</v>
      </c>
      <c r="L81" s="2">
        <v>0.35355305346357502</v>
      </c>
      <c r="M81" s="2">
        <v>0.34679914109982901</v>
      </c>
      <c r="N81" s="2">
        <v>0.34044050383505697</v>
      </c>
      <c r="O81" s="2">
        <v>0.327967669018426</v>
      </c>
    </row>
    <row r="82" spans="1:15" x14ac:dyDescent="0.3">
      <c r="A82" s="8" t="s">
        <v>13</v>
      </c>
      <c r="B82" s="8" t="s">
        <v>97</v>
      </c>
      <c r="C82" s="2">
        <v>1.08380665352962E-2</v>
      </c>
      <c r="D82" s="2">
        <v>1.15838842741708E-2</v>
      </c>
      <c r="E82" s="2">
        <v>1.2534974818130901E-2</v>
      </c>
      <c r="F82" s="2">
        <v>1.3224737713970199E-2</v>
      </c>
      <c r="G82" s="2">
        <v>1.3830848453802801E-2</v>
      </c>
      <c r="H82" s="2">
        <v>1.4406579877937E-2</v>
      </c>
      <c r="I82" s="2">
        <v>1.5615065740952699E-2</v>
      </c>
      <c r="J82" s="2">
        <v>1.6704199559504099E-2</v>
      </c>
      <c r="K82" s="2">
        <v>1.7751055758356601E-2</v>
      </c>
      <c r="L82" s="2">
        <v>1.90860028258402E-2</v>
      </c>
      <c r="M82" s="2">
        <v>2.0711785297549599E-2</v>
      </c>
      <c r="N82" s="2">
        <v>2.2108659405383198E-2</v>
      </c>
      <c r="O82" s="2">
        <v>2.3061370624657799E-2</v>
      </c>
    </row>
    <row r="83" spans="1:15" x14ac:dyDescent="0.3">
      <c r="A83" s="8" t="s">
        <v>13</v>
      </c>
      <c r="B83" s="8" t="s">
        <v>98</v>
      </c>
      <c r="C83" s="2">
        <v>5.7233624123846499E-2</v>
      </c>
      <c r="D83" s="2">
        <v>5.5587175109087499E-2</v>
      </c>
      <c r="E83" s="2">
        <v>5.4452534937361498E-2</v>
      </c>
      <c r="F83" s="2">
        <v>5.3418151714522202E-2</v>
      </c>
      <c r="G83" s="2">
        <v>5.34574135124984E-2</v>
      </c>
      <c r="H83" s="2">
        <v>5.4267628915857E-2</v>
      </c>
      <c r="I83" s="2">
        <v>5.4353811059545301E-2</v>
      </c>
      <c r="J83" s="2">
        <v>5.6025002893853502E-2</v>
      </c>
      <c r="K83" s="2">
        <v>5.7888805409466601E-2</v>
      </c>
      <c r="L83" s="2">
        <v>6.1367534113787203E-2</v>
      </c>
      <c r="M83" s="2">
        <v>6.5764093605561E-2</v>
      </c>
      <c r="N83" s="2">
        <v>7.0332840757159995E-2</v>
      </c>
      <c r="O83" s="2">
        <v>7.4388656757312099E-2</v>
      </c>
    </row>
    <row r="84" spans="1:15" x14ac:dyDescent="0.3">
      <c r="A84" s="8" t="s">
        <v>13</v>
      </c>
      <c r="B84" s="8" t="s">
        <v>99</v>
      </c>
      <c r="C84" s="2">
        <v>6.4216993161006097E-2</v>
      </c>
      <c r="D84" s="2">
        <v>6.3513589873989904E-2</v>
      </c>
      <c r="E84" s="2">
        <v>6.0492445439283699E-2</v>
      </c>
      <c r="F84" s="2">
        <v>5.8144671452236299E-2</v>
      </c>
      <c r="G84" s="2">
        <v>5.8396915693834102E-2</v>
      </c>
      <c r="H84" s="2">
        <v>5.7102443879822898E-2</v>
      </c>
      <c r="I84" s="2">
        <v>5.5669998219780803E-2</v>
      </c>
      <c r="J84" s="2">
        <v>5.4938256329035602E-2</v>
      </c>
      <c r="K84" s="2">
        <v>5.4016653544246403E-2</v>
      </c>
      <c r="L84" s="2">
        <v>5.33898501378176E-2</v>
      </c>
      <c r="M84" s="2">
        <v>4.8492056368369098E-2</v>
      </c>
      <c r="N84" s="2">
        <v>4.3892509906671602E-2</v>
      </c>
      <c r="O84" s="2">
        <v>4.2331831009645798E-2</v>
      </c>
    </row>
    <row r="85" spans="1:15" x14ac:dyDescent="0.3">
      <c r="A85" s="8" t="s">
        <v>13</v>
      </c>
      <c r="B85" s="8" t="s">
        <v>100</v>
      </c>
      <c r="C85" s="2">
        <v>6.16711209722152E-2</v>
      </c>
      <c r="D85" s="2">
        <v>5.6772908366533897E-2</v>
      </c>
      <c r="E85" s="2">
        <v>5.40907240739903E-2</v>
      </c>
      <c r="F85" s="2">
        <v>5.3113154110932002E-2</v>
      </c>
      <c r="G85" s="2">
        <v>5.2247214455619098E-2</v>
      </c>
      <c r="H85" s="2">
        <v>5.2292061444180103E-2</v>
      </c>
      <c r="I85" s="2">
        <v>5.18367025879021E-2</v>
      </c>
      <c r="J85" s="2">
        <v>5.11633290890149E-2</v>
      </c>
      <c r="K85" s="2">
        <v>5.0601051840721299E-2</v>
      </c>
      <c r="L85" s="2">
        <v>5.0108120199836001E-2</v>
      </c>
      <c r="M85" s="2">
        <v>4.31269789278306E-2</v>
      </c>
      <c r="N85" s="2">
        <v>3.7224685103089197E-2</v>
      </c>
      <c r="O85" s="2">
        <v>3.5105144187958098E-2</v>
      </c>
    </row>
    <row r="86" spans="1:15" x14ac:dyDescent="0.3">
      <c r="A86" s="8" t="s">
        <v>14</v>
      </c>
      <c r="B86" s="8" t="s">
        <v>89</v>
      </c>
      <c r="C86" s="2">
        <v>2.70655270655271E-2</v>
      </c>
      <c r="D86" s="2">
        <v>2.7567195037904901E-2</v>
      </c>
      <c r="E86" s="2">
        <v>2.7443105756358801E-2</v>
      </c>
      <c r="F86" s="2">
        <v>2.5165562913907299E-2</v>
      </c>
      <c r="G86" s="2">
        <v>2.4761904761904801E-2</v>
      </c>
      <c r="H86" s="2">
        <v>2.4922118380062301E-2</v>
      </c>
      <c r="I86" s="2">
        <v>2.5872442839951899E-2</v>
      </c>
      <c r="J86" s="2">
        <v>2.5175644028103E-2</v>
      </c>
      <c r="K86" s="2">
        <v>2.4705221785513799E-2</v>
      </c>
      <c r="L86" s="2">
        <v>2.5241675617615499E-2</v>
      </c>
      <c r="M86" s="2">
        <v>2.6831785345717198E-2</v>
      </c>
      <c r="N86" s="2">
        <v>2.6039058587881799E-2</v>
      </c>
      <c r="O86" s="2">
        <v>2.59168704156479E-2</v>
      </c>
    </row>
    <row r="87" spans="1:15" x14ac:dyDescent="0.3">
      <c r="A87" s="8" t="s">
        <v>14</v>
      </c>
      <c r="B87" s="8" t="s">
        <v>90</v>
      </c>
      <c r="C87" s="2">
        <v>0.232189973614776</v>
      </c>
      <c r="D87" s="2">
        <v>0.23989898989899</v>
      </c>
      <c r="E87" s="2">
        <v>0.25392670157068098</v>
      </c>
      <c r="F87" s="2">
        <v>0.25520833333333298</v>
      </c>
      <c r="G87" s="2">
        <v>0.26108374384236499</v>
      </c>
      <c r="H87" s="2">
        <v>0.26225490196078399</v>
      </c>
      <c r="I87" s="2">
        <v>0.268472906403941</v>
      </c>
      <c r="J87" s="2">
        <v>0.25916870415647902</v>
      </c>
      <c r="K87" s="2">
        <v>0.27078384798099803</v>
      </c>
      <c r="L87" s="2">
        <v>0.28132387706855799</v>
      </c>
      <c r="M87" s="2">
        <v>0.27990430622009599</v>
      </c>
      <c r="N87" s="2">
        <v>0.27205882352941202</v>
      </c>
      <c r="O87" s="2">
        <v>0.28101265822784799</v>
      </c>
    </row>
    <row r="88" spans="1:15" x14ac:dyDescent="0.3">
      <c r="A88" s="8" t="s">
        <v>14</v>
      </c>
      <c r="B88" s="8" t="s">
        <v>91</v>
      </c>
      <c r="C88" s="2">
        <v>1.42450142450142E-3</v>
      </c>
      <c r="D88" s="2">
        <v>1.3783597518952401E-3</v>
      </c>
      <c r="E88" s="2">
        <v>1.33868808567604E-3</v>
      </c>
      <c r="F88" s="2">
        <v>1.3245033112582801E-3</v>
      </c>
      <c r="G88" s="2">
        <v>1.2698412698412701E-3</v>
      </c>
      <c r="H88" s="2">
        <v>1.8691588785046699E-3</v>
      </c>
      <c r="I88" s="2">
        <v>1.8050541516245501E-3</v>
      </c>
      <c r="J88" s="2">
        <v>1.75644028103044E-3</v>
      </c>
      <c r="K88" s="2">
        <v>2.24592925322852E-3</v>
      </c>
      <c r="L88" s="2">
        <v>2.14822771213749E-3</v>
      </c>
      <c r="M88" s="2">
        <v>2.06398348813209E-3</v>
      </c>
      <c r="N88" s="2">
        <v>2.00300450676014E-3</v>
      </c>
      <c r="O88" s="2">
        <v>1.9559902200489E-3</v>
      </c>
    </row>
    <row r="89" spans="1:15" x14ac:dyDescent="0.3">
      <c r="A89" s="8" t="s">
        <v>14</v>
      </c>
      <c r="B89" s="8" t="s">
        <v>92</v>
      </c>
      <c r="C89" s="2">
        <v>4.2216358839050103E-2</v>
      </c>
      <c r="D89" s="2">
        <v>4.0404040404040401E-2</v>
      </c>
      <c r="E89" s="2">
        <v>3.9267015706806303E-2</v>
      </c>
      <c r="F89" s="2">
        <v>3.6458333333333301E-2</v>
      </c>
      <c r="G89" s="2">
        <v>3.4482758620689703E-2</v>
      </c>
      <c r="H89" s="2">
        <v>4.1666666666666699E-2</v>
      </c>
      <c r="I89" s="2">
        <v>3.4482758620689703E-2</v>
      </c>
      <c r="J89" s="2">
        <v>3.6674816625916901E-2</v>
      </c>
      <c r="K89" s="2">
        <v>3.8004750593824202E-2</v>
      </c>
      <c r="L89" s="2">
        <v>3.7825059101654797E-2</v>
      </c>
      <c r="M89" s="2">
        <v>3.82775119617225E-2</v>
      </c>
      <c r="N89" s="2">
        <v>4.9019607843137303E-2</v>
      </c>
      <c r="O89" s="2">
        <v>5.3164556962025301E-2</v>
      </c>
    </row>
    <row r="90" spans="1:15" x14ac:dyDescent="0.3">
      <c r="A90" s="8" t="s">
        <v>14</v>
      </c>
      <c r="B90" s="8" t="s">
        <v>93</v>
      </c>
      <c r="C90" s="2">
        <v>3.56125356125356E-3</v>
      </c>
      <c r="D90" s="2">
        <v>4.1350792556857302E-3</v>
      </c>
      <c r="E90" s="2">
        <v>4.6854082998661296E-3</v>
      </c>
      <c r="F90" s="2">
        <v>5.29801324503311E-3</v>
      </c>
      <c r="G90" s="2">
        <v>5.0793650793650802E-3</v>
      </c>
      <c r="H90" s="2">
        <v>5.60747663551402E-3</v>
      </c>
      <c r="I90" s="2">
        <v>4.81347773766546E-3</v>
      </c>
      <c r="J90" s="2">
        <v>4.6838407494145199E-3</v>
      </c>
      <c r="K90" s="2">
        <v>5.0533408197641801E-3</v>
      </c>
      <c r="L90" s="2">
        <v>6.44468313641246E-3</v>
      </c>
      <c r="M90" s="2">
        <v>6.70794633642931E-3</v>
      </c>
      <c r="N90" s="2">
        <v>6.5097646469704602E-3</v>
      </c>
      <c r="O90" s="2">
        <v>5.3789731051344701E-3</v>
      </c>
    </row>
    <row r="91" spans="1:15" x14ac:dyDescent="0.3">
      <c r="A91" s="8" t="s">
        <v>14</v>
      </c>
      <c r="B91" s="8" t="s">
        <v>94</v>
      </c>
      <c r="C91" s="2">
        <v>1.8469656992084402E-2</v>
      </c>
      <c r="D91" s="2">
        <v>1.5151515151515201E-2</v>
      </c>
      <c r="E91" s="2">
        <v>1.5706806282722498E-2</v>
      </c>
      <c r="F91" s="2">
        <v>1.0416666666666701E-2</v>
      </c>
      <c r="G91" s="2">
        <v>1.72413793103448E-2</v>
      </c>
      <c r="H91" s="2">
        <v>1.9607843137254902E-2</v>
      </c>
      <c r="I91" s="2">
        <v>2.2167487684729099E-2</v>
      </c>
      <c r="J91" s="2">
        <v>2.93398533007335E-2</v>
      </c>
      <c r="K91" s="2">
        <v>2.85035629453682E-2</v>
      </c>
      <c r="L91" s="2">
        <v>2.8368794326241099E-2</v>
      </c>
      <c r="M91" s="2">
        <v>2.8708133971291901E-2</v>
      </c>
      <c r="N91" s="2">
        <v>2.6960784313725498E-2</v>
      </c>
      <c r="O91" s="2">
        <v>3.0379746835442999E-2</v>
      </c>
    </row>
    <row r="92" spans="1:15" x14ac:dyDescent="0.3">
      <c r="A92" s="8" t="s">
        <v>14</v>
      </c>
      <c r="B92" s="8" t="s">
        <v>95</v>
      </c>
      <c r="C92" s="2">
        <v>0.79843304843304796</v>
      </c>
      <c r="D92" s="2">
        <v>0.80151619572708499</v>
      </c>
      <c r="E92" s="2">
        <v>0.79919678714859399</v>
      </c>
      <c r="F92" s="2">
        <v>0.80331125827814598</v>
      </c>
      <c r="G92" s="2">
        <v>0.80761904761904801</v>
      </c>
      <c r="H92" s="2">
        <v>0.81059190031152695</v>
      </c>
      <c r="I92" s="2">
        <v>0.81648616125150397</v>
      </c>
      <c r="J92" s="2">
        <v>0.82142857142857095</v>
      </c>
      <c r="K92" s="2">
        <v>0.82706344750140404</v>
      </c>
      <c r="L92" s="2">
        <v>0.83297529538130999</v>
      </c>
      <c r="M92" s="2">
        <v>0.85603715170278605</v>
      </c>
      <c r="N92" s="2">
        <v>0.882824236354532</v>
      </c>
      <c r="O92" s="2">
        <v>0.89486552567237199</v>
      </c>
    </row>
    <row r="93" spans="1:15" x14ac:dyDescent="0.3">
      <c r="A93" s="8" t="s">
        <v>14</v>
      </c>
      <c r="B93" s="8" t="s">
        <v>96</v>
      </c>
      <c r="C93" s="2">
        <v>0.51715039577836397</v>
      </c>
      <c r="D93" s="2">
        <v>0.51767676767676796</v>
      </c>
      <c r="E93" s="2">
        <v>0.51832460732984298</v>
      </c>
      <c r="F93" s="2">
        <v>0.53125</v>
      </c>
      <c r="G93" s="2">
        <v>0.53940886699507395</v>
      </c>
      <c r="H93" s="2">
        <v>0.53186274509803899</v>
      </c>
      <c r="I93" s="2">
        <v>0.54433497536945796</v>
      </c>
      <c r="J93" s="2">
        <v>0.56234718826405905</v>
      </c>
      <c r="K93" s="2">
        <v>0.54631828978622299</v>
      </c>
      <c r="L93" s="2">
        <v>0.53900709219858201</v>
      </c>
      <c r="M93" s="2">
        <v>0.54306220095693802</v>
      </c>
      <c r="N93" s="2">
        <v>0.54656862745098</v>
      </c>
      <c r="O93" s="2">
        <v>0.52658227848101302</v>
      </c>
    </row>
    <row r="94" spans="1:15" x14ac:dyDescent="0.3">
      <c r="A94" s="8" t="s">
        <v>14</v>
      </c>
      <c r="B94" s="8" t="s">
        <v>97</v>
      </c>
      <c r="C94" s="2">
        <v>2.13675213675214E-3</v>
      </c>
      <c r="D94" s="2">
        <v>2.0675396278428699E-3</v>
      </c>
      <c r="E94" s="2">
        <v>2.6773761713520701E-3</v>
      </c>
      <c r="F94" s="2">
        <v>4.6357615894039696E-3</v>
      </c>
      <c r="G94" s="2">
        <v>5.7142857142857099E-3</v>
      </c>
      <c r="H94" s="2">
        <v>6.2305295950155796E-3</v>
      </c>
      <c r="I94" s="2">
        <v>6.6185318892900101E-3</v>
      </c>
      <c r="J94" s="2">
        <v>8.1967213114754103E-3</v>
      </c>
      <c r="K94" s="2">
        <v>7.8607523862998293E-3</v>
      </c>
      <c r="L94" s="2">
        <v>7.5187969924812E-3</v>
      </c>
      <c r="M94" s="2">
        <v>7.7399380804953604E-3</v>
      </c>
      <c r="N94" s="2">
        <v>7.5112669003505302E-3</v>
      </c>
      <c r="O94" s="2">
        <v>6.8459657701711498E-3</v>
      </c>
    </row>
    <row r="95" spans="1:15" x14ac:dyDescent="0.3">
      <c r="A95" s="8" t="s">
        <v>14</v>
      </c>
      <c r="B95" s="8" t="s">
        <v>98</v>
      </c>
      <c r="C95" s="2">
        <v>4.2216358839050103E-2</v>
      </c>
      <c r="D95" s="2">
        <v>4.5454545454545497E-2</v>
      </c>
      <c r="E95" s="2">
        <v>4.1884816753926697E-2</v>
      </c>
      <c r="F95" s="2">
        <v>3.90625E-2</v>
      </c>
      <c r="G95" s="2">
        <v>3.4482758620689703E-2</v>
      </c>
      <c r="H95" s="2">
        <v>3.6764705882352901E-2</v>
      </c>
      <c r="I95" s="2">
        <v>3.6945812807881798E-2</v>
      </c>
      <c r="J95" s="2">
        <v>3.4229828850855702E-2</v>
      </c>
      <c r="K95" s="2">
        <v>3.5629453681710201E-2</v>
      </c>
      <c r="L95" s="2">
        <v>3.7825059101654797E-2</v>
      </c>
      <c r="M95" s="2">
        <v>4.7846889952153103E-2</v>
      </c>
      <c r="N95" s="2">
        <v>5.6372549019607802E-2</v>
      </c>
      <c r="O95" s="2">
        <v>6.0759493670886101E-2</v>
      </c>
    </row>
    <row r="96" spans="1:15" x14ac:dyDescent="0.3">
      <c r="A96" s="8" t="s">
        <v>14</v>
      </c>
      <c r="B96" s="8" t="s">
        <v>99</v>
      </c>
      <c r="C96" s="2">
        <v>0.167378917378917</v>
      </c>
      <c r="D96" s="2">
        <v>0.163335630599587</v>
      </c>
      <c r="E96" s="2">
        <v>0.16465863453815299</v>
      </c>
      <c r="F96" s="2">
        <v>0.16026490066225199</v>
      </c>
      <c r="G96" s="2">
        <v>0.155555555555556</v>
      </c>
      <c r="H96" s="2">
        <v>0.150778816199377</v>
      </c>
      <c r="I96" s="2">
        <v>0.14440433212996401</v>
      </c>
      <c r="J96" s="2">
        <v>0.138758782201405</v>
      </c>
      <c r="K96" s="2">
        <v>0.13307130825378999</v>
      </c>
      <c r="L96" s="2">
        <v>0.12567132116004301</v>
      </c>
      <c r="M96" s="2">
        <v>0.10061919504644</v>
      </c>
      <c r="N96" s="2">
        <v>7.51126690035053E-2</v>
      </c>
      <c r="O96" s="2">
        <v>6.5036674816625895E-2</v>
      </c>
    </row>
    <row r="97" spans="1:15" x14ac:dyDescent="0.3">
      <c r="A97" s="8" t="s">
        <v>14</v>
      </c>
      <c r="B97" s="8" t="s">
        <v>100</v>
      </c>
      <c r="C97" s="2">
        <v>0.14775725593667499</v>
      </c>
      <c r="D97" s="2">
        <v>0.14141414141414099</v>
      </c>
      <c r="E97" s="2">
        <v>0.130890052356021</v>
      </c>
      <c r="F97" s="2">
        <v>0.12760416666666699</v>
      </c>
      <c r="G97" s="2">
        <v>0.11330049261083699</v>
      </c>
      <c r="H97" s="2">
        <v>0.10784313725490199</v>
      </c>
      <c r="I97" s="2">
        <v>9.3596059113300503E-2</v>
      </c>
      <c r="J97" s="2">
        <v>7.8239608801956004E-2</v>
      </c>
      <c r="K97" s="2">
        <v>8.0760095011876504E-2</v>
      </c>
      <c r="L97" s="2">
        <v>7.5650118203309705E-2</v>
      </c>
      <c r="M97" s="2">
        <v>6.2200956937799E-2</v>
      </c>
      <c r="N97" s="2">
        <v>4.9019607843137303E-2</v>
      </c>
      <c r="O97" s="2">
        <v>4.8101265822784803E-2</v>
      </c>
    </row>
    <row r="98" spans="1:15" x14ac:dyDescent="0.3">
      <c r="A98" s="8" t="s">
        <v>15</v>
      </c>
      <c r="B98" s="8" t="s">
        <v>89</v>
      </c>
      <c r="C98" s="2">
        <v>3.6997433704020498E-2</v>
      </c>
      <c r="D98" s="2">
        <v>4.0314025037131301E-2</v>
      </c>
      <c r="E98" s="2">
        <v>4.23480083857442E-2</v>
      </c>
      <c r="F98" s="2">
        <v>4.3039538714991797E-2</v>
      </c>
      <c r="G98" s="2">
        <v>4.6979865771812103E-2</v>
      </c>
      <c r="H98" s="2">
        <v>5.1414906337186102E-2</v>
      </c>
      <c r="I98" s="2">
        <v>5.3648068669527899E-2</v>
      </c>
      <c r="J98" s="2">
        <v>5.75866641409358E-2</v>
      </c>
      <c r="K98" s="2">
        <v>6.0567246111619399E-2</v>
      </c>
      <c r="L98" s="2">
        <v>6.3067878140032105E-2</v>
      </c>
      <c r="M98" s="2">
        <v>6.4998262078554095E-2</v>
      </c>
      <c r="N98" s="2">
        <v>6.8570451436388499E-2</v>
      </c>
      <c r="O98" s="2">
        <v>7.1380584481021206E-2</v>
      </c>
    </row>
    <row r="99" spans="1:15" x14ac:dyDescent="0.3">
      <c r="A99" s="8" t="s">
        <v>15</v>
      </c>
      <c r="B99" s="8" t="s">
        <v>90</v>
      </c>
      <c r="C99" s="2">
        <v>0.32725694444444398</v>
      </c>
      <c r="D99" s="2">
        <v>0.34348165495706501</v>
      </c>
      <c r="E99" s="2">
        <v>0.35899333826794999</v>
      </c>
      <c r="F99" s="2">
        <v>0.35549132947976902</v>
      </c>
      <c r="G99" s="2">
        <v>0.35151933701657501</v>
      </c>
      <c r="H99" s="2">
        <v>0.35436893203883502</v>
      </c>
      <c r="I99" s="2">
        <v>0.35800807537012103</v>
      </c>
      <c r="J99" s="2">
        <v>0.360348292029471</v>
      </c>
      <c r="K99" s="2">
        <v>0.36928104575163401</v>
      </c>
      <c r="L99" s="2">
        <v>0.37257438551099598</v>
      </c>
      <c r="M99" s="2">
        <v>0.38</v>
      </c>
      <c r="N99" s="2">
        <v>0.39274141283214498</v>
      </c>
      <c r="O99" s="2">
        <v>0.40604467805519101</v>
      </c>
    </row>
    <row r="100" spans="1:15" x14ac:dyDescent="0.3">
      <c r="A100" s="8" t="s">
        <v>15</v>
      </c>
      <c r="B100" s="8" t="s">
        <v>91</v>
      </c>
      <c r="C100" s="2">
        <v>1.92472198460222E-3</v>
      </c>
      <c r="D100" s="2">
        <v>2.1217907914279702E-3</v>
      </c>
      <c r="E100" s="2">
        <v>2.5157232704402501E-3</v>
      </c>
      <c r="F100" s="2">
        <v>2.6771004942339402E-3</v>
      </c>
      <c r="G100" s="2">
        <v>2.8472645922310402E-3</v>
      </c>
      <c r="H100" s="2">
        <v>2.7899561578318098E-3</v>
      </c>
      <c r="I100" s="2">
        <v>3.1213421771361699E-3</v>
      </c>
      <c r="J100" s="2">
        <v>3.0308770600492498E-3</v>
      </c>
      <c r="K100" s="2">
        <v>2.74473924977127E-3</v>
      </c>
      <c r="L100" s="2">
        <v>2.85052556565117E-3</v>
      </c>
      <c r="M100" s="2">
        <v>2.95446645811609E-3</v>
      </c>
      <c r="N100" s="2">
        <v>3.0779753761969899E-3</v>
      </c>
      <c r="O100" s="2">
        <v>3.3590863285186401E-3</v>
      </c>
    </row>
    <row r="101" spans="1:15" x14ac:dyDescent="0.3">
      <c r="A101" s="8" t="s">
        <v>15</v>
      </c>
      <c r="B101" s="8" t="s">
        <v>92</v>
      </c>
      <c r="C101" s="2">
        <v>3.5590277777777797E-2</v>
      </c>
      <c r="D101" s="2">
        <v>3.2006245120999199E-2</v>
      </c>
      <c r="E101" s="2">
        <v>3.5529237601776502E-2</v>
      </c>
      <c r="F101" s="2">
        <v>3.3236994219653197E-2</v>
      </c>
      <c r="G101" s="2">
        <v>3.4530386740331501E-2</v>
      </c>
      <c r="H101" s="2">
        <v>3.1206657420249698E-2</v>
      </c>
      <c r="I101" s="2">
        <v>3.5666218034993299E-2</v>
      </c>
      <c r="J101" s="2">
        <v>3.8178164768921601E-2</v>
      </c>
      <c r="K101" s="2">
        <v>3.7254901960784299E-2</v>
      </c>
      <c r="L101" s="2">
        <v>3.4282018111254801E-2</v>
      </c>
      <c r="M101" s="2">
        <v>3.6774193548387103E-2</v>
      </c>
      <c r="N101" s="2">
        <v>3.9533376539209297E-2</v>
      </c>
      <c r="O101" s="2">
        <v>3.8107752956636001E-2</v>
      </c>
    </row>
    <row r="102" spans="1:15" x14ac:dyDescent="0.3">
      <c r="A102" s="8" t="s">
        <v>15</v>
      </c>
      <c r="B102" s="8" t="s">
        <v>93</v>
      </c>
      <c r="C102" s="2">
        <v>9.6236099230111206E-3</v>
      </c>
      <c r="D102" s="2">
        <v>9.7602376405686395E-3</v>
      </c>
      <c r="E102" s="2">
        <v>9.8532494758909895E-3</v>
      </c>
      <c r="F102" s="2">
        <v>1.0296540362438201E-2</v>
      </c>
      <c r="G102" s="2">
        <v>1.13890583689241E-2</v>
      </c>
      <c r="H102" s="2">
        <v>1.1558389796731801E-2</v>
      </c>
      <c r="I102" s="2">
        <v>1.2485368708544701E-2</v>
      </c>
      <c r="J102" s="2">
        <v>1.28812275052093E-2</v>
      </c>
      <c r="K102" s="2">
        <v>1.3540713632204901E-2</v>
      </c>
      <c r="L102" s="2">
        <v>1.3539996436843E-2</v>
      </c>
      <c r="M102" s="2">
        <v>1.40771637122002E-2</v>
      </c>
      <c r="N102" s="2">
        <v>1.4705882352941201E-2</v>
      </c>
      <c r="O102" s="2">
        <v>1.61236143768895E-2</v>
      </c>
    </row>
    <row r="103" spans="1:15" x14ac:dyDescent="0.3">
      <c r="A103" s="8" t="s">
        <v>15</v>
      </c>
      <c r="B103" s="8" t="s">
        <v>94</v>
      </c>
      <c r="C103" s="2">
        <v>7.8125E-3</v>
      </c>
      <c r="D103" s="2">
        <v>7.8064012490241998E-3</v>
      </c>
      <c r="E103" s="2">
        <v>7.4019245003701002E-3</v>
      </c>
      <c r="F103" s="2">
        <v>7.2254335260115597E-3</v>
      </c>
      <c r="G103" s="2">
        <v>6.9060773480662998E-3</v>
      </c>
      <c r="H103" s="2">
        <v>7.6282940360610299E-3</v>
      </c>
      <c r="I103" s="2">
        <v>7.4024226110363401E-3</v>
      </c>
      <c r="J103" s="2">
        <v>8.7073007367715997E-3</v>
      </c>
      <c r="K103" s="2">
        <v>1.0457516339869299E-2</v>
      </c>
      <c r="L103" s="2">
        <v>9.05562742561449E-3</v>
      </c>
      <c r="M103" s="2">
        <v>1.2903225806451601E-2</v>
      </c>
      <c r="N103" s="2">
        <v>1.49060272197019E-2</v>
      </c>
      <c r="O103" s="2">
        <v>1.5768725361366601E-2</v>
      </c>
    </row>
    <row r="104" spans="1:15" x14ac:dyDescent="0.3">
      <c r="A104" s="8" t="s">
        <v>15</v>
      </c>
      <c r="B104" s="8" t="s">
        <v>95</v>
      </c>
      <c r="C104" s="2">
        <v>0.76154833190761295</v>
      </c>
      <c r="D104" s="2">
        <v>0.76172289412263905</v>
      </c>
      <c r="E104" s="2">
        <v>0.76268343815513595</v>
      </c>
      <c r="F104" s="2">
        <v>0.76812191103789096</v>
      </c>
      <c r="G104" s="2">
        <v>0.76632092739475299</v>
      </c>
      <c r="H104" s="2">
        <v>0.76624153049023502</v>
      </c>
      <c r="I104" s="2">
        <v>0.76960593055013704</v>
      </c>
      <c r="J104" s="2">
        <v>0.77192650123129403</v>
      </c>
      <c r="K104" s="2">
        <v>0.77346752058554402</v>
      </c>
      <c r="L104" s="2">
        <v>0.77445216461785105</v>
      </c>
      <c r="M104" s="2">
        <v>0.79509906152241905</v>
      </c>
      <c r="N104" s="2">
        <v>0.80899452804377603</v>
      </c>
      <c r="O104" s="2">
        <v>0.81424252603291902</v>
      </c>
    </row>
    <row r="105" spans="1:15" x14ac:dyDescent="0.3">
      <c r="A105" s="8" t="s">
        <v>15</v>
      </c>
      <c r="B105" s="8" t="s">
        <v>96</v>
      </c>
      <c r="C105" s="2">
        <v>0.40711805555555602</v>
      </c>
      <c r="D105" s="2">
        <v>0.40671350507416099</v>
      </c>
      <c r="E105" s="2">
        <v>0.39970392301998497</v>
      </c>
      <c r="F105" s="2">
        <v>0.41618497109826602</v>
      </c>
      <c r="G105" s="2">
        <v>0.42058011049723798</v>
      </c>
      <c r="H105" s="2">
        <v>0.41955617198335599</v>
      </c>
      <c r="I105" s="2">
        <v>0.413862718707941</v>
      </c>
      <c r="J105" s="2">
        <v>0.41795043536503701</v>
      </c>
      <c r="K105" s="2">
        <v>0.41699346405228799</v>
      </c>
      <c r="L105" s="2">
        <v>0.42108667529107402</v>
      </c>
      <c r="M105" s="2">
        <v>0.418709677419355</v>
      </c>
      <c r="N105" s="2">
        <v>0.41736876215165303</v>
      </c>
      <c r="O105" s="2">
        <v>0.40670170827858099</v>
      </c>
    </row>
    <row r="106" spans="1:15" x14ac:dyDescent="0.3">
      <c r="A106" s="8" t="s">
        <v>15</v>
      </c>
      <c r="B106" s="8" t="s">
        <v>97</v>
      </c>
      <c r="C106" s="2">
        <v>3.8494439692044499E-3</v>
      </c>
      <c r="D106" s="2">
        <v>4.4557606619987297E-3</v>
      </c>
      <c r="E106" s="2">
        <v>4.4025157232704401E-3</v>
      </c>
      <c r="F106" s="2">
        <v>4.5304777594728203E-3</v>
      </c>
      <c r="G106" s="2">
        <v>5.28777709985764E-3</v>
      </c>
      <c r="H106" s="2">
        <v>5.7791948983658796E-3</v>
      </c>
      <c r="I106" s="2">
        <v>5.85251658213032E-3</v>
      </c>
      <c r="J106" s="2">
        <v>6.4406137526046604E-3</v>
      </c>
      <c r="K106" s="2">
        <v>7.3193046660567198E-3</v>
      </c>
      <c r="L106" s="2">
        <v>7.1263139141279196E-3</v>
      </c>
      <c r="M106" s="2">
        <v>7.4730622175877698E-3</v>
      </c>
      <c r="N106" s="2">
        <v>7.6949384404924803E-3</v>
      </c>
      <c r="O106" s="2">
        <v>8.3977158212966106E-3</v>
      </c>
    </row>
    <row r="107" spans="1:15" x14ac:dyDescent="0.3">
      <c r="A107" s="8" t="s">
        <v>15</v>
      </c>
      <c r="B107" s="8" t="s">
        <v>98</v>
      </c>
      <c r="C107" s="2">
        <v>5.9895833333333301E-2</v>
      </c>
      <c r="D107" s="2">
        <v>5.6986729117876701E-2</v>
      </c>
      <c r="E107" s="2">
        <v>5.9955588452997803E-2</v>
      </c>
      <c r="F107" s="2">
        <v>6.06936416184971E-2</v>
      </c>
      <c r="G107" s="2">
        <v>5.7320441988950303E-2</v>
      </c>
      <c r="H107" s="2">
        <v>5.6865464632454898E-2</v>
      </c>
      <c r="I107" s="2">
        <v>5.8546433378196497E-2</v>
      </c>
      <c r="J107" s="2">
        <v>5.6932350971198899E-2</v>
      </c>
      <c r="K107" s="2">
        <v>5.6862745098039201E-2</v>
      </c>
      <c r="L107" s="2">
        <v>5.36869340232859E-2</v>
      </c>
      <c r="M107" s="2">
        <v>5.67741935483871E-2</v>
      </c>
      <c r="N107" s="2">
        <v>5.8976020738820502E-2</v>
      </c>
      <c r="O107" s="2">
        <v>6.2417871222076197E-2</v>
      </c>
    </row>
    <row r="108" spans="1:15" x14ac:dyDescent="0.3">
      <c r="A108" s="8" t="s">
        <v>15</v>
      </c>
      <c r="B108" s="8" t="s">
        <v>99</v>
      </c>
      <c r="C108" s="2">
        <v>0.18605645851154801</v>
      </c>
      <c r="D108" s="2">
        <v>0.18162529174623401</v>
      </c>
      <c r="E108" s="2">
        <v>0.17819706498951801</v>
      </c>
      <c r="F108" s="2">
        <v>0.17133443163097201</v>
      </c>
      <c r="G108" s="2">
        <v>0.16717510677242201</v>
      </c>
      <c r="H108" s="2">
        <v>0.16221602231964899</v>
      </c>
      <c r="I108" s="2">
        <v>0.155286773312524</v>
      </c>
      <c r="J108" s="2">
        <v>0.148134116309907</v>
      </c>
      <c r="K108" s="2">
        <v>0.14236047575480301</v>
      </c>
      <c r="L108" s="2">
        <v>0.13896312132549399</v>
      </c>
      <c r="M108" s="2">
        <v>0.115397984011123</v>
      </c>
      <c r="N108" s="2">
        <v>9.6956224350205206E-2</v>
      </c>
      <c r="O108" s="2">
        <v>8.64964729593551E-2</v>
      </c>
    </row>
    <row r="109" spans="1:15" x14ac:dyDescent="0.3">
      <c r="A109" s="8" t="s">
        <v>15</v>
      </c>
      <c r="B109" s="8" t="s">
        <v>100</v>
      </c>
      <c r="C109" s="2">
        <v>0.16232638888888901</v>
      </c>
      <c r="D109" s="2">
        <v>0.15300546448087399</v>
      </c>
      <c r="E109" s="2">
        <v>0.13841598815692099</v>
      </c>
      <c r="F109" s="2">
        <v>0.12716763005780299</v>
      </c>
      <c r="G109" s="2">
        <v>0.12914364640883999</v>
      </c>
      <c r="H109" s="2">
        <v>0.13037447988904299</v>
      </c>
      <c r="I109" s="2">
        <v>0.12651413189771199</v>
      </c>
      <c r="J109" s="2">
        <v>0.1178834561286</v>
      </c>
      <c r="K109" s="2">
        <v>0.109150326797386</v>
      </c>
      <c r="L109" s="2">
        <v>0.109314359637775</v>
      </c>
      <c r="M109" s="2">
        <v>9.4838709677419294E-2</v>
      </c>
      <c r="N109" s="2">
        <v>7.6474400518470501E-2</v>
      </c>
      <c r="O109" s="2">
        <v>7.0959264126149793E-2</v>
      </c>
    </row>
    <row r="110" spans="1:15" x14ac:dyDescent="0.3">
      <c r="A110" s="8" t="s">
        <v>16</v>
      </c>
      <c r="B110" s="8" t="s">
        <v>89</v>
      </c>
      <c r="C110" s="2">
        <v>5.2383446830801497E-2</v>
      </c>
      <c r="D110" s="2">
        <v>5.67010309278351E-2</v>
      </c>
      <c r="E110" s="2">
        <v>5.5350553505535097E-2</v>
      </c>
      <c r="F110" s="2">
        <v>5.7203389830508503E-2</v>
      </c>
      <c r="G110" s="2">
        <v>5.9255374934452001E-2</v>
      </c>
      <c r="H110" s="2">
        <v>5.9365404298874103E-2</v>
      </c>
      <c r="I110" s="2">
        <v>6.4096144216324494E-2</v>
      </c>
      <c r="J110" s="2">
        <v>6.5815324165029498E-2</v>
      </c>
      <c r="K110" s="2">
        <v>7.00934579439252E-2</v>
      </c>
      <c r="L110" s="2">
        <v>7.1492805755395697E-2</v>
      </c>
      <c r="M110" s="2">
        <v>7.6345984112974399E-2</v>
      </c>
      <c r="N110" s="2">
        <v>7.6989247311828005E-2</v>
      </c>
      <c r="O110" s="2">
        <v>7.7532305127136297E-2</v>
      </c>
    </row>
    <row r="111" spans="1:15" x14ac:dyDescent="0.3">
      <c r="A111" s="8" t="s">
        <v>16</v>
      </c>
      <c r="B111" s="8" t="s">
        <v>90</v>
      </c>
      <c r="C111" s="2">
        <v>0.46679499518767997</v>
      </c>
      <c r="D111" s="2">
        <v>0.47086031452358901</v>
      </c>
      <c r="E111" s="2">
        <v>0.48902546093064098</v>
      </c>
      <c r="F111" s="2">
        <v>0.49407783417935702</v>
      </c>
      <c r="G111" s="2">
        <v>0.49592833876221498</v>
      </c>
      <c r="H111" s="2">
        <v>0.48668280871670699</v>
      </c>
      <c r="I111" s="2">
        <v>0.49044585987261102</v>
      </c>
      <c r="J111" s="2">
        <v>0.48791893998441199</v>
      </c>
      <c r="K111" s="2">
        <v>0.48567119155354399</v>
      </c>
      <c r="L111" s="2">
        <v>0.49739776951672898</v>
      </c>
      <c r="M111" s="2">
        <v>0.498529411764706</v>
      </c>
      <c r="N111" s="2">
        <v>0.50602409638554202</v>
      </c>
      <c r="O111" s="2">
        <v>0.512658227848101</v>
      </c>
    </row>
    <row r="112" spans="1:15" x14ac:dyDescent="0.3">
      <c r="A112" s="8" t="s">
        <v>16</v>
      </c>
      <c r="B112" s="8" t="s">
        <v>91</v>
      </c>
      <c r="C112" s="2">
        <v>2.61917234154007E-3</v>
      </c>
      <c r="D112" s="2">
        <v>2.5773195876288698E-3</v>
      </c>
      <c r="E112" s="2">
        <v>3.1628887717448598E-3</v>
      </c>
      <c r="F112" s="2">
        <v>3.1779661016949198E-3</v>
      </c>
      <c r="G112" s="2">
        <v>3.6706869428421601E-3</v>
      </c>
      <c r="H112" s="2">
        <v>3.58239508700102E-3</v>
      </c>
      <c r="I112" s="2">
        <v>4.5067601402103202E-3</v>
      </c>
      <c r="J112" s="2">
        <v>5.4027504911591398E-3</v>
      </c>
      <c r="K112" s="2">
        <v>5.60747663551402E-3</v>
      </c>
      <c r="L112" s="2">
        <v>6.29496402877698E-3</v>
      </c>
      <c r="M112" s="2">
        <v>7.0609002647837602E-3</v>
      </c>
      <c r="N112" s="2">
        <v>6.8817204301075303E-3</v>
      </c>
      <c r="O112" s="2">
        <v>6.2526052521884104E-3</v>
      </c>
    </row>
    <row r="113" spans="1:15" x14ac:dyDescent="0.3">
      <c r="A113" s="8" t="s">
        <v>16</v>
      </c>
      <c r="B113" s="8" t="s">
        <v>92</v>
      </c>
      <c r="C113" s="2">
        <v>4.0423484119345501E-2</v>
      </c>
      <c r="D113" s="2">
        <v>4.16281221091582E-2</v>
      </c>
      <c r="E113" s="2">
        <v>3.6874451273046498E-2</v>
      </c>
      <c r="F113" s="2">
        <v>3.9763113367174301E-2</v>
      </c>
      <c r="G113" s="2">
        <v>4.5602605863192203E-2</v>
      </c>
      <c r="H113" s="2">
        <v>4.1969330104923298E-2</v>
      </c>
      <c r="I113" s="2">
        <v>4.2993630573248398E-2</v>
      </c>
      <c r="J113" s="2">
        <v>4.1309431021044403E-2</v>
      </c>
      <c r="K113" s="2">
        <v>4.4494720965309202E-2</v>
      </c>
      <c r="L113" s="2">
        <v>4.3866171003717501E-2</v>
      </c>
      <c r="M113" s="2">
        <v>5.1470588235294101E-2</v>
      </c>
      <c r="N113" s="2">
        <v>4.9610205527994299E-2</v>
      </c>
      <c r="O113" s="2">
        <v>4.9929676511954998E-2</v>
      </c>
    </row>
    <row r="114" spans="1:15" x14ac:dyDescent="0.3">
      <c r="A114" s="8" t="s">
        <v>16</v>
      </c>
      <c r="B114" s="8" t="s">
        <v>93</v>
      </c>
      <c r="C114" s="2">
        <v>8.9051859612362498E-3</v>
      </c>
      <c r="D114" s="2">
        <v>8.7628865979381392E-3</v>
      </c>
      <c r="E114" s="2">
        <v>8.9615181866104406E-3</v>
      </c>
      <c r="F114" s="2">
        <v>1.0063559322033899E-2</v>
      </c>
      <c r="G114" s="2">
        <v>1.0487676979549001E-2</v>
      </c>
      <c r="H114" s="2">
        <v>1.2282497441146401E-2</v>
      </c>
      <c r="I114" s="2">
        <v>1.30195292939409E-2</v>
      </c>
      <c r="J114" s="2">
        <v>1.47347740667976E-2</v>
      </c>
      <c r="K114" s="2">
        <v>1.9158878504672901E-2</v>
      </c>
      <c r="L114" s="2">
        <v>1.84352517985612E-2</v>
      </c>
      <c r="M114" s="2">
        <v>1.8093556928508399E-2</v>
      </c>
      <c r="N114" s="2">
        <v>2.1075268817204298E-2</v>
      </c>
      <c r="O114" s="2">
        <v>2.20925385577324E-2</v>
      </c>
    </row>
    <row r="115" spans="1:15" x14ac:dyDescent="0.3">
      <c r="A115" s="8" t="s">
        <v>16</v>
      </c>
      <c r="B115" s="8" t="s">
        <v>94</v>
      </c>
      <c r="C115" s="2">
        <v>1.7324350336862401E-2</v>
      </c>
      <c r="D115" s="2">
        <v>1.6651248843663299E-2</v>
      </c>
      <c r="E115" s="2">
        <v>1.40474100087796E-2</v>
      </c>
      <c r="F115" s="2">
        <v>1.8612521150592198E-2</v>
      </c>
      <c r="G115" s="2">
        <v>1.62866449511401E-2</v>
      </c>
      <c r="H115" s="2">
        <v>1.6142050040355099E-2</v>
      </c>
      <c r="I115" s="2">
        <v>1.7515923566879001E-2</v>
      </c>
      <c r="J115" s="2">
        <v>1.9485580670303999E-2</v>
      </c>
      <c r="K115" s="2">
        <v>1.6591251885369501E-2</v>
      </c>
      <c r="L115" s="2">
        <v>1.8587360594795502E-2</v>
      </c>
      <c r="M115" s="2">
        <v>1.91176470588235E-2</v>
      </c>
      <c r="N115" s="2">
        <v>1.7717930545712302E-2</v>
      </c>
      <c r="O115" s="2">
        <v>1.9690576652602002E-2</v>
      </c>
    </row>
    <row r="116" spans="1:15" x14ac:dyDescent="0.3">
      <c r="A116" s="8" t="s">
        <v>16</v>
      </c>
      <c r="B116" s="8" t="s">
        <v>95</v>
      </c>
      <c r="C116" s="2">
        <v>0.75903614457831303</v>
      </c>
      <c r="D116" s="2">
        <v>0.75567010309278304</v>
      </c>
      <c r="E116" s="2">
        <v>0.76120189773326297</v>
      </c>
      <c r="F116" s="2">
        <v>0.76483050847457601</v>
      </c>
      <c r="G116" s="2">
        <v>0.76612480335605704</v>
      </c>
      <c r="H116" s="2">
        <v>0.76100307062436001</v>
      </c>
      <c r="I116" s="2">
        <v>0.76264396594892303</v>
      </c>
      <c r="J116" s="2">
        <v>0.76522593320235799</v>
      </c>
      <c r="K116" s="2">
        <v>0.76542056074766396</v>
      </c>
      <c r="L116" s="2">
        <v>0.77023381294964</v>
      </c>
      <c r="M116" s="2">
        <v>0.78949691085613405</v>
      </c>
      <c r="N116" s="2">
        <v>0.79913978494623705</v>
      </c>
      <c r="O116" s="2">
        <v>0.80491871613172195</v>
      </c>
    </row>
    <row r="117" spans="1:15" x14ac:dyDescent="0.3">
      <c r="A117" s="8" t="s">
        <v>16</v>
      </c>
      <c r="B117" s="8" t="s">
        <v>96</v>
      </c>
      <c r="C117" s="2">
        <v>0.28103946102021199</v>
      </c>
      <c r="D117" s="2">
        <v>0.28584643848288599</v>
      </c>
      <c r="E117" s="2">
        <v>0.28007023705004402</v>
      </c>
      <c r="F117" s="2">
        <v>0.27918781725888298</v>
      </c>
      <c r="G117" s="2">
        <v>0.26628664495114002</v>
      </c>
      <c r="H117" s="2">
        <v>0.28490718321226799</v>
      </c>
      <c r="I117" s="2">
        <v>0.281847133757962</v>
      </c>
      <c r="J117" s="2">
        <v>0.28137178487918901</v>
      </c>
      <c r="K117" s="2">
        <v>0.28506787330316702</v>
      </c>
      <c r="L117" s="2">
        <v>0.27286245353159799</v>
      </c>
      <c r="M117" s="2">
        <v>0.26617647058823501</v>
      </c>
      <c r="N117" s="2">
        <v>0.271438695960312</v>
      </c>
      <c r="O117" s="2">
        <v>0.259493670886076</v>
      </c>
    </row>
    <row r="118" spans="1:15" x14ac:dyDescent="0.3">
      <c r="A118" s="8" t="s">
        <v>16</v>
      </c>
      <c r="B118" s="8" t="s">
        <v>97</v>
      </c>
      <c r="C118" s="2">
        <v>7.3336825563122101E-3</v>
      </c>
      <c r="D118" s="2">
        <v>6.7010309278350503E-3</v>
      </c>
      <c r="E118" s="2">
        <v>6.3257775434897197E-3</v>
      </c>
      <c r="F118" s="2">
        <v>6.3559322033898301E-3</v>
      </c>
      <c r="G118" s="2">
        <v>7.3413738856843202E-3</v>
      </c>
      <c r="H118" s="2">
        <v>1.07471852610031E-2</v>
      </c>
      <c r="I118" s="2">
        <v>1.0515773660490699E-2</v>
      </c>
      <c r="J118" s="2">
        <v>1.2770137524558E-2</v>
      </c>
      <c r="K118" s="2">
        <v>1.2616822429906501E-2</v>
      </c>
      <c r="L118" s="2">
        <v>1.4388489208633099E-2</v>
      </c>
      <c r="M118" s="2">
        <v>1.45631067961165E-2</v>
      </c>
      <c r="N118" s="2">
        <v>1.3333333333333299E-2</v>
      </c>
      <c r="O118" s="2">
        <v>1.37557315548145E-2</v>
      </c>
    </row>
    <row r="119" spans="1:15" x14ac:dyDescent="0.3">
      <c r="A119" s="8" t="s">
        <v>16</v>
      </c>
      <c r="B119" s="8" t="s">
        <v>98</v>
      </c>
      <c r="C119" s="2">
        <v>6.3522617901828698E-2</v>
      </c>
      <c r="D119" s="2">
        <v>6.4754856614246098E-2</v>
      </c>
      <c r="E119" s="2">
        <v>6.4091308165057106E-2</v>
      </c>
      <c r="F119" s="2">
        <v>5.8375634517766499E-2</v>
      </c>
      <c r="G119" s="2">
        <v>6.1889250814332199E-2</v>
      </c>
      <c r="H119" s="2">
        <v>6.0532687651331699E-2</v>
      </c>
      <c r="I119" s="2">
        <v>6.2898089171974494E-2</v>
      </c>
      <c r="J119" s="2">
        <v>6.6250974279033495E-2</v>
      </c>
      <c r="K119" s="2">
        <v>6.5610859728506804E-2</v>
      </c>
      <c r="L119" s="2">
        <v>6.8401486988847598E-2</v>
      </c>
      <c r="M119" s="2">
        <v>8.0147058823529405E-2</v>
      </c>
      <c r="N119" s="2">
        <v>8.3628632175761899E-2</v>
      </c>
      <c r="O119" s="2">
        <v>9.0014064697609003E-2</v>
      </c>
    </row>
    <row r="120" spans="1:15" x14ac:dyDescent="0.3">
      <c r="A120" s="8" t="s">
        <v>16</v>
      </c>
      <c r="B120" s="8" t="s">
        <v>99</v>
      </c>
      <c r="C120" s="2">
        <v>0.169722367731797</v>
      </c>
      <c r="D120" s="2">
        <v>0.169587628865979</v>
      </c>
      <c r="E120" s="2">
        <v>0.16499736425935699</v>
      </c>
      <c r="F120" s="2">
        <v>0.15836864406779699</v>
      </c>
      <c r="G120" s="2">
        <v>0.15312008390141599</v>
      </c>
      <c r="H120" s="2">
        <v>0.15301944728761499</v>
      </c>
      <c r="I120" s="2">
        <v>0.14521782674011</v>
      </c>
      <c r="J120" s="2">
        <v>0.13605108055009801</v>
      </c>
      <c r="K120" s="2">
        <v>0.127102803738318</v>
      </c>
      <c r="L120" s="2">
        <v>0.11915467625899299</v>
      </c>
      <c r="M120" s="2">
        <v>9.4439541041482805E-2</v>
      </c>
      <c r="N120" s="2">
        <v>8.2580645161290295E-2</v>
      </c>
      <c r="O120" s="2">
        <v>7.5448103376406797E-2</v>
      </c>
    </row>
    <row r="121" spans="1:15" x14ac:dyDescent="0.3">
      <c r="A121" s="8" t="s">
        <v>16</v>
      </c>
      <c r="B121" s="8" t="s">
        <v>100</v>
      </c>
      <c r="C121" s="2">
        <v>0.13089509143407099</v>
      </c>
      <c r="D121" s="2">
        <v>0.120259019426457</v>
      </c>
      <c r="E121" s="2">
        <v>0.115891132572432</v>
      </c>
      <c r="F121" s="2">
        <v>0.109983079526227</v>
      </c>
      <c r="G121" s="2">
        <v>0.11400651465797999</v>
      </c>
      <c r="H121" s="2">
        <v>0.109765940274415</v>
      </c>
      <c r="I121" s="2">
        <v>0.104299363057325</v>
      </c>
      <c r="J121" s="2">
        <v>0.103663289166017</v>
      </c>
      <c r="K121" s="2">
        <v>0.102564102564103</v>
      </c>
      <c r="L121" s="2">
        <v>9.8884758364312306E-2</v>
      </c>
      <c r="M121" s="2">
        <v>8.4558823529411797E-2</v>
      </c>
      <c r="N121" s="2">
        <v>7.1580439404677496E-2</v>
      </c>
      <c r="O121" s="2">
        <v>6.8213783403656802E-2</v>
      </c>
    </row>
    <row r="122" spans="1:15" x14ac:dyDescent="0.3">
      <c r="A122" s="8" t="s">
        <v>17</v>
      </c>
      <c r="B122" s="8" t="s">
        <v>89</v>
      </c>
      <c r="C122" s="2">
        <v>0.14683544303797499</v>
      </c>
      <c r="D122" s="2">
        <v>0.14490674318507901</v>
      </c>
      <c r="E122" s="2">
        <v>0.132911392405063</v>
      </c>
      <c r="F122" s="2">
        <v>0.12987012987013</v>
      </c>
      <c r="G122" s="2">
        <v>0.123015873015873</v>
      </c>
      <c r="H122" s="2">
        <v>0.12598425196850399</v>
      </c>
      <c r="I122" s="2">
        <v>0.11740890688259099</v>
      </c>
      <c r="J122" s="2">
        <v>0.128630705394191</v>
      </c>
      <c r="K122" s="2">
        <v>0.149019607843137</v>
      </c>
      <c r="L122" s="2">
        <v>0.17269076305220901</v>
      </c>
      <c r="M122" s="2">
        <v>0.14498141263940501</v>
      </c>
      <c r="N122" s="2">
        <v>0.13157894736842099</v>
      </c>
      <c r="O122" s="2">
        <v>0.154838709677419</v>
      </c>
    </row>
    <row r="123" spans="1:15" x14ac:dyDescent="0.3">
      <c r="A123" s="8" t="s">
        <v>17</v>
      </c>
      <c r="B123" s="8" t="s">
        <v>90</v>
      </c>
      <c r="C123" s="2">
        <v>0.113905930470348</v>
      </c>
      <c r="D123" s="2">
        <v>0.124153976311337</v>
      </c>
      <c r="E123" s="2">
        <v>0.11490837048043601</v>
      </c>
      <c r="F123" s="2">
        <v>0.12201693610469599</v>
      </c>
      <c r="G123" s="2">
        <v>0.123595505617978</v>
      </c>
      <c r="H123" s="2">
        <v>0.124460874922982</v>
      </c>
      <c r="I123" s="2">
        <v>0.131763208147677</v>
      </c>
      <c r="J123" s="2">
        <v>0.132013201320132</v>
      </c>
      <c r="K123" s="2">
        <v>0.146848989298454</v>
      </c>
      <c r="L123" s="2">
        <v>0.163754045307443</v>
      </c>
      <c r="M123" s="2">
        <v>0.17728937728937699</v>
      </c>
      <c r="N123" s="2">
        <v>0.19292158223455899</v>
      </c>
      <c r="O123" s="2">
        <v>0.18949909474954699</v>
      </c>
    </row>
    <row r="124" spans="1:15" x14ac:dyDescent="0.3">
      <c r="A124" s="8" t="s">
        <v>17</v>
      </c>
      <c r="B124" s="8" t="s">
        <v>91</v>
      </c>
      <c r="C124" s="2">
        <v>6.3291139240506302E-3</v>
      </c>
      <c r="D124" s="2">
        <v>7.1736011477761801E-3</v>
      </c>
      <c r="E124" s="2">
        <v>1.26582278481013E-2</v>
      </c>
      <c r="F124" s="2">
        <v>1.2987012987013E-2</v>
      </c>
      <c r="G124" s="2">
        <v>1.58730158730159E-2</v>
      </c>
      <c r="H124" s="2">
        <v>1.1811023622047201E-2</v>
      </c>
      <c r="I124" s="2">
        <v>1.6194331983805699E-2</v>
      </c>
      <c r="J124" s="2">
        <v>2.0746887966804999E-2</v>
      </c>
      <c r="K124" s="2">
        <v>2.3529411764705899E-2</v>
      </c>
      <c r="L124" s="2">
        <v>2.40963855421687E-2</v>
      </c>
      <c r="M124" s="2">
        <v>2.60223048327138E-2</v>
      </c>
      <c r="N124" s="2">
        <v>3.07017543859649E-2</v>
      </c>
      <c r="O124" s="2">
        <v>2.5806451612903201E-2</v>
      </c>
    </row>
    <row r="125" spans="1:15" x14ac:dyDescent="0.3">
      <c r="A125" s="8" t="s">
        <v>17</v>
      </c>
      <c r="B125" s="8" t="s">
        <v>92</v>
      </c>
      <c r="C125" s="2">
        <v>2.5357873210633899E-2</v>
      </c>
      <c r="D125" s="2">
        <v>2.3688663282571899E-2</v>
      </c>
      <c r="E125" s="2">
        <v>2.3774145616641901E-2</v>
      </c>
      <c r="F125" s="2">
        <v>2.1170130869899901E-2</v>
      </c>
      <c r="G125" s="2">
        <v>2.1936864633493799E-2</v>
      </c>
      <c r="H125" s="2">
        <v>2.6494146642020901E-2</v>
      </c>
      <c r="I125" s="2">
        <v>2.4824952259707201E-2</v>
      </c>
      <c r="J125" s="2">
        <v>2.9042904290429002E-2</v>
      </c>
      <c r="K125" s="2">
        <v>3.0321046373364999E-2</v>
      </c>
      <c r="L125" s="2">
        <v>2.84789644012945E-2</v>
      </c>
      <c r="M125" s="2">
        <v>3.1501831501831501E-2</v>
      </c>
      <c r="N125" s="2">
        <v>3.60860513532269E-2</v>
      </c>
      <c r="O125" s="2">
        <v>3.6813518406759199E-2</v>
      </c>
    </row>
    <row r="126" spans="1:15" x14ac:dyDescent="0.3">
      <c r="A126" s="8" t="s">
        <v>17</v>
      </c>
      <c r="B126" s="8" t="s">
        <v>93</v>
      </c>
      <c r="C126" s="2">
        <v>1.0126582278481001E-2</v>
      </c>
      <c r="D126" s="2">
        <v>1.57819225251076E-2</v>
      </c>
      <c r="E126" s="2">
        <v>1.68776371308017E-2</v>
      </c>
      <c r="F126" s="2">
        <v>1.9480519480519501E-2</v>
      </c>
      <c r="G126" s="2">
        <v>3.9682539682539698E-3</v>
      </c>
      <c r="H126" s="2">
        <v>7.8740157480314994E-3</v>
      </c>
      <c r="I126" s="2">
        <v>8.0971659919028306E-3</v>
      </c>
      <c r="J126" s="2">
        <v>4.1493775933610002E-3</v>
      </c>
      <c r="K126" s="2">
        <v>0</v>
      </c>
      <c r="L126" s="2">
        <v>4.0160642570281103E-3</v>
      </c>
      <c r="M126" s="2">
        <v>1.4869888475836399E-2</v>
      </c>
      <c r="N126" s="2">
        <v>2.6315789473684199E-2</v>
      </c>
      <c r="O126" s="2">
        <v>1.6129032258064498E-2</v>
      </c>
    </row>
    <row r="127" spans="1:15" x14ac:dyDescent="0.3">
      <c r="A127" s="8" t="s">
        <v>17</v>
      </c>
      <c r="B127" s="8" t="s">
        <v>94</v>
      </c>
      <c r="C127" s="2">
        <v>1.0633946830265801E-2</v>
      </c>
      <c r="D127" s="2">
        <v>1.14213197969543E-2</v>
      </c>
      <c r="E127" s="2">
        <v>1.2630014858841E-2</v>
      </c>
      <c r="F127" s="2">
        <v>1.34719014626636E-2</v>
      </c>
      <c r="G127" s="2">
        <v>9.6308186195826605E-3</v>
      </c>
      <c r="H127" s="2">
        <v>1.1090573012939E-2</v>
      </c>
      <c r="I127" s="2">
        <v>9.5480585614258397E-3</v>
      </c>
      <c r="J127" s="2">
        <v>9.9009900990098994E-3</v>
      </c>
      <c r="K127" s="2">
        <v>1.4268727705112999E-2</v>
      </c>
      <c r="L127" s="2">
        <v>1.5533980582524301E-2</v>
      </c>
      <c r="M127" s="2">
        <v>2.0512820512820499E-2</v>
      </c>
      <c r="N127" s="2">
        <v>2.4982650936849399E-2</v>
      </c>
      <c r="O127" s="2">
        <v>2.4140012070006E-2</v>
      </c>
    </row>
    <row r="128" spans="1:15" x14ac:dyDescent="0.3">
      <c r="A128" s="8" t="s">
        <v>17</v>
      </c>
      <c r="B128" s="8" t="s">
        <v>95</v>
      </c>
      <c r="C128" s="2">
        <v>0.54936708860759498</v>
      </c>
      <c r="D128" s="2">
        <v>0.566714490674319</v>
      </c>
      <c r="E128" s="2">
        <v>0.607594936708861</v>
      </c>
      <c r="F128" s="2">
        <v>0.61363636363636398</v>
      </c>
      <c r="G128" s="2">
        <v>0.682539682539683</v>
      </c>
      <c r="H128" s="2">
        <v>0.71259842519685002</v>
      </c>
      <c r="I128" s="2">
        <v>0.72469635627530404</v>
      </c>
      <c r="J128" s="2">
        <v>0.69294605809128595</v>
      </c>
      <c r="K128" s="2">
        <v>0.68235294117647105</v>
      </c>
      <c r="L128" s="2">
        <v>0.64257028112449799</v>
      </c>
      <c r="M128" s="2">
        <v>0.69516728624535296</v>
      </c>
      <c r="N128" s="2">
        <v>0.70614035087719296</v>
      </c>
      <c r="O128" s="2">
        <v>0.706451612903226</v>
      </c>
    </row>
    <row r="129" spans="1:16" x14ac:dyDescent="0.3">
      <c r="A129" s="8" t="s">
        <v>17</v>
      </c>
      <c r="B129" s="8" t="s">
        <v>96</v>
      </c>
      <c r="C129" s="2">
        <v>0.60306748466257698</v>
      </c>
      <c r="D129" s="2">
        <v>0.625</v>
      </c>
      <c r="E129" s="2">
        <v>0.67954432887568095</v>
      </c>
      <c r="F129" s="2">
        <v>0.69745958429561195</v>
      </c>
      <c r="G129" s="2">
        <v>0.70893525949705705</v>
      </c>
      <c r="H129" s="2">
        <v>0.70117067159581004</v>
      </c>
      <c r="I129" s="2">
        <v>0.70082749840865699</v>
      </c>
      <c r="J129" s="2">
        <v>0.69372937293729398</v>
      </c>
      <c r="K129" s="2">
        <v>0.68252080856123698</v>
      </c>
      <c r="L129" s="2">
        <v>0.66990291262135904</v>
      </c>
      <c r="M129" s="2">
        <v>0.66227106227106203</v>
      </c>
      <c r="N129" s="2">
        <v>0.64052741151977799</v>
      </c>
      <c r="O129" s="2">
        <v>0.646348823174412</v>
      </c>
    </row>
    <row r="130" spans="1:16" x14ac:dyDescent="0.3">
      <c r="A130" s="8" t="s">
        <v>17</v>
      </c>
      <c r="B130" s="8" t="s">
        <v>97</v>
      </c>
      <c r="C130" s="2">
        <v>1.8987341772151899E-2</v>
      </c>
      <c r="D130" s="2">
        <v>2.0086083213773299E-2</v>
      </c>
      <c r="E130" s="2">
        <v>1.4767932489451499E-2</v>
      </c>
      <c r="F130" s="2">
        <v>2.27272727272727E-2</v>
      </c>
      <c r="G130" s="2">
        <v>1.9841269841269799E-2</v>
      </c>
      <c r="H130" s="2">
        <v>1.5748031496062999E-2</v>
      </c>
      <c r="I130" s="2">
        <v>1.21457489878543E-2</v>
      </c>
      <c r="J130" s="2">
        <v>2.4896265560166001E-2</v>
      </c>
      <c r="K130" s="2">
        <v>3.1372549019607801E-2</v>
      </c>
      <c r="L130" s="2">
        <v>2.81124497991968E-2</v>
      </c>
      <c r="M130" s="2">
        <v>3.3457249070632002E-2</v>
      </c>
      <c r="N130" s="2">
        <v>2.1929824561403501E-2</v>
      </c>
      <c r="O130" s="2">
        <v>2.25806451612903E-2</v>
      </c>
    </row>
    <row r="131" spans="1:16" x14ac:dyDescent="0.3">
      <c r="A131" s="8" t="s">
        <v>17</v>
      </c>
      <c r="B131" s="8" t="s">
        <v>98</v>
      </c>
      <c r="C131" s="2">
        <v>3.35378323108384E-2</v>
      </c>
      <c r="D131" s="2">
        <v>3.5109983079526202E-2</v>
      </c>
      <c r="E131" s="2">
        <v>3.3184744923229301E-2</v>
      </c>
      <c r="F131" s="2">
        <v>3.5796766743648997E-2</v>
      </c>
      <c r="G131" s="2">
        <v>3.26377742108079E-2</v>
      </c>
      <c r="H131" s="2">
        <v>4.31300061614295E-2</v>
      </c>
      <c r="I131" s="2">
        <v>4.3921069382558901E-2</v>
      </c>
      <c r="J131" s="2">
        <v>4.4884488448844899E-2</v>
      </c>
      <c r="K131" s="2">
        <v>4.5184304399524401E-2</v>
      </c>
      <c r="L131" s="2">
        <v>4.9838187702265398E-2</v>
      </c>
      <c r="M131" s="2">
        <v>4.9816849816849799E-2</v>
      </c>
      <c r="N131" s="2">
        <v>5.4129077029840399E-2</v>
      </c>
      <c r="O131" s="2">
        <v>5.6729028364514197E-2</v>
      </c>
    </row>
    <row r="132" spans="1:16" x14ac:dyDescent="0.3">
      <c r="A132" s="8" t="s">
        <v>17</v>
      </c>
      <c r="B132" s="8" t="s">
        <v>99</v>
      </c>
      <c r="C132" s="2">
        <v>0.26835443037974699</v>
      </c>
      <c r="D132" s="2">
        <v>0.245337159253945</v>
      </c>
      <c r="E132" s="2">
        <v>0.215189873417722</v>
      </c>
      <c r="F132" s="2">
        <v>0.201298701298701</v>
      </c>
      <c r="G132" s="2">
        <v>0.15476190476190499</v>
      </c>
      <c r="H132" s="2">
        <v>0.12598425196850399</v>
      </c>
      <c r="I132" s="2">
        <v>0.121457489878543</v>
      </c>
      <c r="J132" s="2">
        <v>0.128630705394191</v>
      </c>
      <c r="K132" s="2">
        <v>0.113725490196078</v>
      </c>
      <c r="L132" s="2">
        <v>0.1285140562249</v>
      </c>
      <c r="M132" s="2">
        <v>8.5501858736059505E-2</v>
      </c>
      <c r="N132" s="2">
        <v>8.3333333333333301E-2</v>
      </c>
      <c r="O132" s="2">
        <v>7.4193548387096797E-2</v>
      </c>
    </row>
    <row r="133" spans="1:16" x14ac:dyDescent="0.3">
      <c r="A133" s="8" t="s">
        <v>17</v>
      </c>
      <c r="B133" s="8" t="s">
        <v>100</v>
      </c>
      <c r="C133" s="2">
        <v>0.213496932515337</v>
      </c>
      <c r="D133" s="2">
        <v>0.180626057529611</v>
      </c>
      <c r="E133" s="2">
        <v>0.135958395245171</v>
      </c>
      <c r="F133" s="2">
        <v>0.11008468052348</v>
      </c>
      <c r="G133" s="2">
        <v>0.103263777421081</v>
      </c>
      <c r="H133" s="2">
        <v>9.3653727664818207E-2</v>
      </c>
      <c r="I133" s="2">
        <v>8.9115213239974497E-2</v>
      </c>
      <c r="J133" s="2">
        <v>9.0429042904290394E-2</v>
      </c>
      <c r="K133" s="2">
        <v>8.0856123662306795E-2</v>
      </c>
      <c r="L133" s="2">
        <v>7.2491909385113296E-2</v>
      </c>
      <c r="M133" s="2">
        <v>5.8608058608058601E-2</v>
      </c>
      <c r="N133" s="2">
        <v>5.1353226925746003E-2</v>
      </c>
      <c r="O133" s="2">
        <v>4.6469523234761598E-2</v>
      </c>
    </row>
    <row r="134" spans="1:16" x14ac:dyDescent="0.3">
      <c r="A134" s="15"/>
      <c r="B134" s="15"/>
    </row>
    <row r="135" spans="1:16" x14ac:dyDescent="0.3">
      <c r="A135" s="15"/>
      <c r="B135" s="15"/>
    </row>
    <row r="136" spans="1:16" x14ac:dyDescent="0.3">
      <c r="A136" s="15"/>
      <c r="B136" s="13"/>
      <c r="C136" s="18" t="s">
        <v>38</v>
      </c>
      <c r="D136" s="18"/>
      <c r="E136" s="18"/>
      <c r="F136" s="18"/>
      <c r="G136" s="18"/>
      <c r="H136" s="18"/>
      <c r="I136" s="18"/>
      <c r="J136" s="18"/>
      <c r="K136" s="18"/>
      <c r="L136" s="18"/>
      <c r="M136" s="18"/>
      <c r="N136" s="18"/>
      <c r="O136" s="6" t="s">
        <v>39</v>
      </c>
      <c r="P136" s="6" t="s">
        <v>40</v>
      </c>
    </row>
    <row r="137" spans="1:16" x14ac:dyDescent="0.3">
      <c r="A137" s="9" t="s">
        <v>41</v>
      </c>
      <c r="B137" s="9" t="s">
        <v>41</v>
      </c>
      <c r="C137" s="4" t="s">
        <v>19</v>
      </c>
      <c r="D137" s="4" t="s">
        <v>20</v>
      </c>
      <c r="E137" s="4" t="s">
        <v>21</v>
      </c>
      <c r="F137" s="4" t="s">
        <v>22</v>
      </c>
      <c r="G137" s="4" t="s">
        <v>23</v>
      </c>
      <c r="H137" s="4" t="s">
        <v>24</v>
      </c>
      <c r="I137" s="4" t="s">
        <v>25</v>
      </c>
      <c r="J137" s="4" t="s">
        <v>26</v>
      </c>
      <c r="K137" s="4" t="s">
        <v>27</v>
      </c>
      <c r="L137" s="4" t="s">
        <v>28</v>
      </c>
      <c r="M137" s="4" t="s">
        <v>29</v>
      </c>
      <c r="N137" s="4" t="s">
        <v>30</v>
      </c>
      <c r="O137" s="4" t="s">
        <v>31</v>
      </c>
      <c r="P137" s="4" t="s">
        <v>32</v>
      </c>
    </row>
    <row r="138" spans="1:16" x14ac:dyDescent="0.3">
      <c r="A138" s="8" t="s">
        <v>13</v>
      </c>
      <c r="B138" s="8" t="s">
        <v>89</v>
      </c>
      <c r="C138" s="2">
        <v>8.6295723853683698E-2</v>
      </c>
      <c r="D138" s="2">
        <v>7.7306141806971804E-2</v>
      </c>
      <c r="E138" s="2">
        <v>7.0658155403918094E-2</v>
      </c>
      <c r="F138" s="2">
        <v>8.2853618421052599E-2</v>
      </c>
      <c r="G138" s="2">
        <v>8.1640402506170495E-2</v>
      </c>
      <c r="H138" s="2">
        <v>7.6882569773565002E-2</v>
      </c>
      <c r="I138" s="2">
        <v>6.6340668296658495E-2</v>
      </c>
      <c r="J138" s="2">
        <v>7.5053500458575395E-2</v>
      </c>
      <c r="K138" s="2">
        <v>5.9007535902175501E-2</v>
      </c>
      <c r="L138" s="2">
        <v>7.5590762620837804E-2</v>
      </c>
      <c r="M138" s="2">
        <v>7.7892897266258906E-2</v>
      </c>
      <c r="N138" s="2">
        <v>5.1418645049218302E-2</v>
      </c>
      <c r="O138" s="3">
        <v>0.29091426133940002</v>
      </c>
      <c r="P138" s="3">
        <v>0.99845916795069301</v>
      </c>
    </row>
    <row r="139" spans="1:16" x14ac:dyDescent="0.3">
      <c r="A139" s="8" t="s">
        <v>13</v>
      </c>
      <c r="B139" s="8" t="s">
        <v>90</v>
      </c>
      <c r="C139" s="2">
        <v>7.0925262793115396E-2</v>
      </c>
      <c r="D139" s="2">
        <v>5.16664868946176E-2</v>
      </c>
      <c r="E139" s="2">
        <v>3.9487179487179502E-2</v>
      </c>
      <c r="F139" s="2">
        <v>4.4203256043413901E-2</v>
      </c>
      <c r="G139" s="2">
        <v>3.5812151563828797E-2</v>
      </c>
      <c r="H139" s="2">
        <v>3.15635832877212E-2</v>
      </c>
      <c r="I139" s="2">
        <v>2.63530244074991E-2</v>
      </c>
      <c r="J139" s="2">
        <v>3.1880062036877502E-2</v>
      </c>
      <c r="K139" s="2">
        <v>1.9288577154308598E-2</v>
      </c>
      <c r="L139" s="2">
        <v>4.0632424019005499E-2</v>
      </c>
      <c r="M139" s="2">
        <v>4.7941431157994201E-2</v>
      </c>
      <c r="N139" s="2">
        <v>4.5823317307692298E-2</v>
      </c>
      <c r="O139" s="3">
        <v>0.16249164996660001</v>
      </c>
      <c r="P139" s="3">
        <v>0.42789743589743601</v>
      </c>
    </row>
    <row r="140" spans="1:16" x14ac:dyDescent="0.3">
      <c r="A140" s="8" t="s">
        <v>13</v>
      </c>
      <c r="B140" s="8" t="s">
        <v>91</v>
      </c>
      <c r="C140" s="2">
        <v>9.12408759124088E-2</v>
      </c>
      <c r="D140" s="2">
        <v>2.6755852842809399E-2</v>
      </c>
      <c r="E140" s="2">
        <v>6.5146579804560303E-2</v>
      </c>
      <c r="F140" s="2">
        <v>0.10397553516819601</v>
      </c>
      <c r="G140" s="2">
        <v>8.8642659279778394E-2</v>
      </c>
      <c r="H140" s="2">
        <v>0.11195928753180701</v>
      </c>
      <c r="I140" s="2">
        <v>0.100686498855835</v>
      </c>
      <c r="J140" s="2">
        <v>8.1081081081081099E-2</v>
      </c>
      <c r="K140" s="2">
        <v>8.0769230769230801E-2</v>
      </c>
      <c r="L140" s="2">
        <v>0.104982206405694</v>
      </c>
      <c r="M140" s="2">
        <v>9.8228663446054798E-2</v>
      </c>
      <c r="N140" s="2">
        <v>6.7448680351906196E-2</v>
      </c>
      <c r="O140" s="3">
        <v>0.4</v>
      </c>
      <c r="P140" s="3">
        <v>1.3713355048859901</v>
      </c>
    </row>
    <row r="141" spans="1:16" x14ac:dyDescent="0.3">
      <c r="A141" s="8" t="s">
        <v>13</v>
      </c>
      <c r="B141" s="8" t="s">
        <v>92</v>
      </c>
      <c r="C141" s="2">
        <v>4.0092521202775601E-2</v>
      </c>
      <c r="D141" s="2">
        <v>1.7049666419570099E-2</v>
      </c>
      <c r="E141" s="2">
        <v>2.6967930029154499E-2</v>
      </c>
      <c r="F141" s="2">
        <v>2.6969481902058199E-2</v>
      </c>
      <c r="G141" s="2">
        <v>8.9841050449205196E-3</v>
      </c>
      <c r="H141" s="2">
        <v>2.0547945205479499E-2</v>
      </c>
      <c r="I141" s="2">
        <v>3.4899328859060399E-2</v>
      </c>
      <c r="J141" s="2">
        <v>3.8261997405966301E-2</v>
      </c>
      <c r="K141" s="2">
        <v>2.0612117426608401E-2</v>
      </c>
      <c r="L141" s="2">
        <v>4.8959608323133397E-2</v>
      </c>
      <c r="M141" s="2">
        <v>4.8424737456242699E-2</v>
      </c>
      <c r="N141" s="2">
        <v>6.1769616026711202E-2</v>
      </c>
      <c r="O141" s="3">
        <v>0.191755153029357</v>
      </c>
      <c r="P141" s="3">
        <v>0.39067055393585998</v>
      </c>
    </row>
    <row r="142" spans="1:16" x14ac:dyDescent="0.3">
      <c r="A142" s="8" t="s">
        <v>13</v>
      </c>
      <c r="B142" s="8" t="s">
        <v>93</v>
      </c>
      <c r="C142" s="2">
        <v>5.7620817843866197E-2</v>
      </c>
      <c r="D142" s="2">
        <v>7.5571177504393697E-2</v>
      </c>
      <c r="E142" s="2">
        <v>9.31372549019608E-2</v>
      </c>
      <c r="F142" s="2">
        <v>9.7159940209267603E-2</v>
      </c>
      <c r="G142" s="2">
        <v>6.9482288828337901E-2</v>
      </c>
      <c r="H142" s="2">
        <v>8.0254777070063704E-2</v>
      </c>
      <c r="I142" s="2">
        <v>8.4905660377358499E-2</v>
      </c>
      <c r="J142" s="2">
        <v>9.1304347826086998E-2</v>
      </c>
      <c r="K142" s="2">
        <v>7.1713147410358599E-2</v>
      </c>
      <c r="L142" s="2">
        <v>0.100371747211896</v>
      </c>
      <c r="M142" s="2">
        <v>7.4324324324324301E-2</v>
      </c>
      <c r="N142" s="2">
        <v>7.4685534591194994E-2</v>
      </c>
      <c r="O142" s="3">
        <v>0.361553784860558</v>
      </c>
      <c r="P142" s="3">
        <v>1.2336601307189501</v>
      </c>
    </row>
    <row r="143" spans="1:16" x14ac:dyDescent="0.3">
      <c r="A143" s="8" t="s">
        <v>13</v>
      </c>
      <c r="B143" s="8" t="s">
        <v>94</v>
      </c>
      <c r="C143" s="2">
        <v>4.1884816753926697E-2</v>
      </c>
      <c r="D143" s="2">
        <v>1.5075376884422099E-2</v>
      </c>
      <c r="E143" s="2">
        <v>-9.9009900990098994E-3</v>
      </c>
      <c r="F143" s="2">
        <v>5.5E-2</v>
      </c>
      <c r="G143" s="2">
        <v>5.2132701421800903E-2</v>
      </c>
      <c r="H143" s="2">
        <v>5.63063063063063E-2</v>
      </c>
      <c r="I143" s="2">
        <v>1.7057569296375301E-2</v>
      </c>
      <c r="J143" s="2">
        <v>5.0314465408804999E-2</v>
      </c>
      <c r="K143" s="2">
        <v>1.3972055888223599E-2</v>
      </c>
      <c r="L143" s="2">
        <v>6.1023622047244097E-2</v>
      </c>
      <c r="M143" s="2">
        <v>7.6066790352504604E-2</v>
      </c>
      <c r="N143" s="2">
        <v>2.5862068965517199E-2</v>
      </c>
      <c r="O143" s="3">
        <v>0.18762475049900201</v>
      </c>
      <c r="P143" s="3">
        <v>0.47277227722772303</v>
      </c>
    </row>
    <row r="144" spans="1:16" x14ac:dyDescent="0.3">
      <c r="A144" s="8" t="s">
        <v>13</v>
      </c>
      <c r="B144" s="8" t="s">
        <v>95</v>
      </c>
      <c r="C144" s="2">
        <v>1.56846899794299E-2</v>
      </c>
      <c r="D144" s="2">
        <v>6.1480597446746999E-4</v>
      </c>
      <c r="E144" s="2">
        <v>3.86728350440943E-3</v>
      </c>
      <c r="F144" s="2">
        <v>9.9009900990098994E-3</v>
      </c>
      <c r="G144" s="2">
        <v>1.86096256684492E-2</v>
      </c>
      <c r="H144" s="2">
        <v>1.8409631807363901E-2</v>
      </c>
      <c r="I144" s="2">
        <v>1.6255412743143901E-2</v>
      </c>
      <c r="J144" s="2">
        <v>2.6275743126711999E-2</v>
      </c>
      <c r="K144" s="2">
        <v>2.0100171345722902E-2</v>
      </c>
      <c r="L144" s="2">
        <v>2.2805090768137502E-2</v>
      </c>
      <c r="M144" s="2">
        <v>2.7791814047498701E-2</v>
      </c>
      <c r="N144" s="2">
        <v>2.0249508357915402E-2</v>
      </c>
      <c r="O144" s="3">
        <v>9.4075392118096707E-2</v>
      </c>
      <c r="P144" s="3">
        <v>0.20005059997108601</v>
      </c>
    </row>
    <row r="145" spans="1:16" x14ac:dyDescent="0.3">
      <c r="A145" s="8" t="s">
        <v>13</v>
      </c>
      <c r="B145" s="8" t="s">
        <v>96</v>
      </c>
      <c r="C145" s="2">
        <v>7.8464340759422699E-2</v>
      </c>
      <c r="D145" s="2">
        <v>6.3401325191633107E-2</v>
      </c>
      <c r="E145" s="2">
        <v>4.6059865607819203E-2</v>
      </c>
      <c r="F145" s="2">
        <v>4.8586778790002297E-2</v>
      </c>
      <c r="G145" s="2">
        <v>3.5197148585431097E-2</v>
      </c>
      <c r="H145" s="2">
        <v>1.7753389283408701E-2</v>
      </c>
      <c r="I145" s="2">
        <v>5.8145681361666101E-3</v>
      </c>
      <c r="J145" s="2">
        <v>1.47151566113096E-2</v>
      </c>
      <c r="K145" s="2">
        <v>-1.7712865133623398E-2</v>
      </c>
      <c r="L145" s="2">
        <v>4.8507856163661298E-3</v>
      </c>
      <c r="M145" s="2">
        <v>1.54265925070836E-2</v>
      </c>
      <c r="N145" s="2">
        <v>-1.0334849111203E-2</v>
      </c>
      <c r="O145" s="3">
        <v>-8.0795525170913596E-3</v>
      </c>
      <c r="P145" s="3">
        <v>0.16994502138057399</v>
      </c>
    </row>
    <row r="146" spans="1:16" x14ac:dyDescent="0.3">
      <c r="A146" s="8" t="s">
        <v>13</v>
      </c>
      <c r="B146" s="8" t="s">
        <v>97</v>
      </c>
      <c r="C146" s="2">
        <v>9.6256684491978606E-2</v>
      </c>
      <c r="D146" s="2">
        <v>9.2682926829268306E-2</v>
      </c>
      <c r="E146" s="2">
        <v>6.9196428571428603E-2</v>
      </c>
      <c r="F146" s="2">
        <v>7.0981210855949897E-2</v>
      </c>
      <c r="G146" s="2">
        <v>7.2124756335282605E-2</v>
      </c>
      <c r="H146" s="2">
        <v>0.116363636363636</v>
      </c>
      <c r="I146" s="2">
        <v>9.93485342019544E-2</v>
      </c>
      <c r="J146" s="2">
        <v>0.10222222222222201</v>
      </c>
      <c r="K146" s="2">
        <v>0.10752688172043</v>
      </c>
      <c r="L146" s="2">
        <v>0.120145631067961</v>
      </c>
      <c r="M146" s="2">
        <v>0.10617551462621901</v>
      </c>
      <c r="N146" s="2">
        <v>7.2477962781586705E-2</v>
      </c>
      <c r="O146" s="3">
        <v>0.47177419354838701</v>
      </c>
      <c r="P146" s="3">
        <v>1.4441964285714299</v>
      </c>
    </row>
    <row r="147" spans="1:16" x14ac:dyDescent="0.3">
      <c r="A147" s="8" t="s">
        <v>13</v>
      </c>
      <c r="B147" s="8" t="s">
        <v>98</v>
      </c>
      <c r="C147" s="2">
        <v>3.2599118942731299E-2</v>
      </c>
      <c r="D147" s="2">
        <v>2.7303754266211601E-2</v>
      </c>
      <c r="E147" s="2">
        <v>1.8272425249169399E-2</v>
      </c>
      <c r="F147" s="2">
        <v>4.4861337683523697E-2</v>
      </c>
      <c r="G147" s="2">
        <v>5.07416081186573E-2</v>
      </c>
      <c r="H147" s="2">
        <v>2.67459138187221E-2</v>
      </c>
      <c r="I147" s="2">
        <v>5.06512301013025E-2</v>
      </c>
      <c r="J147" s="2">
        <v>6.1294765840220401E-2</v>
      </c>
      <c r="K147" s="2">
        <v>6.8137573004542498E-2</v>
      </c>
      <c r="L147" s="2">
        <v>9.7812879708383996E-2</v>
      </c>
      <c r="M147" s="2">
        <v>0.106253458771444</v>
      </c>
      <c r="N147" s="2">
        <v>8.6543271635817903E-2</v>
      </c>
      <c r="O147" s="3">
        <v>0.40947436729396502</v>
      </c>
      <c r="P147" s="3">
        <v>0.80398671096345498</v>
      </c>
    </row>
    <row r="148" spans="1:16" x14ac:dyDescent="0.3">
      <c r="A148" s="8" t="s">
        <v>13</v>
      </c>
      <c r="B148" s="8" t="s">
        <v>99</v>
      </c>
      <c r="C148" s="2">
        <v>1.4440433212996401E-2</v>
      </c>
      <c r="D148" s="2">
        <v>-3.8256227758007098E-2</v>
      </c>
      <c r="E148" s="2">
        <v>-2.5901942645698402E-2</v>
      </c>
      <c r="F148" s="2">
        <v>2.8490028490028501E-2</v>
      </c>
      <c r="G148" s="2">
        <v>6.4635272391505103E-3</v>
      </c>
      <c r="H148" s="2">
        <v>4.1284403669724799E-3</v>
      </c>
      <c r="I148" s="2">
        <v>1.41617176793056E-2</v>
      </c>
      <c r="J148" s="2">
        <v>1.9819819819819801E-2</v>
      </c>
      <c r="K148" s="2">
        <v>1.81095406360424E-2</v>
      </c>
      <c r="L148" s="2">
        <v>-6.2472885032537999E-2</v>
      </c>
      <c r="M148" s="2">
        <v>-6.20083294770939E-2</v>
      </c>
      <c r="N148" s="2">
        <v>-8.3867784903798696E-3</v>
      </c>
      <c r="O148" s="3">
        <v>-0.11219081272084799</v>
      </c>
      <c r="P148" s="3">
        <v>-7.0305272895467202E-2</v>
      </c>
    </row>
    <row r="149" spans="1:16" x14ac:dyDescent="0.3">
      <c r="A149" s="8" t="s">
        <v>13</v>
      </c>
      <c r="B149" s="8" t="s">
        <v>100</v>
      </c>
      <c r="C149" s="2">
        <v>-2.1259198691741601E-2</v>
      </c>
      <c r="D149" s="2">
        <v>-8.3542188805346695E-4</v>
      </c>
      <c r="E149" s="2">
        <v>1.9230769230769201E-2</v>
      </c>
      <c r="F149" s="2">
        <v>2.7071369975389701E-2</v>
      </c>
      <c r="G149" s="2">
        <v>3.5942492012779603E-2</v>
      </c>
      <c r="H149" s="2">
        <v>1.6191210485736299E-2</v>
      </c>
      <c r="I149" s="2">
        <v>6.0698027314112302E-3</v>
      </c>
      <c r="J149" s="2">
        <v>1.58371040723982E-2</v>
      </c>
      <c r="K149" s="2">
        <v>-2.2271714922049001E-3</v>
      </c>
      <c r="L149" s="2">
        <v>-0.11830357142857099</v>
      </c>
      <c r="M149" s="2">
        <v>-0.107172995780591</v>
      </c>
      <c r="N149" s="2">
        <v>-3.11909262759924E-2</v>
      </c>
      <c r="O149" s="3">
        <v>-0.239049740163326</v>
      </c>
      <c r="P149" s="3">
        <v>-0.142976588628763</v>
      </c>
    </row>
    <row r="150" spans="1:16" x14ac:dyDescent="0.3">
      <c r="A150" s="8" t="s">
        <v>14</v>
      </c>
      <c r="B150" s="8" t="s">
        <v>89</v>
      </c>
      <c r="C150" s="2">
        <v>5.2631578947368397E-2</v>
      </c>
      <c r="D150" s="2">
        <v>2.5000000000000001E-2</v>
      </c>
      <c r="E150" s="2">
        <v>-7.3170731707317097E-2</v>
      </c>
      <c r="F150" s="2">
        <v>2.6315789473684199E-2</v>
      </c>
      <c r="G150" s="2">
        <v>2.5641025641025599E-2</v>
      </c>
      <c r="H150" s="2">
        <v>7.4999999999999997E-2</v>
      </c>
      <c r="I150" s="2">
        <v>0</v>
      </c>
      <c r="J150" s="2">
        <v>2.32558139534884E-2</v>
      </c>
      <c r="K150" s="2">
        <v>6.8181818181818205E-2</v>
      </c>
      <c r="L150" s="2">
        <v>0.10638297872340401</v>
      </c>
      <c r="M150" s="2">
        <v>0</v>
      </c>
      <c r="N150" s="2">
        <v>1.9230769230769201E-2</v>
      </c>
      <c r="O150" s="3">
        <v>0.204545454545455</v>
      </c>
      <c r="P150" s="3">
        <v>0.292682926829268</v>
      </c>
    </row>
    <row r="151" spans="1:16" x14ac:dyDescent="0.3">
      <c r="A151" s="8" t="s">
        <v>14</v>
      </c>
      <c r="B151" s="8" t="s">
        <v>90</v>
      </c>
      <c r="C151" s="2">
        <v>7.9545454545454503E-2</v>
      </c>
      <c r="D151" s="2">
        <v>2.1052631578947399E-2</v>
      </c>
      <c r="E151" s="2">
        <v>1.03092783505155E-2</v>
      </c>
      <c r="F151" s="2">
        <v>8.1632653061224497E-2</v>
      </c>
      <c r="G151" s="2">
        <v>9.4339622641509396E-3</v>
      </c>
      <c r="H151" s="2">
        <v>1.86915887850467E-2</v>
      </c>
      <c r="I151" s="2">
        <v>-2.7522935779816501E-2</v>
      </c>
      <c r="J151" s="2">
        <v>7.5471698113207503E-2</v>
      </c>
      <c r="K151" s="2">
        <v>4.3859649122807001E-2</v>
      </c>
      <c r="L151" s="2">
        <v>-1.6806722689075598E-2</v>
      </c>
      <c r="M151" s="2">
        <v>-5.1282051282051301E-2</v>
      </c>
      <c r="N151" s="2">
        <v>0</v>
      </c>
      <c r="O151" s="3">
        <v>-2.6315789473684199E-2</v>
      </c>
      <c r="P151" s="3">
        <v>0.14432989690721601</v>
      </c>
    </row>
    <row r="152" spans="1:16" x14ac:dyDescent="0.3">
      <c r="A152" s="8" t="s">
        <v>14</v>
      </c>
      <c r="B152" s="8" t="s">
        <v>91</v>
      </c>
      <c r="C152" s="2">
        <v>0</v>
      </c>
      <c r="D152" s="2">
        <v>0</v>
      </c>
      <c r="E152" s="2">
        <v>0</v>
      </c>
      <c r="F152" s="2">
        <v>0</v>
      </c>
      <c r="G152" s="2">
        <v>0.5</v>
      </c>
      <c r="H152" s="2">
        <v>0</v>
      </c>
      <c r="I152" s="2">
        <v>0</v>
      </c>
      <c r="J152" s="2">
        <v>0.33333333333333298</v>
      </c>
      <c r="K152" s="2">
        <v>0</v>
      </c>
      <c r="L152" s="2">
        <v>0</v>
      </c>
      <c r="M152" s="2">
        <v>0</v>
      </c>
      <c r="N152" s="2">
        <v>0</v>
      </c>
      <c r="O152" s="3">
        <v>0</v>
      </c>
      <c r="P152" s="3">
        <v>1</v>
      </c>
    </row>
    <row r="153" spans="1:16" x14ac:dyDescent="0.3">
      <c r="A153" s="8" t="s">
        <v>14</v>
      </c>
      <c r="B153" s="8" t="s">
        <v>92</v>
      </c>
      <c r="C153" s="2">
        <v>0</v>
      </c>
      <c r="D153" s="2">
        <v>-6.25E-2</v>
      </c>
      <c r="E153" s="2">
        <v>-6.6666666666666693E-2</v>
      </c>
      <c r="F153" s="2">
        <v>0</v>
      </c>
      <c r="G153" s="2">
        <v>0.214285714285714</v>
      </c>
      <c r="H153" s="2">
        <v>-0.17647058823529399</v>
      </c>
      <c r="I153" s="2">
        <v>7.1428571428571397E-2</v>
      </c>
      <c r="J153" s="2">
        <v>6.6666666666666693E-2</v>
      </c>
      <c r="K153" s="2">
        <v>0</v>
      </c>
      <c r="L153" s="2">
        <v>0</v>
      </c>
      <c r="M153" s="2">
        <v>0.25</v>
      </c>
      <c r="N153" s="2">
        <v>0.05</v>
      </c>
      <c r="O153" s="3">
        <v>0.3125</v>
      </c>
      <c r="P153" s="3">
        <v>0.4</v>
      </c>
    </row>
    <row r="154" spans="1:16" x14ac:dyDescent="0.3">
      <c r="A154" s="8" t="s">
        <v>14</v>
      </c>
      <c r="B154" s="8" t="s">
        <v>93</v>
      </c>
      <c r="C154" s="2">
        <v>0.2</v>
      </c>
      <c r="D154" s="2">
        <v>0.16666666666666699</v>
      </c>
      <c r="E154" s="2">
        <v>0.14285714285714299</v>
      </c>
      <c r="F154" s="2">
        <v>0</v>
      </c>
      <c r="G154" s="2">
        <v>0.125</v>
      </c>
      <c r="H154" s="2">
        <v>-0.11111111111111099</v>
      </c>
      <c r="I154" s="2">
        <v>0</v>
      </c>
      <c r="J154" s="2">
        <v>0.125</v>
      </c>
      <c r="K154" s="2">
        <v>0.33333333333333298</v>
      </c>
      <c r="L154" s="2">
        <v>8.3333333333333301E-2</v>
      </c>
      <c r="M154" s="2">
        <v>0</v>
      </c>
      <c r="N154" s="2">
        <v>-0.15384615384615399</v>
      </c>
      <c r="O154" s="3">
        <v>0.22222222222222199</v>
      </c>
      <c r="P154" s="3">
        <v>0.57142857142857095</v>
      </c>
    </row>
    <row r="155" spans="1:16" x14ac:dyDescent="0.3">
      <c r="A155" s="8" t="s">
        <v>14</v>
      </c>
      <c r="B155" s="8" t="s">
        <v>94</v>
      </c>
      <c r="C155" s="2">
        <v>-0.14285714285714299</v>
      </c>
      <c r="D155" s="2">
        <v>0</v>
      </c>
      <c r="E155" s="2">
        <v>-0.33333333333333298</v>
      </c>
      <c r="F155" s="2">
        <v>0.75</v>
      </c>
      <c r="G155" s="2">
        <v>0.14285714285714299</v>
      </c>
      <c r="H155" s="2">
        <v>0.125</v>
      </c>
      <c r="I155" s="2">
        <v>0.33333333333333298</v>
      </c>
      <c r="J155" s="2">
        <v>0</v>
      </c>
      <c r="K155" s="2">
        <v>0</v>
      </c>
      <c r="L155" s="2">
        <v>0</v>
      </c>
      <c r="M155" s="2">
        <v>-8.3333333333333301E-2</v>
      </c>
      <c r="N155" s="2">
        <v>9.0909090909090898E-2</v>
      </c>
      <c r="O155" s="3">
        <v>0</v>
      </c>
      <c r="P155" s="3">
        <v>1</v>
      </c>
    </row>
    <row r="156" spans="1:16" x14ac:dyDescent="0.3">
      <c r="A156" s="8" t="s">
        <v>14</v>
      </c>
      <c r="B156" s="8" t="s">
        <v>95</v>
      </c>
      <c r="C156" s="2">
        <v>3.7466547725245297E-2</v>
      </c>
      <c r="D156" s="2">
        <v>2.6655202063628501E-2</v>
      </c>
      <c r="E156" s="2">
        <v>1.59128978224456E-2</v>
      </c>
      <c r="F156" s="2">
        <v>4.8639736191261301E-2</v>
      </c>
      <c r="G156" s="2">
        <v>2.2798742138364799E-2</v>
      </c>
      <c r="H156" s="2">
        <v>4.3043812451959998E-2</v>
      </c>
      <c r="I156" s="2">
        <v>3.3898305084745797E-2</v>
      </c>
      <c r="J156" s="2">
        <v>4.9893086243763402E-2</v>
      </c>
      <c r="K156" s="2">
        <v>5.2953156822810599E-2</v>
      </c>
      <c r="L156" s="2">
        <v>6.9632495164410099E-2</v>
      </c>
      <c r="M156" s="2">
        <v>6.2688366485834798E-2</v>
      </c>
      <c r="N156" s="2">
        <v>3.8003403289846902E-2</v>
      </c>
      <c r="O156" s="3">
        <v>0.24236252545824799</v>
      </c>
      <c r="P156" s="3">
        <v>0.53266331658291499</v>
      </c>
    </row>
    <row r="157" spans="1:16" x14ac:dyDescent="0.3">
      <c r="A157" s="8" t="s">
        <v>14</v>
      </c>
      <c r="B157" s="8" t="s">
        <v>96</v>
      </c>
      <c r="C157" s="2">
        <v>4.5918367346938799E-2</v>
      </c>
      <c r="D157" s="2">
        <v>-3.4146341463414602E-2</v>
      </c>
      <c r="E157" s="2">
        <v>3.03030303030303E-2</v>
      </c>
      <c r="F157" s="2">
        <v>7.3529411764705899E-2</v>
      </c>
      <c r="G157" s="2">
        <v>-9.1324200913242004E-3</v>
      </c>
      <c r="H157" s="2">
        <v>1.8433179723502301E-2</v>
      </c>
      <c r="I157" s="2">
        <v>4.0723981900452497E-2</v>
      </c>
      <c r="J157" s="2">
        <v>0</v>
      </c>
      <c r="K157" s="2">
        <v>-8.6956521739130401E-3</v>
      </c>
      <c r="L157" s="2">
        <v>-4.3859649122806998E-3</v>
      </c>
      <c r="M157" s="2">
        <v>-1.7621145374449299E-2</v>
      </c>
      <c r="N157" s="2">
        <v>-6.7264573991031404E-2</v>
      </c>
      <c r="O157" s="3">
        <v>-9.5652173913043495E-2</v>
      </c>
      <c r="P157" s="3">
        <v>5.0505050505050497E-2</v>
      </c>
    </row>
    <row r="158" spans="1:16" x14ac:dyDescent="0.3">
      <c r="A158" s="8" t="s">
        <v>14</v>
      </c>
      <c r="B158" s="8" t="s">
        <v>97</v>
      </c>
      <c r="C158" s="2">
        <v>0</v>
      </c>
      <c r="D158" s="2">
        <v>0.33333333333333298</v>
      </c>
      <c r="E158" s="2">
        <v>0.75</v>
      </c>
      <c r="F158" s="2">
        <v>0.28571428571428598</v>
      </c>
      <c r="G158" s="2">
        <v>0.11111111111111099</v>
      </c>
      <c r="H158" s="2">
        <v>0.1</v>
      </c>
      <c r="I158" s="2">
        <v>0.27272727272727298</v>
      </c>
      <c r="J158" s="2">
        <v>0</v>
      </c>
      <c r="K158" s="2">
        <v>0</v>
      </c>
      <c r="L158" s="2">
        <v>7.1428571428571397E-2</v>
      </c>
      <c r="M158" s="2">
        <v>0</v>
      </c>
      <c r="N158" s="2">
        <v>-6.6666666666666693E-2</v>
      </c>
      <c r="O158" s="3">
        <v>0</v>
      </c>
      <c r="P158" s="3">
        <v>2.5</v>
      </c>
    </row>
    <row r="159" spans="1:16" x14ac:dyDescent="0.3">
      <c r="A159" s="8" t="s">
        <v>14</v>
      </c>
      <c r="B159" s="8" t="s">
        <v>98</v>
      </c>
      <c r="C159" s="2">
        <v>0.125</v>
      </c>
      <c r="D159" s="2">
        <v>-0.11111111111111099</v>
      </c>
      <c r="E159" s="2">
        <v>-6.25E-2</v>
      </c>
      <c r="F159" s="2">
        <v>-6.6666666666666693E-2</v>
      </c>
      <c r="G159" s="2">
        <v>7.1428571428571397E-2</v>
      </c>
      <c r="H159" s="2">
        <v>0</v>
      </c>
      <c r="I159" s="2">
        <v>-6.6666666666666693E-2</v>
      </c>
      <c r="J159" s="2">
        <v>7.1428571428571397E-2</v>
      </c>
      <c r="K159" s="2">
        <v>6.6666666666666693E-2</v>
      </c>
      <c r="L159" s="2">
        <v>0.25</v>
      </c>
      <c r="M159" s="2">
        <v>0.15</v>
      </c>
      <c r="N159" s="2">
        <v>4.3478260869565202E-2</v>
      </c>
      <c r="O159" s="3">
        <v>0.6</v>
      </c>
      <c r="P159" s="3">
        <v>0.5</v>
      </c>
    </row>
    <row r="160" spans="1:16" x14ac:dyDescent="0.3">
      <c r="A160" s="8" t="s">
        <v>14</v>
      </c>
      <c r="B160" s="8" t="s">
        <v>99</v>
      </c>
      <c r="C160" s="2">
        <v>8.5106382978723406E-3</v>
      </c>
      <c r="D160" s="2">
        <v>3.7974683544303799E-2</v>
      </c>
      <c r="E160" s="2">
        <v>-1.6260162601626001E-2</v>
      </c>
      <c r="F160" s="2">
        <v>1.2396694214876E-2</v>
      </c>
      <c r="G160" s="2">
        <v>-1.2244897959183701E-2</v>
      </c>
      <c r="H160" s="2">
        <v>-8.2644628099173608E-3</v>
      </c>
      <c r="I160" s="2">
        <v>-1.2500000000000001E-2</v>
      </c>
      <c r="J160" s="2">
        <v>0</v>
      </c>
      <c r="K160" s="2">
        <v>-1.26582278481013E-2</v>
      </c>
      <c r="L160" s="2">
        <v>-0.16666666666666699</v>
      </c>
      <c r="M160" s="2">
        <v>-0.230769230769231</v>
      </c>
      <c r="N160" s="2">
        <v>-0.11333333333333299</v>
      </c>
      <c r="O160" s="3">
        <v>-0.43881856540084402</v>
      </c>
      <c r="P160" s="3">
        <v>-0.45934959349593502</v>
      </c>
    </row>
    <row r="161" spans="1:16" x14ac:dyDescent="0.3">
      <c r="A161" s="8" t="s">
        <v>14</v>
      </c>
      <c r="B161" s="8" t="s">
        <v>100</v>
      </c>
      <c r="C161" s="2">
        <v>0</v>
      </c>
      <c r="D161" s="2">
        <v>-0.107142857142857</v>
      </c>
      <c r="E161" s="2">
        <v>-0.02</v>
      </c>
      <c r="F161" s="2">
        <v>-6.1224489795918401E-2</v>
      </c>
      <c r="G161" s="2">
        <v>-4.3478260869565202E-2</v>
      </c>
      <c r="H161" s="2">
        <v>-0.13636363636363599</v>
      </c>
      <c r="I161" s="2">
        <v>-0.157894736842105</v>
      </c>
      <c r="J161" s="2">
        <v>6.25E-2</v>
      </c>
      <c r="K161" s="2">
        <v>-5.8823529411764698E-2</v>
      </c>
      <c r="L161" s="2">
        <v>-0.1875</v>
      </c>
      <c r="M161" s="2">
        <v>-0.230769230769231</v>
      </c>
      <c r="N161" s="2">
        <v>-0.05</v>
      </c>
      <c r="O161" s="3">
        <v>-0.441176470588235</v>
      </c>
      <c r="P161" s="3">
        <v>-0.62</v>
      </c>
    </row>
    <row r="162" spans="1:16" x14ac:dyDescent="0.3">
      <c r="A162" s="8" t="s">
        <v>15</v>
      </c>
      <c r="B162" s="8" t="s">
        <v>89</v>
      </c>
      <c r="C162" s="2">
        <v>9.8265895953757204E-2</v>
      </c>
      <c r="D162" s="2">
        <v>6.3157894736842093E-2</v>
      </c>
      <c r="E162" s="2">
        <v>3.4653465346534698E-2</v>
      </c>
      <c r="F162" s="2">
        <v>0.105263157894737</v>
      </c>
      <c r="G162" s="2">
        <v>0.11688311688311701</v>
      </c>
      <c r="H162" s="2">
        <v>6.5891472868217102E-2</v>
      </c>
      <c r="I162" s="2">
        <v>0.105454545454545</v>
      </c>
      <c r="J162" s="2">
        <v>8.8815789473684195E-2</v>
      </c>
      <c r="K162" s="2">
        <v>6.9486404833836904E-2</v>
      </c>
      <c r="L162" s="2">
        <v>5.6497175141242903E-2</v>
      </c>
      <c r="M162" s="2">
        <v>7.2192513368983996E-2</v>
      </c>
      <c r="N162" s="2">
        <v>5.9850374064837897E-2</v>
      </c>
      <c r="O162" s="3">
        <v>0.28398791540785501</v>
      </c>
      <c r="P162" s="3">
        <v>1.1039603960396001</v>
      </c>
    </row>
    <row r="163" spans="1:16" x14ac:dyDescent="0.3">
      <c r="A163" s="8" t="s">
        <v>15</v>
      </c>
      <c r="B163" s="8" t="s">
        <v>90</v>
      </c>
      <c r="C163" s="2">
        <v>0.16710875331565</v>
      </c>
      <c r="D163" s="2">
        <v>0.102272727272727</v>
      </c>
      <c r="E163" s="2">
        <v>1.4432989690721701E-2</v>
      </c>
      <c r="F163" s="2">
        <v>3.4552845528455299E-2</v>
      </c>
      <c r="G163" s="2">
        <v>3.9292730844793702E-3</v>
      </c>
      <c r="H163" s="2">
        <v>4.1095890410958902E-2</v>
      </c>
      <c r="I163" s="2">
        <v>1.12781954887218E-2</v>
      </c>
      <c r="J163" s="2">
        <v>5.0185873605947999E-2</v>
      </c>
      <c r="K163" s="2">
        <v>1.9469026548672601E-2</v>
      </c>
      <c r="L163" s="2">
        <v>2.2569444444444399E-2</v>
      </c>
      <c r="M163" s="2">
        <v>2.8862478777589101E-2</v>
      </c>
      <c r="N163" s="2">
        <v>1.9801980198019799E-2</v>
      </c>
      <c r="O163" s="3">
        <v>9.3805309734513301E-2</v>
      </c>
      <c r="P163" s="3">
        <v>0.27422680412371098</v>
      </c>
    </row>
    <row r="164" spans="1:16" x14ac:dyDescent="0.3">
      <c r="A164" s="8" t="s">
        <v>15</v>
      </c>
      <c r="B164" s="8" t="s">
        <v>91</v>
      </c>
      <c r="C164" s="2">
        <v>0.11111111111111099</v>
      </c>
      <c r="D164" s="2">
        <v>0.2</v>
      </c>
      <c r="E164" s="2">
        <v>8.3333333333333301E-2</v>
      </c>
      <c r="F164" s="2">
        <v>7.69230769230769E-2</v>
      </c>
      <c r="G164" s="2">
        <v>0</v>
      </c>
      <c r="H164" s="2">
        <v>0.14285714285714299</v>
      </c>
      <c r="I164" s="2">
        <v>0</v>
      </c>
      <c r="J164" s="2">
        <v>-6.25E-2</v>
      </c>
      <c r="K164" s="2">
        <v>6.6666666666666693E-2</v>
      </c>
      <c r="L164" s="2">
        <v>6.25E-2</v>
      </c>
      <c r="M164" s="2">
        <v>5.8823529411764698E-2</v>
      </c>
      <c r="N164" s="2">
        <v>0.11111111111111099</v>
      </c>
      <c r="O164" s="3">
        <v>0.33333333333333298</v>
      </c>
      <c r="P164" s="3">
        <v>0.66666666666666696</v>
      </c>
    </row>
    <row r="165" spans="1:16" x14ac:dyDescent="0.3">
      <c r="A165" s="8" t="s">
        <v>15</v>
      </c>
      <c r="B165" s="8" t="s">
        <v>92</v>
      </c>
      <c r="C165" s="2">
        <v>0</v>
      </c>
      <c r="D165" s="2">
        <v>0.17073170731707299</v>
      </c>
      <c r="E165" s="2">
        <v>-4.1666666666666699E-2</v>
      </c>
      <c r="F165" s="2">
        <v>8.6956521739130405E-2</v>
      </c>
      <c r="G165" s="2">
        <v>-0.1</v>
      </c>
      <c r="H165" s="2">
        <v>0.17777777777777801</v>
      </c>
      <c r="I165" s="2">
        <v>7.5471698113207503E-2</v>
      </c>
      <c r="J165" s="2">
        <v>0</v>
      </c>
      <c r="K165" s="2">
        <v>-7.0175438596491196E-2</v>
      </c>
      <c r="L165" s="2">
        <v>7.5471698113207503E-2</v>
      </c>
      <c r="M165" s="2">
        <v>7.0175438596491196E-2</v>
      </c>
      <c r="N165" s="2">
        <v>-4.91803278688525E-2</v>
      </c>
      <c r="O165" s="3">
        <v>1.7543859649122799E-2</v>
      </c>
      <c r="P165" s="3">
        <v>0.20833333333333301</v>
      </c>
    </row>
    <row r="166" spans="1:16" x14ac:dyDescent="0.3">
      <c r="A166" s="8" t="s">
        <v>15</v>
      </c>
      <c r="B166" s="8" t="s">
        <v>93</v>
      </c>
      <c r="C166" s="2">
        <v>2.2222222222222199E-2</v>
      </c>
      <c r="D166" s="2">
        <v>2.1739130434782601E-2</v>
      </c>
      <c r="E166" s="2">
        <v>6.3829787234042507E-2</v>
      </c>
      <c r="F166" s="2">
        <v>0.12</v>
      </c>
      <c r="G166" s="2">
        <v>3.5714285714285698E-2</v>
      </c>
      <c r="H166" s="2">
        <v>0.10344827586206901</v>
      </c>
      <c r="I166" s="2">
        <v>6.25E-2</v>
      </c>
      <c r="J166" s="2">
        <v>8.8235294117647106E-2</v>
      </c>
      <c r="K166" s="2">
        <v>2.7027027027027001E-2</v>
      </c>
      <c r="L166" s="2">
        <v>6.5789473684210495E-2</v>
      </c>
      <c r="M166" s="2">
        <v>6.1728395061728399E-2</v>
      </c>
      <c r="N166" s="2">
        <v>0.116279069767442</v>
      </c>
      <c r="O166" s="3">
        <v>0.29729729729729698</v>
      </c>
      <c r="P166" s="3">
        <v>1.04255319148936</v>
      </c>
    </row>
    <row r="167" spans="1:16" x14ac:dyDescent="0.3">
      <c r="A167" s="8" t="s">
        <v>15</v>
      </c>
      <c r="B167" s="8" t="s">
        <v>94</v>
      </c>
      <c r="C167" s="2">
        <v>0.11111111111111099</v>
      </c>
      <c r="D167" s="2">
        <v>0</v>
      </c>
      <c r="E167" s="2">
        <v>0</v>
      </c>
      <c r="F167" s="2">
        <v>0</v>
      </c>
      <c r="G167" s="2">
        <v>0.1</v>
      </c>
      <c r="H167" s="2">
        <v>0</v>
      </c>
      <c r="I167" s="2">
        <v>0.18181818181818199</v>
      </c>
      <c r="J167" s="2">
        <v>0.230769230769231</v>
      </c>
      <c r="K167" s="2">
        <v>-0.125</v>
      </c>
      <c r="L167" s="2">
        <v>0.42857142857142899</v>
      </c>
      <c r="M167" s="2">
        <v>0.15</v>
      </c>
      <c r="N167" s="2">
        <v>4.3478260869565202E-2</v>
      </c>
      <c r="O167" s="3">
        <v>0.5</v>
      </c>
      <c r="P167" s="3">
        <v>1.4</v>
      </c>
    </row>
    <row r="168" spans="1:16" x14ac:dyDescent="0.3">
      <c r="A168" s="8" t="s">
        <v>15</v>
      </c>
      <c r="B168" s="8" t="s">
        <v>95</v>
      </c>
      <c r="C168" s="2">
        <v>8.1437798371243996E-3</v>
      </c>
      <c r="D168" s="2">
        <v>1.33704735376045E-2</v>
      </c>
      <c r="E168" s="2">
        <v>2.5288620120945599E-2</v>
      </c>
      <c r="F168" s="2">
        <v>1.01876675603217E-2</v>
      </c>
      <c r="G168" s="2">
        <v>2.04352441613588E-2</v>
      </c>
      <c r="H168" s="2">
        <v>2.6007802340702199E-2</v>
      </c>
      <c r="I168" s="2">
        <v>3.2953105196451199E-2</v>
      </c>
      <c r="J168" s="2">
        <v>3.7300613496932498E-2</v>
      </c>
      <c r="K168" s="2">
        <v>2.8388928317955999E-2</v>
      </c>
      <c r="L168" s="2">
        <v>5.2449965493443801E-2</v>
      </c>
      <c r="M168" s="2">
        <v>3.4098360655737701E-2</v>
      </c>
      <c r="N168" s="2">
        <v>2.4730500951173101E-2</v>
      </c>
      <c r="O168" s="3">
        <v>0.146912704045422</v>
      </c>
      <c r="P168" s="3">
        <v>0.33260032985156701</v>
      </c>
    </row>
    <row r="169" spans="1:16" x14ac:dyDescent="0.3">
      <c r="A169" s="8" t="s">
        <v>15</v>
      </c>
      <c r="B169" s="8" t="s">
        <v>96</v>
      </c>
      <c r="C169" s="2">
        <v>0.110874200426439</v>
      </c>
      <c r="D169" s="2">
        <v>3.6468330134356998E-2</v>
      </c>
      <c r="E169" s="2">
        <v>6.6666666666666693E-2</v>
      </c>
      <c r="F169" s="2">
        <v>5.7291666666666699E-2</v>
      </c>
      <c r="G169" s="2">
        <v>-6.56814449917898E-3</v>
      </c>
      <c r="H169" s="2">
        <v>1.6528925619834701E-2</v>
      </c>
      <c r="I169" s="2">
        <v>1.46341463414634E-2</v>
      </c>
      <c r="J169" s="2">
        <v>2.2435897435897401E-2</v>
      </c>
      <c r="K169" s="2">
        <v>2.0376175548589299E-2</v>
      </c>
      <c r="L169" s="2">
        <v>-3.07219662058372E-3</v>
      </c>
      <c r="M169" s="2">
        <v>-7.7041602465331297E-3</v>
      </c>
      <c r="N169" s="2">
        <v>-3.8819875776397499E-2</v>
      </c>
      <c r="O169" s="3">
        <v>-2.9780564263322901E-2</v>
      </c>
      <c r="P169" s="3">
        <v>0.14629629629629601</v>
      </c>
    </row>
    <row r="170" spans="1:16" x14ac:dyDescent="0.3">
      <c r="A170" s="8" t="s">
        <v>15</v>
      </c>
      <c r="B170" s="8" t="s">
        <v>97</v>
      </c>
      <c r="C170" s="2">
        <v>0.16666666666666699</v>
      </c>
      <c r="D170" s="2">
        <v>0</v>
      </c>
      <c r="E170" s="2">
        <v>4.7619047619047603E-2</v>
      </c>
      <c r="F170" s="2">
        <v>0.18181818181818199</v>
      </c>
      <c r="G170" s="2">
        <v>0.115384615384615</v>
      </c>
      <c r="H170" s="2">
        <v>3.4482758620689703E-2</v>
      </c>
      <c r="I170" s="2">
        <v>0.133333333333333</v>
      </c>
      <c r="J170" s="2">
        <v>0.17647058823529399</v>
      </c>
      <c r="K170" s="2">
        <v>0</v>
      </c>
      <c r="L170" s="2">
        <v>7.4999999999999997E-2</v>
      </c>
      <c r="M170" s="2">
        <v>4.6511627906976702E-2</v>
      </c>
      <c r="N170" s="2">
        <v>0.11111111111111099</v>
      </c>
      <c r="O170" s="3">
        <v>0.25</v>
      </c>
      <c r="P170" s="3">
        <v>1.38095238095238</v>
      </c>
    </row>
    <row r="171" spans="1:16" x14ac:dyDescent="0.3">
      <c r="A171" s="8" t="s">
        <v>15</v>
      </c>
      <c r="B171" s="8" t="s">
        <v>98</v>
      </c>
      <c r="C171" s="2">
        <v>5.7971014492753603E-2</v>
      </c>
      <c r="D171" s="2">
        <v>0.10958904109589</v>
      </c>
      <c r="E171" s="2">
        <v>3.7037037037037E-2</v>
      </c>
      <c r="F171" s="2">
        <v>-1.1904761904761901E-2</v>
      </c>
      <c r="G171" s="2">
        <v>-1.20481927710843E-2</v>
      </c>
      <c r="H171" s="2">
        <v>6.0975609756097601E-2</v>
      </c>
      <c r="I171" s="2">
        <v>-2.2988505747126398E-2</v>
      </c>
      <c r="J171" s="2">
        <v>2.3529411764705899E-2</v>
      </c>
      <c r="K171" s="2">
        <v>-4.5977011494252901E-2</v>
      </c>
      <c r="L171" s="2">
        <v>6.02409638554217E-2</v>
      </c>
      <c r="M171" s="2">
        <v>3.4090909090909102E-2</v>
      </c>
      <c r="N171" s="2">
        <v>4.3956043956044001E-2</v>
      </c>
      <c r="O171" s="3">
        <v>9.1954022988505704E-2</v>
      </c>
      <c r="P171" s="3">
        <v>0.172839506172839</v>
      </c>
    </row>
    <row r="172" spans="1:16" x14ac:dyDescent="0.3">
      <c r="A172" s="8" t="s">
        <v>15</v>
      </c>
      <c r="B172" s="8" t="s">
        <v>99</v>
      </c>
      <c r="C172" s="2">
        <v>-1.6091954022988499E-2</v>
      </c>
      <c r="D172" s="2">
        <v>-7.0093457943925198E-3</v>
      </c>
      <c r="E172" s="2">
        <v>-2.11764705882353E-2</v>
      </c>
      <c r="F172" s="2">
        <v>-1.2019230769230799E-2</v>
      </c>
      <c r="G172" s="2">
        <v>-9.7323600973235995E-3</v>
      </c>
      <c r="H172" s="2">
        <v>-2.2113022113022102E-2</v>
      </c>
      <c r="I172" s="2">
        <v>-1.75879396984925E-2</v>
      </c>
      <c r="J172" s="2">
        <v>-5.1150895140665001E-3</v>
      </c>
      <c r="K172" s="2">
        <v>2.5706940874036001E-3</v>
      </c>
      <c r="L172" s="2">
        <v>-0.14871794871794899</v>
      </c>
      <c r="M172" s="2">
        <v>-0.14608433734939799</v>
      </c>
      <c r="N172" s="2">
        <v>-9.1710758377424997E-2</v>
      </c>
      <c r="O172" s="3">
        <v>-0.338046272493573</v>
      </c>
      <c r="P172" s="3">
        <v>-0.39411764705882402</v>
      </c>
    </row>
    <row r="173" spans="1:16" x14ac:dyDescent="0.3">
      <c r="A173" s="8" t="s">
        <v>15</v>
      </c>
      <c r="B173" s="8" t="s">
        <v>100</v>
      </c>
      <c r="C173" s="2">
        <v>4.8128342245989303E-2</v>
      </c>
      <c r="D173" s="2">
        <v>-4.5918367346938799E-2</v>
      </c>
      <c r="E173" s="2">
        <v>-5.8823529411764698E-2</v>
      </c>
      <c r="F173" s="2">
        <v>6.25E-2</v>
      </c>
      <c r="G173" s="2">
        <v>5.3475935828877002E-3</v>
      </c>
      <c r="H173" s="2">
        <v>0</v>
      </c>
      <c r="I173" s="2">
        <v>-6.3829787234042507E-2</v>
      </c>
      <c r="J173" s="2">
        <v>-5.1136363636363598E-2</v>
      </c>
      <c r="K173" s="2">
        <v>1.19760479041916E-2</v>
      </c>
      <c r="L173" s="2">
        <v>-0.13017751479289899</v>
      </c>
      <c r="M173" s="2">
        <v>-0.19727891156462601</v>
      </c>
      <c r="N173" s="2">
        <v>-8.4745762711864403E-2</v>
      </c>
      <c r="O173" s="3">
        <v>-0.35329341317365298</v>
      </c>
      <c r="P173" s="3">
        <v>-0.42245989304812798</v>
      </c>
    </row>
    <row r="174" spans="1:16" x14ac:dyDescent="0.3">
      <c r="A174" s="8" t="s">
        <v>16</v>
      </c>
      <c r="B174" s="8" t="s">
        <v>89</v>
      </c>
      <c r="C174" s="2">
        <v>0.1</v>
      </c>
      <c r="D174" s="2">
        <v>-4.5454545454545497E-2</v>
      </c>
      <c r="E174" s="2">
        <v>2.8571428571428598E-2</v>
      </c>
      <c r="F174" s="2">
        <v>4.6296296296296301E-2</v>
      </c>
      <c r="G174" s="2">
        <v>2.6548672566371698E-2</v>
      </c>
      <c r="H174" s="2">
        <v>0.10344827586206901</v>
      </c>
      <c r="I174" s="2">
        <v>4.6875E-2</v>
      </c>
      <c r="J174" s="2">
        <v>0.119402985074627</v>
      </c>
      <c r="K174" s="2">
        <v>0.06</v>
      </c>
      <c r="L174" s="2">
        <v>8.8050314465408799E-2</v>
      </c>
      <c r="M174" s="2">
        <v>3.4682080924855502E-2</v>
      </c>
      <c r="N174" s="2">
        <v>3.91061452513966E-2</v>
      </c>
      <c r="O174" s="3">
        <v>0.24</v>
      </c>
      <c r="P174" s="3">
        <v>0.77142857142857102</v>
      </c>
    </row>
    <row r="175" spans="1:16" x14ac:dyDescent="0.3">
      <c r="A175" s="8" t="s">
        <v>16</v>
      </c>
      <c r="B175" s="8" t="s">
        <v>90</v>
      </c>
      <c r="C175" s="2">
        <v>4.9484536082474197E-2</v>
      </c>
      <c r="D175" s="2">
        <v>9.4302554027504898E-2</v>
      </c>
      <c r="E175" s="2">
        <v>4.8473967684021499E-2</v>
      </c>
      <c r="F175" s="2">
        <v>4.2808219178082203E-2</v>
      </c>
      <c r="G175" s="2">
        <v>-9.8522167487684695E-3</v>
      </c>
      <c r="H175" s="2">
        <v>2.1558872305140999E-2</v>
      </c>
      <c r="I175" s="2">
        <v>1.6233766233766201E-2</v>
      </c>
      <c r="J175" s="2">
        <v>2.8753993610223599E-2</v>
      </c>
      <c r="K175" s="2">
        <v>3.8819875776397499E-2</v>
      </c>
      <c r="L175" s="2">
        <v>1.34529147982063E-2</v>
      </c>
      <c r="M175" s="2">
        <v>5.3097345132743397E-2</v>
      </c>
      <c r="N175" s="2">
        <v>2.1008403361344501E-2</v>
      </c>
      <c r="O175" s="3">
        <v>0.131987577639752</v>
      </c>
      <c r="P175" s="3">
        <v>0.30879712746858201</v>
      </c>
    </row>
    <row r="176" spans="1:16" x14ac:dyDescent="0.3">
      <c r="A176" s="8" t="s">
        <v>16</v>
      </c>
      <c r="B176" s="8" t="s">
        <v>91</v>
      </c>
      <c r="C176" s="2">
        <v>0</v>
      </c>
      <c r="D176" s="2">
        <v>0.2</v>
      </c>
      <c r="E176" s="2">
        <v>0</v>
      </c>
      <c r="F176" s="2">
        <v>0.16666666666666699</v>
      </c>
      <c r="G176" s="2">
        <v>0</v>
      </c>
      <c r="H176" s="2">
        <v>0.28571428571428598</v>
      </c>
      <c r="I176" s="2">
        <v>0.22222222222222199</v>
      </c>
      <c r="J176" s="2">
        <v>9.0909090909090898E-2</v>
      </c>
      <c r="K176" s="2">
        <v>0.16666666666666699</v>
      </c>
      <c r="L176" s="2">
        <v>0.14285714285714299</v>
      </c>
      <c r="M176" s="2">
        <v>0</v>
      </c>
      <c r="N176" s="2">
        <v>-6.25E-2</v>
      </c>
      <c r="O176" s="3">
        <v>0.25</v>
      </c>
      <c r="P176" s="3">
        <v>1.5</v>
      </c>
    </row>
    <row r="177" spans="1:16" x14ac:dyDescent="0.3">
      <c r="A177" s="8" t="s">
        <v>16</v>
      </c>
      <c r="B177" s="8" t="s">
        <v>92</v>
      </c>
      <c r="C177" s="2">
        <v>7.1428571428571397E-2</v>
      </c>
      <c r="D177" s="2">
        <v>-6.6666666666666693E-2</v>
      </c>
      <c r="E177" s="2">
        <v>0.119047619047619</v>
      </c>
      <c r="F177" s="2">
        <v>0.19148936170212799</v>
      </c>
      <c r="G177" s="2">
        <v>-7.1428571428571397E-2</v>
      </c>
      <c r="H177" s="2">
        <v>3.8461538461538498E-2</v>
      </c>
      <c r="I177" s="2">
        <v>-1.85185185185185E-2</v>
      </c>
      <c r="J177" s="2">
        <v>0.113207547169811</v>
      </c>
      <c r="K177" s="2">
        <v>0</v>
      </c>
      <c r="L177" s="2">
        <v>0.186440677966102</v>
      </c>
      <c r="M177" s="2">
        <v>0</v>
      </c>
      <c r="N177" s="2">
        <v>1.4285714285714299E-2</v>
      </c>
      <c r="O177" s="3">
        <v>0.20338983050847501</v>
      </c>
      <c r="P177" s="3">
        <v>0.69047619047619002</v>
      </c>
    </row>
    <row r="178" spans="1:16" x14ac:dyDescent="0.3">
      <c r="A178" s="8" t="s">
        <v>16</v>
      </c>
      <c r="B178" s="8" t="s">
        <v>93</v>
      </c>
      <c r="C178" s="2">
        <v>0</v>
      </c>
      <c r="D178" s="2">
        <v>0</v>
      </c>
      <c r="E178" s="2">
        <v>0.11764705882352899</v>
      </c>
      <c r="F178" s="2">
        <v>5.2631578947368397E-2</v>
      </c>
      <c r="G178" s="2">
        <v>0.2</v>
      </c>
      <c r="H178" s="2">
        <v>8.3333333333333301E-2</v>
      </c>
      <c r="I178" s="2">
        <v>0.15384615384615399</v>
      </c>
      <c r="J178" s="2">
        <v>0.36666666666666697</v>
      </c>
      <c r="K178" s="2">
        <v>0</v>
      </c>
      <c r="L178" s="2">
        <v>0</v>
      </c>
      <c r="M178" s="2">
        <v>0.19512195121951201</v>
      </c>
      <c r="N178" s="2">
        <v>8.1632653061224497E-2</v>
      </c>
      <c r="O178" s="3">
        <v>0.292682926829268</v>
      </c>
      <c r="P178" s="3">
        <v>2.1176470588235299</v>
      </c>
    </row>
    <row r="179" spans="1:16" x14ac:dyDescent="0.3">
      <c r="A179" s="8" t="s">
        <v>16</v>
      </c>
      <c r="B179" s="8" t="s">
        <v>94</v>
      </c>
      <c r="C179" s="2">
        <v>0</v>
      </c>
      <c r="D179" s="2">
        <v>-0.11111111111111099</v>
      </c>
      <c r="E179" s="2">
        <v>0.375</v>
      </c>
      <c r="F179" s="2">
        <v>-9.0909090909090898E-2</v>
      </c>
      <c r="G179" s="2">
        <v>0</v>
      </c>
      <c r="H179" s="2">
        <v>0.1</v>
      </c>
      <c r="I179" s="2">
        <v>0.13636363636363599</v>
      </c>
      <c r="J179" s="2">
        <v>-0.12</v>
      </c>
      <c r="K179" s="2">
        <v>0.13636363636363599</v>
      </c>
      <c r="L179" s="2">
        <v>0.04</v>
      </c>
      <c r="M179" s="2">
        <v>-3.8461538461538498E-2</v>
      </c>
      <c r="N179" s="2">
        <v>0.12</v>
      </c>
      <c r="O179" s="3">
        <v>0.27272727272727298</v>
      </c>
      <c r="P179" s="3">
        <v>0.75</v>
      </c>
    </row>
    <row r="180" spans="1:16" x14ac:dyDescent="0.3">
      <c r="A180" s="8" t="s">
        <v>16</v>
      </c>
      <c r="B180" s="8" t="s">
        <v>95</v>
      </c>
      <c r="C180" s="2">
        <v>1.17322291235335E-2</v>
      </c>
      <c r="D180" s="2">
        <v>-1.5006821282401101E-2</v>
      </c>
      <c r="E180" s="2">
        <v>0</v>
      </c>
      <c r="F180" s="2">
        <v>1.1772853185595599E-2</v>
      </c>
      <c r="G180" s="2">
        <v>1.7796030116358701E-2</v>
      </c>
      <c r="H180" s="2">
        <v>2.4209818426361801E-2</v>
      </c>
      <c r="I180" s="2">
        <v>2.29809586342745E-2</v>
      </c>
      <c r="J180" s="2">
        <v>5.1347881899871599E-2</v>
      </c>
      <c r="K180" s="2">
        <v>4.5787545787545798E-2</v>
      </c>
      <c r="L180" s="2">
        <v>4.4366608289550503E-2</v>
      </c>
      <c r="M180" s="2">
        <v>3.8569032979318102E-2</v>
      </c>
      <c r="N180" s="2">
        <v>3.92895586652314E-2</v>
      </c>
      <c r="O180" s="3">
        <v>0.17887667887667899</v>
      </c>
      <c r="P180" s="3">
        <v>0.33725761772853202</v>
      </c>
    </row>
    <row r="181" spans="1:16" x14ac:dyDescent="0.3">
      <c r="A181" s="8" t="s">
        <v>16</v>
      </c>
      <c r="B181" s="8" t="s">
        <v>96</v>
      </c>
      <c r="C181" s="2">
        <v>5.8219178082191798E-2</v>
      </c>
      <c r="D181" s="2">
        <v>3.2362459546925598E-2</v>
      </c>
      <c r="E181" s="2">
        <v>3.4482758620689703E-2</v>
      </c>
      <c r="F181" s="2">
        <v>-9.0909090909090905E-3</v>
      </c>
      <c r="G181" s="2">
        <v>7.9510703363914401E-2</v>
      </c>
      <c r="H181" s="2">
        <v>2.8328611898016999E-3</v>
      </c>
      <c r="I181" s="2">
        <v>1.9774011299434999E-2</v>
      </c>
      <c r="J181" s="2">
        <v>4.7091412742382301E-2</v>
      </c>
      <c r="K181" s="2">
        <v>-2.9100529100529099E-2</v>
      </c>
      <c r="L181" s="2">
        <v>-1.36239782016349E-2</v>
      </c>
      <c r="M181" s="2">
        <v>5.8011049723756897E-2</v>
      </c>
      <c r="N181" s="2">
        <v>-3.6553524804177499E-2</v>
      </c>
      <c r="O181" s="3">
        <v>-2.3809523809523801E-2</v>
      </c>
      <c r="P181" s="3">
        <v>0.156739811912226</v>
      </c>
    </row>
    <row r="182" spans="1:16" x14ac:dyDescent="0.3">
      <c r="A182" s="8" t="s">
        <v>16</v>
      </c>
      <c r="B182" s="8" t="s">
        <v>97</v>
      </c>
      <c r="C182" s="2">
        <v>-7.1428571428571397E-2</v>
      </c>
      <c r="D182" s="2">
        <v>-7.69230769230769E-2</v>
      </c>
      <c r="E182" s="2">
        <v>0</v>
      </c>
      <c r="F182" s="2">
        <v>0.16666666666666699</v>
      </c>
      <c r="G182" s="2">
        <v>0.5</v>
      </c>
      <c r="H182" s="2">
        <v>0</v>
      </c>
      <c r="I182" s="2">
        <v>0.238095238095238</v>
      </c>
      <c r="J182" s="2">
        <v>3.8461538461538498E-2</v>
      </c>
      <c r="K182" s="2">
        <v>0.18518518518518501</v>
      </c>
      <c r="L182" s="2">
        <v>3.125E-2</v>
      </c>
      <c r="M182" s="2">
        <v>-6.0606060606060601E-2</v>
      </c>
      <c r="N182" s="2">
        <v>6.4516129032258104E-2</v>
      </c>
      <c r="O182" s="3">
        <v>0.22222222222222199</v>
      </c>
      <c r="P182" s="3">
        <v>1.75</v>
      </c>
    </row>
    <row r="183" spans="1:16" x14ac:dyDescent="0.3">
      <c r="A183" s="8" t="s">
        <v>16</v>
      </c>
      <c r="B183" s="8" t="s">
        <v>98</v>
      </c>
      <c r="C183" s="2">
        <v>6.0606060606060601E-2</v>
      </c>
      <c r="D183" s="2">
        <v>4.2857142857142899E-2</v>
      </c>
      <c r="E183" s="2">
        <v>-5.4794520547945202E-2</v>
      </c>
      <c r="F183" s="2">
        <v>0.101449275362319</v>
      </c>
      <c r="G183" s="2">
        <v>-1.3157894736842099E-2</v>
      </c>
      <c r="H183" s="2">
        <v>5.3333333333333302E-2</v>
      </c>
      <c r="I183" s="2">
        <v>7.5949367088607597E-2</v>
      </c>
      <c r="J183" s="2">
        <v>2.3529411764705899E-2</v>
      </c>
      <c r="K183" s="2">
        <v>5.7471264367816098E-2</v>
      </c>
      <c r="L183" s="2">
        <v>0.184782608695652</v>
      </c>
      <c r="M183" s="2">
        <v>8.2568807339449504E-2</v>
      </c>
      <c r="N183" s="2">
        <v>8.4745762711864403E-2</v>
      </c>
      <c r="O183" s="3">
        <v>0.47126436781609199</v>
      </c>
      <c r="P183" s="3">
        <v>0.75342465753424703</v>
      </c>
    </row>
    <row r="184" spans="1:16" x14ac:dyDescent="0.3">
      <c r="A184" s="8" t="s">
        <v>16</v>
      </c>
      <c r="B184" s="8" t="s">
        <v>99</v>
      </c>
      <c r="C184" s="2">
        <v>1.54320987654321E-2</v>
      </c>
      <c r="D184" s="2">
        <v>-4.8632218844984802E-2</v>
      </c>
      <c r="E184" s="2">
        <v>-4.4728434504792303E-2</v>
      </c>
      <c r="F184" s="2">
        <v>-2.3411371237458199E-2</v>
      </c>
      <c r="G184" s="2">
        <v>2.3972602739725998E-2</v>
      </c>
      <c r="H184" s="2">
        <v>-3.0100334448160501E-2</v>
      </c>
      <c r="I184" s="2">
        <v>-4.48275862068966E-2</v>
      </c>
      <c r="J184" s="2">
        <v>-1.8050541516245501E-2</v>
      </c>
      <c r="K184" s="2">
        <v>-2.5735294117647099E-2</v>
      </c>
      <c r="L184" s="2">
        <v>-0.19245283018867901</v>
      </c>
      <c r="M184" s="2">
        <v>-0.10280373831775701</v>
      </c>
      <c r="N184" s="2">
        <v>-5.7291666666666699E-2</v>
      </c>
      <c r="O184" s="3">
        <v>-0.33455882352941202</v>
      </c>
      <c r="P184" s="3">
        <v>-0.42172523961661301</v>
      </c>
    </row>
    <row r="185" spans="1:16" x14ac:dyDescent="0.3">
      <c r="A185" s="8" t="s">
        <v>16</v>
      </c>
      <c r="B185" s="8" t="s">
        <v>100</v>
      </c>
      <c r="C185" s="2">
        <v>-4.4117647058823498E-2</v>
      </c>
      <c r="D185" s="2">
        <v>1.5384615384615399E-2</v>
      </c>
      <c r="E185" s="2">
        <v>-1.5151515151515201E-2</v>
      </c>
      <c r="F185" s="2">
        <v>7.69230769230769E-2</v>
      </c>
      <c r="G185" s="2">
        <v>-2.8571428571428598E-2</v>
      </c>
      <c r="H185" s="2">
        <v>-3.6764705882352901E-2</v>
      </c>
      <c r="I185" s="2">
        <v>1.5267175572519101E-2</v>
      </c>
      <c r="J185" s="2">
        <v>2.2556390977443601E-2</v>
      </c>
      <c r="K185" s="2">
        <v>-2.2058823529411801E-2</v>
      </c>
      <c r="L185" s="2">
        <v>-0.13533834586466201</v>
      </c>
      <c r="M185" s="2">
        <v>-0.121739130434783</v>
      </c>
      <c r="N185" s="2">
        <v>-3.9603960396039598E-2</v>
      </c>
      <c r="O185" s="3">
        <v>-0.28676470588235298</v>
      </c>
      <c r="P185" s="3">
        <v>-0.26515151515151503</v>
      </c>
    </row>
    <row r="186" spans="1:16" x14ac:dyDescent="0.3">
      <c r="A186" s="8" t="s">
        <v>17</v>
      </c>
      <c r="B186" s="8" t="s">
        <v>89</v>
      </c>
      <c r="C186" s="2">
        <v>-0.12931034482758599</v>
      </c>
      <c r="D186" s="2">
        <v>-0.37623762376237602</v>
      </c>
      <c r="E186" s="2">
        <v>-0.365079365079365</v>
      </c>
      <c r="F186" s="2">
        <v>-0.22500000000000001</v>
      </c>
      <c r="G186" s="2">
        <v>3.2258064516128997E-2</v>
      </c>
      <c r="H186" s="2">
        <v>-9.375E-2</v>
      </c>
      <c r="I186" s="2">
        <v>6.8965517241379296E-2</v>
      </c>
      <c r="J186" s="2">
        <v>0.225806451612903</v>
      </c>
      <c r="K186" s="2">
        <v>0.13157894736842099</v>
      </c>
      <c r="L186" s="2">
        <v>-9.3023255813953501E-2</v>
      </c>
      <c r="M186" s="2">
        <v>-0.230769230769231</v>
      </c>
      <c r="N186" s="2">
        <v>0.6</v>
      </c>
      <c r="O186" s="3">
        <v>0.26315789473684198</v>
      </c>
      <c r="P186" s="3">
        <v>-0.238095238095238</v>
      </c>
    </row>
    <row r="187" spans="1:16" x14ac:dyDescent="0.3">
      <c r="A187" s="8" t="s">
        <v>17</v>
      </c>
      <c r="B187" s="8" t="s">
        <v>90</v>
      </c>
      <c r="C187" s="2">
        <v>5.3859964093357297E-2</v>
      </c>
      <c r="D187" s="2">
        <v>-0.20954003407155</v>
      </c>
      <c r="E187" s="2">
        <v>-0.31681034482758602</v>
      </c>
      <c r="F187" s="2">
        <v>-0.27129337539432202</v>
      </c>
      <c r="G187" s="2">
        <v>-0.12554112554112601</v>
      </c>
      <c r="H187" s="2">
        <v>2.4752475247524799E-2</v>
      </c>
      <c r="I187" s="2">
        <v>-3.3816425120772903E-2</v>
      </c>
      <c r="J187" s="2">
        <v>0.23499999999999999</v>
      </c>
      <c r="K187" s="2">
        <v>2.4291497975708499E-2</v>
      </c>
      <c r="L187" s="2">
        <v>-4.3478260869565202E-2</v>
      </c>
      <c r="M187" s="2">
        <v>0.14876033057851201</v>
      </c>
      <c r="N187" s="2">
        <v>0.12949640287769801</v>
      </c>
      <c r="O187" s="3">
        <v>0.271255060728745</v>
      </c>
      <c r="P187" s="3">
        <v>-0.32327586206896602</v>
      </c>
    </row>
    <row r="188" spans="1:16" x14ac:dyDescent="0.3">
      <c r="A188" s="8" t="s">
        <v>17</v>
      </c>
      <c r="B188" s="8" t="s">
        <v>91</v>
      </c>
      <c r="C188" s="2">
        <v>0</v>
      </c>
      <c r="D188" s="2">
        <v>0.2</v>
      </c>
      <c r="E188" s="2">
        <v>-0.33333333333333298</v>
      </c>
      <c r="F188" s="2">
        <v>0</v>
      </c>
      <c r="G188" s="2">
        <v>-0.25</v>
      </c>
      <c r="H188" s="2">
        <v>0.33333333333333298</v>
      </c>
      <c r="I188" s="2">
        <v>0.25</v>
      </c>
      <c r="J188" s="2">
        <v>0.2</v>
      </c>
      <c r="K188" s="2">
        <v>0</v>
      </c>
      <c r="L188" s="2">
        <v>0.16666666666666699</v>
      </c>
      <c r="M188" s="2">
        <v>0</v>
      </c>
      <c r="N188" s="2">
        <v>0.14285714285714299</v>
      </c>
      <c r="O188" s="3">
        <v>0.33333333333333298</v>
      </c>
      <c r="P188" s="3">
        <v>0.33333333333333298</v>
      </c>
    </row>
    <row r="189" spans="1:16" x14ac:dyDescent="0.3">
      <c r="A189" s="8" t="s">
        <v>17</v>
      </c>
      <c r="B189" s="8" t="s">
        <v>92</v>
      </c>
      <c r="C189" s="2">
        <v>-9.6774193548387094E-2</v>
      </c>
      <c r="D189" s="2">
        <v>-0.14285714285714299</v>
      </c>
      <c r="E189" s="2">
        <v>-0.42708333333333298</v>
      </c>
      <c r="F189" s="2">
        <v>-0.25454545454545502</v>
      </c>
      <c r="G189" s="2">
        <v>4.8780487804878099E-2</v>
      </c>
      <c r="H189" s="2">
        <v>-9.3023255813953501E-2</v>
      </c>
      <c r="I189" s="2">
        <v>0.128205128205128</v>
      </c>
      <c r="J189" s="2">
        <v>0.15909090909090901</v>
      </c>
      <c r="K189" s="2">
        <v>-0.13725490196078399</v>
      </c>
      <c r="L189" s="2">
        <v>-2.27272727272727E-2</v>
      </c>
      <c r="M189" s="2">
        <v>0.209302325581395</v>
      </c>
      <c r="N189" s="2">
        <v>0.17307692307692299</v>
      </c>
      <c r="O189" s="3">
        <v>0.19607843137254899</v>
      </c>
      <c r="P189" s="3">
        <v>-0.36458333333333298</v>
      </c>
    </row>
    <row r="190" spans="1:16" x14ac:dyDescent="0.3">
      <c r="A190" s="8" t="s">
        <v>17</v>
      </c>
      <c r="B190" s="8" t="s">
        <v>93</v>
      </c>
      <c r="C190" s="2">
        <v>0.375</v>
      </c>
      <c r="D190" s="2">
        <v>-0.27272727272727298</v>
      </c>
      <c r="E190" s="2">
        <v>-0.25</v>
      </c>
      <c r="F190" s="2">
        <v>-0.83333333333333304</v>
      </c>
      <c r="G190" s="2">
        <v>1</v>
      </c>
      <c r="H190" s="2">
        <v>0</v>
      </c>
      <c r="I190" s="2">
        <v>-0.5</v>
      </c>
      <c r="J190" s="2">
        <v>-1</v>
      </c>
      <c r="K190" s="2">
        <v>0</v>
      </c>
      <c r="L190" s="2">
        <v>3</v>
      </c>
      <c r="M190" s="2">
        <v>0.5</v>
      </c>
      <c r="N190" s="2">
        <v>-0.16666666666666699</v>
      </c>
      <c r="O190" s="3">
        <v>0</v>
      </c>
      <c r="P190" s="3">
        <v>-0.375</v>
      </c>
    </row>
    <row r="191" spans="1:16" x14ac:dyDescent="0.3">
      <c r="A191" s="8" t="s">
        <v>17</v>
      </c>
      <c r="B191" s="8" t="s">
        <v>94</v>
      </c>
      <c r="C191" s="2">
        <v>3.8461538461538498E-2</v>
      </c>
      <c r="D191" s="2">
        <v>-5.5555555555555601E-2</v>
      </c>
      <c r="E191" s="2">
        <v>-0.31372549019607798</v>
      </c>
      <c r="F191" s="2">
        <v>-0.48571428571428599</v>
      </c>
      <c r="G191" s="2">
        <v>0</v>
      </c>
      <c r="H191" s="2">
        <v>-0.16666666666666699</v>
      </c>
      <c r="I191" s="2">
        <v>0</v>
      </c>
      <c r="J191" s="2">
        <v>0.6</v>
      </c>
      <c r="K191" s="2">
        <v>0</v>
      </c>
      <c r="L191" s="2">
        <v>0.16666666666666699</v>
      </c>
      <c r="M191" s="2">
        <v>0.28571428571428598</v>
      </c>
      <c r="N191" s="2">
        <v>0.11111111111111099</v>
      </c>
      <c r="O191" s="3">
        <v>0.66666666666666696</v>
      </c>
      <c r="P191" s="3">
        <v>-0.21568627450980399</v>
      </c>
    </row>
    <row r="192" spans="1:16" x14ac:dyDescent="0.3">
      <c r="A192" s="8" t="s">
        <v>17</v>
      </c>
      <c r="B192" s="8" t="s">
        <v>95</v>
      </c>
      <c r="C192" s="2">
        <v>-8.9861751152073704E-2</v>
      </c>
      <c r="D192" s="2">
        <v>-0.27088607594936698</v>
      </c>
      <c r="E192" s="2">
        <v>-0.34375</v>
      </c>
      <c r="F192" s="2">
        <v>-8.99470899470899E-2</v>
      </c>
      <c r="G192" s="2">
        <v>5.2325581395348798E-2</v>
      </c>
      <c r="H192" s="2">
        <v>-1.1049723756906099E-2</v>
      </c>
      <c r="I192" s="2">
        <v>-6.7039106145251395E-2</v>
      </c>
      <c r="J192" s="2">
        <v>4.1916167664670698E-2</v>
      </c>
      <c r="K192" s="2">
        <v>-8.04597701149425E-2</v>
      </c>
      <c r="L192" s="2">
        <v>0.16875000000000001</v>
      </c>
      <c r="M192" s="2">
        <v>-0.13903743315507999</v>
      </c>
      <c r="N192" s="2">
        <v>0.36024844720496901</v>
      </c>
      <c r="O192" s="3">
        <v>0.25862068965517199</v>
      </c>
      <c r="P192" s="3">
        <v>-0.23958333333333301</v>
      </c>
    </row>
    <row r="193" spans="1:16" x14ac:dyDescent="0.3">
      <c r="A193" s="8" t="s">
        <v>17</v>
      </c>
      <c r="B193" s="8" t="s">
        <v>96</v>
      </c>
      <c r="C193" s="2">
        <v>2.03458799593082E-3</v>
      </c>
      <c r="D193" s="2">
        <v>-7.1404399323181003E-2</v>
      </c>
      <c r="E193" s="2">
        <v>-0.339650145772595</v>
      </c>
      <c r="F193" s="2">
        <v>-0.26876379690949198</v>
      </c>
      <c r="G193" s="2">
        <v>-0.14113207547169801</v>
      </c>
      <c r="H193" s="2">
        <v>-3.2513181019332198E-2</v>
      </c>
      <c r="I193" s="2">
        <v>-4.5413260672116297E-2</v>
      </c>
      <c r="J193" s="2">
        <v>9.2293054234062796E-2</v>
      </c>
      <c r="K193" s="2">
        <v>-9.8432055749128902E-2</v>
      </c>
      <c r="L193" s="2">
        <v>-0.12657004830917901</v>
      </c>
      <c r="M193" s="2">
        <v>2.1017699115044201E-2</v>
      </c>
      <c r="N193" s="2">
        <v>0.16034669555796299</v>
      </c>
      <c r="O193" s="3">
        <v>-6.7073170731707293E-2</v>
      </c>
      <c r="P193" s="3">
        <v>-0.60969387755102</v>
      </c>
    </row>
    <row r="194" spans="1:16" x14ac:dyDescent="0.3">
      <c r="A194" s="8" t="s">
        <v>17</v>
      </c>
      <c r="B194" s="8" t="s">
        <v>97</v>
      </c>
      <c r="C194" s="2">
        <v>-6.6666666666666693E-2</v>
      </c>
      <c r="D194" s="2">
        <v>-0.5</v>
      </c>
      <c r="E194" s="2">
        <v>0</v>
      </c>
      <c r="F194" s="2">
        <v>-0.28571428571428598</v>
      </c>
      <c r="G194" s="2">
        <v>-0.2</v>
      </c>
      <c r="H194" s="2">
        <v>-0.25</v>
      </c>
      <c r="I194" s="2">
        <v>1</v>
      </c>
      <c r="J194" s="2">
        <v>0.33333333333333298</v>
      </c>
      <c r="K194" s="2">
        <v>-0.125</v>
      </c>
      <c r="L194" s="2">
        <v>0.28571428571428598</v>
      </c>
      <c r="M194" s="2">
        <v>-0.44444444444444398</v>
      </c>
      <c r="N194" s="2">
        <v>0.4</v>
      </c>
      <c r="O194" s="3">
        <v>-0.125</v>
      </c>
      <c r="P194" s="3">
        <v>0</v>
      </c>
    </row>
    <row r="195" spans="1:16" x14ac:dyDescent="0.3">
      <c r="A195" s="8" t="s">
        <v>17</v>
      </c>
      <c r="B195" s="8" t="s">
        <v>98</v>
      </c>
      <c r="C195" s="2">
        <v>1.21951219512195E-2</v>
      </c>
      <c r="D195" s="2">
        <v>-0.19277108433734899</v>
      </c>
      <c r="E195" s="2">
        <v>-0.30597014925373101</v>
      </c>
      <c r="F195" s="2">
        <v>-0.34408602150537598</v>
      </c>
      <c r="G195" s="2">
        <v>0.14754098360655701</v>
      </c>
      <c r="H195" s="2">
        <v>-1.4285714285714299E-2</v>
      </c>
      <c r="I195" s="2">
        <v>-1.4492753623188401E-2</v>
      </c>
      <c r="J195" s="2">
        <v>0.11764705882352899</v>
      </c>
      <c r="K195" s="2">
        <v>1.3157894736842099E-2</v>
      </c>
      <c r="L195" s="2">
        <v>-0.11688311688311701</v>
      </c>
      <c r="M195" s="2">
        <v>0.14705882352941199</v>
      </c>
      <c r="N195" s="2">
        <v>0.20512820512820501</v>
      </c>
      <c r="O195" s="3">
        <v>0.23684210526315799</v>
      </c>
      <c r="P195" s="3">
        <v>-0.29850746268656703</v>
      </c>
    </row>
    <row r="196" spans="1:16" x14ac:dyDescent="0.3">
      <c r="A196" s="8" t="s">
        <v>17</v>
      </c>
      <c r="B196" s="8" t="s">
        <v>99</v>
      </c>
      <c r="C196" s="2">
        <v>-0.19339622641509399</v>
      </c>
      <c r="D196" s="2">
        <v>-0.40350877192982498</v>
      </c>
      <c r="E196" s="2">
        <v>-0.39215686274509798</v>
      </c>
      <c r="F196" s="2">
        <v>-0.37096774193548399</v>
      </c>
      <c r="G196" s="2">
        <v>-0.17948717948717899</v>
      </c>
      <c r="H196" s="2">
        <v>-6.25E-2</v>
      </c>
      <c r="I196" s="2">
        <v>3.3333333333333298E-2</v>
      </c>
      <c r="J196" s="2">
        <v>-6.4516129032258104E-2</v>
      </c>
      <c r="K196" s="2">
        <v>0.10344827586206901</v>
      </c>
      <c r="L196" s="2">
        <v>-0.28125</v>
      </c>
      <c r="M196" s="2">
        <v>-0.173913043478261</v>
      </c>
      <c r="N196" s="2">
        <v>0.21052631578947401</v>
      </c>
      <c r="O196" s="3">
        <v>-0.20689655172413801</v>
      </c>
      <c r="P196" s="3">
        <v>-0.77450980392156898</v>
      </c>
    </row>
    <row r="197" spans="1:16" x14ac:dyDescent="0.3">
      <c r="A197" s="8" t="s">
        <v>17</v>
      </c>
      <c r="B197" s="8" t="s">
        <v>100</v>
      </c>
      <c r="C197" s="2">
        <v>-0.18199233716475099</v>
      </c>
      <c r="D197" s="2">
        <v>-0.35714285714285698</v>
      </c>
      <c r="E197" s="2">
        <v>-0.479052823315118</v>
      </c>
      <c r="F197" s="2">
        <v>-0.32517482517482499</v>
      </c>
      <c r="G197" s="2">
        <v>-0.21243523316062199</v>
      </c>
      <c r="H197" s="2">
        <v>-7.8947368421052599E-2</v>
      </c>
      <c r="I197" s="2">
        <v>-2.1428571428571401E-2</v>
      </c>
      <c r="J197" s="2">
        <v>-7.2992700729926996E-3</v>
      </c>
      <c r="K197" s="2">
        <v>-0.17647058823529399</v>
      </c>
      <c r="L197" s="2">
        <v>-0.28571428571428598</v>
      </c>
      <c r="M197" s="2">
        <v>-7.4999999999999997E-2</v>
      </c>
      <c r="N197" s="2">
        <v>4.0540540540540501E-2</v>
      </c>
      <c r="O197" s="3">
        <v>-0.433823529411765</v>
      </c>
      <c r="P197" s="3">
        <v>-0.85974499089253198</v>
      </c>
    </row>
    <row r="198" spans="1:16" x14ac:dyDescent="0.3">
      <c r="A198" s="11" t="s">
        <v>18</v>
      </c>
      <c r="B198" s="11" t="s">
        <v>18</v>
      </c>
      <c r="C198" s="3">
        <v>3.09869931140015E-2</v>
      </c>
      <c r="D198" s="3">
        <v>8.6717515288943902E-3</v>
      </c>
      <c r="E198" s="3">
        <v>-1.56684287972097E-3</v>
      </c>
      <c r="F198" s="3">
        <v>1.87633902375786E-2</v>
      </c>
      <c r="G198" s="3">
        <v>2.5008036862408899E-2</v>
      </c>
      <c r="H198" s="3">
        <v>2.5809233825124501E-2</v>
      </c>
      <c r="I198" s="3">
        <v>2.2828607098270001E-2</v>
      </c>
      <c r="J198" s="3">
        <v>3.5409141860754799E-2</v>
      </c>
      <c r="K198" s="3">
        <v>2.0076263337062299E-2</v>
      </c>
      <c r="L198" s="3">
        <v>2.54593052050659E-2</v>
      </c>
      <c r="M198" s="3">
        <v>3.2692816319959503E-2</v>
      </c>
      <c r="N198" s="3">
        <v>2.8729232550888599E-2</v>
      </c>
      <c r="O198" s="3">
        <v>0.111279515956359</v>
      </c>
      <c r="P198" s="3">
        <v>0.258706196522971</v>
      </c>
    </row>
    <row r="199" spans="1:16" x14ac:dyDescent="0.3">
      <c r="A199" s="15"/>
      <c r="B199" s="15"/>
    </row>
    <row r="200" spans="1:16" x14ac:dyDescent="0.3">
      <c r="A200" s="13" t="s">
        <v>42</v>
      </c>
      <c r="B200" s="15"/>
    </row>
    <row r="201" spans="1:16" x14ac:dyDescent="0.3">
      <c r="A201" s="14" t="s">
        <v>43</v>
      </c>
      <c r="B201" s="15"/>
    </row>
    <row r="202" spans="1:16" x14ac:dyDescent="0.3">
      <c r="A202" s="14" t="s">
        <v>44</v>
      </c>
      <c r="B202" s="15"/>
    </row>
    <row r="203" spans="1:16" x14ac:dyDescent="0.3">
      <c r="A203" s="14" t="s">
        <v>102</v>
      </c>
      <c r="B203" s="15"/>
    </row>
    <row r="204" spans="1:16" x14ac:dyDescent="0.3">
      <c r="A204" s="14" t="s">
        <v>45</v>
      </c>
      <c r="B204" s="15"/>
    </row>
    <row r="205" spans="1:16" x14ac:dyDescent="0.3">
      <c r="A205" s="14" t="s">
        <v>46</v>
      </c>
      <c r="B205" s="15"/>
    </row>
    <row r="206" spans="1:16" x14ac:dyDescent="0.3">
      <c r="A206" s="14" t="s">
        <v>47</v>
      </c>
      <c r="B206" s="15"/>
    </row>
    <row r="207" spans="1:16" x14ac:dyDescent="0.3">
      <c r="A207" s="15"/>
      <c r="B207" s="15"/>
    </row>
    <row r="208" spans="1:16"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72:O72"/>
    <mergeCell ref="C136:N13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172</v>
      </c>
      <c r="B1" s="15"/>
    </row>
    <row r="2" spans="1:15" ht="15.6" x14ac:dyDescent="0.3">
      <c r="A2" s="12" t="s">
        <v>165</v>
      </c>
      <c r="B2" s="15"/>
    </row>
    <row r="3" spans="1:15" ht="15.6" x14ac:dyDescent="0.3">
      <c r="A3" s="12" t="s">
        <v>35</v>
      </c>
      <c r="B3" s="15"/>
    </row>
    <row r="4" spans="1:15" ht="15.6" x14ac:dyDescent="0.3">
      <c r="A4" s="12" t="s">
        <v>113</v>
      </c>
      <c r="B4" s="15"/>
    </row>
    <row r="5" spans="1:15" x14ac:dyDescent="0.3">
      <c r="A5" s="15"/>
      <c r="B5" s="15"/>
    </row>
    <row r="6" spans="1:15" x14ac:dyDescent="0.3">
      <c r="A6" s="16" t="str">
        <f>HYPERLINK("#'Table of contents'!A42",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103</v>
      </c>
      <c r="C9" s="1">
        <v>344</v>
      </c>
      <c r="D9" s="1">
        <v>378</v>
      </c>
      <c r="E9" s="1">
        <v>416</v>
      </c>
      <c r="F9" s="1">
        <v>446</v>
      </c>
      <c r="G9" s="1">
        <v>503</v>
      </c>
      <c r="H9" s="1">
        <v>521</v>
      </c>
      <c r="I9" s="1">
        <v>568</v>
      </c>
      <c r="J9" s="1">
        <v>612</v>
      </c>
      <c r="K9" s="1">
        <v>648</v>
      </c>
      <c r="L9" s="1">
        <v>677</v>
      </c>
      <c r="M9" s="1">
        <v>792</v>
      </c>
      <c r="N9" s="1">
        <v>925</v>
      </c>
      <c r="O9" s="1">
        <v>1041</v>
      </c>
    </row>
    <row r="10" spans="1:15" x14ac:dyDescent="0.3">
      <c r="A10" s="7" t="s">
        <v>13</v>
      </c>
      <c r="B10" s="7" t="s">
        <v>104</v>
      </c>
      <c r="C10" s="1">
        <v>11424</v>
      </c>
      <c r="D10" s="1">
        <v>12192</v>
      </c>
      <c r="E10" s="1">
        <v>12906</v>
      </c>
      <c r="F10" s="1">
        <v>13594</v>
      </c>
      <c r="G10" s="1">
        <v>14306</v>
      </c>
      <c r="H10" s="1">
        <v>14967</v>
      </c>
      <c r="I10" s="1">
        <v>15591</v>
      </c>
      <c r="J10" s="1">
        <v>16078</v>
      </c>
      <c r="K10" s="1">
        <v>16660</v>
      </c>
      <c r="L10" s="1">
        <v>16952</v>
      </c>
      <c r="M10" s="1">
        <v>18997</v>
      </c>
      <c r="N10" s="1">
        <v>20653</v>
      </c>
      <c r="O10" s="1">
        <v>21359</v>
      </c>
    </row>
    <row r="11" spans="1:15" x14ac:dyDescent="0.3">
      <c r="A11" s="7" t="s">
        <v>13</v>
      </c>
      <c r="B11" s="7" t="s">
        <v>105</v>
      </c>
      <c r="C11" s="1">
        <v>3262</v>
      </c>
      <c r="D11" s="1">
        <v>3594</v>
      </c>
      <c r="E11" s="1">
        <v>3890</v>
      </c>
      <c r="F11" s="1">
        <v>4197</v>
      </c>
      <c r="G11" s="1">
        <v>4517</v>
      </c>
      <c r="H11" s="1">
        <v>4812</v>
      </c>
      <c r="I11" s="1">
        <v>5073</v>
      </c>
      <c r="J11" s="1">
        <v>5343</v>
      </c>
      <c r="K11" s="1">
        <v>5618</v>
      </c>
      <c r="L11" s="1">
        <v>5819</v>
      </c>
      <c r="M11" s="1">
        <v>6730</v>
      </c>
      <c r="N11" s="1">
        <v>7578</v>
      </c>
      <c r="O11" s="1">
        <v>8128</v>
      </c>
    </row>
    <row r="12" spans="1:15" x14ac:dyDescent="0.3">
      <c r="A12" s="7" t="s">
        <v>13</v>
      </c>
      <c r="B12" s="7" t="s">
        <v>106</v>
      </c>
      <c r="C12" s="1">
        <v>523</v>
      </c>
      <c r="D12" s="1">
        <v>544</v>
      </c>
      <c r="E12" s="1">
        <v>541</v>
      </c>
      <c r="F12" s="1">
        <v>553</v>
      </c>
      <c r="G12" s="1">
        <v>556</v>
      </c>
      <c r="H12" s="1">
        <v>574</v>
      </c>
      <c r="I12" s="1">
        <v>582</v>
      </c>
      <c r="J12" s="1">
        <v>587</v>
      </c>
      <c r="K12" s="1">
        <v>609</v>
      </c>
      <c r="L12" s="1">
        <v>602</v>
      </c>
      <c r="M12" s="1">
        <v>681</v>
      </c>
      <c r="N12" s="1">
        <v>720</v>
      </c>
      <c r="O12" s="1">
        <v>755</v>
      </c>
    </row>
    <row r="13" spans="1:15" x14ac:dyDescent="0.3">
      <c r="A13" s="7" t="s">
        <v>13</v>
      </c>
      <c r="B13" s="7" t="s">
        <v>107</v>
      </c>
      <c r="C13" s="1">
        <v>2152</v>
      </c>
      <c r="D13" s="1">
        <v>2383</v>
      </c>
      <c r="E13" s="1">
        <v>2657</v>
      </c>
      <c r="F13" s="1">
        <v>2864</v>
      </c>
      <c r="G13" s="1">
        <v>3162</v>
      </c>
      <c r="H13" s="1">
        <v>3456</v>
      </c>
      <c r="I13" s="1">
        <v>3777</v>
      </c>
      <c r="J13" s="1">
        <v>4181</v>
      </c>
      <c r="K13" s="1">
        <v>4617</v>
      </c>
      <c r="L13" s="1">
        <v>4967</v>
      </c>
      <c r="M13" s="1">
        <v>5984</v>
      </c>
      <c r="N13" s="1">
        <v>6914</v>
      </c>
      <c r="O13" s="1">
        <v>7711</v>
      </c>
    </row>
    <row r="14" spans="1:15" x14ac:dyDescent="0.3">
      <c r="A14" s="7" t="s">
        <v>13</v>
      </c>
      <c r="B14" s="7" t="s">
        <v>108</v>
      </c>
      <c r="C14" s="1">
        <v>189</v>
      </c>
      <c r="D14" s="1">
        <v>213</v>
      </c>
      <c r="E14" s="1">
        <v>235</v>
      </c>
      <c r="F14" s="1">
        <v>264</v>
      </c>
      <c r="G14" s="1">
        <v>306</v>
      </c>
      <c r="H14" s="1">
        <v>332</v>
      </c>
      <c r="I14" s="1">
        <v>369</v>
      </c>
      <c r="J14" s="1">
        <v>395</v>
      </c>
      <c r="K14" s="1">
        <v>423</v>
      </c>
      <c r="L14" s="1">
        <v>446</v>
      </c>
      <c r="M14" s="1">
        <v>519</v>
      </c>
      <c r="N14" s="1">
        <v>593</v>
      </c>
      <c r="O14" s="1">
        <v>647</v>
      </c>
    </row>
    <row r="15" spans="1:15" x14ac:dyDescent="0.3">
      <c r="A15" s="7" t="s">
        <v>13</v>
      </c>
      <c r="B15" s="7" t="s">
        <v>17</v>
      </c>
      <c r="C15" s="1">
        <v>354</v>
      </c>
      <c r="D15" s="1">
        <v>381</v>
      </c>
      <c r="E15" s="1">
        <v>405</v>
      </c>
      <c r="F15" s="1">
        <v>427</v>
      </c>
      <c r="G15" s="1">
        <v>452</v>
      </c>
      <c r="H15" s="1">
        <v>473</v>
      </c>
      <c r="I15" s="1">
        <v>492</v>
      </c>
      <c r="J15" s="1">
        <v>516</v>
      </c>
      <c r="K15" s="1">
        <v>541</v>
      </c>
      <c r="L15" s="1">
        <v>569</v>
      </c>
      <c r="M15" s="1">
        <v>669</v>
      </c>
      <c r="N15" s="1">
        <v>745</v>
      </c>
      <c r="O15" s="1">
        <v>766</v>
      </c>
    </row>
    <row r="16" spans="1:15" x14ac:dyDescent="0.3">
      <c r="A16" s="7" t="s">
        <v>13</v>
      </c>
      <c r="B16" s="7" t="s">
        <v>109</v>
      </c>
      <c r="C16" s="1">
        <v>7676</v>
      </c>
      <c r="D16" s="1">
        <v>8079</v>
      </c>
      <c r="E16" s="1">
        <v>8545</v>
      </c>
      <c r="F16" s="1">
        <v>9028</v>
      </c>
      <c r="G16" s="1">
        <v>9440</v>
      </c>
      <c r="H16" s="1">
        <v>9999</v>
      </c>
      <c r="I16" s="1">
        <v>10473</v>
      </c>
      <c r="J16" s="1">
        <v>10965</v>
      </c>
      <c r="K16" s="1">
        <v>11561</v>
      </c>
      <c r="L16" s="1">
        <v>12054</v>
      </c>
      <c r="M16" s="1">
        <v>14272</v>
      </c>
      <c r="N16" s="1">
        <v>16081</v>
      </c>
      <c r="O16" s="1">
        <v>17332</v>
      </c>
    </row>
    <row r="17" spans="1:15" x14ac:dyDescent="0.3">
      <c r="A17" s="7" t="s">
        <v>13</v>
      </c>
      <c r="B17" s="7" t="s">
        <v>110</v>
      </c>
      <c r="C17" s="1">
        <v>3058</v>
      </c>
      <c r="D17" s="1">
        <v>3234</v>
      </c>
      <c r="E17" s="1">
        <v>3439</v>
      </c>
      <c r="F17" s="1">
        <v>3640</v>
      </c>
      <c r="G17" s="1">
        <v>3848</v>
      </c>
      <c r="H17" s="1">
        <v>4072</v>
      </c>
      <c r="I17" s="1">
        <v>4257</v>
      </c>
      <c r="J17" s="1">
        <v>4500</v>
      </c>
      <c r="K17" s="1">
        <v>4716</v>
      </c>
      <c r="L17" s="1">
        <v>4932</v>
      </c>
      <c r="M17" s="1">
        <v>5830</v>
      </c>
      <c r="N17" s="1">
        <v>6606</v>
      </c>
      <c r="O17" s="1">
        <v>7124</v>
      </c>
    </row>
    <row r="18" spans="1:15" x14ac:dyDescent="0.3">
      <c r="A18" s="7" t="s">
        <v>13</v>
      </c>
      <c r="B18" s="7" t="s">
        <v>111</v>
      </c>
      <c r="C18" s="1">
        <v>25357</v>
      </c>
      <c r="D18" s="1">
        <v>25480</v>
      </c>
      <c r="E18" s="1">
        <v>24817</v>
      </c>
      <c r="F18" s="1">
        <v>24158</v>
      </c>
      <c r="G18" s="1">
        <v>23964</v>
      </c>
      <c r="H18" s="1">
        <v>23774</v>
      </c>
      <c r="I18" s="1">
        <v>23565</v>
      </c>
      <c r="J18" s="1">
        <v>23149</v>
      </c>
      <c r="K18" s="1">
        <v>23140</v>
      </c>
      <c r="L18" s="1">
        <v>22977</v>
      </c>
      <c r="M18" s="1">
        <v>17567</v>
      </c>
      <c r="N18" s="1">
        <v>13788</v>
      </c>
      <c r="O18" s="1">
        <v>11817</v>
      </c>
    </row>
    <row r="19" spans="1:15" x14ac:dyDescent="0.3">
      <c r="A19" s="7" t="s">
        <v>14</v>
      </c>
      <c r="B19" s="7" t="s">
        <v>103</v>
      </c>
      <c r="C19" s="1">
        <v>3</v>
      </c>
      <c r="D19" s="1">
        <v>2</v>
      </c>
      <c r="E19" s="1">
        <v>3</v>
      </c>
      <c r="F19" s="1">
        <v>5</v>
      </c>
      <c r="G19" s="1">
        <v>5</v>
      </c>
      <c r="H19" s="1">
        <v>5</v>
      </c>
      <c r="I19" s="1">
        <v>6</v>
      </c>
      <c r="J19" s="1">
        <v>6</v>
      </c>
      <c r="K19" s="1">
        <v>6</v>
      </c>
      <c r="L19" s="1">
        <v>6</v>
      </c>
      <c r="M19" s="1">
        <v>7</v>
      </c>
      <c r="N19" s="1">
        <v>7</v>
      </c>
      <c r="O19" s="1">
        <v>7</v>
      </c>
    </row>
    <row r="20" spans="1:15" x14ac:dyDescent="0.3">
      <c r="A20" s="7" t="s">
        <v>14</v>
      </c>
      <c r="B20" s="7" t="s">
        <v>104</v>
      </c>
      <c r="C20" s="1">
        <v>633</v>
      </c>
      <c r="D20" s="1">
        <v>678</v>
      </c>
      <c r="E20" s="1">
        <v>713</v>
      </c>
      <c r="F20" s="1">
        <v>736</v>
      </c>
      <c r="G20" s="1">
        <v>792</v>
      </c>
      <c r="H20" s="1">
        <v>830</v>
      </c>
      <c r="I20" s="1">
        <v>879</v>
      </c>
      <c r="J20" s="1">
        <v>941</v>
      </c>
      <c r="K20" s="1">
        <v>995</v>
      </c>
      <c r="L20" s="1">
        <v>1048</v>
      </c>
      <c r="M20" s="1">
        <v>1193</v>
      </c>
      <c r="N20" s="1">
        <v>1304</v>
      </c>
      <c r="O20" s="1">
        <v>1357</v>
      </c>
    </row>
    <row r="21" spans="1:15" x14ac:dyDescent="0.3">
      <c r="A21" s="7" t="s">
        <v>14</v>
      </c>
      <c r="B21" s="7" t="s">
        <v>105</v>
      </c>
      <c r="C21" s="1">
        <v>36</v>
      </c>
      <c r="D21" s="1">
        <v>37</v>
      </c>
      <c r="E21" s="1">
        <v>34</v>
      </c>
      <c r="F21" s="1">
        <v>36</v>
      </c>
      <c r="G21" s="1">
        <v>39</v>
      </c>
      <c r="H21" s="1">
        <v>43</v>
      </c>
      <c r="I21" s="1">
        <v>45</v>
      </c>
      <c r="J21" s="1">
        <v>44</v>
      </c>
      <c r="K21" s="1">
        <v>45</v>
      </c>
      <c r="L21" s="1">
        <v>49</v>
      </c>
      <c r="M21" s="1">
        <v>48</v>
      </c>
      <c r="N21" s="1">
        <v>50</v>
      </c>
      <c r="O21" s="1">
        <v>50</v>
      </c>
    </row>
    <row r="22" spans="1:15" x14ac:dyDescent="0.3">
      <c r="A22" s="7" t="s">
        <v>14</v>
      </c>
      <c r="B22" s="7" t="s">
        <v>106</v>
      </c>
      <c r="C22" s="1">
        <v>1</v>
      </c>
      <c r="D22" s="1">
        <v>1</v>
      </c>
      <c r="E22" s="1">
        <v>1</v>
      </c>
      <c r="F22" s="1">
        <v>1</v>
      </c>
      <c r="G22" s="1">
        <v>1</v>
      </c>
      <c r="H22" s="1">
        <v>1</v>
      </c>
      <c r="I22" s="1">
        <v>1</v>
      </c>
      <c r="J22" s="1">
        <v>1</v>
      </c>
      <c r="K22" s="1">
        <v>1</v>
      </c>
      <c r="L22" s="1">
        <v>1</v>
      </c>
      <c r="M22" s="1">
        <v>1</v>
      </c>
      <c r="N22" s="1">
        <v>1</v>
      </c>
      <c r="O22" s="1">
        <v>1</v>
      </c>
    </row>
    <row r="23" spans="1:15" x14ac:dyDescent="0.3">
      <c r="A23" s="7" t="s">
        <v>14</v>
      </c>
      <c r="B23" s="7" t="s">
        <v>107</v>
      </c>
      <c r="C23" s="1">
        <v>30</v>
      </c>
      <c r="D23" s="1">
        <v>38</v>
      </c>
      <c r="E23" s="1">
        <v>34</v>
      </c>
      <c r="F23" s="1">
        <v>31</v>
      </c>
      <c r="G23" s="1">
        <v>35</v>
      </c>
      <c r="H23" s="1">
        <v>35</v>
      </c>
      <c r="I23" s="1">
        <v>36</v>
      </c>
      <c r="J23" s="1">
        <v>38</v>
      </c>
      <c r="K23" s="1">
        <v>45</v>
      </c>
      <c r="L23" s="1">
        <v>48</v>
      </c>
      <c r="M23" s="1">
        <v>66</v>
      </c>
      <c r="N23" s="1">
        <v>63</v>
      </c>
      <c r="O23" s="1">
        <v>68</v>
      </c>
    </row>
    <row r="24" spans="1:15" x14ac:dyDescent="0.3">
      <c r="A24" s="7" t="s">
        <v>14</v>
      </c>
      <c r="B24" s="7" t="s">
        <v>108</v>
      </c>
      <c r="C24" s="1">
        <v>3</v>
      </c>
      <c r="D24" s="1">
        <v>3</v>
      </c>
      <c r="E24" s="1">
        <v>3</v>
      </c>
      <c r="F24" s="1">
        <v>3</v>
      </c>
      <c r="G24" s="1">
        <v>3</v>
      </c>
      <c r="H24" s="1">
        <v>2</v>
      </c>
      <c r="I24" s="1">
        <v>2</v>
      </c>
      <c r="J24" s="1">
        <v>2</v>
      </c>
      <c r="K24" s="1">
        <v>2</v>
      </c>
      <c r="L24" s="1">
        <v>2</v>
      </c>
      <c r="M24" s="1">
        <v>3</v>
      </c>
      <c r="N24" s="1">
        <v>3</v>
      </c>
      <c r="O24" s="1">
        <v>2</v>
      </c>
    </row>
    <row r="25" spans="1:15" x14ac:dyDescent="0.3">
      <c r="A25" s="7" t="s">
        <v>14</v>
      </c>
      <c r="B25" s="7" t="s">
        <v>17</v>
      </c>
      <c r="C25" s="1">
        <v>5</v>
      </c>
      <c r="D25" s="1">
        <v>5</v>
      </c>
      <c r="E25" s="1">
        <v>5</v>
      </c>
      <c r="F25" s="1">
        <v>5</v>
      </c>
      <c r="G25" s="1">
        <v>6</v>
      </c>
      <c r="H25" s="1">
        <v>5</v>
      </c>
      <c r="I25" s="1">
        <v>5</v>
      </c>
      <c r="J25" s="1">
        <v>6</v>
      </c>
      <c r="K25" s="1">
        <v>7</v>
      </c>
      <c r="L25" s="1">
        <v>8</v>
      </c>
      <c r="M25" s="1">
        <v>6</v>
      </c>
      <c r="N25" s="1">
        <v>8</v>
      </c>
      <c r="O25" s="1">
        <v>9</v>
      </c>
    </row>
    <row r="26" spans="1:15" x14ac:dyDescent="0.3">
      <c r="A26" s="7" t="s">
        <v>14</v>
      </c>
      <c r="B26" s="7" t="s">
        <v>109</v>
      </c>
      <c r="C26" s="1">
        <v>229</v>
      </c>
      <c r="D26" s="1">
        <v>243</v>
      </c>
      <c r="E26" s="1">
        <v>258</v>
      </c>
      <c r="F26" s="1">
        <v>269</v>
      </c>
      <c r="G26" s="1">
        <v>287</v>
      </c>
      <c r="H26" s="1">
        <v>294</v>
      </c>
      <c r="I26" s="1">
        <v>300</v>
      </c>
      <c r="J26" s="1">
        <v>304</v>
      </c>
      <c r="K26" s="1">
        <v>323</v>
      </c>
      <c r="L26" s="1">
        <v>339</v>
      </c>
      <c r="M26" s="1">
        <v>398</v>
      </c>
      <c r="N26" s="1">
        <v>444</v>
      </c>
      <c r="O26" s="1">
        <v>464</v>
      </c>
    </row>
    <row r="27" spans="1:15" x14ac:dyDescent="0.3">
      <c r="A27" s="7" t="s">
        <v>14</v>
      </c>
      <c r="B27" s="7" t="s">
        <v>110</v>
      </c>
      <c r="C27" s="1">
        <v>97</v>
      </c>
      <c r="D27" s="1">
        <v>103</v>
      </c>
      <c r="E27" s="1">
        <v>107</v>
      </c>
      <c r="F27" s="1">
        <v>112</v>
      </c>
      <c r="G27" s="1">
        <v>122</v>
      </c>
      <c r="H27" s="1">
        <v>125</v>
      </c>
      <c r="I27" s="1">
        <v>129</v>
      </c>
      <c r="J27" s="1">
        <v>131</v>
      </c>
      <c r="K27" s="1">
        <v>125</v>
      </c>
      <c r="L27" s="1">
        <v>136</v>
      </c>
      <c r="M27" s="1">
        <v>162</v>
      </c>
      <c r="N27" s="1">
        <v>181</v>
      </c>
      <c r="O27" s="1">
        <v>189</v>
      </c>
    </row>
    <row r="28" spans="1:15" x14ac:dyDescent="0.3">
      <c r="A28" s="7" t="s">
        <v>14</v>
      </c>
      <c r="B28" s="7" t="s">
        <v>111</v>
      </c>
      <c r="C28" s="1">
        <v>746</v>
      </c>
      <c r="D28" s="1">
        <v>737</v>
      </c>
      <c r="E28" s="1">
        <v>718</v>
      </c>
      <c r="F28" s="1">
        <v>696</v>
      </c>
      <c r="G28" s="1">
        <v>691</v>
      </c>
      <c r="H28" s="1">
        <v>673</v>
      </c>
      <c r="I28" s="1">
        <v>665</v>
      </c>
      <c r="J28" s="1">
        <v>644</v>
      </c>
      <c r="K28" s="1">
        <v>653</v>
      </c>
      <c r="L28" s="1">
        <v>648</v>
      </c>
      <c r="M28" s="1">
        <v>472</v>
      </c>
      <c r="N28" s="1">
        <v>344</v>
      </c>
      <c r="O28" s="1">
        <v>293</v>
      </c>
    </row>
    <row r="29" spans="1:15" x14ac:dyDescent="0.3">
      <c r="A29" s="7" t="s">
        <v>15</v>
      </c>
      <c r="B29" s="7" t="s">
        <v>103</v>
      </c>
      <c r="C29" s="1">
        <v>13</v>
      </c>
      <c r="D29" s="1">
        <v>14</v>
      </c>
      <c r="E29" s="1">
        <v>14</v>
      </c>
      <c r="F29" s="1">
        <v>15</v>
      </c>
      <c r="G29" s="1">
        <v>17</v>
      </c>
      <c r="H29" s="1">
        <v>18</v>
      </c>
      <c r="I29" s="1">
        <v>22</v>
      </c>
      <c r="J29" s="1">
        <v>24</v>
      </c>
      <c r="K29" s="1">
        <v>30</v>
      </c>
      <c r="L29" s="1">
        <v>30</v>
      </c>
      <c r="M29" s="1">
        <v>35</v>
      </c>
      <c r="N29" s="1">
        <v>40</v>
      </c>
      <c r="O29" s="1">
        <v>47</v>
      </c>
    </row>
    <row r="30" spans="1:15" x14ac:dyDescent="0.3">
      <c r="A30" s="7" t="s">
        <v>15</v>
      </c>
      <c r="B30" s="7" t="s">
        <v>104</v>
      </c>
      <c r="C30" s="1">
        <v>1206</v>
      </c>
      <c r="D30" s="1">
        <v>1270</v>
      </c>
      <c r="E30" s="1">
        <v>1353</v>
      </c>
      <c r="F30" s="1">
        <v>1433</v>
      </c>
      <c r="G30" s="1">
        <v>1502</v>
      </c>
      <c r="H30" s="1">
        <v>1532</v>
      </c>
      <c r="I30" s="1">
        <v>1590</v>
      </c>
      <c r="J30" s="1">
        <v>1691</v>
      </c>
      <c r="K30" s="1">
        <v>1784</v>
      </c>
      <c r="L30" s="1">
        <v>1836</v>
      </c>
      <c r="M30" s="1">
        <v>2043</v>
      </c>
      <c r="N30" s="1">
        <v>2194</v>
      </c>
      <c r="O30" s="1">
        <v>2307</v>
      </c>
    </row>
    <row r="31" spans="1:15" x14ac:dyDescent="0.3">
      <c r="A31" s="7" t="s">
        <v>15</v>
      </c>
      <c r="B31" s="7" t="s">
        <v>105</v>
      </c>
      <c r="C31" s="1">
        <v>154</v>
      </c>
      <c r="D31" s="1">
        <v>178</v>
      </c>
      <c r="E31" s="1">
        <v>203</v>
      </c>
      <c r="F31" s="1">
        <v>216</v>
      </c>
      <c r="G31" s="1">
        <v>233</v>
      </c>
      <c r="H31" s="1">
        <v>238</v>
      </c>
      <c r="I31" s="1">
        <v>250</v>
      </c>
      <c r="J31" s="1">
        <v>256</v>
      </c>
      <c r="K31" s="1">
        <v>277</v>
      </c>
      <c r="L31" s="1">
        <v>281</v>
      </c>
      <c r="M31" s="1">
        <v>312</v>
      </c>
      <c r="N31" s="1">
        <v>330</v>
      </c>
      <c r="O31" s="1">
        <v>343</v>
      </c>
    </row>
    <row r="32" spans="1:15" x14ac:dyDescent="0.3">
      <c r="A32" s="7" t="s">
        <v>15</v>
      </c>
      <c r="B32" s="7" t="s">
        <v>106</v>
      </c>
      <c r="C32" s="1">
        <v>15</v>
      </c>
      <c r="D32" s="1">
        <v>16</v>
      </c>
      <c r="E32" s="1">
        <v>17</v>
      </c>
      <c r="F32" s="1">
        <v>14</v>
      </c>
      <c r="G32" s="1">
        <v>14</v>
      </c>
      <c r="H32" s="1">
        <v>14</v>
      </c>
      <c r="I32" s="1">
        <v>14</v>
      </c>
      <c r="J32" s="1">
        <v>16</v>
      </c>
      <c r="K32" s="1">
        <v>15</v>
      </c>
      <c r="L32" s="1">
        <v>18</v>
      </c>
      <c r="M32" s="1">
        <v>22</v>
      </c>
      <c r="N32" s="1">
        <v>23</v>
      </c>
      <c r="O32" s="1">
        <v>24</v>
      </c>
    </row>
    <row r="33" spans="1:15" x14ac:dyDescent="0.3">
      <c r="A33" s="7" t="s">
        <v>15</v>
      </c>
      <c r="B33" s="7" t="s">
        <v>107</v>
      </c>
      <c r="C33" s="1">
        <v>101</v>
      </c>
      <c r="D33" s="1">
        <v>129</v>
      </c>
      <c r="E33" s="1">
        <v>153</v>
      </c>
      <c r="F33" s="1">
        <v>164</v>
      </c>
      <c r="G33" s="1">
        <v>176</v>
      </c>
      <c r="H33" s="1">
        <v>190</v>
      </c>
      <c r="I33" s="1">
        <v>206</v>
      </c>
      <c r="J33" s="1">
        <v>222</v>
      </c>
      <c r="K33" s="1">
        <v>241</v>
      </c>
      <c r="L33" s="1">
        <v>253</v>
      </c>
      <c r="M33" s="1">
        <v>293</v>
      </c>
      <c r="N33" s="1">
        <v>326</v>
      </c>
      <c r="O33" s="1">
        <v>346</v>
      </c>
    </row>
    <row r="34" spans="1:15" x14ac:dyDescent="0.3">
      <c r="A34" s="7" t="s">
        <v>15</v>
      </c>
      <c r="B34" s="7" t="s">
        <v>108</v>
      </c>
      <c r="C34" s="1">
        <v>10</v>
      </c>
      <c r="D34" s="1">
        <v>10</v>
      </c>
      <c r="E34" s="1">
        <v>10</v>
      </c>
      <c r="F34" s="1">
        <v>10</v>
      </c>
      <c r="G34" s="1">
        <v>10</v>
      </c>
      <c r="H34" s="1">
        <v>11</v>
      </c>
      <c r="I34" s="1">
        <v>11</v>
      </c>
      <c r="J34" s="1">
        <v>15</v>
      </c>
      <c r="K34" s="1">
        <v>17</v>
      </c>
      <c r="L34" s="1">
        <v>18</v>
      </c>
      <c r="M34" s="1">
        <v>17</v>
      </c>
      <c r="N34" s="1">
        <v>18</v>
      </c>
      <c r="O34" s="1">
        <v>25</v>
      </c>
    </row>
    <row r="35" spans="1:15" x14ac:dyDescent="0.3">
      <c r="A35" s="7" t="s">
        <v>15</v>
      </c>
      <c r="B35" s="7" t="s">
        <v>17</v>
      </c>
      <c r="C35" s="1">
        <v>27</v>
      </c>
      <c r="D35" s="1">
        <v>28</v>
      </c>
      <c r="E35" s="1">
        <v>28</v>
      </c>
      <c r="F35" s="1">
        <v>29</v>
      </c>
      <c r="G35" s="1">
        <v>27</v>
      </c>
      <c r="H35" s="1">
        <v>25</v>
      </c>
      <c r="I35" s="1">
        <v>27</v>
      </c>
      <c r="J35" s="1">
        <v>26</v>
      </c>
      <c r="K35" s="1">
        <v>25</v>
      </c>
      <c r="L35" s="1">
        <v>27</v>
      </c>
      <c r="M35" s="1">
        <v>32</v>
      </c>
      <c r="N35" s="1">
        <v>30</v>
      </c>
      <c r="O35" s="1">
        <v>31</v>
      </c>
    </row>
    <row r="36" spans="1:15" x14ac:dyDescent="0.3">
      <c r="A36" s="7" t="s">
        <v>15</v>
      </c>
      <c r="B36" s="7" t="s">
        <v>109</v>
      </c>
      <c r="C36" s="1">
        <v>1147</v>
      </c>
      <c r="D36" s="1">
        <v>1200</v>
      </c>
      <c r="E36" s="1">
        <v>1255</v>
      </c>
      <c r="F36" s="1">
        <v>1346</v>
      </c>
      <c r="G36" s="1">
        <v>1393</v>
      </c>
      <c r="H36" s="1">
        <v>1437</v>
      </c>
      <c r="I36" s="1">
        <v>1518</v>
      </c>
      <c r="J36" s="1">
        <v>1586</v>
      </c>
      <c r="K36" s="1">
        <v>1676</v>
      </c>
      <c r="L36" s="1">
        <v>1751</v>
      </c>
      <c r="M36" s="1">
        <v>2089</v>
      </c>
      <c r="N36" s="1">
        <v>2333</v>
      </c>
      <c r="O36" s="1">
        <v>2460</v>
      </c>
    </row>
    <row r="37" spans="1:15" x14ac:dyDescent="0.3">
      <c r="A37" s="7" t="s">
        <v>15</v>
      </c>
      <c r="B37" s="7" t="s">
        <v>110</v>
      </c>
      <c r="C37" s="1">
        <v>364</v>
      </c>
      <c r="D37" s="1">
        <v>389</v>
      </c>
      <c r="E37" s="1">
        <v>416</v>
      </c>
      <c r="F37" s="1">
        <v>439</v>
      </c>
      <c r="G37" s="1">
        <v>447</v>
      </c>
      <c r="H37" s="1">
        <v>472</v>
      </c>
      <c r="I37" s="1">
        <v>488</v>
      </c>
      <c r="J37" s="1">
        <v>499</v>
      </c>
      <c r="K37" s="1">
        <v>509</v>
      </c>
      <c r="L37" s="1">
        <v>521</v>
      </c>
      <c r="M37" s="1">
        <v>603</v>
      </c>
      <c r="N37" s="1">
        <v>660</v>
      </c>
      <c r="O37" s="1">
        <v>683</v>
      </c>
    </row>
    <row r="38" spans="1:15" x14ac:dyDescent="0.3">
      <c r="A38" s="7" t="s">
        <v>15</v>
      </c>
      <c r="B38" s="7" t="s">
        <v>111</v>
      </c>
      <c r="C38" s="1">
        <v>2791</v>
      </c>
      <c r="D38" s="1">
        <v>2760</v>
      </c>
      <c r="E38" s="1">
        <v>2672</v>
      </c>
      <c r="F38" s="1">
        <v>2574</v>
      </c>
      <c r="G38" s="1">
        <v>2546</v>
      </c>
      <c r="H38" s="1">
        <v>2523</v>
      </c>
      <c r="I38" s="1">
        <v>2486</v>
      </c>
      <c r="J38" s="1">
        <v>2437</v>
      </c>
      <c r="K38" s="1">
        <v>2421</v>
      </c>
      <c r="L38" s="1">
        <v>2424</v>
      </c>
      <c r="M38" s="1">
        <v>1858</v>
      </c>
      <c r="N38" s="1">
        <v>1437</v>
      </c>
      <c r="O38" s="1">
        <v>1210</v>
      </c>
    </row>
    <row r="39" spans="1:15" x14ac:dyDescent="0.3">
      <c r="A39" s="7" t="s">
        <v>16</v>
      </c>
      <c r="B39" s="7" t="s">
        <v>103</v>
      </c>
      <c r="C39" s="1">
        <v>17</v>
      </c>
      <c r="D39" s="1">
        <v>19</v>
      </c>
      <c r="E39" s="1">
        <v>20</v>
      </c>
      <c r="F39" s="1">
        <v>22</v>
      </c>
      <c r="G39" s="1">
        <v>22</v>
      </c>
      <c r="H39" s="1">
        <v>23</v>
      </c>
      <c r="I39" s="1">
        <v>27</v>
      </c>
      <c r="J39" s="1">
        <v>27</v>
      </c>
      <c r="K39" s="1">
        <v>32</v>
      </c>
      <c r="L39" s="1">
        <v>33</v>
      </c>
      <c r="M39" s="1">
        <v>40</v>
      </c>
      <c r="N39" s="1">
        <v>44</v>
      </c>
      <c r="O39" s="1">
        <v>47</v>
      </c>
    </row>
    <row r="40" spans="1:15" x14ac:dyDescent="0.3">
      <c r="A40" s="7" t="s">
        <v>16</v>
      </c>
      <c r="B40" s="7" t="s">
        <v>104</v>
      </c>
      <c r="C40" s="1">
        <v>659</v>
      </c>
      <c r="D40" s="1">
        <v>694</v>
      </c>
      <c r="E40" s="1">
        <v>711</v>
      </c>
      <c r="F40" s="1">
        <v>740</v>
      </c>
      <c r="G40" s="1">
        <v>752</v>
      </c>
      <c r="H40" s="1">
        <v>777</v>
      </c>
      <c r="I40" s="1">
        <v>806</v>
      </c>
      <c r="J40" s="1">
        <v>840</v>
      </c>
      <c r="K40" s="1">
        <v>890</v>
      </c>
      <c r="L40" s="1">
        <v>916</v>
      </c>
      <c r="M40" s="1">
        <v>1025</v>
      </c>
      <c r="N40" s="1">
        <v>1106</v>
      </c>
      <c r="O40" s="1">
        <v>1151</v>
      </c>
    </row>
    <row r="41" spans="1:15" x14ac:dyDescent="0.3">
      <c r="A41" s="7" t="s">
        <v>16</v>
      </c>
      <c r="B41" s="7" t="s">
        <v>105</v>
      </c>
      <c r="C41" s="1">
        <v>208</v>
      </c>
      <c r="D41" s="1">
        <v>225</v>
      </c>
      <c r="E41" s="1">
        <v>249</v>
      </c>
      <c r="F41" s="1">
        <v>266</v>
      </c>
      <c r="G41" s="1">
        <v>280</v>
      </c>
      <c r="H41" s="1">
        <v>286</v>
      </c>
      <c r="I41" s="1">
        <v>293</v>
      </c>
      <c r="J41" s="1">
        <v>298</v>
      </c>
      <c r="K41" s="1">
        <v>309</v>
      </c>
      <c r="L41" s="1">
        <v>331</v>
      </c>
      <c r="M41" s="1">
        <v>361</v>
      </c>
      <c r="N41" s="1">
        <v>396</v>
      </c>
      <c r="O41" s="1">
        <v>405</v>
      </c>
    </row>
    <row r="42" spans="1:15" x14ac:dyDescent="0.3">
      <c r="A42" s="7" t="s">
        <v>16</v>
      </c>
      <c r="B42" s="7" t="s">
        <v>106</v>
      </c>
      <c r="C42" s="1">
        <v>0</v>
      </c>
      <c r="D42" s="1">
        <v>0</v>
      </c>
      <c r="E42" s="1">
        <v>1</v>
      </c>
      <c r="F42" s="1">
        <v>1</v>
      </c>
      <c r="G42" s="1">
        <v>1</v>
      </c>
      <c r="H42" s="1">
        <v>1</v>
      </c>
      <c r="I42" s="1">
        <v>2</v>
      </c>
      <c r="J42" s="1">
        <v>1</v>
      </c>
      <c r="K42" s="1">
        <v>1</v>
      </c>
      <c r="L42" s="1">
        <v>1</v>
      </c>
      <c r="M42" s="1">
        <v>1</v>
      </c>
      <c r="N42" s="1">
        <v>2</v>
      </c>
      <c r="O42" s="1">
        <v>2</v>
      </c>
    </row>
    <row r="43" spans="1:15" x14ac:dyDescent="0.3">
      <c r="A43" s="7" t="s">
        <v>16</v>
      </c>
      <c r="B43" s="7" t="s">
        <v>107</v>
      </c>
      <c r="C43" s="1">
        <v>114</v>
      </c>
      <c r="D43" s="1">
        <v>118</v>
      </c>
      <c r="E43" s="1">
        <v>125</v>
      </c>
      <c r="F43" s="1">
        <v>135</v>
      </c>
      <c r="G43" s="1">
        <v>148</v>
      </c>
      <c r="H43" s="1">
        <v>151</v>
      </c>
      <c r="I43" s="1">
        <v>156</v>
      </c>
      <c r="J43" s="1">
        <v>181</v>
      </c>
      <c r="K43" s="1">
        <v>195</v>
      </c>
      <c r="L43" s="1">
        <v>209</v>
      </c>
      <c r="M43" s="1">
        <v>250</v>
      </c>
      <c r="N43" s="1">
        <v>288</v>
      </c>
      <c r="O43" s="1">
        <v>317</v>
      </c>
    </row>
    <row r="44" spans="1:15" x14ac:dyDescent="0.3">
      <c r="A44" s="7" t="s">
        <v>16</v>
      </c>
      <c r="B44" s="7" t="s">
        <v>108</v>
      </c>
      <c r="C44" s="1">
        <v>9</v>
      </c>
      <c r="D44" s="1">
        <v>12</v>
      </c>
      <c r="E44" s="1">
        <v>12</v>
      </c>
      <c r="F44" s="1">
        <v>12</v>
      </c>
      <c r="G44" s="1">
        <v>12</v>
      </c>
      <c r="H44" s="1">
        <v>12</v>
      </c>
      <c r="I44" s="1">
        <v>12</v>
      </c>
      <c r="J44" s="1">
        <v>12</v>
      </c>
      <c r="K44" s="1">
        <v>12</v>
      </c>
      <c r="L44" s="1">
        <v>13</v>
      </c>
      <c r="M44" s="1">
        <v>15</v>
      </c>
      <c r="N44" s="1">
        <v>18</v>
      </c>
      <c r="O44" s="1">
        <v>18</v>
      </c>
    </row>
    <row r="45" spans="1:15" x14ac:dyDescent="0.3">
      <c r="A45" s="7" t="s">
        <v>16</v>
      </c>
      <c r="B45" s="7" t="s">
        <v>17</v>
      </c>
      <c r="C45" s="1">
        <v>20</v>
      </c>
      <c r="D45" s="1">
        <v>19</v>
      </c>
      <c r="E45" s="1">
        <v>21</v>
      </c>
      <c r="F45" s="1">
        <v>19</v>
      </c>
      <c r="G45" s="1">
        <v>21</v>
      </c>
      <c r="H45" s="1">
        <v>26</v>
      </c>
      <c r="I45" s="1">
        <v>28</v>
      </c>
      <c r="J45" s="1">
        <v>28</v>
      </c>
      <c r="K45" s="1">
        <v>27</v>
      </c>
      <c r="L45" s="1">
        <v>27</v>
      </c>
      <c r="M45" s="1">
        <v>28</v>
      </c>
      <c r="N45" s="1">
        <v>30</v>
      </c>
      <c r="O45" s="1">
        <v>31</v>
      </c>
    </row>
    <row r="46" spans="1:15" x14ac:dyDescent="0.3">
      <c r="A46" s="7" t="s">
        <v>16</v>
      </c>
      <c r="B46" s="7" t="s">
        <v>109</v>
      </c>
      <c r="C46" s="1">
        <v>424</v>
      </c>
      <c r="D46" s="1">
        <v>448</v>
      </c>
      <c r="E46" s="1">
        <v>462</v>
      </c>
      <c r="F46" s="1">
        <v>484</v>
      </c>
      <c r="G46" s="1">
        <v>524</v>
      </c>
      <c r="H46" s="1">
        <v>554</v>
      </c>
      <c r="I46" s="1">
        <v>592</v>
      </c>
      <c r="J46" s="1">
        <v>608</v>
      </c>
      <c r="K46" s="1">
        <v>666</v>
      </c>
      <c r="L46" s="1">
        <v>704</v>
      </c>
      <c r="M46" s="1">
        <v>796</v>
      </c>
      <c r="N46" s="1">
        <v>899</v>
      </c>
      <c r="O46" s="1">
        <v>959</v>
      </c>
    </row>
    <row r="47" spans="1:15" x14ac:dyDescent="0.3">
      <c r="A47" s="7" t="s">
        <v>16</v>
      </c>
      <c r="B47" s="7" t="s">
        <v>110</v>
      </c>
      <c r="C47" s="1">
        <v>154</v>
      </c>
      <c r="D47" s="1">
        <v>160</v>
      </c>
      <c r="E47" s="1">
        <v>163</v>
      </c>
      <c r="F47" s="1">
        <v>165</v>
      </c>
      <c r="G47" s="1">
        <v>174</v>
      </c>
      <c r="H47" s="1">
        <v>182</v>
      </c>
      <c r="I47" s="1">
        <v>193</v>
      </c>
      <c r="J47" s="1">
        <v>201</v>
      </c>
      <c r="K47" s="1">
        <v>208</v>
      </c>
      <c r="L47" s="1">
        <v>217</v>
      </c>
      <c r="M47" s="1">
        <v>253</v>
      </c>
      <c r="N47" s="1">
        <v>274</v>
      </c>
      <c r="O47" s="1">
        <v>305</v>
      </c>
    </row>
    <row r="48" spans="1:15" x14ac:dyDescent="0.3">
      <c r="A48" s="7" t="s">
        <v>16</v>
      </c>
      <c r="B48" s="7" t="s">
        <v>111</v>
      </c>
      <c r="C48" s="1">
        <v>1343</v>
      </c>
      <c r="D48" s="1">
        <v>1326</v>
      </c>
      <c r="E48" s="1">
        <v>1272</v>
      </c>
      <c r="F48" s="1">
        <v>1226</v>
      </c>
      <c r="G48" s="1">
        <v>1201</v>
      </c>
      <c r="H48" s="1">
        <v>1181</v>
      </c>
      <c r="I48" s="1">
        <v>1144</v>
      </c>
      <c r="J48" s="1">
        <v>1123</v>
      </c>
      <c r="K48" s="1">
        <v>1126</v>
      </c>
      <c r="L48" s="1">
        <v>1118</v>
      </c>
      <c r="M48" s="1">
        <v>857</v>
      </c>
      <c r="N48" s="1">
        <v>679</v>
      </c>
      <c r="O48" s="1">
        <v>586</v>
      </c>
    </row>
    <row r="49" spans="1:15" x14ac:dyDescent="0.3">
      <c r="A49" s="7" t="s">
        <v>17</v>
      </c>
      <c r="B49" s="7" t="s">
        <v>103</v>
      </c>
      <c r="C49" s="1">
        <v>25</v>
      </c>
      <c r="D49" s="1">
        <v>18</v>
      </c>
      <c r="E49" s="1">
        <v>11</v>
      </c>
      <c r="F49" s="1">
        <v>12</v>
      </c>
      <c r="G49" s="1">
        <v>7</v>
      </c>
      <c r="H49" s="1">
        <v>6</v>
      </c>
      <c r="I49" s="1">
        <v>7</v>
      </c>
      <c r="J49" s="1">
        <v>7</v>
      </c>
      <c r="K49" s="1">
        <v>4</v>
      </c>
      <c r="L49" s="1">
        <v>5</v>
      </c>
      <c r="M49" s="1">
        <v>6</v>
      </c>
      <c r="N49" s="1">
        <v>4</v>
      </c>
      <c r="O49" s="1">
        <v>11</v>
      </c>
    </row>
    <row r="50" spans="1:15" x14ac:dyDescent="0.3">
      <c r="A50" s="7" t="s">
        <v>17</v>
      </c>
      <c r="B50" s="7" t="s">
        <v>104</v>
      </c>
      <c r="C50" s="1">
        <v>1389</v>
      </c>
      <c r="D50" s="1">
        <v>1432</v>
      </c>
      <c r="E50" s="1">
        <v>1318</v>
      </c>
      <c r="F50" s="1">
        <v>967</v>
      </c>
      <c r="G50" s="1">
        <v>817</v>
      </c>
      <c r="H50" s="1">
        <v>775</v>
      </c>
      <c r="I50" s="1">
        <v>776</v>
      </c>
      <c r="J50" s="1">
        <v>763</v>
      </c>
      <c r="K50" s="1">
        <v>826</v>
      </c>
      <c r="L50" s="1">
        <v>749</v>
      </c>
      <c r="M50" s="1">
        <v>699</v>
      </c>
      <c r="N50" s="1">
        <v>702</v>
      </c>
      <c r="O50" s="1">
        <v>817</v>
      </c>
    </row>
    <row r="51" spans="1:15" x14ac:dyDescent="0.3">
      <c r="A51" s="7" t="s">
        <v>17</v>
      </c>
      <c r="B51" s="7" t="s">
        <v>105</v>
      </c>
      <c r="C51" s="1">
        <v>138</v>
      </c>
      <c r="D51" s="1">
        <v>158</v>
      </c>
      <c r="E51" s="1">
        <v>129</v>
      </c>
      <c r="F51" s="1">
        <v>87</v>
      </c>
      <c r="G51" s="1">
        <v>70</v>
      </c>
      <c r="H51" s="1">
        <v>65</v>
      </c>
      <c r="I51" s="1">
        <v>64</v>
      </c>
      <c r="J51" s="1">
        <v>68</v>
      </c>
      <c r="K51" s="1">
        <v>85</v>
      </c>
      <c r="L51" s="1">
        <v>89</v>
      </c>
      <c r="M51" s="1">
        <v>89</v>
      </c>
      <c r="N51" s="1">
        <v>91</v>
      </c>
      <c r="O51" s="1">
        <v>116</v>
      </c>
    </row>
    <row r="52" spans="1:15" x14ac:dyDescent="0.3">
      <c r="A52" s="7" t="s">
        <v>17</v>
      </c>
      <c r="B52" s="7" t="s">
        <v>106</v>
      </c>
      <c r="C52" s="1">
        <v>35</v>
      </c>
      <c r="D52" s="1">
        <v>29</v>
      </c>
      <c r="E52" s="1">
        <v>22</v>
      </c>
      <c r="F52" s="1">
        <v>16</v>
      </c>
      <c r="G52" s="1">
        <v>17</v>
      </c>
      <c r="H52" s="1">
        <v>16</v>
      </c>
      <c r="I52" s="1">
        <v>16</v>
      </c>
      <c r="J52" s="1">
        <v>15</v>
      </c>
      <c r="K52" s="1">
        <v>11</v>
      </c>
      <c r="L52" s="1">
        <v>13</v>
      </c>
      <c r="M52" s="1">
        <v>12</v>
      </c>
      <c r="N52" s="1">
        <v>10</v>
      </c>
      <c r="O52" s="1">
        <v>10</v>
      </c>
    </row>
    <row r="53" spans="1:15" x14ac:dyDescent="0.3">
      <c r="A53" s="7" t="s">
        <v>17</v>
      </c>
      <c r="B53" s="7" t="s">
        <v>107</v>
      </c>
      <c r="C53" s="1">
        <v>329</v>
      </c>
      <c r="D53" s="1">
        <v>348</v>
      </c>
      <c r="E53" s="1">
        <v>292</v>
      </c>
      <c r="F53" s="1">
        <v>197</v>
      </c>
      <c r="G53" s="1">
        <v>153</v>
      </c>
      <c r="H53" s="1">
        <v>152</v>
      </c>
      <c r="I53" s="1">
        <v>163</v>
      </c>
      <c r="J53" s="1">
        <v>174</v>
      </c>
      <c r="K53" s="1">
        <v>217</v>
      </c>
      <c r="L53" s="1">
        <v>214</v>
      </c>
      <c r="M53" s="1">
        <v>220</v>
      </c>
      <c r="N53" s="1">
        <v>251</v>
      </c>
      <c r="O53" s="1">
        <v>262</v>
      </c>
    </row>
    <row r="54" spans="1:15" x14ac:dyDescent="0.3">
      <c r="A54" s="7" t="s">
        <v>17</v>
      </c>
      <c r="B54" s="7" t="s">
        <v>108</v>
      </c>
      <c r="C54" s="1">
        <v>9</v>
      </c>
      <c r="D54" s="1">
        <v>5</v>
      </c>
      <c r="E54" s="1">
        <v>1</v>
      </c>
      <c r="F54" s="1">
        <v>3</v>
      </c>
      <c r="G54" s="1">
        <v>3</v>
      </c>
      <c r="H54" s="1">
        <v>3</v>
      </c>
      <c r="I54" s="1">
        <v>4</v>
      </c>
      <c r="J54" s="1">
        <v>4</v>
      </c>
      <c r="K54" s="1">
        <v>3</v>
      </c>
      <c r="L54" s="1">
        <v>2</v>
      </c>
      <c r="M54" s="1">
        <v>5</v>
      </c>
      <c r="N54" s="1">
        <v>4</v>
      </c>
      <c r="O54" s="1">
        <v>8</v>
      </c>
    </row>
    <row r="55" spans="1:15" x14ac:dyDescent="0.3">
      <c r="A55" s="7" t="s">
        <v>17</v>
      </c>
      <c r="B55" s="7" t="s">
        <v>17</v>
      </c>
      <c r="C55" s="1">
        <v>45</v>
      </c>
      <c r="D55" s="1">
        <v>44</v>
      </c>
      <c r="E55" s="1">
        <v>37</v>
      </c>
      <c r="F55" s="1">
        <v>34</v>
      </c>
      <c r="G55" s="1">
        <v>18</v>
      </c>
      <c r="H55" s="1">
        <v>23</v>
      </c>
      <c r="I55" s="1">
        <v>22</v>
      </c>
      <c r="J55" s="1">
        <v>24</v>
      </c>
      <c r="K55" s="1">
        <v>26</v>
      </c>
      <c r="L55" s="1">
        <v>18</v>
      </c>
      <c r="M55" s="1">
        <v>19</v>
      </c>
      <c r="N55" s="1">
        <v>18</v>
      </c>
      <c r="O55" s="1">
        <v>24</v>
      </c>
    </row>
    <row r="56" spans="1:15" x14ac:dyDescent="0.3">
      <c r="A56" s="7" t="s">
        <v>17</v>
      </c>
      <c r="B56" s="7" t="s">
        <v>109</v>
      </c>
      <c r="C56" s="1">
        <v>446</v>
      </c>
      <c r="D56" s="1">
        <v>428</v>
      </c>
      <c r="E56" s="1">
        <v>376</v>
      </c>
      <c r="F56" s="1">
        <v>295</v>
      </c>
      <c r="G56" s="1">
        <v>254</v>
      </c>
      <c r="H56" s="1">
        <v>258</v>
      </c>
      <c r="I56" s="1">
        <v>271</v>
      </c>
      <c r="J56" s="1">
        <v>265</v>
      </c>
      <c r="K56" s="1">
        <v>312</v>
      </c>
      <c r="L56" s="1">
        <v>294</v>
      </c>
      <c r="M56" s="1">
        <v>296</v>
      </c>
      <c r="N56" s="1">
        <v>323</v>
      </c>
      <c r="O56" s="1">
        <v>419</v>
      </c>
    </row>
    <row r="57" spans="1:15" x14ac:dyDescent="0.3">
      <c r="A57" s="7" t="s">
        <v>17</v>
      </c>
      <c r="B57" s="7" t="s">
        <v>110</v>
      </c>
      <c r="C57" s="1">
        <v>260</v>
      </c>
      <c r="D57" s="1">
        <v>268</v>
      </c>
      <c r="E57" s="1">
        <v>205</v>
      </c>
      <c r="F57" s="1">
        <v>172</v>
      </c>
      <c r="G57" s="1">
        <v>148</v>
      </c>
      <c r="H57" s="1">
        <v>143</v>
      </c>
      <c r="I57" s="1">
        <v>149</v>
      </c>
      <c r="J57" s="1">
        <v>141</v>
      </c>
      <c r="K57" s="1">
        <v>156</v>
      </c>
      <c r="L57" s="1">
        <v>143</v>
      </c>
      <c r="M57" s="1">
        <v>144</v>
      </c>
      <c r="N57" s="1">
        <v>162</v>
      </c>
      <c r="O57" s="1">
        <v>212</v>
      </c>
    </row>
    <row r="58" spans="1:15" x14ac:dyDescent="0.3">
      <c r="A58" s="7" t="s">
        <v>17</v>
      </c>
      <c r="B58" s="7" t="s">
        <v>111</v>
      </c>
      <c r="C58" s="1">
        <v>3004</v>
      </c>
      <c r="D58" s="1">
        <v>2695</v>
      </c>
      <c r="E58" s="1">
        <v>2121</v>
      </c>
      <c r="F58" s="1">
        <v>1123</v>
      </c>
      <c r="G58" s="1">
        <v>634</v>
      </c>
      <c r="H58" s="1">
        <v>436</v>
      </c>
      <c r="I58" s="1">
        <v>346</v>
      </c>
      <c r="J58" s="1">
        <v>295</v>
      </c>
      <c r="K58" s="1">
        <v>297</v>
      </c>
      <c r="L58" s="1">
        <v>267</v>
      </c>
      <c r="M58" s="1">
        <v>144</v>
      </c>
      <c r="N58" s="1">
        <v>104</v>
      </c>
      <c r="O58" s="1">
        <v>88</v>
      </c>
    </row>
    <row r="59" spans="1:15" x14ac:dyDescent="0.3">
      <c r="A59" s="10" t="s">
        <v>18</v>
      </c>
      <c r="B59" s="10" t="s">
        <v>18</v>
      </c>
      <c r="C59" s="5">
        <v>70578</v>
      </c>
      <c r="D59" s="5">
        <v>72765</v>
      </c>
      <c r="E59" s="5">
        <v>73396</v>
      </c>
      <c r="F59" s="5">
        <v>73281</v>
      </c>
      <c r="G59" s="5">
        <v>74656</v>
      </c>
      <c r="H59" s="5">
        <v>76523</v>
      </c>
      <c r="I59" s="5">
        <v>78498</v>
      </c>
      <c r="J59" s="5">
        <v>80290</v>
      </c>
      <c r="K59" s="5">
        <v>83133</v>
      </c>
      <c r="L59" s="5">
        <v>84802</v>
      </c>
      <c r="M59" s="5">
        <v>86961</v>
      </c>
      <c r="N59" s="5">
        <v>89804</v>
      </c>
      <c r="O59" s="5">
        <v>92384</v>
      </c>
    </row>
    <row r="60" spans="1:15" x14ac:dyDescent="0.3">
      <c r="A60" s="15"/>
      <c r="B60" s="15"/>
    </row>
    <row r="61" spans="1:15" x14ac:dyDescent="0.3">
      <c r="A61" s="15"/>
      <c r="B61" s="15"/>
    </row>
    <row r="62" spans="1:15" x14ac:dyDescent="0.3">
      <c r="A62" s="15"/>
      <c r="B62" s="15"/>
      <c r="C62" s="18" t="s">
        <v>37</v>
      </c>
      <c r="D62" s="19"/>
      <c r="E62" s="19"/>
      <c r="F62" s="19"/>
      <c r="G62" s="19"/>
      <c r="H62" s="19"/>
      <c r="I62" s="19"/>
      <c r="J62" s="19"/>
      <c r="K62" s="19"/>
      <c r="L62" s="19"/>
      <c r="M62" s="19"/>
      <c r="N62" s="19"/>
      <c r="O62" s="19"/>
    </row>
    <row r="63" spans="1:15" x14ac:dyDescent="0.3">
      <c r="A63" s="9" t="s">
        <v>41</v>
      </c>
      <c r="B63" s="9" t="s">
        <v>41</v>
      </c>
      <c r="C63" s="4" t="s">
        <v>0</v>
      </c>
      <c r="D63" s="4" t="s">
        <v>1</v>
      </c>
      <c r="E63" s="4" t="s">
        <v>2</v>
      </c>
      <c r="F63" s="4" t="s">
        <v>3</v>
      </c>
      <c r="G63" s="4" t="s">
        <v>4</v>
      </c>
      <c r="H63" s="4" t="s">
        <v>5</v>
      </c>
      <c r="I63" s="4" t="s">
        <v>6</v>
      </c>
      <c r="J63" s="4" t="s">
        <v>7</v>
      </c>
      <c r="K63" s="4" t="s">
        <v>8</v>
      </c>
      <c r="L63" s="4" t="s">
        <v>9</v>
      </c>
      <c r="M63" s="4" t="s">
        <v>10</v>
      </c>
      <c r="N63" s="4" t="s">
        <v>11</v>
      </c>
      <c r="O63" s="4" t="s">
        <v>12</v>
      </c>
    </row>
    <row r="64" spans="1:15" x14ac:dyDescent="0.3">
      <c r="A64" s="8" t="s">
        <v>13</v>
      </c>
      <c r="B64" s="8" t="s">
        <v>103</v>
      </c>
      <c r="C64" s="2">
        <v>6.3306280940024703E-3</v>
      </c>
      <c r="D64" s="2">
        <v>6.6928715606076701E-3</v>
      </c>
      <c r="E64" s="2">
        <v>7.1908869336744403E-3</v>
      </c>
      <c r="F64" s="2">
        <v>7.5374761285089001E-3</v>
      </c>
      <c r="G64" s="2">
        <v>8.2386084449831299E-3</v>
      </c>
      <c r="H64" s="2">
        <v>8.2724674499841198E-3</v>
      </c>
      <c r="I64" s="2">
        <v>8.7726072250451804E-3</v>
      </c>
      <c r="J64" s="2">
        <v>9.2271507402828506E-3</v>
      </c>
      <c r="K64" s="2">
        <v>9.4552989070958507E-3</v>
      </c>
      <c r="L64" s="2">
        <v>9.6721194371026508E-3</v>
      </c>
      <c r="M64" s="2">
        <v>1.09937396760178E-2</v>
      </c>
      <c r="N64" s="2">
        <v>1.2398965189067499E-2</v>
      </c>
      <c r="O64" s="2">
        <v>1.35758998435055E-2</v>
      </c>
    </row>
    <row r="65" spans="1:15" x14ac:dyDescent="0.3">
      <c r="A65" s="8" t="s">
        <v>13</v>
      </c>
      <c r="B65" s="8" t="s">
        <v>104</v>
      </c>
      <c r="C65" s="2">
        <v>0.210235742284547</v>
      </c>
      <c r="D65" s="2">
        <v>0.21587166684372699</v>
      </c>
      <c r="E65" s="2">
        <v>0.22309035280289</v>
      </c>
      <c r="F65" s="2">
        <v>0.22974092038329599</v>
      </c>
      <c r="G65" s="2">
        <v>0.234317161856717</v>
      </c>
      <c r="H65" s="2">
        <v>0.237646872022864</v>
      </c>
      <c r="I65" s="2">
        <v>0.24079880148887201</v>
      </c>
      <c r="J65" s="2">
        <v>0.242408708500437</v>
      </c>
      <c r="K65" s="2">
        <v>0.24309456758058201</v>
      </c>
      <c r="L65" s="2">
        <v>0.24218872776626901</v>
      </c>
      <c r="M65" s="2">
        <v>0.26369706139559401</v>
      </c>
      <c r="N65" s="2">
        <v>0.27683873302682199</v>
      </c>
      <c r="O65" s="2">
        <v>0.278547209181012</v>
      </c>
    </row>
    <row r="66" spans="1:15" x14ac:dyDescent="0.3">
      <c r="A66" s="8" t="s">
        <v>13</v>
      </c>
      <c r="B66" s="8" t="s">
        <v>105</v>
      </c>
      <c r="C66" s="2">
        <v>6.00305489611513E-2</v>
      </c>
      <c r="D66" s="2">
        <v>6.3635397854031703E-2</v>
      </c>
      <c r="E66" s="2">
        <v>6.7241707144215304E-2</v>
      </c>
      <c r="F66" s="2">
        <v>7.0930016393165596E-2</v>
      </c>
      <c r="G66" s="2">
        <v>7.3983686572542298E-2</v>
      </c>
      <c r="H66" s="2">
        <v>7.6405208002540498E-2</v>
      </c>
      <c r="I66" s="2">
        <v>7.8351120515236197E-2</v>
      </c>
      <c r="J66" s="2">
        <v>8.0556644453155593E-2</v>
      </c>
      <c r="K66" s="2">
        <v>8.1975106882815604E-2</v>
      </c>
      <c r="L66" s="2">
        <v>8.3134509607829102E-2</v>
      </c>
      <c r="M66" s="2">
        <v>9.3419025277272694E-2</v>
      </c>
      <c r="N66" s="2">
        <v>0.101577684543517</v>
      </c>
      <c r="O66" s="2">
        <v>0.105998956703182</v>
      </c>
    </row>
    <row r="67" spans="1:15" x14ac:dyDescent="0.3">
      <c r="A67" s="8" t="s">
        <v>13</v>
      </c>
      <c r="B67" s="8" t="s">
        <v>106</v>
      </c>
      <c r="C67" s="2">
        <v>9.6247630615211906E-3</v>
      </c>
      <c r="D67" s="2">
        <v>9.6320691242607701E-3</v>
      </c>
      <c r="E67" s="2">
        <v>9.3516101709564207E-3</v>
      </c>
      <c r="F67" s="2">
        <v>9.3457943925233603E-3</v>
      </c>
      <c r="G67" s="2">
        <v>9.1066924362040204E-3</v>
      </c>
      <c r="H67" s="2">
        <v>9.1140044458558299E-3</v>
      </c>
      <c r="I67" s="2">
        <v>8.9888334594653008E-3</v>
      </c>
      <c r="J67" s="2">
        <v>8.8502246479510299E-3</v>
      </c>
      <c r="K67" s="2">
        <v>8.8862299913910099E-3</v>
      </c>
      <c r="L67" s="2">
        <v>8.6006143295949706E-3</v>
      </c>
      <c r="M67" s="2">
        <v>9.4529504032426007E-3</v>
      </c>
      <c r="N67" s="2">
        <v>9.6510864174363005E-3</v>
      </c>
      <c r="O67" s="2">
        <v>9.8461137193531605E-3</v>
      </c>
    </row>
    <row r="68" spans="1:15" x14ac:dyDescent="0.3">
      <c r="A68" s="8" t="s">
        <v>13</v>
      </c>
      <c r="B68" s="8" t="s">
        <v>107</v>
      </c>
      <c r="C68" s="2">
        <v>3.96032315648061E-2</v>
      </c>
      <c r="D68" s="2">
        <v>4.21934204468997E-2</v>
      </c>
      <c r="E68" s="2">
        <v>4.5928333131665798E-2</v>
      </c>
      <c r="F68" s="2">
        <v>4.8402088861097502E-2</v>
      </c>
      <c r="G68" s="2">
        <v>5.1790218495102701E-2</v>
      </c>
      <c r="H68" s="2">
        <v>5.4874563353445503E-2</v>
      </c>
      <c r="I68" s="2">
        <v>5.8334749100344398E-2</v>
      </c>
      <c r="J68" s="2">
        <v>6.3037119681572801E-2</v>
      </c>
      <c r="K68" s="2">
        <v>6.7369004713057901E-2</v>
      </c>
      <c r="L68" s="2">
        <v>7.0962211586541896E-2</v>
      </c>
      <c r="M68" s="2">
        <v>8.3063810885468006E-2</v>
      </c>
      <c r="N68" s="2">
        <v>9.2677238180770199E-2</v>
      </c>
      <c r="O68" s="2">
        <v>0.100560772039645</v>
      </c>
    </row>
    <row r="69" spans="1:15" x14ac:dyDescent="0.3">
      <c r="A69" s="8" t="s">
        <v>13</v>
      </c>
      <c r="B69" s="8" t="s">
        <v>108</v>
      </c>
      <c r="C69" s="2">
        <v>3.4781648539722802E-3</v>
      </c>
      <c r="D69" s="2">
        <v>3.7713800063741598E-3</v>
      </c>
      <c r="E69" s="2">
        <v>4.0621596860901301E-3</v>
      </c>
      <c r="F69" s="2">
        <v>4.4616450626151303E-3</v>
      </c>
      <c r="G69" s="2">
        <v>5.0119566285583301E-3</v>
      </c>
      <c r="H69" s="2">
        <v>5.2715147665925704E-3</v>
      </c>
      <c r="I69" s="2">
        <v>5.6991057500733596E-3</v>
      </c>
      <c r="J69" s="2">
        <v>5.9554322588426904E-3</v>
      </c>
      <c r="K69" s="2">
        <v>6.1722090087986802E-3</v>
      </c>
      <c r="L69" s="2">
        <v>6.3718837059790001E-3</v>
      </c>
      <c r="M69" s="2">
        <v>7.2042309240571301E-3</v>
      </c>
      <c r="N69" s="2">
        <v>7.9487420076940606E-3</v>
      </c>
      <c r="O69" s="2">
        <v>8.4376630151277998E-3</v>
      </c>
    </row>
    <row r="70" spans="1:15" x14ac:dyDescent="0.3">
      <c r="A70" s="8" t="s">
        <v>13</v>
      </c>
      <c r="B70" s="8" t="s">
        <v>17</v>
      </c>
      <c r="C70" s="2">
        <v>6.5146579804560298E-3</v>
      </c>
      <c r="D70" s="2">
        <v>6.7459895888664599E-3</v>
      </c>
      <c r="E70" s="2">
        <v>7.0007432887936203E-3</v>
      </c>
      <c r="F70" s="2">
        <v>7.2163728853661402E-3</v>
      </c>
      <c r="G70" s="2">
        <v>7.40328234022341E-3</v>
      </c>
      <c r="H70" s="2">
        <v>7.5103207367418203E-3</v>
      </c>
      <c r="I70" s="2">
        <v>7.5988076667644804E-3</v>
      </c>
      <c r="J70" s="2">
        <v>7.7797545457286704E-3</v>
      </c>
      <c r="K70" s="2">
        <v>7.8940072665723109E-3</v>
      </c>
      <c r="L70" s="2">
        <v>8.1291520822915908E-3</v>
      </c>
      <c r="M70" s="2">
        <v>9.2863785899696006E-3</v>
      </c>
      <c r="N70" s="2">
        <v>9.9861935847083902E-3</v>
      </c>
      <c r="O70" s="2">
        <v>9.9895670318205492E-3</v>
      </c>
    </row>
    <row r="71" spans="1:15" x14ac:dyDescent="0.3">
      <c r="A71" s="8" t="s">
        <v>13</v>
      </c>
      <c r="B71" s="8" t="s">
        <v>109</v>
      </c>
      <c r="C71" s="2">
        <v>0.14126134084175301</v>
      </c>
      <c r="D71" s="2">
        <v>0.14304685010092399</v>
      </c>
      <c r="E71" s="2">
        <v>0.14770704050059599</v>
      </c>
      <c r="F71" s="2">
        <v>0.152574741004884</v>
      </c>
      <c r="G71" s="2">
        <v>0.15461722409670101</v>
      </c>
      <c r="H71" s="2">
        <v>0.15876468720228601</v>
      </c>
      <c r="I71" s="2">
        <v>0.161752668077285</v>
      </c>
      <c r="J71" s="2">
        <v>0.16531978409673401</v>
      </c>
      <c r="K71" s="2">
        <v>0.16869245472983799</v>
      </c>
      <c r="L71" s="2">
        <v>0.17221230087863401</v>
      </c>
      <c r="M71" s="2">
        <v>0.198109409919351</v>
      </c>
      <c r="N71" s="2">
        <v>0.21555433427610099</v>
      </c>
      <c r="O71" s="2">
        <v>0.22603025560772</v>
      </c>
    </row>
    <row r="72" spans="1:15" x14ac:dyDescent="0.3">
      <c r="A72" s="8" t="s">
        <v>13</v>
      </c>
      <c r="B72" s="8" t="s">
        <v>110</v>
      </c>
      <c r="C72" s="2">
        <v>5.6276339277498699E-2</v>
      </c>
      <c r="D72" s="2">
        <v>5.72612344629767E-2</v>
      </c>
      <c r="E72" s="2">
        <v>5.94458177041019E-2</v>
      </c>
      <c r="F72" s="2">
        <v>6.1516621317875303E-2</v>
      </c>
      <c r="G72" s="2">
        <v>6.3026173551282497E-2</v>
      </c>
      <c r="H72" s="2">
        <v>6.4655446173388406E-2</v>
      </c>
      <c r="I72" s="2">
        <v>6.5748219994748794E-2</v>
      </c>
      <c r="J72" s="2">
        <v>6.7846696619726796E-2</v>
      </c>
      <c r="K72" s="2">
        <v>6.8813564268308702E-2</v>
      </c>
      <c r="L72" s="2">
        <v>7.0462175869705004E-2</v>
      </c>
      <c r="M72" s="2">
        <v>8.0926139281797899E-2</v>
      </c>
      <c r="N72" s="2">
        <v>8.8548717879978006E-2</v>
      </c>
      <c r="O72" s="2">
        <v>9.2905581637976006E-2</v>
      </c>
    </row>
    <row r="73" spans="1:15" x14ac:dyDescent="0.3">
      <c r="A73" s="8" t="s">
        <v>13</v>
      </c>
      <c r="B73" s="8" t="s">
        <v>111</v>
      </c>
      <c r="C73" s="2">
        <v>0.466644583080292</v>
      </c>
      <c r="D73" s="2">
        <v>0.45114912001133201</v>
      </c>
      <c r="E73" s="2">
        <v>0.42898134863701598</v>
      </c>
      <c r="F73" s="2">
        <v>0.40827432357066801</v>
      </c>
      <c r="G73" s="2">
        <v>0.39250499557768498</v>
      </c>
      <c r="H73" s="2">
        <v>0.37748491584630001</v>
      </c>
      <c r="I73" s="2">
        <v>0.36395508672216498</v>
      </c>
      <c r="J73" s="2">
        <v>0.34901848445556799</v>
      </c>
      <c r="K73" s="2">
        <v>0.33764755665154</v>
      </c>
      <c r="L73" s="2">
        <v>0.32826630473605301</v>
      </c>
      <c r="M73" s="2">
        <v>0.24384725364722901</v>
      </c>
      <c r="N73" s="2">
        <v>0.18481830489390499</v>
      </c>
      <c r="O73" s="2">
        <v>0.154107981220657</v>
      </c>
    </row>
    <row r="74" spans="1:15" x14ac:dyDescent="0.3">
      <c r="A74" s="8" t="s">
        <v>14</v>
      </c>
      <c r="B74" s="8" t="s">
        <v>103</v>
      </c>
      <c r="C74" s="2">
        <v>1.6825574873808201E-3</v>
      </c>
      <c r="D74" s="2">
        <v>1.08283703302653E-3</v>
      </c>
      <c r="E74" s="2">
        <v>1.5991471215351799E-3</v>
      </c>
      <c r="F74" s="2">
        <v>2.63991552270327E-3</v>
      </c>
      <c r="G74" s="2">
        <v>2.5239777889954598E-3</v>
      </c>
      <c r="H74" s="2">
        <v>2.4838549428713402E-3</v>
      </c>
      <c r="I74" s="2">
        <v>2.9013539651837499E-3</v>
      </c>
      <c r="J74" s="2">
        <v>2.8341993386868198E-3</v>
      </c>
      <c r="K74" s="2">
        <v>2.7247956403269801E-3</v>
      </c>
      <c r="L74" s="2">
        <v>2.6258205689277899E-3</v>
      </c>
      <c r="M74" s="2">
        <v>2.9711375212224098E-3</v>
      </c>
      <c r="N74" s="2">
        <v>2.9106029106029099E-3</v>
      </c>
      <c r="O74" s="2">
        <v>2.8688524590163899E-3</v>
      </c>
    </row>
    <row r="75" spans="1:15" x14ac:dyDescent="0.3">
      <c r="A75" s="8" t="s">
        <v>14</v>
      </c>
      <c r="B75" s="8" t="s">
        <v>104</v>
      </c>
      <c r="C75" s="2">
        <v>0.35501962983735302</v>
      </c>
      <c r="D75" s="2">
        <v>0.36708175419599298</v>
      </c>
      <c r="E75" s="2">
        <v>0.38006396588486102</v>
      </c>
      <c r="F75" s="2">
        <v>0.38859556494192199</v>
      </c>
      <c r="G75" s="2">
        <v>0.39979808177687998</v>
      </c>
      <c r="H75" s="2">
        <v>0.41231992051664201</v>
      </c>
      <c r="I75" s="2">
        <v>0.42504835589942003</v>
      </c>
      <c r="J75" s="2">
        <v>0.44449692961738302</v>
      </c>
      <c r="K75" s="2">
        <v>0.451861943687557</v>
      </c>
      <c r="L75" s="2">
        <v>0.45864332603938701</v>
      </c>
      <c r="M75" s="2">
        <v>0.50636672325976195</v>
      </c>
      <c r="N75" s="2">
        <v>0.54220374220374201</v>
      </c>
      <c r="O75" s="2">
        <v>0.55614754098360697</v>
      </c>
    </row>
    <row r="76" spans="1:15" x14ac:dyDescent="0.3">
      <c r="A76" s="8" t="s">
        <v>14</v>
      </c>
      <c r="B76" s="8" t="s">
        <v>105</v>
      </c>
      <c r="C76" s="2">
        <v>2.0190689848569799E-2</v>
      </c>
      <c r="D76" s="2">
        <v>2.0032485110990799E-2</v>
      </c>
      <c r="E76" s="2">
        <v>1.8123667377398699E-2</v>
      </c>
      <c r="F76" s="2">
        <v>1.90073917634636E-2</v>
      </c>
      <c r="G76" s="2">
        <v>1.9687026754164599E-2</v>
      </c>
      <c r="H76" s="2">
        <v>2.1361152508693498E-2</v>
      </c>
      <c r="I76" s="2">
        <v>2.1760154738878101E-2</v>
      </c>
      <c r="J76" s="2">
        <v>2.0784128483703399E-2</v>
      </c>
      <c r="K76" s="2">
        <v>2.0435967302452299E-2</v>
      </c>
      <c r="L76" s="2">
        <v>2.1444201312910301E-2</v>
      </c>
      <c r="M76" s="2">
        <v>2.0373514431239401E-2</v>
      </c>
      <c r="N76" s="2">
        <v>2.0790020790020802E-2</v>
      </c>
      <c r="O76" s="2">
        <v>2.0491803278688499E-2</v>
      </c>
    </row>
    <row r="77" spans="1:15" x14ac:dyDescent="0.3">
      <c r="A77" s="8" t="s">
        <v>14</v>
      </c>
      <c r="B77" s="8" t="s">
        <v>106</v>
      </c>
      <c r="C77" s="2">
        <v>5.6085249579360596E-4</v>
      </c>
      <c r="D77" s="2">
        <v>5.4141851651326499E-4</v>
      </c>
      <c r="E77" s="2">
        <v>5.3304904051172696E-4</v>
      </c>
      <c r="F77" s="2">
        <v>5.2798310454065499E-4</v>
      </c>
      <c r="G77" s="2">
        <v>5.0479555779909104E-4</v>
      </c>
      <c r="H77" s="2">
        <v>4.9677098857426705E-4</v>
      </c>
      <c r="I77" s="2">
        <v>4.8355899419729202E-4</v>
      </c>
      <c r="J77" s="2">
        <v>4.7236655644780401E-4</v>
      </c>
      <c r="K77" s="2">
        <v>4.54132606721163E-4</v>
      </c>
      <c r="L77" s="2">
        <v>4.3763676148796501E-4</v>
      </c>
      <c r="M77" s="2">
        <v>4.2444821731748699E-4</v>
      </c>
      <c r="N77" s="2">
        <v>4.1580041580041599E-4</v>
      </c>
      <c r="O77" s="2">
        <v>4.0983606557377E-4</v>
      </c>
    </row>
    <row r="78" spans="1:15" x14ac:dyDescent="0.3">
      <c r="A78" s="8" t="s">
        <v>14</v>
      </c>
      <c r="B78" s="8" t="s">
        <v>107</v>
      </c>
      <c r="C78" s="2">
        <v>1.6825574873808199E-2</v>
      </c>
      <c r="D78" s="2">
        <v>2.0573903627504098E-2</v>
      </c>
      <c r="E78" s="2">
        <v>1.8123667377398699E-2</v>
      </c>
      <c r="F78" s="2">
        <v>1.6367476240760299E-2</v>
      </c>
      <c r="G78" s="2">
        <v>1.7667844522968199E-2</v>
      </c>
      <c r="H78" s="2">
        <v>1.7386984600099398E-2</v>
      </c>
      <c r="I78" s="2">
        <v>1.7408123791102501E-2</v>
      </c>
      <c r="J78" s="2">
        <v>1.7949929145016499E-2</v>
      </c>
      <c r="K78" s="2">
        <v>2.0435967302452299E-2</v>
      </c>
      <c r="L78" s="2">
        <v>2.1006564551422299E-2</v>
      </c>
      <c r="M78" s="2">
        <v>2.8013582342954198E-2</v>
      </c>
      <c r="N78" s="2">
        <v>2.61954261954262E-2</v>
      </c>
      <c r="O78" s="2">
        <v>2.7868852459016401E-2</v>
      </c>
    </row>
    <row r="79" spans="1:15" x14ac:dyDescent="0.3">
      <c r="A79" s="8" t="s">
        <v>14</v>
      </c>
      <c r="B79" s="8" t="s">
        <v>108</v>
      </c>
      <c r="C79" s="2">
        <v>1.6825574873808201E-3</v>
      </c>
      <c r="D79" s="2">
        <v>1.62425554953979E-3</v>
      </c>
      <c r="E79" s="2">
        <v>1.5991471215351799E-3</v>
      </c>
      <c r="F79" s="2">
        <v>1.5839493136219601E-3</v>
      </c>
      <c r="G79" s="2">
        <v>1.51438667339727E-3</v>
      </c>
      <c r="H79" s="2">
        <v>9.9354197714853496E-4</v>
      </c>
      <c r="I79" s="2">
        <v>9.6711798839458404E-4</v>
      </c>
      <c r="J79" s="2">
        <v>9.4473311289560704E-4</v>
      </c>
      <c r="K79" s="2">
        <v>9.0826521344232502E-4</v>
      </c>
      <c r="L79" s="2">
        <v>8.7527352297593001E-4</v>
      </c>
      <c r="M79" s="2">
        <v>1.2733446519524599E-3</v>
      </c>
      <c r="N79" s="2">
        <v>1.2474012474012501E-3</v>
      </c>
      <c r="O79" s="2">
        <v>8.1967213114754098E-4</v>
      </c>
    </row>
    <row r="80" spans="1:15" x14ac:dyDescent="0.3">
      <c r="A80" s="8" t="s">
        <v>14</v>
      </c>
      <c r="B80" s="8" t="s">
        <v>17</v>
      </c>
      <c r="C80" s="2">
        <v>2.8042624789680298E-3</v>
      </c>
      <c r="D80" s="2">
        <v>2.7070925825663202E-3</v>
      </c>
      <c r="E80" s="2">
        <v>2.6652452025586401E-3</v>
      </c>
      <c r="F80" s="2">
        <v>2.63991552270327E-3</v>
      </c>
      <c r="G80" s="2">
        <v>3.0287733467945499E-3</v>
      </c>
      <c r="H80" s="2">
        <v>2.4838549428713402E-3</v>
      </c>
      <c r="I80" s="2">
        <v>2.4177949709864601E-3</v>
      </c>
      <c r="J80" s="2">
        <v>2.8341993386868198E-3</v>
      </c>
      <c r="K80" s="2">
        <v>3.1789282470481399E-3</v>
      </c>
      <c r="L80" s="2">
        <v>3.50109409190372E-3</v>
      </c>
      <c r="M80" s="2">
        <v>2.5466893039049199E-3</v>
      </c>
      <c r="N80" s="2">
        <v>3.3264033264033301E-3</v>
      </c>
      <c r="O80" s="2">
        <v>3.6885245901639302E-3</v>
      </c>
    </row>
    <row r="81" spans="1:15" x14ac:dyDescent="0.3">
      <c r="A81" s="8" t="s">
        <v>14</v>
      </c>
      <c r="B81" s="8" t="s">
        <v>109</v>
      </c>
      <c r="C81" s="2">
        <v>0.12843522153673601</v>
      </c>
      <c r="D81" s="2">
        <v>0.13156469951272301</v>
      </c>
      <c r="E81" s="2">
        <v>0.137526652452026</v>
      </c>
      <c r="F81" s="2">
        <v>0.142027455121436</v>
      </c>
      <c r="G81" s="2">
        <v>0.144876325088339</v>
      </c>
      <c r="H81" s="2">
        <v>0.14605067064083499</v>
      </c>
      <c r="I81" s="2">
        <v>0.145067698259188</v>
      </c>
      <c r="J81" s="2">
        <v>0.14359943316013199</v>
      </c>
      <c r="K81" s="2">
        <v>0.14668483197093601</v>
      </c>
      <c r="L81" s="2">
        <v>0.14835886214442001</v>
      </c>
      <c r="M81" s="2">
        <v>0.16893039049236</v>
      </c>
      <c r="N81" s="2">
        <v>0.18461538461538499</v>
      </c>
      <c r="O81" s="2">
        <v>0.19016393442623</v>
      </c>
    </row>
    <row r="82" spans="1:15" x14ac:dyDescent="0.3">
      <c r="A82" s="8" t="s">
        <v>14</v>
      </c>
      <c r="B82" s="8" t="s">
        <v>110</v>
      </c>
      <c r="C82" s="2">
        <v>5.4402692091979801E-2</v>
      </c>
      <c r="D82" s="2">
        <v>5.5766107200866298E-2</v>
      </c>
      <c r="E82" s="2">
        <v>5.7036247334754799E-2</v>
      </c>
      <c r="F82" s="2">
        <v>5.9134107708553298E-2</v>
      </c>
      <c r="G82" s="2">
        <v>6.1585058051489103E-2</v>
      </c>
      <c r="H82" s="2">
        <v>6.2096373571783402E-2</v>
      </c>
      <c r="I82" s="2">
        <v>6.2379110251450702E-2</v>
      </c>
      <c r="J82" s="2">
        <v>6.1880018894662298E-2</v>
      </c>
      <c r="K82" s="2">
        <v>5.67665758401453E-2</v>
      </c>
      <c r="L82" s="2">
        <v>5.9518599562363203E-2</v>
      </c>
      <c r="M82" s="2">
        <v>6.8760611205432906E-2</v>
      </c>
      <c r="N82" s="2">
        <v>7.5259875259875306E-2</v>
      </c>
      <c r="O82" s="2">
        <v>7.7459016393442603E-2</v>
      </c>
    </row>
    <row r="83" spans="1:15" x14ac:dyDescent="0.3">
      <c r="A83" s="8" t="s">
        <v>14</v>
      </c>
      <c r="B83" s="8" t="s">
        <v>111</v>
      </c>
      <c r="C83" s="2">
        <v>0.41839596186202999</v>
      </c>
      <c r="D83" s="2">
        <v>0.39902544667027601</v>
      </c>
      <c r="E83" s="2">
        <v>0.38272921108741997</v>
      </c>
      <c r="F83" s="2">
        <v>0.367476240760296</v>
      </c>
      <c r="G83" s="2">
        <v>0.34881373043917202</v>
      </c>
      <c r="H83" s="2">
        <v>0.334326875310482</v>
      </c>
      <c r="I83" s="2">
        <v>0.32156673114119899</v>
      </c>
      <c r="J83" s="2">
        <v>0.30420406235238501</v>
      </c>
      <c r="K83" s="2">
        <v>0.29654859218891899</v>
      </c>
      <c r="L83" s="2">
        <v>0.28358862144420099</v>
      </c>
      <c r="M83" s="2">
        <v>0.20033955857385399</v>
      </c>
      <c r="N83" s="2">
        <v>0.14303534303534299</v>
      </c>
      <c r="O83" s="2">
        <v>0.120081967213115</v>
      </c>
    </row>
    <row r="84" spans="1:15" x14ac:dyDescent="0.3">
      <c r="A84" s="8" t="s">
        <v>15</v>
      </c>
      <c r="B84" s="8" t="s">
        <v>103</v>
      </c>
      <c r="C84" s="2">
        <v>2.2306108442004102E-3</v>
      </c>
      <c r="D84" s="2">
        <v>2.3356690023356701E-3</v>
      </c>
      <c r="E84" s="2">
        <v>2.2872079725534998E-3</v>
      </c>
      <c r="F84" s="2">
        <v>2.4038461538461501E-3</v>
      </c>
      <c r="G84" s="2">
        <v>2.67085624509034E-3</v>
      </c>
      <c r="H84" s="2">
        <v>2.7863777089783301E-3</v>
      </c>
      <c r="I84" s="2">
        <v>3.32728372655777E-3</v>
      </c>
      <c r="J84" s="2">
        <v>3.5440047253396298E-3</v>
      </c>
      <c r="K84" s="2">
        <v>4.28877769835597E-3</v>
      </c>
      <c r="L84" s="2">
        <v>4.1905294035479799E-3</v>
      </c>
      <c r="M84" s="2">
        <v>4.7918948521358199E-3</v>
      </c>
      <c r="N84" s="2">
        <v>5.4119875524286298E-3</v>
      </c>
      <c r="O84" s="2">
        <v>6.2867843766720201E-3</v>
      </c>
    </row>
    <row r="85" spans="1:15" x14ac:dyDescent="0.3">
      <c r="A85" s="8" t="s">
        <v>15</v>
      </c>
      <c r="B85" s="8" t="s">
        <v>104</v>
      </c>
      <c r="C85" s="2">
        <v>0.20693205216197699</v>
      </c>
      <c r="D85" s="2">
        <v>0.21187854521187899</v>
      </c>
      <c r="E85" s="2">
        <v>0.221042313347492</v>
      </c>
      <c r="F85" s="2">
        <v>0.229647435897436</v>
      </c>
      <c r="G85" s="2">
        <v>0.23597800471327601</v>
      </c>
      <c r="H85" s="2">
        <v>0.23715170278637801</v>
      </c>
      <c r="I85" s="2">
        <v>0.24047186932849399</v>
      </c>
      <c r="J85" s="2">
        <v>0.24970466627288801</v>
      </c>
      <c r="K85" s="2">
        <v>0.25503931379556799</v>
      </c>
      <c r="L85" s="2">
        <v>0.256460399497136</v>
      </c>
      <c r="M85" s="2">
        <v>0.279709748083242</v>
      </c>
      <c r="N85" s="2">
        <v>0.29684751725071001</v>
      </c>
      <c r="O85" s="2">
        <v>0.30858747993579499</v>
      </c>
    </row>
    <row r="86" spans="1:15" x14ac:dyDescent="0.3">
      <c r="A86" s="8" t="s">
        <v>15</v>
      </c>
      <c r="B86" s="8" t="s">
        <v>105</v>
      </c>
      <c r="C86" s="2">
        <v>2.6424159231297199E-2</v>
      </c>
      <c r="D86" s="2">
        <v>2.9696363029696402E-2</v>
      </c>
      <c r="E86" s="2">
        <v>3.3164515602025803E-2</v>
      </c>
      <c r="F86" s="2">
        <v>3.4615384615384603E-2</v>
      </c>
      <c r="G86" s="2">
        <v>3.6606441476826401E-2</v>
      </c>
      <c r="H86" s="2">
        <v>3.6842105263157898E-2</v>
      </c>
      <c r="I86" s="2">
        <v>3.78100423472474E-2</v>
      </c>
      <c r="J86" s="2">
        <v>3.7802717070289399E-2</v>
      </c>
      <c r="K86" s="2">
        <v>3.9599714081486798E-2</v>
      </c>
      <c r="L86" s="2">
        <v>3.92512920798994E-2</v>
      </c>
      <c r="M86" s="2">
        <v>4.2716319824753601E-2</v>
      </c>
      <c r="N86" s="2">
        <v>4.4648897307536198E-2</v>
      </c>
      <c r="O86" s="2">
        <v>4.5880149812734097E-2</v>
      </c>
    </row>
    <row r="87" spans="1:15" x14ac:dyDescent="0.3">
      <c r="A87" s="8" t="s">
        <v>15</v>
      </c>
      <c r="B87" s="8" t="s">
        <v>106</v>
      </c>
      <c r="C87" s="2">
        <v>2.57378174330817E-3</v>
      </c>
      <c r="D87" s="2">
        <v>2.66933600266934E-3</v>
      </c>
      <c r="E87" s="2">
        <v>2.7773239666721099E-3</v>
      </c>
      <c r="F87" s="2">
        <v>2.24358974358974E-3</v>
      </c>
      <c r="G87" s="2">
        <v>2.19952867242734E-3</v>
      </c>
      <c r="H87" s="2">
        <v>2.1671826625386998E-3</v>
      </c>
      <c r="I87" s="2">
        <v>2.11736237144586E-3</v>
      </c>
      <c r="J87" s="2">
        <v>2.36266981689309E-3</v>
      </c>
      <c r="K87" s="2">
        <v>2.1443888491779802E-3</v>
      </c>
      <c r="L87" s="2">
        <v>2.5143176421287901E-3</v>
      </c>
      <c r="M87" s="2">
        <v>3.0120481927710802E-3</v>
      </c>
      <c r="N87" s="2">
        <v>3.1118928426464602E-3</v>
      </c>
      <c r="O87" s="2">
        <v>3.2102728731942202E-3</v>
      </c>
    </row>
    <row r="88" spans="1:15" x14ac:dyDescent="0.3">
      <c r="A88" s="8" t="s">
        <v>15</v>
      </c>
      <c r="B88" s="8" t="s">
        <v>107</v>
      </c>
      <c r="C88" s="2">
        <v>1.7330130404941701E-2</v>
      </c>
      <c r="D88" s="2">
        <v>2.1521521521521501E-2</v>
      </c>
      <c r="E88" s="2">
        <v>2.4995915700048998E-2</v>
      </c>
      <c r="F88" s="2">
        <v>2.62820512820513E-2</v>
      </c>
      <c r="G88" s="2">
        <v>2.7651217596229401E-2</v>
      </c>
      <c r="H88" s="2">
        <v>2.9411764705882401E-2</v>
      </c>
      <c r="I88" s="2">
        <v>3.1155474894131899E-2</v>
      </c>
      <c r="J88" s="2">
        <v>3.2782043709391598E-2</v>
      </c>
      <c r="K88" s="2">
        <v>3.4453180843459601E-2</v>
      </c>
      <c r="L88" s="2">
        <v>3.5340131303254599E-2</v>
      </c>
      <c r="M88" s="2">
        <v>4.0115005476451297E-2</v>
      </c>
      <c r="N88" s="2">
        <v>4.4107698552293302E-2</v>
      </c>
      <c r="O88" s="2">
        <v>4.62814339218834E-2</v>
      </c>
    </row>
    <row r="89" spans="1:15" x14ac:dyDescent="0.3">
      <c r="A89" s="8" t="s">
        <v>15</v>
      </c>
      <c r="B89" s="8" t="s">
        <v>108</v>
      </c>
      <c r="C89" s="2">
        <v>1.7158544955387801E-3</v>
      </c>
      <c r="D89" s="2">
        <v>1.6683350016683299E-3</v>
      </c>
      <c r="E89" s="2">
        <v>1.63371998039536E-3</v>
      </c>
      <c r="F89" s="2">
        <v>1.6025641025640999E-3</v>
      </c>
      <c r="G89" s="2">
        <v>1.57109190887667E-3</v>
      </c>
      <c r="H89" s="2">
        <v>1.7027863777089799E-3</v>
      </c>
      <c r="I89" s="2">
        <v>1.66364186327889E-3</v>
      </c>
      <c r="J89" s="2">
        <v>2.21500295333727E-3</v>
      </c>
      <c r="K89" s="2">
        <v>2.4303073624017198E-3</v>
      </c>
      <c r="L89" s="2">
        <v>2.5143176421287901E-3</v>
      </c>
      <c r="M89" s="2">
        <v>2.32749178532311E-3</v>
      </c>
      <c r="N89" s="2">
        <v>2.4353943985928801E-3</v>
      </c>
      <c r="O89" s="2">
        <v>3.34403424291065E-3</v>
      </c>
    </row>
    <row r="90" spans="1:15" x14ac:dyDescent="0.3">
      <c r="A90" s="8" t="s">
        <v>15</v>
      </c>
      <c r="B90" s="8" t="s">
        <v>17</v>
      </c>
      <c r="C90" s="2">
        <v>4.6328071379546998E-3</v>
      </c>
      <c r="D90" s="2">
        <v>4.6713380046713403E-3</v>
      </c>
      <c r="E90" s="2">
        <v>4.5744159451070101E-3</v>
      </c>
      <c r="F90" s="2">
        <v>4.6474358974359E-3</v>
      </c>
      <c r="G90" s="2">
        <v>4.2419481539670099E-3</v>
      </c>
      <c r="H90" s="2">
        <v>3.8699690402476802E-3</v>
      </c>
      <c r="I90" s="2">
        <v>4.0834845735027202E-3</v>
      </c>
      <c r="J90" s="2">
        <v>3.8393384524512699E-3</v>
      </c>
      <c r="K90" s="2">
        <v>3.5739814152966399E-3</v>
      </c>
      <c r="L90" s="2">
        <v>3.7714764631931802E-3</v>
      </c>
      <c r="M90" s="2">
        <v>4.3811610076670299E-3</v>
      </c>
      <c r="N90" s="2">
        <v>4.0589906643214704E-3</v>
      </c>
      <c r="O90" s="2">
        <v>4.1466024612092003E-3</v>
      </c>
    </row>
    <row r="91" spans="1:15" x14ac:dyDescent="0.3">
      <c r="A91" s="8" t="s">
        <v>15</v>
      </c>
      <c r="B91" s="8" t="s">
        <v>109</v>
      </c>
      <c r="C91" s="2">
        <v>0.19680851063829799</v>
      </c>
      <c r="D91" s="2">
        <v>0.20020020020019999</v>
      </c>
      <c r="E91" s="2">
        <v>0.205031857539618</v>
      </c>
      <c r="F91" s="2">
        <v>0.21570512820512799</v>
      </c>
      <c r="G91" s="2">
        <v>0.21885310290651999</v>
      </c>
      <c r="H91" s="2">
        <v>0.222445820433437</v>
      </c>
      <c r="I91" s="2">
        <v>0.229582577132486</v>
      </c>
      <c r="J91" s="2">
        <v>0.234199645599527</v>
      </c>
      <c r="K91" s="2">
        <v>0.239599714081487</v>
      </c>
      <c r="L91" s="2">
        <v>0.244587232853751</v>
      </c>
      <c r="M91" s="2">
        <v>0.286007667031763</v>
      </c>
      <c r="N91" s="2">
        <v>0.31565417399540002</v>
      </c>
      <c r="O91" s="2">
        <v>0.32905296950240798</v>
      </c>
    </row>
    <row r="92" spans="1:15" x14ac:dyDescent="0.3">
      <c r="A92" s="8" t="s">
        <v>15</v>
      </c>
      <c r="B92" s="8" t="s">
        <v>110</v>
      </c>
      <c r="C92" s="2">
        <v>6.2457103637611498E-2</v>
      </c>
      <c r="D92" s="2">
        <v>6.4898231564898198E-2</v>
      </c>
      <c r="E92" s="2">
        <v>6.7962751184447001E-2</v>
      </c>
      <c r="F92" s="2">
        <v>7.0352564102564102E-2</v>
      </c>
      <c r="G92" s="2">
        <v>7.02278083267871E-2</v>
      </c>
      <c r="H92" s="2">
        <v>7.3065015479876205E-2</v>
      </c>
      <c r="I92" s="2">
        <v>7.3805202661826996E-2</v>
      </c>
      <c r="J92" s="2">
        <v>7.3685764914353205E-2</v>
      </c>
      <c r="K92" s="2">
        <v>7.2766261615439601E-2</v>
      </c>
      <c r="L92" s="2">
        <v>7.2775527308283294E-2</v>
      </c>
      <c r="M92" s="2">
        <v>8.2557502738225597E-2</v>
      </c>
      <c r="N92" s="2">
        <v>8.9297794615072396E-2</v>
      </c>
      <c r="O92" s="2">
        <v>9.1359015516318906E-2</v>
      </c>
    </row>
    <row r="93" spans="1:15" x14ac:dyDescent="0.3">
      <c r="A93" s="8" t="s">
        <v>15</v>
      </c>
      <c r="B93" s="8" t="s">
        <v>111</v>
      </c>
      <c r="C93" s="2">
        <v>0.47889498970487299</v>
      </c>
      <c r="D93" s="2">
        <v>0.46046046046046002</v>
      </c>
      <c r="E93" s="2">
        <v>0.43652997876164001</v>
      </c>
      <c r="F93" s="2">
        <v>0.41249999999999998</v>
      </c>
      <c r="G93" s="2">
        <v>0.4</v>
      </c>
      <c r="H93" s="2">
        <v>0.39055727554179598</v>
      </c>
      <c r="I93" s="2">
        <v>0.37598306110102803</v>
      </c>
      <c r="J93" s="2">
        <v>0.359864146485529</v>
      </c>
      <c r="K93" s="2">
        <v>0.34610436025732699</v>
      </c>
      <c r="L93" s="2">
        <v>0.33859477580667702</v>
      </c>
      <c r="M93" s="2">
        <v>0.254381161007667</v>
      </c>
      <c r="N93" s="2">
        <v>0.194425652820999</v>
      </c>
      <c r="O93" s="2">
        <v>0.161851257356875</v>
      </c>
    </row>
    <row r="94" spans="1:15" x14ac:dyDescent="0.3">
      <c r="A94" s="8" t="s">
        <v>16</v>
      </c>
      <c r="B94" s="8" t="s">
        <v>103</v>
      </c>
      <c r="C94" s="2">
        <v>5.7666214382632299E-3</v>
      </c>
      <c r="D94" s="2">
        <v>6.2893081761006301E-3</v>
      </c>
      <c r="E94" s="2">
        <v>6.5876152832674596E-3</v>
      </c>
      <c r="F94" s="2">
        <v>7.1661237785016303E-3</v>
      </c>
      <c r="G94" s="2">
        <v>7.0175438596491203E-3</v>
      </c>
      <c r="H94" s="2">
        <v>7.2032571249608501E-3</v>
      </c>
      <c r="I94" s="2">
        <v>8.3000307408545998E-3</v>
      </c>
      <c r="J94" s="2">
        <v>8.1349804157878902E-3</v>
      </c>
      <c r="K94" s="2">
        <v>9.2325447201384893E-3</v>
      </c>
      <c r="L94" s="2">
        <v>9.2462874754833304E-3</v>
      </c>
      <c r="M94" s="2">
        <v>1.10314396028682E-2</v>
      </c>
      <c r="N94" s="2">
        <v>1.1777301927194899E-2</v>
      </c>
      <c r="O94" s="2">
        <v>1.2300444909709499E-2</v>
      </c>
    </row>
    <row r="95" spans="1:15" x14ac:dyDescent="0.3">
      <c r="A95" s="8" t="s">
        <v>16</v>
      </c>
      <c r="B95" s="8" t="s">
        <v>104</v>
      </c>
      <c r="C95" s="2">
        <v>0.223541383989145</v>
      </c>
      <c r="D95" s="2">
        <v>0.22972525653757001</v>
      </c>
      <c r="E95" s="2">
        <v>0.234189723320158</v>
      </c>
      <c r="F95" s="2">
        <v>0.24104234527687299</v>
      </c>
      <c r="G95" s="2">
        <v>0.23987240829346099</v>
      </c>
      <c r="H95" s="2">
        <v>0.24334481678672101</v>
      </c>
      <c r="I95" s="2">
        <v>0.24777128804180801</v>
      </c>
      <c r="J95" s="2">
        <v>0.25308827960229002</v>
      </c>
      <c r="K95" s="2">
        <v>0.25678015002885202</v>
      </c>
      <c r="L95" s="2">
        <v>0.256654525077052</v>
      </c>
      <c r="M95" s="2">
        <v>0.282680639823497</v>
      </c>
      <c r="N95" s="2">
        <v>0.29603854389721601</v>
      </c>
      <c r="O95" s="2">
        <v>0.30123004449097102</v>
      </c>
    </row>
    <row r="96" spans="1:15" x14ac:dyDescent="0.3">
      <c r="A96" s="8" t="s">
        <v>16</v>
      </c>
      <c r="B96" s="8" t="s">
        <v>105</v>
      </c>
      <c r="C96" s="2">
        <v>7.0556309362279496E-2</v>
      </c>
      <c r="D96" s="2">
        <v>7.4478649453823195E-2</v>
      </c>
      <c r="E96" s="2">
        <v>8.2015810276679799E-2</v>
      </c>
      <c r="F96" s="2">
        <v>8.6644951140065193E-2</v>
      </c>
      <c r="G96" s="2">
        <v>8.9314194577352499E-2</v>
      </c>
      <c r="H96" s="2">
        <v>8.9570936423426201E-2</v>
      </c>
      <c r="I96" s="2">
        <v>9.0070703965570195E-2</v>
      </c>
      <c r="J96" s="2">
        <v>8.9786080144621902E-2</v>
      </c>
      <c r="K96" s="2">
        <v>8.9151759953837298E-2</v>
      </c>
      <c r="L96" s="2">
        <v>9.2743065284393397E-2</v>
      </c>
      <c r="M96" s="2">
        <v>9.9558742415885304E-2</v>
      </c>
      <c r="N96" s="2">
        <v>0.10599571734475401</v>
      </c>
      <c r="O96" s="2">
        <v>0.105993195498561</v>
      </c>
    </row>
    <row r="97" spans="1:15" x14ac:dyDescent="0.3">
      <c r="A97" s="8" t="s">
        <v>16</v>
      </c>
      <c r="B97" s="8" t="s">
        <v>106</v>
      </c>
      <c r="C97" s="2">
        <v>0</v>
      </c>
      <c r="D97" s="2">
        <v>0</v>
      </c>
      <c r="E97" s="2">
        <v>3.2938076416337298E-4</v>
      </c>
      <c r="F97" s="2">
        <v>3.2573289902280099E-4</v>
      </c>
      <c r="G97" s="2">
        <v>3.1897926634768701E-4</v>
      </c>
      <c r="H97" s="2">
        <v>3.13185092389602E-4</v>
      </c>
      <c r="I97" s="2">
        <v>6.1481709191515499E-4</v>
      </c>
      <c r="J97" s="2">
        <v>3.0129557095510701E-4</v>
      </c>
      <c r="K97" s="2">
        <v>2.8851702250432801E-4</v>
      </c>
      <c r="L97" s="2">
        <v>2.80190529560101E-4</v>
      </c>
      <c r="M97" s="2">
        <v>2.75785990071704E-4</v>
      </c>
      <c r="N97" s="2">
        <v>5.3533190578158505E-4</v>
      </c>
      <c r="O97" s="2">
        <v>5.2342318764721295E-4</v>
      </c>
    </row>
    <row r="98" spans="1:15" x14ac:dyDescent="0.3">
      <c r="A98" s="8" t="s">
        <v>16</v>
      </c>
      <c r="B98" s="8" t="s">
        <v>107</v>
      </c>
      <c r="C98" s="2">
        <v>3.8670284938941701E-2</v>
      </c>
      <c r="D98" s="2">
        <v>3.9059913935782897E-2</v>
      </c>
      <c r="E98" s="2">
        <v>4.1172595520421601E-2</v>
      </c>
      <c r="F98" s="2">
        <v>4.3973941368078202E-2</v>
      </c>
      <c r="G98" s="2">
        <v>4.72089314194577E-2</v>
      </c>
      <c r="H98" s="2">
        <v>4.72909489508299E-2</v>
      </c>
      <c r="I98" s="2">
        <v>4.7955733169382099E-2</v>
      </c>
      <c r="J98" s="2">
        <v>5.4534498342874403E-2</v>
      </c>
      <c r="K98" s="2">
        <v>5.6260819388343902E-2</v>
      </c>
      <c r="L98" s="2">
        <v>5.8559820678061099E-2</v>
      </c>
      <c r="M98" s="2">
        <v>6.89464975179261E-2</v>
      </c>
      <c r="N98" s="2">
        <v>7.7087794432548207E-2</v>
      </c>
      <c r="O98" s="2">
        <v>8.2962575242083197E-2</v>
      </c>
    </row>
    <row r="99" spans="1:15" x14ac:dyDescent="0.3">
      <c r="A99" s="8" t="s">
        <v>16</v>
      </c>
      <c r="B99" s="8" t="s">
        <v>108</v>
      </c>
      <c r="C99" s="2">
        <v>3.05291723202171E-3</v>
      </c>
      <c r="D99" s="2">
        <v>3.9721946375372401E-3</v>
      </c>
      <c r="E99" s="2">
        <v>3.9525691699604697E-3</v>
      </c>
      <c r="F99" s="2">
        <v>3.9087947882736201E-3</v>
      </c>
      <c r="G99" s="2">
        <v>3.8277511961722502E-3</v>
      </c>
      <c r="H99" s="2">
        <v>3.7582211086752298E-3</v>
      </c>
      <c r="I99" s="2">
        <v>3.6889025514909302E-3</v>
      </c>
      <c r="J99" s="2">
        <v>3.6155468514612798E-3</v>
      </c>
      <c r="K99" s="2">
        <v>3.46220427005193E-3</v>
      </c>
      <c r="L99" s="2">
        <v>3.64247688428131E-3</v>
      </c>
      <c r="M99" s="2">
        <v>4.1367898510755704E-3</v>
      </c>
      <c r="N99" s="2">
        <v>4.8179871520342603E-3</v>
      </c>
      <c r="O99" s="2">
        <v>4.7108086888249098E-3</v>
      </c>
    </row>
    <row r="100" spans="1:15" x14ac:dyDescent="0.3">
      <c r="A100" s="8" t="s">
        <v>16</v>
      </c>
      <c r="B100" s="8" t="s">
        <v>17</v>
      </c>
      <c r="C100" s="2">
        <v>6.7842605156038004E-3</v>
      </c>
      <c r="D100" s="2">
        <v>6.2893081761006301E-3</v>
      </c>
      <c r="E100" s="2">
        <v>6.91699604743083E-3</v>
      </c>
      <c r="F100" s="2">
        <v>6.18892508143322E-3</v>
      </c>
      <c r="G100" s="2">
        <v>6.6985645933014398E-3</v>
      </c>
      <c r="H100" s="2">
        <v>8.1428124021296604E-3</v>
      </c>
      <c r="I100" s="2">
        <v>8.6074392868121692E-3</v>
      </c>
      <c r="J100" s="2">
        <v>8.4362759867429894E-3</v>
      </c>
      <c r="K100" s="2">
        <v>7.78995960761685E-3</v>
      </c>
      <c r="L100" s="2">
        <v>7.5651442981227203E-3</v>
      </c>
      <c r="M100" s="2">
        <v>7.7220077220077196E-3</v>
      </c>
      <c r="N100" s="2">
        <v>8.0299785867237704E-3</v>
      </c>
      <c r="O100" s="2">
        <v>8.1130594085317993E-3</v>
      </c>
    </row>
    <row r="101" spans="1:15" x14ac:dyDescent="0.3">
      <c r="A101" s="8" t="s">
        <v>16</v>
      </c>
      <c r="B101" s="8" t="s">
        <v>109</v>
      </c>
      <c r="C101" s="2">
        <v>0.143826322930801</v>
      </c>
      <c r="D101" s="2">
        <v>0.14829526646805699</v>
      </c>
      <c r="E101" s="2">
        <v>0.15217391304347799</v>
      </c>
      <c r="F101" s="2">
        <v>0.15765472312703599</v>
      </c>
      <c r="G101" s="2">
        <v>0.16714513556618801</v>
      </c>
      <c r="H101" s="2">
        <v>0.17350454118384001</v>
      </c>
      <c r="I101" s="2">
        <v>0.18198585920688601</v>
      </c>
      <c r="J101" s="2">
        <v>0.18318770714070501</v>
      </c>
      <c r="K101" s="2">
        <v>0.19215233698788201</v>
      </c>
      <c r="L101" s="2">
        <v>0.19725413281031101</v>
      </c>
      <c r="M101" s="2">
        <v>0.219525648097077</v>
      </c>
      <c r="N101" s="2">
        <v>0.240631691648822</v>
      </c>
      <c r="O101" s="2">
        <v>0.25098141847683902</v>
      </c>
    </row>
    <row r="102" spans="1:15" x14ac:dyDescent="0.3">
      <c r="A102" s="8" t="s">
        <v>16</v>
      </c>
      <c r="B102" s="8" t="s">
        <v>110</v>
      </c>
      <c r="C102" s="2">
        <v>5.22388059701493E-2</v>
      </c>
      <c r="D102" s="2">
        <v>5.2962595167163201E-2</v>
      </c>
      <c r="E102" s="2">
        <v>5.3689064558629797E-2</v>
      </c>
      <c r="F102" s="2">
        <v>5.3745928338762197E-2</v>
      </c>
      <c r="G102" s="2">
        <v>5.5502392344497602E-2</v>
      </c>
      <c r="H102" s="2">
        <v>5.6999686814907601E-2</v>
      </c>
      <c r="I102" s="2">
        <v>5.9329849369812497E-2</v>
      </c>
      <c r="J102" s="2">
        <v>6.0560409761976498E-2</v>
      </c>
      <c r="K102" s="2">
        <v>6.0011540680900199E-2</v>
      </c>
      <c r="L102" s="2">
        <v>6.0801344914541901E-2</v>
      </c>
      <c r="M102" s="2">
        <v>6.9773855488141204E-2</v>
      </c>
      <c r="N102" s="2">
        <v>7.33404710920771E-2</v>
      </c>
      <c r="O102" s="2">
        <v>7.9822036116200007E-2</v>
      </c>
    </row>
    <row r="103" spans="1:15" x14ac:dyDescent="0.3">
      <c r="A103" s="8" t="s">
        <v>16</v>
      </c>
      <c r="B103" s="8" t="s">
        <v>111</v>
      </c>
      <c r="C103" s="2">
        <v>0.45556309362279501</v>
      </c>
      <c r="D103" s="2">
        <v>0.43892750744786502</v>
      </c>
      <c r="E103" s="2">
        <v>0.41897233201581002</v>
      </c>
      <c r="F103" s="2">
        <v>0.39934853420195399</v>
      </c>
      <c r="G103" s="2">
        <v>0.38309409888357299</v>
      </c>
      <c r="H103" s="2">
        <v>0.36987159411212001</v>
      </c>
      <c r="I103" s="2">
        <v>0.35167537657546899</v>
      </c>
      <c r="J103" s="2">
        <v>0.338354926182585</v>
      </c>
      <c r="K103" s="2">
        <v>0.32487016733987301</v>
      </c>
      <c r="L103" s="2">
        <v>0.313253012048193</v>
      </c>
      <c r="M103" s="2">
        <v>0.23634859349145099</v>
      </c>
      <c r="N103" s="2">
        <v>0.18174518201284801</v>
      </c>
      <c r="O103" s="2">
        <v>0.15336299398063299</v>
      </c>
    </row>
    <row r="104" spans="1:15" x14ac:dyDescent="0.3">
      <c r="A104" s="8" t="s">
        <v>17</v>
      </c>
      <c r="B104" s="8" t="s">
        <v>103</v>
      </c>
      <c r="C104" s="2">
        <v>4.4014084507042299E-3</v>
      </c>
      <c r="D104" s="2">
        <v>3.31797235023041E-3</v>
      </c>
      <c r="E104" s="2">
        <v>2.4379432624113502E-3</v>
      </c>
      <c r="F104" s="2">
        <v>4.1293874741913303E-3</v>
      </c>
      <c r="G104" s="2">
        <v>3.3003300330032999E-3</v>
      </c>
      <c r="H104" s="2">
        <v>3.19659030367608E-3</v>
      </c>
      <c r="I104" s="2">
        <v>3.8503850385038499E-3</v>
      </c>
      <c r="J104" s="2">
        <v>3.9863325740318901E-3</v>
      </c>
      <c r="K104" s="2">
        <v>2.0650490449148199E-3</v>
      </c>
      <c r="L104" s="2">
        <v>2.7870680044593098E-3</v>
      </c>
      <c r="M104" s="2">
        <v>3.6719706242350101E-3</v>
      </c>
      <c r="N104" s="2">
        <v>2.39664469742361E-3</v>
      </c>
      <c r="O104" s="2">
        <v>5.5922724961870902E-3</v>
      </c>
    </row>
    <row r="105" spans="1:15" x14ac:dyDescent="0.3">
      <c r="A105" s="8" t="s">
        <v>17</v>
      </c>
      <c r="B105" s="8" t="s">
        <v>104</v>
      </c>
      <c r="C105" s="2">
        <v>0.24454225352112699</v>
      </c>
      <c r="D105" s="2">
        <v>0.26396313364055302</v>
      </c>
      <c r="E105" s="2">
        <v>0.29210992907801397</v>
      </c>
      <c r="F105" s="2">
        <v>0.33275980729525101</v>
      </c>
      <c r="G105" s="2">
        <v>0.38519566242338499</v>
      </c>
      <c r="H105" s="2">
        <v>0.41289291422482699</v>
      </c>
      <c r="I105" s="2">
        <v>0.42684268426842698</v>
      </c>
      <c r="J105" s="2">
        <v>0.43451025056947601</v>
      </c>
      <c r="K105" s="2">
        <v>0.42643262777490998</v>
      </c>
      <c r="L105" s="2">
        <v>0.41750278706800398</v>
      </c>
      <c r="M105" s="2">
        <v>0.42778457772337802</v>
      </c>
      <c r="N105" s="2">
        <v>0.42061114439784297</v>
      </c>
      <c r="O105" s="2">
        <v>0.41535332994407698</v>
      </c>
    </row>
    <row r="106" spans="1:15" x14ac:dyDescent="0.3">
      <c r="A106" s="8" t="s">
        <v>17</v>
      </c>
      <c r="B106" s="8" t="s">
        <v>105</v>
      </c>
      <c r="C106" s="2">
        <v>2.4295774647887299E-2</v>
      </c>
      <c r="D106" s="2">
        <v>2.9124423963133601E-2</v>
      </c>
      <c r="E106" s="2">
        <v>2.85904255319149E-2</v>
      </c>
      <c r="F106" s="2">
        <v>2.9938059187887101E-2</v>
      </c>
      <c r="G106" s="2">
        <v>3.3003300330033E-2</v>
      </c>
      <c r="H106" s="2">
        <v>3.4629728289824198E-2</v>
      </c>
      <c r="I106" s="2">
        <v>3.5203520352035202E-2</v>
      </c>
      <c r="J106" s="2">
        <v>3.8724373576309798E-2</v>
      </c>
      <c r="K106" s="2">
        <v>4.3882292204439899E-2</v>
      </c>
      <c r="L106" s="2">
        <v>4.9609810479375703E-2</v>
      </c>
      <c r="M106" s="2">
        <v>5.4467564259485901E-2</v>
      </c>
      <c r="N106" s="2">
        <v>5.4523666866387099E-2</v>
      </c>
      <c r="O106" s="2">
        <v>5.8973055414336603E-2</v>
      </c>
    </row>
    <row r="107" spans="1:15" x14ac:dyDescent="0.3">
      <c r="A107" s="8" t="s">
        <v>17</v>
      </c>
      <c r="B107" s="8" t="s">
        <v>106</v>
      </c>
      <c r="C107" s="2">
        <v>6.1619718309859203E-3</v>
      </c>
      <c r="D107" s="2">
        <v>5.3456221198156699E-3</v>
      </c>
      <c r="E107" s="2">
        <v>4.8758865248227003E-3</v>
      </c>
      <c r="F107" s="2">
        <v>5.5058499655884401E-3</v>
      </c>
      <c r="G107" s="2">
        <v>8.0150872230080206E-3</v>
      </c>
      <c r="H107" s="2">
        <v>8.5242408098028799E-3</v>
      </c>
      <c r="I107" s="2">
        <v>8.8008800880088004E-3</v>
      </c>
      <c r="J107" s="2">
        <v>8.5421412300683407E-3</v>
      </c>
      <c r="K107" s="2">
        <v>5.6788848735157497E-3</v>
      </c>
      <c r="L107" s="2">
        <v>7.2463768115942004E-3</v>
      </c>
      <c r="M107" s="2">
        <v>7.3439412484700099E-3</v>
      </c>
      <c r="N107" s="2">
        <v>5.9916117435590199E-3</v>
      </c>
      <c r="O107" s="2">
        <v>5.0838840874428103E-3</v>
      </c>
    </row>
    <row r="108" spans="1:15" x14ac:dyDescent="0.3">
      <c r="A108" s="8" t="s">
        <v>17</v>
      </c>
      <c r="B108" s="8" t="s">
        <v>107</v>
      </c>
      <c r="C108" s="2">
        <v>5.7922535211267598E-2</v>
      </c>
      <c r="D108" s="2">
        <v>6.4147465437788001E-2</v>
      </c>
      <c r="E108" s="2">
        <v>6.4716312056737599E-2</v>
      </c>
      <c r="F108" s="2">
        <v>6.7790777701307606E-2</v>
      </c>
      <c r="G108" s="2">
        <v>7.2135785007072101E-2</v>
      </c>
      <c r="H108" s="2">
        <v>8.0980287693127304E-2</v>
      </c>
      <c r="I108" s="2">
        <v>8.9658965896589699E-2</v>
      </c>
      <c r="J108" s="2">
        <v>9.9088838268792695E-2</v>
      </c>
      <c r="K108" s="2">
        <v>0.112028910686629</v>
      </c>
      <c r="L108" s="2">
        <v>0.119286510590858</v>
      </c>
      <c r="M108" s="2">
        <v>0.13463892288861701</v>
      </c>
      <c r="N108" s="2">
        <v>0.15038945476333099</v>
      </c>
      <c r="O108" s="2">
        <v>0.13319776309100201</v>
      </c>
    </row>
    <row r="109" spans="1:15" x14ac:dyDescent="0.3">
      <c r="A109" s="8" t="s">
        <v>17</v>
      </c>
      <c r="B109" s="8" t="s">
        <v>108</v>
      </c>
      <c r="C109" s="2">
        <v>1.5845070422535201E-3</v>
      </c>
      <c r="D109" s="2">
        <v>9.2165898617511499E-4</v>
      </c>
      <c r="E109" s="2">
        <v>2.21631205673759E-4</v>
      </c>
      <c r="F109" s="2">
        <v>1.03234686854783E-3</v>
      </c>
      <c r="G109" s="2">
        <v>1.4144271570014099E-3</v>
      </c>
      <c r="H109" s="2">
        <v>1.59829515183804E-3</v>
      </c>
      <c r="I109" s="2">
        <v>2.2002200220022001E-3</v>
      </c>
      <c r="J109" s="2">
        <v>2.2779043280182201E-3</v>
      </c>
      <c r="K109" s="2">
        <v>1.5487867836861101E-3</v>
      </c>
      <c r="L109" s="2">
        <v>1.11482720178372E-3</v>
      </c>
      <c r="M109" s="2">
        <v>3.0599755201958399E-3</v>
      </c>
      <c r="N109" s="2">
        <v>2.39664469742361E-3</v>
      </c>
      <c r="O109" s="2">
        <v>4.0671072699542503E-3</v>
      </c>
    </row>
    <row r="110" spans="1:15" x14ac:dyDescent="0.3">
      <c r="A110" s="8" t="s">
        <v>17</v>
      </c>
      <c r="B110" s="8" t="s">
        <v>17</v>
      </c>
      <c r="C110" s="2">
        <v>7.9225352112676107E-3</v>
      </c>
      <c r="D110" s="2">
        <v>8.1105990783410103E-3</v>
      </c>
      <c r="E110" s="2">
        <v>8.2003546099290794E-3</v>
      </c>
      <c r="F110" s="2">
        <v>1.16999311768754E-2</v>
      </c>
      <c r="G110" s="2">
        <v>8.4865629420084899E-3</v>
      </c>
      <c r="H110" s="2">
        <v>1.22535961640916E-2</v>
      </c>
      <c r="I110" s="2">
        <v>1.2101210121012101E-2</v>
      </c>
      <c r="J110" s="2">
        <v>1.36674259681093E-2</v>
      </c>
      <c r="K110" s="2">
        <v>1.34228187919463E-2</v>
      </c>
      <c r="L110" s="2">
        <v>1.00334448160535E-2</v>
      </c>
      <c r="M110" s="2">
        <v>1.16279069767442E-2</v>
      </c>
      <c r="N110" s="2">
        <v>1.0784901138406199E-2</v>
      </c>
      <c r="O110" s="2">
        <v>1.2201321809862701E-2</v>
      </c>
    </row>
    <row r="111" spans="1:15" x14ac:dyDescent="0.3">
      <c r="A111" s="8" t="s">
        <v>17</v>
      </c>
      <c r="B111" s="8" t="s">
        <v>109</v>
      </c>
      <c r="C111" s="2">
        <v>7.8521126760563401E-2</v>
      </c>
      <c r="D111" s="2">
        <v>7.88940092165899E-2</v>
      </c>
      <c r="E111" s="2">
        <v>8.3333333333333301E-2</v>
      </c>
      <c r="F111" s="2">
        <v>0.101514108740537</v>
      </c>
      <c r="G111" s="2">
        <v>0.11975483262611999</v>
      </c>
      <c r="H111" s="2">
        <v>0.137453383058071</v>
      </c>
      <c r="I111" s="2">
        <v>0.14906490649064899</v>
      </c>
      <c r="J111" s="2">
        <v>0.150911161731207</v>
      </c>
      <c r="K111" s="2">
        <v>0.161073825503356</v>
      </c>
      <c r="L111" s="2">
        <v>0.163879598662207</v>
      </c>
      <c r="M111" s="2">
        <v>0.181150550795594</v>
      </c>
      <c r="N111" s="2">
        <v>0.19352905931695599</v>
      </c>
      <c r="O111" s="2">
        <v>0.213014743263854</v>
      </c>
    </row>
    <row r="112" spans="1:15" x14ac:dyDescent="0.3">
      <c r="A112" s="8" t="s">
        <v>17</v>
      </c>
      <c r="B112" s="8" t="s">
        <v>110</v>
      </c>
      <c r="C112" s="2">
        <v>4.5774647887323897E-2</v>
      </c>
      <c r="D112" s="2">
        <v>4.9400921658986199E-2</v>
      </c>
      <c r="E112" s="2">
        <v>4.5434397163120602E-2</v>
      </c>
      <c r="F112" s="2">
        <v>5.9187887130075702E-2</v>
      </c>
      <c r="G112" s="2">
        <v>6.9778406412069796E-2</v>
      </c>
      <c r="H112" s="2">
        <v>7.6185402237613206E-2</v>
      </c>
      <c r="I112" s="2">
        <v>8.1958195819581997E-2</v>
      </c>
      <c r="J112" s="2">
        <v>8.02961275626424E-2</v>
      </c>
      <c r="K112" s="2">
        <v>8.0536912751677805E-2</v>
      </c>
      <c r="L112" s="2">
        <v>7.9710144927536197E-2</v>
      </c>
      <c r="M112" s="2">
        <v>8.8127294981640195E-2</v>
      </c>
      <c r="N112" s="2">
        <v>9.7064110245656102E-2</v>
      </c>
      <c r="O112" s="2">
        <v>0.107778342653787</v>
      </c>
    </row>
    <row r="113" spans="1:16" x14ac:dyDescent="0.3">
      <c r="A113" s="8" t="s">
        <v>17</v>
      </c>
      <c r="B113" s="8" t="s">
        <v>111</v>
      </c>
      <c r="C113" s="2">
        <v>0.52887323943662001</v>
      </c>
      <c r="D113" s="2">
        <v>0.49677419354838698</v>
      </c>
      <c r="E113" s="2">
        <v>0.47007978723404298</v>
      </c>
      <c r="F113" s="2">
        <v>0.386441844459738</v>
      </c>
      <c r="G113" s="2">
        <v>0.298915605846299</v>
      </c>
      <c r="H113" s="2">
        <v>0.232285562067128</v>
      </c>
      <c r="I113" s="2">
        <v>0.19031903190318999</v>
      </c>
      <c r="J113" s="2">
        <v>0.16799544419134399</v>
      </c>
      <c r="K113" s="2">
        <v>0.15332989158492499</v>
      </c>
      <c r="L113" s="2">
        <v>0.14882943143812699</v>
      </c>
      <c r="M113" s="2">
        <v>8.8127294981640195E-2</v>
      </c>
      <c r="N113" s="2">
        <v>6.2312762133013802E-2</v>
      </c>
      <c r="O113" s="2">
        <v>4.4738179969496701E-2</v>
      </c>
    </row>
    <row r="114" spans="1:16" x14ac:dyDescent="0.3">
      <c r="A114" s="15"/>
      <c r="B114" s="15"/>
    </row>
    <row r="115" spans="1:16" x14ac:dyDescent="0.3">
      <c r="A115" s="15"/>
      <c r="B115" s="15"/>
    </row>
    <row r="116" spans="1:16" x14ac:dyDescent="0.3">
      <c r="A116" s="15"/>
      <c r="B116" s="13"/>
      <c r="C116" s="18" t="s">
        <v>38</v>
      </c>
      <c r="D116" s="18"/>
      <c r="E116" s="18"/>
      <c r="F116" s="18"/>
      <c r="G116" s="18"/>
      <c r="H116" s="18"/>
      <c r="I116" s="18"/>
      <c r="J116" s="18"/>
      <c r="K116" s="18"/>
      <c r="L116" s="18"/>
      <c r="M116" s="18"/>
      <c r="N116" s="18"/>
      <c r="O116" s="6" t="s">
        <v>39</v>
      </c>
      <c r="P116" s="6" t="s">
        <v>40</v>
      </c>
    </row>
    <row r="117" spans="1:16" x14ac:dyDescent="0.3">
      <c r="A117" s="9" t="s">
        <v>41</v>
      </c>
      <c r="B117" s="9" t="s">
        <v>41</v>
      </c>
      <c r="C117" s="4" t="s">
        <v>19</v>
      </c>
      <c r="D117" s="4" t="s">
        <v>20</v>
      </c>
      <c r="E117" s="4" t="s">
        <v>21</v>
      </c>
      <c r="F117" s="4" t="s">
        <v>22</v>
      </c>
      <c r="G117" s="4" t="s">
        <v>23</v>
      </c>
      <c r="H117" s="4" t="s">
        <v>24</v>
      </c>
      <c r="I117" s="4" t="s">
        <v>25</v>
      </c>
      <c r="J117" s="4" t="s">
        <v>26</v>
      </c>
      <c r="K117" s="4" t="s">
        <v>27</v>
      </c>
      <c r="L117" s="4" t="s">
        <v>28</v>
      </c>
      <c r="M117" s="4" t="s">
        <v>29</v>
      </c>
      <c r="N117" s="4" t="s">
        <v>30</v>
      </c>
      <c r="O117" s="4" t="s">
        <v>31</v>
      </c>
      <c r="P117" s="4" t="s">
        <v>32</v>
      </c>
    </row>
    <row r="118" spans="1:16" x14ac:dyDescent="0.3">
      <c r="A118" s="8" t="s">
        <v>13</v>
      </c>
      <c r="B118" s="8" t="s">
        <v>103</v>
      </c>
      <c r="C118" s="2">
        <v>9.8837209302325604E-2</v>
      </c>
      <c r="D118" s="2">
        <v>0.100529100529101</v>
      </c>
      <c r="E118" s="2">
        <v>7.2115384615384595E-2</v>
      </c>
      <c r="F118" s="2">
        <v>0.12780269058296001</v>
      </c>
      <c r="G118" s="2">
        <v>3.5785288270377698E-2</v>
      </c>
      <c r="H118" s="2">
        <v>9.0211132437619995E-2</v>
      </c>
      <c r="I118" s="2">
        <v>7.7464788732394402E-2</v>
      </c>
      <c r="J118" s="2">
        <v>5.8823529411764698E-2</v>
      </c>
      <c r="K118" s="2">
        <v>4.4753086419753098E-2</v>
      </c>
      <c r="L118" s="2">
        <v>0.16986706056129999</v>
      </c>
      <c r="M118" s="2">
        <v>0.16792929292929301</v>
      </c>
      <c r="N118" s="2">
        <v>0.12540540540540501</v>
      </c>
      <c r="O118" s="3">
        <v>0.60648148148148195</v>
      </c>
      <c r="P118" s="3">
        <v>1.50240384615385</v>
      </c>
    </row>
    <row r="119" spans="1:16" x14ac:dyDescent="0.3">
      <c r="A119" s="8" t="s">
        <v>13</v>
      </c>
      <c r="B119" s="8" t="s">
        <v>104</v>
      </c>
      <c r="C119" s="2">
        <v>6.7226890756302504E-2</v>
      </c>
      <c r="D119" s="2">
        <v>5.8562992125984301E-2</v>
      </c>
      <c r="E119" s="2">
        <v>5.3308538664187201E-2</v>
      </c>
      <c r="F119" s="2">
        <v>5.2376048256583797E-2</v>
      </c>
      <c r="G119" s="2">
        <v>4.6204389766531503E-2</v>
      </c>
      <c r="H119" s="2">
        <v>4.1691721787933497E-2</v>
      </c>
      <c r="I119" s="2">
        <v>3.1235969469565798E-2</v>
      </c>
      <c r="J119" s="2">
        <v>3.6198532155740801E-2</v>
      </c>
      <c r="K119" s="2">
        <v>1.7527010804321699E-2</v>
      </c>
      <c r="L119" s="2">
        <v>0.12063473336479499</v>
      </c>
      <c r="M119" s="2">
        <v>8.7171658682949904E-2</v>
      </c>
      <c r="N119" s="2">
        <v>3.41838958020627E-2</v>
      </c>
      <c r="O119" s="3">
        <v>0.28205282112845098</v>
      </c>
      <c r="P119" s="3">
        <v>0.65496668216333498</v>
      </c>
    </row>
    <row r="120" spans="1:16" x14ac:dyDescent="0.3">
      <c r="A120" s="8" t="s">
        <v>13</v>
      </c>
      <c r="B120" s="8" t="s">
        <v>105</v>
      </c>
      <c r="C120" s="2">
        <v>0.101778050275904</v>
      </c>
      <c r="D120" s="2">
        <v>8.2359488035614895E-2</v>
      </c>
      <c r="E120" s="2">
        <v>7.8920308483290499E-2</v>
      </c>
      <c r="F120" s="2">
        <v>7.6244936859661702E-2</v>
      </c>
      <c r="G120" s="2">
        <v>6.5308833296435706E-2</v>
      </c>
      <c r="H120" s="2">
        <v>5.4239401496259401E-2</v>
      </c>
      <c r="I120" s="2">
        <v>5.3222945002956802E-2</v>
      </c>
      <c r="J120" s="2">
        <v>5.1469212053153697E-2</v>
      </c>
      <c r="K120" s="2">
        <v>3.57778568885724E-2</v>
      </c>
      <c r="L120" s="2">
        <v>0.15655610929712999</v>
      </c>
      <c r="M120" s="2">
        <v>0.12600297176820199</v>
      </c>
      <c r="N120" s="2">
        <v>7.2578516759039299E-2</v>
      </c>
      <c r="O120" s="3">
        <v>0.44677821288714797</v>
      </c>
      <c r="P120" s="3">
        <v>1.08946015424165</v>
      </c>
    </row>
    <row r="121" spans="1:16" x14ac:dyDescent="0.3">
      <c r="A121" s="8" t="s">
        <v>13</v>
      </c>
      <c r="B121" s="8" t="s">
        <v>106</v>
      </c>
      <c r="C121" s="2">
        <v>4.0152963671128097E-2</v>
      </c>
      <c r="D121" s="2">
        <v>-5.5147058823529398E-3</v>
      </c>
      <c r="E121" s="2">
        <v>2.2181146025878E-2</v>
      </c>
      <c r="F121" s="2">
        <v>5.4249547920433997E-3</v>
      </c>
      <c r="G121" s="2">
        <v>3.2374100719424502E-2</v>
      </c>
      <c r="H121" s="2">
        <v>1.39372822299652E-2</v>
      </c>
      <c r="I121" s="2">
        <v>8.5910652920962206E-3</v>
      </c>
      <c r="J121" s="2">
        <v>3.7478705281090298E-2</v>
      </c>
      <c r="K121" s="2">
        <v>-1.1494252873563199E-2</v>
      </c>
      <c r="L121" s="2">
        <v>0.131229235880399</v>
      </c>
      <c r="M121" s="2">
        <v>5.7268722466960402E-2</v>
      </c>
      <c r="N121" s="2">
        <v>4.8611111111111098E-2</v>
      </c>
      <c r="O121" s="3">
        <v>0.23973727422003299</v>
      </c>
      <c r="P121" s="3">
        <v>0.39556377079482402</v>
      </c>
    </row>
    <row r="122" spans="1:16" x14ac:dyDescent="0.3">
      <c r="A122" s="8" t="s">
        <v>13</v>
      </c>
      <c r="B122" s="8" t="s">
        <v>107</v>
      </c>
      <c r="C122" s="2">
        <v>0.107342007434944</v>
      </c>
      <c r="D122" s="2">
        <v>0.114981116240034</v>
      </c>
      <c r="E122" s="2">
        <v>7.7907414377117096E-2</v>
      </c>
      <c r="F122" s="2">
        <v>0.104050279329609</v>
      </c>
      <c r="G122" s="2">
        <v>9.2979127134724907E-2</v>
      </c>
      <c r="H122" s="2">
        <v>9.2881944444444406E-2</v>
      </c>
      <c r="I122" s="2">
        <v>0.106963198305533</v>
      </c>
      <c r="J122" s="2">
        <v>0.104281272422865</v>
      </c>
      <c r="K122" s="2">
        <v>7.5806800952999798E-2</v>
      </c>
      <c r="L122" s="2">
        <v>0.20475135896919699</v>
      </c>
      <c r="M122" s="2">
        <v>0.155414438502674</v>
      </c>
      <c r="N122" s="2">
        <v>0.11527335840324</v>
      </c>
      <c r="O122" s="3">
        <v>0.67013212042451797</v>
      </c>
      <c r="P122" s="3">
        <v>1.90214527662778</v>
      </c>
    </row>
    <row r="123" spans="1:16" x14ac:dyDescent="0.3">
      <c r="A123" s="8" t="s">
        <v>13</v>
      </c>
      <c r="B123" s="8" t="s">
        <v>108</v>
      </c>
      <c r="C123" s="2">
        <v>0.126984126984127</v>
      </c>
      <c r="D123" s="2">
        <v>0.10328638497652599</v>
      </c>
      <c r="E123" s="2">
        <v>0.123404255319149</v>
      </c>
      <c r="F123" s="2">
        <v>0.15909090909090901</v>
      </c>
      <c r="G123" s="2">
        <v>8.4967320261437898E-2</v>
      </c>
      <c r="H123" s="2">
        <v>0.11144578313252999</v>
      </c>
      <c r="I123" s="2">
        <v>7.0460704607046107E-2</v>
      </c>
      <c r="J123" s="2">
        <v>7.0886075949367106E-2</v>
      </c>
      <c r="K123" s="2">
        <v>5.4373522458628802E-2</v>
      </c>
      <c r="L123" s="2">
        <v>0.16367713004484299</v>
      </c>
      <c r="M123" s="2">
        <v>0.14258188824662801</v>
      </c>
      <c r="N123" s="2">
        <v>9.1062394603709906E-2</v>
      </c>
      <c r="O123" s="3">
        <v>0.52955082742316795</v>
      </c>
      <c r="P123" s="3">
        <v>1.7531914893617</v>
      </c>
    </row>
    <row r="124" spans="1:16" x14ac:dyDescent="0.3">
      <c r="A124" s="8" t="s">
        <v>13</v>
      </c>
      <c r="B124" s="8" t="s">
        <v>17</v>
      </c>
      <c r="C124" s="2">
        <v>7.6271186440677999E-2</v>
      </c>
      <c r="D124" s="2">
        <v>6.2992125984251995E-2</v>
      </c>
      <c r="E124" s="2">
        <v>5.4320987654321001E-2</v>
      </c>
      <c r="F124" s="2">
        <v>5.8548009367681501E-2</v>
      </c>
      <c r="G124" s="2">
        <v>4.6460176991150397E-2</v>
      </c>
      <c r="H124" s="2">
        <v>4.0169133192389003E-2</v>
      </c>
      <c r="I124" s="2">
        <v>4.8780487804878099E-2</v>
      </c>
      <c r="J124" s="2">
        <v>4.8449612403100799E-2</v>
      </c>
      <c r="K124" s="2">
        <v>5.1756007393715303E-2</v>
      </c>
      <c r="L124" s="2">
        <v>0.175746924428823</v>
      </c>
      <c r="M124" s="2">
        <v>0.113602391629297</v>
      </c>
      <c r="N124" s="2">
        <v>2.8187919463087199E-2</v>
      </c>
      <c r="O124" s="3">
        <v>0.415896487985213</v>
      </c>
      <c r="P124" s="3">
        <v>0.89135802469135805</v>
      </c>
    </row>
    <row r="125" spans="1:16" x14ac:dyDescent="0.3">
      <c r="A125" s="8" t="s">
        <v>13</v>
      </c>
      <c r="B125" s="8" t="s">
        <v>109</v>
      </c>
      <c r="C125" s="2">
        <v>5.25013027618551E-2</v>
      </c>
      <c r="D125" s="2">
        <v>5.76804059908404E-2</v>
      </c>
      <c r="E125" s="2">
        <v>5.6524283206553498E-2</v>
      </c>
      <c r="F125" s="2">
        <v>4.5635799734160397E-2</v>
      </c>
      <c r="G125" s="2">
        <v>5.9216101694915299E-2</v>
      </c>
      <c r="H125" s="2">
        <v>4.7404740474047399E-2</v>
      </c>
      <c r="I125" s="2">
        <v>4.6977943282727003E-2</v>
      </c>
      <c r="J125" s="2">
        <v>5.4354765161878697E-2</v>
      </c>
      <c r="K125" s="2">
        <v>4.26433699506963E-2</v>
      </c>
      <c r="L125" s="2">
        <v>0.18400530944085</v>
      </c>
      <c r="M125" s="2">
        <v>0.12675168161434999</v>
      </c>
      <c r="N125" s="2">
        <v>7.7793669547913696E-2</v>
      </c>
      <c r="O125" s="3">
        <v>0.49917827177579799</v>
      </c>
      <c r="P125" s="3">
        <v>1.0283206553540101</v>
      </c>
    </row>
    <row r="126" spans="1:16" x14ac:dyDescent="0.3">
      <c r="A126" s="8" t="s">
        <v>13</v>
      </c>
      <c r="B126" s="8" t="s">
        <v>110</v>
      </c>
      <c r="C126" s="2">
        <v>5.7553956834532398E-2</v>
      </c>
      <c r="D126" s="2">
        <v>6.3388991960420499E-2</v>
      </c>
      <c r="E126" s="2">
        <v>5.8447223029950597E-2</v>
      </c>
      <c r="F126" s="2">
        <v>5.7142857142857099E-2</v>
      </c>
      <c r="G126" s="2">
        <v>5.8212058212058201E-2</v>
      </c>
      <c r="H126" s="2">
        <v>4.5432220039292703E-2</v>
      </c>
      <c r="I126" s="2">
        <v>5.70824524312896E-2</v>
      </c>
      <c r="J126" s="2">
        <v>4.8000000000000001E-2</v>
      </c>
      <c r="K126" s="2">
        <v>4.58015267175573E-2</v>
      </c>
      <c r="L126" s="2">
        <v>0.18207623682076199</v>
      </c>
      <c r="M126" s="2">
        <v>0.133104631217839</v>
      </c>
      <c r="N126" s="2">
        <v>7.8413563427187402E-2</v>
      </c>
      <c r="O126" s="3">
        <v>0.51060220525869404</v>
      </c>
      <c r="P126" s="3">
        <v>1.0715324222157601</v>
      </c>
    </row>
    <row r="127" spans="1:16" x14ac:dyDescent="0.3">
      <c r="A127" s="8" t="s">
        <v>13</v>
      </c>
      <c r="B127" s="8" t="s">
        <v>111</v>
      </c>
      <c r="C127" s="2">
        <v>4.8507315534171997E-3</v>
      </c>
      <c r="D127" s="2">
        <v>-2.6020408163265299E-2</v>
      </c>
      <c r="E127" s="2">
        <v>-2.6554378047306301E-2</v>
      </c>
      <c r="F127" s="2">
        <v>-8.0304660981869395E-3</v>
      </c>
      <c r="G127" s="2">
        <v>-7.9285595059255497E-3</v>
      </c>
      <c r="H127" s="2">
        <v>-8.7911163455876191E-3</v>
      </c>
      <c r="I127" s="2">
        <v>-1.7653299384680701E-2</v>
      </c>
      <c r="J127" s="2">
        <v>-3.8878569268650901E-4</v>
      </c>
      <c r="K127" s="2">
        <v>-7.0440795159896303E-3</v>
      </c>
      <c r="L127" s="2">
        <v>-0.23545284414849599</v>
      </c>
      <c r="M127" s="2">
        <v>-0.21511925769909501</v>
      </c>
      <c r="N127" s="2">
        <v>-0.142950391644909</v>
      </c>
      <c r="O127" s="3">
        <v>-0.48932584269662899</v>
      </c>
      <c r="P127" s="3">
        <v>-0.52383446830801506</v>
      </c>
    </row>
    <row r="128" spans="1:16" x14ac:dyDescent="0.3">
      <c r="A128" s="8" t="s">
        <v>14</v>
      </c>
      <c r="B128" s="8" t="s">
        <v>103</v>
      </c>
      <c r="C128" s="2">
        <v>-0.33333333333333298</v>
      </c>
      <c r="D128" s="2">
        <v>0.5</v>
      </c>
      <c r="E128" s="2">
        <v>0.66666666666666696</v>
      </c>
      <c r="F128" s="2">
        <v>0</v>
      </c>
      <c r="G128" s="2">
        <v>0</v>
      </c>
      <c r="H128" s="2">
        <v>0.2</v>
      </c>
      <c r="I128" s="2">
        <v>0</v>
      </c>
      <c r="J128" s="2">
        <v>0</v>
      </c>
      <c r="K128" s="2">
        <v>0</v>
      </c>
      <c r="L128" s="2">
        <v>0.16666666666666699</v>
      </c>
      <c r="M128" s="2">
        <v>0</v>
      </c>
      <c r="N128" s="2">
        <v>0</v>
      </c>
      <c r="O128" s="3">
        <v>0.16666666666666699</v>
      </c>
      <c r="P128" s="3">
        <v>1.3333333333333299</v>
      </c>
    </row>
    <row r="129" spans="1:16" x14ac:dyDescent="0.3">
      <c r="A129" s="8" t="s">
        <v>14</v>
      </c>
      <c r="B129" s="8" t="s">
        <v>104</v>
      </c>
      <c r="C129" s="2">
        <v>7.10900473933649E-2</v>
      </c>
      <c r="D129" s="2">
        <v>5.1622418879055998E-2</v>
      </c>
      <c r="E129" s="2">
        <v>3.2258064516128997E-2</v>
      </c>
      <c r="F129" s="2">
        <v>7.6086956521739094E-2</v>
      </c>
      <c r="G129" s="2">
        <v>4.7979797979797997E-2</v>
      </c>
      <c r="H129" s="2">
        <v>5.9036144578313299E-2</v>
      </c>
      <c r="I129" s="2">
        <v>7.0534698521046602E-2</v>
      </c>
      <c r="J129" s="2">
        <v>5.7385759829968103E-2</v>
      </c>
      <c r="K129" s="2">
        <v>5.3266331658291498E-2</v>
      </c>
      <c r="L129" s="2">
        <v>0.138358778625954</v>
      </c>
      <c r="M129" s="2">
        <v>9.3042749371332806E-2</v>
      </c>
      <c r="N129" s="2">
        <v>4.0644171779141099E-2</v>
      </c>
      <c r="O129" s="3">
        <v>0.363819095477387</v>
      </c>
      <c r="P129" s="3">
        <v>0.90322580645161299</v>
      </c>
    </row>
    <row r="130" spans="1:16" x14ac:dyDescent="0.3">
      <c r="A130" s="8" t="s">
        <v>14</v>
      </c>
      <c r="B130" s="8" t="s">
        <v>105</v>
      </c>
      <c r="C130" s="2">
        <v>2.7777777777777801E-2</v>
      </c>
      <c r="D130" s="2">
        <v>-8.1081081081081099E-2</v>
      </c>
      <c r="E130" s="2">
        <v>5.8823529411764698E-2</v>
      </c>
      <c r="F130" s="2">
        <v>8.3333333333333301E-2</v>
      </c>
      <c r="G130" s="2">
        <v>0.102564102564103</v>
      </c>
      <c r="H130" s="2">
        <v>4.6511627906976702E-2</v>
      </c>
      <c r="I130" s="2">
        <v>-2.2222222222222199E-2</v>
      </c>
      <c r="J130" s="2">
        <v>2.27272727272727E-2</v>
      </c>
      <c r="K130" s="2">
        <v>8.8888888888888906E-2</v>
      </c>
      <c r="L130" s="2">
        <v>-2.04081632653061E-2</v>
      </c>
      <c r="M130" s="2">
        <v>4.1666666666666699E-2</v>
      </c>
      <c r="N130" s="2">
        <v>0</v>
      </c>
      <c r="O130" s="3">
        <v>0.11111111111111099</v>
      </c>
      <c r="P130" s="3">
        <v>0.47058823529411797</v>
      </c>
    </row>
    <row r="131" spans="1:16" x14ac:dyDescent="0.3">
      <c r="A131" s="8" t="s">
        <v>14</v>
      </c>
      <c r="B131" s="8" t="s">
        <v>106</v>
      </c>
      <c r="C131" s="2">
        <v>0</v>
      </c>
      <c r="D131" s="2">
        <v>0</v>
      </c>
      <c r="E131" s="2">
        <v>0</v>
      </c>
      <c r="F131" s="2">
        <v>0</v>
      </c>
      <c r="G131" s="2">
        <v>0</v>
      </c>
      <c r="H131" s="2">
        <v>0</v>
      </c>
      <c r="I131" s="2">
        <v>0</v>
      </c>
      <c r="J131" s="2">
        <v>0</v>
      </c>
      <c r="K131" s="2">
        <v>0</v>
      </c>
      <c r="L131" s="2">
        <v>0</v>
      </c>
      <c r="M131" s="2">
        <v>0</v>
      </c>
      <c r="N131" s="2">
        <v>0</v>
      </c>
      <c r="O131" s="3">
        <v>0</v>
      </c>
      <c r="P131" s="3">
        <v>0</v>
      </c>
    </row>
    <row r="132" spans="1:16" x14ac:dyDescent="0.3">
      <c r="A132" s="8" t="s">
        <v>14</v>
      </c>
      <c r="B132" s="8" t="s">
        <v>107</v>
      </c>
      <c r="C132" s="2">
        <v>0.266666666666667</v>
      </c>
      <c r="D132" s="2">
        <v>-0.105263157894737</v>
      </c>
      <c r="E132" s="2">
        <v>-8.8235294117647106E-2</v>
      </c>
      <c r="F132" s="2">
        <v>0.12903225806451599</v>
      </c>
      <c r="G132" s="2">
        <v>0</v>
      </c>
      <c r="H132" s="2">
        <v>2.8571428571428598E-2</v>
      </c>
      <c r="I132" s="2">
        <v>5.5555555555555601E-2</v>
      </c>
      <c r="J132" s="2">
        <v>0.18421052631578899</v>
      </c>
      <c r="K132" s="2">
        <v>6.6666666666666693E-2</v>
      </c>
      <c r="L132" s="2">
        <v>0.375</v>
      </c>
      <c r="M132" s="2">
        <v>-4.5454545454545497E-2</v>
      </c>
      <c r="N132" s="2">
        <v>7.9365079365079402E-2</v>
      </c>
      <c r="O132" s="3">
        <v>0.51111111111111096</v>
      </c>
      <c r="P132" s="3">
        <v>1</v>
      </c>
    </row>
    <row r="133" spans="1:16" x14ac:dyDescent="0.3">
      <c r="A133" s="8" t="s">
        <v>14</v>
      </c>
      <c r="B133" s="8" t="s">
        <v>108</v>
      </c>
      <c r="C133" s="2">
        <v>0</v>
      </c>
      <c r="D133" s="2">
        <v>0</v>
      </c>
      <c r="E133" s="2">
        <v>0</v>
      </c>
      <c r="F133" s="2">
        <v>0</v>
      </c>
      <c r="G133" s="2">
        <v>-0.33333333333333298</v>
      </c>
      <c r="H133" s="2">
        <v>0</v>
      </c>
      <c r="I133" s="2">
        <v>0</v>
      </c>
      <c r="J133" s="2">
        <v>0</v>
      </c>
      <c r="K133" s="2">
        <v>0</v>
      </c>
      <c r="L133" s="2">
        <v>0.5</v>
      </c>
      <c r="M133" s="2">
        <v>0</v>
      </c>
      <c r="N133" s="2">
        <v>-0.33333333333333298</v>
      </c>
      <c r="O133" s="3">
        <v>0</v>
      </c>
      <c r="P133" s="3">
        <v>-0.33333333333333298</v>
      </c>
    </row>
    <row r="134" spans="1:16" x14ac:dyDescent="0.3">
      <c r="A134" s="8" t="s">
        <v>14</v>
      </c>
      <c r="B134" s="8" t="s">
        <v>17</v>
      </c>
      <c r="C134" s="2">
        <v>0</v>
      </c>
      <c r="D134" s="2">
        <v>0</v>
      </c>
      <c r="E134" s="2">
        <v>0</v>
      </c>
      <c r="F134" s="2">
        <v>0.2</v>
      </c>
      <c r="G134" s="2">
        <v>-0.16666666666666699</v>
      </c>
      <c r="H134" s="2">
        <v>0</v>
      </c>
      <c r="I134" s="2">
        <v>0.2</v>
      </c>
      <c r="J134" s="2">
        <v>0.16666666666666699</v>
      </c>
      <c r="K134" s="2">
        <v>0.14285714285714299</v>
      </c>
      <c r="L134" s="2">
        <v>-0.25</v>
      </c>
      <c r="M134" s="2">
        <v>0.33333333333333298</v>
      </c>
      <c r="N134" s="2">
        <v>0.125</v>
      </c>
      <c r="O134" s="3">
        <v>0.28571428571428598</v>
      </c>
      <c r="P134" s="3">
        <v>0.8</v>
      </c>
    </row>
    <row r="135" spans="1:16" x14ac:dyDescent="0.3">
      <c r="A135" s="8" t="s">
        <v>14</v>
      </c>
      <c r="B135" s="8" t="s">
        <v>109</v>
      </c>
      <c r="C135" s="2">
        <v>6.1135371179039298E-2</v>
      </c>
      <c r="D135" s="2">
        <v>6.1728395061728399E-2</v>
      </c>
      <c r="E135" s="2">
        <v>4.2635658914728702E-2</v>
      </c>
      <c r="F135" s="2">
        <v>6.6914498141263906E-2</v>
      </c>
      <c r="G135" s="2">
        <v>2.4390243902439001E-2</v>
      </c>
      <c r="H135" s="2">
        <v>2.04081632653061E-2</v>
      </c>
      <c r="I135" s="2">
        <v>1.3333333333333299E-2</v>
      </c>
      <c r="J135" s="2">
        <v>6.25E-2</v>
      </c>
      <c r="K135" s="2">
        <v>4.9535603715170302E-2</v>
      </c>
      <c r="L135" s="2">
        <v>0.17404129793510301</v>
      </c>
      <c r="M135" s="2">
        <v>0.115577889447236</v>
      </c>
      <c r="N135" s="2">
        <v>4.5045045045045001E-2</v>
      </c>
      <c r="O135" s="3">
        <v>0.43653250773993801</v>
      </c>
      <c r="P135" s="3">
        <v>0.79844961240310097</v>
      </c>
    </row>
    <row r="136" spans="1:16" x14ac:dyDescent="0.3">
      <c r="A136" s="8" t="s">
        <v>14</v>
      </c>
      <c r="B136" s="8" t="s">
        <v>110</v>
      </c>
      <c r="C136" s="2">
        <v>6.18556701030928E-2</v>
      </c>
      <c r="D136" s="2">
        <v>3.8834951456310697E-2</v>
      </c>
      <c r="E136" s="2">
        <v>4.67289719626168E-2</v>
      </c>
      <c r="F136" s="2">
        <v>8.9285714285714302E-2</v>
      </c>
      <c r="G136" s="2">
        <v>2.4590163934426201E-2</v>
      </c>
      <c r="H136" s="2">
        <v>3.2000000000000001E-2</v>
      </c>
      <c r="I136" s="2">
        <v>1.5503875968992199E-2</v>
      </c>
      <c r="J136" s="2">
        <v>-4.58015267175573E-2</v>
      </c>
      <c r="K136" s="2">
        <v>8.7999999999999995E-2</v>
      </c>
      <c r="L136" s="2">
        <v>0.191176470588235</v>
      </c>
      <c r="M136" s="2">
        <v>0.117283950617284</v>
      </c>
      <c r="N136" s="2">
        <v>4.4198895027624301E-2</v>
      </c>
      <c r="O136" s="3">
        <v>0.51200000000000001</v>
      </c>
      <c r="P136" s="3">
        <v>0.76635514018691597</v>
      </c>
    </row>
    <row r="137" spans="1:16" x14ac:dyDescent="0.3">
      <c r="A137" s="8" t="s">
        <v>14</v>
      </c>
      <c r="B137" s="8" t="s">
        <v>111</v>
      </c>
      <c r="C137" s="2">
        <v>-1.2064343163538899E-2</v>
      </c>
      <c r="D137" s="2">
        <v>-2.5780189959294399E-2</v>
      </c>
      <c r="E137" s="2">
        <v>-3.06406685236769E-2</v>
      </c>
      <c r="F137" s="2">
        <v>-7.1839080459770097E-3</v>
      </c>
      <c r="G137" s="2">
        <v>-2.6049204052098401E-2</v>
      </c>
      <c r="H137" s="2">
        <v>-1.1887072808321001E-2</v>
      </c>
      <c r="I137" s="2">
        <v>-3.1578947368421102E-2</v>
      </c>
      <c r="J137" s="2">
        <v>1.3975155279503101E-2</v>
      </c>
      <c r="K137" s="2">
        <v>-7.6569678407350699E-3</v>
      </c>
      <c r="L137" s="2">
        <v>-0.27160493827160498</v>
      </c>
      <c r="M137" s="2">
        <v>-0.27118644067796599</v>
      </c>
      <c r="N137" s="2">
        <v>-0.148255813953488</v>
      </c>
      <c r="O137" s="3">
        <v>-0.55130168453292505</v>
      </c>
      <c r="P137" s="3">
        <v>-0.59192200557103103</v>
      </c>
    </row>
    <row r="138" spans="1:16" x14ac:dyDescent="0.3">
      <c r="A138" s="8" t="s">
        <v>15</v>
      </c>
      <c r="B138" s="8" t="s">
        <v>103</v>
      </c>
      <c r="C138" s="2">
        <v>7.69230769230769E-2</v>
      </c>
      <c r="D138" s="2">
        <v>0</v>
      </c>
      <c r="E138" s="2">
        <v>7.1428571428571397E-2</v>
      </c>
      <c r="F138" s="2">
        <v>0.133333333333333</v>
      </c>
      <c r="G138" s="2">
        <v>5.8823529411764698E-2</v>
      </c>
      <c r="H138" s="2">
        <v>0.22222222222222199</v>
      </c>
      <c r="I138" s="2">
        <v>9.0909090909090898E-2</v>
      </c>
      <c r="J138" s="2">
        <v>0.25</v>
      </c>
      <c r="K138" s="2">
        <v>0</v>
      </c>
      <c r="L138" s="2">
        <v>0.16666666666666699</v>
      </c>
      <c r="M138" s="2">
        <v>0.14285714285714299</v>
      </c>
      <c r="N138" s="2">
        <v>0.17499999999999999</v>
      </c>
      <c r="O138" s="3">
        <v>0.56666666666666698</v>
      </c>
      <c r="P138" s="3">
        <v>2.3571428571428599</v>
      </c>
    </row>
    <row r="139" spans="1:16" x14ac:dyDescent="0.3">
      <c r="A139" s="8" t="s">
        <v>15</v>
      </c>
      <c r="B139" s="8" t="s">
        <v>104</v>
      </c>
      <c r="C139" s="2">
        <v>5.3067993366500803E-2</v>
      </c>
      <c r="D139" s="2">
        <v>6.5354330708661396E-2</v>
      </c>
      <c r="E139" s="2">
        <v>5.91278640059128E-2</v>
      </c>
      <c r="F139" s="2">
        <v>4.81507327285415E-2</v>
      </c>
      <c r="G139" s="2">
        <v>1.99733688415446E-2</v>
      </c>
      <c r="H139" s="2">
        <v>3.7859007832898202E-2</v>
      </c>
      <c r="I139" s="2">
        <v>6.3522012578616394E-2</v>
      </c>
      <c r="J139" s="2">
        <v>5.49970431697221E-2</v>
      </c>
      <c r="K139" s="2">
        <v>2.9147982062780301E-2</v>
      </c>
      <c r="L139" s="2">
        <v>0.11274509803921599</v>
      </c>
      <c r="M139" s="2">
        <v>7.3910915320607007E-2</v>
      </c>
      <c r="N139" s="2">
        <v>5.1504102096627202E-2</v>
      </c>
      <c r="O139" s="3">
        <v>0.29316143497757802</v>
      </c>
      <c r="P139" s="3">
        <v>0.70509977827050996</v>
      </c>
    </row>
    <row r="140" spans="1:16" x14ac:dyDescent="0.3">
      <c r="A140" s="8" t="s">
        <v>15</v>
      </c>
      <c r="B140" s="8" t="s">
        <v>105</v>
      </c>
      <c r="C140" s="2">
        <v>0.15584415584415601</v>
      </c>
      <c r="D140" s="2">
        <v>0.14044943820224701</v>
      </c>
      <c r="E140" s="2">
        <v>6.4039408866995107E-2</v>
      </c>
      <c r="F140" s="2">
        <v>7.8703703703703706E-2</v>
      </c>
      <c r="G140" s="2">
        <v>2.14592274678112E-2</v>
      </c>
      <c r="H140" s="2">
        <v>5.0420168067226899E-2</v>
      </c>
      <c r="I140" s="2">
        <v>2.4E-2</v>
      </c>
      <c r="J140" s="2">
        <v>8.203125E-2</v>
      </c>
      <c r="K140" s="2">
        <v>1.4440433212996401E-2</v>
      </c>
      <c r="L140" s="2">
        <v>0.110320284697509</v>
      </c>
      <c r="M140" s="2">
        <v>5.7692307692307702E-2</v>
      </c>
      <c r="N140" s="2">
        <v>3.9393939393939398E-2</v>
      </c>
      <c r="O140" s="3">
        <v>0.23826714801443999</v>
      </c>
      <c r="P140" s="3">
        <v>0.68965517241379304</v>
      </c>
    </row>
    <row r="141" spans="1:16" x14ac:dyDescent="0.3">
      <c r="A141" s="8" t="s">
        <v>15</v>
      </c>
      <c r="B141" s="8" t="s">
        <v>106</v>
      </c>
      <c r="C141" s="2">
        <v>6.6666666666666693E-2</v>
      </c>
      <c r="D141" s="2">
        <v>6.25E-2</v>
      </c>
      <c r="E141" s="2">
        <v>-0.17647058823529399</v>
      </c>
      <c r="F141" s="2">
        <v>0</v>
      </c>
      <c r="G141" s="2">
        <v>0</v>
      </c>
      <c r="H141" s="2">
        <v>0</v>
      </c>
      <c r="I141" s="2">
        <v>0.14285714285714299</v>
      </c>
      <c r="J141" s="2">
        <v>-6.25E-2</v>
      </c>
      <c r="K141" s="2">
        <v>0.2</v>
      </c>
      <c r="L141" s="2">
        <v>0.22222222222222199</v>
      </c>
      <c r="M141" s="2">
        <v>4.5454545454545497E-2</v>
      </c>
      <c r="N141" s="2">
        <v>4.3478260869565202E-2</v>
      </c>
      <c r="O141" s="3">
        <v>0.6</v>
      </c>
      <c r="P141" s="3">
        <v>0.41176470588235298</v>
      </c>
    </row>
    <row r="142" spans="1:16" x14ac:dyDescent="0.3">
      <c r="A142" s="8" t="s">
        <v>15</v>
      </c>
      <c r="B142" s="8" t="s">
        <v>107</v>
      </c>
      <c r="C142" s="2">
        <v>0.27722772277227697</v>
      </c>
      <c r="D142" s="2">
        <v>0.186046511627907</v>
      </c>
      <c r="E142" s="2">
        <v>7.1895424836601302E-2</v>
      </c>
      <c r="F142" s="2">
        <v>7.3170731707317097E-2</v>
      </c>
      <c r="G142" s="2">
        <v>7.9545454545454503E-2</v>
      </c>
      <c r="H142" s="2">
        <v>8.42105263157895E-2</v>
      </c>
      <c r="I142" s="2">
        <v>7.7669902912621394E-2</v>
      </c>
      <c r="J142" s="2">
        <v>8.55855855855856E-2</v>
      </c>
      <c r="K142" s="2">
        <v>4.9792531120331898E-2</v>
      </c>
      <c r="L142" s="2">
        <v>0.158102766798419</v>
      </c>
      <c r="M142" s="2">
        <v>0.112627986348123</v>
      </c>
      <c r="N142" s="2">
        <v>6.13496932515337E-2</v>
      </c>
      <c r="O142" s="3">
        <v>0.43568464730290501</v>
      </c>
      <c r="P142" s="3">
        <v>1.26143790849673</v>
      </c>
    </row>
    <row r="143" spans="1:16" x14ac:dyDescent="0.3">
      <c r="A143" s="8" t="s">
        <v>15</v>
      </c>
      <c r="B143" s="8" t="s">
        <v>108</v>
      </c>
      <c r="C143" s="2">
        <v>0</v>
      </c>
      <c r="D143" s="2">
        <v>0</v>
      </c>
      <c r="E143" s="2">
        <v>0</v>
      </c>
      <c r="F143" s="2">
        <v>0</v>
      </c>
      <c r="G143" s="2">
        <v>0.1</v>
      </c>
      <c r="H143" s="2">
        <v>0</v>
      </c>
      <c r="I143" s="2">
        <v>0.36363636363636398</v>
      </c>
      <c r="J143" s="2">
        <v>0.133333333333333</v>
      </c>
      <c r="K143" s="2">
        <v>5.8823529411764698E-2</v>
      </c>
      <c r="L143" s="2">
        <v>-5.5555555555555601E-2</v>
      </c>
      <c r="M143" s="2">
        <v>5.8823529411764698E-2</v>
      </c>
      <c r="N143" s="2">
        <v>0.38888888888888901</v>
      </c>
      <c r="O143" s="3">
        <v>0.47058823529411797</v>
      </c>
      <c r="P143" s="3">
        <v>1.5</v>
      </c>
    </row>
    <row r="144" spans="1:16" x14ac:dyDescent="0.3">
      <c r="A144" s="8" t="s">
        <v>15</v>
      </c>
      <c r="B144" s="8" t="s">
        <v>17</v>
      </c>
      <c r="C144" s="2">
        <v>3.7037037037037E-2</v>
      </c>
      <c r="D144" s="2">
        <v>0</v>
      </c>
      <c r="E144" s="2">
        <v>3.5714285714285698E-2</v>
      </c>
      <c r="F144" s="2">
        <v>-6.8965517241379296E-2</v>
      </c>
      <c r="G144" s="2">
        <v>-7.4074074074074098E-2</v>
      </c>
      <c r="H144" s="2">
        <v>0.08</v>
      </c>
      <c r="I144" s="2">
        <v>-3.7037037037037E-2</v>
      </c>
      <c r="J144" s="2">
        <v>-3.8461538461538498E-2</v>
      </c>
      <c r="K144" s="2">
        <v>0.08</v>
      </c>
      <c r="L144" s="2">
        <v>0.18518518518518501</v>
      </c>
      <c r="M144" s="2">
        <v>-6.25E-2</v>
      </c>
      <c r="N144" s="2">
        <v>3.3333333333333298E-2</v>
      </c>
      <c r="O144" s="3">
        <v>0.24</v>
      </c>
      <c r="P144" s="3">
        <v>0.107142857142857</v>
      </c>
    </row>
    <row r="145" spans="1:16" x14ac:dyDescent="0.3">
      <c r="A145" s="8" t="s">
        <v>15</v>
      </c>
      <c r="B145" s="8" t="s">
        <v>109</v>
      </c>
      <c r="C145" s="2">
        <v>4.6207497820400997E-2</v>
      </c>
      <c r="D145" s="2">
        <v>4.5833333333333302E-2</v>
      </c>
      <c r="E145" s="2">
        <v>7.2509960159362494E-2</v>
      </c>
      <c r="F145" s="2">
        <v>3.4918276374442801E-2</v>
      </c>
      <c r="G145" s="2">
        <v>3.1586503948312999E-2</v>
      </c>
      <c r="H145" s="2">
        <v>5.6367432150313201E-2</v>
      </c>
      <c r="I145" s="2">
        <v>4.4795783926218698E-2</v>
      </c>
      <c r="J145" s="2">
        <v>5.6746532156368198E-2</v>
      </c>
      <c r="K145" s="2">
        <v>4.4749403341288803E-2</v>
      </c>
      <c r="L145" s="2">
        <v>0.193032552826956</v>
      </c>
      <c r="M145" s="2">
        <v>0.11680229775011999</v>
      </c>
      <c r="N145" s="2">
        <v>5.4436348049721403E-2</v>
      </c>
      <c r="O145" s="3">
        <v>0.46778042959427202</v>
      </c>
      <c r="P145" s="3">
        <v>0.96015936254980105</v>
      </c>
    </row>
    <row r="146" spans="1:16" x14ac:dyDescent="0.3">
      <c r="A146" s="8" t="s">
        <v>15</v>
      </c>
      <c r="B146" s="8" t="s">
        <v>110</v>
      </c>
      <c r="C146" s="2">
        <v>6.8681318681318701E-2</v>
      </c>
      <c r="D146" s="2">
        <v>6.9408740359897206E-2</v>
      </c>
      <c r="E146" s="2">
        <v>5.5288461538461502E-2</v>
      </c>
      <c r="F146" s="2">
        <v>1.8223234624145799E-2</v>
      </c>
      <c r="G146" s="2">
        <v>5.5928411633109597E-2</v>
      </c>
      <c r="H146" s="2">
        <v>3.3898305084745797E-2</v>
      </c>
      <c r="I146" s="2">
        <v>2.2540983606557399E-2</v>
      </c>
      <c r="J146" s="2">
        <v>2.0040080160320599E-2</v>
      </c>
      <c r="K146" s="2">
        <v>2.35756385068762E-2</v>
      </c>
      <c r="L146" s="2">
        <v>0.157389635316699</v>
      </c>
      <c r="M146" s="2">
        <v>9.4527363184079602E-2</v>
      </c>
      <c r="N146" s="2">
        <v>3.4848484848484899E-2</v>
      </c>
      <c r="O146" s="3">
        <v>0.34184675834970502</v>
      </c>
      <c r="P146" s="3">
        <v>0.64182692307692302</v>
      </c>
    </row>
    <row r="147" spans="1:16" x14ac:dyDescent="0.3">
      <c r="A147" s="8" t="s">
        <v>15</v>
      </c>
      <c r="B147" s="8" t="s">
        <v>111</v>
      </c>
      <c r="C147" s="2">
        <v>-1.11071300609101E-2</v>
      </c>
      <c r="D147" s="2">
        <v>-3.1884057971014498E-2</v>
      </c>
      <c r="E147" s="2">
        <v>-3.6676646706586803E-2</v>
      </c>
      <c r="F147" s="2">
        <v>-1.0878010878010901E-2</v>
      </c>
      <c r="G147" s="2">
        <v>-9.0337784760408501E-3</v>
      </c>
      <c r="H147" s="2">
        <v>-1.4665081252477201E-2</v>
      </c>
      <c r="I147" s="2">
        <v>-1.9710378117457801E-2</v>
      </c>
      <c r="J147" s="2">
        <v>-6.5654493229380401E-3</v>
      </c>
      <c r="K147" s="2">
        <v>1.2391573729863699E-3</v>
      </c>
      <c r="L147" s="2">
        <v>-0.23349834983498299</v>
      </c>
      <c r="M147" s="2">
        <v>-0.226587728740581</v>
      </c>
      <c r="N147" s="2">
        <v>-0.15796798886569199</v>
      </c>
      <c r="O147" s="3">
        <v>-0.50020652622883099</v>
      </c>
      <c r="P147" s="3">
        <v>-0.54715568862275499</v>
      </c>
    </row>
    <row r="148" spans="1:16" x14ac:dyDescent="0.3">
      <c r="A148" s="8" t="s">
        <v>16</v>
      </c>
      <c r="B148" s="8" t="s">
        <v>103</v>
      </c>
      <c r="C148" s="2">
        <v>0.11764705882352899</v>
      </c>
      <c r="D148" s="2">
        <v>5.2631578947368397E-2</v>
      </c>
      <c r="E148" s="2">
        <v>0.1</v>
      </c>
      <c r="F148" s="2">
        <v>0</v>
      </c>
      <c r="G148" s="2">
        <v>4.5454545454545497E-2</v>
      </c>
      <c r="H148" s="2">
        <v>0.173913043478261</v>
      </c>
      <c r="I148" s="2">
        <v>0</v>
      </c>
      <c r="J148" s="2">
        <v>0.18518518518518501</v>
      </c>
      <c r="K148" s="2">
        <v>3.125E-2</v>
      </c>
      <c r="L148" s="2">
        <v>0.21212121212121199</v>
      </c>
      <c r="M148" s="2">
        <v>0.1</v>
      </c>
      <c r="N148" s="2">
        <v>6.8181818181818205E-2</v>
      </c>
      <c r="O148" s="3">
        <v>0.46875</v>
      </c>
      <c r="P148" s="3">
        <v>1.35</v>
      </c>
    </row>
    <row r="149" spans="1:16" x14ac:dyDescent="0.3">
      <c r="A149" s="8" t="s">
        <v>16</v>
      </c>
      <c r="B149" s="8" t="s">
        <v>104</v>
      </c>
      <c r="C149" s="2">
        <v>5.31107738998483E-2</v>
      </c>
      <c r="D149" s="2">
        <v>2.4495677233429401E-2</v>
      </c>
      <c r="E149" s="2">
        <v>4.0787623066104103E-2</v>
      </c>
      <c r="F149" s="2">
        <v>1.62162162162162E-2</v>
      </c>
      <c r="G149" s="2">
        <v>3.3244680851063801E-2</v>
      </c>
      <c r="H149" s="2">
        <v>3.7323037323037302E-2</v>
      </c>
      <c r="I149" s="2">
        <v>4.2183622828784101E-2</v>
      </c>
      <c r="J149" s="2">
        <v>5.95238095238095E-2</v>
      </c>
      <c r="K149" s="2">
        <v>2.92134831460674E-2</v>
      </c>
      <c r="L149" s="2">
        <v>0.118995633187773</v>
      </c>
      <c r="M149" s="2">
        <v>7.9024390243902398E-2</v>
      </c>
      <c r="N149" s="2">
        <v>4.0687160940325498E-2</v>
      </c>
      <c r="O149" s="3">
        <v>0.29325842696629201</v>
      </c>
      <c r="P149" s="3">
        <v>0.61884669479606202</v>
      </c>
    </row>
    <row r="150" spans="1:16" x14ac:dyDescent="0.3">
      <c r="A150" s="8" t="s">
        <v>16</v>
      </c>
      <c r="B150" s="8" t="s">
        <v>105</v>
      </c>
      <c r="C150" s="2">
        <v>8.1730769230769204E-2</v>
      </c>
      <c r="D150" s="2">
        <v>0.10666666666666701</v>
      </c>
      <c r="E150" s="2">
        <v>6.82730923694779E-2</v>
      </c>
      <c r="F150" s="2">
        <v>5.2631578947368397E-2</v>
      </c>
      <c r="G150" s="2">
        <v>2.1428571428571401E-2</v>
      </c>
      <c r="H150" s="2">
        <v>2.44755244755245E-2</v>
      </c>
      <c r="I150" s="2">
        <v>1.7064846416382298E-2</v>
      </c>
      <c r="J150" s="2">
        <v>3.69127516778524E-2</v>
      </c>
      <c r="K150" s="2">
        <v>7.1197411003236205E-2</v>
      </c>
      <c r="L150" s="2">
        <v>9.0634441087613302E-2</v>
      </c>
      <c r="M150" s="2">
        <v>9.6952908587257594E-2</v>
      </c>
      <c r="N150" s="2">
        <v>2.27272727272727E-2</v>
      </c>
      <c r="O150" s="3">
        <v>0.31067961165048502</v>
      </c>
      <c r="P150" s="3">
        <v>0.626506024096386</v>
      </c>
    </row>
    <row r="151" spans="1:16" x14ac:dyDescent="0.3">
      <c r="A151" s="8" t="s">
        <v>16</v>
      </c>
      <c r="B151" s="8" t="s">
        <v>106</v>
      </c>
      <c r="C151" s="2">
        <v>0</v>
      </c>
      <c r="D151" s="2">
        <v>0</v>
      </c>
      <c r="E151" s="2">
        <v>0</v>
      </c>
      <c r="F151" s="2">
        <v>0</v>
      </c>
      <c r="G151" s="2">
        <v>0</v>
      </c>
      <c r="H151" s="2">
        <v>1</v>
      </c>
      <c r="I151" s="2">
        <v>-0.5</v>
      </c>
      <c r="J151" s="2">
        <v>0</v>
      </c>
      <c r="K151" s="2">
        <v>0</v>
      </c>
      <c r="L151" s="2">
        <v>0</v>
      </c>
      <c r="M151" s="2">
        <v>1</v>
      </c>
      <c r="N151" s="2">
        <v>0</v>
      </c>
      <c r="O151" s="3">
        <v>1</v>
      </c>
      <c r="P151" s="3">
        <v>1</v>
      </c>
    </row>
    <row r="152" spans="1:16" x14ac:dyDescent="0.3">
      <c r="A152" s="8" t="s">
        <v>16</v>
      </c>
      <c r="B152" s="8" t="s">
        <v>107</v>
      </c>
      <c r="C152" s="2">
        <v>3.5087719298245598E-2</v>
      </c>
      <c r="D152" s="2">
        <v>5.93220338983051E-2</v>
      </c>
      <c r="E152" s="2">
        <v>0.08</v>
      </c>
      <c r="F152" s="2">
        <v>9.6296296296296297E-2</v>
      </c>
      <c r="G152" s="2">
        <v>2.0270270270270299E-2</v>
      </c>
      <c r="H152" s="2">
        <v>3.3112582781456998E-2</v>
      </c>
      <c r="I152" s="2">
        <v>0.16025641025640999</v>
      </c>
      <c r="J152" s="2">
        <v>7.7348066298342497E-2</v>
      </c>
      <c r="K152" s="2">
        <v>7.1794871794871803E-2</v>
      </c>
      <c r="L152" s="2">
        <v>0.196172248803828</v>
      </c>
      <c r="M152" s="2">
        <v>0.152</v>
      </c>
      <c r="N152" s="2">
        <v>0.100694444444444</v>
      </c>
      <c r="O152" s="3">
        <v>0.62564102564102597</v>
      </c>
      <c r="P152" s="3">
        <v>1.536</v>
      </c>
    </row>
    <row r="153" spans="1:16" x14ac:dyDescent="0.3">
      <c r="A153" s="8" t="s">
        <v>16</v>
      </c>
      <c r="B153" s="8" t="s">
        <v>108</v>
      </c>
      <c r="C153" s="2">
        <v>0.33333333333333298</v>
      </c>
      <c r="D153" s="2">
        <v>0</v>
      </c>
      <c r="E153" s="2">
        <v>0</v>
      </c>
      <c r="F153" s="2">
        <v>0</v>
      </c>
      <c r="G153" s="2">
        <v>0</v>
      </c>
      <c r="H153" s="2">
        <v>0</v>
      </c>
      <c r="I153" s="2">
        <v>0</v>
      </c>
      <c r="J153" s="2">
        <v>0</v>
      </c>
      <c r="K153" s="2">
        <v>8.3333333333333301E-2</v>
      </c>
      <c r="L153" s="2">
        <v>0.15384615384615399</v>
      </c>
      <c r="M153" s="2">
        <v>0.2</v>
      </c>
      <c r="N153" s="2">
        <v>0</v>
      </c>
      <c r="O153" s="3">
        <v>0.5</v>
      </c>
      <c r="P153" s="3">
        <v>0.5</v>
      </c>
    </row>
    <row r="154" spans="1:16" x14ac:dyDescent="0.3">
      <c r="A154" s="8" t="s">
        <v>16</v>
      </c>
      <c r="B154" s="8" t="s">
        <v>17</v>
      </c>
      <c r="C154" s="2">
        <v>-0.05</v>
      </c>
      <c r="D154" s="2">
        <v>0.105263157894737</v>
      </c>
      <c r="E154" s="2">
        <v>-9.5238095238095205E-2</v>
      </c>
      <c r="F154" s="2">
        <v>0.105263157894737</v>
      </c>
      <c r="G154" s="2">
        <v>0.238095238095238</v>
      </c>
      <c r="H154" s="2">
        <v>7.69230769230769E-2</v>
      </c>
      <c r="I154" s="2">
        <v>0</v>
      </c>
      <c r="J154" s="2">
        <v>-3.5714285714285698E-2</v>
      </c>
      <c r="K154" s="2">
        <v>0</v>
      </c>
      <c r="L154" s="2">
        <v>3.7037037037037E-2</v>
      </c>
      <c r="M154" s="2">
        <v>7.1428571428571397E-2</v>
      </c>
      <c r="N154" s="2">
        <v>3.3333333333333298E-2</v>
      </c>
      <c r="O154" s="3">
        <v>0.148148148148148</v>
      </c>
      <c r="P154" s="3">
        <v>0.476190476190476</v>
      </c>
    </row>
    <row r="155" spans="1:16" x14ac:dyDescent="0.3">
      <c r="A155" s="8" t="s">
        <v>16</v>
      </c>
      <c r="B155" s="8" t="s">
        <v>109</v>
      </c>
      <c r="C155" s="2">
        <v>5.6603773584905703E-2</v>
      </c>
      <c r="D155" s="2">
        <v>3.125E-2</v>
      </c>
      <c r="E155" s="2">
        <v>4.7619047619047603E-2</v>
      </c>
      <c r="F155" s="2">
        <v>8.2644628099173598E-2</v>
      </c>
      <c r="G155" s="2">
        <v>5.7251908396946598E-2</v>
      </c>
      <c r="H155" s="2">
        <v>6.8592057761732897E-2</v>
      </c>
      <c r="I155" s="2">
        <v>2.7027027027027001E-2</v>
      </c>
      <c r="J155" s="2">
        <v>9.5394736842105296E-2</v>
      </c>
      <c r="K155" s="2">
        <v>5.7057057057057103E-2</v>
      </c>
      <c r="L155" s="2">
        <v>0.13068181818181801</v>
      </c>
      <c r="M155" s="2">
        <v>0.12939698492462301</v>
      </c>
      <c r="N155" s="2">
        <v>6.67408231368187E-2</v>
      </c>
      <c r="O155" s="3">
        <v>0.43993993993994002</v>
      </c>
      <c r="P155" s="3">
        <v>1.0757575757575799</v>
      </c>
    </row>
    <row r="156" spans="1:16" x14ac:dyDescent="0.3">
      <c r="A156" s="8" t="s">
        <v>16</v>
      </c>
      <c r="B156" s="8" t="s">
        <v>110</v>
      </c>
      <c r="C156" s="2">
        <v>3.8961038961039002E-2</v>
      </c>
      <c r="D156" s="2">
        <v>1.8749999999999999E-2</v>
      </c>
      <c r="E156" s="2">
        <v>1.22699386503067E-2</v>
      </c>
      <c r="F156" s="2">
        <v>5.4545454545454501E-2</v>
      </c>
      <c r="G156" s="2">
        <v>4.5977011494252901E-2</v>
      </c>
      <c r="H156" s="2">
        <v>6.0439560439560398E-2</v>
      </c>
      <c r="I156" s="2">
        <v>4.1450777202072499E-2</v>
      </c>
      <c r="J156" s="2">
        <v>3.4825870646766198E-2</v>
      </c>
      <c r="K156" s="2">
        <v>4.3269230769230803E-2</v>
      </c>
      <c r="L156" s="2">
        <v>0.16589861751152099</v>
      </c>
      <c r="M156" s="2">
        <v>8.3003952569169995E-2</v>
      </c>
      <c r="N156" s="2">
        <v>0.113138686131387</v>
      </c>
      <c r="O156" s="3">
        <v>0.46634615384615402</v>
      </c>
      <c r="P156" s="3">
        <v>0.871165644171779</v>
      </c>
    </row>
    <row r="157" spans="1:16" x14ac:dyDescent="0.3">
      <c r="A157" s="8" t="s">
        <v>16</v>
      </c>
      <c r="B157" s="8" t="s">
        <v>111</v>
      </c>
      <c r="C157" s="2">
        <v>-1.26582278481013E-2</v>
      </c>
      <c r="D157" s="2">
        <v>-4.0723981900452497E-2</v>
      </c>
      <c r="E157" s="2">
        <v>-3.6163522012578601E-2</v>
      </c>
      <c r="F157" s="2">
        <v>-2.0391517128874399E-2</v>
      </c>
      <c r="G157" s="2">
        <v>-1.6652789342214799E-2</v>
      </c>
      <c r="H157" s="2">
        <v>-3.1329381879762898E-2</v>
      </c>
      <c r="I157" s="2">
        <v>-1.8356643356643401E-2</v>
      </c>
      <c r="J157" s="2">
        <v>2.6714158504007098E-3</v>
      </c>
      <c r="K157" s="2">
        <v>-7.1047957371225597E-3</v>
      </c>
      <c r="L157" s="2">
        <v>-0.23345259391771001</v>
      </c>
      <c r="M157" s="2">
        <v>-0.207701283547258</v>
      </c>
      <c r="N157" s="2">
        <v>-0.13696612665684799</v>
      </c>
      <c r="O157" s="3">
        <v>-0.479573712255773</v>
      </c>
      <c r="P157" s="3">
        <v>-0.53930817610062898</v>
      </c>
    </row>
    <row r="158" spans="1:16" x14ac:dyDescent="0.3">
      <c r="A158" s="8" t="s">
        <v>17</v>
      </c>
      <c r="B158" s="8" t="s">
        <v>103</v>
      </c>
      <c r="C158" s="2">
        <v>-0.28000000000000003</v>
      </c>
      <c r="D158" s="2">
        <v>-0.38888888888888901</v>
      </c>
      <c r="E158" s="2">
        <v>9.0909090909090898E-2</v>
      </c>
      <c r="F158" s="2">
        <v>-0.41666666666666702</v>
      </c>
      <c r="G158" s="2">
        <v>-0.14285714285714299</v>
      </c>
      <c r="H158" s="2">
        <v>0.16666666666666699</v>
      </c>
      <c r="I158" s="2">
        <v>0</v>
      </c>
      <c r="J158" s="2">
        <v>-0.42857142857142899</v>
      </c>
      <c r="K158" s="2">
        <v>0.25</v>
      </c>
      <c r="L158" s="2">
        <v>0.2</v>
      </c>
      <c r="M158" s="2">
        <v>-0.33333333333333298</v>
      </c>
      <c r="N158" s="2">
        <v>1.75</v>
      </c>
      <c r="O158" s="3">
        <v>1.75</v>
      </c>
      <c r="P158" s="3">
        <v>0</v>
      </c>
    </row>
    <row r="159" spans="1:16" x14ac:dyDescent="0.3">
      <c r="A159" s="8" t="s">
        <v>17</v>
      </c>
      <c r="B159" s="8" t="s">
        <v>104</v>
      </c>
      <c r="C159" s="2">
        <v>3.0957523398128101E-2</v>
      </c>
      <c r="D159" s="2">
        <v>-7.9608938547486005E-2</v>
      </c>
      <c r="E159" s="2">
        <v>-0.26631259484066799</v>
      </c>
      <c r="F159" s="2">
        <v>-0.15511892450879</v>
      </c>
      <c r="G159" s="2">
        <v>-5.1407588739290098E-2</v>
      </c>
      <c r="H159" s="2">
        <v>1.29032258064516E-3</v>
      </c>
      <c r="I159" s="2">
        <v>-1.6752577319587601E-2</v>
      </c>
      <c r="J159" s="2">
        <v>8.2568807339449504E-2</v>
      </c>
      <c r="K159" s="2">
        <v>-9.3220338983050793E-2</v>
      </c>
      <c r="L159" s="2">
        <v>-6.67556742323097E-2</v>
      </c>
      <c r="M159" s="2">
        <v>4.29184549356223E-3</v>
      </c>
      <c r="N159" s="2">
        <v>0.16381766381766399</v>
      </c>
      <c r="O159" s="3">
        <v>-1.08958837772397E-2</v>
      </c>
      <c r="P159" s="3">
        <v>-0.38012139605462802</v>
      </c>
    </row>
    <row r="160" spans="1:16" x14ac:dyDescent="0.3">
      <c r="A160" s="8" t="s">
        <v>17</v>
      </c>
      <c r="B160" s="8" t="s">
        <v>105</v>
      </c>
      <c r="C160" s="2">
        <v>0.14492753623188401</v>
      </c>
      <c r="D160" s="2">
        <v>-0.183544303797468</v>
      </c>
      <c r="E160" s="2">
        <v>-0.32558139534883701</v>
      </c>
      <c r="F160" s="2">
        <v>-0.195402298850575</v>
      </c>
      <c r="G160" s="2">
        <v>-7.1428571428571397E-2</v>
      </c>
      <c r="H160" s="2">
        <v>-1.5384615384615399E-2</v>
      </c>
      <c r="I160" s="2">
        <v>6.25E-2</v>
      </c>
      <c r="J160" s="2">
        <v>0.25</v>
      </c>
      <c r="K160" s="2">
        <v>4.7058823529411799E-2</v>
      </c>
      <c r="L160" s="2">
        <v>0</v>
      </c>
      <c r="M160" s="2">
        <v>2.2471910112359501E-2</v>
      </c>
      <c r="N160" s="2">
        <v>0.27472527472527503</v>
      </c>
      <c r="O160" s="3">
        <v>0.36470588235294099</v>
      </c>
      <c r="P160" s="3">
        <v>-0.10077519379845</v>
      </c>
    </row>
    <row r="161" spans="1:16" x14ac:dyDescent="0.3">
      <c r="A161" s="8" t="s">
        <v>17</v>
      </c>
      <c r="B161" s="8" t="s">
        <v>106</v>
      </c>
      <c r="C161" s="2">
        <v>-0.17142857142857101</v>
      </c>
      <c r="D161" s="2">
        <v>-0.24137931034482801</v>
      </c>
      <c r="E161" s="2">
        <v>-0.27272727272727298</v>
      </c>
      <c r="F161" s="2">
        <v>6.25E-2</v>
      </c>
      <c r="G161" s="2">
        <v>-5.8823529411764698E-2</v>
      </c>
      <c r="H161" s="2">
        <v>0</v>
      </c>
      <c r="I161" s="2">
        <v>-6.25E-2</v>
      </c>
      <c r="J161" s="2">
        <v>-0.266666666666667</v>
      </c>
      <c r="K161" s="2">
        <v>0.18181818181818199</v>
      </c>
      <c r="L161" s="2">
        <v>-7.69230769230769E-2</v>
      </c>
      <c r="M161" s="2">
        <v>-0.16666666666666699</v>
      </c>
      <c r="N161" s="2">
        <v>0</v>
      </c>
      <c r="O161" s="3">
        <v>-9.0909090909090898E-2</v>
      </c>
      <c r="P161" s="3">
        <v>-0.54545454545454497</v>
      </c>
    </row>
    <row r="162" spans="1:16" x14ac:dyDescent="0.3">
      <c r="A162" s="8" t="s">
        <v>17</v>
      </c>
      <c r="B162" s="8" t="s">
        <v>107</v>
      </c>
      <c r="C162" s="2">
        <v>5.7750759878419503E-2</v>
      </c>
      <c r="D162" s="2">
        <v>-0.160919540229885</v>
      </c>
      <c r="E162" s="2">
        <v>-0.32534246575342501</v>
      </c>
      <c r="F162" s="2">
        <v>-0.22335025380710699</v>
      </c>
      <c r="G162" s="2">
        <v>-6.5359477124183E-3</v>
      </c>
      <c r="H162" s="2">
        <v>7.2368421052631596E-2</v>
      </c>
      <c r="I162" s="2">
        <v>6.7484662576687102E-2</v>
      </c>
      <c r="J162" s="2">
        <v>0.247126436781609</v>
      </c>
      <c r="K162" s="2">
        <v>-1.3824884792626699E-2</v>
      </c>
      <c r="L162" s="2">
        <v>2.80373831775701E-2</v>
      </c>
      <c r="M162" s="2">
        <v>0.14090909090909101</v>
      </c>
      <c r="N162" s="2">
        <v>4.3824701195219098E-2</v>
      </c>
      <c r="O162" s="3">
        <v>0.207373271889401</v>
      </c>
      <c r="P162" s="3">
        <v>-0.102739726027397</v>
      </c>
    </row>
    <row r="163" spans="1:16" x14ac:dyDescent="0.3">
      <c r="A163" s="8" t="s">
        <v>17</v>
      </c>
      <c r="B163" s="8" t="s">
        <v>108</v>
      </c>
      <c r="C163" s="2">
        <v>-0.44444444444444398</v>
      </c>
      <c r="D163" s="2">
        <v>-0.8</v>
      </c>
      <c r="E163" s="2">
        <v>2</v>
      </c>
      <c r="F163" s="2">
        <v>0</v>
      </c>
      <c r="G163" s="2">
        <v>0</v>
      </c>
      <c r="H163" s="2">
        <v>0.33333333333333298</v>
      </c>
      <c r="I163" s="2">
        <v>0</v>
      </c>
      <c r="J163" s="2">
        <v>-0.25</v>
      </c>
      <c r="K163" s="2">
        <v>-0.33333333333333298</v>
      </c>
      <c r="L163" s="2">
        <v>1.5</v>
      </c>
      <c r="M163" s="2">
        <v>-0.2</v>
      </c>
      <c r="N163" s="2">
        <v>1</v>
      </c>
      <c r="O163" s="3">
        <v>1.6666666666666701</v>
      </c>
      <c r="P163" s="3">
        <v>7</v>
      </c>
    </row>
    <row r="164" spans="1:16" x14ac:dyDescent="0.3">
      <c r="A164" s="8" t="s">
        <v>17</v>
      </c>
      <c r="B164" s="8" t="s">
        <v>17</v>
      </c>
      <c r="C164" s="2">
        <v>-2.2222222222222199E-2</v>
      </c>
      <c r="D164" s="2">
        <v>-0.15909090909090901</v>
      </c>
      <c r="E164" s="2">
        <v>-8.1081081081081099E-2</v>
      </c>
      <c r="F164" s="2">
        <v>-0.47058823529411797</v>
      </c>
      <c r="G164" s="2">
        <v>0.27777777777777801</v>
      </c>
      <c r="H164" s="2">
        <v>-4.3478260869565202E-2</v>
      </c>
      <c r="I164" s="2">
        <v>9.0909090909090898E-2</v>
      </c>
      <c r="J164" s="2">
        <v>8.3333333333333301E-2</v>
      </c>
      <c r="K164" s="2">
        <v>-0.30769230769230799</v>
      </c>
      <c r="L164" s="2">
        <v>5.5555555555555601E-2</v>
      </c>
      <c r="M164" s="2">
        <v>-5.2631578947368397E-2</v>
      </c>
      <c r="N164" s="2">
        <v>0.33333333333333298</v>
      </c>
      <c r="O164" s="3">
        <v>-7.69230769230769E-2</v>
      </c>
      <c r="P164" s="3">
        <v>-0.35135135135135098</v>
      </c>
    </row>
    <row r="165" spans="1:16" x14ac:dyDescent="0.3">
      <c r="A165" s="8" t="s">
        <v>17</v>
      </c>
      <c r="B165" s="8" t="s">
        <v>109</v>
      </c>
      <c r="C165" s="2">
        <v>-4.0358744394618798E-2</v>
      </c>
      <c r="D165" s="2">
        <v>-0.121495327102804</v>
      </c>
      <c r="E165" s="2">
        <v>-0.215425531914894</v>
      </c>
      <c r="F165" s="2">
        <v>-0.13898305084745799</v>
      </c>
      <c r="G165" s="2">
        <v>1.5748031496062999E-2</v>
      </c>
      <c r="H165" s="2">
        <v>5.0387596899224799E-2</v>
      </c>
      <c r="I165" s="2">
        <v>-2.2140221402214E-2</v>
      </c>
      <c r="J165" s="2">
        <v>0.177358490566038</v>
      </c>
      <c r="K165" s="2">
        <v>-5.7692307692307702E-2</v>
      </c>
      <c r="L165" s="2">
        <v>6.8027210884353704E-3</v>
      </c>
      <c r="M165" s="2">
        <v>9.12162162162162E-2</v>
      </c>
      <c r="N165" s="2">
        <v>0.29721362229102199</v>
      </c>
      <c r="O165" s="3">
        <v>0.34294871794871801</v>
      </c>
      <c r="P165" s="3">
        <v>0.11436170212766</v>
      </c>
    </row>
    <row r="166" spans="1:16" x14ac:dyDescent="0.3">
      <c r="A166" s="8" t="s">
        <v>17</v>
      </c>
      <c r="B166" s="8" t="s">
        <v>110</v>
      </c>
      <c r="C166" s="2">
        <v>3.0769230769230799E-2</v>
      </c>
      <c r="D166" s="2">
        <v>-0.23507462686567199</v>
      </c>
      <c r="E166" s="2">
        <v>-0.16097560975609801</v>
      </c>
      <c r="F166" s="2">
        <v>-0.13953488372093001</v>
      </c>
      <c r="G166" s="2">
        <v>-3.37837837837838E-2</v>
      </c>
      <c r="H166" s="2">
        <v>4.1958041958042001E-2</v>
      </c>
      <c r="I166" s="2">
        <v>-5.3691275167785199E-2</v>
      </c>
      <c r="J166" s="2">
        <v>0.10638297872340401</v>
      </c>
      <c r="K166" s="2">
        <v>-8.3333333333333301E-2</v>
      </c>
      <c r="L166" s="2">
        <v>6.9930069930069904E-3</v>
      </c>
      <c r="M166" s="2">
        <v>0.125</v>
      </c>
      <c r="N166" s="2">
        <v>0.30864197530864201</v>
      </c>
      <c r="O166" s="3">
        <v>0.35897435897435898</v>
      </c>
      <c r="P166" s="3">
        <v>3.4146341463414602E-2</v>
      </c>
    </row>
    <row r="167" spans="1:16" x14ac:dyDescent="0.3">
      <c r="A167" s="8" t="s">
        <v>17</v>
      </c>
      <c r="B167" s="8" t="s">
        <v>111</v>
      </c>
      <c r="C167" s="2">
        <v>-0.102862849533955</v>
      </c>
      <c r="D167" s="2">
        <v>-0.212987012987013</v>
      </c>
      <c r="E167" s="2">
        <v>-0.47053276756247098</v>
      </c>
      <c r="F167" s="2">
        <v>-0.43544078361531602</v>
      </c>
      <c r="G167" s="2">
        <v>-0.31230283911671902</v>
      </c>
      <c r="H167" s="2">
        <v>-0.206422018348624</v>
      </c>
      <c r="I167" s="2">
        <v>-0.14739884393063599</v>
      </c>
      <c r="J167" s="2">
        <v>6.7796610169491497E-3</v>
      </c>
      <c r="K167" s="2">
        <v>-0.10101010101010099</v>
      </c>
      <c r="L167" s="2">
        <v>-0.46067415730337102</v>
      </c>
      <c r="M167" s="2">
        <v>-0.27777777777777801</v>
      </c>
      <c r="N167" s="2">
        <v>-0.15384615384615399</v>
      </c>
      <c r="O167" s="3">
        <v>-0.70370370370370405</v>
      </c>
      <c r="P167" s="3">
        <v>-0.95851013672795804</v>
      </c>
    </row>
    <row r="168" spans="1:16" x14ac:dyDescent="0.3">
      <c r="A168" s="11" t="s">
        <v>18</v>
      </c>
      <c r="B168" s="11" t="s">
        <v>18</v>
      </c>
      <c r="C168" s="3">
        <v>3.09869931140015E-2</v>
      </c>
      <c r="D168" s="3">
        <v>8.6717515288943902E-3</v>
      </c>
      <c r="E168" s="3">
        <v>-1.56684287972097E-3</v>
      </c>
      <c r="F168" s="3">
        <v>1.87633902375786E-2</v>
      </c>
      <c r="G168" s="3">
        <v>2.5008036862408899E-2</v>
      </c>
      <c r="H168" s="3">
        <v>2.5809233825124501E-2</v>
      </c>
      <c r="I168" s="3">
        <v>2.2828607098270001E-2</v>
      </c>
      <c r="J168" s="3">
        <v>3.5409141860754799E-2</v>
      </c>
      <c r="K168" s="3">
        <v>2.0076263337062299E-2</v>
      </c>
      <c r="L168" s="3">
        <v>2.54593052050659E-2</v>
      </c>
      <c r="M168" s="3">
        <v>3.2692816319959503E-2</v>
      </c>
      <c r="N168" s="3">
        <v>2.8729232550888599E-2</v>
      </c>
      <c r="O168" s="3">
        <v>0.111279515956359</v>
      </c>
      <c r="P168" s="3">
        <v>0.258706196522971</v>
      </c>
    </row>
    <row r="169" spans="1:16" x14ac:dyDescent="0.3">
      <c r="A169" s="15"/>
      <c r="B169" s="15"/>
    </row>
    <row r="170" spans="1:16" x14ac:dyDescent="0.3">
      <c r="A170" s="13" t="s">
        <v>42</v>
      </c>
      <c r="B170" s="15"/>
    </row>
    <row r="171" spans="1:16" x14ac:dyDescent="0.3">
      <c r="A171" s="14" t="s">
        <v>43</v>
      </c>
      <c r="B171" s="15"/>
    </row>
    <row r="172" spans="1:16" x14ac:dyDescent="0.3">
      <c r="A172" s="14" t="s">
        <v>44</v>
      </c>
      <c r="B172" s="15"/>
    </row>
    <row r="173" spans="1:16" x14ac:dyDescent="0.3">
      <c r="A173" s="14" t="s">
        <v>114</v>
      </c>
      <c r="B173" s="15"/>
    </row>
    <row r="174" spans="1:16" x14ac:dyDescent="0.3">
      <c r="A174" s="14" t="s">
        <v>45</v>
      </c>
      <c r="B174" s="15"/>
    </row>
    <row r="175" spans="1:16" x14ac:dyDescent="0.3">
      <c r="A175" s="14" t="s">
        <v>46</v>
      </c>
      <c r="B175" s="15"/>
    </row>
    <row r="176" spans="1:16" x14ac:dyDescent="0.3">
      <c r="A176" s="14" t="s">
        <v>47</v>
      </c>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62:O62"/>
    <mergeCell ref="C116:N11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173</v>
      </c>
      <c r="B1" s="15"/>
    </row>
    <row r="2" spans="1:15" ht="15.6" x14ac:dyDescent="0.3">
      <c r="A2" s="12" t="s">
        <v>165</v>
      </c>
      <c r="B2" s="15"/>
    </row>
    <row r="3" spans="1:15" ht="15.6" x14ac:dyDescent="0.3">
      <c r="A3" s="12" t="s">
        <v>35</v>
      </c>
      <c r="B3" s="15"/>
    </row>
    <row r="4" spans="1:15" ht="15.6" x14ac:dyDescent="0.3">
      <c r="A4" s="12" t="s">
        <v>119</v>
      </c>
      <c r="B4" s="15"/>
    </row>
    <row r="5" spans="1:15" x14ac:dyDescent="0.3">
      <c r="A5" s="15"/>
      <c r="B5" s="15"/>
    </row>
    <row r="6" spans="1:15" x14ac:dyDescent="0.3">
      <c r="A6" s="16" t="str">
        <f>HYPERLINK("#'Table of contents'!A43",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115</v>
      </c>
      <c r="C9" s="1">
        <v>175</v>
      </c>
      <c r="D9" s="1">
        <v>180</v>
      </c>
      <c r="E9" s="1">
        <v>193</v>
      </c>
      <c r="F9" s="1">
        <v>204</v>
      </c>
      <c r="G9" s="1">
        <v>213</v>
      </c>
      <c r="H9" s="1">
        <v>218</v>
      </c>
      <c r="I9" s="1">
        <v>235</v>
      </c>
      <c r="J9" s="1">
        <v>242</v>
      </c>
      <c r="K9" s="1">
        <v>251</v>
      </c>
      <c r="L9" s="1">
        <v>256</v>
      </c>
      <c r="M9" s="1">
        <v>296</v>
      </c>
      <c r="N9" s="1">
        <v>357</v>
      </c>
      <c r="O9" s="1">
        <v>401</v>
      </c>
    </row>
    <row r="10" spans="1:15" x14ac:dyDescent="0.3">
      <c r="A10" s="7" t="s">
        <v>13</v>
      </c>
      <c r="B10" s="7" t="s">
        <v>116</v>
      </c>
      <c r="C10" s="1">
        <v>24156</v>
      </c>
      <c r="D10" s="1">
        <v>25882</v>
      </c>
      <c r="E10" s="1">
        <v>27610</v>
      </c>
      <c r="F10" s="1">
        <v>29304</v>
      </c>
      <c r="G10" s="1">
        <v>31093</v>
      </c>
      <c r="H10" s="1">
        <v>32929</v>
      </c>
      <c r="I10" s="1">
        <v>34648</v>
      </c>
      <c r="J10" s="1">
        <v>36334</v>
      </c>
      <c r="K10" s="1">
        <v>38258</v>
      </c>
      <c r="L10" s="1">
        <v>39629</v>
      </c>
      <c r="M10" s="1">
        <v>45653</v>
      </c>
      <c r="N10" s="1">
        <v>50851</v>
      </c>
      <c r="O10" s="1">
        <v>54129</v>
      </c>
    </row>
    <row r="11" spans="1:15" x14ac:dyDescent="0.3">
      <c r="A11" s="7" t="s">
        <v>13</v>
      </c>
      <c r="B11" s="7" t="s">
        <v>117</v>
      </c>
      <c r="C11" s="1">
        <v>525</v>
      </c>
      <c r="D11" s="1">
        <v>582</v>
      </c>
      <c r="E11" s="1">
        <v>632</v>
      </c>
      <c r="F11" s="1">
        <v>672</v>
      </c>
      <c r="G11" s="1">
        <v>699</v>
      </c>
      <c r="H11" s="1">
        <v>740</v>
      </c>
      <c r="I11" s="1">
        <v>777</v>
      </c>
      <c r="J11" s="1">
        <v>839</v>
      </c>
      <c r="K11" s="1">
        <v>891</v>
      </c>
      <c r="L11" s="1">
        <v>950</v>
      </c>
      <c r="M11" s="1">
        <v>1101</v>
      </c>
      <c r="N11" s="1">
        <v>1198</v>
      </c>
      <c r="O11" s="1">
        <v>1317</v>
      </c>
    </row>
    <row r="12" spans="1:15" x14ac:dyDescent="0.3">
      <c r="A12" s="7" t="s">
        <v>13</v>
      </c>
      <c r="B12" s="7" t="s">
        <v>17</v>
      </c>
      <c r="C12" s="1">
        <v>124</v>
      </c>
      <c r="D12" s="1">
        <v>130</v>
      </c>
      <c r="E12" s="1">
        <v>138</v>
      </c>
      <c r="F12" s="1">
        <v>148</v>
      </c>
      <c r="G12" s="1">
        <v>155</v>
      </c>
      <c r="H12" s="1">
        <v>158</v>
      </c>
      <c r="I12" s="1">
        <v>158</v>
      </c>
      <c r="J12" s="1">
        <v>160</v>
      </c>
      <c r="K12" s="1">
        <v>167</v>
      </c>
      <c r="L12" s="1">
        <v>167</v>
      </c>
      <c r="M12" s="1">
        <v>196</v>
      </c>
      <c r="N12" s="1">
        <v>223</v>
      </c>
      <c r="O12" s="1">
        <v>237</v>
      </c>
    </row>
    <row r="13" spans="1:15" x14ac:dyDescent="0.3">
      <c r="A13" s="7" t="s">
        <v>13</v>
      </c>
      <c r="B13" s="7" t="s">
        <v>110</v>
      </c>
      <c r="C13" s="1">
        <v>3994</v>
      </c>
      <c r="D13" s="1">
        <v>4218</v>
      </c>
      <c r="E13" s="1">
        <v>4456</v>
      </c>
      <c r="F13" s="1">
        <v>4682</v>
      </c>
      <c r="G13" s="1">
        <v>4928</v>
      </c>
      <c r="H13" s="1">
        <v>5159</v>
      </c>
      <c r="I13" s="1">
        <v>5364</v>
      </c>
      <c r="J13" s="1">
        <v>5602</v>
      </c>
      <c r="K13" s="1">
        <v>5826</v>
      </c>
      <c r="L13" s="1">
        <v>6015</v>
      </c>
      <c r="M13" s="1">
        <v>7227</v>
      </c>
      <c r="N13" s="1">
        <v>8186</v>
      </c>
      <c r="O13" s="1">
        <v>8779</v>
      </c>
    </row>
    <row r="14" spans="1:15" x14ac:dyDescent="0.3">
      <c r="A14" s="7" t="s">
        <v>13</v>
      </c>
      <c r="B14" s="7" t="s">
        <v>111</v>
      </c>
      <c r="C14" s="1">
        <v>25365</v>
      </c>
      <c r="D14" s="1">
        <v>25486</v>
      </c>
      <c r="E14" s="1">
        <v>24822</v>
      </c>
      <c r="F14" s="1">
        <v>24161</v>
      </c>
      <c r="G14" s="1">
        <v>23966</v>
      </c>
      <c r="H14" s="1">
        <v>23776</v>
      </c>
      <c r="I14" s="1">
        <v>23565</v>
      </c>
      <c r="J14" s="1">
        <v>23149</v>
      </c>
      <c r="K14" s="1">
        <v>23140</v>
      </c>
      <c r="L14" s="1">
        <v>22978</v>
      </c>
      <c r="M14" s="1">
        <v>17568</v>
      </c>
      <c r="N14" s="1">
        <v>13788</v>
      </c>
      <c r="O14" s="1">
        <v>11817</v>
      </c>
    </row>
    <row r="15" spans="1:15" x14ac:dyDescent="0.3">
      <c r="A15" s="7" t="s">
        <v>14</v>
      </c>
      <c r="B15" s="7" t="s">
        <v>115</v>
      </c>
      <c r="C15" s="1">
        <v>2</v>
      </c>
      <c r="D15" s="1">
        <v>2</v>
      </c>
      <c r="E15" s="1">
        <v>2</v>
      </c>
      <c r="F15" s="1">
        <v>2</v>
      </c>
      <c r="G15" s="1">
        <v>2</v>
      </c>
      <c r="H15" s="1">
        <v>2</v>
      </c>
      <c r="I15" s="1">
        <v>3</v>
      </c>
      <c r="J15" s="1">
        <v>4</v>
      </c>
      <c r="K15" s="1">
        <v>4</v>
      </c>
      <c r="L15" s="1">
        <v>4</v>
      </c>
      <c r="M15" s="1">
        <v>3</v>
      </c>
      <c r="N15" s="1">
        <v>3</v>
      </c>
      <c r="O15" s="1">
        <v>3</v>
      </c>
    </row>
    <row r="16" spans="1:15" x14ac:dyDescent="0.3">
      <c r="A16" s="7" t="s">
        <v>14</v>
      </c>
      <c r="B16" s="7" t="s">
        <v>116</v>
      </c>
      <c r="C16" s="1">
        <v>900</v>
      </c>
      <c r="D16" s="1">
        <v>963</v>
      </c>
      <c r="E16" s="1">
        <v>1009</v>
      </c>
      <c r="F16" s="1">
        <v>1038</v>
      </c>
      <c r="G16" s="1">
        <v>1112</v>
      </c>
      <c r="H16" s="1">
        <v>1156</v>
      </c>
      <c r="I16" s="1">
        <v>1211</v>
      </c>
      <c r="J16" s="1">
        <v>1280</v>
      </c>
      <c r="K16" s="1">
        <v>1352</v>
      </c>
      <c r="L16" s="1">
        <v>1433</v>
      </c>
      <c r="M16" s="1">
        <v>1643</v>
      </c>
      <c r="N16" s="1">
        <v>1792</v>
      </c>
      <c r="O16" s="1">
        <v>1867</v>
      </c>
    </row>
    <row r="17" spans="1:15" x14ac:dyDescent="0.3">
      <c r="A17" s="7" t="s">
        <v>14</v>
      </c>
      <c r="B17" s="7" t="s">
        <v>117</v>
      </c>
      <c r="C17" s="1">
        <v>12</v>
      </c>
      <c r="D17" s="1">
        <v>13</v>
      </c>
      <c r="E17" s="1">
        <v>10</v>
      </c>
      <c r="F17" s="1">
        <v>15</v>
      </c>
      <c r="G17" s="1">
        <v>20</v>
      </c>
      <c r="H17" s="1">
        <v>23</v>
      </c>
      <c r="I17" s="1">
        <v>26</v>
      </c>
      <c r="J17" s="1">
        <v>27</v>
      </c>
      <c r="K17" s="1">
        <v>30</v>
      </c>
      <c r="L17" s="1">
        <v>31</v>
      </c>
      <c r="M17" s="1">
        <v>39</v>
      </c>
      <c r="N17" s="1">
        <v>41</v>
      </c>
      <c r="O17" s="1">
        <v>46</v>
      </c>
    </row>
    <row r="18" spans="1:15" x14ac:dyDescent="0.3">
      <c r="A18" s="7" t="s">
        <v>14</v>
      </c>
      <c r="B18" s="7" t="s">
        <v>17</v>
      </c>
      <c r="C18" s="1">
        <v>2</v>
      </c>
      <c r="D18" s="1">
        <v>2</v>
      </c>
      <c r="E18" s="1">
        <v>2</v>
      </c>
      <c r="F18" s="1">
        <v>3</v>
      </c>
      <c r="G18" s="1">
        <v>3</v>
      </c>
      <c r="H18" s="1">
        <v>3</v>
      </c>
      <c r="I18" s="1">
        <v>3</v>
      </c>
      <c r="J18" s="1">
        <v>4</v>
      </c>
      <c r="K18" s="1">
        <v>4</v>
      </c>
      <c r="L18" s="1">
        <v>3</v>
      </c>
      <c r="M18" s="1">
        <v>3</v>
      </c>
      <c r="N18" s="1">
        <v>4</v>
      </c>
      <c r="O18" s="1">
        <v>5</v>
      </c>
    </row>
    <row r="19" spans="1:15" x14ac:dyDescent="0.3">
      <c r="A19" s="7" t="s">
        <v>14</v>
      </c>
      <c r="B19" s="7" t="s">
        <v>110</v>
      </c>
      <c r="C19" s="1">
        <v>120</v>
      </c>
      <c r="D19" s="1">
        <v>129</v>
      </c>
      <c r="E19" s="1">
        <v>134</v>
      </c>
      <c r="F19" s="1">
        <v>139</v>
      </c>
      <c r="G19" s="1">
        <v>152</v>
      </c>
      <c r="H19" s="1">
        <v>155</v>
      </c>
      <c r="I19" s="1">
        <v>159</v>
      </c>
      <c r="J19" s="1">
        <v>158</v>
      </c>
      <c r="K19" s="1">
        <v>159</v>
      </c>
      <c r="L19" s="1">
        <v>166</v>
      </c>
      <c r="M19" s="1">
        <v>196</v>
      </c>
      <c r="N19" s="1">
        <v>221</v>
      </c>
      <c r="O19" s="1">
        <v>226</v>
      </c>
    </row>
    <row r="20" spans="1:15" x14ac:dyDescent="0.3">
      <c r="A20" s="7" t="s">
        <v>14</v>
      </c>
      <c r="B20" s="7" t="s">
        <v>111</v>
      </c>
      <c r="C20" s="1">
        <v>747</v>
      </c>
      <c r="D20" s="1">
        <v>738</v>
      </c>
      <c r="E20" s="1">
        <v>719</v>
      </c>
      <c r="F20" s="1">
        <v>697</v>
      </c>
      <c r="G20" s="1">
        <v>692</v>
      </c>
      <c r="H20" s="1">
        <v>674</v>
      </c>
      <c r="I20" s="1">
        <v>666</v>
      </c>
      <c r="J20" s="1">
        <v>644</v>
      </c>
      <c r="K20" s="1">
        <v>653</v>
      </c>
      <c r="L20" s="1">
        <v>648</v>
      </c>
      <c r="M20" s="1">
        <v>472</v>
      </c>
      <c r="N20" s="1">
        <v>344</v>
      </c>
      <c r="O20" s="1">
        <v>293</v>
      </c>
    </row>
    <row r="21" spans="1:15" x14ac:dyDescent="0.3">
      <c r="A21" s="7" t="s">
        <v>15</v>
      </c>
      <c r="B21" s="7" t="s">
        <v>115</v>
      </c>
      <c r="C21" s="1">
        <v>13</v>
      </c>
      <c r="D21" s="1">
        <v>15</v>
      </c>
      <c r="E21" s="1">
        <v>18</v>
      </c>
      <c r="F21" s="1">
        <v>19</v>
      </c>
      <c r="G21" s="1">
        <v>22</v>
      </c>
      <c r="H21" s="1">
        <v>29</v>
      </c>
      <c r="I21" s="1">
        <v>27</v>
      </c>
      <c r="J21" s="1">
        <v>26</v>
      </c>
      <c r="K21" s="1">
        <v>29</v>
      </c>
      <c r="L21" s="1">
        <v>34</v>
      </c>
      <c r="M21" s="1">
        <v>37</v>
      </c>
      <c r="N21" s="1">
        <v>37</v>
      </c>
      <c r="O21" s="1">
        <v>42</v>
      </c>
    </row>
    <row r="22" spans="1:15" x14ac:dyDescent="0.3">
      <c r="A22" s="7" t="s">
        <v>15</v>
      </c>
      <c r="B22" s="7" t="s">
        <v>116</v>
      </c>
      <c r="C22" s="1">
        <v>2511</v>
      </c>
      <c r="D22" s="1">
        <v>2670</v>
      </c>
      <c r="E22" s="1">
        <v>2841</v>
      </c>
      <c r="F22" s="1">
        <v>3037</v>
      </c>
      <c r="G22" s="1">
        <v>3185</v>
      </c>
      <c r="H22" s="1">
        <v>3272</v>
      </c>
      <c r="I22" s="1">
        <v>3438</v>
      </c>
      <c r="J22" s="1">
        <v>3622</v>
      </c>
      <c r="K22" s="1">
        <v>3829</v>
      </c>
      <c r="L22" s="1">
        <v>3964</v>
      </c>
      <c r="M22" s="1">
        <v>4530</v>
      </c>
      <c r="N22" s="1">
        <v>4925</v>
      </c>
      <c r="O22" s="1">
        <v>5197</v>
      </c>
    </row>
    <row r="23" spans="1:15" x14ac:dyDescent="0.3">
      <c r="A23" s="7" t="s">
        <v>15</v>
      </c>
      <c r="B23" s="7" t="s">
        <v>117</v>
      </c>
      <c r="C23" s="1">
        <v>42</v>
      </c>
      <c r="D23" s="1">
        <v>50</v>
      </c>
      <c r="E23" s="1">
        <v>55</v>
      </c>
      <c r="F23" s="1">
        <v>59</v>
      </c>
      <c r="G23" s="1">
        <v>61</v>
      </c>
      <c r="H23" s="1">
        <v>64</v>
      </c>
      <c r="I23" s="1">
        <v>75</v>
      </c>
      <c r="J23" s="1">
        <v>85</v>
      </c>
      <c r="K23" s="1">
        <v>90</v>
      </c>
      <c r="L23" s="1">
        <v>100</v>
      </c>
      <c r="M23" s="1">
        <v>130</v>
      </c>
      <c r="N23" s="1">
        <v>156</v>
      </c>
      <c r="O23" s="1">
        <v>173</v>
      </c>
    </row>
    <row r="24" spans="1:15" x14ac:dyDescent="0.3">
      <c r="A24" s="7" t="s">
        <v>15</v>
      </c>
      <c r="B24" s="7" t="s">
        <v>17</v>
      </c>
      <c r="C24" s="1">
        <v>12</v>
      </c>
      <c r="D24" s="1">
        <v>15</v>
      </c>
      <c r="E24" s="1">
        <v>14</v>
      </c>
      <c r="F24" s="1">
        <v>16</v>
      </c>
      <c r="G24" s="1">
        <v>17</v>
      </c>
      <c r="H24" s="1">
        <v>18</v>
      </c>
      <c r="I24" s="1">
        <v>18</v>
      </c>
      <c r="J24" s="1">
        <v>18</v>
      </c>
      <c r="K24" s="1">
        <v>17</v>
      </c>
      <c r="L24" s="1">
        <v>18</v>
      </c>
      <c r="M24" s="1">
        <v>24</v>
      </c>
      <c r="N24" s="1">
        <v>23</v>
      </c>
      <c r="O24" s="1">
        <v>24</v>
      </c>
    </row>
    <row r="25" spans="1:15" x14ac:dyDescent="0.3">
      <c r="A25" s="7" t="s">
        <v>15</v>
      </c>
      <c r="B25" s="7" t="s">
        <v>110</v>
      </c>
      <c r="C25" s="1">
        <v>458</v>
      </c>
      <c r="D25" s="1">
        <v>483</v>
      </c>
      <c r="E25" s="1">
        <v>520</v>
      </c>
      <c r="F25" s="1">
        <v>534</v>
      </c>
      <c r="G25" s="1">
        <v>533</v>
      </c>
      <c r="H25" s="1">
        <v>553</v>
      </c>
      <c r="I25" s="1">
        <v>567</v>
      </c>
      <c r="J25" s="1">
        <v>583</v>
      </c>
      <c r="K25" s="1">
        <v>608</v>
      </c>
      <c r="L25" s="1">
        <v>618</v>
      </c>
      <c r="M25" s="1">
        <v>725</v>
      </c>
      <c r="N25" s="1">
        <v>813</v>
      </c>
      <c r="O25" s="1">
        <v>830</v>
      </c>
    </row>
    <row r="26" spans="1:15" x14ac:dyDescent="0.3">
      <c r="A26" s="7" t="s">
        <v>15</v>
      </c>
      <c r="B26" s="7" t="s">
        <v>111</v>
      </c>
      <c r="C26" s="1">
        <v>2792</v>
      </c>
      <c r="D26" s="1">
        <v>2761</v>
      </c>
      <c r="E26" s="1">
        <v>2673</v>
      </c>
      <c r="F26" s="1">
        <v>2575</v>
      </c>
      <c r="G26" s="1">
        <v>2547</v>
      </c>
      <c r="H26" s="1">
        <v>2524</v>
      </c>
      <c r="I26" s="1">
        <v>2487</v>
      </c>
      <c r="J26" s="1">
        <v>2438</v>
      </c>
      <c r="K26" s="1">
        <v>2422</v>
      </c>
      <c r="L26" s="1">
        <v>2425</v>
      </c>
      <c r="M26" s="1">
        <v>1858</v>
      </c>
      <c r="N26" s="1">
        <v>1437</v>
      </c>
      <c r="O26" s="1">
        <v>1210</v>
      </c>
    </row>
    <row r="27" spans="1:15" x14ac:dyDescent="0.3">
      <c r="A27" s="7" t="s">
        <v>16</v>
      </c>
      <c r="B27" s="7" t="s">
        <v>115</v>
      </c>
      <c r="C27" s="1">
        <v>13</v>
      </c>
      <c r="D27" s="1">
        <v>13</v>
      </c>
      <c r="E27" s="1">
        <v>13</v>
      </c>
      <c r="F27" s="1">
        <v>13</v>
      </c>
      <c r="G27" s="1">
        <v>14</v>
      </c>
      <c r="H27" s="1">
        <v>13</v>
      </c>
      <c r="I27" s="1">
        <v>12</v>
      </c>
      <c r="J27" s="1">
        <v>14</v>
      </c>
      <c r="K27" s="1">
        <v>13</v>
      </c>
      <c r="L27" s="1">
        <v>14</v>
      </c>
      <c r="M27" s="1">
        <v>15</v>
      </c>
      <c r="N27" s="1">
        <v>13</v>
      </c>
      <c r="O27" s="1">
        <v>17</v>
      </c>
    </row>
    <row r="28" spans="1:15" x14ac:dyDescent="0.3">
      <c r="A28" s="7" t="s">
        <v>16</v>
      </c>
      <c r="B28" s="7" t="s">
        <v>116</v>
      </c>
      <c r="C28" s="1">
        <v>1381</v>
      </c>
      <c r="D28" s="1">
        <v>1459</v>
      </c>
      <c r="E28" s="1">
        <v>1521</v>
      </c>
      <c r="F28" s="1">
        <v>1593</v>
      </c>
      <c r="G28" s="1">
        <v>1666</v>
      </c>
      <c r="H28" s="1">
        <v>1727</v>
      </c>
      <c r="I28" s="1">
        <v>1811</v>
      </c>
      <c r="J28" s="1">
        <v>1887</v>
      </c>
      <c r="K28" s="1">
        <v>2018</v>
      </c>
      <c r="L28" s="1">
        <v>2119</v>
      </c>
      <c r="M28" s="1">
        <v>2385</v>
      </c>
      <c r="N28" s="1">
        <v>2639</v>
      </c>
      <c r="O28" s="1">
        <v>2769</v>
      </c>
    </row>
    <row r="29" spans="1:15" x14ac:dyDescent="0.3">
      <c r="A29" s="7" t="s">
        <v>16</v>
      </c>
      <c r="B29" s="7" t="s">
        <v>117</v>
      </c>
      <c r="C29" s="1">
        <v>15</v>
      </c>
      <c r="D29" s="1">
        <v>15</v>
      </c>
      <c r="E29" s="1">
        <v>16</v>
      </c>
      <c r="F29" s="1">
        <v>20</v>
      </c>
      <c r="G29" s="1">
        <v>27</v>
      </c>
      <c r="H29" s="1">
        <v>30</v>
      </c>
      <c r="I29" s="1">
        <v>31</v>
      </c>
      <c r="J29" s="1">
        <v>31</v>
      </c>
      <c r="K29" s="1">
        <v>39</v>
      </c>
      <c r="L29" s="1">
        <v>41</v>
      </c>
      <c r="M29" s="1">
        <v>44</v>
      </c>
      <c r="N29" s="1">
        <v>50</v>
      </c>
      <c r="O29" s="1">
        <v>50</v>
      </c>
    </row>
    <row r="30" spans="1:15" x14ac:dyDescent="0.3">
      <c r="A30" s="7" t="s">
        <v>16</v>
      </c>
      <c r="B30" s="7" t="s">
        <v>17</v>
      </c>
      <c r="C30" s="1">
        <v>5</v>
      </c>
      <c r="D30" s="1">
        <v>5</v>
      </c>
      <c r="E30" s="1">
        <v>4</v>
      </c>
      <c r="F30" s="1">
        <v>4</v>
      </c>
      <c r="G30" s="1">
        <v>4</v>
      </c>
      <c r="H30" s="1">
        <v>7</v>
      </c>
      <c r="I30" s="1">
        <v>8</v>
      </c>
      <c r="J30" s="1">
        <v>7</v>
      </c>
      <c r="K30" s="1">
        <v>7</v>
      </c>
      <c r="L30" s="1">
        <v>7</v>
      </c>
      <c r="M30" s="1">
        <v>7</v>
      </c>
      <c r="N30" s="1">
        <v>3</v>
      </c>
      <c r="O30" s="1">
        <v>5</v>
      </c>
    </row>
    <row r="31" spans="1:15" x14ac:dyDescent="0.3">
      <c r="A31" s="7" t="s">
        <v>16</v>
      </c>
      <c r="B31" s="7" t="s">
        <v>110</v>
      </c>
      <c r="C31" s="1">
        <v>191</v>
      </c>
      <c r="D31" s="1">
        <v>203</v>
      </c>
      <c r="E31" s="1">
        <v>210</v>
      </c>
      <c r="F31" s="1">
        <v>214</v>
      </c>
      <c r="G31" s="1">
        <v>223</v>
      </c>
      <c r="H31" s="1">
        <v>235</v>
      </c>
      <c r="I31" s="1">
        <v>247</v>
      </c>
      <c r="J31" s="1">
        <v>257</v>
      </c>
      <c r="K31" s="1">
        <v>263</v>
      </c>
      <c r="L31" s="1">
        <v>270</v>
      </c>
      <c r="M31" s="1">
        <v>318</v>
      </c>
      <c r="N31" s="1">
        <v>352</v>
      </c>
      <c r="O31" s="1">
        <v>394</v>
      </c>
    </row>
    <row r="32" spans="1:15" x14ac:dyDescent="0.3">
      <c r="A32" s="7" t="s">
        <v>16</v>
      </c>
      <c r="B32" s="7" t="s">
        <v>111</v>
      </c>
      <c r="C32" s="1">
        <v>1343</v>
      </c>
      <c r="D32" s="1">
        <v>1326</v>
      </c>
      <c r="E32" s="1">
        <v>1272</v>
      </c>
      <c r="F32" s="1">
        <v>1226</v>
      </c>
      <c r="G32" s="1">
        <v>1201</v>
      </c>
      <c r="H32" s="1">
        <v>1181</v>
      </c>
      <c r="I32" s="1">
        <v>1144</v>
      </c>
      <c r="J32" s="1">
        <v>1123</v>
      </c>
      <c r="K32" s="1">
        <v>1126</v>
      </c>
      <c r="L32" s="1">
        <v>1118</v>
      </c>
      <c r="M32" s="1">
        <v>857</v>
      </c>
      <c r="N32" s="1">
        <v>679</v>
      </c>
      <c r="O32" s="1">
        <v>586</v>
      </c>
    </row>
    <row r="33" spans="1:15" x14ac:dyDescent="0.3">
      <c r="A33" s="7" t="s">
        <v>17</v>
      </c>
      <c r="B33" s="7" t="s">
        <v>115</v>
      </c>
      <c r="C33" s="1">
        <v>25</v>
      </c>
      <c r="D33" s="1">
        <v>29</v>
      </c>
      <c r="E33" s="1">
        <v>20</v>
      </c>
      <c r="F33" s="1">
        <v>9</v>
      </c>
      <c r="G33" s="1">
        <v>11</v>
      </c>
      <c r="H33" s="1">
        <v>9</v>
      </c>
      <c r="I33" s="1">
        <v>8</v>
      </c>
      <c r="J33" s="1">
        <v>9</v>
      </c>
      <c r="K33" s="1">
        <v>10</v>
      </c>
      <c r="L33" s="1">
        <v>11</v>
      </c>
      <c r="M33" s="1">
        <v>10</v>
      </c>
      <c r="N33" s="1">
        <v>15</v>
      </c>
      <c r="O33" s="1">
        <v>14</v>
      </c>
    </row>
    <row r="34" spans="1:15" x14ac:dyDescent="0.3">
      <c r="A34" s="7" t="s">
        <v>17</v>
      </c>
      <c r="B34" s="7" t="s">
        <v>116</v>
      </c>
      <c r="C34" s="1">
        <v>2247</v>
      </c>
      <c r="D34" s="1">
        <v>2307</v>
      </c>
      <c r="E34" s="1">
        <v>2055</v>
      </c>
      <c r="F34" s="1">
        <v>1526</v>
      </c>
      <c r="G34" s="1">
        <v>1274</v>
      </c>
      <c r="H34" s="1">
        <v>1222</v>
      </c>
      <c r="I34" s="1">
        <v>1273</v>
      </c>
      <c r="J34" s="1">
        <v>1254</v>
      </c>
      <c r="K34" s="1">
        <v>1421</v>
      </c>
      <c r="L34" s="1">
        <v>1326</v>
      </c>
      <c r="M34" s="1">
        <v>1289</v>
      </c>
      <c r="N34" s="1">
        <v>1322</v>
      </c>
      <c r="O34" s="1">
        <v>1578</v>
      </c>
    </row>
    <row r="35" spans="1:15" x14ac:dyDescent="0.3">
      <c r="A35" s="7" t="s">
        <v>17</v>
      </c>
      <c r="B35" s="7" t="s">
        <v>117</v>
      </c>
      <c r="C35" s="1">
        <v>24</v>
      </c>
      <c r="D35" s="1">
        <v>22</v>
      </c>
      <c r="E35" s="1">
        <v>22</v>
      </c>
      <c r="F35" s="1">
        <v>17</v>
      </c>
      <c r="G35" s="1">
        <v>10</v>
      </c>
      <c r="H35" s="1">
        <v>16</v>
      </c>
      <c r="I35" s="1">
        <v>13</v>
      </c>
      <c r="J35" s="1">
        <v>16</v>
      </c>
      <c r="K35" s="1">
        <v>13</v>
      </c>
      <c r="L35" s="1">
        <v>11</v>
      </c>
      <c r="M35" s="1">
        <v>10</v>
      </c>
      <c r="N35" s="1">
        <v>12</v>
      </c>
      <c r="O35" s="1">
        <v>26</v>
      </c>
    </row>
    <row r="36" spans="1:15" x14ac:dyDescent="0.3">
      <c r="A36" s="7" t="s">
        <v>17</v>
      </c>
      <c r="B36" s="7" t="s">
        <v>17</v>
      </c>
      <c r="C36" s="1">
        <v>19</v>
      </c>
      <c r="D36" s="1">
        <v>16</v>
      </c>
      <c r="E36" s="1">
        <v>14</v>
      </c>
      <c r="F36" s="1">
        <v>7</v>
      </c>
      <c r="G36" s="1">
        <v>6</v>
      </c>
      <c r="H36" s="1">
        <v>9</v>
      </c>
      <c r="I36" s="1">
        <v>9</v>
      </c>
      <c r="J36" s="1">
        <v>6</v>
      </c>
      <c r="K36" s="1">
        <v>6</v>
      </c>
      <c r="L36" s="1">
        <v>6</v>
      </c>
      <c r="M36" s="1">
        <v>5</v>
      </c>
      <c r="N36" s="1">
        <v>3</v>
      </c>
      <c r="O36" s="1">
        <v>8</v>
      </c>
    </row>
    <row r="37" spans="1:15" x14ac:dyDescent="0.3">
      <c r="A37" s="7" t="s">
        <v>17</v>
      </c>
      <c r="B37" s="7" t="s">
        <v>110</v>
      </c>
      <c r="C37" s="1">
        <v>361</v>
      </c>
      <c r="D37" s="1">
        <v>356</v>
      </c>
      <c r="E37" s="1">
        <v>280</v>
      </c>
      <c r="F37" s="1">
        <v>224</v>
      </c>
      <c r="G37" s="1">
        <v>186</v>
      </c>
      <c r="H37" s="1">
        <v>184</v>
      </c>
      <c r="I37" s="1">
        <v>168</v>
      </c>
      <c r="J37" s="1">
        <v>176</v>
      </c>
      <c r="K37" s="1">
        <v>190</v>
      </c>
      <c r="L37" s="1">
        <v>173</v>
      </c>
      <c r="M37" s="1">
        <v>176</v>
      </c>
      <c r="N37" s="1">
        <v>213</v>
      </c>
      <c r="O37" s="1">
        <v>253</v>
      </c>
    </row>
    <row r="38" spans="1:15" x14ac:dyDescent="0.3">
      <c r="A38" s="7" t="s">
        <v>17</v>
      </c>
      <c r="B38" s="7" t="s">
        <v>111</v>
      </c>
      <c r="C38" s="1">
        <v>3004</v>
      </c>
      <c r="D38" s="1">
        <v>2695</v>
      </c>
      <c r="E38" s="1">
        <v>2121</v>
      </c>
      <c r="F38" s="1">
        <v>1123</v>
      </c>
      <c r="G38" s="1">
        <v>634</v>
      </c>
      <c r="H38" s="1">
        <v>437</v>
      </c>
      <c r="I38" s="1">
        <v>347</v>
      </c>
      <c r="J38" s="1">
        <v>295</v>
      </c>
      <c r="K38" s="1">
        <v>297</v>
      </c>
      <c r="L38" s="1">
        <v>267</v>
      </c>
      <c r="M38" s="1">
        <v>144</v>
      </c>
      <c r="N38" s="1">
        <v>104</v>
      </c>
      <c r="O38" s="1">
        <v>88</v>
      </c>
    </row>
    <row r="39" spans="1:15" x14ac:dyDescent="0.3">
      <c r="A39" s="10" t="s">
        <v>18</v>
      </c>
      <c r="B39" s="10" t="s">
        <v>18</v>
      </c>
      <c r="C39" s="5">
        <v>70578</v>
      </c>
      <c r="D39" s="5">
        <v>72765</v>
      </c>
      <c r="E39" s="5">
        <v>73396</v>
      </c>
      <c r="F39" s="5">
        <v>73281</v>
      </c>
      <c r="G39" s="5">
        <v>74656</v>
      </c>
      <c r="H39" s="5">
        <v>76523</v>
      </c>
      <c r="I39" s="5">
        <v>78498</v>
      </c>
      <c r="J39" s="5">
        <v>80290</v>
      </c>
      <c r="K39" s="5">
        <v>83133</v>
      </c>
      <c r="L39" s="5">
        <v>84802</v>
      </c>
      <c r="M39" s="5">
        <v>86961</v>
      </c>
      <c r="N39" s="5">
        <v>89804</v>
      </c>
      <c r="O39" s="5">
        <v>92384</v>
      </c>
    </row>
    <row r="40" spans="1:15" x14ac:dyDescent="0.3">
      <c r="A40" s="15"/>
      <c r="B40" s="15"/>
    </row>
    <row r="41" spans="1:15" x14ac:dyDescent="0.3">
      <c r="A41" s="15"/>
      <c r="B41" s="15"/>
    </row>
    <row r="42" spans="1:15" x14ac:dyDescent="0.3">
      <c r="A42" s="15"/>
      <c r="B42" s="15"/>
      <c r="C42" s="18" t="s">
        <v>37</v>
      </c>
      <c r="D42" s="19"/>
      <c r="E42" s="19"/>
      <c r="F42" s="19"/>
      <c r="G42" s="19"/>
      <c r="H42" s="19"/>
      <c r="I42" s="19"/>
      <c r="J42" s="19"/>
      <c r="K42" s="19"/>
      <c r="L42" s="19"/>
      <c r="M42" s="19"/>
      <c r="N42" s="19"/>
      <c r="O42" s="19"/>
    </row>
    <row r="43" spans="1:15" x14ac:dyDescent="0.3">
      <c r="A43" s="9" t="s">
        <v>41</v>
      </c>
      <c r="B43" s="9" t="s">
        <v>41</v>
      </c>
      <c r="C43" s="4" t="s">
        <v>0</v>
      </c>
      <c r="D43" s="4" t="s">
        <v>1</v>
      </c>
      <c r="E43" s="4" t="s">
        <v>2</v>
      </c>
      <c r="F43" s="4" t="s">
        <v>3</v>
      </c>
      <c r="G43" s="4" t="s">
        <v>4</v>
      </c>
      <c r="H43" s="4" t="s">
        <v>5</v>
      </c>
      <c r="I43" s="4" t="s">
        <v>6</v>
      </c>
      <c r="J43" s="4" t="s">
        <v>7</v>
      </c>
      <c r="K43" s="4" t="s">
        <v>8</v>
      </c>
      <c r="L43" s="4" t="s">
        <v>9</v>
      </c>
      <c r="M43" s="4" t="s">
        <v>10</v>
      </c>
      <c r="N43" s="4" t="s">
        <v>11</v>
      </c>
      <c r="O43" s="4" t="s">
        <v>12</v>
      </c>
    </row>
    <row r="44" spans="1:15" x14ac:dyDescent="0.3">
      <c r="A44" s="8" t="s">
        <v>13</v>
      </c>
      <c r="B44" s="8" t="s">
        <v>115</v>
      </c>
      <c r="C44" s="2">
        <v>3.2205230129373E-3</v>
      </c>
      <c r="D44" s="2">
        <v>3.1870816955274599E-3</v>
      </c>
      <c r="E44" s="2">
        <v>3.3361566783633801E-3</v>
      </c>
      <c r="F44" s="2">
        <v>3.4476348211116901E-3</v>
      </c>
      <c r="G44" s="2">
        <v>3.4887149081141299E-3</v>
      </c>
      <c r="H44" s="2">
        <v>3.4614163226421098E-3</v>
      </c>
      <c r="I44" s="2">
        <v>3.6295117920521402E-3</v>
      </c>
      <c r="J44" s="2">
        <v>3.64864457377197E-3</v>
      </c>
      <c r="K44" s="2">
        <v>3.6624691754337298E-3</v>
      </c>
      <c r="L44" s="2">
        <v>3.6574041002928799E-3</v>
      </c>
      <c r="M44" s="2">
        <v>4.1087713940672699E-3</v>
      </c>
      <c r="N44" s="2">
        <v>4.7853303486454996E-3</v>
      </c>
      <c r="O44" s="2">
        <v>5.2295252999478396E-3</v>
      </c>
    </row>
    <row r="45" spans="1:15" x14ac:dyDescent="0.3">
      <c r="A45" s="8" t="s">
        <v>13</v>
      </c>
      <c r="B45" s="8" t="s">
        <v>116</v>
      </c>
      <c r="C45" s="2">
        <v>0.44454259371721999</v>
      </c>
      <c r="D45" s="2">
        <v>0.45826693579800998</v>
      </c>
      <c r="E45" s="2">
        <v>0.477260548650844</v>
      </c>
      <c r="F45" s="2">
        <v>0.49524260195028003</v>
      </c>
      <c r="G45" s="2">
        <v>0.50927048186850998</v>
      </c>
      <c r="H45" s="2">
        <v>0.52284852334074305</v>
      </c>
      <c r="I45" s="2">
        <v>0.53512904072775602</v>
      </c>
      <c r="J45" s="2">
        <v>0.54780930555136798</v>
      </c>
      <c r="K45" s="2">
        <v>0.55824201479579205</v>
      </c>
      <c r="L45" s="2">
        <v>0.56616901207229098</v>
      </c>
      <c r="M45" s="2">
        <v>0.63370858261267904</v>
      </c>
      <c r="N45" s="2">
        <v>0.68162138251812898</v>
      </c>
      <c r="O45" s="2">
        <v>0.705907668231612</v>
      </c>
    </row>
    <row r="46" spans="1:15" x14ac:dyDescent="0.3">
      <c r="A46" s="8" t="s">
        <v>13</v>
      </c>
      <c r="B46" s="8" t="s">
        <v>117</v>
      </c>
      <c r="C46" s="2">
        <v>9.6615690388118999E-3</v>
      </c>
      <c r="D46" s="2">
        <v>1.03048974822055E-2</v>
      </c>
      <c r="E46" s="2">
        <v>1.0924616687697701E-2</v>
      </c>
      <c r="F46" s="2">
        <v>1.1356914704838499E-2</v>
      </c>
      <c r="G46" s="2">
        <v>1.14488813181774E-2</v>
      </c>
      <c r="H46" s="2">
        <v>1.17497618291521E-2</v>
      </c>
      <c r="I46" s="2">
        <v>1.20005560103171E-2</v>
      </c>
      <c r="J46" s="2">
        <v>1.26496396586557E-2</v>
      </c>
      <c r="K46" s="2">
        <v>1.3001035997256801E-2</v>
      </c>
      <c r="L46" s="2">
        <v>1.3572398028430599E-2</v>
      </c>
      <c r="M46" s="2">
        <v>1.5282963867797501E-2</v>
      </c>
      <c r="N46" s="2">
        <v>1.60583354556787E-2</v>
      </c>
      <c r="O46" s="2">
        <v>1.71752738654147E-2</v>
      </c>
    </row>
    <row r="47" spans="1:15" x14ac:dyDescent="0.3">
      <c r="A47" s="8" t="s">
        <v>13</v>
      </c>
      <c r="B47" s="8" t="s">
        <v>17</v>
      </c>
      <c r="C47" s="2">
        <v>2.2819705920241401E-3</v>
      </c>
      <c r="D47" s="2">
        <v>2.3017812245476098E-3</v>
      </c>
      <c r="E47" s="2">
        <v>2.38543845395931E-3</v>
      </c>
      <c r="F47" s="2">
        <v>2.50122526237515E-3</v>
      </c>
      <c r="G47" s="2">
        <v>2.5387362007403299E-3</v>
      </c>
      <c r="H47" s="2">
        <v>2.5087329310892301E-3</v>
      </c>
      <c r="I47" s="2">
        <v>2.4402675027414399E-3</v>
      </c>
      <c r="J47" s="2">
        <v>2.4123269909236199E-3</v>
      </c>
      <c r="K47" s="2">
        <v>2.43678228006946E-3</v>
      </c>
      <c r="L47" s="2">
        <v>2.3858847060504299E-3</v>
      </c>
      <c r="M47" s="2">
        <v>2.72067295012562E-3</v>
      </c>
      <c r="N47" s="2">
        <v>2.9891559320670701E-3</v>
      </c>
      <c r="O47" s="2">
        <v>3.0907668231611898E-3</v>
      </c>
    </row>
    <row r="48" spans="1:15" x14ac:dyDescent="0.3">
      <c r="A48" s="8" t="s">
        <v>13</v>
      </c>
      <c r="B48" s="8" t="s">
        <v>110</v>
      </c>
      <c r="C48" s="2">
        <v>7.3501536649551905E-2</v>
      </c>
      <c r="D48" s="2">
        <v>7.4683947731860198E-2</v>
      </c>
      <c r="E48" s="2">
        <v>7.7025461962628106E-2</v>
      </c>
      <c r="F48" s="2">
        <v>7.9126599178651696E-2</v>
      </c>
      <c r="G48" s="2">
        <v>8.0715432240311899E-2</v>
      </c>
      <c r="H48" s="2">
        <v>8.1914893617021298E-2</v>
      </c>
      <c r="I48" s="2">
        <v>8.2845537244968903E-2</v>
      </c>
      <c r="J48" s="2">
        <v>8.4461598769713195E-2</v>
      </c>
      <c r="K48" s="2">
        <v>8.5010141099908093E-2</v>
      </c>
      <c r="L48" s="2">
        <v>8.5934709622115898E-2</v>
      </c>
      <c r="M48" s="2">
        <v>0.100317874543663</v>
      </c>
      <c r="N48" s="2">
        <v>0.109727490851574</v>
      </c>
      <c r="O48" s="2">
        <v>0.114488784559207</v>
      </c>
    </row>
    <row r="49" spans="1:15" x14ac:dyDescent="0.3">
      <c r="A49" s="8" t="s">
        <v>13</v>
      </c>
      <c r="B49" s="8" t="s">
        <v>111</v>
      </c>
      <c r="C49" s="2">
        <v>0.46679180698945499</v>
      </c>
      <c r="D49" s="2">
        <v>0.451255356067849</v>
      </c>
      <c r="E49" s="2">
        <v>0.42906777756650699</v>
      </c>
      <c r="F49" s="2">
        <v>0.40832502408274302</v>
      </c>
      <c r="G49" s="2">
        <v>0.39253775346414599</v>
      </c>
      <c r="H49" s="2">
        <v>0.37751667195935201</v>
      </c>
      <c r="I49" s="2">
        <v>0.36395508672216498</v>
      </c>
      <c r="J49" s="2">
        <v>0.34901848445556799</v>
      </c>
      <c r="K49" s="2">
        <v>0.33764755665154</v>
      </c>
      <c r="L49" s="2">
        <v>0.32828059147081901</v>
      </c>
      <c r="M49" s="2">
        <v>0.243861134631668</v>
      </c>
      <c r="N49" s="2">
        <v>0.18481830489390499</v>
      </c>
      <c r="O49" s="2">
        <v>0.154107981220657</v>
      </c>
    </row>
    <row r="50" spans="1:15" x14ac:dyDescent="0.3">
      <c r="A50" s="8" t="s">
        <v>14</v>
      </c>
      <c r="B50" s="8" t="s">
        <v>115</v>
      </c>
      <c r="C50" s="2">
        <v>1.12170499158721E-3</v>
      </c>
      <c r="D50" s="2">
        <v>1.08283703302653E-3</v>
      </c>
      <c r="E50" s="2">
        <v>1.06609808102345E-3</v>
      </c>
      <c r="F50" s="2">
        <v>1.05596620908131E-3</v>
      </c>
      <c r="G50" s="2">
        <v>1.0095911155981799E-3</v>
      </c>
      <c r="H50" s="2">
        <v>9.9354197714853496E-4</v>
      </c>
      <c r="I50" s="2">
        <v>1.45067698259188E-3</v>
      </c>
      <c r="J50" s="2">
        <v>1.88946622579121E-3</v>
      </c>
      <c r="K50" s="2">
        <v>1.81653042688465E-3</v>
      </c>
      <c r="L50" s="2">
        <v>1.75054704595186E-3</v>
      </c>
      <c r="M50" s="2">
        <v>1.2733446519524599E-3</v>
      </c>
      <c r="N50" s="2">
        <v>1.2474012474012501E-3</v>
      </c>
      <c r="O50" s="2">
        <v>1.2295081967213101E-3</v>
      </c>
    </row>
    <row r="51" spans="1:15" x14ac:dyDescent="0.3">
      <c r="A51" s="8" t="s">
        <v>14</v>
      </c>
      <c r="B51" s="8" t="s">
        <v>116</v>
      </c>
      <c r="C51" s="2">
        <v>0.50476724621424596</v>
      </c>
      <c r="D51" s="2">
        <v>0.52138603140227402</v>
      </c>
      <c r="E51" s="2">
        <v>0.53784648187633299</v>
      </c>
      <c r="F51" s="2">
        <v>0.54804646251319999</v>
      </c>
      <c r="G51" s="2">
        <v>0.56133266027258999</v>
      </c>
      <c r="H51" s="2">
        <v>0.57426726279185303</v>
      </c>
      <c r="I51" s="2">
        <v>0.58558994197292102</v>
      </c>
      <c r="J51" s="2">
        <v>0.60462919225318801</v>
      </c>
      <c r="K51" s="2">
        <v>0.61398728428701199</v>
      </c>
      <c r="L51" s="2">
        <v>0.62713347921225404</v>
      </c>
      <c r="M51" s="2">
        <v>0.69736842105263197</v>
      </c>
      <c r="N51" s="2">
        <v>0.74511434511434504</v>
      </c>
      <c r="O51" s="2">
        <v>0.76516393442622999</v>
      </c>
    </row>
    <row r="52" spans="1:15" x14ac:dyDescent="0.3">
      <c r="A52" s="8" t="s">
        <v>14</v>
      </c>
      <c r="B52" s="8" t="s">
        <v>117</v>
      </c>
      <c r="C52" s="2">
        <v>6.7302299495232802E-3</v>
      </c>
      <c r="D52" s="2">
        <v>7.0384407146724401E-3</v>
      </c>
      <c r="E52" s="2">
        <v>5.3304904051172698E-3</v>
      </c>
      <c r="F52" s="2">
        <v>7.9197465681098197E-3</v>
      </c>
      <c r="G52" s="2">
        <v>1.0095911155981799E-2</v>
      </c>
      <c r="H52" s="2">
        <v>1.1425732737208099E-2</v>
      </c>
      <c r="I52" s="2">
        <v>1.25725338491296E-2</v>
      </c>
      <c r="J52" s="2">
        <v>1.27538970240907E-2</v>
      </c>
      <c r="K52" s="2">
        <v>1.36239782016349E-2</v>
      </c>
      <c r="L52" s="2">
        <v>1.35667396061269E-2</v>
      </c>
      <c r="M52" s="2">
        <v>1.6553480475382E-2</v>
      </c>
      <c r="N52" s="2">
        <v>1.7047817047817E-2</v>
      </c>
      <c r="O52" s="2">
        <v>1.8852459016393399E-2</v>
      </c>
    </row>
    <row r="53" spans="1:15" x14ac:dyDescent="0.3">
      <c r="A53" s="8" t="s">
        <v>14</v>
      </c>
      <c r="B53" s="8" t="s">
        <v>17</v>
      </c>
      <c r="C53" s="2">
        <v>1.12170499158721E-3</v>
      </c>
      <c r="D53" s="2">
        <v>1.08283703302653E-3</v>
      </c>
      <c r="E53" s="2">
        <v>1.06609808102345E-3</v>
      </c>
      <c r="F53" s="2">
        <v>1.5839493136219601E-3</v>
      </c>
      <c r="G53" s="2">
        <v>1.51438667339727E-3</v>
      </c>
      <c r="H53" s="2">
        <v>1.4903129657228001E-3</v>
      </c>
      <c r="I53" s="2">
        <v>1.45067698259188E-3</v>
      </c>
      <c r="J53" s="2">
        <v>1.88946622579121E-3</v>
      </c>
      <c r="K53" s="2">
        <v>1.81653042688465E-3</v>
      </c>
      <c r="L53" s="2">
        <v>1.31291028446389E-3</v>
      </c>
      <c r="M53" s="2">
        <v>1.2733446519524599E-3</v>
      </c>
      <c r="N53" s="2">
        <v>1.66320166320166E-3</v>
      </c>
      <c r="O53" s="2">
        <v>2.04918032786885E-3</v>
      </c>
    </row>
    <row r="54" spans="1:15" x14ac:dyDescent="0.3">
      <c r="A54" s="8" t="s">
        <v>14</v>
      </c>
      <c r="B54" s="8" t="s">
        <v>110</v>
      </c>
      <c r="C54" s="2">
        <v>6.7302299495232795E-2</v>
      </c>
      <c r="D54" s="2">
        <v>6.9842988630211197E-2</v>
      </c>
      <c r="E54" s="2">
        <v>7.1428571428571397E-2</v>
      </c>
      <c r="F54" s="2">
        <v>7.3389651531150998E-2</v>
      </c>
      <c r="G54" s="2">
        <v>7.6728924785461894E-2</v>
      </c>
      <c r="H54" s="2">
        <v>7.6999503229011404E-2</v>
      </c>
      <c r="I54" s="2">
        <v>7.6885880077369406E-2</v>
      </c>
      <c r="J54" s="2">
        <v>7.4633915918752999E-2</v>
      </c>
      <c r="K54" s="2">
        <v>7.2207084468664806E-2</v>
      </c>
      <c r="L54" s="2">
        <v>7.2647702407002204E-2</v>
      </c>
      <c r="M54" s="2">
        <v>8.3191850594227498E-2</v>
      </c>
      <c r="N54" s="2">
        <v>9.1891891891891897E-2</v>
      </c>
      <c r="O54" s="2">
        <v>9.2622950819672104E-2</v>
      </c>
    </row>
    <row r="55" spans="1:15" x14ac:dyDescent="0.3">
      <c r="A55" s="8" t="s">
        <v>14</v>
      </c>
      <c r="B55" s="8" t="s">
        <v>111</v>
      </c>
      <c r="C55" s="2">
        <v>0.418956814357824</v>
      </c>
      <c r="D55" s="2">
        <v>0.39956686518678902</v>
      </c>
      <c r="E55" s="2">
        <v>0.38326226012793202</v>
      </c>
      <c r="F55" s="2">
        <v>0.368004223864836</v>
      </c>
      <c r="G55" s="2">
        <v>0.349318525996971</v>
      </c>
      <c r="H55" s="2">
        <v>0.33482364629905598</v>
      </c>
      <c r="I55" s="2">
        <v>0.32205029013539699</v>
      </c>
      <c r="J55" s="2">
        <v>0.30420406235238501</v>
      </c>
      <c r="K55" s="2">
        <v>0.29654859218891899</v>
      </c>
      <c r="L55" s="2">
        <v>0.28358862144420099</v>
      </c>
      <c r="M55" s="2">
        <v>0.20033955857385399</v>
      </c>
      <c r="N55" s="2">
        <v>0.14303534303534299</v>
      </c>
      <c r="O55" s="2">
        <v>0.120081967213115</v>
      </c>
    </row>
    <row r="56" spans="1:15" x14ac:dyDescent="0.3">
      <c r="A56" s="8" t="s">
        <v>15</v>
      </c>
      <c r="B56" s="8" t="s">
        <v>115</v>
      </c>
      <c r="C56" s="2">
        <v>2.2306108442004102E-3</v>
      </c>
      <c r="D56" s="2">
        <v>2.5025025025024999E-3</v>
      </c>
      <c r="E56" s="2">
        <v>2.9406959647116501E-3</v>
      </c>
      <c r="F56" s="2">
        <v>3.0448717948717901E-3</v>
      </c>
      <c r="G56" s="2">
        <v>3.45640219952867E-3</v>
      </c>
      <c r="H56" s="2">
        <v>4.4891640866873096E-3</v>
      </c>
      <c r="I56" s="2">
        <v>4.0834845735027202E-3</v>
      </c>
      <c r="J56" s="2">
        <v>3.8393384524512699E-3</v>
      </c>
      <c r="K56" s="2">
        <v>4.1458184417441004E-3</v>
      </c>
      <c r="L56" s="2">
        <v>4.7492666573543804E-3</v>
      </c>
      <c r="M56" s="2">
        <v>5.06571741511501E-3</v>
      </c>
      <c r="N56" s="2">
        <v>5.0060884859964797E-3</v>
      </c>
      <c r="O56" s="2">
        <v>5.6179775280898901E-3</v>
      </c>
    </row>
    <row r="57" spans="1:15" x14ac:dyDescent="0.3">
      <c r="A57" s="8" t="s">
        <v>15</v>
      </c>
      <c r="B57" s="8" t="s">
        <v>116</v>
      </c>
      <c r="C57" s="2">
        <v>0.430851063829787</v>
      </c>
      <c r="D57" s="2">
        <v>0.44544544544544501</v>
      </c>
      <c r="E57" s="2">
        <v>0.46413984643032202</v>
      </c>
      <c r="F57" s="2">
        <v>0.486698717948718</v>
      </c>
      <c r="G57" s="2">
        <v>0.50039277297721896</v>
      </c>
      <c r="H57" s="2">
        <v>0.50650154798761604</v>
      </c>
      <c r="I57" s="2">
        <v>0.51996370235934697</v>
      </c>
      <c r="J57" s="2">
        <v>0.53484937979917302</v>
      </c>
      <c r="K57" s="2">
        <v>0.54739099356683296</v>
      </c>
      <c r="L57" s="2">
        <v>0.55370861852214004</v>
      </c>
      <c r="M57" s="2">
        <v>0.62020810514786395</v>
      </c>
      <c r="N57" s="2">
        <v>0.666350967392775</v>
      </c>
      <c r="O57" s="2">
        <v>0.69515783841626499</v>
      </c>
    </row>
    <row r="58" spans="1:15" x14ac:dyDescent="0.3">
      <c r="A58" s="8" t="s">
        <v>15</v>
      </c>
      <c r="B58" s="8" t="s">
        <v>117</v>
      </c>
      <c r="C58" s="2">
        <v>7.2065888812628699E-3</v>
      </c>
      <c r="D58" s="2">
        <v>8.3416750083416692E-3</v>
      </c>
      <c r="E58" s="2">
        <v>8.9854598921744796E-3</v>
      </c>
      <c r="F58" s="2">
        <v>9.4551282051281993E-3</v>
      </c>
      <c r="G58" s="2">
        <v>9.5836606441476804E-3</v>
      </c>
      <c r="H58" s="2">
        <v>9.9071207430340598E-3</v>
      </c>
      <c r="I58" s="2">
        <v>1.1343012704174199E-2</v>
      </c>
      <c r="J58" s="2">
        <v>1.2551683402244501E-2</v>
      </c>
      <c r="K58" s="2">
        <v>1.28663330950679E-2</v>
      </c>
      <c r="L58" s="2">
        <v>1.3968431345159901E-2</v>
      </c>
      <c r="M58" s="2">
        <v>1.77984665936473E-2</v>
      </c>
      <c r="N58" s="2">
        <v>2.11067514544717E-2</v>
      </c>
      <c r="O58" s="2">
        <v>2.31407169609417E-2</v>
      </c>
    </row>
    <row r="59" spans="1:15" x14ac:dyDescent="0.3">
      <c r="A59" s="8" t="s">
        <v>15</v>
      </c>
      <c r="B59" s="8" t="s">
        <v>17</v>
      </c>
      <c r="C59" s="2">
        <v>2.0590253946465302E-3</v>
      </c>
      <c r="D59" s="2">
        <v>2.5025025025024999E-3</v>
      </c>
      <c r="E59" s="2">
        <v>2.2872079725534998E-3</v>
      </c>
      <c r="F59" s="2">
        <v>2.5641025641025602E-3</v>
      </c>
      <c r="G59" s="2">
        <v>2.67085624509034E-3</v>
      </c>
      <c r="H59" s="2">
        <v>2.7863777089783301E-3</v>
      </c>
      <c r="I59" s="2">
        <v>2.72232304900181E-3</v>
      </c>
      <c r="J59" s="2">
        <v>2.6580035440047301E-3</v>
      </c>
      <c r="K59" s="2">
        <v>2.4303073624017198E-3</v>
      </c>
      <c r="L59" s="2">
        <v>2.5143176421287901E-3</v>
      </c>
      <c r="M59" s="2">
        <v>3.2858707557502699E-3</v>
      </c>
      <c r="N59" s="2">
        <v>3.1118928426464602E-3</v>
      </c>
      <c r="O59" s="2">
        <v>3.2102728731942202E-3</v>
      </c>
    </row>
    <row r="60" spans="1:15" x14ac:dyDescent="0.3">
      <c r="A60" s="8" t="s">
        <v>15</v>
      </c>
      <c r="B60" s="8" t="s">
        <v>110</v>
      </c>
      <c r="C60" s="2">
        <v>7.8586135895675993E-2</v>
      </c>
      <c r="D60" s="2">
        <v>8.0580580580580596E-2</v>
      </c>
      <c r="E60" s="2">
        <v>8.4953438980558696E-2</v>
      </c>
      <c r="F60" s="2">
        <v>8.5576923076923106E-2</v>
      </c>
      <c r="G60" s="2">
        <v>8.3739198743126506E-2</v>
      </c>
      <c r="H60" s="2">
        <v>8.5603715170278594E-2</v>
      </c>
      <c r="I60" s="2">
        <v>8.57531760435572E-2</v>
      </c>
      <c r="J60" s="2">
        <v>8.60897814530419E-2</v>
      </c>
      <c r="K60" s="2">
        <v>8.6919228020014297E-2</v>
      </c>
      <c r="L60" s="2">
        <v>8.6324905713088401E-2</v>
      </c>
      <c r="M60" s="2">
        <v>9.9260679079956199E-2</v>
      </c>
      <c r="N60" s="2">
        <v>0.109998647003112</v>
      </c>
      <c r="O60" s="2">
        <v>0.11102193686463301</v>
      </c>
    </row>
    <row r="61" spans="1:15" x14ac:dyDescent="0.3">
      <c r="A61" s="8" t="s">
        <v>15</v>
      </c>
      <c r="B61" s="8" t="s">
        <v>111</v>
      </c>
      <c r="C61" s="2">
        <v>0.47906657515442702</v>
      </c>
      <c r="D61" s="2">
        <v>0.46062729396062702</v>
      </c>
      <c r="E61" s="2">
        <v>0.43669335075968002</v>
      </c>
      <c r="F61" s="2">
        <v>0.412660256410256</v>
      </c>
      <c r="G61" s="2">
        <v>0.40015710919088798</v>
      </c>
      <c r="H61" s="2">
        <v>0.39071207430340599</v>
      </c>
      <c r="I61" s="2">
        <v>0.37613430127041703</v>
      </c>
      <c r="J61" s="2">
        <v>0.360011813349084</v>
      </c>
      <c r="K61" s="2">
        <v>0.346247319513939</v>
      </c>
      <c r="L61" s="2">
        <v>0.33873446012012898</v>
      </c>
      <c r="M61" s="2">
        <v>0.254381161007667</v>
      </c>
      <c r="N61" s="2">
        <v>0.194425652820999</v>
      </c>
      <c r="O61" s="2">
        <v>0.161851257356875</v>
      </c>
    </row>
    <row r="62" spans="1:15" x14ac:dyDescent="0.3">
      <c r="A62" s="8" t="s">
        <v>16</v>
      </c>
      <c r="B62" s="8" t="s">
        <v>115</v>
      </c>
      <c r="C62" s="2">
        <v>4.4097693351424702E-3</v>
      </c>
      <c r="D62" s="2">
        <v>4.3032108573320101E-3</v>
      </c>
      <c r="E62" s="2">
        <v>4.2819499341238496E-3</v>
      </c>
      <c r="F62" s="2">
        <v>4.2345276872964204E-3</v>
      </c>
      <c r="G62" s="2">
        <v>4.4657097288676199E-3</v>
      </c>
      <c r="H62" s="2">
        <v>4.0714062010648302E-3</v>
      </c>
      <c r="I62" s="2">
        <v>3.6889025514909302E-3</v>
      </c>
      <c r="J62" s="2">
        <v>4.2181379933714999E-3</v>
      </c>
      <c r="K62" s="2">
        <v>3.7507212925562599E-3</v>
      </c>
      <c r="L62" s="2">
        <v>3.9226674138414103E-3</v>
      </c>
      <c r="M62" s="2">
        <v>4.1367898510755704E-3</v>
      </c>
      <c r="N62" s="2">
        <v>3.4796573875803E-3</v>
      </c>
      <c r="O62" s="2">
        <v>4.4490970950013097E-3</v>
      </c>
    </row>
    <row r="63" spans="1:15" x14ac:dyDescent="0.3">
      <c r="A63" s="8" t="s">
        <v>16</v>
      </c>
      <c r="B63" s="8" t="s">
        <v>116</v>
      </c>
      <c r="C63" s="2">
        <v>0.46845318860244201</v>
      </c>
      <c r="D63" s="2">
        <v>0.48295266468056902</v>
      </c>
      <c r="E63" s="2">
        <v>0.50098814229249</v>
      </c>
      <c r="F63" s="2">
        <v>0.518892508143322</v>
      </c>
      <c r="G63" s="2">
        <v>0.53141945773524701</v>
      </c>
      <c r="H63" s="2">
        <v>0.54087065455684302</v>
      </c>
      <c r="I63" s="2">
        <v>0.55671687672917303</v>
      </c>
      <c r="J63" s="2">
        <v>0.56854474239228703</v>
      </c>
      <c r="K63" s="2">
        <v>0.58222735141373305</v>
      </c>
      <c r="L63" s="2">
        <v>0.59372373213785401</v>
      </c>
      <c r="M63" s="2">
        <v>0.65774958632101499</v>
      </c>
      <c r="N63" s="2">
        <v>0.70637044967880103</v>
      </c>
      <c r="O63" s="2">
        <v>0.72467940329756597</v>
      </c>
    </row>
    <row r="64" spans="1:15" x14ac:dyDescent="0.3">
      <c r="A64" s="8" t="s">
        <v>16</v>
      </c>
      <c r="B64" s="8" t="s">
        <v>117</v>
      </c>
      <c r="C64" s="2">
        <v>5.0881953867028496E-3</v>
      </c>
      <c r="D64" s="2">
        <v>4.9652432969215501E-3</v>
      </c>
      <c r="E64" s="2">
        <v>5.2700922266139703E-3</v>
      </c>
      <c r="F64" s="2">
        <v>6.5146579804560298E-3</v>
      </c>
      <c r="G64" s="2">
        <v>8.6124401913875593E-3</v>
      </c>
      <c r="H64" s="2">
        <v>9.3955527716880708E-3</v>
      </c>
      <c r="I64" s="2">
        <v>9.5296649246849104E-3</v>
      </c>
      <c r="J64" s="2">
        <v>9.34016269960832E-3</v>
      </c>
      <c r="K64" s="2">
        <v>1.12521638776688E-2</v>
      </c>
      <c r="L64" s="2">
        <v>1.1487811711964099E-2</v>
      </c>
      <c r="M64" s="2">
        <v>1.2134583563154999E-2</v>
      </c>
      <c r="N64" s="2">
        <v>1.3383297644539599E-2</v>
      </c>
      <c r="O64" s="2">
        <v>1.30855796911803E-2</v>
      </c>
    </row>
    <row r="65" spans="1:16" x14ac:dyDescent="0.3">
      <c r="A65" s="8" t="s">
        <v>16</v>
      </c>
      <c r="B65" s="8" t="s">
        <v>17</v>
      </c>
      <c r="C65" s="2">
        <v>1.6960651289009501E-3</v>
      </c>
      <c r="D65" s="2">
        <v>1.65508109897385E-3</v>
      </c>
      <c r="E65" s="2">
        <v>1.31752305665349E-3</v>
      </c>
      <c r="F65" s="2">
        <v>1.30293159609121E-3</v>
      </c>
      <c r="G65" s="2">
        <v>1.27591706539075E-3</v>
      </c>
      <c r="H65" s="2">
        <v>2.1922956467272199E-3</v>
      </c>
      <c r="I65" s="2">
        <v>2.45926836766062E-3</v>
      </c>
      <c r="J65" s="2">
        <v>2.10906899668575E-3</v>
      </c>
      <c r="K65" s="2">
        <v>2.0196191575302899E-3</v>
      </c>
      <c r="L65" s="2">
        <v>1.9613337069207099E-3</v>
      </c>
      <c r="M65" s="2">
        <v>1.9305019305019299E-3</v>
      </c>
      <c r="N65" s="2">
        <v>8.0299785867237697E-4</v>
      </c>
      <c r="O65" s="2">
        <v>1.3085579691180301E-3</v>
      </c>
    </row>
    <row r="66" spans="1:16" x14ac:dyDescent="0.3">
      <c r="A66" s="8" t="s">
        <v>16</v>
      </c>
      <c r="B66" s="8" t="s">
        <v>110</v>
      </c>
      <c r="C66" s="2">
        <v>6.4789687924016306E-2</v>
      </c>
      <c r="D66" s="2">
        <v>6.7196292618338302E-2</v>
      </c>
      <c r="E66" s="2">
        <v>6.9169960474308304E-2</v>
      </c>
      <c r="F66" s="2">
        <v>6.9706840390879501E-2</v>
      </c>
      <c r="G66" s="2">
        <v>7.1132376395534297E-2</v>
      </c>
      <c r="H66" s="2">
        <v>7.3598496711556494E-2</v>
      </c>
      <c r="I66" s="2">
        <v>7.5929910851521704E-2</v>
      </c>
      <c r="J66" s="2">
        <v>7.7432961735462505E-2</v>
      </c>
      <c r="K66" s="2">
        <v>7.5879976918638195E-2</v>
      </c>
      <c r="L66" s="2">
        <v>7.5651442981227196E-2</v>
      </c>
      <c r="M66" s="2">
        <v>8.7699944842801997E-2</v>
      </c>
      <c r="N66" s="2">
        <v>9.4218415417558904E-2</v>
      </c>
      <c r="O66" s="2">
        <v>0.103114367966501</v>
      </c>
    </row>
    <row r="67" spans="1:16" x14ac:dyDescent="0.3">
      <c r="A67" s="8" t="s">
        <v>16</v>
      </c>
      <c r="B67" s="8" t="s">
        <v>111</v>
      </c>
      <c r="C67" s="2">
        <v>0.45556309362279501</v>
      </c>
      <c r="D67" s="2">
        <v>0.43892750744786502</v>
      </c>
      <c r="E67" s="2">
        <v>0.41897233201581002</v>
      </c>
      <c r="F67" s="2">
        <v>0.39934853420195399</v>
      </c>
      <c r="G67" s="2">
        <v>0.38309409888357299</v>
      </c>
      <c r="H67" s="2">
        <v>0.36987159411212001</v>
      </c>
      <c r="I67" s="2">
        <v>0.35167537657546899</v>
      </c>
      <c r="J67" s="2">
        <v>0.338354926182585</v>
      </c>
      <c r="K67" s="2">
        <v>0.32487016733987301</v>
      </c>
      <c r="L67" s="2">
        <v>0.313253012048193</v>
      </c>
      <c r="M67" s="2">
        <v>0.23634859349145099</v>
      </c>
      <c r="N67" s="2">
        <v>0.18174518201284801</v>
      </c>
      <c r="O67" s="2">
        <v>0.15336299398063299</v>
      </c>
    </row>
    <row r="68" spans="1:16" x14ac:dyDescent="0.3">
      <c r="A68" s="8" t="s">
        <v>17</v>
      </c>
      <c r="B68" s="8" t="s">
        <v>115</v>
      </c>
      <c r="C68" s="2">
        <v>4.4014084507042299E-3</v>
      </c>
      <c r="D68" s="2">
        <v>5.3456221198156699E-3</v>
      </c>
      <c r="E68" s="2">
        <v>4.4326241134751802E-3</v>
      </c>
      <c r="F68" s="2">
        <v>3.0970406056434999E-3</v>
      </c>
      <c r="G68" s="2">
        <v>5.1862329090051904E-3</v>
      </c>
      <c r="H68" s="2">
        <v>4.7948854555141199E-3</v>
      </c>
      <c r="I68" s="2">
        <v>4.4004400440044002E-3</v>
      </c>
      <c r="J68" s="2">
        <v>5.1252847380409998E-3</v>
      </c>
      <c r="K68" s="2">
        <v>5.16262261228704E-3</v>
      </c>
      <c r="L68" s="2">
        <v>6.1315496098104799E-3</v>
      </c>
      <c r="M68" s="2">
        <v>6.1199510403916798E-3</v>
      </c>
      <c r="N68" s="2">
        <v>8.9874176153385294E-3</v>
      </c>
      <c r="O68" s="2">
        <v>7.1174377224199302E-3</v>
      </c>
    </row>
    <row r="69" spans="1:16" x14ac:dyDescent="0.3">
      <c r="A69" s="8" t="s">
        <v>17</v>
      </c>
      <c r="B69" s="8" t="s">
        <v>116</v>
      </c>
      <c r="C69" s="2">
        <v>0.395598591549296</v>
      </c>
      <c r="D69" s="2">
        <v>0.42525345622119798</v>
      </c>
      <c r="E69" s="2">
        <v>0.45545212765957399</v>
      </c>
      <c r="F69" s="2">
        <v>0.525120440467997</v>
      </c>
      <c r="G69" s="2">
        <v>0.60066006600660105</v>
      </c>
      <c r="H69" s="2">
        <v>0.65103889184869501</v>
      </c>
      <c r="I69" s="2">
        <v>0.70022002200220002</v>
      </c>
      <c r="J69" s="2">
        <v>0.71412300683371299</v>
      </c>
      <c r="K69" s="2">
        <v>0.73360867320598899</v>
      </c>
      <c r="L69" s="2">
        <v>0.73913043478260898</v>
      </c>
      <c r="M69" s="2">
        <v>0.78886168910648702</v>
      </c>
      <c r="N69" s="2">
        <v>0.79209107249850197</v>
      </c>
      <c r="O69" s="2">
        <v>0.802236908998475</v>
      </c>
    </row>
    <row r="70" spans="1:16" x14ac:dyDescent="0.3">
      <c r="A70" s="8" t="s">
        <v>17</v>
      </c>
      <c r="B70" s="8" t="s">
        <v>117</v>
      </c>
      <c r="C70" s="2">
        <v>4.2253521126760602E-3</v>
      </c>
      <c r="D70" s="2">
        <v>4.0552995391705104E-3</v>
      </c>
      <c r="E70" s="2">
        <v>4.8758865248227003E-3</v>
      </c>
      <c r="F70" s="2">
        <v>5.8499655884377104E-3</v>
      </c>
      <c r="G70" s="2">
        <v>4.7147571900047203E-3</v>
      </c>
      <c r="H70" s="2">
        <v>8.5242408098028799E-3</v>
      </c>
      <c r="I70" s="2">
        <v>7.1507150715071502E-3</v>
      </c>
      <c r="J70" s="2">
        <v>9.1116173120728908E-3</v>
      </c>
      <c r="K70" s="2">
        <v>6.7114093959731499E-3</v>
      </c>
      <c r="L70" s="2">
        <v>6.1315496098104799E-3</v>
      </c>
      <c r="M70" s="2">
        <v>6.1199510403916798E-3</v>
      </c>
      <c r="N70" s="2">
        <v>7.1899340922708197E-3</v>
      </c>
      <c r="O70" s="2">
        <v>1.32180986273513E-2</v>
      </c>
    </row>
    <row r="71" spans="1:16" x14ac:dyDescent="0.3">
      <c r="A71" s="8" t="s">
        <v>17</v>
      </c>
      <c r="B71" s="8" t="s">
        <v>17</v>
      </c>
      <c r="C71" s="2">
        <v>3.3450704225352098E-3</v>
      </c>
      <c r="D71" s="2">
        <v>2.94930875576037E-3</v>
      </c>
      <c r="E71" s="2">
        <v>3.1028368794326199E-3</v>
      </c>
      <c r="F71" s="2">
        <v>2.4088093599449402E-3</v>
      </c>
      <c r="G71" s="2">
        <v>2.8288543140028298E-3</v>
      </c>
      <c r="H71" s="2">
        <v>4.7948854555141199E-3</v>
      </c>
      <c r="I71" s="2">
        <v>4.9504950495049497E-3</v>
      </c>
      <c r="J71" s="2">
        <v>3.4168564920273301E-3</v>
      </c>
      <c r="K71" s="2">
        <v>3.0975735673722201E-3</v>
      </c>
      <c r="L71" s="2">
        <v>3.3444816053511701E-3</v>
      </c>
      <c r="M71" s="2">
        <v>3.0599755201958399E-3</v>
      </c>
      <c r="N71" s="2">
        <v>1.7974835230677099E-3</v>
      </c>
      <c r="O71" s="2">
        <v>4.0671072699542503E-3</v>
      </c>
    </row>
    <row r="72" spans="1:16" x14ac:dyDescent="0.3">
      <c r="A72" s="8" t="s">
        <v>17</v>
      </c>
      <c r="B72" s="8" t="s">
        <v>110</v>
      </c>
      <c r="C72" s="2">
        <v>6.3556338028168999E-2</v>
      </c>
      <c r="D72" s="2">
        <v>6.5622119815668206E-2</v>
      </c>
      <c r="E72" s="2">
        <v>6.2056737588652502E-2</v>
      </c>
      <c r="F72" s="2">
        <v>7.7081899518238101E-2</v>
      </c>
      <c r="G72" s="2">
        <v>8.7694483734087697E-2</v>
      </c>
      <c r="H72" s="2">
        <v>9.8028769312733105E-2</v>
      </c>
      <c r="I72" s="2">
        <v>9.2409240924092403E-2</v>
      </c>
      <c r="J72" s="2">
        <v>0.100227790432802</v>
      </c>
      <c r="K72" s="2">
        <v>9.8089829633453807E-2</v>
      </c>
      <c r="L72" s="2">
        <v>9.6432552954292095E-2</v>
      </c>
      <c r="M72" s="2">
        <v>0.107711138310894</v>
      </c>
      <c r="N72" s="2">
        <v>0.12762133013780699</v>
      </c>
      <c r="O72" s="2">
        <v>0.12862226741230301</v>
      </c>
    </row>
    <row r="73" spans="1:16" x14ac:dyDescent="0.3">
      <c r="A73" s="8" t="s">
        <v>17</v>
      </c>
      <c r="B73" s="8" t="s">
        <v>111</v>
      </c>
      <c r="C73" s="2">
        <v>0.52887323943662001</v>
      </c>
      <c r="D73" s="2">
        <v>0.49677419354838698</v>
      </c>
      <c r="E73" s="2">
        <v>0.47007978723404298</v>
      </c>
      <c r="F73" s="2">
        <v>0.386441844459738</v>
      </c>
      <c r="G73" s="2">
        <v>0.298915605846299</v>
      </c>
      <c r="H73" s="2">
        <v>0.232818327117741</v>
      </c>
      <c r="I73" s="2">
        <v>0.190869086908691</v>
      </c>
      <c r="J73" s="2">
        <v>0.16799544419134399</v>
      </c>
      <c r="K73" s="2">
        <v>0.15332989158492499</v>
      </c>
      <c r="L73" s="2">
        <v>0.14882943143812699</v>
      </c>
      <c r="M73" s="2">
        <v>8.8127294981640195E-2</v>
      </c>
      <c r="N73" s="2">
        <v>6.2312762133013802E-2</v>
      </c>
      <c r="O73" s="2">
        <v>4.4738179969496701E-2</v>
      </c>
    </row>
    <row r="74" spans="1:16" x14ac:dyDescent="0.3">
      <c r="A74" s="15"/>
      <c r="B74" s="15"/>
    </row>
    <row r="75" spans="1:16" x14ac:dyDescent="0.3">
      <c r="A75" s="15"/>
      <c r="B75" s="15"/>
    </row>
    <row r="76" spans="1:16" x14ac:dyDescent="0.3">
      <c r="A76" s="15"/>
      <c r="B76" s="13"/>
      <c r="C76" s="18" t="s">
        <v>38</v>
      </c>
      <c r="D76" s="18"/>
      <c r="E76" s="18"/>
      <c r="F76" s="18"/>
      <c r="G76" s="18"/>
      <c r="H76" s="18"/>
      <c r="I76" s="18"/>
      <c r="J76" s="18"/>
      <c r="K76" s="18"/>
      <c r="L76" s="18"/>
      <c r="M76" s="18"/>
      <c r="N76" s="18"/>
      <c r="O76" s="6" t="s">
        <v>39</v>
      </c>
      <c r="P76" s="6" t="s">
        <v>40</v>
      </c>
    </row>
    <row r="77" spans="1:16" x14ac:dyDescent="0.3">
      <c r="A77" s="9" t="s">
        <v>41</v>
      </c>
      <c r="B77" s="9" t="s">
        <v>41</v>
      </c>
      <c r="C77" s="4" t="s">
        <v>19</v>
      </c>
      <c r="D77" s="4" t="s">
        <v>20</v>
      </c>
      <c r="E77" s="4" t="s">
        <v>21</v>
      </c>
      <c r="F77" s="4" t="s">
        <v>22</v>
      </c>
      <c r="G77" s="4" t="s">
        <v>23</v>
      </c>
      <c r="H77" s="4" t="s">
        <v>24</v>
      </c>
      <c r="I77" s="4" t="s">
        <v>25</v>
      </c>
      <c r="J77" s="4" t="s">
        <v>26</v>
      </c>
      <c r="K77" s="4" t="s">
        <v>27</v>
      </c>
      <c r="L77" s="4" t="s">
        <v>28</v>
      </c>
      <c r="M77" s="4" t="s">
        <v>29</v>
      </c>
      <c r="N77" s="4" t="s">
        <v>30</v>
      </c>
      <c r="O77" s="4" t="s">
        <v>31</v>
      </c>
      <c r="P77" s="4" t="s">
        <v>32</v>
      </c>
    </row>
    <row r="78" spans="1:16" x14ac:dyDescent="0.3">
      <c r="A78" s="8" t="s">
        <v>13</v>
      </c>
      <c r="B78" s="8" t="s">
        <v>115</v>
      </c>
      <c r="C78" s="2">
        <v>2.8571428571428598E-2</v>
      </c>
      <c r="D78" s="2">
        <v>7.2222222222222202E-2</v>
      </c>
      <c r="E78" s="2">
        <v>5.6994818652849701E-2</v>
      </c>
      <c r="F78" s="2">
        <v>4.4117647058823498E-2</v>
      </c>
      <c r="G78" s="2">
        <v>2.3474178403755899E-2</v>
      </c>
      <c r="H78" s="2">
        <v>7.7981651376146793E-2</v>
      </c>
      <c r="I78" s="2">
        <v>2.97872340425532E-2</v>
      </c>
      <c r="J78" s="2">
        <v>3.71900826446281E-2</v>
      </c>
      <c r="K78" s="2">
        <v>1.9920318725099601E-2</v>
      </c>
      <c r="L78" s="2">
        <v>0.15625</v>
      </c>
      <c r="M78" s="2">
        <v>0.206081081081081</v>
      </c>
      <c r="N78" s="2">
        <v>0.123249299719888</v>
      </c>
      <c r="O78" s="3">
        <v>0.59760956175298796</v>
      </c>
      <c r="P78" s="3">
        <v>1.0777202072538901</v>
      </c>
    </row>
    <row r="79" spans="1:16" x14ac:dyDescent="0.3">
      <c r="A79" s="8" t="s">
        <v>13</v>
      </c>
      <c r="B79" s="8" t="s">
        <v>116</v>
      </c>
      <c r="C79" s="2">
        <v>7.1452227189932105E-2</v>
      </c>
      <c r="D79" s="2">
        <v>6.6764546789274404E-2</v>
      </c>
      <c r="E79" s="2">
        <v>6.1354581673306798E-2</v>
      </c>
      <c r="F79" s="2">
        <v>6.1049686049686101E-2</v>
      </c>
      <c r="G79" s="2">
        <v>5.9048660470202297E-2</v>
      </c>
      <c r="H79" s="2">
        <v>5.2203225120714299E-2</v>
      </c>
      <c r="I79" s="2">
        <v>4.8660817363195601E-2</v>
      </c>
      <c r="J79" s="2">
        <v>5.2953156822810599E-2</v>
      </c>
      <c r="K79" s="2">
        <v>3.58356422186209E-2</v>
      </c>
      <c r="L79" s="2">
        <v>0.15200989174594401</v>
      </c>
      <c r="M79" s="2">
        <v>0.11385889207719101</v>
      </c>
      <c r="N79" s="2">
        <v>6.4462842421977903E-2</v>
      </c>
      <c r="O79" s="3">
        <v>0.41484134037325499</v>
      </c>
      <c r="P79" s="3">
        <v>0.96048533140166603</v>
      </c>
    </row>
    <row r="80" spans="1:16" x14ac:dyDescent="0.3">
      <c r="A80" s="8" t="s">
        <v>13</v>
      </c>
      <c r="B80" s="8" t="s">
        <v>117</v>
      </c>
      <c r="C80" s="2">
        <v>0.108571428571429</v>
      </c>
      <c r="D80" s="2">
        <v>8.5910652920962199E-2</v>
      </c>
      <c r="E80" s="2">
        <v>6.3291139240506306E-2</v>
      </c>
      <c r="F80" s="2">
        <v>4.0178571428571397E-2</v>
      </c>
      <c r="G80" s="2">
        <v>5.8655221745350497E-2</v>
      </c>
      <c r="H80" s="2">
        <v>0.05</v>
      </c>
      <c r="I80" s="2">
        <v>7.9794079794079806E-2</v>
      </c>
      <c r="J80" s="2">
        <v>6.1978545887961901E-2</v>
      </c>
      <c r="K80" s="2">
        <v>6.6217732884399597E-2</v>
      </c>
      <c r="L80" s="2">
        <v>0.158947368421053</v>
      </c>
      <c r="M80" s="2">
        <v>8.8101725703905495E-2</v>
      </c>
      <c r="N80" s="2">
        <v>9.9332220367278803E-2</v>
      </c>
      <c r="O80" s="3">
        <v>0.47811447811447799</v>
      </c>
      <c r="P80" s="3">
        <v>1.08386075949367</v>
      </c>
    </row>
    <row r="81" spans="1:16" x14ac:dyDescent="0.3">
      <c r="A81" s="8" t="s">
        <v>13</v>
      </c>
      <c r="B81" s="8" t="s">
        <v>17</v>
      </c>
      <c r="C81" s="2">
        <v>4.8387096774193498E-2</v>
      </c>
      <c r="D81" s="2">
        <v>6.15384615384615E-2</v>
      </c>
      <c r="E81" s="2">
        <v>7.2463768115942004E-2</v>
      </c>
      <c r="F81" s="2">
        <v>4.72972972972973E-2</v>
      </c>
      <c r="G81" s="2">
        <v>1.9354838709677399E-2</v>
      </c>
      <c r="H81" s="2">
        <v>0</v>
      </c>
      <c r="I81" s="2">
        <v>1.26582278481013E-2</v>
      </c>
      <c r="J81" s="2">
        <v>4.3749999999999997E-2</v>
      </c>
      <c r="K81" s="2">
        <v>0</v>
      </c>
      <c r="L81" s="2">
        <v>0.17365269461077801</v>
      </c>
      <c r="M81" s="2">
        <v>0.13775510204081601</v>
      </c>
      <c r="N81" s="2">
        <v>6.2780269058296007E-2</v>
      </c>
      <c r="O81" s="3">
        <v>0.419161676646707</v>
      </c>
      <c r="P81" s="3">
        <v>0.71739130434782605</v>
      </c>
    </row>
    <row r="82" spans="1:16" x14ac:dyDescent="0.3">
      <c r="A82" s="8" t="s">
        <v>13</v>
      </c>
      <c r="B82" s="8" t="s">
        <v>110</v>
      </c>
      <c r="C82" s="2">
        <v>5.6084126189283899E-2</v>
      </c>
      <c r="D82" s="2">
        <v>5.6424845898530099E-2</v>
      </c>
      <c r="E82" s="2">
        <v>5.0718132854578102E-2</v>
      </c>
      <c r="F82" s="2">
        <v>5.2541648868005102E-2</v>
      </c>
      <c r="G82" s="2">
        <v>4.6875E-2</v>
      </c>
      <c r="H82" s="2">
        <v>3.9736383019965099E-2</v>
      </c>
      <c r="I82" s="2">
        <v>4.4369873228933598E-2</v>
      </c>
      <c r="J82" s="2">
        <v>3.99857193859336E-2</v>
      </c>
      <c r="K82" s="2">
        <v>3.2440782698249203E-2</v>
      </c>
      <c r="L82" s="2">
        <v>0.20149625935162099</v>
      </c>
      <c r="M82" s="2">
        <v>0.132696831326968</v>
      </c>
      <c r="N82" s="2">
        <v>7.2440752504275605E-2</v>
      </c>
      <c r="O82" s="3">
        <v>0.50686577411603195</v>
      </c>
      <c r="P82" s="3">
        <v>0.97015260323159802</v>
      </c>
    </row>
    <row r="83" spans="1:16" x14ac:dyDescent="0.3">
      <c r="A83" s="8" t="s">
        <v>13</v>
      </c>
      <c r="B83" s="8" t="s">
        <v>111</v>
      </c>
      <c r="C83" s="2">
        <v>4.7703528484131699E-3</v>
      </c>
      <c r="D83" s="2">
        <v>-2.6053519579376901E-2</v>
      </c>
      <c r="E83" s="2">
        <v>-2.66296027717348E-2</v>
      </c>
      <c r="F83" s="2">
        <v>-8.0708579942883208E-3</v>
      </c>
      <c r="G83" s="2">
        <v>-7.9278978552949995E-3</v>
      </c>
      <c r="H83" s="2">
        <v>-8.8744952893674307E-3</v>
      </c>
      <c r="I83" s="2">
        <v>-1.7653299384680701E-2</v>
      </c>
      <c r="J83" s="2">
        <v>-3.8878569268650901E-4</v>
      </c>
      <c r="K83" s="2">
        <v>-7.0008643042350901E-3</v>
      </c>
      <c r="L83" s="2">
        <v>-0.23544259726695099</v>
      </c>
      <c r="M83" s="2">
        <v>-0.215163934426229</v>
      </c>
      <c r="N83" s="2">
        <v>-0.142950391644909</v>
      </c>
      <c r="O83" s="3">
        <v>-0.48932584269662899</v>
      </c>
      <c r="P83" s="3">
        <v>-0.52393038433647598</v>
      </c>
    </row>
    <row r="84" spans="1:16" x14ac:dyDescent="0.3">
      <c r="A84" s="8" t="s">
        <v>14</v>
      </c>
      <c r="B84" s="8" t="s">
        <v>115</v>
      </c>
      <c r="C84" s="2">
        <v>0</v>
      </c>
      <c r="D84" s="2">
        <v>0</v>
      </c>
      <c r="E84" s="2">
        <v>0</v>
      </c>
      <c r="F84" s="2">
        <v>0</v>
      </c>
      <c r="G84" s="2">
        <v>0</v>
      </c>
      <c r="H84" s="2">
        <v>0.5</v>
      </c>
      <c r="I84" s="2">
        <v>0.33333333333333298</v>
      </c>
      <c r="J84" s="2">
        <v>0</v>
      </c>
      <c r="K84" s="2">
        <v>0</v>
      </c>
      <c r="L84" s="2">
        <v>-0.25</v>
      </c>
      <c r="M84" s="2">
        <v>0</v>
      </c>
      <c r="N84" s="2">
        <v>0</v>
      </c>
      <c r="O84" s="3">
        <v>-0.25</v>
      </c>
      <c r="P84" s="3">
        <v>0.5</v>
      </c>
    </row>
    <row r="85" spans="1:16" x14ac:dyDescent="0.3">
      <c r="A85" s="8" t="s">
        <v>14</v>
      </c>
      <c r="B85" s="8" t="s">
        <v>116</v>
      </c>
      <c r="C85" s="2">
        <v>7.0000000000000007E-2</v>
      </c>
      <c r="D85" s="2">
        <v>4.7767393561786102E-2</v>
      </c>
      <c r="E85" s="2">
        <v>2.8741328047571901E-2</v>
      </c>
      <c r="F85" s="2">
        <v>7.1290944123314104E-2</v>
      </c>
      <c r="G85" s="2">
        <v>3.9568345323740997E-2</v>
      </c>
      <c r="H85" s="2">
        <v>4.7577854671280298E-2</v>
      </c>
      <c r="I85" s="2">
        <v>5.6977704376548297E-2</v>
      </c>
      <c r="J85" s="2">
        <v>5.6250000000000001E-2</v>
      </c>
      <c r="K85" s="2">
        <v>5.9911242603550303E-2</v>
      </c>
      <c r="L85" s="2">
        <v>0.14654570830425701</v>
      </c>
      <c r="M85" s="2">
        <v>9.0687766281192905E-2</v>
      </c>
      <c r="N85" s="2">
        <v>4.1852678571428603E-2</v>
      </c>
      <c r="O85" s="3">
        <v>0.38091715976331397</v>
      </c>
      <c r="P85" s="3">
        <v>0.85034687809712595</v>
      </c>
    </row>
    <row r="86" spans="1:16" x14ac:dyDescent="0.3">
      <c r="A86" s="8" t="s">
        <v>14</v>
      </c>
      <c r="B86" s="8" t="s">
        <v>117</v>
      </c>
      <c r="C86" s="2">
        <v>8.3333333333333301E-2</v>
      </c>
      <c r="D86" s="2">
        <v>-0.230769230769231</v>
      </c>
      <c r="E86" s="2">
        <v>0.5</v>
      </c>
      <c r="F86" s="2">
        <v>0.33333333333333298</v>
      </c>
      <c r="G86" s="2">
        <v>0.15</v>
      </c>
      <c r="H86" s="2">
        <v>0.13043478260869601</v>
      </c>
      <c r="I86" s="2">
        <v>3.8461538461538498E-2</v>
      </c>
      <c r="J86" s="2">
        <v>0.11111111111111099</v>
      </c>
      <c r="K86" s="2">
        <v>3.3333333333333298E-2</v>
      </c>
      <c r="L86" s="2">
        <v>0.25806451612903197</v>
      </c>
      <c r="M86" s="2">
        <v>5.1282051282051301E-2</v>
      </c>
      <c r="N86" s="2">
        <v>0.12195121951219499</v>
      </c>
      <c r="O86" s="3">
        <v>0.53333333333333299</v>
      </c>
      <c r="P86" s="3">
        <v>3.6</v>
      </c>
    </row>
    <row r="87" spans="1:16" x14ac:dyDescent="0.3">
      <c r="A87" s="8" t="s">
        <v>14</v>
      </c>
      <c r="B87" s="8" t="s">
        <v>17</v>
      </c>
      <c r="C87" s="2">
        <v>0</v>
      </c>
      <c r="D87" s="2">
        <v>0</v>
      </c>
      <c r="E87" s="2">
        <v>0.5</v>
      </c>
      <c r="F87" s="2">
        <v>0</v>
      </c>
      <c r="G87" s="2">
        <v>0</v>
      </c>
      <c r="H87" s="2">
        <v>0</v>
      </c>
      <c r="I87" s="2">
        <v>0.33333333333333298</v>
      </c>
      <c r="J87" s="2">
        <v>0</v>
      </c>
      <c r="K87" s="2">
        <v>-0.25</v>
      </c>
      <c r="L87" s="2">
        <v>0</v>
      </c>
      <c r="M87" s="2">
        <v>0.33333333333333298</v>
      </c>
      <c r="N87" s="2">
        <v>0.25</v>
      </c>
      <c r="O87" s="3">
        <v>0.25</v>
      </c>
      <c r="P87" s="3">
        <v>1.5</v>
      </c>
    </row>
    <row r="88" spans="1:16" x14ac:dyDescent="0.3">
      <c r="A88" s="8" t="s">
        <v>14</v>
      </c>
      <c r="B88" s="8" t="s">
        <v>110</v>
      </c>
      <c r="C88" s="2">
        <v>7.4999999999999997E-2</v>
      </c>
      <c r="D88" s="2">
        <v>3.8759689922480599E-2</v>
      </c>
      <c r="E88" s="2">
        <v>3.7313432835820899E-2</v>
      </c>
      <c r="F88" s="2">
        <v>9.3525179856115095E-2</v>
      </c>
      <c r="G88" s="2">
        <v>1.9736842105263198E-2</v>
      </c>
      <c r="H88" s="2">
        <v>2.5806451612903201E-2</v>
      </c>
      <c r="I88" s="2">
        <v>-6.2893081761006301E-3</v>
      </c>
      <c r="J88" s="2">
        <v>6.3291139240506302E-3</v>
      </c>
      <c r="K88" s="2">
        <v>4.40251572327044E-2</v>
      </c>
      <c r="L88" s="2">
        <v>0.180722891566265</v>
      </c>
      <c r="M88" s="2">
        <v>0.12755102040816299</v>
      </c>
      <c r="N88" s="2">
        <v>2.2624434389140299E-2</v>
      </c>
      <c r="O88" s="3">
        <v>0.42138364779874199</v>
      </c>
      <c r="P88" s="3">
        <v>0.68656716417910402</v>
      </c>
    </row>
    <row r="89" spans="1:16" x14ac:dyDescent="0.3">
      <c r="A89" s="8" t="s">
        <v>14</v>
      </c>
      <c r="B89" s="8" t="s">
        <v>111</v>
      </c>
      <c r="C89" s="2">
        <v>-1.20481927710843E-2</v>
      </c>
      <c r="D89" s="2">
        <v>-2.5745257452574499E-2</v>
      </c>
      <c r="E89" s="2">
        <v>-3.0598052851182202E-2</v>
      </c>
      <c r="F89" s="2">
        <v>-7.1736011477761801E-3</v>
      </c>
      <c r="G89" s="2">
        <v>-2.6011560693641599E-2</v>
      </c>
      <c r="H89" s="2">
        <v>-1.18694362017804E-2</v>
      </c>
      <c r="I89" s="2">
        <v>-3.3033033033033003E-2</v>
      </c>
      <c r="J89" s="2">
        <v>1.3975155279503101E-2</v>
      </c>
      <c r="K89" s="2">
        <v>-7.6569678407350699E-3</v>
      </c>
      <c r="L89" s="2">
        <v>-0.27160493827160498</v>
      </c>
      <c r="M89" s="2">
        <v>-0.27118644067796599</v>
      </c>
      <c r="N89" s="2">
        <v>-0.148255813953488</v>
      </c>
      <c r="O89" s="3">
        <v>-0.55130168453292505</v>
      </c>
      <c r="P89" s="3">
        <v>-0.59248956884561899</v>
      </c>
    </row>
    <row r="90" spans="1:16" x14ac:dyDescent="0.3">
      <c r="A90" s="8" t="s">
        <v>15</v>
      </c>
      <c r="B90" s="8" t="s">
        <v>115</v>
      </c>
      <c r="C90" s="2">
        <v>0.15384615384615399</v>
      </c>
      <c r="D90" s="2">
        <v>0.2</v>
      </c>
      <c r="E90" s="2">
        <v>5.5555555555555601E-2</v>
      </c>
      <c r="F90" s="2">
        <v>0.157894736842105</v>
      </c>
      <c r="G90" s="2">
        <v>0.31818181818181801</v>
      </c>
      <c r="H90" s="2">
        <v>-6.8965517241379296E-2</v>
      </c>
      <c r="I90" s="2">
        <v>-3.7037037037037E-2</v>
      </c>
      <c r="J90" s="2">
        <v>0.115384615384615</v>
      </c>
      <c r="K90" s="2">
        <v>0.17241379310344801</v>
      </c>
      <c r="L90" s="2">
        <v>8.8235294117647106E-2</v>
      </c>
      <c r="M90" s="2">
        <v>0</v>
      </c>
      <c r="N90" s="2">
        <v>0.135135135135135</v>
      </c>
      <c r="O90" s="3">
        <v>0.44827586206896602</v>
      </c>
      <c r="P90" s="3">
        <v>1.3333333333333299</v>
      </c>
    </row>
    <row r="91" spans="1:16" x14ac:dyDescent="0.3">
      <c r="A91" s="8" t="s">
        <v>15</v>
      </c>
      <c r="B91" s="8" t="s">
        <v>116</v>
      </c>
      <c r="C91" s="2">
        <v>6.3321385902031097E-2</v>
      </c>
      <c r="D91" s="2">
        <v>6.4044943820224701E-2</v>
      </c>
      <c r="E91" s="2">
        <v>6.8989792326645594E-2</v>
      </c>
      <c r="F91" s="2">
        <v>4.8732301613434302E-2</v>
      </c>
      <c r="G91" s="2">
        <v>2.7315541601255901E-2</v>
      </c>
      <c r="H91" s="2">
        <v>5.0733496332518301E-2</v>
      </c>
      <c r="I91" s="2">
        <v>5.3519488074461899E-2</v>
      </c>
      <c r="J91" s="2">
        <v>5.7150745444505803E-2</v>
      </c>
      <c r="K91" s="2">
        <v>3.5257247323060903E-2</v>
      </c>
      <c r="L91" s="2">
        <v>0.14278506559031301</v>
      </c>
      <c r="M91" s="2">
        <v>8.7196467991170007E-2</v>
      </c>
      <c r="N91" s="2">
        <v>5.5228426395939098E-2</v>
      </c>
      <c r="O91" s="3">
        <v>0.35727343954035001</v>
      </c>
      <c r="P91" s="3">
        <v>0.82928546286518801</v>
      </c>
    </row>
    <row r="92" spans="1:16" x14ac:dyDescent="0.3">
      <c r="A92" s="8" t="s">
        <v>15</v>
      </c>
      <c r="B92" s="8" t="s">
        <v>117</v>
      </c>
      <c r="C92" s="2">
        <v>0.19047619047618999</v>
      </c>
      <c r="D92" s="2">
        <v>0.1</v>
      </c>
      <c r="E92" s="2">
        <v>7.2727272727272696E-2</v>
      </c>
      <c r="F92" s="2">
        <v>3.3898305084745797E-2</v>
      </c>
      <c r="G92" s="2">
        <v>4.91803278688525E-2</v>
      </c>
      <c r="H92" s="2">
        <v>0.171875</v>
      </c>
      <c r="I92" s="2">
        <v>0.133333333333333</v>
      </c>
      <c r="J92" s="2">
        <v>5.8823529411764698E-2</v>
      </c>
      <c r="K92" s="2">
        <v>0.11111111111111099</v>
      </c>
      <c r="L92" s="2">
        <v>0.3</v>
      </c>
      <c r="M92" s="2">
        <v>0.2</v>
      </c>
      <c r="N92" s="2">
        <v>0.108974358974359</v>
      </c>
      <c r="O92" s="3">
        <v>0.92222222222222205</v>
      </c>
      <c r="P92" s="3">
        <v>2.1454545454545499</v>
      </c>
    </row>
    <row r="93" spans="1:16" x14ac:dyDescent="0.3">
      <c r="A93" s="8" t="s">
        <v>15</v>
      </c>
      <c r="B93" s="8" t="s">
        <v>17</v>
      </c>
      <c r="C93" s="2">
        <v>0.25</v>
      </c>
      <c r="D93" s="2">
        <v>-6.6666666666666693E-2</v>
      </c>
      <c r="E93" s="2">
        <v>0.14285714285714299</v>
      </c>
      <c r="F93" s="2">
        <v>6.25E-2</v>
      </c>
      <c r="G93" s="2">
        <v>5.8823529411764698E-2</v>
      </c>
      <c r="H93" s="2">
        <v>0</v>
      </c>
      <c r="I93" s="2">
        <v>0</v>
      </c>
      <c r="J93" s="2">
        <v>-5.5555555555555601E-2</v>
      </c>
      <c r="K93" s="2">
        <v>5.8823529411764698E-2</v>
      </c>
      <c r="L93" s="2">
        <v>0.33333333333333298</v>
      </c>
      <c r="M93" s="2">
        <v>-4.1666666666666699E-2</v>
      </c>
      <c r="N93" s="2">
        <v>4.3478260869565202E-2</v>
      </c>
      <c r="O93" s="3">
        <v>0.41176470588235298</v>
      </c>
      <c r="P93" s="3">
        <v>0.71428571428571397</v>
      </c>
    </row>
    <row r="94" spans="1:16" x14ac:dyDescent="0.3">
      <c r="A94" s="8" t="s">
        <v>15</v>
      </c>
      <c r="B94" s="8" t="s">
        <v>110</v>
      </c>
      <c r="C94" s="2">
        <v>5.4585152838427901E-2</v>
      </c>
      <c r="D94" s="2">
        <v>7.6604554865424404E-2</v>
      </c>
      <c r="E94" s="2">
        <v>2.69230769230769E-2</v>
      </c>
      <c r="F94" s="2">
        <v>-1.87265917602996E-3</v>
      </c>
      <c r="G94" s="2">
        <v>3.7523452157598502E-2</v>
      </c>
      <c r="H94" s="2">
        <v>2.53164556962025E-2</v>
      </c>
      <c r="I94" s="2">
        <v>2.8218694885361599E-2</v>
      </c>
      <c r="J94" s="2">
        <v>4.2881646655231601E-2</v>
      </c>
      <c r="K94" s="2">
        <v>1.6447368421052599E-2</v>
      </c>
      <c r="L94" s="2">
        <v>0.173139158576052</v>
      </c>
      <c r="M94" s="2">
        <v>0.121379310344828</v>
      </c>
      <c r="N94" s="2">
        <v>2.0910209102091001E-2</v>
      </c>
      <c r="O94" s="3">
        <v>0.36513157894736797</v>
      </c>
      <c r="P94" s="3">
        <v>0.59615384615384603</v>
      </c>
    </row>
    <row r="95" spans="1:16" x14ac:dyDescent="0.3">
      <c r="A95" s="8" t="s">
        <v>15</v>
      </c>
      <c r="B95" s="8" t="s">
        <v>111</v>
      </c>
      <c r="C95" s="2">
        <v>-1.1103151862464199E-2</v>
      </c>
      <c r="D95" s="2">
        <v>-3.1872509960159397E-2</v>
      </c>
      <c r="E95" s="2">
        <v>-3.6662925551814399E-2</v>
      </c>
      <c r="F95" s="2">
        <v>-1.0873786407767001E-2</v>
      </c>
      <c r="G95" s="2">
        <v>-9.0302316450726304E-3</v>
      </c>
      <c r="H95" s="2">
        <v>-1.46592709984152E-2</v>
      </c>
      <c r="I95" s="2">
        <v>-1.9702452754322499E-2</v>
      </c>
      <c r="J95" s="2">
        <v>-6.5627563576702201E-3</v>
      </c>
      <c r="K95" s="2">
        <v>1.2386457473162701E-3</v>
      </c>
      <c r="L95" s="2">
        <v>-0.23381443298969101</v>
      </c>
      <c r="M95" s="2">
        <v>-0.226587728740581</v>
      </c>
      <c r="N95" s="2">
        <v>-0.15796798886569199</v>
      </c>
      <c r="O95" s="3">
        <v>-0.50041288191577205</v>
      </c>
      <c r="P95" s="3">
        <v>-0.54732510288065805</v>
      </c>
    </row>
    <row r="96" spans="1:16" x14ac:dyDescent="0.3">
      <c r="A96" s="8" t="s">
        <v>16</v>
      </c>
      <c r="B96" s="8" t="s">
        <v>115</v>
      </c>
      <c r="C96" s="2">
        <v>0</v>
      </c>
      <c r="D96" s="2">
        <v>0</v>
      </c>
      <c r="E96" s="2">
        <v>0</v>
      </c>
      <c r="F96" s="2">
        <v>7.69230769230769E-2</v>
      </c>
      <c r="G96" s="2">
        <v>-7.1428571428571397E-2</v>
      </c>
      <c r="H96" s="2">
        <v>-7.69230769230769E-2</v>
      </c>
      <c r="I96" s="2">
        <v>0.16666666666666699</v>
      </c>
      <c r="J96" s="2">
        <v>-7.1428571428571397E-2</v>
      </c>
      <c r="K96" s="2">
        <v>7.69230769230769E-2</v>
      </c>
      <c r="L96" s="2">
        <v>7.1428571428571397E-2</v>
      </c>
      <c r="M96" s="2">
        <v>-0.133333333333333</v>
      </c>
      <c r="N96" s="2">
        <v>0.30769230769230799</v>
      </c>
      <c r="O96" s="3">
        <v>0.30769230769230799</v>
      </c>
      <c r="P96" s="3">
        <v>0.30769230769230799</v>
      </c>
    </row>
    <row r="97" spans="1:16" x14ac:dyDescent="0.3">
      <c r="A97" s="8" t="s">
        <v>16</v>
      </c>
      <c r="B97" s="8" t="s">
        <v>116</v>
      </c>
      <c r="C97" s="2">
        <v>5.6480811006517001E-2</v>
      </c>
      <c r="D97" s="2">
        <v>4.2494859492803301E-2</v>
      </c>
      <c r="E97" s="2">
        <v>4.7337278106508902E-2</v>
      </c>
      <c r="F97" s="2">
        <v>4.5825486503452598E-2</v>
      </c>
      <c r="G97" s="2">
        <v>3.66146458583433E-2</v>
      </c>
      <c r="H97" s="2">
        <v>4.8639258830341599E-2</v>
      </c>
      <c r="I97" s="2">
        <v>4.19657647708448E-2</v>
      </c>
      <c r="J97" s="2">
        <v>6.9422363540010606E-2</v>
      </c>
      <c r="K97" s="2">
        <v>5.0049554013875099E-2</v>
      </c>
      <c r="L97" s="2">
        <v>0.125530910806984</v>
      </c>
      <c r="M97" s="2">
        <v>0.106498951781971</v>
      </c>
      <c r="N97" s="2">
        <v>4.9261083743842402E-2</v>
      </c>
      <c r="O97" s="3">
        <v>0.37215064420218003</v>
      </c>
      <c r="P97" s="3">
        <v>0.82051282051282004</v>
      </c>
    </row>
    <row r="98" spans="1:16" x14ac:dyDescent="0.3">
      <c r="A98" s="8" t="s">
        <v>16</v>
      </c>
      <c r="B98" s="8" t="s">
        <v>117</v>
      </c>
      <c r="C98" s="2">
        <v>0</v>
      </c>
      <c r="D98" s="2">
        <v>6.6666666666666693E-2</v>
      </c>
      <c r="E98" s="2">
        <v>0.25</v>
      </c>
      <c r="F98" s="2">
        <v>0.35</v>
      </c>
      <c r="G98" s="2">
        <v>0.11111111111111099</v>
      </c>
      <c r="H98" s="2">
        <v>3.3333333333333298E-2</v>
      </c>
      <c r="I98" s="2">
        <v>0</v>
      </c>
      <c r="J98" s="2">
        <v>0.25806451612903197</v>
      </c>
      <c r="K98" s="2">
        <v>5.1282051282051301E-2</v>
      </c>
      <c r="L98" s="2">
        <v>7.3170731707317097E-2</v>
      </c>
      <c r="M98" s="2">
        <v>0.13636363636363599</v>
      </c>
      <c r="N98" s="2">
        <v>0</v>
      </c>
      <c r="O98" s="3">
        <v>0.28205128205128199</v>
      </c>
      <c r="P98" s="3">
        <v>2.125</v>
      </c>
    </row>
    <row r="99" spans="1:16" x14ac:dyDescent="0.3">
      <c r="A99" s="8" t="s">
        <v>16</v>
      </c>
      <c r="B99" s="8" t="s">
        <v>17</v>
      </c>
      <c r="C99" s="2">
        <v>0</v>
      </c>
      <c r="D99" s="2">
        <v>-0.2</v>
      </c>
      <c r="E99" s="2">
        <v>0</v>
      </c>
      <c r="F99" s="2">
        <v>0</v>
      </c>
      <c r="G99" s="2">
        <v>0.75</v>
      </c>
      <c r="H99" s="2">
        <v>0.14285714285714299</v>
      </c>
      <c r="I99" s="2">
        <v>-0.125</v>
      </c>
      <c r="J99" s="2">
        <v>0</v>
      </c>
      <c r="K99" s="2">
        <v>0</v>
      </c>
      <c r="L99" s="2">
        <v>0</v>
      </c>
      <c r="M99" s="2">
        <v>-0.57142857142857095</v>
      </c>
      <c r="N99" s="2">
        <v>0.66666666666666696</v>
      </c>
      <c r="O99" s="3">
        <v>-0.28571428571428598</v>
      </c>
      <c r="P99" s="3">
        <v>0.25</v>
      </c>
    </row>
    <row r="100" spans="1:16" x14ac:dyDescent="0.3">
      <c r="A100" s="8" t="s">
        <v>16</v>
      </c>
      <c r="B100" s="8" t="s">
        <v>110</v>
      </c>
      <c r="C100" s="2">
        <v>6.2827225130889994E-2</v>
      </c>
      <c r="D100" s="2">
        <v>3.4482758620689703E-2</v>
      </c>
      <c r="E100" s="2">
        <v>1.9047619047619001E-2</v>
      </c>
      <c r="F100" s="2">
        <v>4.2056074766355103E-2</v>
      </c>
      <c r="G100" s="2">
        <v>5.3811659192825101E-2</v>
      </c>
      <c r="H100" s="2">
        <v>5.1063829787233998E-2</v>
      </c>
      <c r="I100" s="2">
        <v>4.0485829959514198E-2</v>
      </c>
      <c r="J100" s="2">
        <v>2.3346303501945501E-2</v>
      </c>
      <c r="K100" s="2">
        <v>2.6615969581748999E-2</v>
      </c>
      <c r="L100" s="2">
        <v>0.17777777777777801</v>
      </c>
      <c r="M100" s="2">
        <v>0.106918238993711</v>
      </c>
      <c r="N100" s="2">
        <v>0.119318181818182</v>
      </c>
      <c r="O100" s="3">
        <v>0.498098859315589</v>
      </c>
      <c r="P100" s="3">
        <v>0.87619047619047596</v>
      </c>
    </row>
    <row r="101" spans="1:16" x14ac:dyDescent="0.3">
      <c r="A101" s="8" t="s">
        <v>16</v>
      </c>
      <c r="B101" s="8" t="s">
        <v>111</v>
      </c>
      <c r="C101" s="2">
        <v>-1.26582278481013E-2</v>
      </c>
      <c r="D101" s="2">
        <v>-4.0723981900452497E-2</v>
      </c>
      <c r="E101" s="2">
        <v>-3.6163522012578601E-2</v>
      </c>
      <c r="F101" s="2">
        <v>-2.0391517128874399E-2</v>
      </c>
      <c r="G101" s="2">
        <v>-1.6652789342214799E-2</v>
      </c>
      <c r="H101" s="2">
        <v>-3.1329381879762898E-2</v>
      </c>
      <c r="I101" s="2">
        <v>-1.8356643356643401E-2</v>
      </c>
      <c r="J101" s="2">
        <v>2.6714158504007098E-3</v>
      </c>
      <c r="K101" s="2">
        <v>-7.1047957371225597E-3</v>
      </c>
      <c r="L101" s="2">
        <v>-0.23345259391771001</v>
      </c>
      <c r="M101" s="2">
        <v>-0.207701283547258</v>
      </c>
      <c r="N101" s="2">
        <v>-0.13696612665684799</v>
      </c>
      <c r="O101" s="3">
        <v>-0.479573712255773</v>
      </c>
      <c r="P101" s="3">
        <v>-0.53930817610062898</v>
      </c>
    </row>
    <row r="102" spans="1:16" x14ac:dyDescent="0.3">
      <c r="A102" s="8" t="s">
        <v>17</v>
      </c>
      <c r="B102" s="8" t="s">
        <v>115</v>
      </c>
      <c r="C102" s="2">
        <v>0.16</v>
      </c>
      <c r="D102" s="2">
        <v>-0.31034482758620702</v>
      </c>
      <c r="E102" s="2">
        <v>-0.55000000000000004</v>
      </c>
      <c r="F102" s="2">
        <v>0.22222222222222199</v>
      </c>
      <c r="G102" s="2">
        <v>-0.18181818181818199</v>
      </c>
      <c r="H102" s="2">
        <v>-0.11111111111111099</v>
      </c>
      <c r="I102" s="2">
        <v>0.125</v>
      </c>
      <c r="J102" s="2">
        <v>0.11111111111111099</v>
      </c>
      <c r="K102" s="2">
        <v>0.1</v>
      </c>
      <c r="L102" s="2">
        <v>-9.0909090909090898E-2</v>
      </c>
      <c r="M102" s="2">
        <v>0.5</v>
      </c>
      <c r="N102" s="2">
        <v>-6.6666666666666693E-2</v>
      </c>
      <c r="O102" s="3">
        <v>0.4</v>
      </c>
      <c r="P102" s="3">
        <v>-0.3</v>
      </c>
    </row>
    <row r="103" spans="1:16" x14ac:dyDescent="0.3">
      <c r="A103" s="8" t="s">
        <v>17</v>
      </c>
      <c r="B103" s="8" t="s">
        <v>116</v>
      </c>
      <c r="C103" s="2">
        <v>2.67022696929239E-2</v>
      </c>
      <c r="D103" s="2">
        <v>-0.109232769830949</v>
      </c>
      <c r="E103" s="2">
        <v>-0.25742092457420901</v>
      </c>
      <c r="F103" s="2">
        <v>-0.16513761467889901</v>
      </c>
      <c r="G103" s="2">
        <v>-4.08163265306122E-2</v>
      </c>
      <c r="H103" s="2">
        <v>4.1734860883797097E-2</v>
      </c>
      <c r="I103" s="2">
        <v>-1.49253731343284E-2</v>
      </c>
      <c r="J103" s="2">
        <v>0.133173843700159</v>
      </c>
      <c r="K103" s="2">
        <v>-6.6854327938071806E-2</v>
      </c>
      <c r="L103" s="2">
        <v>-2.7903469079939701E-2</v>
      </c>
      <c r="M103" s="2">
        <v>2.56012412723041E-2</v>
      </c>
      <c r="N103" s="2">
        <v>0.19364599092284401</v>
      </c>
      <c r="O103" s="3">
        <v>0.110485573539761</v>
      </c>
      <c r="P103" s="3">
        <v>-0.232116788321168</v>
      </c>
    </row>
    <row r="104" spans="1:16" x14ac:dyDescent="0.3">
      <c r="A104" s="8" t="s">
        <v>17</v>
      </c>
      <c r="B104" s="8" t="s">
        <v>117</v>
      </c>
      <c r="C104" s="2">
        <v>-8.3333333333333301E-2</v>
      </c>
      <c r="D104" s="2">
        <v>0</v>
      </c>
      <c r="E104" s="2">
        <v>-0.22727272727272699</v>
      </c>
      <c r="F104" s="2">
        <v>-0.41176470588235298</v>
      </c>
      <c r="G104" s="2">
        <v>0.6</v>
      </c>
      <c r="H104" s="2">
        <v>-0.1875</v>
      </c>
      <c r="I104" s="2">
        <v>0.230769230769231</v>
      </c>
      <c r="J104" s="2">
        <v>-0.1875</v>
      </c>
      <c r="K104" s="2">
        <v>-0.15384615384615399</v>
      </c>
      <c r="L104" s="2">
        <v>-9.0909090909090898E-2</v>
      </c>
      <c r="M104" s="2">
        <v>0.2</v>
      </c>
      <c r="N104" s="2">
        <v>1.1666666666666701</v>
      </c>
      <c r="O104" s="3">
        <v>1</v>
      </c>
      <c r="P104" s="3">
        <v>0.18181818181818199</v>
      </c>
    </row>
    <row r="105" spans="1:16" x14ac:dyDescent="0.3">
      <c r="A105" s="8" t="s">
        <v>17</v>
      </c>
      <c r="B105" s="8" t="s">
        <v>17</v>
      </c>
      <c r="C105" s="2">
        <v>-0.157894736842105</v>
      </c>
      <c r="D105" s="2">
        <v>-0.125</v>
      </c>
      <c r="E105" s="2">
        <v>-0.5</v>
      </c>
      <c r="F105" s="2">
        <v>-0.14285714285714299</v>
      </c>
      <c r="G105" s="2">
        <v>0.5</v>
      </c>
      <c r="H105" s="2">
        <v>0</v>
      </c>
      <c r="I105" s="2">
        <v>-0.33333333333333298</v>
      </c>
      <c r="J105" s="2">
        <v>0</v>
      </c>
      <c r="K105" s="2">
        <v>0</v>
      </c>
      <c r="L105" s="2">
        <v>-0.16666666666666699</v>
      </c>
      <c r="M105" s="2">
        <v>-0.4</v>
      </c>
      <c r="N105" s="2">
        <v>1.6666666666666701</v>
      </c>
      <c r="O105" s="3">
        <v>0.33333333333333298</v>
      </c>
      <c r="P105" s="3">
        <v>-0.42857142857142899</v>
      </c>
    </row>
    <row r="106" spans="1:16" x14ac:dyDescent="0.3">
      <c r="A106" s="8" t="s">
        <v>17</v>
      </c>
      <c r="B106" s="8" t="s">
        <v>110</v>
      </c>
      <c r="C106" s="2">
        <v>-1.38504155124654E-2</v>
      </c>
      <c r="D106" s="2">
        <v>-0.213483146067416</v>
      </c>
      <c r="E106" s="2">
        <v>-0.2</v>
      </c>
      <c r="F106" s="2">
        <v>-0.16964285714285701</v>
      </c>
      <c r="G106" s="2">
        <v>-1.0752688172042999E-2</v>
      </c>
      <c r="H106" s="2">
        <v>-8.6956521739130405E-2</v>
      </c>
      <c r="I106" s="2">
        <v>4.7619047619047603E-2</v>
      </c>
      <c r="J106" s="2">
        <v>7.9545454545454503E-2</v>
      </c>
      <c r="K106" s="2">
        <v>-8.9473684210526302E-2</v>
      </c>
      <c r="L106" s="2">
        <v>1.7341040462427699E-2</v>
      </c>
      <c r="M106" s="2">
        <v>0.21022727272727301</v>
      </c>
      <c r="N106" s="2">
        <v>0.18779342723004699</v>
      </c>
      <c r="O106" s="3">
        <v>0.33157894736842097</v>
      </c>
      <c r="P106" s="3">
        <v>-9.6428571428571405E-2</v>
      </c>
    </row>
    <row r="107" spans="1:16" x14ac:dyDescent="0.3">
      <c r="A107" s="8" t="s">
        <v>17</v>
      </c>
      <c r="B107" s="8" t="s">
        <v>111</v>
      </c>
      <c r="C107" s="2">
        <v>-0.102862849533955</v>
      </c>
      <c r="D107" s="2">
        <v>-0.212987012987013</v>
      </c>
      <c r="E107" s="2">
        <v>-0.47053276756247098</v>
      </c>
      <c r="F107" s="2">
        <v>-0.43544078361531602</v>
      </c>
      <c r="G107" s="2">
        <v>-0.31072555205047298</v>
      </c>
      <c r="H107" s="2">
        <v>-0.205949656750572</v>
      </c>
      <c r="I107" s="2">
        <v>-0.14985590778098001</v>
      </c>
      <c r="J107" s="2">
        <v>6.7796610169491497E-3</v>
      </c>
      <c r="K107" s="2">
        <v>-0.10101010101010099</v>
      </c>
      <c r="L107" s="2">
        <v>-0.46067415730337102</v>
      </c>
      <c r="M107" s="2">
        <v>-0.27777777777777801</v>
      </c>
      <c r="N107" s="2">
        <v>-0.15384615384615399</v>
      </c>
      <c r="O107" s="3">
        <v>-0.70370370370370405</v>
      </c>
      <c r="P107" s="3">
        <v>-0.95851013672795804</v>
      </c>
    </row>
    <row r="108" spans="1:16" x14ac:dyDescent="0.3">
      <c r="A108" s="11" t="s">
        <v>18</v>
      </c>
      <c r="B108" s="11" t="s">
        <v>18</v>
      </c>
      <c r="C108" s="3">
        <v>3.09869931140015E-2</v>
      </c>
      <c r="D108" s="3">
        <v>8.6717515288943902E-3</v>
      </c>
      <c r="E108" s="3">
        <v>-1.56684287972097E-3</v>
      </c>
      <c r="F108" s="3">
        <v>1.87633902375786E-2</v>
      </c>
      <c r="G108" s="3">
        <v>2.5008036862408899E-2</v>
      </c>
      <c r="H108" s="3">
        <v>2.5809233825124501E-2</v>
      </c>
      <c r="I108" s="3">
        <v>2.2828607098270001E-2</v>
      </c>
      <c r="J108" s="3">
        <v>3.5409141860754799E-2</v>
      </c>
      <c r="K108" s="3">
        <v>2.0076263337062299E-2</v>
      </c>
      <c r="L108" s="3">
        <v>2.54593052050659E-2</v>
      </c>
      <c r="M108" s="3">
        <v>3.2692816319959503E-2</v>
      </c>
      <c r="N108" s="3">
        <v>2.8729232550888599E-2</v>
      </c>
      <c r="O108" s="3">
        <v>0.111279515956359</v>
      </c>
      <c r="P108" s="3">
        <v>0.258706196522971</v>
      </c>
    </row>
    <row r="109" spans="1:16" x14ac:dyDescent="0.3">
      <c r="A109" s="15"/>
      <c r="B109" s="15"/>
    </row>
    <row r="110" spans="1:16" x14ac:dyDescent="0.3">
      <c r="A110" s="13" t="s">
        <v>42</v>
      </c>
      <c r="B110" s="15"/>
    </row>
    <row r="111" spans="1:16" x14ac:dyDescent="0.3">
      <c r="A111" s="14" t="s">
        <v>43</v>
      </c>
      <c r="B111" s="15"/>
    </row>
    <row r="112" spans="1:16" x14ac:dyDescent="0.3">
      <c r="A112" s="14" t="s">
        <v>44</v>
      </c>
      <c r="B112" s="15"/>
    </row>
    <row r="113" spans="1:2" x14ac:dyDescent="0.3">
      <c r="A113" s="14" t="s">
        <v>120</v>
      </c>
      <c r="B113" s="15"/>
    </row>
    <row r="114" spans="1:2" x14ac:dyDescent="0.3">
      <c r="A114" s="14" t="s">
        <v>45</v>
      </c>
      <c r="B114" s="15"/>
    </row>
    <row r="115" spans="1:2" x14ac:dyDescent="0.3">
      <c r="A115" s="14" t="s">
        <v>46</v>
      </c>
      <c r="B115" s="15"/>
    </row>
    <row r="116" spans="1:2" x14ac:dyDescent="0.3">
      <c r="A116" s="14" t="s">
        <v>47</v>
      </c>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42:O42"/>
    <mergeCell ref="C76:N7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F400"/>
  <sheetViews>
    <sheetView showGridLines="0" workbookViewId="0"/>
  </sheetViews>
  <sheetFormatPr defaultColWidth="11.5546875" defaultRowHeight="14.4" x14ac:dyDescent="0.3"/>
  <cols>
    <col min="1" max="1" width="25.6640625" customWidth="1"/>
    <col min="2" max="2" width="21.6640625" customWidth="1"/>
    <col min="3" max="13" width="10.5546875" customWidth="1"/>
  </cols>
  <sheetData>
    <row r="1" spans="1:6" ht="15.6" x14ac:dyDescent="0.3">
      <c r="A1" s="12" t="s">
        <v>174</v>
      </c>
      <c r="B1" s="15"/>
    </row>
    <row r="2" spans="1:6" ht="15.6" x14ac:dyDescent="0.3">
      <c r="A2" s="12" t="s">
        <v>165</v>
      </c>
      <c r="B2" s="15"/>
    </row>
    <row r="3" spans="1:6" ht="15.6" x14ac:dyDescent="0.3">
      <c r="A3" s="12" t="s">
        <v>35</v>
      </c>
      <c r="B3" s="15"/>
    </row>
    <row r="4" spans="1:6" ht="15.6" x14ac:dyDescent="0.3">
      <c r="A4" s="12" t="s">
        <v>124</v>
      </c>
      <c r="B4" s="15"/>
    </row>
    <row r="5" spans="1:6" ht="15.6" x14ac:dyDescent="0.3">
      <c r="A5" s="12"/>
      <c r="B5" s="15"/>
    </row>
    <row r="6" spans="1:6" x14ac:dyDescent="0.3">
      <c r="A6" s="16" t="str">
        <f>HYPERLINK("#'Table of contents'!A44", "Back to contents")</f>
        <v>Back to contents</v>
      </c>
      <c r="B6" s="15"/>
    </row>
    <row r="7" spans="1:6" x14ac:dyDescent="0.3">
      <c r="A7" s="15"/>
      <c r="B7" s="15"/>
      <c r="C7" s="18" t="s">
        <v>36</v>
      </c>
      <c r="D7" s="19"/>
      <c r="E7" s="19"/>
      <c r="F7" s="19"/>
    </row>
    <row r="8" spans="1:6" x14ac:dyDescent="0.3">
      <c r="A8" s="9" t="s">
        <v>41</v>
      </c>
      <c r="B8" s="9" t="s">
        <v>41</v>
      </c>
      <c r="C8" s="4" t="s">
        <v>9</v>
      </c>
      <c r="D8" s="4" t="s">
        <v>10</v>
      </c>
      <c r="E8" s="4" t="s">
        <v>11</v>
      </c>
      <c r="F8" s="4" t="s">
        <v>12</v>
      </c>
    </row>
    <row r="9" spans="1:6" x14ac:dyDescent="0.3">
      <c r="A9" s="7" t="s">
        <v>13</v>
      </c>
      <c r="B9" s="7" t="s">
        <v>121</v>
      </c>
      <c r="C9" s="1">
        <v>1761</v>
      </c>
      <c r="D9" s="1">
        <v>2293</v>
      </c>
      <c r="E9" s="1">
        <v>2528</v>
      </c>
      <c r="F9" s="1">
        <v>2717</v>
      </c>
    </row>
    <row r="10" spans="1:6" x14ac:dyDescent="0.3">
      <c r="A10" s="7" t="s">
        <v>13</v>
      </c>
      <c r="B10" s="7" t="s">
        <v>122</v>
      </c>
      <c r="C10" s="1">
        <v>68234</v>
      </c>
      <c r="D10" s="1">
        <v>69751</v>
      </c>
      <c r="E10" s="1">
        <v>72079</v>
      </c>
      <c r="F10" s="1">
        <v>73968</v>
      </c>
    </row>
    <row r="11" spans="1:6" x14ac:dyDescent="0.3">
      <c r="A11" s="7" t="s">
        <v>14</v>
      </c>
      <c r="B11" s="7" t="s">
        <v>121</v>
      </c>
      <c r="C11" s="1">
        <v>49</v>
      </c>
      <c r="D11" s="1">
        <v>71</v>
      </c>
      <c r="E11" s="1">
        <v>79</v>
      </c>
      <c r="F11" s="1">
        <v>75</v>
      </c>
    </row>
    <row r="12" spans="1:6" x14ac:dyDescent="0.3">
      <c r="A12" s="7" t="s">
        <v>14</v>
      </c>
      <c r="B12" s="7" t="s">
        <v>122</v>
      </c>
      <c r="C12" s="1">
        <v>2236</v>
      </c>
      <c r="D12" s="1">
        <v>2286</v>
      </c>
      <c r="E12" s="1">
        <v>2327</v>
      </c>
      <c r="F12" s="1">
        <v>2366</v>
      </c>
    </row>
    <row r="13" spans="1:6" x14ac:dyDescent="0.3">
      <c r="A13" s="7" t="s">
        <v>15</v>
      </c>
      <c r="B13" s="7" t="s">
        <v>121</v>
      </c>
      <c r="C13" s="1">
        <v>198</v>
      </c>
      <c r="D13" s="1">
        <v>256</v>
      </c>
      <c r="E13" s="1">
        <v>281</v>
      </c>
      <c r="F13" s="1">
        <v>303</v>
      </c>
    </row>
    <row r="14" spans="1:6" x14ac:dyDescent="0.3">
      <c r="A14" s="7" t="s">
        <v>15</v>
      </c>
      <c r="B14" s="7" t="s">
        <v>122</v>
      </c>
      <c r="C14" s="1">
        <v>6961</v>
      </c>
      <c r="D14" s="1">
        <v>7048</v>
      </c>
      <c r="E14" s="1">
        <v>7110</v>
      </c>
      <c r="F14" s="1">
        <v>7173</v>
      </c>
    </row>
    <row r="15" spans="1:6" x14ac:dyDescent="0.3">
      <c r="A15" s="7" t="s">
        <v>16</v>
      </c>
      <c r="B15" s="7" t="s">
        <v>121</v>
      </c>
      <c r="C15" s="1">
        <v>121</v>
      </c>
      <c r="D15" s="1">
        <v>154</v>
      </c>
      <c r="E15" s="1">
        <v>168</v>
      </c>
      <c r="F15" s="1">
        <v>167</v>
      </c>
    </row>
    <row r="16" spans="1:6" x14ac:dyDescent="0.3">
      <c r="A16" s="7" t="s">
        <v>16</v>
      </c>
      <c r="B16" s="7" t="s">
        <v>122</v>
      </c>
      <c r="C16" s="1">
        <v>3448</v>
      </c>
      <c r="D16" s="1">
        <v>3472</v>
      </c>
      <c r="E16" s="1">
        <v>3568</v>
      </c>
      <c r="F16" s="1">
        <v>3654</v>
      </c>
    </row>
    <row r="17" spans="1:6" x14ac:dyDescent="0.3">
      <c r="A17" s="7" t="s">
        <v>17</v>
      </c>
      <c r="B17" s="7" t="s">
        <v>121</v>
      </c>
      <c r="C17" s="1">
        <v>22</v>
      </c>
      <c r="D17" s="1">
        <v>22</v>
      </c>
      <c r="E17" s="1">
        <v>19</v>
      </c>
      <c r="F17" s="1">
        <v>25</v>
      </c>
    </row>
    <row r="18" spans="1:6" x14ac:dyDescent="0.3">
      <c r="A18" s="7" t="s">
        <v>17</v>
      </c>
      <c r="B18" s="7" t="s">
        <v>122</v>
      </c>
      <c r="C18" s="1">
        <v>1772</v>
      </c>
      <c r="D18" s="1">
        <v>1612</v>
      </c>
      <c r="E18" s="1">
        <v>1650</v>
      </c>
      <c r="F18" s="1">
        <v>1942</v>
      </c>
    </row>
    <row r="19" spans="1:6" x14ac:dyDescent="0.3">
      <c r="A19" s="10" t="s">
        <v>18</v>
      </c>
      <c r="B19" s="10" t="s">
        <v>18</v>
      </c>
      <c r="C19" s="5">
        <v>84802</v>
      </c>
      <c r="D19" s="5">
        <v>86965</v>
      </c>
      <c r="E19" s="5">
        <v>89809</v>
      </c>
      <c r="F19" s="5">
        <v>92390</v>
      </c>
    </row>
    <row r="20" spans="1:6" x14ac:dyDescent="0.3">
      <c r="A20" s="15"/>
      <c r="B20" s="15"/>
    </row>
    <row r="21" spans="1:6" x14ac:dyDescent="0.3">
      <c r="A21" s="15"/>
      <c r="B21" s="15"/>
    </row>
    <row r="22" spans="1:6" x14ac:dyDescent="0.3">
      <c r="A22" s="15"/>
      <c r="B22" s="15"/>
      <c r="C22" s="18" t="s">
        <v>37</v>
      </c>
      <c r="D22" s="19"/>
      <c r="E22" s="19"/>
      <c r="F22" s="19"/>
    </row>
    <row r="23" spans="1:6" x14ac:dyDescent="0.3">
      <c r="A23" s="9" t="s">
        <v>41</v>
      </c>
      <c r="B23" s="9" t="s">
        <v>41</v>
      </c>
      <c r="C23" s="4" t="s">
        <v>9</v>
      </c>
      <c r="D23" s="4" t="s">
        <v>10</v>
      </c>
      <c r="E23" s="4" t="s">
        <v>11</v>
      </c>
      <c r="F23" s="4" t="s">
        <v>12</v>
      </c>
    </row>
    <row r="24" spans="1:6" x14ac:dyDescent="0.3">
      <c r="A24" s="8" t="s">
        <v>13</v>
      </c>
      <c r="B24" s="8" t="s">
        <v>121</v>
      </c>
      <c r="C24" s="2">
        <v>2.51589399242803E-2</v>
      </c>
      <c r="D24" s="2">
        <v>3.1827771917161699E-2</v>
      </c>
      <c r="E24" s="2">
        <v>3.3884219979358497E-2</v>
      </c>
      <c r="F24" s="2">
        <v>3.54306578861577E-2</v>
      </c>
    </row>
    <row r="25" spans="1:6" x14ac:dyDescent="0.3">
      <c r="A25" s="8" t="s">
        <v>13</v>
      </c>
      <c r="B25" s="8" t="s">
        <v>122</v>
      </c>
      <c r="C25" s="2">
        <v>0.97484106007572002</v>
      </c>
      <c r="D25" s="2">
        <v>0.96817222808283798</v>
      </c>
      <c r="E25" s="2">
        <v>0.96611578002064102</v>
      </c>
      <c r="F25" s="2">
        <v>0.96456934211384204</v>
      </c>
    </row>
    <row r="26" spans="1:6" x14ac:dyDescent="0.3">
      <c r="A26" s="8" t="s">
        <v>14</v>
      </c>
      <c r="B26" s="8" t="s">
        <v>121</v>
      </c>
      <c r="C26" s="2">
        <v>2.1444201312910301E-2</v>
      </c>
      <c r="D26" s="2">
        <v>3.0123037759864201E-2</v>
      </c>
      <c r="E26" s="2">
        <v>3.28345802161263E-2</v>
      </c>
      <c r="F26" s="2">
        <v>3.07251126587464E-2</v>
      </c>
    </row>
    <row r="27" spans="1:6" x14ac:dyDescent="0.3">
      <c r="A27" s="8" t="s">
        <v>14</v>
      </c>
      <c r="B27" s="8" t="s">
        <v>122</v>
      </c>
      <c r="C27" s="2">
        <v>0.97855579868708997</v>
      </c>
      <c r="D27" s="2">
        <v>0.96987696224013598</v>
      </c>
      <c r="E27" s="2">
        <v>0.96716541978387405</v>
      </c>
      <c r="F27" s="2">
        <v>0.969274887341254</v>
      </c>
    </row>
    <row r="28" spans="1:6" x14ac:dyDescent="0.3">
      <c r="A28" s="8" t="s">
        <v>15</v>
      </c>
      <c r="B28" s="8" t="s">
        <v>121</v>
      </c>
      <c r="C28" s="2">
        <v>2.76574940634167E-2</v>
      </c>
      <c r="D28" s="2">
        <v>3.5049288061336302E-2</v>
      </c>
      <c r="E28" s="2">
        <v>3.8019212555811102E-2</v>
      </c>
      <c r="F28" s="2">
        <v>4.0529695024077002E-2</v>
      </c>
    </row>
    <row r="29" spans="1:6" x14ac:dyDescent="0.3">
      <c r="A29" s="8" t="s">
        <v>15</v>
      </c>
      <c r="B29" s="8" t="s">
        <v>122</v>
      </c>
      <c r="C29" s="2">
        <v>0.972342505936583</v>
      </c>
      <c r="D29" s="2">
        <v>0.964950711938664</v>
      </c>
      <c r="E29" s="2">
        <v>0.96198078744418902</v>
      </c>
      <c r="F29" s="2">
        <v>0.95947030497592301</v>
      </c>
    </row>
    <row r="30" spans="1:6" x14ac:dyDescent="0.3">
      <c r="A30" s="8" t="s">
        <v>16</v>
      </c>
      <c r="B30" s="8" t="s">
        <v>121</v>
      </c>
      <c r="C30" s="2">
        <v>3.3903054076772202E-2</v>
      </c>
      <c r="D30" s="2">
        <v>4.2471042471042497E-2</v>
      </c>
      <c r="E30" s="2">
        <v>4.4967880085653097E-2</v>
      </c>
      <c r="F30" s="2">
        <v>4.3705836168542303E-2</v>
      </c>
    </row>
    <row r="31" spans="1:6" x14ac:dyDescent="0.3">
      <c r="A31" s="8" t="s">
        <v>16</v>
      </c>
      <c r="B31" s="8" t="s">
        <v>122</v>
      </c>
      <c r="C31" s="2">
        <v>0.96609694592322803</v>
      </c>
      <c r="D31" s="2">
        <v>0.95752895752895795</v>
      </c>
      <c r="E31" s="2">
        <v>0.955032119914347</v>
      </c>
      <c r="F31" s="2">
        <v>0.95629416383145804</v>
      </c>
    </row>
    <row r="32" spans="1:6" x14ac:dyDescent="0.3">
      <c r="A32" s="8" t="s">
        <v>17</v>
      </c>
      <c r="B32" s="8" t="s">
        <v>121</v>
      </c>
      <c r="C32" s="2">
        <v>1.2263099219621E-2</v>
      </c>
      <c r="D32" s="2">
        <v>1.34638922888617E-2</v>
      </c>
      <c r="E32" s="2">
        <v>1.13840623127621E-2</v>
      </c>
      <c r="F32" s="2">
        <v>1.2709710218607E-2</v>
      </c>
    </row>
    <row r="33" spans="1:6" x14ac:dyDescent="0.3">
      <c r="A33" s="8" t="s">
        <v>17</v>
      </c>
      <c r="B33" s="8" t="s">
        <v>122</v>
      </c>
      <c r="C33" s="2">
        <v>0.98773690078037901</v>
      </c>
      <c r="D33" s="2">
        <v>0.98653610771113798</v>
      </c>
      <c r="E33" s="2">
        <v>0.98861593768723799</v>
      </c>
      <c r="F33" s="2">
        <v>0.98729028978139299</v>
      </c>
    </row>
    <row r="34" spans="1:6" x14ac:dyDescent="0.3">
      <c r="A34" s="15"/>
      <c r="B34" s="15"/>
    </row>
    <row r="35" spans="1:6" x14ac:dyDescent="0.3">
      <c r="A35" s="13" t="s">
        <v>42</v>
      </c>
      <c r="B35" s="15"/>
    </row>
    <row r="36" spans="1:6" x14ac:dyDescent="0.3">
      <c r="A36" s="14" t="s">
        <v>43</v>
      </c>
      <c r="B36" s="15"/>
    </row>
    <row r="37" spans="1:6" x14ac:dyDescent="0.3">
      <c r="A37" s="14" t="s">
        <v>44</v>
      </c>
      <c r="B37" s="15"/>
    </row>
    <row r="38" spans="1:6" x14ac:dyDescent="0.3">
      <c r="A38" s="14" t="s">
        <v>125</v>
      </c>
      <c r="B38" s="15"/>
    </row>
    <row r="39" spans="1:6" x14ac:dyDescent="0.3">
      <c r="A39" s="14" t="s">
        <v>45</v>
      </c>
      <c r="B39" s="15"/>
    </row>
    <row r="40" spans="1:6" x14ac:dyDescent="0.3">
      <c r="A40" s="14" t="s">
        <v>46</v>
      </c>
      <c r="B40" s="15"/>
    </row>
    <row r="41" spans="1:6" x14ac:dyDescent="0.3">
      <c r="A41" s="14" t="s">
        <v>47</v>
      </c>
      <c r="B41" s="15"/>
    </row>
    <row r="42" spans="1:6" x14ac:dyDescent="0.3">
      <c r="A42" s="15"/>
      <c r="B42" s="15"/>
    </row>
    <row r="43" spans="1:6" x14ac:dyDescent="0.3">
      <c r="A43" s="15"/>
      <c r="B43" s="15"/>
    </row>
    <row r="44" spans="1:6" x14ac:dyDescent="0.3">
      <c r="A44" s="15"/>
      <c r="B44" s="15"/>
    </row>
    <row r="45" spans="1:6" x14ac:dyDescent="0.3">
      <c r="A45" s="15"/>
      <c r="B45" s="15"/>
    </row>
    <row r="46" spans="1:6" x14ac:dyDescent="0.3">
      <c r="A46" s="15"/>
      <c r="B46" s="15"/>
    </row>
    <row r="47" spans="1:6" x14ac:dyDescent="0.3">
      <c r="A47" s="15"/>
      <c r="B47" s="15"/>
    </row>
    <row r="48" spans="1:6" x14ac:dyDescent="0.3">
      <c r="A48" s="15"/>
      <c r="B48" s="15"/>
    </row>
    <row r="49" spans="1:2" x14ac:dyDescent="0.3">
      <c r="A49" s="15"/>
      <c r="B49" s="15"/>
    </row>
    <row r="50" spans="1:2" x14ac:dyDescent="0.3">
      <c r="A50" s="15"/>
      <c r="B50" s="15"/>
    </row>
    <row r="51" spans="1:2" x14ac:dyDescent="0.3">
      <c r="A51" s="15"/>
      <c r="B51" s="15"/>
    </row>
    <row r="52" spans="1:2" x14ac:dyDescent="0.3">
      <c r="A52" s="15"/>
      <c r="B52" s="15"/>
    </row>
    <row r="53" spans="1:2" x14ac:dyDescent="0.3">
      <c r="A53" s="15"/>
      <c r="B53" s="15"/>
    </row>
    <row r="54" spans="1:2" x14ac:dyDescent="0.3">
      <c r="A54" s="15"/>
      <c r="B54" s="15"/>
    </row>
    <row r="55" spans="1:2" x14ac:dyDescent="0.3">
      <c r="A55" s="15"/>
      <c r="B55" s="15"/>
    </row>
    <row r="56" spans="1:2" x14ac:dyDescent="0.3">
      <c r="A56" s="15"/>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F7"/>
    <mergeCell ref="C22:F22"/>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O400"/>
  <sheetViews>
    <sheetView showGridLines="0" workbookViewId="0"/>
  </sheetViews>
  <sheetFormatPr defaultColWidth="11.5546875" defaultRowHeight="14.4" x14ac:dyDescent="0.3"/>
  <cols>
    <col min="1" max="1" width="25.6640625" customWidth="1"/>
    <col min="2" max="12" width="10.5546875" customWidth="1"/>
  </cols>
  <sheetData>
    <row r="1" spans="1:14" ht="15.6" x14ac:dyDescent="0.3">
      <c r="A1" s="12" t="s">
        <v>175</v>
      </c>
    </row>
    <row r="2" spans="1:14" ht="15.6" x14ac:dyDescent="0.3">
      <c r="A2" s="12" t="s">
        <v>176</v>
      </c>
    </row>
    <row r="3" spans="1:14" ht="15.6" x14ac:dyDescent="0.3">
      <c r="A3" s="12" t="s">
        <v>35</v>
      </c>
    </row>
    <row r="4" spans="1:14" x14ac:dyDescent="0.3">
      <c r="A4" s="15"/>
    </row>
    <row r="5" spans="1:14" x14ac:dyDescent="0.3">
      <c r="A5" s="15"/>
    </row>
    <row r="6" spans="1:14" x14ac:dyDescent="0.3">
      <c r="A6" s="16" t="str">
        <f>HYPERLINK("#'Table of contents'!A45", "Back to contents")</f>
        <v>Back to contents</v>
      </c>
    </row>
    <row r="7" spans="1:14" x14ac:dyDescent="0.3">
      <c r="A7" s="15"/>
      <c r="B7" s="18" t="s">
        <v>36</v>
      </c>
      <c r="C7" s="19"/>
      <c r="D7" s="19"/>
      <c r="E7" s="19"/>
      <c r="F7" s="19"/>
      <c r="G7" s="19"/>
      <c r="H7" s="19"/>
      <c r="I7" s="19"/>
      <c r="J7" s="19"/>
      <c r="K7" s="19"/>
      <c r="L7" s="19"/>
      <c r="M7" s="19"/>
      <c r="N7" s="19"/>
    </row>
    <row r="8" spans="1:14" x14ac:dyDescent="0.3">
      <c r="A8" s="9" t="s">
        <v>41</v>
      </c>
      <c r="B8" s="4" t="s">
        <v>0</v>
      </c>
      <c r="C8" s="4" t="s">
        <v>1</v>
      </c>
      <c r="D8" s="4" t="s">
        <v>2</v>
      </c>
      <c r="E8" s="4" t="s">
        <v>3</v>
      </c>
      <c r="F8" s="4" t="s">
        <v>4</v>
      </c>
      <c r="G8" s="4" t="s">
        <v>5</v>
      </c>
      <c r="H8" s="4" t="s">
        <v>6</v>
      </c>
      <c r="I8" s="4" t="s">
        <v>7</v>
      </c>
      <c r="J8" s="4" t="s">
        <v>8</v>
      </c>
      <c r="K8" s="4" t="s">
        <v>9</v>
      </c>
      <c r="L8" s="4" t="s">
        <v>10</v>
      </c>
      <c r="M8" s="4" t="s">
        <v>11</v>
      </c>
      <c r="N8" s="4" t="s">
        <v>12</v>
      </c>
    </row>
    <row r="9" spans="1:14" x14ac:dyDescent="0.3">
      <c r="A9" s="7" t="s">
        <v>13</v>
      </c>
      <c r="B9" s="1">
        <v>32763</v>
      </c>
      <c r="C9" s="1">
        <v>34530</v>
      </c>
      <c r="D9" s="1">
        <v>33946</v>
      </c>
      <c r="E9" s="1">
        <v>34073</v>
      </c>
      <c r="F9" s="1">
        <v>34714</v>
      </c>
      <c r="G9" s="1">
        <v>36960</v>
      </c>
      <c r="H9" s="1">
        <v>38884</v>
      </c>
      <c r="I9" s="1">
        <v>42267</v>
      </c>
      <c r="J9" s="1">
        <v>45724</v>
      </c>
      <c r="K9" s="1">
        <v>49054</v>
      </c>
      <c r="L9" s="1">
        <v>54925</v>
      </c>
      <c r="M9" s="1">
        <v>61399</v>
      </c>
      <c r="N9" s="1">
        <v>63042</v>
      </c>
    </row>
    <row r="10" spans="1:14" x14ac:dyDescent="0.3">
      <c r="A10" s="7" t="s">
        <v>14</v>
      </c>
      <c r="B10" s="1">
        <v>916</v>
      </c>
      <c r="C10" s="1">
        <v>956</v>
      </c>
      <c r="D10" s="1">
        <v>943</v>
      </c>
      <c r="E10" s="1">
        <v>954</v>
      </c>
      <c r="F10" s="1">
        <v>1005</v>
      </c>
      <c r="G10" s="1">
        <v>1041</v>
      </c>
      <c r="H10" s="1">
        <v>1146</v>
      </c>
      <c r="I10" s="1">
        <v>1203</v>
      </c>
      <c r="J10" s="1">
        <v>1329</v>
      </c>
      <c r="K10" s="1">
        <v>1430</v>
      </c>
      <c r="L10" s="1">
        <v>1491</v>
      </c>
      <c r="M10" s="1">
        <v>1598</v>
      </c>
      <c r="N10" s="1">
        <v>1659</v>
      </c>
    </row>
    <row r="11" spans="1:14" x14ac:dyDescent="0.3">
      <c r="A11" s="7" t="s">
        <v>15</v>
      </c>
      <c r="B11" s="1">
        <v>2484</v>
      </c>
      <c r="C11" s="1">
        <v>2567</v>
      </c>
      <c r="D11" s="1">
        <v>2467</v>
      </c>
      <c r="E11" s="1">
        <v>2415</v>
      </c>
      <c r="F11" s="1">
        <v>2485</v>
      </c>
      <c r="G11" s="1">
        <v>2584</v>
      </c>
      <c r="H11" s="1">
        <v>2640</v>
      </c>
      <c r="I11" s="1">
        <v>2800</v>
      </c>
      <c r="J11" s="1">
        <v>3112</v>
      </c>
      <c r="K11" s="1">
        <v>3216</v>
      </c>
      <c r="L11" s="1">
        <v>3443</v>
      </c>
      <c r="M11" s="1">
        <v>3665</v>
      </c>
      <c r="N11" s="1">
        <v>3637</v>
      </c>
    </row>
    <row r="12" spans="1:14" x14ac:dyDescent="0.3">
      <c r="A12" s="7" t="s">
        <v>16</v>
      </c>
      <c r="B12" s="1">
        <v>1877</v>
      </c>
      <c r="C12" s="1">
        <v>1867</v>
      </c>
      <c r="D12" s="1">
        <v>1814</v>
      </c>
      <c r="E12" s="1">
        <v>1800</v>
      </c>
      <c r="F12" s="1">
        <v>1897</v>
      </c>
      <c r="G12" s="1">
        <v>1969</v>
      </c>
      <c r="H12" s="1">
        <v>2029</v>
      </c>
      <c r="I12" s="1">
        <v>2158</v>
      </c>
      <c r="J12" s="1">
        <v>2269</v>
      </c>
      <c r="K12" s="1">
        <v>2476</v>
      </c>
      <c r="L12" s="1">
        <v>2741</v>
      </c>
      <c r="M12" s="1">
        <v>3041</v>
      </c>
      <c r="N12" s="1">
        <v>3250</v>
      </c>
    </row>
    <row r="13" spans="1:14" x14ac:dyDescent="0.3">
      <c r="A13" s="7" t="s">
        <v>17</v>
      </c>
      <c r="B13" s="1">
        <v>9550</v>
      </c>
      <c r="C13" s="1">
        <v>8219</v>
      </c>
      <c r="D13" s="1">
        <v>6498</v>
      </c>
      <c r="E13" s="1">
        <v>3931</v>
      </c>
      <c r="F13" s="1">
        <v>2962</v>
      </c>
      <c r="G13" s="1">
        <v>3024</v>
      </c>
      <c r="H13" s="1">
        <v>3500</v>
      </c>
      <c r="I13" s="1">
        <v>5004</v>
      </c>
      <c r="J13" s="1">
        <v>6326</v>
      </c>
      <c r="K13" s="1">
        <v>7563</v>
      </c>
      <c r="L13" s="1">
        <v>7917</v>
      </c>
      <c r="M13" s="1">
        <v>10979</v>
      </c>
      <c r="N13" s="1">
        <v>15563</v>
      </c>
    </row>
    <row r="14" spans="1:14" x14ac:dyDescent="0.3">
      <c r="A14" s="10" t="s">
        <v>18</v>
      </c>
      <c r="B14" s="5">
        <v>47590</v>
      </c>
      <c r="C14" s="5">
        <v>48139</v>
      </c>
      <c r="D14" s="5">
        <v>45668</v>
      </c>
      <c r="E14" s="5">
        <v>43173</v>
      </c>
      <c r="F14" s="5">
        <v>43063</v>
      </c>
      <c r="G14" s="5">
        <v>45578</v>
      </c>
      <c r="H14" s="5">
        <v>48199</v>
      </c>
      <c r="I14" s="5">
        <v>53432</v>
      </c>
      <c r="J14" s="5">
        <v>58760</v>
      </c>
      <c r="K14" s="5">
        <v>63739</v>
      </c>
      <c r="L14" s="5">
        <v>70517</v>
      </c>
      <c r="M14" s="5">
        <v>80682</v>
      </c>
      <c r="N14" s="5">
        <v>87151</v>
      </c>
    </row>
    <row r="15" spans="1:14" x14ac:dyDescent="0.3">
      <c r="A15" s="15"/>
    </row>
    <row r="16" spans="1:14" x14ac:dyDescent="0.3">
      <c r="A16" s="15"/>
    </row>
    <row r="17" spans="1:15" x14ac:dyDescent="0.3">
      <c r="A17" s="15"/>
      <c r="B17" s="18" t="s">
        <v>37</v>
      </c>
      <c r="C17" s="19"/>
      <c r="D17" s="19"/>
      <c r="E17" s="19"/>
      <c r="F17" s="19"/>
      <c r="G17" s="19"/>
      <c r="H17" s="19"/>
      <c r="I17" s="19"/>
      <c r="J17" s="19"/>
      <c r="K17" s="19"/>
      <c r="L17" s="19"/>
      <c r="M17" s="19"/>
      <c r="N17" s="19"/>
    </row>
    <row r="18" spans="1:15" x14ac:dyDescent="0.3">
      <c r="A18" s="9" t="s">
        <v>41</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13</v>
      </c>
      <c r="B19" s="2">
        <v>0.68844295019962198</v>
      </c>
      <c r="C19" s="2">
        <v>0.71729782504829798</v>
      </c>
      <c r="D19" s="2">
        <v>0.74332136287991601</v>
      </c>
      <c r="E19" s="2">
        <v>0.78922011442336604</v>
      </c>
      <c r="F19" s="2">
        <v>0.80612126419431995</v>
      </c>
      <c r="G19" s="2">
        <v>0.81091754793979598</v>
      </c>
      <c r="H19" s="2">
        <v>0.80673872901927401</v>
      </c>
      <c r="I19" s="2">
        <v>0.79104282078155397</v>
      </c>
      <c r="J19" s="2">
        <v>0.77814840027229404</v>
      </c>
      <c r="K19" s="2">
        <v>0.76960730478984596</v>
      </c>
      <c r="L19" s="2">
        <v>0.77889019669016002</v>
      </c>
      <c r="M19" s="2">
        <v>0.76099997521132301</v>
      </c>
      <c r="N19" s="2">
        <v>0.72336519374419095</v>
      </c>
    </row>
    <row r="20" spans="1:15" x14ac:dyDescent="0.3">
      <c r="A20" s="8" t="s">
        <v>14</v>
      </c>
      <c r="B20" s="2">
        <v>1.9247741122084501E-2</v>
      </c>
      <c r="C20" s="2">
        <v>1.9859157855377101E-2</v>
      </c>
      <c r="D20" s="2">
        <v>2.0649032145046899E-2</v>
      </c>
      <c r="E20" s="2">
        <v>2.20971440483636E-2</v>
      </c>
      <c r="F20" s="2">
        <v>2.3337900285627999E-2</v>
      </c>
      <c r="G20" s="2">
        <v>2.2839966650577002E-2</v>
      </c>
      <c r="H20" s="2">
        <v>2.3776426896823601E-2</v>
      </c>
      <c r="I20" s="2">
        <v>2.25145979937116E-2</v>
      </c>
      <c r="J20" s="2">
        <v>2.26174268209666E-2</v>
      </c>
      <c r="K20" s="2">
        <v>2.2435243728329599E-2</v>
      </c>
      <c r="L20" s="2">
        <v>2.1143837656168001E-2</v>
      </c>
      <c r="M20" s="2">
        <v>1.9806152549515399E-2</v>
      </c>
      <c r="N20" s="2">
        <v>1.90359261511629E-2</v>
      </c>
    </row>
    <row r="21" spans="1:15" x14ac:dyDescent="0.3">
      <c r="A21" s="8" t="s">
        <v>15</v>
      </c>
      <c r="B21" s="2">
        <v>5.2195839462071902E-2</v>
      </c>
      <c r="C21" s="2">
        <v>5.3324747086561798E-2</v>
      </c>
      <c r="D21" s="2">
        <v>5.4020320574581802E-2</v>
      </c>
      <c r="E21" s="2">
        <v>5.5937738864568098E-2</v>
      </c>
      <c r="F21" s="2">
        <v>5.77061514525231E-2</v>
      </c>
      <c r="G21" s="2">
        <v>5.6694019044275699E-2</v>
      </c>
      <c r="H21" s="2">
        <v>5.4772920600012397E-2</v>
      </c>
      <c r="I21" s="2">
        <v>5.2403054349453498E-2</v>
      </c>
      <c r="J21" s="2">
        <v>5.2961198093941501E-2</v>
      </c>
      <c r="K21" s="2">
        <v>5.04557649162993E-2</v>
      </c>
      <c r="L21" s="2">
        <v>4.8825106002807803E-2</v>
      </c>
      <c r="M21" s="2">
        <v>4.5425249745916101E-2</v>
      </c>
      <c r="N21" s="2">
        <v>4.1732166010716998E-2</v>
      </c>
    </row>
    <row r="22" spans="1:15" x14ac:dyDescent="0.3">
      <c r="A22" s="8" t="s">
        <v>16</v>
      </c>
      <c r="B22" s="2">
        <v>3.94410590460181E-2</v>
      </c>
      <c r="C22" s="2">
        <v>3.8783522715469802E-2</v>
      </c>
      <c r="D22" s="2">
        <v>3.9721467986336197E-2</v>
      </c>
      <c r="E22" s="2">
        <v>4.1692724619553902E-2</v>
      </c>
      <c r="F22" s="2">
        <v>4.4051738151081002E-2</v>
      </c>
      <c r="G22" s="2">
        <v>4.3200666988459299E-2</v>
      </c>
      <c r="H22" s="2">
        <v>4.2096309052054998E-2</v>
      </c>
      <c r="I22" s="2">
        <v>4.0387782602186E-2</v>
      </c>
      <c r="J22" s="2">
        <v>3.8614703880190601E-2</v>
      </c>
      <c r="K22" s="2">
        <v>3.8845918511429399E-2</v>
      </c>
      <c r="L22" s="2">
        <v>3.8870059701915899E-2</v>
      </c>
      <c r="M22" s="2">
        <v>3.7691182667757402E-2</v>
      </c>
      <c r="N22" s="2">
        <v>3.7291597342543399E-2</v>
      </c>
    </row>
    <row r="23" spans="1:15" x14ac:dyDescent="0.3">
      <c r="A23" s="8" t="s">
        <v>17</v>
      </c>
      <c r="B23" s="2">
        <v>0.20067241017020401</v>
      </c>
      <c r="C23" s="2">
        <v>0.170734747294294</v>
      </c>
      <c r="D23" s="2">
        <v>0.142287816414119</v>
      </c>
      <c r="E23" s="2">
        <v>9.1052278044148005E-2</v>
      </c>
      <c r="F23" s="2">
        <v>6.8782945916447999E-2</v>
      </c>
      <c r="G23" s="2">
        <v>6.6347799376892405E-2</v>
      </c>
      <c r="H23" s="2">
        <v>7.2615614431834702E-2</v>
      </c>
      <c r="I23" s="2">
        <v>9.3651744273094806E-2</v>
      </c>
      <c r="J23" s="2">
        <v>0.10765827093260701</v>
      </c>
      <c r="K23" s="2">
        <v>0.118655768054096</v>
      </c>
      <c r="L23" s="2">
        <v>0.11227079994894799</v>
      </c>
      <c r="M23" s="2">
        <v>0.13607743982548801</v>
      </c>
      <c r="N23" s="2">
        <v>0.17857511675138599</v>
      </c>
    </row>
    <row r="24" spans="1:15" x14ac:dyDescent="0.3">
      <c r="A24" s="15"/>
    </row>
    <row r="25" spans="1:15" x14ac:dyDescent="0.3">
      <c r="A25" s="15"/>
    </row>
    <row r="26" spans="1:15" x14ac:dyDescent="0.3">
      <c r="A26" s="15"/>
      <c r="B26" s="18" t="s">
        <v>38</v>
      </c>
      <c r="C26" s="18"/>
      <c r="D26" s="18"/>
      <c r="E26" s="18"/>
      <c r="F26" s="18"/>
      <c r="G26" s="18"/>
      <c r="H26" s="18"/>
      <c r="I26" s="18"/>
      <c r="J26" s="18"/>
      <c r="K26" s="18"/>
      <c r="L26" s="18"/>
      <c r="M26" s="18"/>
      <c r="N26" s="6" t="s">
        <v>39</v>
      </c>
      <c r="O26" s="6" t="s">
        <v>40</v>
      </c>
    </row>
    <row r="27" spans="1:15" x14ac:dyDescent="0.3">
      <c r="A27" s="9" t="s">
        <v>41</v>
      </c>
      <c r="B27" s="4" t="s">
        <v>19</v>
      </c>
      <c r="C27" s="4" t="s">
        <v>20</v>
      </c>
      <c r="D27" s="4" t="s">
        <v>21</v>
      </c>
      <c r="E27" s="4" t="s">
        <v>22</v>
      </c>
      <c r="F27" s="4" t="s">
        <v>23</v>
      </c>
      <c r="G27" s="4" t="s">
        <v>24</v>
      </c>
      <c r="H27" s="4" t="s">
        <v>25</v>
      </c>
      <c r="I27" s="4" t="s">
        <v>26</v>
      </c>
      <c r="J27" s="4" t="s">
        <v>27</v>
      </c>
      <c r="K27" s="4" t="s">
        <v>28</v>
      </c>
      <c r="L27" s="4" t="s">
        <v>29</v>
      </c>
      <c r="M27" s="4" t="s">
        <v>30</v>
      </c>
      <c r="N27" s="4" t="s">
        <v>31</v>
      </c>
      <c r="O27" s="4" t="s">
        <v>32</v>
      </c>
    </row>
    <row r="28" spans="1:15" x14ac:dyDescent="0.3">
      <c r="A28" s="8" t="s">
        <v>13</v>
      </c>
      <c r="B28" s="2">
        <v>5.3932790037542401E-2</v>
      </c>
      <c r="C28" s="2">
        <v>-1.6912829423689501E-2</v>
      </c>
      <c r="D28" s="2">
        <v>3.74123608083427E-3</v>
      </c>
      <c r="E28" s="2">
        <v>1.8812549526017699E-2</v>
      </c>
      <c r="F28" s="2">
        <v>6.4700120988650106E-2</v>
      </c>
      <c r="G28" s="2">
        <v>5.2056277056277099E-2</v>
      </c>
      <c r="H28" s="2">
        <v>8.70023660117272E-2</v>
      </c>
      <c r="I28" s="2">
        <v>8.1789575791989005E-2</v>
      </c>
      <c r="J28" s="2">
        <v>7.2828273991776701E-2</v>
      </c>
      <c r="K28" s="2">
        <v>0.11968442940432999</v>
      </c>
      <c r="L28" s="2">
        <v>0.117869822485207</v>
      </c>
      <c r="M28" s="2">
        <v>2.67593934754638E-2</v>
      </c>
      <c r="N28" s="3">
        <v>0.37875076546233899</v>
      </c>
      <c r="O28" s="3">
        <v>0.85712602368467605</v>
      </c>
    </row>
    <row r="29" spans="1:15" x14ac:dyDescent="0.3">
      <c r="A29" s="8" t="s">
        <v>14</v>
      </c>
      <c r="B29" s="2">
        <v>4.3668122270742397E-2</v>
      </c>
      <c r="C29" s="2">
        <v>-1.35983263598326E-2</v>
      </c>
      <c r="D29" s="2">
        <v>1.16648992576882E-2</v>
      </c>
      <c r="E29" s="2">
        <v>5.3459119496855299E-2</v>
      </c>
      <c r="F29" s="2">
        <v>3.5820895522388103E-2</v>
      </c>
      <c r="G29" s="2">
        <v>0.100864553314121</v>
      </c>
      <c r="H29" s="2">
        <v>4.9738219895287997E-2</v>
      </c>
      <c r="I29" s="2">
        <v>0.104738154613466</v>
      </c>
      <c r="J29" s="2">
        <v>7.5996990218209201E-2</v>
      </c>
      <c r="K29" s="2">
        <v>4.2657342657342702E-2</v>
      </c>
      <c r="L29" s="2">
        <v>7.17639168343394E-2</v>
      </c>
      <c r="M29" s="2">
        <v>3.8172715894868599E-2</v>
      </c>
      <c r="N29" s="3">
        <v>0.24830699774266399</v>
      </c>
      <c r="O29" s="3">
        <v>0.75927889713679697</v>
      </c>
    </row>
    <row r="30" spans="1:15" x14ac:dyDescent="0.3">
      <c r="A30" s="8" t="s">
        <v>15</v>
      </c>
      <c r="B30" s="2">
        <v>3.3413848631239897E-2</v>
      </c>
      <c r="C30" s="2">
        <v>-3.8955979742890501E-2</v>
      </c>
      <c r="D30" s="2">
        <v>-2.1078232671260601E-2</v>
      </c>
      <c r="E30" s="2">
        <v>2.8985507246376802E-2</v>
      </c>
      <c r="F30" s="2">
        <v>3.9839034205231397E-2</v>
      </c>
      <c r="G30" s="2">
        <v>2.1671826625387001E-2</v>
      </c>
      <c r="H30" s="2">
        <v>6.0606060606060601E-2</v>
      </c>
      <c r="I30" s="2">
        <v>0.111428571428571</v>
      </c>
      <c r="J30" s="2">
        <v>3.3419023136246798E-2</v>
      </c>
      <c r="K30" s="2">
        <v>7.0584577114427893E-2</v>
      </c>
      <c r="L30" s="2">
        <v>6.44786523380773E-2</v>
      </c>
      <c r="M30" s="2">
        <v>-7.6398362892223697E-3</v>
      </c>
      <c r="N30" s="3">
        <v>0.168701799485861</v>
      </c>
      <c r="O30" s="3">
        <v>0.47426023510336401</v>
      </c>
    </row>
    <row r="31" spans="1:15" x14ac:dyDescent="0.3">
      <c r="A31" s="8" t="s">
        <v>16</v>
      </c>
      <c r="B31" s="2">
        <v>-5.3276505061267999E-3</v>
      </c>
      <c r="C31" s="2">
        <v>-2.8387787895018699E-2</v>
      </c>
      <c r="D31" s="2">
        <v>-7.7177508269018697E-3</v>
      </c>
      <c r="E31" s="2">
        <v>5.3888888888888903E-2</v>
      </c>
      <c r="F31" s="2">
        <v>3.7954665260938297E-2</v>
      </c>
      <c r="G31" s="2">
        <v>3.0472320975114299E-2</v>
      </c>
      <c r="H31" s="2">
        <v>6.3578117299162101E-2</v>
      </c>
      <c r="I31" s="2">
        <v>5.1436515291936998E-2</v>
      </c>
      <c r="J31" s="2">
        <v>9.1229616571176703E-2</v>
      </c>
      <c r="K31" s="2">
        <v>0.10702746365104999</v>
      </c>
      <c r="L31" s="2">
        <v>0.109449106165633</v>
      </c>
      <c r="M31" s="2">
        <v>6.8727392305162796E-2</v>
      </c>
      <c r="N31" s="3">
        <v>0.43234905244601102</v>
      </c>
      <c r="O31" s="3">
        <v>0.79162072767364899</v>
      </c>
    </row>
    <row r="32" spans="1:15" x14ac:dyDescent="0.3">
      <c r="A32" s="8" t="s">
        <v>17</v>
      </c>
      <c r="B32" s="2">
        <v>-0.139371727748691</v>
      </c>
      <c r="C32" s="2">
        <v>-0.209392870178854</v>
      </c>
      <c r="D32" s="2">
        <v>-0.395044629116651</v>
      </c>
      <c r="E32" s="2">
        <v>-0.24650216229966901</v>
      </c>
      <c r="F32" s="2">
        <v>2.0931802835921699E-2</v>
      </c>
      <c r="G32" s="2">
        <v>0.157407407407407</v>
      </c>
      <c r="H32" s="2">
        <v>0.42971428571428599</v>
      </c>
      <c r="I32" s="2">
        <v>0.26418864908073503</v>
      </c>
      <c r="J32" s="2">
        <v>0.195542206765729</v>
      </c>
      <c r="K32" s="2">
        <v>4.6806822689409E-2</v>
      </c>
      <c r="L32" s="2">
        <v>0.38676266262473202</v>
      </c>
      <c r="M32" s="2">
        <v>0.41752436469623799</v>
      </c>
      <c r="N32" s="3">
        <v>1.4601644008852399</v>
      </c>
      <c r="O32" s="3">
        <v>1.3950446291166501</v>
      </c>
    </row>
    <row r="33" spans="1:15" x14ac:dyDescent="0.3">
      <c r="A33" s="11" t="s">
        <v>18</v>
      </c>
      <c r="B33" s="3">
        <v>1.15360369825594E-2</v>
      </c>
      <c r="C33" s="3">
        <v>-5.1330522029954903E-2</v>
      </c>
      <c r="D33" s="3">
        <v>-5.4633441359376402E-2</v>
      </c>
      <c r="E33" s="3">
        <v>-2.5478887267505199E-3</v>
      </c>
      <c r="F33" s="3">
        <v>5.84028051923925E-2</v>
      </c>
      <c r="G33" s="3">
        <v>5.7505814208609403E-2</v>
      </c>
      <c r="H33" s="3">
        <v>0.108570717234797</v>
      </c>
      <c r="I33" s="3">
        <v>9.9715526276388702E-2</v>
      </c>
      <c r="J33" s="3">
        <v>8.4734513274336301E-2</v>
      </c>
      <c r="K33" s="3">
        <v>0.106339917475957</v>
      </c>
      <c r="L33" s="3">
        <v>0.14414963767602099</v>
      </c>
      <c r="M33" s="3">
        <v>8.0178974244565104E-2</v>
      </c>
      <c r="N33" s="3">
        <v>0.48316882232811398</v>
      </c>
      <c r="O33" s="3">
        <v>0.90836033984409204</v>
      </c>
    </row>
    <row r="34" spans="1:15" x14ac:dyDescent="0.3">
      <c r="A34" s="15"/>
    </row>
    <row r="35" spans="1:15" x14ac:dyDescent="0.3">
      <c r="A35" s="13" t="s">
        <v>42</v>
      </c>
    </row>
    <row r="36" spans="1:15" x14ac:dyDescent="0.3">
      <c r="A36" s="14" t="s">
        <v>43</v>
      </c>
    </row>
    <row r="37" spans="1:15" x14ac:dyDescent="0.3">
      <c r="A37" s="14" t="s">
        <v>44</v>
      </c>
    </row>
    <row r="38" spans="1:15" x14ac:dyDescent="0.3">
      <c r="A38" s="14" t="s">
        <v>45</v>
      </c>
    </row>
    <row r="39" spans="1:15" x14ac:dyDescent="0.3">
      <c r="A39" s="14" t="s">
        <v>46</v>
      </c>
    </row>
    <row r="40" spans="1:15" x14ac:dyDescent="0.3">
      <c r="A40" s="14" t="s">
        <v>47</v>
      </c>
    </row>
    <row r="41" spans="1:15" x14ac:dyDescent="0.3">
      <c r="A41" s="15"/>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N7"/>
    <mergeCell ref="B17:N17"/>
    <mergeCell ref="B26:M2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177</v>
      </c>
      <c r="B1" s="15"/>
    </row>
    <row r="2" spans="1:15" ht="15.6" x14ac:dyDescent="0.3">
      <c r="A2" s="12" t="s">
        <v>176</v>
      </c>
      <c r="B2" s="15"/>
    </row>
    <row r="3" spans="1:15" ht="15.6" x14ac:dyDescent="0.3">
      <c r="A3" s="12" t="s">
        <v>35</v>
      </c>
      <c r="B3" s="15"/>
    </row>
    <row r="4" spans="1:15" ht="15.6" x14ac:dyDescent="0.3">
      <c r="A4" s="12" t="s">
        <v>55</v>
      </c>
      <c r="B4" s="15"/>
    </row>
    <row r="5" spans="1:15" x14ac:dyDescent="0.3">
      <c r="A5" s="15"/>
      <c r="B5" s="15"/>
    </row>
    <row r="6" spans="1:15" x14ac:dyDescent="0.3">
      <c r="A6" s="16" t="str">
        <f>HYPERLINK("#'Table of contents'!A46",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48</v>
      </c>
      <c r="C9" s="1">
        <v>4249</v>
      </c>
      <c r="D9" s="1">
        <v>4966</v>
      </c>
      <c r="E9" s="1">
        <v>5367</v>
      </c>
      <c r="F9" s="1">
        <v>5836</v>
      </c>
      <c r="G9" s="1">
        <v>6438</v>
      </c>
      <c r="H9" s="1">
        <v>7254</v>
      </c>
      <c r="I9" s="1">
        <v>7883</v>
      </c>
      <c r="J9" s="1">
        <v>8719</v>
      </c>
      <c r="K9" s="1">
        <v>9799</v>
      </c>
      <c r="L9" s="1">
        <v>10588</v>
      </c>
      <c r="M9" s="1">
        <v>12347</v>
      </c>
      <c r="N9" s="1">
        <v>14067</v>
      </c>
      <c r="O9" s="1">
        <v>13568</v>
      </c>
    </row>
    <row r="10" spans="1:15" x14ac:dyDescent="0.3">
      <c r="A10" s="7" t="s">
        <v>13</v>
      </c>
      <c r="B10" s="7" t="s">
        <v>49</v>
      </c>
      <c r="C10" s="1">
        <v>12318</v>
      </c>
      <c r="D10" s="1">
        <v>13124</v>
      </c>
      <c r="E10" s="1">
        <v>12695</v>
      </c>
      <c r="F10" s="1">
        <v>12765</v>
      </c>
      <c r="G10" s="1">
        <v>12396</v>
      </c>
      <c r="H10" s="1">
        <v>13280</v>
      </c>
      <c r="I10" s="1">
        <v>14075</v>
      </c>
      <c r="J10" s="1">
        <v>16063</v>
      </c>
      <c r="K10" s="1">
        <v>17594</v>
      </c>
      <c r="L10" s="1">
        <v>19299</v>
      </c>
      <c r="M10" s="1">
        <v>22074</v>
      </c>
      <c r="N10" s="1">
        <v>25297</v>
      </c>
      <c r="O10" s="1">
        <v>26649</v>
      </c>
    </row>
    <row r="11" spans="1:15" x14ac:dyDescent="0.3">
      <c r="A11" s="7" t="s">
        <v>13</v>
      </c>
      <c r="B11" s="7" t="s">
        <v>50</v>
      </c>
      <c r="C11" s="1">
        <v>7760</v>
      </c>
      <c r="D11" s="1">
        <v>8227</v>
      </c>
      <c r="E11" s="1">
        <v>8297</v>
      </c>
      <c r="F11" s="1">
        <v>8307</v>
      </c>
      <c r="G11" s="1">
        <v>8627</v>
      </c>
      <c r="H11" s="1">
        <v>8872</v>
      </c>
      <c r="I11" s="1">
        <v>9081</v>
      </c>
      <c r="J11" s="1">
        <v>9296</v>
      </c>
      <c r="K11" s="1">
        <v>9649</v>
      </c>
      <c r="L11" s="1">
        <v>10147</v>
      </c>
      <c r="M11" s="1">
        <v>10975</v>
      </c>
      <c r="N11" s="1">
        <v>11843</v>
      </c>
      <c r="O11" s="1">
        <v>12267</v>
      </c>
    </row>
    <row r="12" spans="1:15" x14ac:dyDescent="0.3">
      <c r="A12" s="7" t="s">
        <v>13</v>
      </c>
      <c r="B12" s="7" t="s">
        <v>51</v>
      </c>
      <c r="C12" s="1">
        <v>4714</v>
      </c>
      <c r="D12" s="1">
        <v>4805</v>
      </c>
      <c r="E12" s="1">
        <v>4752</v>
      </c>
      <c r="F12" s="1">
        <v>4684</v>
      </c>
      <c r="G12" s="1">
        <v>4816</v>
      </c>
      <c r="H12" s="1">
        <v>5044</v>
      </c>
      <c r="I12" s="1">
        <v>5209</v>
      </c>
      <c r="J12" s="1">
        <v>5388</v>
      </c>
      <c r="K12" s="1">
        <v>5660</v>
      </c>
      <c r="L12" s="1">
        <v>5806</v>
      </c>
      <c r="M12" s="1">
        <v>6155</v>
      </c>
      <c r="N12" s="1">
        <v>6520</v>
      </c>
      <c r="O12" s="1">
        <v>6741</v>
      </c>
    </row>
    <row r="13" spans="1:15" x14ac:dyDescent="0.3">
      <c r="A13" s="7" t="s">
        <v>13</v>
      </c>
      <c r="B13" s="7" t="s">
        <v>52</v>
      </c>
      <c r="C13" s="1">
        <v>2642</v>
      </c>
      <c r="D13" s="1">
        <v>2468</v>
      </c>
      <c r="E13" s="1">
        <v>2142</v>
      </c>
      <c r="F13" s="1">
        <v>2008</v>
      </c>
      <c r="G13" s="1">
        <v>2004</v>
      </c>
      <c r="H13" s="1">
        <v>2051</v>
      </c>
      <c r="I13" s="1">
        <v>2132</v>
      </c>
      <c r="J13" s="1">
        <v>2255</v>
      </c>
      <c r="K13" s="1">
        <v>2430</v>
      </c>
      <c r="L13" s="1">
        <v>2606</v>
      </c>
      <c r="M13" s="1">
        <v>2762</v>
      </c>
      <c r="N13" s="1">
        <v>3026</v>
      </c>
      <c r="O13" s="1">
        <v>3142</v>
      </c>
    </row>
    <row r="14" spans="1:15" x14ac:dyDescent="0.3">
      <c r="A14" s="7" t="s">
        <v>13</v>
      </c>
      <c r="B14" s="7" t="s">
        <v>53</v>
      </c>
      <c r="C14" s="1">
        <v>1080</v>
      </c>
      <c r="D14" s="1">
        <v>940</v>
      </c>
      <c r="E14" s="1">
        <v>693</v>
      </c>
      <c r="F14" s="1">
        <v>473</v>
      </c>
      <c r="G14" s="1">
        <v>433</v>
      </c>
      <c r="H14" s="1">
        <v>459</v>
      </c>
      <c r="I14" s="1">
        <v>504</v>
      </c>
      <c r="J14" s="1">
        <v>546</v>
      </c>
      <c r="K14" s="1">
        <v>592</v>
      </c>
      <c r="L14" s="1">
        <v>608</v>
      </c>
      <c r="M14" s="1">
        <v>612</v>
      </c>
      <c r="N14" s="1">
        <v>646</v>
      </c>
      <c r="O14" s="1">
        <v>675</v>
      </c>
    </row>
    <row r="15" spans="1:15" x14ac:dyDescent="0.3">
      <c r="A15" s="7" t="s">
        <v>14</v>
      </c>
      <c r="B15" s="7" t="s">
        <v>48</v>
      </c>
      <c r="C15" s="1">
        <v>204</v>
      </c>
      <c r="D15" s="1">
        <v>230</v>
      </c>
      <c r="E15" s="1">
        <v>246</v>
      </c>
      <c r="F15" s="1">
        <v>259</v>
      </c>
      <c r="G15" s="1">
        <v>312</v>
      </c>
      <c r="H15" s="1">
        <v>306</v>
      </c>
      <c r="I15" s="1">
        <v>333</v>
      </c>
      <c r="J15" s="1">
        <v>320</v>
      </c>
      <c r="K15" s="1">
        <v>381</v>
      </c>
      <c r="L15" s="1">
        <v>362</v>
      </c>
      <c r="M15" s="1">
        <v>373</v>
      </c>
      <c r="N15" s="1">
        <v>386</v>
      </c>
      <c r="O15" s="1">
        <v>408</v>
      </c>
    </row>
    <row r="16" spans="1:15" x14ac:dyDescent="0.3">
      <c r="A16" s="7" t="s">
        <v>14</v>
      </c>
      <c r="B16" s="7" t="s">
        <v>49</v>
      </c>
      <c r="C16" s="1">
        <v>286</v>
      </c>
      <c r="D16" s="1">
        <v>294</v>
      </c>
      <c r="E16" s="1">
        <v>287</v>
      </c>
      <c r="F16" s="1">
        <v>292</v>
      </c>
      <c r="G16" s="1">
        <v>285</v>
      </c>
      <c r="H16" s="1">
        <v>320</v>
      </c>
      <c r="I16" s="1">
        <v>382</v>
      </c>
      <c r="J16" s="1">
        <v>425</v>
      </c>
      <c r="K16" s="1">
        <v>459</v>
      </c>
      <c r="L16" s="1">
        <v>535</v>
      </c>
      <c r="M16" s="1">
        <v>581</v>
      </c>
      <c r="N16" s="1">
        <v>657</v>
      </c>
      <c r="O16" s="1">
        <v>661</v>
      </c>
    </row>
    <row r="17" spans="1:15" x14ac:dyDescent="0.3">
      <c r="A17" s="7" t="s">
        <v>14</v>
      </c>
      <c r="B17" s="7" t="s">
        <v>50</v>
      </c>
      <c r="C17" s="1">
        <v>185</v>
      </c>
      <c r="D17" s="1">
        <v>195</v>
      </c>
      <c r="E17" s="1">
        <v>197</v>
      </c>
      <c r="F17" s="1">
        <v>208</v>
      </c>
      <c r="G17" s="1">
        <v>207</v>
      </c>
      <c r="H17" s="1">
        <v>203</v>
      </c>
      <c r="I17" s="1">
        <v>225</v>
      </c>
      <c r="J17" s="1">
        <v>239</v>
      </c>
      <c r="K17" s="1">
        <v>260</v>
      </c>
      <c r="L17" s="1">
        <v>285</v>
      </c>
      <c r="M17" s="1">
        <v>279</v>
      </c>
      <c r="N17" s="1">
        <v>284</v>
      </c>
      <c r="O17" s="1">
        <v>314</v>
      </c>
    </row>
    <row r="18" spans="1:15" x14ac:dyDescent="0.3">
      <c r="A18" s="7" t="s">
        <v>14</v>
      </c>
      <c r="B18" s="7" t="s">
        <v>51</v>
      </c>
      <c r="C18" s="1">
        <v>155</v>
      </c>
      <c r="D18" s="1">
        <v>146</v>
      </c>
      <c r="E18" s="1">
        <v>142</v>
      </c>
      <c r="F18" s="1">
        <v>142</v>
      </c>
      <c r="G18" s="1">
        <v>150</v>
      </c>
      <c r="H18" s="1">
        <v>157</v>
      </c>
      <c r="I18" s="1">
        <v>142</v>
      </c>
      <c r="J18" s="1">
        <v>148</v>
      </c>
      <c r="K18" s="1">
        <v>148</v>
      </c>
      <c r="L18" s="1">
        <v>161</v>
      </c>
      <c r="M18" s="1">
        <v>169</v>
      </c>
      <c r="N18" s="1">
        <v>185</v>
      </c>
      <c r="O18" s="1">
        <v>199</v>
      </c>
    </row>
    <row r="19" spans="1:15" x14ac:dyDescent="0.3">
      <c r="A19" s="7" t="s">
        <v>14</v>
      </c>
      <c r="B19" s="7" t="s">
        <v>52</v>
      </c>
      <c r="C19" s="1">
        <v>62</v>
      </c>
      <c r="D19" s="1">
        <v>64</v>
      </c>
      <c r="E19" s="1">
        <v>57</v>
      </c>
      <c r="F19" s="1">
        <v>48</v>
      </c>
      <c r="G19" s="1">
        <v>46</v>
      </c>
      <c r="H19" s="1">
        <v>49</v>
      </c>
      <c r="I19" s="1">
        <v>56</v>
      </c>
      <c r="J19" s="1">
        <v>63</v>
      </c>
      <c r="K19" s="1">
        <v>74</v>
      </c>
      <c r="L19" s="1">
        <v>80</v>
      </c>
      <c r="M19" s="1">
        <v>79</v>
      </c>
      <c r="N19" s="1">
        <v>74</v>
      </c>
      <c r="O19" s="1">
        <v>66</v>
      </c>
    </row>
    <row r="20" spans="1:15" x14ac:dyDescent="0.3">
      <c r="A20" s="7" t="s">
        <v>14</v>
      </c>
      <c r="B20" s="7" t="s">
        <v>53</v>
      </c>
      <c r="C20" s="1">
        <v>24</v>
      </c>
      <c r="D20" s="1">
        <v>27</v>
      </c>
      <c r="E20" s="1">
        <v>14</v>
      </c>
      <c r="F20" s="1">
        <v>5</v>
      </c>
      <c r="G20" s="1">
        <v>5</v>
      </c>
      <c r="H20" s="1">
        <v>6</v>
      </c>
      <c r="I20" s="1">
        <v>8</v>
      </c>
      <c r="J20" s="1">
        <v>8</v>
      </c>
      <c r="K20" s="1">
        <v>7</v>
      </c>
      <c r="L20" s="1">
        <v>7</v>
      </c>
      <c r="M20" s="1">
        <v>10</v>
      </c>
      <c r="N20" s="1">
        <v>12</v>
      </c>
      <c r="O20" s="1">
        <v>11</v>
      </c>
    </row>
    <row r="21" spans="1:15" x14ac:dyDescent="0.3">
      <c r="A21" s="7" t="s">
        <v>15</v>
      </c>
      <c r="B21" s="7" t="s">
        <v>48</v>
      </c>
      <c r="C21" s="1">
        <v>447</v>
      </c>
      <c r="D21" s="1">
        <v>523</v>
      </c>
      <c r="E21" s="1">
        <v>508</v>
      </c>
      <c r="F21" s="1">
        <v>588</v>
      </c>
      <c r="G21" s="1">
        <v>665</v>
      </c>
      <c r="H21" s="1">
        <v>720</v>
      </c>
      <c r="I21" s="1">
        <v>787</v>
      </c>
      <c r="J21" s="1">
        <v>895</v>
      </c>
      <c r="K21" s="1">
        <v>1067</v>
      </c>
      <c r="L21" s="1">
        <v>1007</v>
      </c>
      <c r="M21" s="1">
        <v>1078</v>
      </c>
      <c r="N21" s="1">
        <v>1116</v>
      </c>
      <c r="O21" s="1">
        <v>1131</v>
      </c>
    </row>
    <row r="22" spans="1:15" x14ac:dyDescent="0.3">
      <c r="A22" s="7" t="s">
        <v>15</v>
      </c>
      <c r="B22" s="7" t="s">
        <v>49</v>
      </c>
      <c r="C22" s="1">
        <v>772</v>
      </c>
      <c r="D22" s="1">
        <v>794</v>
      </c>
      <c r="E22" s="1">
        <v>776</v>
      </c>
      <c r="F22" s="1">
        <v>725</v>
      </c>
      <c r="G22" s="1">
        <v>729</v>
      </c>
      <c r="H22" s="1">
        <v>750</v>
      </c>
      <c r="I22" s="1">
        <v>756</v>
      </c>
      <c r="J22" s="1">
        <v>789</v>
      </c>
      <c r="K22" s="1">
        <v>877</v>
      </c>
      <c r="L22" s="1">
        <v>991</v>
      </c>
      <c r="M22" s="1">
        <v>1093</v>
      </c>
      <c r="N22" s="1">
        <v>1275</v>
      </c>
      <c r="O22" s="1">
        <v>1251</v>
      </c>
    </row>
    <row r="23" spans="1:15" x14ac:dyDescent="0.3">
      <c r="A23" s="7" t="s">
        <v>15</v>
      </c>
      <c r="B23" s="7" t="s">
        <v>50</v>
      </c>
      <c r="C23" s="1">
        <v>576</v>
      </c>
      <c r="D23" s="1">
        <v>606</v>
      </c>
      <c r="E23" s="1">
        <v>587</v>
      </c>
      <c r="F23" s="1">
        <v>566</v>
      </c>
      <c r="G23" s="1">
        <v>549</v>
      </c>
      <c r="H23" s="1">
        <v>552</v>
      </c>
      <c r="I23" s="1">
        <v>526</v>
      </c>
      <c r="J23" s="1">
        <v>539</v>
      </c>
      <c r="K23" s="1">
        <v>563</v>
      </c>
      <c r="L23" s="1">
        <v>592</v>
      </c>
      <c r="M23" s="1">
        <v>619</v>
      </c>
      <c r="N23" s="1">
        <v>621</v>
      </c>
      <c r="O23" s="1">
        <v>614</v>
      </c>
    </row>
    <row r="24" spans="1:15" x14ac:dyDescent="0.3">
      <c r="A24" s="7" t="s">
        <v>15</v>
      </c>
      <c r="B24" s="7" t="s">
        <v>51</v>
      </c>
      <c r="C24" s="1">
        <v>429</v>
      </c>
      <c r="D24" s="1">
        <v>414</v>
      </c>
      <c r="E24" s="1">
        <v>401</v>
      </c>
      <c r="F24" s="1">
        <v>394</v>
      </c>
      <c r="G24" s="1">
        <v>409</v>
      </c>
      <c r="H24" s="1">
        <v>428</v>
      </c>
      <c r="I24" s="1">
        <v>433</v>
      </c>
      <c r="J24" s="1">
        <v>425</v>
      </c>
      <c r="K24" s="1">
        <v>436</v>
      </c>
      <c r="L24" s="1">
        <v>458</v>
      </c>
      <c r="M24" s="1">
        <v>468</v>
      </c>
      <c r="N24" s="1">
        <v>468</v>
      </c>
      <c r="O24" s="1">
        <v>456</v>
      </c>
    </row>
    <row r="25" spans="1:15" x14ac:dyDescent="0.3">
      <c r="A25" s="7" t="s">
        <v>15</v>
      </c>
      <c r="B25" s="7" t="s">
        <v>52</v>
      </c>
      <c r="C25" s="1">
        <v>196</v>
      </c>
      <c r="D25" s="1">
        <v>174</v>
      </c>
      <c r="E25" s="1">
        <v>154</v>
      </c>
      <c r="F25" s="1">
        <v>125</v>
      </c>
      <c r="G25" s="1">
        <v>116</v>
      </c>
      <c r="H25" s="1">
        <v>117</v>
      </c>
      <c r="I25" s="1">
        <v>121</v>
      </c>
      <c r="J25" s="1">
        <v>137</v>
      </c>
      <c r="K25" s="1">
        <v>152</v>
      </c>
      <c r="L25" s="1">
        <v>147</v>
      </c>
      <c r="M25" s="1">
        <v>163</v>
      </c>
      <c r="N25" s="1">
        <v>165</v>
      </c>
      <c r="O25" s="1">
        <v>167</v>
      </c>
    </row>
    <row r="26" spans="1:15" x14ac:dyDescent="0.3">
      <c r="A26" s="7" t="s">
        <v>15</v>
      </c>
      <c r="B26" s="7" t="s">
        <v>53</v>
      </c>
      <c r="C26" s="1">
        <v>64</v>
      </c>
      <c r="D26" s="1">
        <v>56</v>
      </c>
      <c r="E26" s="1">
        <v>41</v>
      </c>
      <c r="F26" s="1">
        <v>17</v>
      </c>
      <c r="G26" s="1">
        <v>17</v>
      </c>
      <c r="H26" s="1">
        <v>17</v>
      </c>
      <c r="I26" s="1">
        <v>17</v>
      </c>
      <c r="J26" s="1">
        <v>15</v>
      </c>
      <c r="K26" s="1">
        <v>17</v>
      </c>
      <c r="L26" s="1">
        <v>21</v>
      </c>
      <c r="M26" s="1">
        <v>22</v>
      </c>
      <c r="N26" s="1">
        <v>20</v>
      </c>
      <c r="O26" s="1">
        <v>18</v>
      </c>
    </row>
    <row r="27" spans="1:15" x14ac:dyDescent="0.3">
      <c r="A27" s="7" t="s">
        <v>16</v>
      </c>
      <c r="B27" s="7" t="s">
        <v>48</v>
      </c>
      <c r="C27" s="1">
        <v>272</v>
      </c>
      <c r="D27" s="1">
        <v>251</v>
      </c>
      <c r="E27" s="1">
        <v>292</v>
      </c>
      <c r="F27" s="1">
        <v>314</v>
      </c>
      <c r="G27" s="1">
        <v>338</v>
      </c>
      <c r="H27" s="1">
        <v>324</v>
      </c>
      <c r="I27" s="1">
        <v>410</v>
      </c>
      <c r="J27" s="1">
        <v>453</v>
      </c>
      <c r="K27" s="1">
        <v>435</v>
      </c>
      <c r="L27" s="1">
        <v>507</v>
      </c>
      <c r="M27" s="1">
        <v>566</v>
      </c>
      <c r="N27" s="1">
        <v>675</v>
      </c>
      <c r="O27" s="1">
        <v>673</v>
      </c>
    </row>
    <row r="28" spans="1:15" x14ac:dyDescent="0.3">
      <c r="A28" s="7" t="s">
        <v>16</v>
      </c>
      <c r="B28" s="7" t="s">
        <v>49</v>
      </c>
      <c r="C28" s="1">
        <v>623</v>
      </c>
      <c r="D28" s="1">
        <v>634</v>
      </c>
      <c r="E28" s="1">
        <v>580</v>
      </c>
      <c r="F28" s="1">
        <v>533</v>
      </c>
      <c r="G28" s="1">
        <v>589</v>
      </c>
      <c r="H28" s="1">
        <v>650</v>
      </c>
      <c r="I28" s="1">
        <v>644</v>
      </c>
      <c r="J28" s="1">
        <v>715</v>
      </c>
      <c r="K28" s="1">
        <v>814</v>
      </c>
      <c r="L28" s="1">
        <v>893</v>
      </c>
      <c r="M28" s="1">
        <v>1026</v>
      </c>
      <c r="N28" s="1">
        <v>1142</v>
      </c>
      <c r="O28" s="1">
        <v>1235</v>
      </c>
    </row>
    <row r="29" spans="1:15" x14ac:dyDescent="0.3">
      <c r="A29" s="7" t="s">
        <v>16</v>
      </c>
      <c r="B29" s="7" t="s">
        <v>50</v>
      </c>
      <c r="C29" s="1">
        <v>444</v>
      </c>
      <c r="D29" s="1">
        <v>481</v>
      </c>
      <c r="E29" s="1">
        <v>467</v>
      </c>
      <c r="F29" s="1">
        <v>477</v>
      </c>
      <c r="G29" s="1">
        <v>486</v>
      </c>
      <c r="H29" s="1">
        <v>490</v>
      </c>
      <c r="I29" s="1">
        <v>483</v>
      </c>
      <c r="J29" s="1">
        <v>481</v>
      </c>
      <c r="K29" s="1">
        <v>512</v>
      </c>
      <c r="L29" s="1">
        <v>546</v>
      </c>
      <c r="M29" s="1">
        <v>578</v>
      </c>
      <c r="N29" s="1">
        <v>622</v>
      </c>
      <c r="O29" s="1">
        <v>716</v>
      </c>
    </row>
    <row r="30" spans="1:15" x14ac:dyDescent="0.3">
      <c r="A30" s="7" t="s">
        <v>16</v>
      </c>
      <c r="B30" s="7" t="s">
        <v>51</v>
      </c>
      <c r="C30" s="1">
        <v>333</v>
      </c>
      <c r="D30" s="1">
        <v>306</v>
      </c>
      <c r="E30" s="1">
        <v>310</v>
      </c>
      <c r="F30" s="1">
        <v>333</v>
      </c>
      <c r="G30" s="1">
        <v>332</v>
      </c>
      <c r="H30" s="1">
        <v>339</v>
      </c>
      <c r="I30" s="1">
        <v>329</v>
      </c>
      <c r="J30" s="1">
        <v>330</v>
      </c>
      <c r="K30" s="1">
        <v>319</v>
      </c>
      <c r="L30" s="1">
        <v>326</v>
      </c>
      <c r="M30" s="1">
        <v>356</v>
      </c>
      <c r="N30" s="1">
        <v>390</v>
      </c>
      <c r="O30" s="1">
        <v>398</v>
      </c>
    </row>
    <row r="31" spans="1:15" x14ac:dyDescent="0.3">
      <c r="A31" s="7" t="s">
        <v>16</v>
      </c>
      <c r="B31" s="7" t="s">
        <v>52</v>
      </c>
      <c r="C31" s="1">
        <v>152</v>
      </c>
      <c r="D31" s="1">
        <v>144</v>
      </c>
      <c r="E31" s="1">
        <v>132</v>
      </c>
      <c r="F31" s="1">
        <v>119</v>
      </c>
      <c r="G31" s="1">
        <v>128</v>
      </c>
      <c r="H31" s="1">
        <v>142</v>
      </c>
      <c r="I31" s="1">
        <v>137</v>
      </c>
      <c r="J31" s="1">
        <v>151</v>
      </c>
      <c r="K31" s="1">
        <v>156</v>
      </c>
      <c r="L31" s="1">
        <v>170</v>
      </c>
      <c r="M31" s="1">
        <v>179</v>
      </c>
      <c r="N31" s="1">
        <v>176</v>
      </c>
      <c r="O31" s="1">
        <v>188</v>
      </c>
    </row>
    <row r="32" spans="1:15" x14ac:dyDescent="0.3">
      <c r="A32" s="7" t="s">
        <v>16</v>
      </c>
      <c r="B32" s="7" t="s">
        <v>53</v>
      </c>
      <c r="C32" s="1">
        <v>53</v>
      </c>
      <c r="D32" s="1">
        <v>51</v>
      </c>
      <c r="E32" s="1">
        <v>33</v>
      </c>
      <c r="F32" s="1">
        <v>24</v>
      </c>
      <c r="G32" s="1">
        <v>24</v>
      </c>
      <c r="H32" s="1">
        <v>24</v>
      </c>
      <c r="I32" s="1">
        <v>26</v>
      </c>
      <c r="J32" s="1">
        <v>28</v>
      </c>
      <c r="K32" s="1">
        <v>33</v>
      </c>
      <c r="L32" s="1">
        <v>34</v>
      </c>
      <c r="M32" s="1">
        <v>36</v>
      </c>
      <c r="N32" s="1">
        <v>36</v>
      </c>
      <c r="O32" s="1">
        <v>40</v>
      </c>
    </row>
    <row r="33" spans="1:15" x14ac:dyDescent="0.3">
      <c r="A33" s="7" t="s">
        <v>17</v>
      </c>
      <c r="B33" s="7" t="s">
        <v>48</v>
      </c>
      <c r="C33" s="1">
        <v>990</v>
      </c>
      <c r="D33" s="1">
        <v>966</v>
      </c>
      <c r="E33" s="1">
        <v>984</v>
      </c>
      <c r="F33" s="1">
        <v>622</v>
      </c>
      <c r="G33" s="1">
        <v>526</v>
      </c>
      <c r="H33" s="1">
        <v>600</v>
      </c>
      <c r="I33" s="1">
        <v>804</v>
      </c>
      <c r="J33" s="1">
        <v>1555</v>
      </c>
      <c r="K33" s="1">
        <v>1644</v>
      </c>
      <c r="L33" s="1">
        <v>2086</v>
      </c>
      <c r="M33" s="1">
        <v>3139</v>
      </c>
      <c r="N33" s="1">
        <v>4448</v>
      </c>
      <c r="O33" s="1">
        <v>6715</v>
      </c>
    </row>
    <row r="34" spans="1:15" x14ac:dyDescent="0.3">
      <c r="A34" s="7" t="s">
        <v>17</v>
      </c>
      <c r="B34" s="7" t="s">
        <v>49</v>
      </c>
      <c r="C34" s="1">
        <v>3576</v>
      </c>
      <c r="D34" s="1">
        <v>3069</v>
      </c>
      <c r="E34" s="1">
        <v>2618</v>
      </c>
      <c r="F34" s="1">
        <v>1660</v>
      </c>
      <c r="G34" s="1">
        <v>1203</v>
      </c>
      <c r="H34" s="1">
        <v>1221</v>
      </c>
      <c r="I34" s="1">
        <v>1410</v>
      </c>
      <c r="J34" s="1">
        <v>2061</v>
      </c>
      <c r="K34" s="1">
        <v>2826</v>
      </c>
      <c r="L34" s="1">
        <v>3384</v>
      </c>
      <c r="M34" s="1">
        <v>2970</v>
      </c>
      <c r="N34" s="1">
        <v>4459</v>
      </c>
      <c r="O34" s="1">
        <v>6466</v>
      </c>
    </row>
    <row r="35" spans="1:15" x14ac:dyDescent="0.3">
      <c r="A35" s="7" t="s">
        <v>17</v>
      </c>
      <c r="B35" s="7" t="s">
        <v>50</v>
      </c>
      <c r="C35" s="1">
        <v>2547</v>
      </c>
      <c r="D35" s="1">
        <v>2136</v>
      </c>
      <c r="E35" s="1">
        <v>1539</v>
      </c>
      <c r="F35" s="1">
        <v>924</v>
      </c>
      <c r="G35" s="1">
        <v>658</v>
      </c>
      <c r="H35" s="1">
        <v>650</v>
      </c>
      <c r="I35" s="1">
        <v>737</v>
      </c>
      <c r="J35" s="1">
        <v>802</v>
      </c>
      <c r="K35" s="1">
        <v>1156</v>
      </c>
      <c r="L35" s="1">
        <v>1335</v>
      </c>
      <c r="M35" s="1">
        <v>1116</v>
      </c>
      <c r="N35" s="1">
        <v>1335</v>
      </c>
      <c r="O35" s="1">
        <v>1673</v>
      </c>
    </row>
    <row r="36" spans="1:15" x14ac:dyDescent="0.3">
      <c r="A36" s="7" t="s">
        <v>17</v>
      </c>
      <c r="B36" s="7" t="s">
        <v>51</v>
      </c>
      <c r="C36" s="1">
        <v>1571</v>
      </c>
      <c r="D36" s="1">
        <v>1331</v>
      </c>
      <c r="E36" s="1">
        <v>902</v>
      </c>
      <c r="F36" s="1">
        <v>507</v>
      </c>
      <c r="G36" s="1">
        <v>396</v>
      </c>
      <c r="H36" s="1">
        <v>394</v>
      </c>
      <c r="I36" s="1">
        <v>377</v>
      </c>
      <c r="J36" s="1">
        <v>386</v>
      </c>
      <c r="K36" s="1">
        <v>455</v>
      </c>
      <c r="L36" s="1">
        <v>516</v>
      </c>
      <c r="M36" s="1">
        <v>474</v>
      </c>
      <c r="N36" s="1">
        <v>501</v>
      </c>
      <c r="O36" s="1">
        <v>475</v>
      </c>
    </row>
    <row r="37" spans="1:15" x14ac:dyDescent="0.3">
      <c r="A37" s="7" t="s">
        <v>17</v>
      </c>
      <c r="B37" s="7" t="s">
        <v>52</v>
      </c>
      <c r="C37" s="1">
        <v>704</v>
      </c>
      <c r="D37" s="1">
        <v>578</v>
      </c>
      <c r="E37" s="1">
        <v>370</v>
      </c>
      <c r="F37" s="1">
        <v>183</v>
      </c>
      <c r="G37" s="1">
        <v>148</v>
      </c>
      <c r="H37" s="1">
        <v>132</v>
      </c>
      <c r="I37" s="1">
        <v>141</v>
      </c>
      <c r="J37" s="1">
        <v>163</v>
      </c>
      <c r="K37" s="1">
        <v>201</v>
      </c>
      <c r="L37" s="1">
        <v>207</v>
      </c>
      <c r="M37" s="1">
        <v>184</v>
      </c>
      <c r="N37" s="1">
        <v>201</v>
      </c>
      <c r="O37" s="1">
        <v>201</v>
      </c>
    </row>
    <row r="38" spans="1:15" x14ac:dyDescent="0.3">
      <c r="A38" s="7" t="s">
        <v>17</v>
      </c>
      <c r="B38" s="7" t="s">
        <v>53</v>
      </c>
      <c r="C38" s="1">
        <v>162</v>
      </c>
      <c r="D38" s="1">
        <v>139</v>
      </c>
      <c r="E38" s="1">
        <v>85</v>
      </c>
      <c r="F38" s="1">
        <v>35</v>
      </c>
      <c r="G38" s="1">
        <v>31</v>
      </c>
      <c r="H38" s="1">
        <v>27</v>
      </c>
      <c r="I38" s="1">
        <v>31</v>
      </c>
      <c r="J38" s="1">
        <v>37</v>
      </c>
      <c r="K38" s="1">
        <v>44</v>
      </c>
      <c r="L38" s="1">
        <v>35</v>
      </c>
      <c r="M38" s="1">
        <v>34</v>
      </c>
      <c r="N38" s="1">
        <v>35</v>
      </c>
      <c r="O38" s="1">
        <v>33</v>
      </c>
    </row>
    <row r="39" spans="1:15" x14ac:dyDescent="0.3">
      <c r="A39" s="10" t="s">
        <v>18</v>
      </c>
      <c r="B39" s="10" t="s">
        <v>18</v>
      </c>
      <c r="C39" s="5">
        <v>47590</v>
      </c>
      <c r="D39" s="5">
        <v>48139</v>
      </c>
      <c r="E39" s="5">
        <v>45668</v>
      </c>
      <c r="F39" s="5">
        <v>43173</v>
      </c>
      <c r="G39" s="5">
        <v>43063</v>
      </c>
      <c r="H39" s="5">
        <v>45578</v>
      </c>
      <c r="I39" s="5">
        <v>48199</v>
      </c>
      <c r="J39" s="5">
        <v>53432</v>
      </c>
      <c r="K39" s="5">
        <v>58760</v>
      </c>
      <c r="L39" s="5">
        <v>63739</v>
      </c>
      <c r="M39" s="5">
        <v>70517</v>
      </c>
      <c r="N39" s="5">
        <v>80682</v>
      </c>
      <c r="O39" s="5">
        <v>87151</v>
      </c>
    </row>
    <row r="40" spans="1:15" x14ac:dyDescent="0.3">
      <c r="A40" s="15"/>
      <c r="B40" s="15"/>
    </row>
    <row r="41" spans="1:15" x14ac:dyDescent="0.3">
      <c r="A41" s="15"/>
      <c r="B41" s="15"/>
    </row>
    <row r="42" spans="1:15" x14ac:dyDescent="0.3">
      <c r="A42" s="15"/>
      <c r="B42" s="15"/>
      <c r="C42" s="18" t="s">
        <v>37</v>
      </c>
      <c r="D42" s="19"/>
      <c r="E42" s="19"/>
      <c r="F42" s="19"/>
      <c r="G42" s="19"/>
      <c r="H42" s="19"/>
      <c r="I42" s="19"/>
      <c r="J42" s="19"/>
      <c r="K42" s="19"/>
      <c r="L42" s="19"/>
      <c r="M42" s="19"/>
      <c r="N42" s="19"/>
      <c r="O42" s="19"/>
    </row>
    <row r="43" spans="1:15" x14ac:dyDescent="0.3">
      <c r="A43" s="9" t="s">
        <v>41</v>
      </c>
      <c r="B43" s="9" t="s">
        <v>41</v>
      </c>
      <c r="C43" s="4" t="s">
        <v>0</v>
      </c>
      <c r="D43" s="4" t="s">
        <v>1</v>
      </c>
      <c r="E43" s="4" t="s">
        <v>2</v>
      </c>
      <c r="F43" s="4" t="s">
        <v>3</v>
      </c>
      <c r="G43" s="4" t="s">
        <v>4</v>
      </c>
      <c r="H43" s="4" t="s">
        <v>5</v>
      </c>
      <c r="I43" s="4" t="s">
        <v>6</v>
      </c>
      <c r="J43" s="4" t="s">
        <v>7</v>
      </c>
      <c r="K43" s="4" t="s">
        <v>8</v>
      </c>
      <c r="L43" s="4" t="s">
        <v>9</v>
      </c>
      <c r="M43" s="4" t="s">
        <v>10</v>
      </c>
      <c r="N43" s="4" t="s">
        <v>11</v>
      </c>
      <c r="O43" s="4" t="s">
        <v>12</v>
      </c>
    </row>
    <row r="44" spans="1:15" x14ac:dyDescent="0.3">
      <c r="A44" s="8" t="s">
        <v>13</v>
      </c>
      <c r="B44" s="8" t="s">
        <v>48</v>
      </c>
      <c r="C44" s="2">
        <v>0.12968897842078</v>
      </c>
      <c r="D44" s="2">
        <v>0.14381697075007199</v>
      </c>
      <c r="E44" s="2">
        <v>0.15810404760502</v>
      </c>
      <c r="F44" s="2">
        <v>0.171279312065272</v>
      </c>
      <c r="G44" s="2">
        <v>0.18545831652935399</v>
      </c>
      <c r="H44" s="2">
        <v>0.19626623376623401</v>
      </c>
      <c r="I44" s="2">
        <v>0.20273120049377599</v>
      </c>
      <c r="J44" s="2">
        <v>0.20628386211465199</v>
      </c>
      <c r="K44" s="2">
        <v>0.21430758463826399</v>
      </c>
      <c r="L44" s="2">
        <v>0.215843764015167</v>
      </c>
      <c r="M44" s="2">
        <v>0.22479745106964</v>
      </c>
      <c r="N44" s="2">
        <v>0.22910796592778401</v>
      </c>
      <c r="O44" s="2">
        <v>0.21522159829954601</v>
      </c>
    </row>
    <row r="45" spans="1:15" x14ac:dyDescent="0.3">
      <c r="A45" s="8" t="s">
        <v>13</v>
      </c>
      <c r="B45" s="8" t="s">
        <v>49</v>
      </c>
      <c r="C45" s="2">
        <v>0.37597289625492197</v>
      </c>
      <c r="D45" s="2">
        <v>0.38007529684332497</v>
      </c>
      <c r="E45" s="2">
        <v>0.373976315324339</v>
      </c>
      <c r="F45" s="2">
        <v>0.37463680920376802</v>
      </c>
      <c r="G45" s="2">
        <v>0.35708935876015402</v>
      </c>
      <c r="H45" s="2">
        <v>0.35930735930735902</v>
      </c>
      <c r="I45" s="2">
        <v>0.36197407674107601</v>
      </c>
      <c r="J45" s="2">
        <v>0.38003643504388801</v>
      </c>
      <c r="K45" s="2">
        <v>0.38478698276616202</v>
      </c>
      <c r="L45" s="2">
        <v>0.39342357402046702</v>
      </c>
      <c r="M45" s="2">
        <v>0.40189349112425998</v>
      </c>
      <c r="N45" s="2">
        <v>0.41200996758904901</v>
      </c>
      <c r="O45" s="2">
        <v>0.42271818787475002</v>
      </c>
    </row>
    <row r="46" spans="1:15" x14ac:dyDescent="0.3">
      <c r="A46" s="8" t="s">
        <v>13</v>
      </c>
      <c r="B46" s="8" t="s">
        <v>50</v>
      </c>
      <c r="C46" s="2">
        <v>0.23685254708054801</v>
      </c>
      <c r="D46" s="2">
        <v>0.238256588473791</v>
      </c>
      <c r="E46" s="2">
        <v>0.24441760443056601</v>
      </c>
      <c r="F46" s="2">
        <v>0.24380007630675299</v>
      </c>
      <c r="G46" s="2">
        <v>0.24851644869505099</v>
      </c>
      <c r="H46" s="2">
        <v>0.24004329004329</v>
      </c>
      <c r="I46" s="2">
        <v>0.23354078798477501</v>
      </c>
      <c r="J46" s="2">
        <v>0.219935174012823</v>
      </c>
      <c r="K46" s="2">
        <v>0.21102703175575199</v>
      </c>
      <c r="L46" s="2">
        <v>0.206853671464101</v>
      </c>
      <c r="M46" s="2">
        <v>0.19981793354574401</v>
      </c>
      <c r="N46" s="2">
        <v>0.19288587762015699</v>
      </c>
      <c r="O46" s="2">
        <v>0.19458456267250401</v>
      </c>
    </row>
    <row r="47" spans="1:15" x14ac:dyDescent="0.3">
      <c r="A47" s="8" t="s">
        <v>13</v>
      </c>
      <c r="B47" s="8" t="s">
        <v>51</v>
      </c>
      <c r="C47" s="2">
        <v>0.14388181790434301</v>
      </c>
      <c r="D47" s="2">
        <v>0.139154358528816</v>
      </c>
      <c r="E47" s="2">
        <v>0.13998703823719999</v>
      </c>
      <c r="F47" s="2">
        <v>0.137469550670619</v>
      </c>
      <c r="G47" s="2">
        <v>0.13873365212882399</v>
      </c>
      <c r="H47" s="2">
        <v>0.13647186147186099</v>
      </c>
      <c r="I47" s="2">
        <v>0.13396255529266499</v>
      </c>
      <c r="J47" s="2">
        <v>0.127475335368018</v>
      </c>
      <c r="K47" s="2">
        <v>0.12378619543347</v>
      </c>
      <c r="L47" s="2">
        <v>0.11835935907367399</v>
      </c>
      <c r="M47" s="2">
        <v>0.112061902594447</v>
      </c>
      <c r="N47" s="2">
        <v>0.106190654570921</v>
      </c>
      <c r="O47" s="2">
        <v>0.10692871419053999</v>
      </c>
    </row>
    <row r="48" spans="1:15" x14ac:dyDescent="0.3">
      <c r="A48" s="8" t="s">
        <v>13</v>
      </c>
      <c r="B48" s="8" t="s">
        <v>52</v>
      </c>
      <c r="C48" s="2">
        <v>8.0639746055001099E-2</v>
      </c>
      <c r="D48" s="2">
        <v>7.1474080509701707E-2</v>
      </c>
      <c r="E48" s="2">
        <v>6.3100217993283497E-2</v>
      </c>
      <c r="F48" s="2">
        <v>5.8932292430957101E-2</v>
      </c>
      <c r="G48" s="2">
        <v>5.7728870196462501E-2</v>
      </c>
      <c r="H48" s="2">
        <v>5.5492424242424197E-2</v>
      </c>
      <c r="I48" s="2">
        <v>5.4829750025717501E-2</v>
      </c>
      <c r="J48" s="2">
        <v>5.33513142640831E-2</v>
      </c>
      <c r="K48" s="2">
        <v>5.3144956696702002E-2</v>
      </c>
      <c r="L48" s="2">
        <v>5.3125127410608701E-2</v>
      </c>
      <c r="M48" s="2">
        <v>5.0286754665452897E-2</v>
      </c>
      <c r="N48" s="2">
        <v>4.9284190296258898E-2</v>
      </c>
      <c r="O48" s="2">
        <v>4.9839789346784701E-2</v>
      </c>
    </row>
    <row r="49" spans="1:15" x14ac:dyDescent="0.3">
      <c r="A49" s="8" t="s">
        <v>13</v>
      </c>
      <c r="B49" s="8" t="s">
        <v>53</v>
      </c>
      <c r="C49" s="2">
        <v>3.29640142844062E-2</v>
      </c>
      <c r="D49" s="2">
        <v>2.7222704894294798E-2</v>
      </c>
      <c r="E49" s="2">
        <v>2.04147764095917E-2</v>
      </c>
      <c r="F49" s="2">
        <v>1.38819593226308E-2</v>
      </c>
      <c r="G49" s="2">
        <v>1.24733536901538E-2</v>
      </c>
      <c r="H49" s="2">
        <v>1.2418831168831201E-2</v>
      </c>
      <c r="I49" s="2">
        <v>1.2961629461989499E-2</v>
      </c>
      <c r="J49" s="2">
        <v>1.29178791965363E-2</v>
      </c>
      <c r="K49" s="2">
        <v>1.29472487096492E-2</v>
      </c>
      <c r="L49" s="2">
        <v>1.23945040159824E-2</v>
      </c>
      <c r="M49" s="2">
        <v>1.11424670004552E-2</v>
      </c>
      <c r="N49" s="2">
        <v>1.0521343995830599E-2</v>
      </c>
      <c r="O49" s="2">
        <v>1.0707147615875099E-2</v>
      </c>
    </row>
    <row r="50" spans="1:15" x14ac:dyDescent="0.3">
      <c r="A50" s="8" t="s">
        <v>14</v>
      </c>
      <c r="B50" s="8" t="s">
        <v>48</v>
      </c>
      <c r="C50" s="2">
        <v>0.22270742358078599</v>
      </c>
      <c r="D50" s="2">
        <v>0.24058577405857701</v>
      </c>
      <c r="E50" s="2">
        <v>0.26086956521739102</v>
      </c>
      <c r="F50" s="2">
        <v>0.271488469601677</v>
      </c>
      <c r="G50" s="2">
        <v>0.31044776119403</v>
      </c>
      <c r="H50" s="2">
        <v>0.29394812680115301</v>
      </c>
      <c r="I50" s="2">
        <v>0.29057591623036599</v>
      </c>
      <c r="J50" s="2">
        <v>0.26600166251039098</v>
      </c>
      <c r="K50" s="2">
        <v>0.286681715575621</v>
      </c>
      <c r="L50" s="2">
        <v>0.25314685314685298</v>
      </c>
      <c r="M50" s="2">
        <v>0.25016767270288398</v>
      </c>
      <c r="N50" s="2">
        <v>0.24155193992490601</v>
      </c>
      <c r="O50" s="2">
        <v>0.245931283905967</v>
      </c>
    </row>
    <row r="51" spans="1:15" x14ac:dyDescent="0.3">
      <c r="A51" s="8" t="s">
        <v>14</v>
      </c>
      <c r="B51" s="8" t="s">
        <v>49</v>
      </c>
      <c r="C51" s="2">
        <v>0.31222707423580798</v>
      </c>
      <c r="D51" s="2">
        <v>0.30753138075313802</v>
      </c>
      <c r="E51" s="2">
        <v>0.30434782608695699</v>
      </c>
      <c r="F51" s="2">
        <v>0.306079664570231</v>
      </c>
      <c r="G51" s="2">
        <v>0.28358208955223901</v>
      </c>
      <c r="H51" s="2">
        <v>0.30739673390970201</v>
      </c>
      <c r="I51" s="2">
        <v>0.33333333333333298</v>
      </c>
      <c r="J51" s="2">
        <v>0.35328345802161298</v>
      </c>
      <c r="K51" s="2">
        <v>0.34537246049661402</v>
      </c>
      <c r="L51" s="2">
        <v>0.374125874125874</v>
      </c>
      <c r="M51" s="2">
        <v>0.38967136150234699</v>
      </c>
      <c r="N51" s="2">
        <v>0.411138923654568</v>
      </c>
      <c r="O51" s="2">
        <v>0.39843279083785399</v>
      </c>
    </row>
    <row r="52" spans="1:15" x14ac:dyDescent="0.3">
      <c r="A52" s="8" t="s">
        <v>14</v>
      </c>
      <c r="B52" s="8" t="s">
        <v>50</v>
      </c>
      <c r="C52" s="2">
        <v>0.20196506550218299</v>
      </c>
      <c r="D52" s="2">
        <v>0.20397489539749</v>
      </c>
      <c r="E52" s="2">
        <v>0.208907741251326</v>
      </c>
      <c r="F52" s="2">
        <v>0.218029350104822</v>
      </c>
      <c r="G52" s="2">
        <v>0.205970149253731</v>
      </c>
      <c r="H52" s="2">
        <v>0.195004803073967</v>
      </c>
      <c r="I52" s="2">
        <v>0.19633507853403101</v>
      </c>
      <c r="J52" s="2">
        <v>0.19866999168744801</v>
      </c>
      <c r="K52" s="2">
        <v>0.19563581640331101</v>
      </c>
      <c r="L52" s="2">
        <v>0.19930069930069899</v>
      </c>
      <c r="M52" s="2">
        <v>0.18712273641851099</v>
      </c>
      <c r="N52" s="2">
        <v>0.177722152690864</v>
      </c>
      <c r="O52" s="2">
        <v>0.18927064496684801</v>
      </c>
    </row>
    <row r="53" spans="1:15" x14ac:dyDescent="0.3">
      <c r="A53" s="8" t="s">
        <v>14</v>
      </c>
      <c r="B53" s="8" t="s">
        <v>51</v>
      </c>
      <c r="C53" s="2">
        <v>0.169213973799127</v>
      </c>
      <c r="D53" s="2">
        <v>0.15271966527196701</v>
      </c>
      <c r="E53" s="2">
        <v>0.150583244962884</v>
      </c>
      <c r="F53" s="2">
        <v>0.14884696016771501</v>
      </c>
      <c r="G53" s="2">
        <v>0.14925373134328401</v>
      </c>
      <c r="H53" s="2">
        <v>0.150816522574448</v>
      </c>
      <c r="I53" s="2">
        <v>0.1239092495637</v>
      </c>
      <c r="J53" s="2">
        <v>0.123025768911056</v>
      </c>
      <c r="K53" s="2">
        <v>0.11136192626034599</v>
      </c>
      <c r="L53" s="2">
        <v>0.112587412587413</v>
      </c>
      <c r="M53" s="2">
        <v>0.113346747149564</v>
      </c>
      <c r="N53" s="2">
        <v>0.11576971214017499</v>
      </c>
      <c r="O53" s="2">
        <v>0.119951778179626</v>
      </c>
    </row>
    <row r="54" spans="1:15" x14ac:dyDescent="0.3">
      <c r="A54" s="8" t="s">
        <v>14</v>
      </c>
      <c r="B54" s="8" t="s">
        <v>52</v>
      </c>
      <c r="C54" s="2">
        <v>6.7685589519650702E-2</v>
      </c>
      <c r="D54" s="2">
        <v>6.6945606694560705E-2</v>
      </c>
      <c r="E54" s="2">
        <v>6.0445387062566303E-2</v>
      </c>
      <c r="F54" s="2">
        <v>5.0314465408804999E-2</v>
      </c>
      <c r="G54" s="2">
        <v>4.5771144278606998E-2</v>
      </c>
      <c r="H54" s="2">
        <v>4.7070124879923202E-2</v>
      </c>
      <c r="I54" s="2">
        <v>4.8865619546247803E-2</v>
      </c>
      <c r="J54" s="2">
        <v>5.2369077306733201E-2</v>
      </c>
      <c r="K54" s="2">
        <v>5.5680963130173101E-2</v>
      </c>
      <c r="L54" s="2">
        <v>5.5944055944055902E-2</v>
      </c>
      <c r="M54" s="2">
        <v>5.2984574111334698E-2</v>
      </c>
      <c r="N54" s="2">
        <v>4.6307884856070097E-2</v>
      </c>
      <c r="O54" s="2">
        <v>3.97830018083183E-2</v>
      </c>
    </row>
    <row r="55" spans="1:15" x14ac:dyDescent="0.3">
      <c r="A55" s="8" t="s">
        <v>14</v>
      </c>
      <c r="B55" s="8" t="s">
        <v>53</v>
      </c>
      <c r="C55" s="2">
        <v>2.62008733624454E-2</v>
      </c>
      <c r="D55" s="2">
        <v>2.8242677824267801E-2</v>
      </c>
      <c r="E55" s="2">
        <v>1.48462354188759E-2</v>
      </c>
      <c r="F55" s="2">
        <v>5.2410901467505201E-3</v>
      </c>
      <c r="G55" s="2">
        <v>4.97512437810945E-3</v>
      </c>
      <c r="H55" s="2">
        <v>5.7636887608069204E-3</v>
      </c>
      <c r="I55" s="2">
        <v>6.9808027923211197E-3</v>
      </c>
      <c r="J55" s="2">
        <v>6.65004156275977E-3</v>
      </c>
      <c r="K55" s="2">
        <v>5.2671181339352903E-3</v>
      </c>
      <c r="L55" s="2">
        <v>4.8951048951048999E-3</v>
      </c>
      <c r="M55" s="2">
        <v>6.7069081153588199E-3</v>
      </c>
      <c r="N55" s="2">
        <v>7.5093867334167699E-3</v>
      </c>
      <c r="O55" s="2">
        <v>6.6305003013863804E-3</v>
      </c>
    </row>
    <row r="56" spans="1:15" x14ac:dyDescent="0.3">
      <c r="A56" s="8" t="s">
        <v>15</v>
      </c>
      <c r="B56" s="8" t="s">
        <v>48</v>
      </c>
      <c r="C56" s="2">
        <v>0.17995169082125601</v>
      </c>
      <c r="D56" s="2">
        <v>0.20373977405531701</v>
      </c>
      <c r="E56" s="2">
        <v>0.205918119173085</v>
      </c>
      <c r="F56" s="2">
        <v>0.24347826086956501</v>
      </c>
      <c r="G56" s="2">
        <v>0.26760563380281699</v>
      </c>
      <c r="H56" s="2">
        <v>0.27863777089783298</v>
      </c>
      <c r="I56" s="2">
        <v>0.29810606060606099</v>
      </c>
      <c r="J56" s="2">
        <v>0.31964285714285701</v>
      </c>
      <c r="K56" s="2">
        <v>0.34286632390745497</v>
      </c>
      <c r="L56" s="2">
        <v>0.31312189054726403</v>
      </c>
      <c r="M56" s="2">
        <v>0.31309904153354601</v>
      </c>
      <c r="N56" s="2">
        <v>0.30450204638472</v>
      </c>
      <c r="O56" s="2">
        <v>0.31097058014847401</v>
      </c>
    </row>
    <row r="57" spans="1:15" x14ac:dyDescent="0.3">
      <c r="A57" s="8" t="s">
        <v>15</v>
      </c>
      <c r="B57" s="8" t="s">
        <v>49</v>
      </c>
      <c r="C57" s="2">
        <v>0.31078904991948503</v>
      </c>
      <c r="D57" s="2">
        <v>0.30931047915855098</v>
      </c>
      <c r="E57" s="2">
        <v>0.31455208755573599</v>
      </c>
      <c r="F57" s="2">
        <v>0.300207039337474</v>
      </c>
      <c r="G57" s="2">
        <v>0.29336016096579498</v>
      </c>
      <c r="H57" s="2">
        <v>0.29024767801857598</v>
      </c>
      <c r="I57" s="2">
        <v>0.28636363636363599</v>
      </c>
      <c r="J57" s="2">
        <v>0.28178571428571397</v>
      </c>
      <c r="K57" s="2">
        <v>0.28181233933161998</v>
      </c>
      <c r="L57" s="2">
        <v>0.30814676616915398</v>
      </c>
      <c r="M57" s="2">
        <v>0.31745570723206501</v>
      </c>
      <c r="N57" s="2">
        <v>0.34788540245566202</v>
      </c>
      <c r="O57" s="2">
        <v>0.343964806158922</v>
      </c>
    </row>
    <row r="58" spans="1:15" x14ac:dyDescent="0.3">
      <c r="A58" s="8" t="s">
        <v>15</v>
      </c>
      <c r="B58" s="8" t="s">
        <v>50</v>
      </c>
      <c r="C58" s="2">
        <v>0.231884057971014</v>
      </c>
      <c r="D58" s="2">
        <v>0.23607323724191701</v>
      </c>
      <c r="E58" s="2">
        <v>0.23794081880826901</v>
      </c>
      <c r="F58" s="2">
        <v>0.23436853002070401</v>
      </c>
      <c r="G58" s="2">
        <v>0.22092555331992</v>
      </c>
      <c r="H58" s="2">
        <v>0.21362229102167199</v>
      </c>
      <c r="I58" s="2">
        <v>0.199242424242424</v>
      </c>
      <c r="J58" s="2">
        <v>0.1925</v>
      </c>
      <c r="K58" s="2">
        <v>0.180912596401028</v>
      </c>
      <c r="L58" s="2">
        <v>0.18407960199005</v>
      </c>
      <c r="M58" s="2">
        <v>0.17978507115887299</v>
      </c>
      <c r="N58" s="2">
        <v>0.16944065484310999</v>
      </c>
      <c r="O58" s="2">
        <v>0.168820456420126</v>
      </c>
    </row>
    <row r="59" spans="1:15" x14ac:dyDescent="0.3">
      <c r="A59" s="8" t="s">
        <v>15</v>
      </c>
      <c r="B59" s="8" t="s">
        <v>51</v>
      </c>
      <c r="C59" s="2">
        <v>0.17270531400966199</v>
      </c>
      <c r="D59" s="2">
        <v>0.161277756135567</v>
      </c>
      <c r="E59" s="2">
        <v>0.16254560194568299</v>
      </c>
      <c r="F59" s="2">
        <v>0.16314699792960699</v>
      </c>
      <c r="G59" s="2">
        <v>0.164587525150905</v>
      </c>
      <c r="H59" s="2">
        <v>0.16563467492260101</v>
      </c>
      <c r="I59" s="2">
        <v>0.164015151515152</v>
      </c>
      <c r="J59" s="2">
        <v>0.151785714285714</v>
      </c>
      <c r="K59" s="2">
        <v>0.140102827763496</v>
      </c>
      <c r="L59" s="2">
        <v>0.14241293532338301</v>
      </c>
      <c r="M59" s="2">
        <v>0.13592796979378399</v>
      </c>
      <c r="N59" s="2">
        <v>0.12769440654843101</v>
      </c>
      <c r="O59" s="2">
        <v>0.12537805883970299</v>
      </c>
    </row>
    <row r="60" spans="1:15" x14ac:dyDescent="0.3">
      <c r="A60" s="8" t="s">
        <v>15</v>
      </c>
      <c r="B60" s="8" t="s">
        <v>52</v>
      </c>
      <c r="C60" s="2">
        <v>7.8904991948470199E-2</v>
      </c>
      <c r="D60" s="2">
        <v>6.7783404752629506E-2</v>
      </c>
      <c r="E60" s="2">
        <v>6.2423996757194997E-2</v>
      </c>
      <c r="F60" s="2">
        <v>5.1759834368530003E-2</v>
      </c>
      <c r="G60" s="2">
        <v>4.6680080482897401E-2</v>
      </c>
      <c r="H60" s="2">
        <v>4.5278637770897801E-2</v>
      </c>
      <c r="I60" s="2">
        <v>4.5833333333333302E-2</v>
      </c>
      <c r="J60" s="2">
        <v>4.8928571428571398E-2</v>
      </c>
      <c r="K60" s="2">
        <v>4.8843187660668398E-2</v>
      </c>
      <c r="L60" s="2">
        <v>4.5708955223880597E-2</v>
      </c>
      <c r="M60" s="2">
        <v>4.7342433923903603E-2</v>
      </c>
      <c r="N60" s="2">
        <v>4.5020463847203297E-2</v>
      </c>
      <c r="O60" s="2">
        <v>4.5916964531207E-2</v>
      </c>
    </row>
    <row r="61" spans="1:15" x14ac:dyDescent="0.3">
      <c r="A61" s="8" t="s">
        <v>15</v>
      </c>
      <c r="B61" s="8" t="s">
        <v>53</v>
      </c>
      <c r="C61" s="2">
        <v>2.5764895330112701E-2</v>
      </c>
      <c r="D61" s="2">
        <v>2.1815348656018699E-2</v>
      </c>
      <c r="E61" s="2">
        <v>1.66193757600324E-2</v>
      </c>
      <c r="F61" s="2">
        <v>7.0393374741200797E-3</v>
      </c>
      <c r="G61" s="2">
        <v>6.8410462776660004E-3</v>
      </c>
      <c r="H61" s="2">
        <v>6.5789473684210497E-3</v>
      </c>
      <c r="I61" s="2">
        <v>6.4393939393939401E-3</v>
      </c>
      <c r="J61" s="2">
        <v>5.3571428571428598E-3</v>
      </c>
      <c r="K61" s="2">
        <v>5.4627249357326498E-3</v>
      </c>
      <c r="L61" s="2">
        <v>6.52985074626866E-3</v>
      </c>
      <c r="M61" s="2">
        <v>6.3897763578274801E-3</v>
      </c>
      <c r="N61" s="2">
        <v>5.4570259208731198E-3</v>
      </c>
      <c r="O61" s="2">
        <v>4.9491339015672303E-3</v>
      </c>
    </row>
    <row r="62" spans="1:15" x14ac:dyDescent="0.3">
      <c r="A62" s="8" t="s">
        <v>16</v>
      </c>
      <c r="B62" s="8" t="s">
        <v>48</v>
      </c>
      <c r="C62" s="2">
        <v>0.14491209376664901</v>
      </c>
      <c r="D62" s="2">
        <v>0.13444027852169299</v>
      </c>
      <c r="E62" s="2">
        <v>0.16097023153252499</v>
      </c>
      <c r="F62" s="2">
        <v>0.17444444444444401</v>
      </c>
      <c r="G62" s="2">
        <v>0.17817606747496001</v>
      </c>
      <c r="H62" s="2">
        <v>0.164550533265617</v>
      </c>
      <c r="I62" s="2">
        <v>0.20206998521439101</v>
      </c>
      <c r="J62" s="2">
        <v>0.20991658943466199</v>
      </c>
      <c r="K62" s="2">
        <v>0.19171441163508199</v>
      </c>
      <c r="L62" s="2">
        <v>0.20476575121163201</v>
      </c>
      <c r="M62" s="2">
        <v>0.206493980299161</v>
      </c>
      <c r="N62" s="2">
        <v>0.22196645840184201</v>
      </c>
      <c r="O62" s="2">
        <v>0.20707692307692299</v>
      </c>
    </row>
    <row r="63" spans="1:15" x14ac:dyDescent="0.3">
      <c r="A63" s="8" t="s">
        <v>16</v>
      </c>
      <c r="B63" s="8" t="s">
        <v>49</v>
      </c>
      <c r="C63" s="2">
        <v>0.33191262653170001</v>
      </c>
      <c r="D63" s="2">
        <v>0.33958221746116801</v>
      </c>
      <c r="E63" s="2">
        <v>0.319735391400221</v>
      </c>
      <c r="F63" s="2">
        <v>0.29611111111111099</v>
      </c>
      <c r="G63" s="2">
        <v>0.31049024775961998</v>
      </c>
      <c r="H63" s="2">
        <v>0.33011681056373798</v>
      </c>
      <c r="I63" s="2">
        <v>0.317397732873337</v>
      </c>
      <c r="J63" s="2">
        <v>0.33132530120481901</v>
      </c>
      <c r="K63" s="2">
        <v>0.35874834728955501</v>
      </c>
      <c r="L63" s="2">
        <v>0.36066235864297302</v>
      </c>
      <c r="M63" s="2">
        <v>0.37431594308646499</v>
      </c>
      <c r="N63" s="2">
        <v>0.37553436369615301</v>
      </c>
      <c r="O63" s="2">
        <v>0.38</v>
      </c>
    </row>
    <row r="64" spans="1:15" x14ac:dyDescent="0.3">
      <c r="A64" s="8" t="s">
        <v>16</v>
      </c>
      <c r="B64" s="8" t="s">
        <v>50</v>
      </c>
      <c r="C64" s="2">
        <v>0.23654768247203001</v>
      </c>
      <c r="D64" s="2">
        <v>0.25763256561328302</v>
      </c>
      <c r="E64" s="2">
        <v>0.25744211686879798</v>
      </c>
      <c r="F64" s="2">
        <v>0.26500000000000001</v>
      </c>
      <c r="G64" s="2">
        <v>0.25619399051133401</v>
      </c>
      <c r="H64" s="2">
        <v>0.24885728796343301</v>
      </c>
      <c r="I64" s="2">
        <v>0.23804829965500199</v>
      </c>
      <c r="J64" s="2">
        <v>0.22289156626505999</v>
      </c>
      <c r="K64" s="2">
        <v>0.22565006610841801</v>
      </c>
      <c r="L64" s="2">
        <v>0.220516962843296</v>
      </c>
      <c r="M64" s="2">
        <v>0.21087194454578601</v>
      </c>
      <c r="N64" s="2">
        <v>0.204537980927327</v>
      </c>
      <c r="O64" s="2">
        <v>0.22030769230769201</v>
      </c>
    </row>
    <row r="65" spans="1:16" x14ac:dyDescent="0.3">
      <c r="A65" s="8" t="s">
        <v>16</v>
      </c>
      <c r="B65" s="8" t="s">
        <v>51</v>
      </c>
      <c r="C65" s="2">
        <v>0.17741076185402199</v>
      </c>
      <c r="D65" s="2">
        <v>0.16389930369576899</v>
      </c>
      <c r="E65" s="2">
        <v>0.170893054024256</v>
      </c>
      <c r="F65" s="2">
        <v>0.185</v>
      </c>
      <c r="G65" s="2">
        <v>0.175013178703216</v>
      </c>
      <c r="H65" s="2">
        <v>0.172168613509396</v>
      </c>
      <c r="I65" s="2">
        <v>0.162148841793987</v>
      </c>
      <c r="J65" s="2">
        <v>0.15291936978684001</v>
      </c>
      <c r="K65" s="2">
        <v>0.14059056853239299</v>
      </c>
      <c r="L65" s="2">
        <v>0.13166397415185799</v>
      </c>
      <c r="M65" s="2">
        <v>0.12987960598321799</v>
      </c>
      <c r="N65" s="2">
        <v>0.12824728707662</v>
      </c>
      <c r="O65" s="2">
        <v>0.122461538461538</v>
      </c>
    </row>
    <row r="66" spans="1:16" x14ac:dyDescent="0.3">
      <c r="A66" s="8" t="s">
        <v>16</v>
      </c>
      <c r="B66" s="8" t="s">
        <v>52</v>
      </c>
      <c r="C66" s="2">
        <v>8.0980287693127304E-2</v>
      </c>
      <c r="D66" s="2">
        <v>7.7129084092126404E-2</v>
      </c>
      <c r="E66" s="2">
        <v>7.2767364939360493E-2</v>
      </c>
      <c r="F66" s="2">
        <v>6.6111111111111107E-2</v>
      </c>
      <c r="G66" s="2">
        <v>6.7474960463890399E-2</v>
      </c>
      <c r="H66" s="2">
        <v>7.2117826307770402E-2</v>
      </c>
      <c r="I66" s="2">
        <v>6.7520946278955093E-2</v>
      </c>
      <c r="J66" s="2">
        <v>6.9972196478220602E-2</v>
      </c>
      <c r="K66" s="2">
        <v>6.8752754517408504E-2</v>
      </c>
      <c r="L66" s="2">
        <v>6.8659127625201904E-2</v>
      </c>
      <c r="M66" s="2">
        <v>6.5304633345494301E-2</v>
      </c>
      <c r="N66" s="2">
        <v>5.7875698783295002E-2</v>
      </c>
      <c r="O66" s="2">
        <v>5.7846153846153797E-2</v>
      </c>
    </row>
    <row r="67" spans="1:16" x14ac:dyDescent="0.3">
      <c r="A67" s="8" t="s">
        <v>16</v>
      </c>
      <c r="B67" s="8" t="s">
        <v>53</v>
      </c>
      <c r="C67" s="2">
        <v>2.8236547682472E-2</v>
      </c>
      <c r="D67" s="2">
        <v>2.7316550615961398E-2</v>
      </c>
      <c r="E67" s="2">
        <v>1.8191841234840099E-2</v>
      </c>
      <c r="F67" s="2">
        <v>1.3333333333333299E-2</v>
      </c>
      <c r="G67" s="2">
        <v>1.2651555086979399E-2</v>
      </c>
      <c r="H67" s="2">
        <v>1.2188928390045701E-2</v>
      </c>
      <c r="I67" s="2">
        <v>1.2814194184327299E-2</v>
      </c>
      <c r="J67" s="2">
        <v>1.2974976830398499E-2</v>
      </c>
      <c r="K67" s="2">
        <v>1.45438519171441E-2</v>
      </c>
      <c r="L67" s="2">
        <v>1.37318255250404E-2</v>
      </c>
      <c r="M67" s="2">
        <v>1.3133892739876E-2</v>
      </c>
      <c r="N67" s="2">
        <v>1.18382111147649E-2</v>
      </c>
      <c r="O67" s="2">
        <v>1.2307692307692301E-2</v>
      </c>
    </row>
    <row r="68" spans="1:16" x14ac:dyDescent="0.3">
      <c r="A68" s="8" t="s">
        <v>17</v>
      </c>
      <c r="B68" s="8" t="s">
        <v>48</v>
      </c>
      <c r="C68" s="2">
        <v>0.10366492146596901</v>
      </c>
      <c r="D68" s="2">
        <v>0.117532546538508</v>
      </c>
      <c r="E68" s="2">
        <v>0.151431209602955</v>
      </c>
      <c r="F68" s="2">
        <v>0.15822945815314199</v>
      </c>
      <c r="G68" s="2">
        <v>0.17758271438217399</v>
      </c>
      <c r="H68" s="2">
        <v>0.19841269841269801</v>
      </c>
      <c r="I68" s="2">
        <v>0.22971428571428601</v>
      </c>
      <c r="J68" s="2">
        <v>0.31075139888089498</v>
      </c>
      <c r="K68" s="2">
        <v>0.25987986089155901</v>
      </c>
      <c r="L68" s="2">
        <v>0.27581647494380501</v>
      </c>
      <c r="M68" s="2">
        <v>0.396488568902362</v>
      </c>
      <c r="N68" s="2">
        <v>0.40513707987976999</v>
      </c>
      <c r="O68" s="2">
        <v>0.43147208121827402</v>
      </c>
    </row>
    <row r="69" spans="1:16" x14ac:dyDescent="0.3">
      <c r="A69" s="8" t="s">
        <v>17</v>
      </c>
      <c r="B69" s="8" t="s">
        <v>49</v>
      </c>
      <c r="C69" s="2">
        <v>0.37445026178010499</v>
      </c>
      <c r="D69" s="2">
        <v>0.37340309040029201</v>
      </c>
      <c r="E69" s="2">
        <v>0.40289319790704797</v>
      </c>
      <c r="F69" s="2">
        <v>0.42228440600356099</v>
      </c>
      <c r="G69" s="2">
        <v>0.406144496961513</v>
      </c>
      <c r="H69" s="2">
        <v>0.403769841269841</v>
      </c>
      <c r="I69" s="2">
        <v>0.40285714285714302</v>
      </c>
      <c r="J69" s="2">
        <v>0.41187050359712202</v>
      </c>
      <c r="K69" s="2">
        <v>0.44672779007271601</v>
      </c>
      <c r="L69" s="2">
        <v>0.44744149147163798</v>
      </c>
      <c r="M69" s="2">
        <v>0.37514209928003001</v>
      </c>
      <c r="N69" s="2">
        <v>0.40613899262227898</v>
      </c>
      <c r="O69" s="2">
        <v>0.41547259525798402</v>
      </c>
    </row>
    <row r="70" spans="1:16" x14ac:dyDescent="0.3">
      <c r="A70" s="8" t="s">
        <v>17</v>
      </c>
      <c r="B70" s="8" t="s">
        <v>50</v>
      </c>
      <c r="C70" s="2">
        <v>0.266701570680628</v>
      </c>
      <c r="D70" s="2">
        <v>0.259885630855335</v>
      </c>
      <c r="E70" s="2">
        <v>0.23684210526315799</v>
      </c>
      <c r="F70" s="2">
        <v>0.23505469346222299</v>
      </c>
      <c r="G70" s="2">
        <v>0.22214719783929801</v>
      </c>
      <c r="H70" s="2">
        <v>0.21494708994709</v>
      </c>
      <c r="I70" s="2">
        <v>0.21057142857142899</v>
      </c>
      <c r="J70" s="2">
        <v>0.16027178257394101</v>
      </c>
      <c r="K70" s="2">
        <v>0.18273790705026899</v>
      </c>
      <c r="L70" s="2">
        <v>0.176517255057517</v>
      </c>
      <c r="M70" s="2">
        <v>0.14096248579007201</v>
      </c>
      <c r="N70" s="2">
        <v>0.121595773749886</v>
      </c>
      <c r="O70" s="2">
        <v>0.107498554263317</v>
      </c>
    </row>
    <row r="71" spans="1:16" x14ac:dyDescent="0.3">
      <c r="A71" s="8" t="s">
        <v>17</v>
      </c>
      <c r="B71" s="8" t="s">
        <v>51</v>
      </c>
      <c r="C71" s="2">
        <v>0.164502617801047</v>
      </c>
      <c r="D71" s="2">
        <v>0.161941842073245</v>
      </c>
      <c r="E71" s="2">
        <v>0.138811942136042</v>
      </c>
      <c r="F71" s="2">
        <v>0.128974815568558</v>
      </c>
      <c r="G71" s="2">
        <v>0.13369345037137101</v>
      </c>
      <c r="H71" s="2">
        <v>0.13029100529100501</v>
      </c>
      <c r="I71" s="2">
        <v>0.107714285714286</v>
      </c>
      <c r="J71" s="2">
        <v>7.7138289368505197E-2</v>
      </c>
      <c r="K71" s="2">
        <v>7.1925387290546997E-2</v>
      </c>
      <c r="L71" s="2">
        <v>6.8226894089646994E-2</v>
      </c>
      <c r="M71" s="2">
        <v>5.9871163319439202E-2</v>
      </c>
      <c r="N71" s="2">
        <v>4.5632571272429201E-2</v>
      </c>
      <c r="O71" s="2">
        <v>3.0521107755574099E-2</v>
      </c>
    </row>
    <row r="72" spans="1:16" x14ac:dyDescent="0.3">
      <c r="A72" s="8" t="s">
        <v>17</v>
      </c>
      <c r="B72" s="8" t="s">
        <v>52</v>
      </c>
      <c r="C72" s="2">
        <v>7.3717277486910995E-2</v>
      </c>
      <c r="D72" s="2">
        <v>7.0324857038569194E-2</v>
      </c>
      <c r="E72" s="2">
        <v>5.6940597106802097E-2</v>
      </c>
      <c r="F72" s="2">
        <v>4.65530399389468E-2</v>
      </c>
      <c r="G72" s="2">
        <v>4.9966239027683997E-2</v>
      </c>
      <c r="H72" s="2">
        <v>4.36507936507936E-2</v>
      </c>
      <c r="I72" s="2">
        <v>4.02857142857143E-2</v>
      </c>
      <c r="J72" s="2">
        <v>3.2573940847322097E-2</v>
      </c>
      <c r="K72" s="2">
        <v>3.17736326272526E-2</v>
      </c>
      <c r="L72" s="2">
        <v>2.73700912336374E-2</v>
      </c>
      <c r="M72" s="2">
        <v>2.3241126689402501E-2</v>
      </c>
      <c r="N72" s="2">
        <v>1.8307678294926698E-2</v>
      </c>
      <c r="O72" s="2">
        <v>1.2915247702885E-2</v>
      </c>
    </row>
    <row r="73" spans="1:16" x14ac:dyDescent="0.3">
      <c r="A73" s="8" t="s">
        <v>17</v>
      </c>
      <c r="B73" s="8" t="s">
        <v>53</v>
      </c>
      <c r="C73" s="2">
        <v>1.6963350785340298E-2</v>
      </c>
      <c r="D73" s="2">
        <v>1.6912033094050399E-2</v>
      </c>
      <c r="E73" s="2">
        <v>1.30809479839951E-2</v>
      </c>
      <c r="F73" s="2">
        <v>8.9035868735690693E-3</v>
      </c>
      <c r="G73" s="2">
        <v>1.0465901417960799E-2</v>
      </c>
      <c r="H73" s="2">
        <v>8.9285714285714298E-3</v>
      </c>
      <c r="I73" s="2">
        <v>8.8571428571428603E-3</v>
      </c>
      <c r="J73" s="2">
        <v>7.3940847322142298E-3</v>
      </c>
      <c r="K73" s="2">
        <v>6.9554220676572897E-3</v>
      </c>
      <c r="L73" s="2">
        <v>4.6277932037551203E-3</v>
      </c>
      <c r="M73" s="2">
        <v>4.2945560186939498E-3</v>
      </c>
      <c r="N73" s="2">
        <v>3.18790418070863E-3</v>
      </c>
      <c r="O73" s="2">
        <v>2.1204138019661999E-3</v>
      </c>
    </row>
    <row r="74" spans="1:16" x14ac:dyDescent="0.3">
      <c r="A74" s="15"/>
      <c r="B74" s="15"/>
    </row>
    <row r="75" spans="1:16" x14ac:dyDescent="0.3">
      <c r="A75" s="15"/>
      <c r="B75" s="15"/>
    </row>
    <row r="76" spans="1:16" x14ac:dyDescent="0.3">
      <c r="A76" s="15"/>
      <c r="B76" s="13"/>
      <c r="C76" s="18" t="s">
        <v>38</v>
      </c>
      <c r="D76" s="18"/>
      <c r="E76" s="18"/>
      <c r="F76" s="18"/>
      <c r="G76" s="18"/>
      <c r="H76" s="18"/>
      <c r="I76" s="18"/>
      <c r="J76" s="18"/>
      <c r="K76" s="18"/>
      <c r="L76" s="18"/>
      <c r="M76" s="18"/>
      <c r="N76" s="18"/>
      <c r="O76" s="6" t="s">
        <v>39</v>
      </c>
      <c r="P76" s="6" t="s">
        <v>40</v>
      </c>
    </row>
    <row r="77" spans="1:16" x14ac:dyDescent="0.3">
      <c r="A77" s="9" t="s">
        <v>41</v>
      </c>
      <c r="B77" s="9" t="s">
        <v>41</v>
      </c>
      <c r="C77" s="4" t="s">
        <v>19</v>
      </c>
      <c r="D77" s="4" t="s">
        <v>20</v>
      </c>
      <c r="E77" s="4" t="s">
        <v>21</v>
      </c>
      <c r="F77" s="4" t="s">
        <v>22</v>
      </c>
      <c r="G77" s="4" t="s">
        <v>23</v>
      </c>
      <c r="H77" s="4" t="s">
        <v>24</v>
      </c>
      <c r="I77" s="4" t="s">
        <v>25</v>
      </c>
      <c r="J77" s="4" t="s">
        <v>26</v>
      </c>
      <c r="K77" s="4" t="s">
        <v>27</v>
      </c>
      <c r="L77" s="4" t="s">
        <v>28</v>
      </c>
      <c r="M77" s="4" t="s">
        <v>29</v>
      </c>
      <c r="N77" s="4" t="s">
        <v>30</v>
      </c>
      <c r="O77" s="4" t="s">
        <v>31</v>
      </c>
      <c r="P77" s="4" t="s">
        <v>32</v>
      </c>
    </row>
    <row r="78" spans="1:16" x14ac:dyDescent="0.3">
      <c r="A78" s="8" t="s">
        <v>13</v>
      </c>
      <c r="B78" s="8" t="s">
        <v>48</v>
      </c>
      <c r="C78" s="2">
        <v>0.16874558719698801</v>
      </c>
      <c r="D78" s="2">
        <v>8.0749093838099098E-2</v>
      </c>
      <c r="E78" s="2">
        <v>8.7385876653624003E-2</v>
      </c>
      <c r="F78" s="2">
        <v>0.10315284441398199</v>
      </c>
      <c r="G78" s="2">
        <v>0.12674743709226499</v>
      </c>
      <c r="H78" s="2">
        <v>8.6710780259167397E-2</v>
      </c>
      <c r="I78" s="2">
        <v>0.106050995813776</v>
      </c>
      <c r="J78" s="2">
        <v>0.12386741598807199</v>
      </c>
      <c r="K78" s="2">
        <v>8.0518420246963998E-2</v>
      </c>
      <c r="L78" s="2">
        <v>0.16613146958821301</v>
      </c>
      <c r="M78" s="2">
        <v>0.13930509435490401</v>
      </c>
      <c r="N78" s="2">
        <v>-3.54730930546669E-2</v>
      </c>
      <c r="O78" s="3">
        <v>0.38463108480457198</v>
      </c>
      <c r="P78" s="3">
        <v>1.5280417365381</v>
      </c>
    </row>
    <row r="79" spans="1:16" x14ac:dyDescent="0.3">
      <c r="A79" s="8" t="s">
        <v>13</v>
      </c>
      <c r="B79" s="8" t="s">
        <v>49</v>
      </c>
      <c r="C79" s="2">
        <v>6.5432700113654804E-2</v>
      </c>
      <c r="D79" s="2">
        <v>-3.2688204815604999E-2</v>
      </c>
      <c r="E79" s="2">
        <v>5.5139818826309599E-3</v>
      </c>
      <c r="F79" s="2">
        <v>-2.89071680376028E-2</v>
      </c>
      <c r="G79" s="2">
        <v>7.1313326879638594E-2</v>
      </c>
      <c r="H79" s="2">
        <v>5.9864457831325303E-2</v>
      </c>
      <c r="I79" s="2">
        <v>0.14124333925399599</v>
      </c>
      <c r="J79" s="2">
        <v>9.5312208180290098E-2</v>
      </c>
      <c r="K79" s="2">
        <v>9.6908036830737704E-2</v>
      </c>
      <c r="L79" s="2">
        <v>0.14378983367013801</v>
      </c>
      <c r="M79" s="2">
        <v>0.14600887922442701</v>
      </c>
      <c r="N79" s="2">
        <v>5.3445072538245597E-2</v>
      </c>
      <c r="O79" s="3">
        <v>0.51466409003069202</v>
      </c>
      <c r="P79" s="3">
        <v>1.09917290271761</v>
      </c>
    </row>
    <row r="80" spans="1:16" x14ac:dyDescent="0.3">
      <c r="A80" s="8" t="s">
        <v>13</v>
      </c>
      <c r="B80" s="8" t="s">
        <v>50</v>
      </c>
      <c r="C80" s="2">
        <v>6.0180412371134001E-2</v>
      </c>
      <c r="D80" s="2">
        <v>8.5085693448401604E-3</v>
      </c>
      <c r="E80" s="2">
        <v>1.20525491141376E-3</v>
      </c>
      <c r="F80" s="2">
        <v>3.8521728662573702E-2</v>
      </c>
      <c r="G80" s="2">
        <v>2.8399211776979301E-2</v>
      </c>
      <c r="H80" s="2">
        <v>2.35572587917042E-2</v>
      </c>
      <c r="I80" s="2">
        <v>2.3675806629225901E-2</v>
      </c>
      <c r="J80" s="2">
        <v>3.7973321858863998E-2</v>
      </c>
      <c r="K80" s="2">
        <v>5.1611565965384999E-2</v>
      </c>
      <c r="L80" s="2">
        <v>8.1600473046220603E-2</v>
      </c>
      <c r="M80" s="2">
        <v>7.9088838268792705E-2</v>
      </c>
      <c r="N80" s="2">
        <v>3.5801739424132402E-2</v>
      </c>
      <c r="O80" s="3">
        <v>0.271323453207586</v>
      </c>
      <c r="P80" s="3">
        <v>0.478486199831264</v>
      </c>
    </row>
    <row r="81" spans="1:16" x14ac:dyDescent="0.3">
      <c r="A81" s="8" t="s">
        <v>13</v>
      </c>
      <c r="B81" s="8" t="s">
        <v>51</v>
      </c>
      <c r="C81" s="2">
        <v>1.9304200254560901E-2</v>
      </c>
      <c r="D81" s="2">
        <v>-1.10301768990635E-2</v>
      </c>
      <c r="E81" s="2">
        <v>-1.43097643097643E-2</v>
      </c>
      <c r="F81" s="2">
        <v>2.8181041844577301E-2</v>
      </c>
      <c r="G81" s="2">
        <v>4.7342192691029898E-2</v>
      </c>
      <c r="H81" s="2">
        <v>3.2712133227597098E-2</v>
      </c>
      <c r="I81" s="2">
        <v>3.4363601459013203E-2</v>
      </c>
      <c r="J81" s="2">
        <v>5.0482553823311099E-2</v>
      </c>
      <c r="K81" s="2">
        <v>2.5795053003533599E-2</v>
      </c>
      <c r="L81" s="2">
        <v>6.0110230795728602E-2</v>
      </c>
      <c r="M81" s="2">
        <v>5.9301380991064197E-2</v>
      </c>
      <c r="N81" s="2">
        <v>3.3895705521472398E-2</v>
      </c>
      <c r="O81" s="3">
        <v>0.19098939929328601</v>
      </c>
      <c r="P81" s="3">
        <v>0.41856060606060602</v>
      </c>
    </row>
    <row r="82" spans="1:16" x14ac:dyDescent="0.3">
      <c r="A82" s="8" t="s">
        <v>13</v>
      </c>
      <c r="B82" s="8" t="s">
        <v>52</v>
      </c>
      <c r="C82" s="2">
        <v>-6.5859197577592704E-2</v>
      </c>
      <c r="D82" s="2">
        <v>-0.13209076175040499</v>
      </c>
      <c r="E82" s="2">
        <v>-6.2558356676003707E-2</v>
      </c>
      <c r="F82" s="2">
        <v>-1.9920318725099601E-3</v>
      </c>
      <c r="G82" s="2">
        <v>2.34530938123752E-2</v>
      </c>
      <c r="H82" s="2">
        <v>3.9492930277913202E-2</v>
      </c>
      <c r="I82" s="2">
        <v>5.7692307692307702E-2</v>
      </c>
      <c r="J82" s="2">
        <v>7.7605321507760505E-2</v>
      </c>
      <c r="K82" s="2">
        <v>7.2427983539094604E-2</v>
      </c>
      <c r="L82" s="2">
        <v>5.9861857252494197E-2</v>
      </c>
      <c r="M82" s="2">
        <v>9.5582910934105703E-2</v>
      </c>
      <c r="N82" s="2">
        <v>3.8334434897554497E-2</v>
      </c>
      <c r="O82" s="3">
        <v>0.29300411522633701</v>
      </c>
      <c r="P82" s="3">
        <v>0.46685340802987901</v>
      </c>
    </row>
    <row r="83" spans="1:16" x14ac:dyDescent="0.3">
      <c r="A83" s="8" t="s">
        <v>13</v>
      </c>
      <c r="B83" s="8" t="s">
        <v>53</v>
      </c>
      <c r="C83" s="2">
        <v>-0.12962962962963001</v>
      </c>
      <c r="D83" s="2">
        <v>-0.26276595744680897</v>
      </c>
      <c r="E83" s="2">
        <v>-0.317460317460317</v>
      </c>
      <c r="F83" s="2">
        <v>-8.4566596194503199E-2</v>
      </c>
      <c r="G83" s="2">
        <v>6.0046189376443397E-2</v>
      </c>
      <c r="H83" s="2">
        <v>9.8039215686274495E-2</v>
      </c>
      <c r="I83" s="2">
        <v>8.3333333333333301E-2</v>
      </c>
      <c r="J83" s="2">
        <v>8.4249084249084297E-2</v>
      </c>
      <c r="K83" s="2">
        <v>2.7027027027027001E-2</v>
      </c>
      <c r="L83" s="2">
        <v>6.5789473684210497E-3</v>
      </c>
      <c r="M83" s="2">
        <v>5.5555555555555601E-2</v>
      </c>
      <c r="N83" s="2">
        <v>4.4891640866873098E-2</v>
      </c>
      <c r="O83" s="3">
        <v>0.14020270270270299</v>
      </c>
      <c r="P83" s="3">
        <v>-2.5974025974026E-2</v>
      </c>
    </row>
    <row r="84" spans="1:16" x14ac:dyDescent="0.3">
      <c r="A84" s="8" t="s">
        <v>14</v>
      </c>
      <c r="B84" s="8" t="s">
        <v>48</v>
      </c>
      <c r="C84" s="2">
        <v>0.12745098039215699</v>
      </c>
      <c r="D84" s="2">
        <v>6.9565217391304293E-2</v>
      </c>
      <c r="E84" s="2">
        <v>5.2845528455284597E-2</v>
      </c>
      <c r="F84" s="2">
        <v>0.204633204633205</v>
      </c>
      <c r="G84" s="2">
        <v>-1.9230769230769201E-2</v>
      </c>
      <c r="H84" s="2">
        <v>8.8235294117647106E-2</v>
      </c>
      <c r="I84" s="2">
        <v>-3.9039039039038999E-2</v>
      </c>
      <c r="J84" s="2">
        <v>0.19062499999999999</v>
      </c>
      <c r="K84" s="2">
        <v>-4.9868766404199502E-2</v>
      </c>
      <c r="L84" s="2">
        <v>3.0386740331491701E-2</v>
      </c>
      <c r="M84" s="2">
        <v>3.4852546916890097E-2</v>
      </c>
      <c r="N84" s="2">
        <v>5.6994818652849701E-2</v>
      </c>
      <c r="O84" s="3">
        <v>7.0866141732283505E-2</v>
      </c>
      <c r="P84" s="3">
        <v>0.65853658536585402</v>
      </c>
    </row>
    <row r="85" spans="1:16" x14ac:dyDescent="0.3">
      <c r="A85" s="8" t="s">
        <v>14</v>
      </c>
      <c r="B85" s="8" t="s">
        <v>49</v>
      </c>
      <c r="C85" s="2">
        <v>2.7972027972028E-2</v>
      </c>
      <c r="D85" s="2">
        <v>-2.3809523809523801E-2</v>
      </c>
      <c r="E85" s="2">
        <v>1.74216027874564E-2</v>
      </c>
      <c r="F85" s="2">
        <v>-2.3972602739725998E-2</v>
      </c>
      <c r="G85" s="2">
        <v>0.12280701754386</v>
      </c>
      <c r="H85" s="2">
        <v>0.19375000000000001</v>
      </c>
      <c r="I85" s="2">
        <v>0.112565445026178</v>
      </c>
      <c r="J85" s="2">
        <v>0.08</v>
      </c>
      <c r="K85" s="2">
        <v>0.16557734204793001</v>
      </c>
      <c r="L85" s="2">
        <v>8.5981308411214999E-2</v>
      </c>
      <c r="M85" s="2">
        <v>0.130808950086059</v>
      </c>
      <c r="N85" s="2">
        <v>6.0882800608828003E-3</v>
      </c>
      <c r="O85" s="3">
        <v>0.44008714596949899</v>
      </c>
      <c r="P85" s="3">
        <v>1.3031358885017399</v>
      </c>
    </row>
    <row r="86" spans="1:16" x14ac:dyDescent="0.3">
      <c r="A86" s="8" t="s">
        <v>14</v>
      </c>
      <c r="B86" s="8" t="s">
        <v>50</v>
      </c>
      <c r="C86" s="2">
        <v>5.4054054054054099E-2</v>
      </c>
      <c r="D86" s="2">
        <v>1.02564102564103E-2</v>
      </c>
      <c r="E86" s="2">
        <v>5.5837563451776699E-2</v>
      </c>
      <c r="F86" s="2">
        <v>-4.8076923076923097E-3</v>
      </c>
      <c r="G86" s="2">
        <v>-1.9323671497584499E-2</v>
      </c>
      <c r="H86" s="2">
        <v>0.108374384236453</v>
      </c>
      <c r="I86" s="2">
        <v>6.22222222222222E-2</v>
      </c>
      <c r="J86" s="2">
        <v>8.78661087866109E-2</v>
      </c>
      <c r="K86" s="2">
        <v>9.6153846153846201E-2</v>
      </c>
      <c r="L86" s="2">
        <v>-2.1052631578947399E-2</v>
      </c>
      <c r="M86" s="2">
        <v>1.7921146953405E-2</v>
      </c>
      <c r="N86" s="2">
        <v>0.105633802816901</v>
      </c>
      <c r="O86" s="3">
        <v>0.20769230769230801</v>
      </c>
      <c r="P86" s="3">
        <v>0.59390862944162404</v>
      </c>
    </row>
    <row r="87" spans="1:16" x14ac:dyDescent="0.3">
      <c r="A87" s="8" t="s">
        <v>14</v>
      </c>
      <c r="B87" s="8" t="s">
        <v>51</v>
      </c>
      <c r="C87" s="2">
        <v>-5.8064516129032302E-2</v>
      </c>
      <c r="D87" s="2">
        <v>-2.7397260273972601E-2</v>
      </c>
      <c r="E87" s="2">
        <v>0</v>
      </c>
      <c r="F87" s="2">
        <v>5.63380281690141E-2</v>
      </c>
      <c r="G87" s="2">
        <v>4.6666666666666697E-2</v>
      </c>
      <c r="H87" s="2">
        <v>-9.5541401273885398E-2</v>
      </c>
      <c r="I87" s="2">
        <v>4.2253521126760597E-2</v>
      </c>
      <c r="J87" s="2">
        <v>0</v>
      </c>
      <c r="K87" s="2">
        <v>8.7837837837837801E-2</v>
      </c>
      <c r="L87" s="2">
        <v>4.9689440993788803E-2</v>
      </c>
      <c r="M87" s="2">
        <v>9.4674556213017694E-2</v>
      </c>
      <c r="N87" s="2">
        <v>7.5675675675675694E-2</v>
      </c>
      <c r="O87" s="3">
        <v>0.34459459459459502</v>
      </c>
      <c r="P87" s="3">
        <v>0.40140845070422498</v>
      </c>
    </row>
    <row r="88" spans="1:16" x14ac:dyDescent="0.3">
      <c r="A88" s="8" t="s">
        <v>14</v>
      </c>
      <c r="B88" s="8" t="s">
        <v>52</v>
      </c>
      <c r="C88" s="2">
        <v>3.2258064516128997E-2</v>
      </c>
      <c r="D88" s="2">
        <v>-0.109375</v>
      </c>
      <c r="E88" s="2">
        <v>-0.157894736842105</v>
      </c>
      <c r="F88" s="2">
        <v>-4.1666666666666699E-2</v>
      </c>
      <c r="G88" s="2">
        <v>6.5217391304347797E-2</v>
      </c>
      <c r="H88" s="2">
        <v>0.14285714285714299</v>
      </c>
      <c r="I88" s="2">
        <v>0.125</v>
      </c>
      <c r="J88" s="2">
        <v>0.17460317460317501</v>
      </c>
      <c r="K88" s="2">
        <v>8.1081081081081099E-2</v>
      </c>
      <c r="L88" s="2">
        <v>-1.2500000000000001E-2</v>
      </c>
      <c r="M88" s="2">
        <v>-6.3291139240506306E-2</v>
      </c>
      <c r="N88" s="2">
        <v>-0.108108108108108</v>
      </c>
      <c r="O88" s="3">
        <v>-0.108108108108108</v>
      </c>
      <c r="P88" s="3">
        <v>0.157894736842105</v>
      </c>
    </row>
    <row r="89" spans="1:16" x14ac:dyDescent="0.3">
      <c r="A89" s="8" t="s">
        <v>14</v>
      </c>
      <c r="B89" s="8" t="s">
        <v>53</v>
      </c>
      <c r="C89" s="2">
        <v>0.125</v>
      </c>
      <c r="D89" s="2">
        <v>-0.48148148148148101</v>
      </c>
      <c r="E89" s="2">
        <v>-0.64285714285714302</v>
      </c>
      <c r="F89" s="2">
        <v>0</v>
      </c>
      <c r="G89" s="2">
        <v>0.2</v>
      </c>
      <c r="H89" s="2">
        <v>0.33333333333333298</v>
      </c>
      <c r="I89" s="2">
        <v>0</v>
      </c>
      <c r="J89" s="2">
        <v>-0.125</v>
      </c>
      <c r="K89" s="2">
        <v>0</v>
      </c>
      <c r="L89" s="2">
        <v>0.42857142857142899</v>
      </c>
      <c r="M89" s="2">
        <v>0.2</v>
      </c>
      <c r="N89" s="2">
        <v>-8.3333333333333301E-2</v>
      </c>
      <c r="O89" s="3">
        <v>0.57142857142857095</v>
      </c>
      <c r="P89" s="3">
        <v>-0.214285714285714</v>
      </c>
    </row>
    <row r="90" spans="1:16" x14ac:dyDescent="0.3">
      <c r="A90" s="8" t="s">
        <v>15</v>
      </c>
      <c r="B90" s="8" t="s">
        <v>48</v>
      </c>
      <c r="C90" s="2">
        <v>0.17002237136465301</v>
      </c>
      <c r="D90" s="2">
        <v>-2.8680688336520099E-2</v>
      </c>
      <c r="E90" s="2">
        <v>0.15748031496063</v>
      </c>
      <c r="F90" s="2">
        <v>0.13095238095238099</v>
      </c>
      <c r="G90" s="2">
        <v>8.2706766917293201E-2</v>
      </c>
      <c r="H90" s="2">
        <v>9.30555555555556E-2</v>
      </c>
      <c r="I90" s="2">
        <v>0.13722998729352001</v>
      </c>
      <c r="J90" s="2">
        <v>0.192178770949721</v>
      </c>
      <c r="K90" s="2">
        <v>-5.6232427366447998E-2</v>
      </c>
      <c r="L90" s="2">
        <v>7.0506454816285993E-2</v>
      </c>
      <c r="M90" s="2">
        <v>3.5250463821892397E-2</v>
      </c>
      <c r="N90" s="2">
        <v>1.34408602150538E-2</v>
      </c>
      <c r="O90" s="3">
        <v>5.9981255857544498E-2</v>
      </c>
      <c r="P90" s="3">
        <v>1.22637795275591</v>
      </c>
    </row>
    <row r="91" spans="1:16" x14ac:dyDescent="0.3">
      <c r="A91" s="8" t="s">
        <v>15</v>
      </c>
      <c r="B91" s="8" t="s">
        <v>49</v>
      </c>
      <c r="C91" s="2">
        <v>2.8497409326424899E-2</v>
      </c>
      <c r="D91" s="2">
        <v>-2.2670025188916899E-2</v>
      </c>
      <c r="E91" s="2">
        <v>-6.5721649484536099E-2</v>
      </c>
      <c r="F91" s="2">
        <v>5.5172413793103401E-3</v>
      </c>
      <c r="G91" s="2">
        <v>2.8806584362139901E-2</v>
      </c>
      <c r="H91" s="2">
        <v>8.0000000000000002E-3</v>
      </c>
      <c r="I91" s="2">
        <v>4.36507936507936E-2</v>
      </c>
      <c r="J91" s="2">
        <v>0.111533586818758</v>
      </c>
      <c r="K91" s="2">
        <v>0.129988597491448</v>
      </c>
      <c r="L91" s="2">
        <v>0.10292633703329999</v>
      </c>
      <c r="M91" s="2">
        <v>0.16651418115278999</v>
      </c>
      <c r="N91" s="2">
        <v>-1.8823529411764701E-2</v>
      </c>
      <c r="O91" s="3">
        <v>0.42645381984036501</v>
      </c>
      <c r="P91" s="3">
        <v>0.61211340206185605</v>
      </c>
    </row>
    <row r="92" spans="1:16" x14ac:dyDescent="0.3">
      <c r="A92" s="8" t="s">
        <v>15</v>
      </c>
      <c r="B92" s="8" t="s">
        <v>50</v>
      </c>
      <c r="C92" s="2">
        <v>5.2083333333333301E-2</v>
      </c>
      <c r="D92" s="2">
        <v>-3.1353135313531399E-2</v>
      </c>
      <c r="E92" s="2">
        <v>-3.57751277683135E-2</v>
      </c>
      <c r="F92" s="2">
        <v>-3.00353356890459E-2</v>
      </c>
      <c r="G92" s="2">
        <v>5.4644808743169399E-3</v>
      </c>
      <c r="H92" s="2">
        <v>-4.7101449275362299E-2</v>
      </c>
      <c r="I92" s="2">
        <v>2.4714828897338399E-2</v>
      </c>
      <c r="J92" s="2">
        <v>4.4526901669758798E-2</v>
      </c>
      <c r="K92" s="2">
        <v>5.1509769094138499E-2</v>
      </c>
      <c r="L92" s="2">
        <v>4.56081081081081E-2</v>
      </c>
      <c r="M92" s="2">
        <v>3.2310177705977398E-3</v>
      </c>
      <c r="N92" s="2">
        <v>-1.12721417069243E-2</v>
      </c>
      <c r="O92" s="3">
        <v>9.0586145648312605E-2</v>
      </c>
      <c r="P92" s="3">
        <v>4.5996592844974399E-2</v>
      </c>
    </row>
    <row r="93" spans="1:16" x14ac:dyDescent="0.3">
      <c r="A93" s="8" t="s">
        <v>15</v>
      </c>
      <c r="B93" s="8" t="s">
        <v>51</v>
      </c>
      <c r="C93" s="2">
        <v>-3.4965034965035002E-2</v>
      </c>
      <c r="D93" s="2">
        <v>-3.1400966183574901E-2</v>
      </c>
      <c r="E93" s="2">
        <v>-1.7456359102244402E-2</v>
      </c>
      <c r="F93" s="2">
        <v>3.8071065989847698E-2</v>
      </c>
      <c r="G93" s="2">
        <v>4.6454767726161403E-2</v>
      </c>
      <c r="H93" s="2">
        <v>1.16822429906542E-2</v>
      </c>
      <c r="I93" s="2">
        <v>-1.8475750577367198E-2</v>
      </c>
      <c r="J93" s="2">
        <v>2.5882352941176499E-2</v>
      </c>
      <c r="K93" s="2">
        <v>5.0458715596330299E-2</v>
      </c>
      <c r="L93" s="2">
        <v>2.1834061135371199E-2</v>
      </c>
      <c r="M93" s="2">
        <v>0</v>
      </c>
      <c r="N93" s="2">
        <v>-2.5641025641025599E-2</v>
      </c>
      <c r="O93" s="3">
        <v>4.5871559633027498E-2</v>
      </c>
      <c r="P93" s="3">
        <v>0.13715710723192001</v>
      </c>
    </row>
    <row r="94" spans="1:16" x14ac:dyDescent="0.3">
      <c r="A94" s="8" t="s">
        <v>15</v>
      </c>
      <c r="B94" s="8" t="s">
        <v>52</v>
      </c>
      <c r="C94" s="2">
        <v>-0.11224489795918401</v>
      </c>
      <c r="D94" s="2">
        <v>-0.114942528735632</v>
      </c>
      <c r="E94" s="2">
        <v>-0.18831168831168801</v>
      </c>
      <c r="F94" s="2">
        <v>-7.1999999999999995E-2</v>
      </c>
      <c r="G94" s="2">
        <v>8.6206896551724102E-3</v>
      </c>
      <c r="H94" s="2">
        <v>3.4188034188034198E-2</v>
      </c>
      <c r="I94" s="2">
        <v>0.13223140495867799</v>
      </c>
      <c r="J94" s="2">
        <v>0.109489051094891</v>
      </c>
      <c r="K94" s="2">
        <v>-3.2894736842105303E-2</v>
      </c>
      <c r="L94" s="2">
        <v>0.108843537414966</v>
      </c>
      <c r="M94" s="2">
        <v>1.22699386503067E-2</v>
      </c>
      <c r="N94" s="2">
        <v>1.21212121212121E-2</v>
      </c>
      <c r="O94" s="3">
        <v>9.8684210526315805E-2</v>
      </c>
      <c r="P94" s="3">
        <v>8.4415584415584402E-2</v>
      </c>
    </row>
    <row r="95" spans="1:16" x14ac:dyDescent="0.3">
      <c r="A95" s="8" t="s">
        <v>15</v>
      </c>
      <c r="B95" s="8" t="s">
        <v>53</v>
      </c>
      <c r="C95" s="2">
        <v>-0.125</v>
      </c>
      <c r="D95" s="2">
        <v>-0.26785714285714302</v>
      </c>
      <c r="E95" s="2">
        <v>-0.58536585365853699</v>
      </c>
      <c r="F95" s="2">
        <v>0</v>
      </c>
      <c r="G95" s="2">
        <v>0</v>
      </c>
      <c r="H95" s="2">
        <v>0</v>
      </c>
      <c r="I95" s="2">
        <v>-0.11764705882352899</v>
      </c>
      <c r="J95" s="2">
        <v>0.133333333333333</v>
      </c>
      <c r="K95" s="2">
        <v>0.23529411764705899</v>
      </c>
      <c r="L95" s="2">
        <v>4.7619047619047603E-2</v>
      </c>
      <c r="M95" s="2">
        <v>-9.0909090909090898E-2</v>
      </c>
      <c r="N95" s="2">
        <v>-0.1</v>
      </c>
      <c r="O95" s="3">
        <v>5.8823529411764698E-2</v>
      </c>
      <c r="P95" s="3">
        <v>-0.56097560975609795</v>
      </c>
    </row>
    <row r="96" spans="1:16" x14ac:dyDescent="0.3">
      <c r="A96" s="8" t="s">
        <v>16</v>
      </c>
      <c r="B96" s="8" t="s">
        <v>48</v>
      </c>
      <c r="C96" s="2">
        <v>-7.7205882352941194E-2</v>
      </c>
      <c r="D96" s="2">
        <v>0.163346613545817</v>
      </c>
      <c r="E96" s="2">
        <v>7.5342465753424695E-2</v>
      </c>
      <c r="F96" s="2">
        <v>7.6433121019108305E-2</v>
      </c>
      <c r="G96" s="2">
        <v>-4.1420118343195297E-2</v>
      </c>
      <c r="H96" s="2">
        <v>0.265432098765432</v>
      </c>
      <c r="I96" s="2">
        <v>0.104878048780488</v>
      </c>
      <c r="J96" s="2">
        <v>-3.9735099337748297E-2</v>
      </c>
      <c r="K96" s="2">
        <v>0.16551724137931001</v>
      </c>
      <c r="L96" s="2">
        <v>0.116370808678501</v>
      </c>
      <c r="M96" s="2">
        <v>0.192579505300353</v>
      </c>
      <c r="N96" s="2">
        <v>-2.9629629629629602E-3</v>
      </c>
      <c r="O96" s="3">
        <v>0.54712643678160899</v>
      </c>
      <c r="P96" s="3">
        <v>1.3047945205479501</v>
      </c>
    </row>
    <row r="97" spans="1:16" x14ac:dyDescent="0.3">
      <c r="A97" s="8" t="s">
        <v>16</v>
      </c>
      <c r="B97" s="8" t="s">
        <v>49</v>
      </c>
      <c r="C97" s="2">
        <v>1.7656500802568201E-2</v>
      </c>
      <c r="D97" s="2">
        <v>-8.5173501577287106E-2</v>
      </c>
      <c r="E97" s="2">
        <v>-8.1034482758620699E-2</v>
      </c>
      <c r="F97" s="2">
        <v>0.105065666041276</v>
      </c>
      <c r="G97" s="2">
        <v>0.103565365025467</v>
      </c>
      <c r="H97" s="2">
        <v>-9.2307692307692299E-3</v>
      </c>
      <c r="I97" s="2">
        <v>0.110248447204969</v>
      </c>
      <c r="J97" s="2">
        <v>0.138461538461538</v>
      </c>
      <c r="K97" s="2">
        <v>9.7051597051596994E-2</v>
      </c>
      <c r="L97" s="2">
        <v>0.14893617021276601</v>
      </c>
      <c r="M97" s="2">
        <v>0.113060428849903</v>
      </c>
      <c r="N97" s="2">
        <v>8.1436077057793294E-2</v>
      </c>
      <c r="O97" s="3">
        <v>0.51719901719901695</v>
      </c>
      <c r="P97" s="3">
        <v>1.1293103448275901</v>
      </c>
    </row>
    <row r="98" spans="1:16" x14ac:dyDescent="0.3">
      <c r="A98" s="8" t="s">
        <v>16</v>
      </c>
      <c r="B98" s="8" t="s">
        <v>50</v>
      </c>
      <c r="C98" s="2">
        <v>8.3333333333333301E-2</v>
      </c>
      <c r="D98" s="2">
        <v>-2.9106029106029101E-2</v>
      </c>
      <c r="E98" s="2">
        <v>2.1413276231263399E-2</v>
      </c>
      <c r="F98" s="2">
        <v>1.88679245283019E-2</v>
      </c>
      <c r="G98" s="2">
        <v>8.23045267489712E-3</v>
      </c>
      <c r="H98" s="2">
        <v>-1.4285714285714299E-2</v>
      </c>
      <c r="I98" s="2">
        <v>-4.1407867494824002E-3</v>
      </c>
      <c r="J98" s="2">
        <v>6.4449064449064494E-2</v>
      </c>
      <c r="K98" s="2">
        <v>6.640625E-2</v>
      </c>
      <c r="L98" s="2">
        <v>5.8608058608058601E-2</v>
      </c>
      <c r="M98" s="2">
        <v>7.6124567474048402E-2</v>
      </c>
      <c r="N98" s="2">
        <v>0.15112540192925999</v>
      </c>
      <c r="O98" s="3">
        <v>0.3984375</v>
      </c>
      <c r="P98" s="3">
        <v>0.53319057815845805</v>
      </c>
    </row>
    <row r="99" spans="1:16" x14ac:dyDescent="0.3">
      <c r="A99" s="8" t="s">
        <v>16</v>
      </c>
      <c r="B99" s="8" t="s">
        <v>51</v>
      </c>
      <c r="C99" s="2">
        <v>-8.1081081081081099E-2</v>
      </c>
      <c r="D99" s="2">
        <v>1.30718954248366E-2</v>
      </c>
      <c r="E99" s="2">
        <v>7.4193548387096797E-2</v>
      </c>
      <c r="F99" s="2">
        <v>-3.0030030030029999E-3</v>
      </c>
      <c r="G99" s="2">
        <v>2.1084337349397599E-2</v>
      </c>
      <c r="H99" s="2">
        <v>-2.9498525073746298E-2</v>
      </c>
      <c r="I99" s="2">
        <v>3.0395136778115501E-3</v>
      </c>
      <c r="J99" s="2">
        <v>-3.3333333333333298E-2</v>
      </c>
      <c r="K99" s="2">
        <v>2.1943573667711599E-2</v>
      </c>
      <c r="L99" s="2">
        <v>9.2024539877300596E-2</v>
      </c>
      <c r="M99" s="2">
        <v>9.5505617977528101E-2</v>
      </c>
      <c r="N99" s="2">
        <v>2.0512820512820499E-2</v>
      </c>
      <c r="O99" s="3">
        <v>0.24764890282131699</v>
      </c>
      <c r="P99" s="3">
        <v>0.28387096774193499</v>
      </c>
    </row>
    <row r="100" spans="1:16" x14ac:dyDescent="0.3">
      <c r="A100" s="8" t="s">
        <v>16</v>
      </c>
      <c r="B100" s="8" t="s">
        <v>52</v>
      </c>
      <c r="C100" s="2">
        <v>-5.2631578947368397E-2</v>
      </c>
      <c r="D100" s="2">
        <v>-8.3333333333333301E-2</v>
      </c>
      <c r="E100" s="2">
        <v>-9.8484848484848495E-2</v>
      </c>
      <c r="F100" s="2">
        <v>7.5630252100840303E-2</v>
      </c>
      <c r="G100" s="2">
        <v>0.109375</v>
      </c>
      <c r="H100" s="2">
        <v>-3.5211267605633798E-2</v>
      </c>
      <c r="I100" s="2">
        <v>0.102189781021898</v>
      </c>
      <c r="J100" s="2">
        <v>3.3112582781456998E-2</v>
      </c>
      <c r="K100" s="2">
        <v>8.9743589743589702E-2</v>
      </c>
      <c r="L100" s="2">
        <v>5.29411764705882E-2</v>
      </c>
      <c r="M100" s="2">
        <v>-1.67597765363128E-2</v>
      </c>
      <c r="N100" s="2">
        <v>6.8181818181818205E-2</v>
      </c>
      <c r="O100" s="3">
        <v>0.20512820512820501</v>
      </c>
      <c r="P100" s="3">
        <v>0.42424242424242398</v>
      </c>
    </row>
    <row r="101" spans="1:16" x14ac:dyDescent="0.3">
      <c r="A101" s="8" t="s">
        <v>16</v>
      </c>
      <c r="B101" s="8" t="s">
        <v>53</v>
      </c>
      <c r="C101" s="2">
        <v>-3.77358490566038E-2</v>
      </c>
      <c r="D101" s="2">
        <v>-0.35294117647058798</v>
      </c>
      <c r="E101" s="2">
        <v>-0.27272727272727298</v>
      </c>
      <c r="F101" s="2">
        <v>0</v>
      </c>
      <c r="G101" s="2">
        <v>0</v>
      </c>
      <c r="H101" s="2">
        <v>8.3333333333333301E-2</v>
      </c>
      <c r="I101" s="2">
        <v>7.69230769230769E-2</v>
      </c>
      <c r="J101" s="2">
        <v>0.17857142857142899</v>
      </c>
      <c r="K101" s="2">
        <v>3.03030303030303E-2</v>
      </c>
      <c r="L101" s="2">
        <v>5.8823529411764698E-2</v>
      </c>
      <c r="M101" s="2">
        <v>0</v>
      </c>
      <c r="N101" s="2">
        <v>0.11111111111111099</v>
      </c>
      <c r="O101" s="3">
        <v>0.21212121212121199</v>
      </c>
      <c r="P101" s="3">
        <v>0.21212121212121199</v>
      </c>
    </row>
    <row r="102" spans="1:16" x14ac:dyDescent="0.3">
      <c r="A102" s="8" t="s">
        <v>17</v>
      </c>
      <c r="B102" s="8" t="s">
        <v>48</v>
      </c>
      <c r="C102" s="2">
        <v>-2.4242424242424201E-2</v>
      </c>
      <c r="D102" s="2">
        <v>1.8633540372670801E-2</v>
      </c>
      <c r="E102" s="2">
        <v>-0.36788617886178898</v>
      </c>
      <c r="F102" s="2">
        <v>-0.154340836012862</v>
      </c>
      <c r="G102" s="2">
        <v>0.14068441064638801</v>
      </c>
      <c r="H102" s="2">
        <v>0.34</v>
      </c>
      <c r="I102" s="2">
        <v>0.93407960199005002</v>
      </c>
      <c r="J102" s="2">
        <v>5.7234726688102901E-2</v>
      </c>
      <c r="K102" s="2">
        <v>0.26885644768856398</v>
      </c>
      <c r="L102" s="2">
        <v>0.50479386385426706</v>
      </c>
      <c r="M102" s="2">
        <v>0.41701178719337401</v>
      </c>
      <c r="N102" s="2">
        <v>0.50966726618705005</v>
      </c>
      <c r="O102" s="3">
        <v>3.0845498783454999</v>
      </c>
      <c r="P102" s="3">
        <v>5.8241869918699196</v>
      </c>
    </row>
    <row r="103" spans="1:16" x14ac:dyDescent="0.3">
      <c r="A103" s="8" t="s">
        <v>17</v>
      </c>
      <c r="B103" s="8" t="s">
        <v>49</v>
      </c>
      <c r="C103" s="2">
        <v>-0.141778523489933</v>
      </c>
      <c r="D103" s="2">
        <v>-0.14695340501792101</v>
      </c>
      <c r="E103" s="2">
        <v>-0.36592818945760103</v>
      </c>
      <c r="F103" s="2">
        <v>-0.275301204819277</v>
      </c>
      <c r="G103" s="2">
        <v>1.49625935162095E-2</v>
      </c>
      <c r="H103" s="2">
        <v>0.15479115479115499</v>
      </c>
      <c r="I103" s="2">
        <v>0.46170212765957402</v>
      </c>
      <c r="J103" s="2">
        <v>0.37117903930131002</v>
      </c>
      <c r="K103" s="2">
        <v>0.19745222929936301</v>
      </c>
      <c r="L103" s="2">
        <v>-0.122340425531915</v>
      </c>
      <c r="M103" s="2">
        <v>0.50134680134680099</v>
      </c>
      <c r="N103" s="2">
        <v>0.45010091948867498</v>
      </c>
      <c r="O103" s="3">
        <v>1.28803963198868</v>
      </c>
      <c r="P103" s="3">
        <v>1.46982429335371</v>
      </c>
    </row>
    <row r="104" spans="1:16" x14ac:dyDescent="0.3">
      <c r="A104" s="8" t="s">
        <v>17</v>
      </c>
      <c r="B104" s="8" t="s">
        <v>50</v>
      </c>
      <c r="C104" s="2">
        <v>-0.16136631330977599</v>
      </c>
      <c r="D104" s="2">
        <v>-0.27949438202247201</v>
      </c>
      <c r="E104" s="2">
        <v>-0.39961013645224203</v>
      </c>
      <c r="F104" s="2">
        <v>-0.28787878787878801</v>
      </c>
      <c r="G104" s="2">
        <v>-1.2158054711246201E-2</v>
      </c>
      <c r="H104" s="2">
        <v>0.133846153846154</v>
      </c>
      <c r="I104" s="2">
        <v>8.8195386702849404E-2</v>
      </c>
      <c r="J104" s="2">
        <v>0.44139650872817998</v>
      </c>
      <c r="K104" s="2">
        <v>0.15484429065743899</v>
      </c>
      <c r="L104" s="2">
        <v>-0.164044943820225</v>
      </c>
      <c r="M104" s="2">
        <v>0.19623655913978499</v>
      </c>
      <c r="N104" s="2">
        <v>0.25318352059925098</v>
      </c>
      <c r="O104" s="3">
        <v>0.44723183391003501</v>
      </c>
      <c r="P104" s="3">
        <v>8.7069525666016903E-2</v>
      </c>
    </row>
    <row r="105" spans="1:16" x14ac:dyDescent="0.3">
      <c r="A105" s="8" t="s">
        <v>17</v>
      </c>
      <c r="B105" s="8" t="s">
        <v>51</v>
      </c>
      <c r="C105" s="2">
        <v>-0.15276893698281299</v>
      </c>
      <c r="D105" s="2">
        <v>-0.32231404958677701</v>
      </c>
      <c r="E105" s="2">
        <v>-0.43791574279379197</v>
      </c>
      <c r="F105" s="2">
        <v>-0.218934911242604</v>
      </c>
      <c r="G105" s="2">
        <v>-5.0505050505050501E-3</v>
      </c>
      <c r="H105" s="2">
        <v>-4.3147208121827402E-2</v>
      </c>
      <c r="I105" s="2">
        <v>2.3872679045092798E-2</v>
      </c>
      <c r="J105" s="2">
        <v>0.17875647668393799</v>
      </c>
      <c r="K105" s="2">
        <v>0.13406593406593401</v>
      </c>
      <c r="L105" s="2">
        <v>-8.1395348837209294E-2</v>
      </c>
      <c r="M105" s="2">
        <v>5.6962025316455701E-2</v>
      </c>
      <c r="N105" s="2">
        <v>-5.1896207584830302E-2</v>
      </c>
      <c r="O105" s="3">
        <v>4.3956043956044001E-2</v>
      </c>
      <c r="P105" s="3">
        <v>-0.47339246119733902</v>
      </c>
    </row>
    <row r="106" spans="1:16" x14ac:dyDescent="0.3">
      <c r="A106" s="8" t="s">
        <v>17</v>
      </c>
      <c r="B106" s="8" t="s">
        <v>52</v>
      </c>
      <c r="C106" s="2">
        <v>-0.17897727272727301</v>
      </c>
      <c r="D106" s="2">
        <v>-0.35986159169550203</v>
      </c>
      <c r="E106" s="2">
        <v>-0.50540540540540502</v>
      </c>
      <c r="F106" s="2">
        <v>-0.191256830601093</v>
      </c>
      <c r="G106" s="2">
        <v>-0.108108108108108</v>
      </c>
      <c r="H106" s="2">
        <v>6.8181818181818205E-2</v>
      </c>
      <c r="I106" s="2">
        <v>0.15602836879432599</v>
      </c>
      <c r="J106" s="2">
        <v>0.23312883435582801</v>
      </c>
      <c r="K106" s="2">
        <v>2.9850746268656699E-2</v>
      </c>
      <c r="L106" s="2">
        <v>-0.11111111111111099</v>
      </c>
      <c r="M106" s="2">
        <v>9.2391304347826095E-2</v>
      </c>
      <c r="N106" s="2">
        <v>0</v>
      </c>
      <c r="O106" s="3">
        <v>0</v>
      </c>
      <c r="P106" s="3">
        <v>-0.45675675675675698</v>
      </c>
    </row>
    <row r="107" spans="1:16" x14ac:dyDescent="0.3">
      <c r="A107" s="8" t="s">
        <v>17</v>
      </c>
      <c r="B107" s="8" t="s">
        <v>53</v>
      </c>
      <c r="C107" s="2">
        <v>-0.141975308641975</v>
      </c>
      <c r="D107" s="2">
        <v>-0.388489208633094</v>
      </c>
      <c r="E107" s="2">
        <v>-0.58823529411764697</v>
      </c>
      <c r="F107" s="2">
        <v>-0.114285714285714</v>
      </c>
      <c r="G107" s="2">
        <v>-0.12903225806451599</v>
      </c>
      <c r="H107" s="2">
        <v>0.148148148148148</v>
      </c>
      <c r="I107" s="2">
        <v>0.19354838709677399</v>
      </c>
      <c r="J107" s="2">
        <v>0.18918918918918901</v>
      </c>
      <c r="K107" s="2">
        <v>-0.204545454545455</v>
      </c>
      <c r="L107" s="2">
        <v>-2.8571428571428598E-2</v>
      </c>
      <c r="M107" s="2">
        <v>2.9411764705882401E-2</v>
      </c>
      <c r="N107" s="2">
        <v>-5.7142857142857099E-2</v>
      </c>
      <c r="O107" s="3">
        <v>-0.25</v>
      </c>
      <c r="P107" s="3">
        <v>-0.61176470588235299</v>
      </c>
    </row>
    <row r="108" spans="1:16" x14ac:dyDescent="0.3">
      <c r="A108" s="11" t="s">
        <v>18</v>
      </c>
      <c r="B108" s="11" t="s">
        <v>18</v>
      </c>
      <c r="C108" s="3">
        <v>1.15360369825594E-2</v>
      </c>
      <c r="D108" s="3">
        <v>-5.1330522029954903E-2</v>
      </c>
      <c r="E108" s="3">
        <v>-5.4633441359376402E-2</v>
      </c>
      <c r="F108" s="3">
        <v>-2.5478887267505199E-3</v>
      </c>
      <c r="G108" s="3">
        <v>5.84028051923925E-2</v>
      </c>
      <c r="H108" s="3">
        <v>5.7505814208609403E-2</v>
      </c>
      <c r="I108" s="3">
        <v>0.108570717234797</v>
      </c>
      <c r="J108" s="3">
        <v>9.9715526276388702E-2</v>
      </c>
      <c r="K108" s="3">
        <v>8.4734513274336301E-2</v>
      </c>
      <c r="L108" s="3">
        <v>0.106339917475957</v>
      </c>
      <c r="M108" s="3">
        <v>0.14414963767602099</v>
      </c>
      <c r="N108" s="3">
        <v>8.0178974244565104E-2</v>
      </c>
      <c r="O108" s="3">
        <v>0.48316882232811398</v>
      </c>
      <c r="P108" s="3">
        <v>0.90836033984409204</v>
      </c>
    </row>
    <row r="109" spans="1:16" x14ac:dyDescent="0.3">
      <c r="A109" s="15"/>
      <c r="B109" s="15"/>
    </row>
    <row r="110" spans="1:16" x14ac:dyDescent="0.3">
      <c r="A110" s="13" t="s">
        <v>42</v>
      </c>
      <c r="B110" s="15"/>
    </row>
    <row r="111" spans="1:16" x14ac:dyDescent="0.3">
      <c r="A111" s="14" t="s">
        <v>43</v>
      </c>
      <c r="B111" s="15"/>
    </row>
    <row r="112" spans="1:16" x14ac:dyDescent="0.3">
      <c r="A112" s="14" t="s">
        <v>44</v>
      </c>
      <c r="B112" s="15"/>
    </row>
    <row r="113" spans="1:2" x14ac:dyDescent="0.3">
      <c r="A113" s="14" t="s">
        <v>45</v>
      </c>
      <c r="B113" s="15"/>
    </row>
    <row r="114" spans="1:2" x14ac:dyDescent="0.3">
      <c r="A114" s="14" t="s">
        <v>46</v>
      </c>
      <c r="B114" s="15"/>
    </row>
    <row r="115" spans="1:2" x14ac:dyDescent="0.3">
      <c r="A115" s="14" t="s">
        <v>47</v>
      </c>
      <c r="B115" s="15"/>
    </row>
    <row r="116" spans="1:2" x14ac:dyDescent="0.3">
      <c r="A116" s="14" t="s">
        <v>56</v>
      </c>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42:O42"/>
    <mergeCell ref="C76:N7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178</v>
      </c>
      <c r="B1" s="15"/>
    </row>
    <row r="2" spans="1:15" ht="15.6" x14ac:dyDescent="0.3">
      <c r="A2" s="12" t="s">
        <v>176</v>
      </c>
      <c r="B2" s="15"/>
    </row>
    <row r="3" spans="1:15" ht="15.6" x14ac:dyDescent="0.3">
      <c r="A3" s="12" t="s">
        <v>35</v>
      </c>
      <c r="B3" s="15"/>
    </row>
    <row r="4" spans="1:15" ht="15.6" x14ac:dyDescent="0.3">
      <c r="A4" s="12" t="s">
        <v>60</v>
      </c>
      <c r="B4" s="15"/>
    </row>
    <row r="5" spans="1:15" x14ac:dyDescent="0.3">
      <c r="A5" s="15"/>
      <c r="B5" s="15"/>
    </row>
    <row r="6" spans="1:15" x14ac:dyDescent="0.3">
      <c r="A6" s="16" t="str">
        <f>HYPERLINK("#'Table of contents'!A47",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57</v>
      </c>
      <c r="C9" s="1">
        <v>13449</v>
      </c>
      <c r="D9" s="1">
        <v>14530</v>
      </c>
      <c r="E9" s="1">
        <v>14620</v>
      </c>
      <c r="F9" s="1">
        <v>14858</v>
      </c>
      <c r="G9" s="1">
        <v>15013</v>
      </c>
      <c r="H9" s="1">
        <v>16195</v>
      </c>
      <c r="I9" s="1">
        <v>17142</v>
      </c>
      <c r="J9" s="1">
        <v>18480</v>
      </c>
      <c r="K9" s="1">
        <v>19979</v>
      </c>
      <c r="L9" s="1">
        <v>21514</v>
      </c>
      <c r="M9" s="1">
        <v>24562</v>
      </c>
      <c r="N9" s="1">
        <v>28035</v>
      </c>
      <c r="O9" s="1">
        <v>29277</v>
      </c>
    </row>
    <row r="10" spans="1:15" x14ac:dyDescent="0.3">
      <c r="A10" s="7" t="s">
        <v>13</v>
      </c>
      <c r="B10" s="7" t="s">
        <v>58</v>
      </c>
      <c r="C10" s="1">
        <v>19314</v>
      </c>
      <c r="D10" s="1">
        <v>20000</v>
      </c>
      <c r="E10" s="1">
        <v>19326</v>
      </c>
      <c r="F10" s="1">
        <v>19215</v>
      </c>
      <c r="G10" s="1">
        <v>19701</v>
      </c>
      <c r="H10" s="1">
        <v>20765</v>
      </c>
      <c r="I10" s="1">
        <v>21742</v>
      </c>
      <c r="J10" s="1">
        <v>23787</v>
      </c>
      <c r="K10" s="1">
        <v>25745</v>
      </c>
      <c r="L10" s="1">
        <v>27540</v>
      </c>
      <c r="M10" s="1">
        <v>30363</v>
      </c>
      <c r="N10" s="1">
        <v>33364</v>
      </c>
      <c r="O10" s="1">
        <v>33765</v>
      </c>
    </row>
    <row r="11" spans="1:15" x14ac:dyDescent="0.3">
      <c r="A11" s="7" t="s">
        <v>14</v>
      </c>
      <c r="B11" s="7" t="s">
        <v>57</v>
      </c>
      <c r="C11" s="1">
        <v>491</v>
      </c>
      <c r="D11" s="1">
        <v>509</v>
      </c>
      <c r="E11" s="1">
        <v>520</v>
      </c>
      <c r="F11" s="1">
        <v>516</v>
      </c>
      <c r="G11" s="1">
        <v>562</v>
      </c>
      <c r="H11" s="1">
        <v>571</v>
      </c>
      <c r="I11" s="1">
        <v>627</v>
      </c>
      <c r="J11" s="1">
        <v>647</v>
      </c>
      <c r="K11" s="1">
        <v>721</v>
      </c>
      <c r="L11" s="1">
        <v>762</v>
      </c>
      <c r="M11" s="1">
        <v>810</v>
      </c>
      <c r="N11" s="1">
        <v>860</v>
      </c>
      <c r="O11" s="1">
        <v>914</v>
      </c>
    </row>
    <row r="12" spans="1:15" x14ac:dyDescent="0.3">
      <c r="A12" s="7" t="s">
        <v>14</v>
      </c>
      <c r="B12" s="7" t="s">
        <v>58</v>
      </c>
      <c r="C12" s="1">
        <v>425</v>
      </c>
      <c r="D12" s="1">
        <v>447</v>
      </c>
      <c r="E12" s="1">
        <v>423</v>
      </c>
      <c r="F12" s="1">
        <v>438</v>
      </c>
      <c r="G12" s="1">
        <v>443</v>
      </c>
      <c r="H12" s="1">
        <v>470</v>
      </c>
      <c r="I12" s="1">
        <v>519</v>
      </c>
      <c r="J12" s="1">
        <v>556</v>
      </c>
      <c r="K12" s="1">
        <v>608</v>
      </c>
      <c r="L12" s="1">
        <v>668</v>
      </c>
      <c r="M12" s="1">
        <v>681</v>
      </c>
      <c r="N12" s="1">
        <v>738</v>
      </c>
      <c r="O12" s="1">
        <v>745</v>
      </c>
    </row>
    <row r="13" spans="1:15" x14ac:dyDescent="0.3">
      <c r="A13" s="7" t="s">
        <v>15</v>
      </c>
      <c r="B13" s="7" t="s">
        <v>57</v>
      </c>
      <c r="C13" s="1">
        <v>1323</v>
      </c>
      <c r="D13" s="1">
        <v>1378</v>
      </c>
      <c r="E13" s="1">
        <v>1337</v>
      </c>
      <c r="F13" s="1">
        <v>1286</v>
      </c>
      <c r="G13" s="1">
        <v>1330</v>
      </c>
      <c r="H13" s="1">
        <v>1374</v>
      </c>
      <c r="I13" s="1">
        <v>1429</v>
      </c>
      <c r="J13" s="1">
        <v>1513</v>
      </c>
      <c r="K13" s="1">
        <v>1667</v>
      </c>
      <c r="L13" s="1">
        <v>1696</v>
      </c>
      <c r="M13" s="1">
        <v>1800</v>
      </c>
      <c r="N13" s="1">
        <v>1930</v>
      </c>
      <c r="O13" s="1">
        <v>1970</v>
      </c>
    </row>
    <row r="14" spans="1:15" x14ac:dyDescent="0.3">
      <c r="A14" s="7" t="s">
        <v>15</v>
      </c>
      <c r="B14" s="7" t="s">
        <v>58</v>
      </c>
      <c r="C14" s="1">
        <v>1161</v>
      </c>
      <c r="D14" s="1">
        <v>1189</v>
      </c>
      <c r="E14" s="1">
        <v>1130</v>
      </c>
      <c r="F14" s="1">
        <v>1129</v>
      </c>
      <c r="G14" s="1">
        <v>1155</v>
      </c>
      <c r="H14" s="1">
        <v>1210</v>
      </c>
      <c r="I14" s="1">
        <v>1211</v>
      </c>
      <c r="J14" s="1">
        <v>1287</v>
      </c>
      <c r="K14" s="1">
        <v>1445</v>
      </c>
      <c r="L14" s="1">
        <v>1520</v>
      </c>
      <c r="M14" s="1">
        <v>1643</v>
      </c>
      <c r="N14" s="1">
        <v>1735</v>
      </c>
      <c r="O14" s="1">
        <v>1667</v>
      </c>
    </row>
    <row r="15" spans="1:15" x14ac:dyDescent="0.3">
      <c r="A15" s="7" t="s">
        <v>16</v>
      </c>
      <c r="B15" s="7" t="s">
        <v>57</v>
      </c>
      <c r="C15" s="1">
        <v>748</v>
      </c>
      <c r="D15" s="1">
        <v>757</v>
      </c>
      <c r="E15" s="1">
        <v>757</v>
      </c>
      <c r="F15" s="1">
        <v>745</v>
      </c>
      <c r="G15" s="1">
        <v>809</v>
      </c>
      <c r="H15" s="1">
        <v>818</v>
      </c>
      <c r="I15" s="1">
        <v>857</v>
      </c>
      <c r="J15" s="1">
        <v>903</v>
      </c>
      <c r="K15" s="1">
        <v>917</v>
      </c>
      <c r="L15" s="1">
        <v>1013</v>
      </c>
      <c r="M15" s="1">
        <v>1151</v>
      </c>
      <c r="N15" s="1">
        <v>1287</v>
      </c>
      <c r="O15" s="1">
        <v>1394</v>
      </c>
    </row>
    <row r="16" spans="1:15" x14ac:dyDescent="0.3">
      <c r="A16" s="7" t="s">
        <v>16</v>
      </c>
      <c r="B16" s="7" t="s">
        <v>58</v>
      </c>
      <c r="C16" s="1">
        <v>1129</v>
      </c>
      <c r="D16" s="1">
        <v>1110</v>
      </c>
      <c r="E16" s="1">
        <v>1057</v>
      </c>
      <c r="F16" s="1">
        <v>1055</v>
      </c>
      <c r="G16" s="1">
        <v>1088</v>
      </c>
      <c r="H16" s="1">
        <v>1151</v>
      </c>
      <c r="I16" s="1">
        <v>1172</v>
      </c>
      <c r="J16" s="1">
        <v>1255</v>
      </c>
      <c r="K16" s="1">
        <v>1352</v>
      </c>
      <c r="L16" s="1">
        <v>1463</v>
      </c>
      <c r="M16" s="1">
        <v>1590</v>
      </c>
      <c r="N16" s="1">
        <v>1754</v>
      </c>
      <c r="O16" s="1">
        <v>1856</v>
      </c>
    </row>
    <row r="17" spans="1:15" x14ac:dyDescent="0.3">
      <c r="A17" s="7" t="s">
        <v>17</v>
      </c>
      <c r="B17" s="7" t="s">
        <v>57</v>
      </c>
      <c r="C17" s="1">
        <v>3164</v>
      </c>
      <c r="D17" s="1">
        <v>2799</v>
      </c>
      <c r="E17" s="1">
        <v>2345</v>
      </c>
      <c r="F17" s="1">
        <v>1408</v>
      </c>
      <c r="G17" s="1">
        <v>1068</v>
      </c>
      <c r="H17" s="1">
        <v>1121</v>
      </c>
      <c r="I17" s="1">
        <v>1328</v>
      </c>
      <c r="J17" s="1">
        <v>1933</v>
      </c>
      <c r="K17" s="1">
        <v>2585</v>
      </c>
      <c r="L17" s="1">
        <v>3105</v>
      </c>
      <c r="M17" s="1">
        <v>3470</v>
      </c>
      <c r="N17" s="1">
        <v>5038</v>
      </c>
      <c r="O17" s="1">
        <v>7699</v>
      </c>
    </row>
    <row r="18" spans="1:15" x14ac:dyDescent="0.3">
      <c r="A18" s="7" t="s">
        <v>17</v>
      </c>
      <c r="B18" s="7" t="s">
        <v>58</v>
      </c>
      <c r="C18" s="1">
        <v>6386</v>
      </c>
      <c r="D18" s="1">
        <v>5420</v>
      </c>
      <c r="E18" s="1">
        <v>4153</v>
      </c>
      <c r="F18" s="1">
        <v>2523</v>
      </c>
      <c r="G18" s="1">
        <v>1894</v>
      </c>
      <c r="H18" s="1">
        <v>1903</v>
      </c>
      <c r="I18" s="1">
        <v>2172</v>
      </c>
      <c r="J18" s="1">
        <v>3071</v>
      </c>
      <c r="K18" s="1">
        <v>3741</v>
      </c>
      <c r="L18" s="1">
        <v>4458</v>
      </c>
      <c r="M18" s="1">
        <v>4447</v>
      </c>
      <c r="N18" s="1">
        <v>5941</v>
      </c>
      <c r="O18" s="1">
        <v>7864</v>
      </c>
    </row>
    <row r="19" spans="1:15" x14ac:dyDescent="0.3">
      <c r="A19" s="10" t="s">
        <v>18</v>
      </c>
      <c r="B19" s="10" t="s">
        <v>18</v>
      </c>
      <c r="C19" s="5">
        <v>47590</v>
      </c>
      <c r="D19" s="5">
        <v>48139</v>
      </c>
      <c r="E19" s="5">
        <v>45668</v>
      </c>
      <c r="F19" s="5">
        <v>43173</v>
      </c>
      <c r="G19" s="5">
        <v>43063</v>
      </c>
      <c r="H19" s="5">
        <v>45578</v>
      </c>
      <c r="I19" s="5">
        <v>48199</v>
      </c>
      <c r="J19" s="5">
        <v>53432</v>
      </c>
      <c r="K19" s="5">
        <v>58760</v>
      </c>
      <c r="L19" s="5">
        <v>63739</v>
      </c>
      <c r="M19" s="5">
        <v>70517</v>
      </c>
      <c r="N19" s="5">
        <v>80682</v>
      </c>
      <c r="O19" s="5">
        <v>87151</v>
      </c>
    </row>
    <row r="20" spans="1:15" x14ac:dyDescent="0.3">
      <c r="A20" s="15"/>
      <c r="B20" s="15"/>
    </row>
    <row r="21" spans="1:15" x14ac:dyDescent="0.3">
      <c r="A21" s="15"/>
      <c r="B21" s="15"/>
    </row>
    <row r="22" spans="1:15" x14ac:dyDescent="0.3">
      <c r="A22" s="15"/>
      <c r="B22" s="15"/>
      <c r="C22" s="18" t="s">
        <v>37</v>
      </c>
      <c r="D22" s="19"/>
      <c r="E22" s="19"/>
      <c r="F22" s="19"/>
      <c r="G22" s="19"/>
      <c r="H22" s="19"/>
      <c r="I22" s="19"/>
      <c r="J22" s="19"/>
      <c r="K22" s="19"/>
      <c r="L22" s="19"/>
      <c r="M22" s="19"/>
      <c r="N22" s="19"/>
      <c r="O22" s="19"/>
    </row>
    <row r="23" spans="1:15" x14ac:dyDescent="0.3">
      <c r="A23" s="9" t="s">
        <v>41</v>
      </c>
      <c r="B23" s="9" t="s">
        <v>41</v>
      </c>
      <c r="C23" s="4" t="s">
        <v>0</v>
      </c>
      <c r="D23" s="4" t="s">
        <v>1</v>
      </c>
      <c r="E23" s="4" t="s">
        <v>2</v>
      </c>
      <c r="F23" s="4" t="s">
        <v>3</v>
      </c>
      <c r="G23" s="4" t="s">
        <v>4</v>
      </c>
      <c r="H23" s="4" t="s">
        <v>5</v>
      </c>
      <c r="I23" s="4" t="s">
        <v>6</v>
      </c>
      <c r="J23" s="4" t="s">
        <v>7</v>
      </c>
      <c r="K23" s="4" t="s">
        <v>8</v>
      </c>
      <c r="L23" s="4" t="s">
        <v>9</v>
      </c>
      <c r="M23" s="4" t="s">
        <v>10</v>
      </c>
      <c r="N23" s="4" t="s">
        <v>11</v>
      </c>
      <c r="O23" s="4" t="s">
        <v>12</v>
      </c>
    </row>
    <row r="24" spans="1:15" x14ac:dyDescent="0.3">
      <c r="A24" s="8" t="s">
        <v>13</v>
      </c>
      <c r="B24" s="8" t="s">
        <v>57</v>
      </c>
      <c r="C24" s="2">
        <v>0.41049354454720299</v>
      </c>
      <c r="D24" s="2">
        <v>0.42079351288734401</v>
      </c>
      <c r="E24" s="2">
        <v>0.43068402757320501</v>
      </c>
      <c r="F24" s="2">
        <v>0.436063745487629</v>
      </c>
      <c r="G24" s="2">
        <v>0.43247681050872799</v>
      </c>
      <c r="H24" s="2">
        <v>0.43817640692640702</v>
      </c>
      <c r="I24" s="2">
        <v>0.44084970682028601</v>
      </c>
      <c r="J24" s="2">
        <v>0.43722052665199801</v>
      </c>
      <c r="K24" s="2">
        <v>0.43694777359810999</v>
      </c>
      <c r="L24" s="2">
        <v>0.43857789374974498</v>
      </c>
      <c r="M24" s="2">
        <v>0.44719162494310399</v>
      </c>
      <c r="N24" s="2">
        <v>0.45660352774475199</v>
      </c>
      <c r="O24" s="2">
        <v>0.46440468259255702</v>
      </c>
    </row>
    <row r="25" spans="1:15" x14ac:dyDescent="0.3">
      <c r="A25" s="8" t="s">
        <v>13</v>
      </c>
      <c r="B25" s="8" t="s">
        <v>58</v>
      </c>
      <c r="C25" s="2">
        <v>0.58950645545279701</v>
      </c>
      <c r="D25" s="2">
        <v>0.57920648711265599</v>
      </c>
      <c r="E25" s="2">
        <v>0.56931597242679599</v>
      </c>
      <c r="F25" s="2">
        <v>0.56393625451237095</v>
      </c>
      <c r="G25" s="2">
        <v>0.56752318949127201</v>
      </c>
      <c r="H25" s="2">
        <v>0.56182359307359298</v>
      </c>
      <c r="I25" s="2">
        <v>0.55915029317971399</v>
      </c>
      <c r="J25" s="2">
        <v>0.56277947334800205</v>
      </c>
      <c r="K25" s="2">
        <v>0.56305222640189001</v>
      </c>
      <c r="L25" s="2">
        <v>0.56142210625025502</v>
      </c>
      <c r="M25" s="2">
        <v>0.55280837505689595</v>
      </c>
      <c r="N25" s="2">
        <v>0.54339647225524801</v>
      </c>
      <c r="O25" s="2">
        <v>0.53559531740744304</v>
      </c>
    </row>
    <row r="26" spans="1:15" x14ac:dyDescent="0.3">
      <c r="A26" s="8" t="s">
        <v>14</v>
      </c>
      <c r="B26" s="8" t="s">
        <v>57</v>
      </c>
      <c r="C26" s="2">
        <v>0.53602620087336195</v>
      </c>
      <c r="D26" s="2">
        <v>0.53242677824267803</v>
      </c>
      <c r="E26" s="2">
        <v>0.55143160127253399</v>
      </c>
      <c r="F26" s="2">
        <v>0.54088050314465397</v>
      </c>
      <c r="G26" s="2">
        <v>0.55920398009950201</v>
      </c>
      <c r="H26" s="2">
        <v>0.54851104707012499</v>
      </c>
      <c r="I26" s="2">
        <v>0.54712041884816798</v>
      </c>
      <c r="J26" s="2">
        <v>0.53782211138819602</v>
      </c>
      <c r="K26" s="2">
        <v>0.54251316779533498</v>
      </c>
      <c r="L26" s="2">
        <v>0.53286713286713305</v>
      </c>
      <c r="M26" s="2">
        <v>0.54325955734406395</v>
      </c>
      <c r="N26" s="2">
        <v>0.53817271589486904</v>
      </c>
      <c r="O26" s="2">
        <v>0.55093429776974101</v>
      </c>
    </row>
    <row r="27" spans="1:15" x14ac:dyDescent="0.3">
      <c r="A27" s="8" t="s">
        <v>14</v>
      </c>
      <c r="B27" s="8" t="s">
        <v>58</v>
      </c>
      <c r="C27" s="2">
        <v>0.463973799126638</v>
      </c>
      <c r="D27" s="2">
        <v>0.46757322175732202</v>
      </c>
      <c r="E27" s="2">
        <v>0.44856839872746601</v>
      </c>
      <c r="F27" s="2">
        <v>0.45911949685534598</v>
      </c>
      <c r="G27" s="2">
        <v>0.44079601990049699</v>
      </c>
      <c r="H27" s="2">
        <v>0.45148895292987501</v>
      </c>
      <c r="I27" s="2">
        <v>0.45287958115183202</v>
      </c>
      <c r="J27" s="2">
        <v>0.46217788861180398</v>
      </c>
      <c r="K27" s="2">
        <v>0.45748683220466502</v>
      </c>
      <c r="L27" s="2">
        <v>0.467132867132867</v>
      </c>
      <c r="M27" s="2">
        <v>0.456740442655936</v>
      </c>
      <c r="N27" s="2">
        <v>0.46182728410513102</v>
      </c>
      <c r="O27" s="2">
        <v>0.44906570223025899</v>
      </c>
    </row>
    <row r="28" spans="1:15" x14ac:dyDescent="0.3">
      <c r="A28" s="8" t="s">
        <v>15</v>
      </c>
      <c r="B28" s="8" t="s">
        <v>57</v>
      </c>
      <c r="C28" s="2">
        <v>0.53260869565217395</v>
      </c>
      <c r="D28" s="2">
        <v>0.536813400857032</v>
      </c>
      <c r="E28" s="2">
        <v>0.54195379002837496</v>
      </c>
      <c r="F28" s="2">
        <v>0.53250517598343705</v>
      </c>
      <c r="G28" s="2">
        <v>0.53521126760563398</v>
      </c>
      <c r="H28" s="2">
        <v>0.53173374613003099</v>
      </c>
      <c r="I28" s="2">
        <v>0.54128787878787898</v>
      </c>
      <c r="J28" s="2">
        <v>0.54035714285714298</v>
      </c>
      <c r="K28" s="2">
        <v>0.53566838046272502</v>
      </c>
      <c r="L28" s="2">
        <v>0.52736318407960203</v>
      </c>
      <c r="M28" s="2">
        <v>0.52279988382224796</v>
      </c>
      <c r="N28" s="2">
        <v>0.52660300136425697</v>
      </c>
      <c r="O28" s="2">
        <v>0.54165521033819097</v>
      </c>
    </row>
    <row r="29" spans="1:15" x14ac:dyDescent="0.3">
      <c r="A29" s="8" t="s">
        <v>15</v>
      </c>
      <c r="B29" s="8" t="s">
        <v>58</v>
      </c>
      <c r="C29" s="2">
        <v>0.467391304347826</v>
      </c>
      <c r="D29" s="2">
        <v>0.463186599142968</v>
      </c>
      <c r="E29" s="2">
        <v>0.45804620997162498</v>
      </c>
      <c r="F29" s="2">
        <v>0.467494824016563</v>
      </c>
      <c r="G29" s="2">
        <v>0.46478873239436602</v>
      </c>
      <c r="H29" s="2">
        <v>0.46826625386996901</v>
      </c>
      <c r="I29" s="2">
        <v>0.45871212121212102</v>
      </c>
      <c r="J29" s="2">
        <v>0.45964285714285702</v>
      </c>
      <c r="K29" s="2">
        <v>0.46433161953727498</v>
      </c>
      <c r="L29" s="2">
        <v>0.47263681592039802</v>
      </c>
      <c r="M29" s="2">
        <v>0.47720011617775199</v>
      </c>
      <c r="N29" s="2">
        <v>0.47339699863574403</v>
      </c>
      <c r="O29" s="2">
        <v>0.45834478966180903</v>
      </c>
    </row>
    <row r="30" spans="1:15" x14ac:dyDescent="0.3">
      <c r="A30" s="8" t="s">
        <v>16</v>
      </c>
      <c r="B30" s="8" t="s">
        <v>57</v>
      </c>
      <c r="C30" s="2">
        <v>0.39850825785828398</v>
      </c>
      <c r="D30" s="2">
        <v>0.40546331012319198</v>
      </c>
      <c r="E30" s="2">
        <v>0.41730981256890798</v>
      </c>
      <c r="F30" s="2">
        <v>0.41388888888888897</v>
      </c>
      <c r="G30" s="2">
        <v>0.42646283605693203</v>
      </c>
      <c r="H30" s="2">
        <v>0.41543930929405798</v>
      </c>
      <c r="I30" s="2">
        <v>0.42237555446032499</v>
      </c>
      <c r="J30" s="2">
        <v>0.41844300278035201</v>
      </c>
      <c r="K30" s="2">
        <v>0.40414279418245902</v>
      </c>
      <c r="L30" s="2">
        <v>0.40912762520193902</v>
      </c>
      <c r="M30" s="2">
        <v>0.41991973732214499</v>
      </c>
      <c r="N30" s="2">
        <v>0.42321604735284402</v>
      </c>
      <c r="O30" s="2">
        <v>0.42892307692307702</v>
      </c>
    </row>
    <row r="31" spans="1:15" x14ac:dyDescent="0.3">
      <c r="A31" s="8" t="s">
        <v>16</v>
      </c>
      <c r="B31" s="8" t="s">
        <v>58</v>
      </c>
      <c r="C31" s="2">
        <v>0.60149174214171597</v>
      </c>
      <c r="D31" s="2">
        <v>0.59453668987680797</v>
      </c>
      <c r="E31" s="2">
        <v>0.58269018743109102</v>
      </c>
      <c r="F31" s="2">
        <v>0.58611111111111103</v>
      </c>
      <c r="G31" s="2">
        <v>0.57353716394306797</v>
      </c>
      <c r="H31" s="2">
        <v>0.58456069070594197</v>
      </c>
      <c r="I31" s="2">
        <v>0.57762444553967496</v>
      </c>
      <c r="J31" s="2">
        <v>0.58155699721964804</v>
      </c>
      <c r="K31" s="2">
        <v>0.59585720581754098</v>
      </c>
      <c r="L31" s="2">
        <v>0.59087237479806098</v>
      </c>
      <c r="M31" s="2">
        <v>0.58008026267785495</v>
      </c>
      <c r="N31" s="2">
        <v>0.57678395264715598</v>
      </c>
      <c r="O31" s="2">
        <v>0.57107692307692304</v>
      </c>
    </row>
    <row r="32" spans="1:15" x14ac:dyDescent="0.3">
      <c r="A32" s="8" t="s">
        <v>17</v>
      </c>
      <c r="B32" s="8" t="s">
        <v>57</v>
      </c>
      <c r="C32" s="2">
        <v>0.33130890052355999</v>
      </c>
      <c r="D32" s="2">
        <v>0.34055237863486998</v>
      </c>
      <c r="E32" s="2">
        <v>0.36088027085257002</v>
      </c>
      <c r="F32" s="2">
        <v>0.35817858051386398</v>
      </c>
      <c r="G32" s="2">
        <v>0.36056718433490897</v>
      </c>
      <c r="H32" s="2">
        <v>0.37070105820105798</v>
      </c>
      <c r="I32" s="2">
        <v>0.379428571428571</v>
      </c>
      <c r="J32" s="2">
        <v>0.38629096722621897</v>
      </c>
      <c r="K32" s="2">
        <v>0.40863104647486598</v>
      </c>
      <c r="L32" s="2">
        <v>0.41055136850456198</v>
      </c>
      <c r="M32" s="2">
        <v>0.43829733484905897</v>
      </c>
      <c r="N32" s="2">
        <v>0.45887603606885902</v>
      </c>
      <c r="O32" s="2">
        <v>0.49469896549508502</v>
      </c>
    </row>
    <row r="33" spans="1:16" x14ac:dyDescent="0.3">
      <c r="A33" s="8" t="s">
        <v>17</v>
      </c>
      <c r="B33" s="8" t="s">
        <v>58</v>
      </c>
      <c r="C33" s="2">
        <v>0.66869109947644001</v>
      </c>
      <c r="D33" s="2">
        <v>0.65944762136513002</v>
      </c>
      <c r="E33" s="2">
        <v>0.63911972914742998</v>
      </c>
      <c r="F33" s="2">
        <v>0.64182141948613602</v>
      </c>
      <c r="G33" s="2">
        <v>0.63943281566509103</v>
      </c>
      <c r="H33" s="2">
        <v>0.62929894179894197</v>
      </c>
      <c r="I33" s="2">
        <v>0.620571428571429</v>
      </c>
      <c r="J33" s="2">
        <v>0.61370903277378097</v>
      </c>
      <c r="K33" s="2">
        <v>0.59136895352513397</v>
      </c>
      <c r="L33" s="2">
        <v>0.58944863149543802</v>
      </c>
      <c r="M33" s="2">
        <v>0.56170266515094103</v>
      </c>
      <c r="N33" s="2">
        <v>0.54112396393114104</v>
      </c>
      <c r="O33" s="2">
        <v>0.50530103450491504</v>
      </c>
    </row>
    <row r="34" spans="1:16" x14ac:dyDescent="0.3">
      <c r="A34" s="15"/>
      <c r="B34" s="15"/>
    </row>
    <row r="35" spans="1:16" x14ac:dyDescent="0.3">
      <c r="A35" s="15"/>
      <c r="B35" s="15"/>
    </row>
    <row r="36" spans="1:16" x14ac:dyDescent="0.3">
      <c r="A36" s="15"/>
      <c r="B36" s="13"/>
      <c r="C36" s="18" t="s">
        <v>38</v>
      </c>
      <c r="D36" s="18"/>
      <c r="E36" s="18"/>
      <c r="F36" s="18"/>
      <c r="G36" s="18"/>
      <c r="H36" s="18"/>
      <c r="I36" s="18"/>
      <c r="J36" s="18"/>
      <c r="K36" s="18"/>
      <c r="L36" s="18"/>
      <c r="M36" s="18"/>
      <c r="N36" s="18"/>
      <c r="O36" s="6" t="s">
        <v>39</v>
      </c>
      <c r="P36" s="6" t="s">
        <v>40</v>
      </c>
    </row>
    <row r="37" spans="1:16" x14ac:dyDescent="0.3">
      <c r="A37" s="9" t="s">
        <v>41</v>
      </c>
      <c r="B37" s="9" t="s">
        <v>41</v>
      </c>
      <c r="C37" s="4" t="s">
        <v>19</v>
      </c>
      <c r="D37" s="4" t="s">
        <v>20</v>
      </c>
      <c r="E37" s="4" t="s">
        <v>21</v>
      </c>
      <c r="F37" s="4" t="s">
        <v>22</v>
      </c>
      <c r="G37" s="4" t="s">
        <v>23</v>
      </c>
      <c r="H37" s="4" t="s">
        <v>24</v>
      </c>
      <c r="I37" s="4" t="s">
        <v>25</v>
      </c>
      <c r="J37" s="4" t="s">
        <v>26</v>
      </c>
      <c r="K37" s="4" t="s">
        <v>27</v>
      </c>
      <c r="L37" s="4" t="s">
        <v>28</v>
      </c>
      <c r="M37" s="4" t="s">
        <v>29</v>
      </c>
      <c r="N37" s="4" t="s">
        <v>30</v>
      </c>
      <c r="O37" s="4" t="s">
        <v>31</v>
      </c>
      <c r="P37" s="4" t="s">
        <v>32</v>
      </c>
    </row>
    <row r="38" spans="1:16" x14ac:dyDescent="0.3">
      <c r="A38" s="8" t="s">
        <v>13</v>
      </c>
      <c r="B38" s="8" t="s">
        <v>57</v>
      </c>
      <c r="C38" s="2">
        <v>8.0377723250799296E-2</v>
      </c>
      <c r="D38" s="2">
        <v>6.1940812112869902E-3</v>
      </c>
      <c r="E38" s="2">
        <v>1.6279069767441898E-2</v>
      </c>
      <c r="F38" s="2">
        <v>1.0432090456319799E-2</v>
      </c>
      <c r="G38" s="2">
        <v>7.8731765802970796E-2</v>
      </c>
      <c r="H38" s="2">
        <v>5.8474837912936103E-2</v>
      </c>
      <c r="I38" s="2">
        <v>7.8053902695134805E-2</v>
      </c>
      <c r="J38" s="2">
        <v>8.1114718614718598E-2</v>
      </c>
      <c r="K38" s="2">
        <v>7.6830672205816103E-2</v>
      </c>
      <c r="L38" s="2">
        <v>0.141675188249512</v>
      </c>
      <c r="M38" s="2">
        <v>0.14139728035176299</v>
      </c>
      <c r="N38" s="2">
        <v>4.4301765650080302E-2</v>
      </c>
      <c r="O38" s="3">
        <v>0.465388658090996</v>
      </c>
      <c r="P38" s="3">
        <v>1.0025307797537599</v>
      </c>
    </row>
    <row r="39" spans="1:16" x14ac:dyDescent="0.3">
      <c r="A39" s="8" t="s">
        <v>13</v>
      </c>
      <c r="B39" s="8" t="s">
        <v>58</v>
      </c>
      <c r="C39" s="2">
        <v>3.55182768975872E-2</v>
      </c>
      <c r="D39" s="2">
        <v>-3.3700000000000001E-2</v>
      </c>
      <c r="E39" s="2">
        <v>-5.7435579012728999E-3</v>
      </c>
      <c r="F39" s="2">
        <v>2.5292740046838399E-2</v>
      </c>
      <c r="G39" s="2">
        <v>5.4007410791330403E-2</v>
      </c>
      <c r="H39" s="2">
        <v>4.7050325066217202E-2</v>
      </c>
      <c r="I39" s="2">
        <v>9.4057584398859306E-2</v>
      </c>
      <c r="J39" s="2">
        <v>8.2313868919998298E-2</v>
      </c>
      <c r="K39" s="2">
        <v>6.9722276170130104E-2</v>
      </c>
      <c r="L39" s="2">
        <v>0.10250544662309399</v>
      </c>
      <c r="M39" s="2">
        <v>9.8837400783848797E-2</v>
      </c>
      <c r="N39" s="2">
        <v>1.2018942572832999E-2</v>
      </c>
      <c r="O39" s="3">
        <v>0.31151679937852</v>
      </c>
      <c r="P39" s="3">
        <v>0.74712822104936405</v>
      </c>
    </row>
    <row r="40" spans="1:16" x14ac:dyDescent="0.3">
      <c r="A40" s="8" t="s">
        <v>14</v>
      </c>
      <c r="B40" s="8" t="s">
        <v>57</v>
      </c>
      <c r="C40" s="2">
        <v>3.6659877800407303E-2</v>
      </c>
      <c r="D40" s="2">
        <v>2.16110019646365E-2</v>
      </c>
      <c r="E40" s="2">
        <v>-7.6923076923076901E-3</v>
      </c>
      <c r="F40" s="2">
        <v>8.9147286821705404E-2</v>
      </c>
      <c r="G40" s="2">
        <v>1.6014234875444799E-2</v>
      </c>
      <c r="H40" s="2">
        <v>9.8073555166374796E-2</v>
      </c>
      <c r="I40" s="2">
        <v>3.1897926634768703E-2</v>
      </c>
      <c r="J40" s="2">
        <v>0.114374034003091</v>
      </c>
      <c r="K40" s="2">
        <v>5.6865464632454898E-2</v>
      </c>
      <c r="L40" s="2">
        <v>6.2992125984251995E-2</v>
      </c>
      <c r="M40" s="2">
        <v>6.1728395061728399E-2</v>
      </c>
      <c r="N40" s="2">
        <v>6.2790697674418597E-2</v>
      </c>
      <c r="O40" s="3">
        <v>0.26768377253814102</v>
      </c>
      <c r="P40" s="3">
        <v>0.757692307692308</v>
      </c>
    </row>
    <row r="41" spans="1:16" x14ac:dyDescent="0.3">
      <c r="A41" s="8" t="s">
        <v>14</v>
      </c>
      <c r="B41" s="8" t="s">
        <v>58</v>
      </c>
      <c r="C41" s="2">
        <v>5.17647058823529E-2</v>
      </c>
      <c r="D41" s="2">
        <v>-5.3691275167785199E-2</v>
      </c>
      <c r="E41" s="2">
        <v>3.54609929078014E-2</v>
      </c>
      <c r="F41" s="2">
        <v>1.1415525114155301E-2</v>
      </c>
      <c r="G41" s="2">
        <v>6.0948081264108403E-2</v>
      </c>
      <c r="H41" s="2">
        <v>0.104255319148936</v>
      </c>
      <c r="I41" s="2">
        <v>7.1290944123314104E-2</v>
      </c>
      <c r="J41" s="2">
        <v>9.3525179856115095E-2</v>
      </c>
      <c r="K41" s="2">
        <v>9.8684210526315805E-2</v>
      </c>
      <c r="L41" s="2">
        <v>1.9461077844311399E-2</v>
      </c>
      <c r="M41" s="2">
        <v>8.3700440528634401E-2</v>
      </c>
      <c r="N41" s="2">
        <v>9.4850948509485108E-3</v>
      </c>
      <c r="O41" s="3">
        <v>0.22532894736842099</v>
      </c>
      <c r="P41" s="3">
        <v>0.76122931442080399</v>
      </c>
    </row>
    <row r="42" spans="1:16" x14ac:dyDescent="0.3">
      <c r="A42" s="8" t="s">
        <v>15</v>
      </c>
      <c r="B42" s="8" t="s">
        <v>57</v>
      </c>
      <c r="C42" s="2">
        <v>4.1572184429327301E-2</v>
      </c>
      <c r="D42" s="2">
        <v>-2.97532656023222E-2</v>
      </c>
      <c r="E42" s="2">
        <v>-3.8145100972326103E-2</v>
      </c>
      <c r="F42" s="2">
        <v>3.42146189735614E-2</v>
      </c>
      <c r="G42" s="2">
        <v>3.3082706766917297E-2</v>
      </c>
      <c r="H42" s="2">
        <v>4.0029112081513801E-2</v>
      </c>
      <c r="I42" s="2">
        <v>5.8782365290412898E-2</v>
      </c>
      <c r="J42" s="2">
        <v>0.101784534038334</v>
      </c>
      <c r="K42" s="2">
        <v>1.7396520695860802E-2</v>
      </c>
      <c r="L42" s="2">
        <v>6.1320754716981098E-2</v>
      </c>
      <c r="M42" s="2">
        <v>7.2222222222222202E-2</v>
      </c>
      <c r="N42" s="2">
        <v>2.0725388601036301E-2</v>
      </c>
      <c r="O42" s="3">
        <v>0.181763647270546</v>
      </c>
      <c r="P42" s="3">
        <v>0.47344801795063601</v>
      </c>
    </row>
    <row r="43" spans="1:16" x14ac:dyDescent="0.3">
      <c r="A43" s="8" t="s">
        <v>15</v>
      </c>
      <c r="B43" s="8" t="s">
        <v>58</v>
      </c>
      <c r="C43" s="2">
        <v>2.4117140396210199E-2</v>
      </c>
      <c r="D43" s="2">
        <v>-4.9621530698065602E-2</v>
      </c>
      <c r="E43" s="2">
        <v>-8.8495575221238904E-4</v>
      </c>
      <c r="F43" s="2">
        <v>2.30292294065545E-2</v>
      </c>
      <c r="G43" s="2">
        <v>4.7619047619047603E-2</v>
      </c>
      <c r="H43" s="2">
        <v>8.2644628099173595E-4</v>
      </c>
      <c r="I43" s="2">
        <v>6.2758051197357598E-2</v>
      </c>
      <c r="J43" s="2">
        <v>0.122766122766123</v>
      </c>
      <c r="K43" s="2">
        <v>5.1903114186851201E-2</v>
      </c>
      <c r="L43" s="2">
        <v>8.0921052631578894E-2</v>
      </c>
      <c r="M43" s="2">
        <v>5.59951308581862E-2</v>
      </c>
      <c r="N43" s="2">
        <v>-3.9193083573486998E-2</v>
      </c>
      <c r="O43" s="3">
        <v>0.15363321799308</v>
      </c>
      <c r="P43" s="3">
        <v>0.47522123893805301</v>
      </c>
    </row>
    <row r="44" spans="1:16" x14ac:dyDescent="0.3">
      <c r="A44" s="8" t="s">
        <v>16</v>
      </c>
      <c r="B44" s="8" t="s">
        <v>57</v>
      </c>
      <c r="C44" s="2">
        <v>1.20320855614973E-2</v>
      </c>
      <c r="D44" s="2">
        <v>0</v>
      </c>
      <c r="E44" s="2">
        <v>-1.5852047556142699E-2</v>
      </c>
      <c r="F44" s="2">
        <v>8.5906040268456399E-2</v>
      </c>
      <c r="G44" s="2">
        <v>1.1124845488257099E-2</v>
      </c>
      <c r="H44" s="2">
        <v>4.7677261613691901E-2</v>
      </c>
      <c r="I44" s="2">
        <v>5.3675612602100402E-2</v>
      </c>
      <c r="J44" s="2">
        <v>1.5503875968992199E-2</v>
      </c>
      <c r="K44" s="2">
        <v>0.10468920392584501</v>
      </c>
      <c r="L44" s="2">
        <v>0.136229022704837</v>
      </c>
      <c r="M44" s="2">
        <v>0.118158123370982</v>
      </c>
      <c r="N44" s="2">
        <v>8.3139083139083095E-2</v>
      </c>
      <c r="O44" s="3">
        <v>0.52017448200654304</v>
      </c>
      <c r="P44" s="3">
        <v>0.84147952443857299</v>
      </c>
    </row>
    <row r="45" spans="1:16" x14ac:dyDescent="0.3">
      <c r="A45" s="8" t="s">
        <v>16</v>
      </c>
      <c r="B45" s="8" t="s">
        <v>58</v>
      </c>
      <c r="C45" s="2">
        <v>-1.6829052258635999E-2</v>
      </c>
      <c r="D45" s="2">
        <v>-4.7747747747747697E-2</v>
      </c>
      <c r="E45" s="2">
        <v>-1.89214758751183E-3</v>
      </c>
      <c r="F45" s="2">
        <v>3.12796208530806E-2</v>
      </c>
      <c r="G45" s="2">
        <v>5.7904411764705899E-2</v>
      </c>
      <c r="H45" s="2">
        <v>1.8245004344048701E-2</v>
      </c>
      <c r="I45" s="2">
        <v>7.0819112627986305E-2</v>
      </c>
      <c r="J45" s="2">
        <v>7.7290836653386499E-2</v>
      </c>
      <c r="K45" s="2">
        <v>8.2100591715976307E-2</v>
      </c>
      <c r="L45" s="2">
        <v>8.6807928913192098E-2</v>
      </c>
      <c r="M45" s="2">
        <v>0.10314465408805</v>
      </c>
      <c r="N45" s="2">
        <v>5.8152793614595202E-2</v>
      </c>
      <c r="O45" s="3">
        <v>0.37278106508875702</v>
      </c>
      <c r="P45" s="3">
        <v>0.75591296121097495</v>
      </c>
    </row>
    <row r="46" spans="1:16" x14ac:dyDescent="0.3">
      <c r="A46" s="8" t="s">
        <v>17</v>
      </c>
      <c r="B46" s="8" t="s">
        <v>57</v>
      </c>
      <c r="C46" s="2">
        <v>-0.11536030341340101</v>
      </c>
      <c r="D46" s="2">
        <v>-0.16220078599499799</v>
      </c>
      <c r="E46" s="2">
        <v>-0.39957356076759099</v>
      </c>
      <c r="F46" s="2">
        <v>-0.24147727272727301</v>
      </c>
      <c r="G46" s="2">
        <v>4.9625468164793997E-2</v>
      </c>
      <c r="H46" s="2">
        <v>0.18465655664585201</v>
      </c>
      <c r="I46" s="2">
        <v>0.45557228915662701</v>
      </c>
      <c r="J46" s="2">
        <v>0.337299534402483</v>
      </c>
      <c r="K46" s="2">
        <v>0.20116054158607299</v>
      </c>
      <c r="L46" s="2">
        <v>0.11755233494363899</v>
      </c>
      <c r="M46" s="2">
        <v>0.45187319884726201</v>
      </c>
      <c r="N46" s="2">
        <v>0.52818578801111504</v>
      </c>
      <c r="O46" s="3">
        <v>1.97833655705996</v>
      </c>
      <c r="P46" s="3">
        <v>2.2831556503198298</v>
      </c>
    </row>
    <row r="47" spans="1:16" x14ac:dyDescent="0.3">
      <c r="A47" s="8" t="s">
        <v>17</v>
      </c>
      <c r="B47" s="8" t="s">
        <v>58</v>
      </c>
      <c r="C47" s="2">
        <v>-0.15126839962417801</v>
      </c>
      <c r="D47" s="2">
        <v>-0.23376383763837599</v>
      </c>
      <c r="E47" s="2">
        <v>-0.39248735853599798</v>
      </c>
      <c r="F47" s="2">
        <v>-0.24930638129211299</v>
      </c>
      <c r="G47" s="2">
        <v>4.7518479408658904E-3</v>
      </c>
      <c r="H47" s="2">
        <v>0.14135575407251699</v>
      </c>
      <c r="I47" s="2">
        <v>0.41390423572744001</v>
      </c>
      <c r="J47" s="2">
        <v>0.218169977206122</v>
      </c>
      <c r="K47" s="2">
        <v>0.19165998396150799</v>
      </c>
      <c r="L47" s="2">
        <v>-2.4674742036787799E-3</v>
      </c>
      <c r="M47" s="2">
        <v>0.33595682482572498</v>
      </c>
      <c r="N47" s="2">
        <v>0.32368288166975301</v>
      </c>
      <c r="O47" s="3">
        <v>1.10211173483026</v>
      </c>
      <c r="P47" s="3">
        <v>0.89357091259330601</v>
      </c>
    </row>
    <row r="48" spans="1:16" x14ac:dyDescent="0.3">
      <c r="A48" s="11" t="s">
        <v>18</v>
      </c>
      <c r="B48" s="11" t="s">
        <v>18</v>
      </c>
      <c r="C48" s="3">
        <v>1.15360369825594E-2</v>
      </c>
      <c r="D48" s="3">
        <v>-5.1330522029954903E-2</v>
      </c>
      <c r="E48" s="3">
        <v>-5.4633441359376402E-2</v>
      </c>
      <c r="F48" s="3">
        <v>-2.5478887267505199E-3</v>
      </c>
      <c r="G48" s="3">
        <v>5.84028051923925E-2</v>
      </c>
      <c r="H48" s="3">
        <v>5.7505814208609403E-2</v>
      </c>
      <c r="I48" s="3">
        <v>0.108570717234797</v>
      </c>
      <c r="J48" s="3">
        <v>9.9715526276388702E-2</v>
      </c>
      <c r="K48" s="3">
        <v>8.4734513274336301E-2</v>
      </c>
      <c r="L48" s="3">
        <v>0.106339917475957</v>
      </c>
      <c r="M48" s="3">
        <v>0.14414963767602099</v>
      </c>
      <c r="N48" s="3">
        <v>8.0178974244565104E-2</v>
      </c>
      <c r="O48" s="3">
        <v>0.48316882232811398</v>
      </c>
      <c r="P48" s="3">
        <v>0.90836033984409204</v>
      </c>
    </row>
    <row r="49" spans="1:2" x14ac:dyDescent="0.3">
      <c r="A49" s="15"/>
      <c r="B49" s="15"/>
    </row>
    <row r="50" spans="1:2" x14ac:dyDescent="0.3">
      <c r="A50" s="13" t="s">
        <v>42</v>
      </c>
      <c r="B50" s="15"/>
    </row>
    <row r="51" spans="1:2" x14ac:dyDescent="0.3">
      <c r="A51" s="14" t="s">
        <v>43</v>
      </c>
      <c r="B51" s="15"/>
    </row>
    <row r="52" spans="1:2" x14ac:dyDescent="0.3">
      <c r="A52" s="14" t="s">
        <v>44</v>
      </c>
      <c r="B52" s="15"/>
    </row>
    <row r="53" spans="1:2" x14ac:dyDescent="0.3">
      <c r="A53" s="14" t="s">
        <v>45</v>
      </c>
      <c r="B53" s="15"/>
    </row>
    <row r="54" spans="1:2" x14ac:dyDescent="0.3">
      <c r="A54" s="14" t="s">
        <v>46</v>
      </c>
      <c r="B54" s="15"/>
    </row>
    <row r="55" spans="1:2" x14ac:dyDescent="0.3">
      <c r="A55" s="14" t="s">
        <v>47</v>
      </c>
      <c r="B55" s="15"/>
    </row>
    <row r="56" spans="1:2" x14ac:dyDescent="0.3">
      <c r="A56" s="14" t="s">
        <v>61</v>
      </c>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22:O22"/>
    <mergeCell ref="C36:N3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179</v>
      </c>
      <c r="B1" s="15"/>
    </row>
    <row r="2" spans="1:15" ht="15.6" x14ac:dyDescent="0.3">
      <c r="A2" s="12" t="s">
        <v>176</v>
      </c>
      <c r="B2" s="15"/>
    </row>
    <row r="3" spans="1:15" ht="15.6" x14ac:dyDescent="0.3">
      <c r="A3" s="12" t="s">
        <v>35</v>
      </c>
      <c r="B3" s="15"/>
    </row>
    <row r="4" spans="1:15" ht="15.6" x14ac:dyDescent="0.3">
      <c r="A4" s="12" t="s">
        <v>60</v>
      </c>
      <c r="B4" s="15"/>
    </row>
    <row r="5" spans="1:15" ht="15.6" x14ac:dyDescent="0.3">
      <c r="A5" s="12" t="s">
        <v>55</v>
      </c>
      <c r="B5" s="15"/>
    </row>
    <row r="6" spans="1:15" x14ac:dyDescent="0.3">
      <c r="A6" s="16" t="str">
        <f>HYPERLINK("#'Table of contents'!A48",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62</v>
      </c>
      <c r="C9" s="1">
        <v>2451</v>
      </c>
      <c r="D9" s="1">
        <v>2831</v>
      </c>
      <c r="E9" s="1">
        <v>3000</v>
      </c>
      <c r="F9" s="1">
        <v>3187</v>
      </c>
      <c r="G9" s="1">
        <v>3401</v>
      </c>
      <c r="H9" s="1">
        <v>3838</v>
      </c>
      <c r="I9" s="1">
        <v>4158</v>
      </c>
      <c r="J9" s="1">
        <v>4501</v>
      </c>
      <c r="K9" s="1">
        <v>4998</v>
      </c>
      <c r="L9" s="1">
        <v>5462</v>
      </c>
      <c r="M9" s="1">
        <v>6510</v>
      </c>
      <c r="N9" s="1">
        <v>7544</v>
      </c>
      <c r="O9" s="1">
        <v>7614</v>
      </c>
    </row>
    <row r="10" spans="1:15" x14ac:dyDescent="0.3">
      <c r="A10" s="7" t="s">
        <v>13</v>
      </c>
      <c r="B10" s="7" t="s">
        <v>63</v>
      </c>
      <c r="C10" s="1">
        <v>5295</v>
      </c>
      <c r="D10" s="1">
        <v>5924</v>
      </c>
      <c r="E10" s="1">
        <v>6015</v>
      </c>
      <c r="F10" s="1">
        <v>6190</v>
      </c>
      <c r="G10" s="1">
        <v>5965</v>
      </c>
      <c r="H10" s="1">
        <v>6467</v>
      </c>
      <c r="I10" s="1">
        <v>6880</v>
      </c>
      <c r="J10" s="1">
        <v>7665</v>
      </c>
      <c r="K10" s="1">
        <v>8302</v>
      </c>
      <c r="L10" s="1">
        <v>8917</v>
      </c>
      <c r="M10" s="1">
        <v>10253</v>
      </c>
      <c r="N10" s="1">
        <v>11944</v>
      </c>
      <c r="O10" s="1">
        <v>12669</v>
      </c>
    </row>
    <row r="11" spans="1:15" x14ac:dyDescent="0.3">
      <c r="A11" s="7" t="s">
        <v>13</v>
      </c>
      <c r="B11" s="7" t="s">
        <v>64</v>
      </c>
      <c r="C11" s="1">
        <v>3004</v>
      </c>
      <c r="D11" s="1">
        <v>3134</v>
      </c>
      <c r="E11" s="1">
        <v>3164</v>
      </c>
      <c r="F11" s="1">
        <v>3138</v>
      </c>
      <c r="G11" s="1">
        <v>3279</v>
      </c>
      <c r="H11" s="1">
        <v>3396</v>
      </c>
      <c r="I11" s="1">
        <v>3514</v>
      </c>
      <c r="J11" s="1">
        <v>3625</v>
      </c>
      <c r="K11" s="1">
        <v>3810</v>
      </c>
      <c r="L11" s="1">
        <v>4132</v>
      </c>
      <c r="M11" s="1">
        <v>4626</v>
      </c>
      <c r="N11" s="1">
        <v>5150</v>
      </c>
      <c r="O11" s="1">
        <v>5457</v>
      </c>
    </row>
    <row r="12" spans="1:15" x14ac:dyDescent="0.3">
      <c r="A12" s="7" t="s">
        <v>13</v>
      </c>
      <c r="B12" s="7" t="s">
        <v>65</v>
      </c>
      <c r="C12" s="1">
        <v>1752</v>
      </c>
      <c r="D12" s="1">
        <v>1761</v>
      </c>
      <c r="E12" s="1">
        <v>1727</v>
      </c>
      <c r="F12" s="1">
        <v>1712</v>
      </c>
      <c r="G12" s="1">
        <v>1756</v>
      </c>
      <c r="H12" s="1">
        <v>1856</v>
      </c>
      <c r="I12" s="1">
        <v>1920</v>
      </c>
      <c r="J12" s="1">
        <v>1975</v>
      </c>
      <c r="K12" s="1">
        <v>2088</v>
      </c>
      <c r="L12" s="1">
        <v>2174</v>
      </c>
      <c r="M12" s="1">
        <v>2306</v>
      </c>
      <c r="N12" s="1">
        <v>2429</v>
      </c>
      <c r="O12" s="1">
        <v>2525</v>
      </c>
    </row>
    <row r="13" spans="1:15" x14ac:dyDescent="0.3">
      <c r="A13" s="7" t="s">
        <v>13</v>
      </c>
      <c r="B13" s="7" t="s">
        <v>66</v>
      </c>
      <c r="C13" s="1">
        <v>753</v>
      </c>
      <c r="D13" s="1">
        <v>705</v>
      </c>
      <c r="E13" s="1">
        <v>598</v>
      </c>
      <c r="F13" s="1">
        <v>550</v>
      </c>
      <c r="G13" s="1">
        <v>543</v>
      </c>
      <c r="H13" s="1">
        <v>557</v>
      </c>
      <c r="I13" s="1">
        <v>582</v>
      </c>
      <c r="J13" s="1">
        <v>621</v>
      </c>
      <c r="K13" s="1">
        <v>678</v>
      </c>
      <c r="L13" s="1">
        <v>730</v>
      </c>
      <c r="M13" s="1">
        <v>754</v>
      </c>
      <c r="N13" s="1">
        <v>857</v>
      </c>
      <c r="O13" s="1">
        <v>880</v>
      </c>
    </row>
    <row r="14" spans="1:15" x14ac:dyDescent="0.3">
      <c r="A14" s="7" t="s">
        <v>13</v>
      </c>
      <c r="B14" s="7" t="s">
        <v>67</v>
      </c>
      <c r="C14" s="1">
        <v>194</v>
      </c>
      <c r="D14" s="1">
        <v>175</v>
      </c>
      <c r="E14" s="1">
        <v>116</v>
      </c>
      <c r="F14" s="1">
        <v>81</v>
      </c>
      <c r="G14" s="1">
        <v>69</v>
      </c>
      <c r="H14" s="1">
        <v>81</v>
      </c>
      <c r="I14" s="1">
        <v>88</v>
      </c>
      <c r="J14" s="1">
        <v>93</v>
      </c>
      <c r="K14" s="1">
        <v>103</v>
      </c>
      <c r="L14" s="1">
        <v>99</v>
      </c>
      <c r="M14" s="1">
        <v>113</v>
      </c>
      <c r="N14" s="1">
        <v>111</v>
      </c>
      <c r="O14" s="1">
        <v>132</v>
      </c>
    </row>
    <row r="15" spans="1:15" x14ac:dyDescent="0.3">
      <c r="A15" s="7" t="s">
        <v>13</v>
      </c>
      <c r="B15" s="7" t="s">
        <v>68</v>
      </c>
      <c r="C15" s="1">
        <v>1798</v>
      </c>
      <c r="D15" s="1">
        <v>2135</v>
      </c>
      <c r="E15" s="1">
        <v>2367</v>
      </c>
      <c r="F15" s="1">
        <v>2649</v>
      </c>
      <c r="G15" s="1">
        <v>3037</v>
      </c>
      <c r="H15" s="1">
        <v>3416</v>
      </c>
      <c r="I15" s="1">
        <v>3725</v>
      </c>
      <c r="J15" s="1">
        <v>4218</v>
      </c>
      <c r="K15" s="1">
        <v>4801</v>
      </c>
      <c r="L15" s="1">
        <v>5126</v>
      </c>
      <c r="M15" s="1">
        <v>5837</v>
      </c>
      <c r="N15" s="1">
        <v>6523</v>
      </c>
      <c r="O15" s="1">
        <v>5954</v>
      </c>
    </row>
    <row r="16" spans="1:15" x14ac:dyDescent="0.3">
      <c r="A16" s="7" t="s">
        <v>13</v>
      </c>
      <c r="B16" s="7" t="s">
        <v>69</v>
      </c>
      <c r="C16" s="1">
        <v>7023</v>
      </c>
      <c r="D16" s="1">
        <v>7200</v>
      </c>
      <c r="E16" s="1">
        <v>6680</v>
      </c>
      <c r="F16" s="1">
        <v>6575</v>
      </c>
      <c r="G16" s="1">
        <v>6431</v>
      </c>
      <c r="H16" s="1">
        <v>6813</v>
      </c>
      <c r="I16" s="1">
        <v>7195</v>
      </c>
      <c r="J16" s="1">
        <v>8398</v>
      </c>
      <c r="K16" s="1">
        <v>9292</v>
      </c>
      <c r="L16" s="1">
        <v>10382</v>
      </c>
      <c r="M16" s="1">
        <v>11821</v>
      </c>
      <c r="N16" s="1">
        <v>13353</v>
      </c>
      <c r="O16" s="1">
        <v>13980</v>
      </c>
    </row>
    <row r="17" spans="1:15" x14ac:dyDescent="0.3">
      <c r="A17" s="7" t="s">
        <v>13</v>
      </c>
      <c r="B17" s="7" t="s">
        <v>70</v>
      </c>
      <c r="C17" s="1">
        <v>4756</v>
      </c>
      <c r="D17" s="1">
        <v>5093</v>
      </c>
      <c r="E17" s="1">
        <v>5133</v>
      </c>
      <c r="F17" s="1">
        <v>5169</v>
      </c>
      <c r="G17" s="1">
        <v>5348</v>
      </c>
      <c r="H17" s="1">
        <v>5476</v>
      </c>
      <c r="I17" s="1">
        <v>5567</v>
      </c>
      <c r="J17" s="1">
        <v>5671</v>
      </c>
      <c r="K17" s="1">
        <v>5839</v>
      </c>
      <c r="L17" s="1">
        <v>6015</v>
      </c>
      <c r="M17" s="1">
        <v>6349</v>
      </c>
      <c r="N17" s="1">
        <v>6693</v>
      </c>
      <c r="O17" s="1">
        <v>6810</v>
      </c>
    </row>
    <row r="18" spans="1:15" x14ac:dyDescent="0.3">
      <c r="A18" s="7" t="s">
        <v>13</v>
      </c>
      <c r="B18" s="7" t="s">
        <v>71</v>
      </c>
      <c r="C18" s="1">
        <v>2962</v>
      </c>
      <c r="D18" s="1">
        <v>3044</v>
      </c>
      <c r="E18" s="1">
        <v>3025</v>
      </c>
      <c r="F18" s="1">
        <v>2972</v>
      </c>
      <c r="G18" s="1">
        <v>3060</v>
      </c>
      <c r="H18" s="1">
        <v>3188</v>
      </c>
      <c r="I18" s="1">
        <v>3289</v>
      </c>
      <c r="J18" s="1">
        <v>3413</v>
      </c>
      <c r="K18" s="1">
        <v>3572</v>
      </c>
      <c r="L18" s="1">
        <v>3632</v>
      </c>
      <c r="M18" s="1">
        <v>3849</v>
      </c>
      <c r="N18" s="1">
        <v>4091</v>
      </c>
      <c r="O18" s="1">
        <v>4216</v>
      </c>
    </row>
    <row r="19" spans="1:15" x14ac:dyDescent="0.3">
      <c r="A19" s="7" t="s">
        <v>13</v>
      </c>
      <c r="B19" s="7" t="s">
        <v>72</v>
      </c>
      <c r="C19" s="1">
        <v>1889</v>
      </c>
      <c r="D19" s="1">
        <v>1763</v>
      </c>
      <c r="E19" s="1">
        <v>1544</v>
      </c>
      <c r="F19" s="1">
        <v>1458</v>
      </c>
      <c r="G19" s="1">
        <v>1461</v>
      </c>
      <c r="H19" s="1">
        <v>1494</v>
      </c>
      <c r="I19" s="1">
        <v>1550</v>
      </c>
      <c r="J19" s="1">
        <v>1634</v>
      </c>
      <c r="K19" s="1">
        <v>1752</v>
      </c>
      <c r="L19" s="1">
        <v>1876</v>
      </c>
      <c r="M19" s="1">
        <v>2008</v>
      </c>
      <c r="N19" s="1">
        <v>2169</v>
      </c>
      <c r="O19" s="1">
        <v>2262</v>
      </c>
    </row>
    <row r="20" spans="1:15" x14ac:dyDescent="0.3">
      <c r="A20" s="7" t="s">
        <v>13</v>
      </c>
      <c r="B20" s="7" t="s">
        <v>73</v>
      </c>
      <c r="C20" s="1">
        <v>886</v>
      </c>
      <c r="D20" s="1">
        <v>765</v>
      </c>
      <c r="E20" s="1">
        <v>577</v>
      </c>
      <c r="F20" s="1">
        <v>392</v>
      </c>
      <c r="G20" s="1">
        <v>364</v>
      </c>
      <c r="H20" s="1">
        <v>378</v>
      </c>
      <c r="I20" s="1">
        <v>416</v>
      </c>
      <c r="J20" s="1">
        <v>453</v>
      </c>
      <c r="K20" s="1">
        <v>489</v>
      </c>
      <c r="L20" s="1">
        <v>509</v>
      </c>
      <c r="M20" s="1">
        <v>499</v>
      </c>
      <c r="N20" s="1">
        <v>535</v>
      </c>
      <c r="O20" s="1">
        <v>543</v>
      </c>
    </row>
    <row r="21" spans="1:15" x14ac:dyDescent="0.3">
      <c r="A21" s="7" t="s">
        <v>14</v>
      </c>
      <c r="B21" s="7" t="s">
        <v>62</v>
      </c>
      <c r="C21" s="1">
        <v>115</v>
      </c>
      <c r="D21" s="1">
        <v>122</v>
      </c>
      <c r="E21" s="1">
        <v>135</v>
      </c>
      <c r="F21" s="1">
        <v>135</v>
      </c>
      <c r="G21" s="1">
        <v>168</v>
      </c>
      <c r="H21" s="1">
        <v>169</v>
      </c>
      <c r="I21" s="1">
        <v>181</v>
      </c>
      <c r="J21" s="1">
        <v>172</v>
      </c>
      <c r="K21" s="1">
        <v>212</v>
      </c>
      <c r="L21" s="1">
        <v>201</v>
      </c>
      <c r="M21" s="1">
        <v>222</v>
      </c>
      <c r="N21" s="1">
        <v>224</v>
      </c>
      <c r="O21" s="1">
        <v>257</v>
      </c>
    </row>
    <row r="22" spans="1:15" x14ac:dyDescent="0.3">
      <c r="A22" s="7" t="s">
        <v>14</v>
      </c>
      <c r="B22" s="7" t="s">
        <v>63</v>
      </c>
      <c r="C22" s="1">
        <v>164</v>
      </c>
      <c r="D22" s="1">
        <v>173</v>
      </c>
      <c r="E22" s="1">
        <v>173</v>
      </c>
      <c r="F22" s="1">
        <v>163</v>
      </c>
      <c r="G22" s="1">
        <v>169</v>
      </c>
      <c r="H22" s="1">
        <v>176</v>
      </c>
      <c r="I22" s="1">
        <v>216</v>
      </c>
      <c r="J22" s="1">
        <v>234</v>
      </c>
      <c r="K22" s="1">
        <v>249</v>
      </c>
      <c r="L22" s="1">
        <v>292</v>
      </c>
      <c r="M22" s="1">
        <v>314</v>
      </c>
      <c r="N22" s="1">
        <v>348</v>
      </c>
      <c r="O22" s="1">
        <v>353</v>
      </c>
    </row>
    <row r="23" spans="1:15" x14ac:dyDescent="0.3">
      <c r="A23" s="7" t="s">
        <v>14</v>
      </c>
      <c r="B23" s="7" t="s">
        <v>64</v>
      </c>
      <c r="C23" s="1">
        <v>99</v>
      </c>
      <c r="D23" s="1">
        <v>104</v>
      </c>
      <c r="E23" s="1">
        <v>113</v>
      </c>
      <c r="F23" s="1">
        <v>122</v>
      </c>
      <c r="G23" s="1">
        <v>125</v>
      </c>
      <c r="H23" s="1">
        <v>119</v>
      </c>
      <c r="I23" s="1">
        <v>132</v>
      </c>
      <c r="J23" s="1">
        <v>139</v>
      </c>
      <c r="K23" s="1">
        <v>154</v>
      </c>
      <c r="L23" s="1">
        <v>152</v>
      </c>
      <c r="M23" s="1">
        <v>156</v>
      </c>
      <c r="N23" s="1">
        <v>165</v>
      </c>
      <c r="O23" s="1">
        <v>176</v>
      </c>
    </row>
    <row r="24" spans="1:15" x14ac:dyDescent="0.3">
      <c r="A24" s="7" t="s">
        <v>14</v>
      </c>
      <c r="B24" s="7" t="s">
        <v>65</v>
      </c>
      <c r="C24" s="1">
        <v>86</v>
      </c>
      <c r="D24" s="1">
        <v>75</v>
      </c>
      <c r="E24" s="1">
        <v>70</v>
      </c>
      <c r="F24" s="1">
        <v>70</v>
      </c>
      <c r="G24" s="1">
        <v>77</v>
      </c>
      <c r="H24" s="1">
        <v>82</v>
      </c>
      <c r="I24" s="1">
        <v>72</v>
      </c>
      <c r="J24" s="1">
        <v>70</v>
      </c>
      <c r="K24" s="1">
        <v>72</v>
      </c>
      <c r="L24" s="1">
        <v>81</v>
      </c>
      <c r="M24" s="1">
        <v>83</v>
      </c>
      <c r="N24" s="1">
        <v>93</v>
      </c>
      <c r="O24" s="1">
        <v>104</v>
      </c>
    </row>
    <row r="25" spans="1:15" x14ac:dyDescent="0.3">
      <c r="A25" s="7" t="s">
        <v>14</v>
      </c>
      <c r="B25" s="7" t="s">
        <v>66</v>
      </c>
      <c r="C25" s="1">
        <v>24</v>
      </c>
      <c r="D25" s="1">
        <v>32</v>
      </c>
      <c r="E25" s="1">
        <v>26</v>
      </c>
      <c r="F25" s="1">
        <v>24</v>
      </c>
      <c r="G25" s="1">
        <v>20</v>
      </c>
      <c r="H25" s="1">
        <v>22</v>
      </c>
      <c r="I25" s="1">
        <v>23</v>
      </c>
      <c r="J25" s="1">
        <v>29</v>
      </c>
      <c r="K25" s="1">
        <v>30</v>
      </c>
      <c r="L25" s="1">
        <v>32</v>
      </c>
      <c r="M25" s="1">
        <v>30</v>
      </c>
      <c r="N25" s="1">
        <v>24</v>
      </c>
      <c r="O25" s="1">
        <v>19</v>
      </c>
    </row>
    <row r="26" spans="1:15" x14ac:dyDescent="0.3">
      <c r="A26" s="7" t="s">
        <v>14</v>
      </c>
      <c r="B26" s="7" t="s">
        <v>67</v>
      </c>
      <c r="C26" s="1">
        <v>3</v>
      </c>
      <c r="D26" s="1">
        <v>3</v>
      </c>
      <c r="E26" s="1">
        <v>3</v>
      </c>
      <c r="F26" s="1">
        <v>2</v>
      </c>
      <c r="G26" s="1">
        <v>3</v>
      </c>
      <c r="H26" s="1">
        <v>3</v>
      </c>
      <c r="I26" s="1">
        <v>3</v>
      </c>
      <c r="J26" s="1">
        <v>3</v>
      </c>
      <c r="K26" s="1">
        <v>4</v>
      </c>
      <c r="L26" s="1">
        <v>4</v>
      </c>
      <c r="M26" s="1">
        <v>5</v>
      </c>
      <c r="N26" s="1">
        <v>6</v>
      </c>
      <c r="O26" s="1">
        <v>5</v>
      </c>
    </row>
    <row r="27" spans="1:15" x14ac:dyDescent="0.3">
      <c r="A27" s="7" t="s">
        <v>14</v>
      </c>
      <c r="B27" s="7" t="s">
        <v>68</v>
      </c>
      <c r="C27" s="1">
        <v>89</v>
      </c>
      <c r="D27" s="1">
        <v>108</v>
      </c>
      <c r="E27" s="1">
        <v>111</v>
      </c>
      <c r="F27" s="1">
        <v>124</v>
      </c>
      <c r="G27" s="1">
        <v>144</v>
      </c>
      <c r="H27" s="1">
        <v>137</v>
      </c>
      <c r="I27" s="1">
        <v>152</v>
      </c>
      <c r="J27" s="1">
        <v>148</v>
      </c>
      <c r="K27" s="1">
        <v>169</v>
      </c>
      <c r="L27" s="1">
        <v>161</v>
      </c>
      <c r="M27" s="1">
        <v>151</v>
      </c>
      <c r="N27" s="1">
        <v>162</v>
      </c>
      <c r="O27" s="1">
        <v>151</v>
      </c>
    </row>
    <row r="28" spans="1:15" x14ac:dyDescent="0.3">
      <c r="A28" s="7" t="s">
        <v>14</v>
      </c>
      <c r="B28" s="7" t="s">
        <v>69</v>
      </c>
      <c r="C28" s="1">
        <v>122</v>
      </c>
      <c r="D28" s="1">
        <v>121</v>
      </c>
      <c r="E28" s="1">
        <v>114</v>
      </c>
      <c r="F28" s="1">
        <v>129</v>
      </c>
      <c r="G28" s="1">
        <v>116</v>
      </c>
      <c r="H28" s="1">
        <v>144</v>
      </c>
      <c r="I28" s="1">
        <v>166</v>
      </c>
      <c r="J28" s="1">
        <v>191</v>
      </c>
      <c r="K28" s="1">
        <v>210</v>
      </c>
      <c r="L28" s="1">
        <v>243</v>
      </c>
      <c r="M28" s="1">
        <v>267</v>
      </c>
      <c r="N28" s="1">
        <v>309</v>
      </c>
      <c r="O28" s="1">
        <v>308</v>
      </c>
    </row>
    <row r="29" spans="1:15" x14ac:dyDescent="0.3">
      <c r="A29" s="7" t="s">
        <v>14</v>
      </c>
      <c r="B29" s="7" t="s">
        <v>70</v>
      </c>
      <c r="C29" s="1">
        <v>86</v>
      </c>
      <c r="D29" s="1">
        <v>91</v>
      </c>
      <c r="E29" s="1">
        <v>84</v>
      </c>
      <c r="F29" s="1">
        <v>86</v>
      </c>
      <c r="G29" s="1">
        <v>82</v>
      </c>
      <c r="H29" s="1">
        <v>84</v>
      </c>
      <c r="I29" s="1">
        <v>93</v>
      </c>
      <c r="J29" s="1">
        <v>100</v>
      </c>
      <c r="K29" s="1">
        <v>106</v>
      </c>
      <c r="L29" s="1">
        <v>133</v>
      </c>
      <c r="M29" s="1">
        <v>123</v>
      </c>
      <c r="N29" s="1">
        <v>119</v>
      </c>
      <c r="O29" s="1">
        <v>138</v>
      </c>
    </row>
    <row r="30" spans="1:15" x14ac:dyDescent="0.3">
      <c r="A30" s="7" t="s">
        <v>14</v>
      </c>
      <c r="B30" s="7" t="s">
        <v>71</v>
      </c>
      <c r="C30" s="1">
        <v>69</v>
      </c>
      <c r="D30" s="1">
        <v>71</v>
      </c>
      <c r="E30" s="1">
        <v>72</v>
      </c>
      <c r="F30" s="1">
        <v>72</v>
      </c>
      <c r="G30" s="1">
        <v>73</v>
      </c>
      <c r="H30" s="1">
        <v>75</v>
      </c>
      <c r="I30" s="1">
        <v>70</v>
      </c>
      <c r="J30" s="1">
        <v>78</v>
      </c>
      <c r="K30" s="1">
        <v>76</v>
      </c>
      <c r="L30" s="1">
        <v>80</v>
      </c>
      <c r="M30" s="1">
        <v>86</v>
      </c>
      <c r="N30" s="1">
        <v>92</v>
      </c>
      <c r="O30" s="1">
        <v>95</v>
      </c>
    </row>
    <row r="31" spans="1:15" x14ac:dyDescent="0.3">
      <c r="A31" s="7" t="s">
        <v>14</v>
      </c>
      <c r="B31" s="7" t="s">
        <v>72</v>
      </c>
      <c r="C31" s="1">
        <v>38</v>
      </c>
      <c r="D31" s="1">
        <v>32</v>
      </c>
      <c r="E31" s="1">
        <v>31</v>
      </c>
      <c r="F31" s="1">
        <v>24</v>
      </c>
      <c r="G31" s="1">
        <v>26</v>
      </c>
      <c r="H31" s="1">
        <v>27</v>
      </c>
      <c r="I31" s="1">
        <v>33</v>
      </c>
      <c r="J31" s="1">
        <v>34</v>
      </c>
      <c r="K31" s="1">
        <v>44</v>
      </c>
      <c r="L31" s="1">
        <v>48</v>
      </c>
      <c r="M31" s="1">
        <v>49</v>
      </c>
      <c r="N31" s="1">
        <v>50</v>
      </c>
      <c r="O31" s="1">
        <v>47</v>
      </c>
    </row>
    <row r="32" spans="1:15" x14ac:dyDescent="0.3">
      <c r="A32" s="7" t="s">
        <v>14</v>
      </c>
      <c r="B32" s="7" t="s">
        <v>73</v>
      </c>
      <c r="C32" s="1">
        <v>21</v>
      </c>
      <c r="D32" s="1">
        <v>24</v>
      </c>
      <c r="E32" s="1">
        <v>11</v>
      </c>
      <c r="F32" s="1">
        <v>3</v>
      </c>
      <c r="G32" s="1">
        <v>2</v>
      </c>
      <c r="H32" s="1">
        <v>3</v>
      </c>
      <c r="I32" s="1">
        <v>5</v>
      </c>
      <c r="J32" s="1">
        <v>5</v>
      </c>
      <c r="K32" s="1">
        <v>3</v>
      </c>
      <c r="L32" s="1">
        <v>3</v>
      </c>
      <c r="M32" s="1">
        <v>5</v>
      </c>
      <c r="N32" s="1">
        <v>6</v>
      </c>
      <c r="O32" s="1">
        <v>6</v>
      </c>
    </row>
    <row r="33" spans="1:15" x14ac:dyDescent="0.3">
      <c r="A33" s="7" t="s">
        <v>15</v>
      </c>
      <c r="B33" s="7" t="s">
        <v>62</v>
      </c>
      <c r="C33" s="1">
        <v>275</v>
      </c>
      <c r="D33" s="1">
        <v>335</v>
      </c>
      <c r="E33" s="1">
        <v>306</v>
      </c>
      <c r="F33" s="1">
        <v>327</v>
      </c>
      <c r="G33" s="1">
        <v>386</v>
      </c>
      <c r="H33" s="1">
        <v>409</v>
      </c>
      <c r="I33" s="1">
        <v>429</v>
      </c>
      <c r="J33" s="1">
        <v>489</v>
      </c>
      <c r="K33" s="1">
        <v>590</v>
      </c>
      <c r="L33" s="1">
        <v>543</v>
      </c>
      <c r="M33" s="1">
        <v>584</v>
      </c>
      <c r="N33" s="1">
        <v>630</v>
      </c>
      <c r="O33" s="1">
        <v>666</v>
      </c>
    </row>
    <row r="34" spans="1:15" x14ac:dyDescent="0.3">
      <c r="A34" s="7" t="s">
        <v>15</v>
      </c>
      <c r="B34" s="7" t="s">
        <v>63</v>
      </c>
      <c r="C34" s="1">
        <v>386</v>
      </c>
      <c r="D34" s="1">
        <v>412</v>
      </c>
      <c r="E34" s="1">
        <v>423</v>
      </c>
      <c r="F34" s="1">
        <v>389</v>
      </c>
      <c r="G34" s="1">
        <v>388</v>
      </c>
      <c r="H34" s="1">
        <v>393</v>
      </c>
      <c r="I34" s="1">
        <v>426</v>
      </c>
      <c r="J34" s="1">
        <v>446</v>
      </c>
      <c r="K34" s="1">
        <v>483</v>
      </c>
      <c r="L34" s="1">
        <v>542</v>
      </c>
      <c r="M34" s="1">
        <v>579</v>
      </c>
      <c r="N34" s="1">
        <v>671</v>
      </c>
      <c r="O34" s="1">
        <v>656</v>
      </c>
    </row>
    <row r="35" spans="1:15" x14ac:dyDescent="0.3">
      <c r="A35" s="7" t="s">
        <v>15</v>
      </c>
      <c r="B35" s="7" t="s">
        <v>64</v>
      </c>
      <c r="C35" s="1">
        <v>312</v>
      </c>
      <c r="D35" s="1">
        <v>313</v>
      </c>
      <c r="E35" s="1">
        <v>307</v>
      </c>
      <c r="F35" s="1">
        <v>288</v>
      </c>
      <c r="G35" s="1">
        <v>282</v>
      </c>
      <c r="H35" s="1">
        <v>284</v>
      </c>
      <c r="I35" s="1">
        <v>289</v>
      </c>
      <c r="J35" s="1">
        <v>287</v>
      </c>
      <c r="K35" s="1">
        <v>292</v>
      </c>
      <c r="L35" s="1">
        <v>301</v>
      </c>
      <c r="M35" s="1">
        <v>315</v>
      </c>
      <c r="N35" s="1">
        <v>320</v>
      </c>
      <c r="O35" s="1">
        <v>333</v>
      </c>
    </row>
    <row r="36" spans="1:15" x14ac:dyDescent="0.3">
      <c r="A36" s="7" t="s">
        <v>15</v>
      </c>
      <c r="B36" s="7" t="s">
        <v>65</v>
      </c>
      <c r="C36" s="1">
        <v>259</v>
      </c>
      <c r="D36" s="1">
        <v>234</v>
      </c>
      <c r="E36" s="1">
        <v>225</v>
      </c>
      <c r="F36" s="1">
        <v>227</v>
      </c>
      <c r="G36" s="1">
        <v>227</v>
      </c>
      <c r="H36" s="1">
        <v>236</v>
      </c>
      <c r="I36" s="1">
        <v>230</v>
      </c>
      <c r="J36" s="1">
        <v>230</v>
      </c>
      <c r="K36" s="1">
        <v>231</v>
      </c>
      <c r="L36" s="1">
        <v>240</v>
      </c>
      <c r="M36" s="1">
        <v>244</v>
      </c>
      <c r="N36" s="1">
        <v>236</v>
      </c>
      <c r="O36" s="1">
        <v>235</v>
      </c>
    </row>
    <row r="37" spans="1:15" x14ac:dyDescent="0.3">
      <c r="A37" s="7" t="s">
        <v>15</v>
      </c>
      <c r="B37" s="7" t="s">
        <v>66</v>
      </c>
      <c r="C37" s="1">
        <v>75</v>
      </c>
      <c r="D37" s="1">
        <v>74</v>
      </c>
      <c r="E37" s="1">
        <v>69</v>
      </c>
      <c r="F37" s="1">
        <v>50</v>
      </c>
      <c r="G37" s="1">
        <v>41</v>
      </c>
      <c r="H37" s="1">
        <v>47</v>
      </c>
      <c r="I37" s="1">
        <v>50</v>
      </c>
      <c r="J37" s="1">
        <v>56</v>
      </c>
      <c r="K37" s="1">
        <v>67</v>
      </c>
      <c r="L37" s="1">
        <v>63</v>
      </c>
      <c r="M37" s="1">
        <v>71</v>
      </c>
      <c r="N37" s="1">
        <v>66</v>
      </c>
      <c r="O37" s="1">
        <v>74</v>
      </c>
    </row>
    <row r="38" spans="1:15" x14ac:dyDescent="0.3">
      <c r="A38" s="7" t="s">
        <v>15</v>
      </c>
      <c r="B38" s="7" t="s">
        <v>67</v>
      </c>
      <c r="C38" s="1">
        <v>16</v>
      </c>
      <c r="D38" s="1">
        <v>10</v>
      </c>
      <c r="E38" s="1">
        <v>7</v>
      </c>
      <c r="F38" s="1">
        <v>5</v>
      </c>
      <c r="G38" s="1">
        <v>6</v>
      </c>
      <c r="H38" s="1">
        <v>5</v>
      </c>
      <c r="I38" s="1">
        <v>5</v>
      </c>
      <c r="J38" s="1">
        <v>5</v>
      </c>
      <c r="K38" s="1">
        <v>4</v>
      </c>
      <c r="L38" s="1">
        <v>7</v>
      </c>
      <c r="M38" s="1">
        <v>7</v>
      </c>
      <c r="N38" s="1">
        <v>7</v>
      </c>
      <c r="O38" s="1">
        <v>6</v>
      </c>
    </row>
    <row r="39" spans="1:15" x14ac:dyDescent="0.3">
      <c r="A39" s="7" t="s">
        <v>15</v>
      </c>
      <c r="B39" s="7" t="s">
        <v>68</v>
      </c>
      <c r="C39" s="1">
        <v>172</v>
      </c>
      <c r="D39" s="1">
        <v>188</v>
      </c>
      <c r="E39" s="1">
        <v>202</v>
      </c>
      <c r="F39" s="1">
        <v>261</v>
      </c>
      <c r="G39" s="1">
        <v>279</v>
      </c>
      <c r="H39" s="1">
        <v>311</v>
      </c>
      <c r="I39" s="1">
        <v>358</v>
      </c>
      <c r="J39" s="1">
        <v>406</v>
      </c>
      <c r="K39" s="1">
        <v>477</v>
      </c>
      <c r="L39" s="1">
        <v>464</v>
      </c>
      <c r="M39" s="1">
        <v>494</v>
      </c>
      <c r="N39" s="1">
        <v>486</v>
      </c>
      <c r="O39" s="1">
        <v>465</v>
      </c>
    </row>
    <row r="40" spans="1:15" x14ac:dyDescent="0.3">
      <c r="A40" s="7" t="s">
        <v>15</v>
      </c>
      <c r="B40" s="7" t="s">
        <v>69</v>
      </c>
      <c r="C40" s="1">
        <v>386</v>
      </c>
      <c r="D40" s="1">
        <v>382</v>
      </c>
      <c r="E40" s="1">
        <v>353</v>
      </c>
      <c r="F40" s="1">
        <v>336</v>
      </c>
      <c r="G40" s="1">
        <v>341</v>
      </c>
      <c r="H40" s="1">
        <v>357</v>
      </c>
      <c r="I40" s="1">
        <v>330</v>
      </c>
      <c r="J40" s="1">
        <v>343</v>
      </c>
      <c r="K40" s="1">
        <v>394</v>
      </c>
      <c r="L40" s="1">
        <v>449</v>
      </c>
      <c r="M40" s="1">
        <v>514</v>
      </c>
      <c r="N40" s="1">
        <v>604</v>
      </c>
      <c r="O40" s="1">
        <v>595</v>
      </c>
    </row>
    <row r="41" spans="1:15" x14ac:dyDescent="0.3">
      <c r="A41" s="7" t="s">
        <v>15</v>
      </c>
      <c r="B41" s="7" t="s">
        <v>70</v>
      </c>
      <c r="C41" s="1">
        <v>264</v>
      </c>
      <c r="D41" s="1">
        <v>293</v>
      </c>
      <c r="E41" s="1">
        <v>280</v>
      </c>
      <c r="F41" s="1">
        <v>278</v>
      </c>
      <c r="G41" s="1">
        <v>267</v>
      </c>
      <c r="H41" s="1">
        <v>268</v>
      </c>
      <c r="I41" s="1">
        <v>237</v>
      </c>
      <c r="J41" s="1">
        <v>252</v>
      </c>
      <c r="K41" s="1">
        <v>271</v>
      </c>
      <c r="L41" s="1">
        <v>291</v>
      </c>
      <c r="M41" s="1">
        <v>304</v>
      </c>
      <c r="N41" s="1">
        <v>301</v>
      </c>
      <c r="O41" s="1">
        <v>281</v>
      </c>
    </row>
    <row r="42" spans="1:15" x14ac:dyDescent="0.3">
      <c r="A42" s="7" t="s">
        <v>15</v>
      </c>
      <c r="B42" s="7" t="s">
        <v>71</v>
      </c>
      <c r="C42" s="1">
        <v>170</v>
      </c>
      <c r="D42" s="1">
        <v>180</v>
      </c>
      <c r="E42" s="1">
        <v>176</v>
      </c>
      <c r="F42" s="1">
        <v>167</v>
      </c>
      <c r="G42" s="1">
        <v>182</v>
      </c>
      <c r="H42" s="1">
        <v>192</v>
      </c>
      <c r="I42" s="1">
        <v>203</v>
      </c>
      <c r="J42" s="1">
        <v>195</v>
      </c>
      <c r="K42" s="1">
        <v>205</v>
      </c>
      <c r="L42" s="1">
        <v>218</v>
      </c>
      <c r="M42" s="1">
        <v>224</v>
      </c>
      <c r="N42" s="1">
        <v>232</v>
      </c>
      <c r="O42" s="1">
        <v>221</v>
      </c>
    </row>
    <row r="43" spans="1:15" x14ac:dyDescent="0.3">
      <c r="A43" s="7" t="s">
        <v>15</v>
      </c>
      <c r="B43" s="7" t="s">
        <v>72</v>
      </c>
      <c r="C43" s="1">
        <v>121</v>
      </c>
      <c r="D43" s="1">
        <v>100</v>
      </c>
      <c r="E43" s="1">
        <v>85</v>
      </c>
      <c r="F43" s="1">
        <v>75</v>
      </c>
      <c r="G43" s="1">
        <v>75</v>
      </c>
      <c r="H43" s="1">
        <v>70</v>
      </c>
      <c r="I43" s="1">
        <v>71</v>
      </c>
      <c r="J43" s="1">
        <v>81</v>
      </c>
      <c r="K43" s="1">
        <v>85</v>
      </c>
      <c r="L43" s="1">
        <v>84</v>
      </c>
      <c r="M43" s="1">
        <v>92</v>
      </c>
      <c r="N43" s="1">
        <v>99</v>
      </c>
      <c r="O43" s="1">
        <v>93</v>
      </c>
    </row>
    <row r="44" spans="1:15" x14ac:dyDescent="0.3">
      <c r="A44" s="7" t="s">
        <v>15</v>
      </c>
      <c r="B44" s="7" t="s">
        <v>73</v>
      </c>
      <c r="C44" s="1">
        <v>48</v>
      </c>
      <c r="D44" s="1">
        <v>46</v>
      </c>
      <c r="E44" s="1">
        <v>34</v>
      </c>
      <c r="F44" s="1">
        <v>12</v>
      </c>
      <c r="G44" s="1">
        <v>11</v>
      </c>
      <c r="H44" s="1">
        <v>12</v>
      </c>
      <c r="I44" s="1">
        <v>12</v>
      </c>
      <c r="J44" s="1">
        <v>10</v>
      </c>
      <c r="K44" s="1">
        <v>13</v>
      </c>
      <c r="L44" s="1">
        <v>14</v>
      </c>
      <c r="M44" s="1">
        <v>15</v>
      </c>
      <c r="N44" s="1">
        <v>13</v>
      </c>
      <c r="O44" s="1">
        <v>12</v>
      </c>
    </row>
    <row r="45" spans="1:15" x14ac:dyDescent="0.3">
      <c r="A45" s="7" t="s">
        <v>16</v>
      </c>
      <c r="B45" s="7" t="s">
        <v>62</v>
      </c>
      <c r="C45" s="1">
        <v>147</v>
      </c>
      <c r="D45" s="1">
        <v>135</v>
      </c>
      <c r="E45" s="1">
        <v>165</v>
      </c>
      <c r="F45" s="1">
        <v>162</v>
      </c>
      <c r="G45" s="1">
        <v>175</v>
      </c>
      <c r="H45" s="1">
        <v>171</v>
      </c>
      <c r="I45" s="1">
        <v>195</v>
      </c>
      <c r="J45" s="1">
        <v>229</v>
      </c>
      <c r="K45" s="1">
        <v>210</v>
      </c>
      <c r="L45" s="1">
        <v>256</v>
      </c>
      <c r="M45" s="1">
        <v>303</v>
      </c>
      <c r="N45" s="1">
        <v>351</v>
      </c>
      <c r="O45" s="1">
        <v>361</v>
      </c>
    </row>
    <row r="46" spans="1:15" x14ac:dyDescent="0.3">
      <c r="A46" s="7" t="s">
        <v>16</v>
      </c>
      <c r="B46" s="7" t="s">
        <v>63</v>
      </c>
      <c r="C46" s="1">
        <v>246</v>
      </c>
      <c r="D46" s="1">
        <v>261</v>
      </c>
      <c r="E46" s="1">
        <v>243</v>
      </c>
      <c r="F46" s="1">
        <v>224</v>
      </c>
      <c r="G46" s="1">
        <v>276</v>
      </c>
      <c r="H46" s="1">
        <v>282</v>
      </c>
      <c r="I46" s="1">
        <v>288</v>
      </c>
      <c r="J46" s="1">
        <v>307</v>
      </c>
      <c r="K46" s="1">
        <v>336</v>
      </c>
      <c r="L46" s="1">
        <v>361</v>
      </c>
      <c r="M46" s="1">
        <v>419</v>
      </c>
      <c r="N46" s="1">
        <v>477</v>
      </c>
      <c r="O46" s="1">
        <v>535</v>
      </c>
    </row>
    <row r="47" spans="1:15" x14ac:dyDescent="0.3">
      <c r="A47" s="7" t="s">
        <v>16</v>
      </c>
      <c r="B47" s="7" t="s">
        <v>64</v>
      </c>
      <c r="C47" s="1">
        <v>172</v>
      </c>
      <c r="D47" s="1">
        <v>186</v>
      </c>
      <c r="E47" s="1">
        <v>175</v>
      </c>
      <c r="F47" s="1">
        <v>190</v>
      </c>
      <c r="G47" s="1">
        <v>185</v>
      </c>
      <c r="H47" s="1">
        <v>184</v>
      </c>
      <c r="I47" s="1">
        <v>190</v>
      </c>
      <c r="J47" s="1">
        <v>187</v>
      </c>
      <c r="K47" s="1">
        <v>194</v>
      </c>
      <c r="L47" s="1">
        <v>216</v>
      </c>
      <c r="M47" s="1">
        <v>237</v>
      </c>
      <c r="N47" s="1">
        <v>262</v>
      </c>
      <c r="O47" s="1">
        <v>294</v>
      </c>
    </row>
    <row r="48" spans="1:15" x14ac:dyDescent="0.3">
      <c r="A48" s="7" t="s">
        <v>16</v>
      </c>
      <c r="B48" s="7" t="s">
        <v>65</v>
      </c>
      <c r="C48" s="1">
        <v>137</v>
      </c>
      <c r="D48" s="1">
        <v>130</v>
      </c>
      <c r="E48" s="1">
        <v>134</v>
      </c>
      <c r="F48" s="1">
        <v>135</v>
      </c>
      <c r="G48" s="1">
        <v>135</v>
      </c>
      <c r="H48" s="1">
        <v>141</v>
      </c>
      <c r="I48" s="1">
        <v>139</v>
      </c>
      <c r="J48" s="1">
        <v>127</v>
      </c>
      <c r="K48" s="1">
        <v>121</v>
      </c>
      <c r="L48" s="1">
        <v>119</v>
      </c>
      <c r="M48" s="1">
        <v>133</v>
      </c>
      <c r="N48" s="1">
        <v>136</v>
      </c>
      <c r="O48" s="1">
        <v>144</v>
      </c>
    </row>
    <row r="49" spans="1:15" x14ac:dyDescent="0.3">
      <c r="A49" s="7" t="s">
        <v>16</v>
      </c>
      <c r="B49" s="7" t="s">
        <v>66</v>
      </c>
      <c r="C49" s="1">
        <v>39</v>
      </c>
      <c r="D49" s="1">
        <v>35</v>
      </c>
      <c r="E49" s="1">
        <v>32</v>
      </c>
      <c r="F49" s="1">
        <v>32</v>
      </c>
      <c r="G49" s="1">
        <v>36</v>
      </c>
      <c r="H49" s="1">
        <v>39</v>
      </c>
      <c r="I49" s="1">
        <v>41</v>
      </c>
      <c r="J49" s="1">
        <v>50</v>
      </c>
      <c r="K49" s="1">
        <v>53</v>
      </c>
      <c r="L49" s="1">
        <v>57</v>
      </c>
      <c r="M49" s="1">
        <v>56</v>
      </c>
      <c r="N49" s="1">
        <v>57</v>
      </c>
      <c r="O49" s="1">
        <v>54</v>
      </c>
    </row>
    <row r="50" spans="1:15" x14ac:dyDescent="0.3">
      <c r="A50" s="7" t="s">
        <v>16</v>
      </c>
      <c r="B50" s="7" t="s">
        <v>67</v>
      </c>
      <c r="C50" s="1">
        <v>7</v>
      </c>
      <c r="D50" s="1">
        <v>10</v>
      </c>
      <c r="E50" s="1">
        <v>8</v>
      </c>
      <c r="F50" s="1">
        <v>2</v>
      </c>
      <c r="G50" s="1">
        <v>2</v>
      </c>
      <c r="H50" s="1">
        <v>1</v>
      </c>
      <c r="I50" s="1">
        <v>4</v>
      </c>
      <c r="J50" s="1">
        <v>3</v>
      </c>
      <c r="K50" s="1">
        <v>3</v>
      </c>
      <c r="L50" s="1">
        <v>4</v>
      </c>
      <c r="M50" s="1">
        <v>3</v>
      </c>
      <c r="N50" s="1">
        <v>4</v>
      </c>
      <c r="O50" s="1">
        <v>6</v>
      </c>
    </row>
    <row r="51" spans="1:15" x14ac:dyDescent="0.3">
      <c r="A51" s="7" t="s">
        <v>16</v>
      </c>
      <c r="B51" s="7" t="s">
        <v>68</v>
      </c>
      <c r="C51" s="1">
        <v>125</v>
      </c>
      <c r="D51" s="1">
        <v>116</v>
      </c>
      <c r="E51" s="1">
        <v>127</v>
      </c>
      <c r="F51" s="1">
        <v>152</v>
      </c>
      <c r="G51" s="1">
        <v>163</v>
      </c>
      <c r="H51" s="1">
        <v>153</v>
      </c>
      <c r="I51" s="1">
        <v>215</v>
      </c>
      <c r="J51" s="1">
        <v>224</v>
      </c>
      <c r="K51" s="1">
        <v>225</v>
      </c>
      <c r="L51" s="1">
        <v>251</v>
      </c>
      <c r="M51" s="1">
        <v>263</v>
      </c>
      <c r="N51" s="1">
        <v>324</v>
      </c>
      <c r="O51" s="1">
        <v>312</v>
      </c>
    </row>
    <row r="52" spans="1:15" x14ac:dyDescent="0.3">
      <c r="A52" s="7" t="s">
        <v>16</v>
      </c>
      <c r="B52" s="7" t="s">
        <v>69</v>
      </c>
      <c r="C52" s="1">
        <v>377</v>
      </c>
      <c r="D52" s="1">
        <v>373</v>
      </c>
      <c r="E52" s="1">
        <v>337</v>
      </c>
      <c r="F52" s="1">
        <v>309</v>
      </c>
      <c r="G52" s="1">
        <v>313</v>
      </c>
      <c r="H52" s="1">
        <v>368</v>
      </c>
      <c r="I52" s="1">
        <v>356</v>
      </c>
      <c r="J52" s="1">
        <v>408</v>
      </c>
      <c r="K52" s="1">
        <v>478</v>
      </c>
      <c r="L52" s="1">
        <v>532</v>
      </c>
      <c r="M52" s="1">
        <v>607</v>
      </c>
      <c r="N52" s="1">
        <v>665</v>
      </c>
      <c r="O52" s="1">
        <v>700</v>
      </c>
    </row>
    <row r="53" spans="1:15" x14ac:dyDescent="0.3">
      <c r="A53" s="7" t="s">
        <v>16</v>
      </c>
      <c r="B53" s="7" t="s">
        <v>70</v>
      </c>
      <c r="C53" s="1">
        <v>272</v>
      </c>
      <c r="D53" s="1">
        <v>295</v>
      </c>
      <c r="E53" s="1">
        <v>292</v>
      </c>
      <c r="F53" s="1">
        <v>287</v>
      </c>
      <c r="G53" s="1">
        <v>301</v>
      </c>
      <c r="H53" s="1">
        <v>306</v>
      </c>
      <c r="I53" s="1">
        <v>293</v>
      </c>
      <c r="J53" s="1">
        <v>294</v>
      </c>
      <c r="K53" s="1">
        <v>318</v>
      </c>
      <c r="L53" s="1">
        <v>330</v>
      </c>
      <c r="M53" s="1">
        <v>341</v>
      </c>
      <c r="N53" s="1">
        <v>360</v>
      </c>
      <c r="O53" s="1">
        <v>422</v>
      </c>
    </row>
    <row r="54" spans="1:15" x14ac:dyDescent="0.3">
      <c r="A54" s="7" t="s">
        <v>16</v>
      </c>
      <c r="B54" s="7" t="s">
        <v>71</v>
      </c>
      <c r="C54" s="1">
        <v>196</v>
      </c>
      <c r="D54" s="1">
        <v>176</v>
      </c>
      <c r="E54" s="1">
        <v>176</v>
      </c>
      <c r="F54" s="1">
        <v>198</v>
      </c>
      <c r="G54" s="1">
        <v>197</v>
      </c>
      <c r="H54" s="1">
        <v>198</v>
      </c>
      <c r="I54" s="1">
        <v>190</v>
      </c>
      <c r="J54" s="1">
        <v>203</v>
      </c>
      <c r="K54" s="1">
        <v>198</v>
      </c>
      <c r="L54" s="1">
        <v>207</v>
      </c>
      <c r="M54" s="1">
        <v>223</v>
      </c>
      <c r="N54" s="1">
        <v>254</v>
      </c>
      <c r="O54" s="1">
        <v>254</v>
      </c>
    </row>
    <row r="55" spans="1:15" x14ac:dyDescent="0.3">
      <c r="A55" s="7" t="s">
        <v>16</v>
      </c>
      <c r="B55" s="7" t="s">
        <v>72</v>
      </c>
      <c r="C55" s="1">
        <v>113</v>
      </c>
      <c r="D55" s="1">
        <v>109</v>
      </c>
      <c r="E55" s="1">
        <v>100</v>
      </c>
      <c r="F55" s="1">
        <v>87</v>
      </c>
      <c r="G55" s="1">
        <v>92</v>
      </c>
      <c r="H55" s="1">
        <v>103</v>
      </c>
      <c r="I55" s="1">
        <v>96</v>
      </c>
      <c r="J55" s="1">
        <v>101</v>
      </c>
      <c r="K55" s="1">
        <v>103</v>
      </c>
      <c r="L55" s="1">
        <v>113</v>
      </c>
      <c r="M55" s="1">
        <v>123</v>
      </c>
      <c r="N55" s="1">
        <v>119</v>
      </c>
      <c r="O55" s="1">
        <v>134</v>
      </c>
    </row>
    <row r="56" spans="1:15" x14ac:dyDescent="0.3">
      <c r="A56" s="7" t="s">
        <v>16</v>
      </c>
      <c r="B56" s="7" t="s">
        <v>73</v>
      </c>
      <c r="C56" s="1">
        <v>46</v>
      </c>
      <c r="D56" s="1">
        <v>41</v>
      </c>
      <c r="E56" s="1">
        <v>25</v>
      </c>
      <c r="F56" s="1">
        <v>22</v>
      </c>
      <c r="G56" s="1">
        <v>22</v>
      </c>
      <c r="H56" s="1">
        <v>23</v>
      </c>
      <c r="I56" s="1">
        <v>22</v>
      </c>
      <c r="J56" s="1">
        <v>25</v>
      </c>
      <c r="K56" s="1">
        <v>30</v>
      </c>
      <c r="L56" s="1">
        <v>30</v>
      </c>
      <c r="M56" s="1">
        <v>33</v>
      </c>
      <c r="N56" s="1">
        <v>32</v>
      </c>
      <c r="O56" s="1">
        <v>34</v>
      </c>
    </row>
    <row r="57" spans="1:15" x14ac:dyDescent="0.3">
      <c r="A57" s="7" t="s">
        <v>17</v>
      </c>
      <c r="B57" s="7" t="s">
        <v>62</v>
      </c>
      <c r="C57" s="1">
        <v>535</v>
      </c>
      <c r="D57" s="1">
        <v>525</v>
      </c>
      <c r="E57" s="1">
        <v>524</v>
      </c>
      <c r="F57" s="1">
        <v>328</v>
      </c>
      <c r="G57" s="1">
        <v>282</v>
      </c>
      <c r="H57" s="1">
        <v>308</v>
      </c>
      <c r="I57" s="1">
        <v>429</v>
      </c>
      <c r="J57" s="1">
        <v>762</v>
      </c>
      <c r="K57" s="1">
        <v>881</v>
      </c>
      <c r="L57" s="1">
        <v>1042</v>
      </c>
      <c r="M57" s="1">
        <v>1597</v>
      </c>
      <c r="N57" s="1">
        <v>2288</v>
      </c>
      <c r="O57" s="1">
        <v>3616</v>
      </c>
    </row>
    <row r="58" spans="1:15" x14ac:dyDescent="0.3">
      <c r="A58" s="7" t="s">
        <v>17</v>
      </c>
      <c r="B58" s="7" t="s">
        <v>63</v>
      </c>
      <c r="C58" s="1">
        <v>1464</v>
      </c>
      <c r="D58" s="1">
        <v>1274</v>
      </c>
      <c r="E58" s="1">
        <v>1117</v>
      </c>
      <c r="F58" s="1">
        <v>680</v>
      </c>
      <c r="G58" s="1">
        <v>490</v>
      </c>
      <c r="H58" s="1">
        <v>488</v>
      </c>
      <c r="I58" s="1">
        <v>577</v>
      </c>
      <c r="J58" s="1">
        <v>795</v>
      </c>
      <c r="K58" s="1">
        <v>1148</v>
      </c>
      <c r="L58" s="1">
        <v>1394</v>
      </c>
      <c r="M58" s="1">
        <v>1290</v>
      </c>
      <c r="N58" s="1">
        <v>2025</v>
      </c>
      <c r="O58" s="1">
        <v>3144</v>
      </c>
    </row>
    <row r="59" spans="1:15" x14ac:dyDescent="0.3">
      <c r="A59" s="7" t="s">
        <v>17</v>
      </c>
      <c r="B59" s="7" t="s">
        <v>64</v>
      </c>
      <c r="C59" s="1">
        <v>728</v>
      </c>
      <c r="D59" s="1">
        <v>612</v>
      </c>
      <c r="E59" s="1">
        <v>435</v>
      </c>
      <c r="F59" s="1">
        <v>275</v>
      </c>
      <c r="G59" s="1">
        <v>198</v>
      </c>
      <c r="H59" s="1">
        <v>214</v>
      </c>
      <c r="I59" s="1">
        <v>211</v>
      </c>
      <c r="J59" s="1">
        <v>243</v>
      </c>
      <c r="K59" s="1">
        <v>402</v>
      </c>
      <c r="L59" s="1">
        <v>490</v>
      </c>
      <c r="M59" s="1">
        <v>411</v>
      </c>
      <c r="N59" s="1">
        <v>548</v>
      </c>
      <c r="O59" s="1">
        <v>754</v>
      </c>
    </row>
    <row r="60" spans="1:15" x14ac:dyDescent="0.3">
      <c r="A60" s="7" t="s">
        <v>17</v>
      </c>
      <c r="B60" s="7" t="s">
        <v>65</v>
      </c>
      <c r="C60" s="1">
        <v>306</v>
      </c>
      <c r="D60" s="1">
        <v>285</v>
      </c>
      <c r="E60" s="1">
        <v>212</v>
      </c>
      <c r="F60" s="1">
        <v>99</v>
      </c>
      <c r="G60" s="1">
        <v>75</v>
      </c>
      <c r="H60" s="1">
        <v>84</v>
      </c>
      <c r="I60" s="1">
        <v>85</v>
      </c>
      <c r="J60" s="1">
        <v>104</v>
      </c>
      <c r="K60" s="1">
        <v>122</v>
      </c>
      <c r="L60" s="1">
        <v>144</v>
      </c>
      <c r="M60" s="1">
        <v>135</v>
      </c>
      <c r="N60" s="1">
        <v>141</v>
      </c>
      <c r="O60" s="1">
        <v>147</v>
      </c>
    </row>
    <row r="61" spans="1:15" x14ac:dyDescent="0.3">
      <c r="A61" s="7" t="s">
        <v>17</v>
      </c>
      <c r="B61" s="7" t="s">
        <v>66</v>
      </c>
      <c r="C61" s="1">
        <v>114</v>
      </c>
      <c r="D61" s="1">
        <v>90</v>
      </c>
      <c r="E61" s="1">
        <v>48</v>
      </c>
      <c r="F61" s="1">
        <v>24</v>
      </c>
      <c r="G61" s="1">
        <v>18</v>
      </c>
      <c r="H61" s="1">
        <v>22</v>
      </c>
      <c r="I61" s="1">
        <v>20</v>
      </c>
      <c r="J61" s="1">
        <v>20</v>
      </c>
      <c r="K61" s="1">
        <v>26</v>
      </c>
      <c r="L61" s="1">
        <v>30</v>
      </c>
      <c r="M61" s="1">
        <v>28</v>
      </c>
      <c r="N61" s="1">
        <v>28</v>
      </c>
      <c r="O61" s="1">
        <v>34</v>
      </c>
    </row>
    <row r="62" spans="1:15" x14ac:dyDescent="0.3">
      <c r="A62" s="7" t="s">
        <v>17</v>
      </c>
      <c r="B62" s="7" t="s">
        <v>67</v>
      </c>
      <c r="C62" s="1">
        <v>17</v>
      </c>
      <c r="D62" s="1">
        <v>13</v>
      </c>
      <c r="E62" s="1">
        <v>9</v>
      </c>
      <c r="F62" s="1">
        <v>2</v>
      </c>
      <c r="G62" s="1">
        <v>5</v>
      </c>
      <c r="H62" s="1">
        <v>5</v>
      </c>
      <c r="I62" s="1">
        <v>6</v>
      </c>
      <c r="J62" s="1">
        <v>9</v>
      </c>
      <c r="K62" s="1">
        <v>6</v>
      </c>
      <c r="L62" s="1">
        <v>5</v>
      </c>
      <c r="M62" s="1">
        <v>9</v>
      </c>
      <c r="N62" s="1">
        <v>8</v>
      </c>
      <c r="O62" s="1">
        <v>4</v>
      </c>
    </row>
    <row r="63" spans="1:15" x14ac:dyDescent="0.3">
      <c r="A63" s="7" t="s">
        <v>17</v>
      </c>
      <c r="B63" s="7" t="s">
        <v>68</v>
      </c>
      <c r="C63" s="1">
        <v>455</v>
      </c>
      <c r="D63" s="1">
        <v>441</v>
      </c>
      <c r="E63" s="1">
        <v>460</v>
      </c>
      <c r="F63" s="1">
        <v>294</v>
      </c>
      <c r="G63" s="1">
        <v>244</v>
      </c>
      <c r="H63" s="1">
        <v>292</v>
      </c>
      <c r="I63" s="1">
        <v>375</v>
      </c>
      <c r="J63" s="1">
        <v>793</v>
      </c>
      <c r="K63" s="1">
        <v>763</v>
      </c>
      <c r="L63" s="1">
        <v>1044</v>
      </c>
      <c r="M63" s="1">
        <v>1542</v>
      </c>
      <c r="N63" s="1">
        <v>2160</v>
      </c>
      <c r="O63" s="1">
        <v>3099</v>
      </c>
    </row>
    <row r="64" spans="1:15" x14ac:dyDescent="0.3">
      <c r="A64" s="7" t="s">
        <v>17</v>
      </c>
      <c r="B64" s="7" t="s">
        <v>69</v>
      </c>
      <c r="C64" s="1">
        <v>2112</v>
      </c>
      <c r="D64" s="1">
        <v>1795</v>
      </c>
      <c r="E64" s="1">
        <v>1501</v>
      </c>
      <c r="F64" s="1">
        <v>980</v>
      </c>
      <c r="G64" s="1">
        <v>713</v>
      </c>
      <c r="H64" s="1">
        <v>733</v>
      </c>
      <c r="I64" s="1">
        <v>833</v>
      </c>
      <c r="J64" s="1">
        <v>1266</v>
      </c>
      <c r="K64" s="1">
        <v>1678</v>
      </c>
      <c r="L64" s="1">
        <v>1990</v>
      </c>
      <c r="M64" s="1">
        <v>1680</v>
      </c>
      <c r="N64" s="1">
        <v>2434</v>
      </c>
      <c r="O64" s="1">
        <v>3322</v>
      </c>
    </row>
    <row r="65" spans="1:15" x14ac:dyDescent="0.3">
      <c r="A65" s="7" t="s">
        <v>17</v>
      </c>
      <c r="B65" s="7" t="s">
        <v>70</v>
      </c>
      <c r="C65" s="1">
        <v>1819</v>
      </c>
      <c r="D65" s="1">
        <v>1524</v>
      </c>
      <c r="E65" s="1">
        <v>1104</v>
      </c>
      <c r="F65" s="1">
        <v>649</v>
      </c>
      <c r="G65" s="1">
        <v>460</v>
      </c>
      <c r="H65" s="1">
        <v>436</v>
      </c>
      <c r="I65" s="1">
        <v>526</v>
      </c>
      <c r="J65" s="1">
        <v>559</v>
      </c>
      <c r="K65" s="1">
        <v>754</v>
      </c>
      <c r="L65" s="1">
        <v>845</v>
      </c>
      <c r="M65" s="1">
        <v>705</v>
      </c>
      <c r="N65" s="1">
        <v>787</v>
      </c>
      <c r="O65" s="1">
        <v>919</v>
      </c>
    </row>
    <row r="66" spans="1:15" x14ac:dyDescent="0.3">
      <c r="A66" s="7" t="s">
        <v>17</v>
      </c>
      <c r="B66" s="7" t="s">
        <v>71</v>
      </c>
      <c r="C66" s="1">
        <v>1265</v>
      </c>
      <c r="D66" s="1">
        <v>1046</v>
      </c>
      <c r="E66" s="1">
        <v>690</v>
      </c>
      <c r="F66" s="1">
        <v>408</v>
      </c>
      <c r="G66" s="1">
        <v>321</v>
      </c>
      <c r="H66" s="1">
        <v>310</v>
      </c>
      <c r="I66" s="1">
        <v>292</v>
      </c>
      <c r="J66" s="1">
        <v>282</v>
      </c>
      <c r="K66" s="1">
        <v>333</v>
      </c>
      <c r="L66" s="1">
        <v>372</v>
      </c>
      <c r="M66" s="1">
        <v>339</v>
      </c>
      <c r="N66" s="1">
        <v>360</v>
      </c>
      <c r="O66" s="1">
        <v>328</v>
      </c>
    </row>
    <row r="67" spans="1:15" x14ac:dyDescent="0.3">
      <c r="A67" s="7" t="s">
        <v>17</v>
      </c>
      <c r="B67" s="7" t="s">
        <v>72</v>
      </c>
      <c r="C67" s="1">
        <v>590</v>
      </c>
      <c r="D67" s="1">
        <v>488</v>
      </c>
      <c r="E67" s="1">
        <v>322</v>
      </c>
      <c r="F67" s="1">
        <v>159</v>
      </c>
      <c r="G67" s="1">
        <v>130</v>
      </c>
      <c r="H67" s="1">
        <v>110</v>
      </c>
      <c r="I67" s="1">
        <v>121</v>
      </c>
      <c r="J67" s="1">
        <v>143</v>
      </c>
      <c r="K67" s="1">
        <v>175</v>
      </c>
      <c r="L67" s="1">
        <v>177</v>
      </c>
      <c r="M67" s="1">
        <v>156</v>
      </c>
      <c r="N67" s="1">
        <v>173</v>
      </c>
      <c r="O67" s="1">
        <v>167</v>
      </c>
    </row>
    <row r="68" spans="1:15" x14ac:dyDescent="0.3">
      <c r="A68" s="7" t="s">
        <v>17</v>
      </c>
      <c r="B68" s="7" t="s">
        <v>73</v>
      </c>
      <c r="C68" s="1">
        <v>145</v>
      </c>
      <c r="D68" s="1">
        <v>126</v>
      </c>
      <c r="E68" s="1">
        <v>76</v>
      </c>
      <c r="F68" s="1">
        <v>33</v>
      </c>
      <c r="G68" s="1">
        <v>26</v>
      </c>
      <c r="H68" s="1">
        <v>22</v>
      </c>
      <c r="I68" s="1">
        <v>25</v>
      </c>
      <c r="J68" s="1">
        <v>28</v>
      </c>
      <c r="K68" s="1">
        <v>38</v>
      </c>
      <c r="L68" s="1">
        <v>30</v>
      </c>
      <c r="M68" s="1">
        <v>25</v>
      </c>
      <c r="N68" s="1">
        <v>27</v>
      </c>
      <c r="O68" s="1">
        <v>29</v>
      </c>
    </row>
    <row r="69" spans="1:15" x14ac:dyDescent="0.3">
      <c r="A69" s="10" t="s">
        <v>18</v>
      </c>
      <c r="B69" s="10" t="s">
        <v>18</v>
      </c>
      <c r="C69" s="5">
        <v>47590</v>
      </c>
      <c r="D69" s="5">
        <v>48139</v>
      </c>
      <c r="E69" s="5">
        <v>45668</v>
      </c>
      <c r="F69" s="5">
        <v>43173</v>
      </c>
      <c r="G69" s="5">
        <v>43063</v>
      </c>
      <c r="H69" s="5">
        <v>45578</v>
      </c>
      <c r="I69" s="5">
        <v>48199</v>
      </c>
      <c r="J69" s="5">
        <v>53432</v>
      </c>
      <c r="K69" s="5">
        <v>58760</v>
      </c>
      <c r="L69" s="5">
        <v>63739</v>
      </c>
      <c r="M69" s="5">
        <v>70517</v>
      </c>
      <c r="N69" s="5">
        <v>80682</v>
      </c>
      <c r="O69" s="5">
        <v>87151</v>
      </c>
    </row>
    <row r="70" spans="1:15" x14ac:dyDescent="0.3">
      <c r="A70" s="15"/>
      <c r="B70" s="15"/>
    </row>
    <row r="71" spans="1:15" x14ac:dyDescent="0.3">
      <c r="A71" s="15"/>
      <c r="B71" s="15"/>
    </row>
    <row r="72" spans="1:15" x14ac:dyDescent="0.3">
      <c r="A72" s="15"/>
      <c r="B72" s="15"/>
      <c r="C72" s="18" t="s">
        <v>37</v>
      </c>
      <c r="D72" s="19"/>
      <c r="E72" s="19"/>
      <c r="F72" s="19"/>
      <c r="G72" s="19"/>
      <c r="H72" s="19"/>
      <c r="I72" s="19"/>
      <c r="J72" s="19"/>
      <c r="K72" s="19"/>
      <c r="L72" s="19"/>
      <c r="M72" s="19"/>
      <c r="N72" s="19"/>
      <c r="O72" s="19"/>
    </row>
    <row r="73" spans="1:15" x14ac:dyDescent="0.3">
      <c r="A73" s="9" t="s">
        <v>41</v>
      </c>
      <c r="B73" s="9" t="s">
        <v>41</v>
      </c>
      <c r="C73" s="4" t="s">
        <v>0</v>
      </c>
      <c r="D73" s="4" t="s">
        <v>1</v>
      </c>
      <c r="E73" s="4" t="s">
        <v>2</v>
      </c>
      <c r="F73" s="4" t="s">
        <v>3</v>
      </c>
      <c r="G73" s="4" t="s">
        <v>4</v>
      </c>
      <c r="H73" s="4" t="s">
        <v>5</v>
      </c>
      <c r="I73" s="4" t="s">
        <v>6</v>
      </c>
      <c r="J73" s="4" t="s">
        <v>7</v>
      </c>
      <c r="K73" s="4" t="s">
        <v>8</v>
      </c>
      <c r="L73" s="4" t="s">
        <v>9</v>
      </c>
      <c r="M73" s="4" t="s">
        <v>10</v>
      </c>
      <c r="N73" s="4" t="s">
        <v>11</v>
      </c>
      <c r="O73" s="4" t="s">
        <v>12</v>
      </c>
    </row>
    <row r="74" spans="1:15" x14ac:dyDescent="0.3">
      <c r="A74" s="8" t="s">
        <v>13</v>
      </c>
      <c r="B74" s="8" t="s">
        <v>62</v>
      </c>
      <c r="C74" s="2">
        <v>0.576841609790539</v>
      </c>
      <c r="D74" s="2">
        <v>0.57007652033830003</v>
      </c>
      <c r="E74" s="2">
        <v>0.558971492453885</v>
      </c>
      <c r="F74" s="2">
        <v>0.54609321453049997</v>
      </c>
      <c r="G74" s="2">
        <v>0.52826964895930395</v>
      </c>
      <c r="H74" s="2">
        <v>0.52908740005514199</v>
      </c>
      <c r="I74" s="2">
        <v>0.52746416338957203</v>
      </c>
      <c r="J74" s="2">
        <v>0.51622892533547404</v>
      </c>
      <c r="K74" s="2">
        <v>0.51005204612715604</v>
      </c>
      <c r="L74" s="2">
        <v>0.51586701926709499</v>
      </c>
      <c r="M74" s="2">
        <v>0.52725358386652599</v>
      </c>
      <c r="N74" s="2">
        <v>0.53629060922726901</v>
      </c>
      <c r="O74" s="2">
        <v>0.56117334905660399</v>
      </c>
    </row>
    <row r="75" spans="1:15" x14ac:dyDescent="0.3">
      <c r="A75" s="8" t="s">
        <v>13</v>
      </c>
      <c r="B75" s="8" t="s">
        <v>63</v>
      </c>
      <c r="C75" s="2">
        <v>0.42985874330248403</v>
      </c>
      <c r="D75" s="2">
        <v>0.45138677232551</v>
      </c>
      <c r="E75" s="2">
        <v>0.47380858605750298</v>
      </c>
      <c r="F75" s="2">
        <v>0.48491970231100701</v>
      </c>
      <c r="G75" s="2">
        <v>0.48120361406905499</v>
      </c>
      <c r="H75" s="2">
        <v>0.486972891566265</v>
      </c>
      <c r="I75" s="2">
        <v>0.488809946714032</v>
      </c>
      <c r="J75" s="2">
        <v>0.47718358961588703</v>
      </c>
      <c r="K75" s="2">
        <v>0.47186540866204402</v>
      </c>
      <c r="L75" s="2">
        <v>0.46204466552671097</v>
      </c>
      <c r="M75" s="2">
        <v>0.46448310229229001</v>
      </c>
      <c r="N75" s="2">
        <v>0.47215084792663198</v>
      </c>
      <c r="O75" s="2">
        <v>0.47540245412585802</v>
      </c>
    </row>
    <row r="76" spans="1:15" x14ac:dyDescent="0.3">
      <c r="A76" s="8" t="s">
        <v>13</v>
      </c>
      <c r="B76" s="8" t="s">
        <v>64</v>
      </c>
      <c r="C76" s="2">
        <v>0.38711340206185602</v>
      </c>
      <c r="D76" s="2">
        <v>0.38094080466755798</v>
      </c>
      <c r="E76" s="2">
        <v>0.381342653971315</v>
      </c>
      <c r="F76" s="2">
        <v>0.377753701697364</v>
      </c>
      <c r="G76" s="2">
        <v>0.380085777211081</v>
      </c>
      <c r="H76" s="2">
        <v>0.38277727682596902</v>
      </c>
      <c r="I76" s="2">
        <v>0.38696178834930101</v>
      </c>
      <c r="J76" s="2">
        <v>0.38995266781411397</v>
      </c>
      <c r="K76" s="2">
        <v>0.39485957093999402</v>
      </c>
      <c r="L76" s="2">
        <v>0.40721395486350598</v>
      </c>
      <c r="M76" s="2">
        <v>0.42150341685649201</v>
      </c>
      <c r="N76" s="2">
        <v>0.43485603309972098</v>
      </c>
      <c r="O76" s="2">
        <v>0.44485204206407403</v>
      </c>
    </row>
    <row r="77" spans="1:15" x14ac:dyDescent="0.3">
      <c r="A77" s="8" t="s">
        <v>13</v>
      </c>
      <c r="B77" s="8" t="s">
        <v>65</v>
      </c>
      <c r="C77" s="2">
        <v>0.37165888841748002</v>
      </c>
      <c r="D77" s="2">
        <v>0.36649323621227903</v>
      </c>
      <c r="E77" s="2">
        <v>0.36342592592592599</v>
      </c>
      <c r="F77" s="2">
        <v>0.36549957301451802</v>
      </c>
      <c r="G77" s="2">
        <v>0.36461794019933602</v>
      </c>
      <c r="H77" s="2">
        <v>0.367961934972244</v>
      </c>
      <c r="I77" s="2">
        <v>0.368592820119025</v>
      </c>
      <c r="J77" s="2">
        <v>0.366555308092056</v>
      </c>
      <c r="K77" s="2">
        <v>0.36890459363957601</v>
      </c>
      <c r="L77" s="2">
        <v>0.37444023424044098</v>
      </c>
      <c r="M77" s="2">
        <v>0.374654752233956</v>
      </c>
      <c r="N77" s="2">
        <v>0.372546012269939</v>
      </c>
      <c r="O77" s="2">
        <v>0.37457350541462697</v>
      </c>
    </row>
    <row r="78" spans="1:15" x14ac:dyDescent="0.3">
      <c r="A78" s="8" t="s">
        <v>13</v>
      </c>
      <c r="B78" s="8" t="s">
        <v>66</v>
      </c>
      <c r="C78" s="2">
        <v>0.28501135503406499</v>
      </c>
      <c r="D78" s="2">
        <v>0.285656401944895</v>
      </c>
      <c r="E78" s="2">
        <v>0.27917833800186698</v>
      </c>
      <c r="F78" s="2">
        <v>0.27390438247012</v>
      </c>
      <c r="G78" s="2">
        <v>0.27095808383233499</v>
      </c>
      <c r="H78" s="2">
        <v>0.27157484154071199</v>
      </c>
      <c r="I78" s="2">
        <v>0.27298311444652901</v>
      </c>
      <c r="J78" s="2">
        <v>0.27538802660753903</v>
      </c>
      <c r="K78" s="2">
        <v>0.27901234567901201</v>
      </c>
      <c r="L78" s="2">
        <v>0.28012279355333802</v>
      </c>
      <c r="M78" s="2">
        <v>0.27299058653149899</v>
      </c>
      <c r="N78" s="2">
        <v>0.28321216126900201</v>
      </c>
      <c r="O78" s="2">
        <v>0.28007638446849098</v>
      </c>
    </row>
    <row r="79" spans="1:15" x14ac:dyDescent="0.3">
      <c r="A79" s="8" t="s">
        <v>13</v>
      </c>
      <c r="B79" s="8" t="s">
        <v>67</v>
      </c>
      <c r="C79" s="2">
        <v>0.17962962962963</v>
      </c>
      <c r="D79" s="2">
        <v>0.18617021276595699</v>
      </c>
      <c r="E79" s="2">
        <v>0.167388167388167</v>
      </c>
      <c r="F79" s="2">
        <v>0.171247357293869</v>
      </c>
      <c r="G79" s="2">
        <v>0.15935334872979201</v>
      </c>
      <c r="H79" s="2">
        <v>0.17647058823529399</v>
      </c>
      <c r="I79" s="2">
        <v>0.17460317460317501</v>
      </c>
      <c r="J79" s="2">
        <v>0.17032967032967</v>
      </c>
      <c r="K79" s="2">
        <v>0.17398648648648599</v>
      </c>
      <c r="L79" s="2">
        <v>0.16282894736842099</v>
      </c>
      <c r="M79" s="2">
        <v>0.184640522875817</v>
      </c>
      <c r="N79" s="2">
        <v>0.171826625386997</v>
      </c>
      <c r="O79" s="2">
        <v>0.19555555555555601</v>
      </c>
    </row>
    <row r="80" spans="1:15" x14ac:dyDescent="0.3">
      <c r="A80" s="8" t="s">
        <v>13</v>
      </c>
      <c r="B80" s="8" t="s">
        <v>68</v>
      </c>
      <c r="C80" s="2">
        <v>0.423158390209461</v>
      </c>
      <c r="D80" s="2">
        <v>0.42992347966170003</v>
      </c>
      <c r="E80" s="2">
        <v>0.441028507546115</v>
      </c>
      <c r="F80" s="2">
        <v>0.45390678546949997</v>
      </c>
      <c r="G80" s="2">
        <v>0.47173035104069599</v>
      </c>
      <c r="H80" s="2">
        <v>0.47091259994485801</v>
      </c>
      <c r="I80" s="2">
        <v>0.47253583661042797</v>
      </c>
      <c r="J80" s="2">
        <v>0.48377107466452601</v>
      </c>
      <c r="K80" s="2">
        <v>0.48994795387284401</v>
      </c>
      <c r="L80" s="2">
        <v>0.48413298073290501</v>
      </c>
      <c r="M80" s="2">
        <v>0.47274641613347401</v>
      </c>
      <c r="N80" s="2">
        <v>0.46370939077272999</v>
      </c>
      <c r="O80" s="2">
        <v>0.43882665094339601</v>
      </c>
    </row>
    <row r="81" spans="1:15" x14ac:dyDescent="0.3">
      <c r="A81" s="8" t="s">
        <v>13</v>
      </c>
      <c r="B81" s="8" t="s">
        <v>69</v>
      </c>
      <c r="C81" s="2">
        <v>0.57014125669751603</v>
      </c>
      <c r="D81" s="2">
        <v>0.54861322767448994</v>
      </c>
      <c r="E81" s="2">
        <v>0.52619141394249702</v>
      </c>
      <c r="F81" s="2">
        <v>0.51508029768899299</v>
      </c>
      <c r="G81" s="2">
        <v>0.51879638593094501</v>
      </c>
      <c r="H81" s="2">
        <v>0.513027108433735</v>
      </c>
      <c r="I81" s="2">
        <v>0.511190053285968</v>
      </c>
      <c r="J81" s="2">
        <v>0.52281641038411297</v>
      </c>
      <c r="K81" s="2">
        <v>0.52813459133795604</v>
      </c>
      <c r="L81" s="2">
        <v>0.53795533447328903</v>
      </c>
      <c r="M81" s="2">
        <v>0.53551689770771005</v>
      </c>
      <c r="N81" s="2">
        <v>0.52784915207336802</v>
      </c>
      <c r="O81" s="2">
        <v>0.52459754587414198</v>
      </c>
    </row>
    <row r="82" spans="1:15" x14ac:dyDescent="0.3">
      <c r="A82" s="8" t="s">
        <v>13</v>
      </c>
      <c r="B82" s="8" t="s">
        <v>70</v>
      </c>
      <c r="C82" s="2">
        <v>0.61288659793814404</v>
      </c>
      <c r="D82" s="2">
        <v>0.61905919533244202</v>
      </c>
      <c r="E82" s="2">
        <v>0.61865734602868505</v>
      </c>
      <c r="F82" s="2">
        <v>0.622246298302636</v>
      </c>
      <c r="G82" s="2">
        <v>0.61991422278891894</v>
      </c>
      <c r="H82" s="2">
        <v>0.61722272317403104</v>
      </c>
      <c r="I82" s="2">
        <v>0.61303821165069905</v>
      </c>
      <c r="J82" s="2">
        <v>0.61004733218588603</v>
      </c>
      <c r="K82" s="2">
        <v>0.60514042906000598</v>
      </c>
      <c r="L82" s="2">
        <v>0.59278604513649402</v>
      </c>
      <c r="M82" s="2">
        <v>0.57849658314350805</v>
      </c>
      <c r="N82" s="2">
        <v>0.56514396690027902</v>
      </c>
      <c r="O82" s="2">
        <v>0.55514795793592597</v>
      </c>
    </row>
    <row r="83" spans="1:15" x14ac:dyDescent="0.3">
      <c r="A83" s="8" t="s">
        <v>13</v>
      </c>
      <c r="B83" s="8" t="s">
        <v>71</v>
      </c>
      <c r="C83" s="2">
        <v>0.62834111158252004</v>
      </c>
      <c r="D83" s="2">
        <v>0.63350676378772097</v>
      </c>
      <c r="E83" s="2">
        <v>0.63657407407407396</v>
      </c>
      <c r="F83" s="2">
        <v>0.63450042698548204</v>
      </c>
      <c r="G83" s="2">
        <v>0.63538205980066398</v>
      </c>
      <c r="H83" s="2">
        <v>0.63203806502775595</v>
      </c>
      <c r="I83" s="2">
        <v>0.63140717988097494</v>
      </c>
      <c r="J83" s="2">
        <v>0.63344469190794395</v>
      </c>
      <c r="K83" s="2">
        <v>0.63109540636042405</v>
      </c>
      <c r="L83" s="2">
        <v>0.62555976575955896</v>
      </c>
      <c r="M83" s="2">
        <v>0.62534524776604405</v>
      </c>
      <c r="N83" s="2">
        <v>0.627453987730061</v>
      </c>
      <c r="O83" s="2">
        <v>0.62542649458537303</v>
      </c>
    </row>
    <row r="84" spans="1:15" x14ac:dyDescent="0.3">
      <c r="A84" s="8" t="s">
        <v>13</v>
      </c>
      <c r="B84" s="8" t="s">
        <v>72</v>
      </c>
      <c r="C84" s="2">
        <v>0.71498864496593495</v>
      </c>
      <c r="D84" s="2">
        <v>0.71434359805510494</v>
      </c>
      <c r="E84" s="2">
        <v>0.72082166199813302</v>
      </c>
      <c r="F84" s="2">
        <v>0.72609561752988006</v>
      </c>
      <c r="G84" s="2">
        <v>0.72904191616766501</v>
      </c>
      <c r="H84" s="2">
        <v>0.72842515845928801</v>
      </c>
      <c r="I84" s="2">
        <v>0.72701688555347099</v>
      </c>
      <c r="J84" s="2">
        <v>0.72461197339246097</v>
      </c>
      <c r="K84" s="2">
        <v>0.72098765432098799</v>
      </c>
      <c r="L84" s="2">
        <v>0.71987720644666198</v>
      </c>
      <c r="M84" s="2">
        <v>0.72700941346850101</v>
      </c>
      <c r="N84" s="2">
        <v>0.71678783873099805</v>
      </c>
      <c r="O84" s="2">
        <v>0.71992361553150896</v>
      </c>
    </row>
    <row r="85" spans="1:15" x14ac:dyDescent="0.3">
      <c r="A85" s="8" t="s">
        <v>13</v>
      </c>
      <c r="B85" s="8" t="s">
        <v>73</v>
      </c>
      <c r="C85" s="2">
        <v>0.82037037037036997</v>
      </c>
      <c r="D85" s="2">
        <v>0.81382978723404298</v>
      </c>
      <c r="E85" s="2">
        <v>0.83261183261183302</v>
      </c>
      <c r="F85" s="2">
        <v>0.82875264270613103</v>
      </c>
      <c r="G85" s="2">
        <v>0.84064665127020799</v>
      </c>
      <c r="H85" s="2">
        <v>0.82352941176470595</v>
      </c>
      <c r="I85" s="2">
        <v>0.82539682539682502</v>
      </c>
      <c r="J85" s="2">
        <v>0.82967032967033005</v>
      </c>
      <c r="K85" s="2">
        <v>0.82601351351351304</v>
      </c>
      <c r="L85" s="2">
        <v>0.83717105263157898</v>
      </c>
      <c r="M85" s="2">
        <v>0.815359477124183</v>
      </c>
      <c r="N85" s="2">
        <v>0.828173374613003</v>
      </c>
      <c r="O85" s="2">
        <v>0.80444444444444396</v>
      </c>
    </row>
    <row r="86" spans="1:15" x14ac:dyDescent="0.3">
      <c r="A86" s="8" t="s">
        <v>14</v>
      </c>
      <c r="B86" s="8" t="s">
        <v>62</v>
      </c>
      <c r="C86" s="2">
        <v>0.56372549019607798</v>
      </c>
      <c r="D86" s="2">
        <v>0.53043478260869603</v>
      </c>
      <c r="E86" s="2">
        <v>0.54878048780487798</v>
      </c>
      <c r="F86" s="2">
        <v>0.52123552123552097</v>
      </c>
      <c r="G86" s="2">
        <v>0.53846153846153799</v>
      </c>
      <c r="H86" s="2">
        <v>0.552287581699346</v>
      </c>
      <c r="I86" s="2">
        <v>0.54354354354354395</v>
      </c>
      <c r="J86" s="2">
        <v>0.53749999999999998</v>
      </c>
      <c r="K86" s="2">
        <v>0.55643044619422599</v>
      </c>
      <c r="L86" s="2">
        <v>0.55524861878453002</v>
      </c>
      <c r="M86" s="2">
        <v>0.59517426273458396</v>
      </c>
      <c r="N86" s="2">
        <v>0.58031088082901505</v>
      </c>
      <c r="O86" s="2">
        <v>0.62990196078431404</v>
      </c>
    </row>
    <row r="87" spans="1:15" x14ac:dyDescent="0.3">
      <c r="A87" s="8" t="s">
        <v>14</v>
      </c>
      <c r="B87" s="8" t="s">
        <v>63</v>
      </c>
      <c r="C87" s="2">
        <v>0.57342657342657299</v>
      </c>
      <c r="D87" s="2">
        <v>0.58843537414965996</v>
      </c>
      <c r="E87" s="2">
        <v>0.60278745644599296</v>
      </c>
      <c r="F87" s="2">
        <v>0.55821917808219201</v>
      </c>
      <c r="G87" s="2">
        <v>0.59298245614035106</v>
      </c>
      <c r="H87" s="2">
        <v>0.55000000000000004</v>
      </c>
      <c r="I87" s="2">
        <v>0.56544502617801096</v>
      </c>
      <c r="J87" s="2">
        <v>0.55058823529411804</v>
      </c>
      <c r="K87" s="2">
        <v>0.54248366013071903</v>
      </c>
      <c r="L87" s="2">
        <v>0.54579439252336404</v>
      </c>
      <c r="M87" s="2">
        <v>0.54044750430292599</v>
      </c>
      <c r="N87" s="2">
        <v>0.52968036529680396</v>
      </c>
      <c r="O87" s="2">
        <v>0.53403933434190598</v>
      </c>
    </row>
    <row r="88" spans="1:15" x14ac:dyDescent="0.3">
      <c r="A88" s="8" t="s">
        <v>14</v>
      </c>
      <c r="B88" s="8" t="s">
        <v>64</v>
      </c>
      <c r="C88" s="2">
        <v>0.535135135135135</v>
      </c>
      <c r="D88" s="2">
        <v>0.53333333333333299</v>
      </c>
      <c r="E88" s="2">
        <v>0.57360406091370597</v>
      </c>
      <c r="F88" s="2">
        <v>0.58653846153846201</v>
      </c>
      <c r="G88" s="2">
        <v>0.60386473429951704</v>
      </c>
      <c r="H88" s="2">
        <v>0.58620689655172398</v>
      </c>
      <c r="I88" s="2">
        <v>0.586666666666667</v>
      </c>
      <c r="J88" s="2">
        <v>0.58158995815899595</v>
      </c>
      <c r="K88" s="2">
        <v>0.59230769230769198</v>
      </c>
      <c r="L88" s="2">
        <v>0.53333333333333299</v>
      </c>
      <c r="M88" s="2">
        <v>0.55913978494623695</v>
      </c>
      <c r="N88" s="2">
        <v>0.58098591549295797</v>
      </c>
      <c r="O88" s="2">
        <v>0.56050955414012704</v>
      </c>
    </row>
    <row r="89" spans="1:15" x14ac:dyDescent="0.3">
      <c r="A89" s="8" t="s">
        <v>14</v>
      </c>
      <c r="B89" s="8" t="s">
        <v>65</v>
      </c>
      <c r="C89" s="2">
        <v>0.554838709677419</v>
      </c>
      <c r="D89" s="2">
        <v>0.51369863013698602</v>
      </c>
      <c r="E89" s="2">
        <v>0.49295774647887303</v>
      </c>
      <c r="F89" s="2">
        <v>0.49295774647887303</v>
      </c>
      <c r="G89" s="2">
        <v>0.51333333333333298</v>
      </c>
      <c r="H89" s="2">
        <v>0.52229299363057302</v>
      </c>
      <c r="I89" s="2">
        <v>0.50704225352112697</v>
      </c>
      <c r="J89" s="2">
        <v>0.47297297297297303</v>
      </c>
      <c r="K89" s="2">
        <v>0.48648648648648701</v>
      </c>
      <c r="L89" s="2">
        <v>0.50310559006211197</v>
      </c>
      <c r="M89" s="2">
        <v>0.49112426035502998</v>
      </c>
      <c r="N89" s="2">
        <v>0.50270270270270301</v>
      </c>
      <c r="O89" s="2">
        <v>0.52261306532663299</v>
      </c>
    </row>
    <row r="90" spans="1:15" x14ac:dyDescent="0.3">
      <c r="A90" s="8" t="s">
        <v>14</v>
      </c>
      <c r="B90" s="8" t="s">
        <v>66</v>
      </c>
      <c r="C90" s="2">
        <v>0.38709677419354799</v>
      </c>
      <c r="D90" s="2">
        <v>0.5</v>
      </c>
      <c r="E90" s="2">
        <v>0.45614035087719301</v>
      </c>
      <c r="F90" s="2">
        <v>0.5</v>
      </c>
      <c r="G90" s="2">
        <v>0.434782608695652</v>
      </c>
      <c r="H90" s="2">
        <v>0.44897959183673503</v>
      </c>
      <c r="I90" s="2">
        <v>0.41071428571428598</v>
      </c>
      <c r="J90" s="2">
        <v>0.46031746031746001</v>
      </c>
      <c r="K90" s="2">
        <v>0.40540540540540498</v>
      </c>
      <c r="L90" s="2">
        <v>0.4</v>
      </c>
      <c r="M90" s="2">
        <v>0.379746835443038</v>
      </c>
      <c r="N90" s="2">
        <v>0.32432432432432401</v>
      </c>
      <c r="O90" s="2">
        <v>0.28787878787878801</v>
      </c>
    </row>
    <row r="91" spans="1:15" x14ac:dyDescent="0.3">
      <c r="A91" s="8" t="s">
        <v>14</v>
      </c>
      <c r="B91" s="8" t="s">
        <v>67</v>
      </c>
      <c r="C91" s="2">
        <v>0.125</v>
      </c>
      <c r="D91" s="2">
        <v>0.11111111111111099</v>
      </c>
      <c r="E91" s="2">
        <v>0.214285714285714</v>
      </c>
      <c r="F91" s="2">
        <v>0.4</v>
      </c>
      <c r="G91" s="2">
        <v>0.6</v>
      </c>
      <c r="H91" s="2">
        <v>0.5</v>
      </c>
      <c r="I91" s="2">
        <v>0.375</v>
      </c>
      <c r="J91" s="2">
        <v>0.375</v>
      </c>
      <c r="K91" s="2">
        <v>0.57142857142857095</v>
      </c>
      <c r="L91" s="2">
        <v>0.57142857142857095</v>
      </c>
      <c r="M91" s="2">
        <v>0.5</v>
      </c>
      <c r="N91" s="2">
        <v>0.5</v>
      </c>
      <c r="O91" s="2">
        <v>0.45454545454545497</v>
      </c>
    </row>
    <row r="92" spans="1:15" x14ac:dyDescent="0.3">
      <c r="A92" s="8" t="s">
        <v>14</v>
      </c>
      <c r="B92" s="8" t="s">
        <v>68</v>
      </c>
      <c r="C92" s="2">
        <v>0.43627450980392202</v>
      </c>
      <c r="D92" s="2">
        <v>0.46956521739130402</v>
      </c>
      <c r="E92" s="2">
        <v>0.45121951219512202</v>
      </c>
      <c r="F92" s="2">
        <v>0.47876447876447897</v>
      </c>
      <c r="G92" s="2">
        <v>0.46153846153846201</v>
      </c>
      <c r="H92" s="2">
        <v>0.447712418300654</v>
      </c>
      <c r="I92" s="2">
        <v>0.45645645645645599</v>
      </c>
      <c r="J92" s="2">
        <v>0.46250000000000002</v>
      </c>
      <c r="K92" s="2">
        <v>0.44356955380577401</v>
      </c>
      <c r="L92" s="2">
        <v>0.44475138121546998</v>
      </c>
      <c r="M92" s="2">
        <v>0.40482573726541599</v>
      </c>
      <c r="N92" s="2">
        <v>0.419689119170984</v>
      </c>
      <c r="O92" s="2">
        <v>0.37009803921568601</v>
      </c>
    </row>
    <row r="93" spans="1:15" x14ac:dyDescent="0.3">
      <c r="A93" s="8" t="s">
        <v>14</v>
      </c>
      <c r="B93" s="8" t="s">
        <v>69</v>
      </c>
      <c r="C93" s="2">
        <v>0.42657342657342701</v>
      </c>
      <c r="D93" s="2">
        <v>0.41156462585033998</v>
      </c>
      <c r="E93" s="2">
        <v>0.39721254355400698</v>
      </c>
      <c r="F93" s="2">
        <v>0.44178082191780799</v>
      </c>
      <c r="G93" s="2">
        <v>0.407017543859649</v>
      </c>
      <c r="H93" s="2">
        <v>0.45</v>
      </c>
      <c r="I93" s="2">
        <v>0.43455497382198999</v>
      </c>
      <c r="J93" s="2">
        <v>0.44941176470588201</v>
      </c>
      <c r="K93" s="2">
        <v>0.45751633986928097</v>
      </c>
      <c r="L93" s="2">
        <v>0.45420560747663602</v>
      </c>
      <c r="M93" s="2">
        <v>0.45955249569707401</v>
      </c>
      <c r="N93" s="2">
        <v>0.47031963470319599</v>
      </c>
      <c r="O93" s="2">
        <v>0.46596066565809402</v>
      </c>
    </row>
    <row r="94" spans="1:15" x14ac:dyDescent="0.3">
      <c r="A94" s="8" t="s">
        <v>14</v>
      </c>
      <c r="B94" s="8" t="s">
        <v>70</v>
      </c>
      <c r="C94" s="2">
        <v>0.464864864864865</v>
      </c>
      <c r="D94" s="2">
        <v>0.46666666666666701</v>
      </c>
      <c r="E94" s="2">
        <v>0.42639593908629397</v>
      </c>
      <c r="F94" s="2">
        <v>0.41346153846153799</v>
      </c>
      <c r="G94" s="2">
        <v>0.39613526570048302</v>
      </c>
      <c r="H94" s="2">
        <v>0.41379310344827602</v>
      </c>
      <c r="I94" s="2">
        <v>0.413333333333333</v>
      </c>
      <c r="J94" s="2">
        <v>0.418410041841004</v>
      </c>
      <c r="K94" s="2">
        <v>0.40769230769230802</v>
      </c>
      <c r="L94" s="2">
        <v>0.46666666666666701</v>
      </c>
      <c r="M94" s="2">
        <v>0.44086021505376299</v>
      </c>
      <c r="N94" s="2">
        <v>0.41901408450704197</v>
      </c>
      <c r="O94" s="2">
        <v>0.43949044585987301</v>
      </c>
    </row>
    <row r="95" spans="1:15" x14ac:dyDescent="0.3">
      <c r="A95" s="8" t="s">
        <v>14</v>
      </c>
      <c r="B95" s="8" t="s">
        <v>71</v>
      </c>
      <c r="C95" s="2">
        <v>0.445161290322581</v>
      </c>
      <c r="D95" s="2">
        <v>0.48630136986301398</v>
      </c>
      <c r="E95" s="2">
        <v>0.50704225352112697</v>
      </c>
      <c r="F95" s="2">
        <v>0.50704225352112697</v>
      </c>
      <c r="G95" s="2">
        <v>0.48666666666666702</v>
      </c>
      <c r="H95" s="2">
        <v>0.47770700636942698</v>
      </c>
      <c r="I95" s="2">
        <v>0.49295774647887303</v>
      </c>
      <c r="J95" s="2">
        <v>0.52702702702702697</v>
      </c>
      <c r="K95" s="2">
        <v>0.51351351351351304</v>
      </c>
      <c r="L95" s="2">
        <v>0.49689440993788803</v>
      </c>
      <c r="M95" s="2">
        <v>0.50887573964497002</v>
      </c>
      <c r="N95" s="2">
        <v>0.49729729729729699</v>
      </c>
      <c r="O95" s="2">
        <v>0.47738693467336701</v>
      </c>
    </row>
    <row r="96" spans="1:15" x14ac:dyDescent="0.3">
      <c r="A96" s="8" t="s">
        <v>14</v>
      </c>
      <c r="B96" s="8" t="s">
        <v>72</v>
      </c>
      <c r="C96" s="2">
        <v>0.61290322580645196</v>
      </c>
      <c r="D96" s="2">
        <v>0.5</v>
      </c>
      <c r="E96" s="2">
        <v>0.54385964912280704</v>
      </c>
      <c r="F96" s="2">
        <v>0.5</v>
      </c>
      <c r="G96" s="2">
        <v>0.565217391304348</v>
      </c>
      <c r="H96" s="2">
        <v>0.55102040816326503</v>
      </c>
      <c r="I96" s="2">
        <v>0.58928571428571397</v>
      </c>
      <c r="J96" s="2">
        <v>0.53968253968253999</v>
      </c>
      <c r="K96" s="2">
        <v>0.59459459459459496</v>
      </c>
      <c r="L96" s="2">
        <v>0.6</v>
      </c>
      <c r="M96" s="2">
        <v>0.620253164556962</v>
      </c>
      <c r="N96" s="2">
        <v>0.67567567567567599</v>
      </c>
      <c r="O96" s="2">
        <v>0.71212121212121204</v>
      </c>
    </row>
    <row r="97" spans="1:15" x14ac:dyDescent="0.3">
      <c r="A97" s="8" t="s">
        <v>14</v>
      </c>
      <c r="B97" s="8" t="s">
        <v>73</v>
      </c>
      <c r="C97" s="2">
        <v>0.875</v>
      </c>
      <c r="D97" s="2">
        <v>0.88888888888888895</v>
      </c>
      <c r="E97" s="2">
        <v>0.78571428571428603</v>
      </c>
      <c r="F97" s="2">
        <v>0.6</v>
      </c>
      <c r="G97" s="2">
        <v>0.4</v>
      </c>
      <c r="H97" s="2">
        <v>0.5</v>
      </c>
      <c r="I97" s="2">
        <v>0.625</v>
      </c>
      <c r="J97" s="2">
        <v>0.625</v>
      </c>
      <c r="K97" s="2">
        <v>0.42857142857142899</v>
      </c>
      <c r="L97" s="2">
        <v>0.42857142857142899</v>
      </c>
      <c r="M97" s="2">
        <v>0.5</v>
      </c>
      <c r="N97" s="2">
        <v>0.5</v>
      </c>
      <c r="O97" s="2">
        <v>0.54545454545454497</v>
      </c>
    </row>
    <row r="98" spans="1:15" x14ac:dyDescent="0.3">
      <c r="A98" s="8" t="s">
        <v>15</v>
      </c>
      <c r="B98" s="8" t="s">
        <v>62</v>
      </c>
      <c r="C98" s="2">
        <v>0.615212527964206</v>
      </c>
      <c r="D98" s="2">
        <v>0.64053537284894801</v>
      </c>
      <c r="E98" s="2">
        <v>0.60236220472440904</v>
      </c>
      <c r="F98" s="2">
        <v>0.55612244897959195</v>
      </c>
      <c r="G98" s="2">
        <v>0.580451127819549</v>
      </c>
      <c r="H98" s="2">
        <v>0.56805555555555598</v>
      </c>
      <c r="I98" s="2">
        <v>0.54510800508259205</v>
      </c>
      <c r="J98" s="2">
        <v>0.54636871508379903</v>
      </c>
      <c r="K98" s="2">
        <v>0.55295220243673804</v>
      </c>
      <c r="L98" s="2">
        <v>0.53922542204568003</v>
      </c>
      <c r="M98" s="2">
        <v>0.541743970315399</v>
      </c>
      <c r="N98" s="2">
        <v>0.56451612903225801</v>
      </c>
      <c r="O98" s="2">
        <v>0.58885941644562301</v>
      </c>
    </row>
    <row r="99" spans="1:15" x14ac:dyDescent="0.3">
      <c r="A99" s="8" t="s">
        <v>15</v>
      </c>
      <c r="B99" s="8" t="s">
        <v>63</v>
      </c>
      <c r="C99" s="2">
        <v>0.5</v>
      </c>
      <c r="D99" s="2">
        <v>0.51889168765743099</v>
      </c>
      <c r="E99" s="2">
        <v>0.54510309278350499</v>
      </c>
      <c r="F99" s="2">
        <v>0.53655172413793095</v>
      </c>
      <c r="G99" s="2">
        <v>0.53223593964334703</v>
      </c>
      <c r="H99" s="2">
        <v>0.52400000000000002</v>
      </c>
      <c r="I99" s="2">
        <v>0.56349206349206304</v>
      </c>
      <c r="J99" s="2">
        <v>0.56527249683143199</v>
      </c>
      <c r="K99" s="2">
        <v>0.55074116305587195</v>
      </c>
      <c r="L99" s="2">
        <v>0.54692230070635695</v>
      </c>
      <c r="M99" s="2">
        <v>0.52973467520585504</v>
      </c>
      <c r="N99" s="2">
        <v>0.52627450980392199</v>
      </c>
      <c r="O99" s="2">
        <v>0.52438049560351696</v>
      </c>
    </row>
    <row r="100" spans="1:15" x14ac:dyDescent="0.3">
      <c r="A100" s="8" t="s">
        <v>15</v>
      </c>
      <c r="B100" s="8" t="s">
        <v>64</v>
      </c>
      <c r="C100" s="2">
        <v>0.54166666666666696</v>
      </c>
      <c r="D100" s="2">
        <v>0.51650165016501604</v>
      </c>
      <c r="E100" s="2">
        <v>0.52299829642248696</v>
      </c>
      <c r="F100" s="2">
        <v>0.50883392226148405</v>
      </c>
      <c r="G100" s="2">
        <v>0.51366120218579203</v>
      </c>
      <c r="H100" s="2">
        <v>0.51449275362318803</v>
      </c>
      <c r="I100" s="2">
        <v>0.54942965779467701</v>
      </c>
      <c r="J100" s="2">
        <v>0.53246753246753198</v>
      </c>
      <c r="K100" s="2">
        <v>0.51865008880994701</v>
      </c>
      <c r="L100" s="2">
        <v>0.50844594594594605</v>
      </c>
      <c r="M100" s="2">
        <v>0.50888529886914402</v>
      </c>
      <c r="N100" s="2">
        <v>0.51529790660225405</v>
      </c>
      <c r="O100" s="2">
        <v>0.54234527687296397</v>
      </c>
    </row>
    <row r="101" spans="1:15" x14ac:dyDescent="0.3">
      <c r="A101" s="8" t="s">
        <v>15</v>
      </c>
      <c r="B101" s="8" t="s">
        <v>65</v>
      </c>
      <c r="C101" s="2">
        <v>0.60372960372960405</v>
      </c>
      <c r="D101" s="2">
        <v>0.565217391304348</v>
      </c>
      <c r="E101" s="2">
        <v>0.56109725685785505</v>
      </c>
      <c r="F101" s="2">
        <v>0.57614213197969499</v>
      </c>
      <c r="G101" s="2">
        <v>0.55501222493887503</v>
      </c>
      <c r="H101" s="2">
        <v>0.55140186915887801</v>
      </c>
      <c r="I101" s="2">
        <v>0.531177829099307</v>
      </c>
      <c r="J101" s="2">
        <v>0.54117647058823504</v>
      </c>
      <c r="K101" s="2">
        <v>0.52981651376146799</v>
      </c>
      <c r="L101" s="2">
        <v>0.52401746724890796</v>
      </c>
      <c r="M101" s="2">
        <v>0.52136752136752096</v>
      </c>
      <c r="N101" s="2">
        <v>0.50427350427350404</v>
      </c>
      <c r="O101" s="2">
        <v>0.515350877192982</v>
      </c>
    </row>
    <row r="102" spans="1:15" x14ac:dyDescent="0.3">
      <c r="A102" s="8" t="s">
        <v>15</v>
      </c>
      <c r="B102" s="8" t="s">
        <v>66</v>
      </c>
      <c r="C102" s="2">
        <v>0.38265306122449</v>
      </c>
      <c r="D102" s="2">
        <v>0.42528735632183901</v>
      </c>
      <c r="E102" s="2">
        <v>0.44805194805194798</v>
      </c>
      <c r="F102" s="2">
        <v>0.4</v>
      </c>
      <c r="G102" s="2">
        <v>0.35344827586206901</v>
      </c>
      <c r="H102" s="2">
        <v>0.401709401709402</v>
      </c>
      <c r="I102" s="2">
        <v>0.413223140495868</v>
      </c>
      <c r="J102" s="2">
        <v>0.40875912408759102</v>
      </c>
      <c r="K102" s="2">
        <v>0.44078947368421101</v>
      </c>
      <c r="L102" s="2">
        <v>0.42857142857142899</v>
      </c>
      <c r="M102" s="2">
        <v>0.43558282208589</v>
      </c>
      <c r="N102" s="2">
        <v>0.4</v>
      </c>
      <c r="O102" s="2">
        <v>0.44311377245508998</v>
      </c>
    </row>
    <row r="103" spans="1:15" x14ac:dyDescent="0.3">
      <c r="A103" s="8" t="s">
        <v>15</v>
      </c>
      <c r="B103" s="8" t="s">
        <v>67</v>
      </c>
      <c r="C103" s="2">
        <v>0.25</v>
      </c>
      <c r="D103" s="2">
        <v>0.17857142857142899</v>
      </c>
      <c r="E103" s="2">
        <v>0.17073170731707299</v>
      </c>
      <c r="F103" s="2">
        <v>0.29411764705882398</v>
      </c>
      <c r="G103" s="2">
        <v>0.35294117647058798</v>
      </c>
      <c r="H103" s="2">
        <v>0.29411764705882398</v>
      </c>
      <c r="I103" s="2">
        <v>0.29411764705882398</v>
      </c>
      <c r="J103" s="2">
        <v>0.33333333333333298</v>
      </c>
      <c r="K103" s="2">
        <v>0.23529411764705899</v>
      </c>
      <c r="L103" s="2">
        <v>0.33333333333333298</v>
      </c>
      <c r="M103" s="2">
        <v>0.31818181818181801</v>
      </c>
      <c r="N103" s="2">
        <v>0.35</v>
      </c>
      <c r="O103" s="2">
        <v>0.33333333333333298</v>
      </c>
    </row>
    <row r="104" spans="1:15" x14ac:dyDescent="0.3">
      <c r="A104" s="8" t="s">
        <v>15</v>
      </c>
      <c r="B104" s="8" t="s">
        <v>68</v>
      </c>
      <c r="C104" s="2">
        <v>0.384787472035794</v>
      </c>
      <c r="D104" s="2">
        <v>0.35946462715105199</v>
      </c>
      <c r="E104" s="2">
        <v>0.39763779527559101</v>
      </c>
      <c r="F104" s="2">
        <v>0.44387755102040799</v>
      </c>
      <c r="G104" s="2">
        <v>0.419548872180451</v>
      </c>
      <c r="H104" s="2">
        <v>0.43194444444444402</v>
      </c>
      <c r="I104" s="2">
        <v>0.454891994917408</v>
      </c>
      <c r="J104" s="2">
        <v>0.45363128491620103</v>
      </c>
      <c r="K104" s="2">
        <v>0.44704779756326102</v>
      </c>
      <c r="L104" s="2">
        <v>0.46077457795431997</v>
      </c>
      <c r="M104" s="2">
        <v>0.458256029684601</v>
      </c>
      <c r="N104" s="2">
        <v>0.43548387096774199</v>
      </c>
      <c r="O104" s="2">
        <v>0.41114058355437699</v>
      </c>
    </row>
    <row r="105" spans="1:15" x14ac:dyDescent="0.3">
      <c r="A105" s="8" t="s">
        <v>15</v>
      </c>
      <c r="B105" s="8" t="s">
        <v>69</v>
      </c>
      <c r="C105" s="2">
        <v>0.5</v>
      </c>
      <c r="D105" s="2">
        <v>0.48110831234256901</v>
      </c>
      <c r="E105" s="2">
        <v>0.45489690721649501</v>
      </c>
      <c r="F105" s="2">
        <v>0.46344827586206899</v>
      </c>
      <c r="G105" s="2">
        <v>0.46776406035665302</v>
      </c>
      <c r="H105" s="2">
        <v>0.47599999999999998</v>
      </c>
      <c r="I105" s="2">
        <v>0.43650793650793701</v>
      </c>
      <c r="J105" s="2">
        <v>0.43472750316856801</v>
      </c>
      <c r="K105" s="2">
        <v>0.44925883694412799</v>
      </c>
      <c r="L105" s="2">
        <v>0.453077699293643</v>
      </c>
      <c r="M105" s="2">
        <v>0.47026532479414501</v>
      </c>
      <c r="N105" s="2">
        <v>0.47372549019607801</v>
      </c>
      <c r="O105" s="2">
        <v>0.47561950439648298</v>
      </c>
    </row>
    <row r="106" spans="1:15" x14ac:dyDescent="0.3">
      <c r="A106" s="8" t="s">
        <v>15</v>
      </c>
      <c r="B106" s="8" t="s">
        <v>70</v>
      </c>
      <c r="C106" s="2">
        <v>0.45833333333333298</v>
      </c>
      <c r="D106" s="2">
        <v>0.48349834983498402</v>
      </c>
      <c r="E106" s="2">
        <v>0.47700170357751298</v>
      </c>
      <c r="F106" s="2">
        <v>0.491166077738516</v>
      </c>
      <c r="G106" s="2">
        <v>0.48633879781420802</v>
      </c>
      <c r="H106" s="2">
        <v>0.48550724637681197</v>
      </c>
      <c r="I106" s="2">
        <v>0.45057034220532299</v>
      </c>
      <c r="J106" s="2">
        <v>0.46753246753246802</v>
      </c>
      <c r="K106" s="2">
        <v>0.48134991119005299</v>
      </c>
      <c r="L106" s="2">
        <v>0.491554054054054</v>
      </c>
      <c r="M106" s="2">
        <v>0.49111470113085598</v>
      </c>
      <c r="N106" s="2">
        <v>0.484702093397746</v>
      </c>
      <c r="O106" s="2">
        <v>0.45765472312703598</v>
      </c>
    </row>
    <row r="107" spans="1:15" x14ac:dyDescent="0.3">
      <c r="A107" s="8" t="s">
        <v>15</v>
      </c>
      <c r="B107" s="8" t="s">
        <v>71</v>
      </c>
      <c r="C107" s="2">
        <v>0.39627039627039601</v>
      </c>
      <c r="D107" s="2">
        <v>0.434782608695652</v>
      </c>
      <c r="E107" s="2">
        <v>0.438902743142145</v>
      </c>
      <c r="F107" s="2">
        <v>0.42385786802030501</v>
      </c>
      <c r="G107" s="2">
        <v>0.44498777506112502</v>
      </c>
      <c r="H107" s="2">
        <v>0.44859813084112099</v>
      </c>
      <c r="I107" s="2">
        <v>0.468822170900693</v>
      </c>
      <c r="J107" s="2">
        <v>0.45882352941176502</v>
      </c>
      <c r="K107" s="2">
        <v>0.47018348623853201</v>
      </c>
      <c r="L107" s="2">
        <v>0.47598253275109198</v>
      </c>
      <c r="M107" s="2">
        <v>0.47863247863247899</v>
      </c>
      <c r="N107" s="2">
        <v>0.49572649572649602</v>
      </c>
      <c r="O107" s="2">
        <v>0.484649122807018</v>
      </c>
    </row>
    <row r="108" spans="1:15" x14ac:dyDescent="0.3">
      <c r="A108" s="8" t="s">
        <v>15</v>
      </c>
      <c r="B108" s="8" t="s">
        <v>72</v>
      </c>
      <c r="C108" s="2">
        <v>0.61734693877550995</v>
      </c>
      <c r="D108" s="2">
        <v>0.57471264367816099</v>
      </c>
      <c r="E108" s="2">
        <v>0.55194805194805197</v>
      </c>
      <c r="F108" s="2">
        <v>0.6</v>
      </c>
      <c r="G108" s="2">
        <v>0.64655172413793105</v>
      </c>
      <c r="H108" s="2">
        <v>0.59829059829059805</v>
      </c>
      <c r="I108" s="2">
        <v>0.58677685950413205</v>
      </c>
      <c r="J108" s="2">
        <v>0.59124087591240904</v>
      </c>
      <c r="K108" s="2">
        <v>0.55921052631578905</v>
      </c>
      <c r="L108" s="2">
        <v>0.57142857142857095</v>
      </c>
      <c r="M108" s="2">
        <v>0.56441717791410995</v>
      </c>
      <c r="N108" s="2">
        <v>0.6</v>
      </c>
      <c r="O108" s="2">
        <v>0.55688622754491002</v>
      </c>
    </row>
    <row r="109" spans="1:15" x14ac:dyDescent="0.3">
      <c r="A109" s="8" t="s">
        <v>15</v>
      </c>
      <c r="B109" s="8" t="s">
        <v>73</v>
      </c>
      <c r="C109" s="2">
        <v>0.75</v>
      </c>
      <c r="D109" s="2">
        <v>0.82142857142857095</v>
      </c>
      <c r="E109" s="2">
        <v>0.82926829268292701</v>
      </c>
      <c r="F109" s="2">
        <v>0.70588235294117696</v>
      </c>
      <c r="G109" s="2">
        <v>0.64705882352941202</v>
      </c>
      <c r="H109" s="2">
        <v>0.70588235294117696</v>
      </c>
      <c r="I109" s="2">
        <v>0.70588235294117696</v>
      </c>
      <c r="J109" s="2">
        <v>0.66666666666666696</v>
      </c>
      <c r="K109" s="2">
        <v>0.76470588235294101</v>
      </c>
      <c r="L109" s="2">
        <v>0.66666666666666696</v>
      </c>
      <c r="M109" s="2">
        <v>0.68181818181818199</v>
      </c>
      <c r="N109" s="2">
        <v>0.65</v>
      </c>
      <c r="O109" s="2">
        <v>0.66666666666666696</v>
      </c>
    </row>
    <row r="110" spans="1:15" x14ac:dyDescent="0.3">
      <c r="A110" s="8" t="s">
        <v>16</v>
      </c>
      <c r="B110" s="8" t="s">
        <v>62</v>
      </c>
      <c r="C110" s="2">
        <v>0.54044117647058798</v>
      </c>
      <c r="D110" s="2">
        <v>0.53784860557768899</v>
      </c>
      <c r="E110" s="2">
        <v>0.56506849315068497</v>
      </c>
      <c r="F110" s="2">
        <v>0.515923566878981</v>
      </c>
      <c r="G110" s="2">
        <v>0.51775147928994103</v>
      </c>
      <c r="H110" s="2">
        <v>0.52777777777777801</v>
      </c>
      <c r="I110" s="2">
        <v>0.47560975609756101</v>
      </c>
      <c r="J110" s="2">
        <v>0.50551876379690996</v>
      </c>
      <c r="K110" s="2">
        <v>0.48275862068965503</v>
      </c>
      <c r="L110" s="2">
        <v>0.50493096646942803</v>
      </c>
      <c r="M110" s="2">
        <v>0.53533568904593598</v>
      </c>
      <c r="N110" s="2">
        <v>0.52</v>
      </c>
      <c r="O110" s="2">
        <v>0.53640416047548301</v>
      </c>
    </row>
    <row r="111" spans="1:15" x14ac:dyDescent="0.3">
      <c r="A111" s="8" t="s">
        <v>16</v>
      </c>
      <c r="B111" s="8" t="s">
        <v>63</v>
      </c>
      <c r="C111" s="2">
        <v>0.39486356340288897</v>
      </c>
      <c r="D111" s="2">
        <v>0.41167192429022098</v>
      </c>
      <c r="E111" s="2">
        <v>0.41896551724137898</v>
      </c>
      <c r="F111" s="2">
        <v>0.42026266416510299</v>
      </c>
      <c r="G111" s="2">
        <v>0.46859083191850598</v>
      </c>
      <c r="H111" s="2">
        <v>0.43384615384615399</v>
      </c>
      <c r="I111" s="2">
        <v>0.447204968944099</v>
      </c>
      <c r="J111" s="2">
        <v>0.42937062937062898</v>
      </c>
      <c r="K111" s="2">
        <v>0.41277641277641303</v>
      </c>
      <c r="L111" s="2">
        <v>0.40425531914893598</v>
      </c>
      <c r="M111" s="2">
        <v>0.40838206627680301</v>
      </c>
      <c r="N111" s="2">
        <v>0.41768826619964999</v>
      </c>
      <c r="O111" s="2">
        <v>0.43319838056680199</v>
      </c>
    </row>
    <row r="112" spans="1:15" x14ac:dyDescent="0.3">
      <c r="A112" s="8" t="s">
        <v>16</v>
      </c>
      <c r="B112" s="8" t="s">
        <v>64</v>
      </c>
      <c r="C112" s="2">
        <v>0.38738738738738698</v>
      </c>
      <c r="D112" s="2">
        <v>0.38669438669438699</v>
      </c>
      <c r="E112" s="2">
        <v>0.37473233404710898</v>
      </c>
      <c r="F112" s="2">
        <v>0.39832285115304</v>
      </c>
      <c r="G112" s="2">
        <v>0.38065843621399198</v>
      </c>
      <c r="H112" s="2">
        <v>0.37551020408163299</v>
      </c>
      <c r="I112" s="2">
        <v>0.39337474120082799</v>
      </c>
      <c r="J112" s="2">
        <v>0.38877338877338902</v>
      </c>
      <c r="K112" s="2">
        <v>0.37890625</v>
      </c>
      <c r="L112" s="2">
        <v>0.39560439560439598</v>
      </c>
      <c r="M112" s="2">
        <v>0.41003460207612502</v>
      </c>
      <c r="N112" s="2">
        <v>0.421221864951768</v>
      </c>
      <c r="O112" s="2">
        <v>0.41061452513966501</v>
      </c>
    </row>
    <row r="113" spans="1:15" x14ac:dyDescent="0.3">
      <c r="A113" s="8" t="s">
        <v>16</v>
      </c>
      <c r="B113" s="8" t="s">
        <v>65</v>
      </c>
      <c r="C113" s="2">
        <v>0.41141141141141102</v>
      </c>
      <c r="D113" s="2">
        <v>0.42483660130718998</v>
      </c>
      <c r="E113" s="2">
        <v>0.43225806451612903</v>
      </c>
      <c r="F113" s="2">
        <v>0.40540540540540498</v>
      </c>
      <c r="G113" s="2">
        <v>0.406626506024096</v>
      </c>
      <c r="H113" s="2">
        <v>0.41592920353982299</v>
      </c>
      <c r="I113" s="2">
        <v>0.422492401215805</v>
      </c>
      <c r="J113" s="2">
        <v>0.384848484848485</v>
      </c>
      <c r="K113" s="2">
        <v>0.37931034482758602</v>
      </c>
      <c r="L113" s="2">
        <v>0.36503067484662599</v>
      </c>
      <c r="M113" s="2">
        <v>0.373595505617978</v>
      </c>
      <c r="N113" s="2">
        <v>0.34871794871794898</v>
      </c>
      <c r="O113" s="2">
        <v>0.361809045226131</v>
      </c>
    </row>
    <row r="114" spans="1:15" x14ac:dyDescent="0.3">
      <c r="A114" s="8" t="s">
        <v>16</v>
      </c>
      <c r="B114" s="8" t="s">
        <v>66</v>
      </c>
      <c r="C114" s="2">
        <v>0.25657894736842102</v>
      </c>
      <c r="D114" s="2">
        <v>0.243055555555556</v>
      </c>
      <c r="E114" s="2">
        <v>0.24242424242424199</v>
      </c>
      <c r="F114" s="2">
        <v>0.26890756302521002</v>
      </c>
      <c r="G114" s="2">
        <v>0.28125</v>
      </c>
      <c r="H114" s="2">
        <v>0.27464788732394402</v>
      </c>
      <c r="I114" s="2">
        <v>0.29927007299270098</v>
      </c>
      <c r="J114" s="2">
        <v>0.33112582781457001</v>
      </c>
      <c r="K114" s="2">
        <v>0.33974358974358998</v>
      </c>
      <c r="L114" s="2">
        <v>0.33529411764705902</v>
      </c>
      <c r="M114" s="2">
        <v>0.31284916201117302</v>
      </c>
      <c r="N114" s="2">
        <v>0.32386363636363602</v>
      </c>
      <c r="O114" s="2">
        <v>0.28723404255319201</v>
      </c>
    </row>
    <row r="115" spans="1:15" x14ac:dyDescent="0.3">
      <c r="A115" s="8" t="s">
        <v>16</v>
      </c>
      <c r="B115" s="8" t="s">
        <v>67</v>
      </c>
      <c r="C115" s="2">
        <v>0.13207547169811301</v>
      </c>
      <c r="D115" s="2">
        <v>0.19607843137254899</v>
      </c>
      <c r="E115" s="2">
        <v>0.24242424242424199</v>
      </c>
      <c r="F115" s="2">
        <v>8.3333333333333301E-2</v>
      </c>
      <c r="G115" s="2">
        <v>8.3333333333333301E-2</v>
      </c>
      <c r="H115" s="2">
        <v>4.1666666666666699E-2</v>
      </c>
      <c r="I115" s="2">
        <v>0.15384615384615399</v>
      </c>
      <c r="J115" s="2">
        <v>0.107142857142857</v>
      </c>
      <c r="K115" s="2">
        <v>9.0909090909090898E-2</v>
      </c>
      <c r="L115" s="2">
        <v>0.11764705882352899</v>
      </c>
      <c r="M115" s="2">
        <v>8.3333333333333301E-2</v>
      </c>
      <c r="N115" s="2">
        <v>0.11111111111111099</v>
      </c>
      <c r="O115" s="2">
        <v>0.15</v>
      </c>
    </row>
    <row r="116" spans="1:15" x14ac:dyDescent="0.3">
      <c r="A116" s="8" t="s">
        <v>16</v>
      </c>
      <c r="B116" s="8" t="s">
        <v>68</v>
      </c>
      <c r="C116" s="2">
        <v>0.45955882352941202</v>
      </c>
      <c r="D116" s="2">
        <v>0.46215139442231101</v>
      </c>
      <c r="E116" s="2">
        <v>0.43493150684931497</v>
      </c>
      <c r="F116" s="2">
        <v>0.484076433121019</v>
      </c>
      <c r="G116" s="2">
        <v>0.48224852071005903</v>
      </c>
      <c r="H116" s="2">
        <v>0.47222222222222199</v>
      </c>
      <c r="I116" s="2">
        <v>0.52439024390243905</v>
      </c>
      <c r="J116" s="2">
        <v>0.49448123620309098</v>
      </c>
      <c r="K116" s="2">
        <v>0.51724137931034497</v>
      </c>
      <c r="L116" s="2">
        <v>0.49506903353057202</v>
      </c>
      <c r="M116" s="2">
        <v>0.46466431095406402</v>
      </c>
      <c r="N116" s="2">
        <v>0.48</v>
      </c>
      <c r="O116" s="2">
        <v>0.46359583952451699</v>
      </c>
    </row>
    <row r="117" spans="1:15" x14ac:dyDescent="0.3">
      <c r="A117" s="8" t="s">
        <v>16</v>
      </c>
      <c r="B117" s="8" t="s">
        <v>69</v>
      </c>
      <c r="C117" s="2">
        <v>0.60513643659711103</v>
      </c>
      <c r="D117" s="2">
        <v>0.58832807570977896</v>
      </c>
      <c r="E117" s="2">
        <v>0.58103448275862102</v>
      </c>
      <c r="F117" s="2">
        <v>0.57973733583489695</v>
      </c>
      <c r="G117" s="2">
        <v>0.53140916808149397</v>
      </c>
      <c r="H117" s="2">
        <v>0.56615384615384601</v>
      </c>
      <c r="I117" s="2">
        <v>0.552795031055901</v>
      </c>
      <c r="J117" s="2">
        <v>0.57062937062937102</v>
      </c>
      <c r="K117" s="2">
        <v>0.58722358722358703</v>
      </c>
      <c r="L117" s="2">
        <v>0.59574468085106402</v>
      </c>
      <c r="M117" s="2">
        <v>0.59161793372319704</v>
      </c>
      <c r="N117" s="2">
        <v>0.58231173380034995</v>
      </c>
      <c r="O117" s="2">
        <v>0.56680161943319796</v>
      </c>
    </row>
    <row r="118" spans="1:15" x14ac:dyDescent="0.3">
      <c r="A118" s="8" t="s">
        <v>16</v>
      </c>
      <c r="B118" s="8" t="s">
        <v>70</v>
      </c>
      <c r="C118" s="2">
        <v>0.61261261261261302</v>
      </c>
      <c r="D118" s="2">
        <v>0.61330561330561295</v>
      </c>
      <c r="E118" s="2">
        <v>0.62526766595289096</v>
      </c>
      <c r="F118" s="2">
        <v>0.60167714884696</v>
      </c>
      <c r="G118" s="2">
        <v>0.61934156378600802</v>
      </c>
      <c r="H118" s="2">
        <v>0.62448979591836695</v>
      </c>
      <c r="I118" s="2">
        <v>0.60662525879917195</v>
      </c>
      <c r="J118" s="2">
        <v>0.61122661122661104</v>
      </c>
      <c r="K118" s="2">
        <v>0.62109375</v>
      </c>
      <c r="L118" s="2">
        <v>0.60439560439560402</v>
      </c>
      <c r="M118" s="2">
        <v>0.58996539792387503</v>
      </c>
      <c r="N118" s="2">
        <v>0.57877813504823195</v>
      </c>
      <c r="O118" s="2">
        <v>0.58938547486033499</v>
      </c>
    </row>
    <row r="119" spans="1:15" x14ac:dyDescent="0.3">
      <c r="A119" s="8" t="s">
        <v>16</v>
      </c>
      <c r="B119" s="8" t="s">
        <v>71</v>
      </c>
      <c r="C119" s="2">
        <v>0.58858858858858898</v>
      </c>
      <c r="D119" s="2">
        <v>0.57516339869280997</v>
      </c>
      <c r="E119" s="2">
        <v>0.56774193548387097</v>
      </c>
      <c r="F119" s="2">
        <v>0.59459459459459496</v>
      </c>
      <c r="G119" s="2">
        <v>0.593373493975904</v>
      </c>
      <c r="H119" s="2">
        <v>0.58407079646017701</v>
      </c>
      <c r="I119" s="2">
        <v>0.577507598784195</v>
      </c>
      <c r="J119" s="2">
        <v>0.615151515151515</v>
      </c>
      <c r="K119" s="2">
        <v>0.62068965517241403</v>
      </c>
      <c r="L119" s="2">
        <v>0.63496932515337401</v>
      </c>
      <c r="M119" s="2">
        <v>0.62640449438202295</v>
      </c>
      <c r="N119" s="2">
        <v>0.65128205128205097</v>
      </c>
      <c r="O119" s="2">
        <v>0.638190954773869</v>
      </c>
    </row>
    <row r="120" spans="1:15" x14ac:dyDescent="0.3">
      <c r="A120" s="8" t="s">
        <v>16</v>
      </c>
      <c r="B120" s="8" t="s">
        <v>72</v>
      </c>
      <c r="C120" s="2">
        <v>0.74342105263157898</v>
      </c>
      <c r="D120" s="2">
        <v>0.75694444444444398</v>
      </c>
      <c r="E120" s="2">
        <v>0.75757575757575801</v>
      </c>
      <c r="F120" s="2">
        <v>0.73109243697478998</v>
      </c>
      <c r="G120" s="2">
        <v>0.71875</v>
      </c>
      <c r="H120" s="2">
        <v>0.72535211267605604</v>
      </c>
      <c r="I120" s="2">
        <v>0.70072992700729897</v>
      </c>
      <c r="J120" s="2">
        <v>0.66887417218542999</v>
      </c>
      <c r="K120" s="2">
        <v>0.66025641025641002</v>
      </c>
      <c r="L120" s="2">
        <v>0.66470588235294104</v>
      </c>
      <c r="M120" s="2">
        <v>0.68715083798882703</v>
      </c>
      <c r="N120" s="2">
        <v>0.67613636363636398</v>
      </c>
      <c r="O120" s="2">
        <v>0.71276595744680804</v>
      </c>
    </row>
    <row r="121" spans="1:15" x14ac:dyDescent="0.3">
      <c r="A121" s="8" t="s">
        <v>16</v>
      </c>
      <c r="B121" s="8" t="s">
        <v>73</v>
      </c>
      <c r="C121" s="2">
        <v>0.86792452830188704</v>
      </c>
      <c r="D121" s="2">
        <v>0.80392156862745101</v>
      </c>
      <c r="E121" s="2">
        <v>0.75757575757575801</v>
      </c>
      <c r="F121" s="2">
        <v>0.91666666666666696</v>
      </c>
      <c r="G121" s="2">
        <v>0.91666666666666696</v>
      </c>
      <c r="H121" s="2">
        <v>0.95833333333333304</v>
      </c>
      <c r="I121" s="2">
        <v>0.84615384615384603</v>
      </c>
      <c r="J121" s="2">
        <v>0.89285714285714302</v>
      </c>
      <c r="K121" s="2">
        <v>0.90909090909090895</v>
      </c>
      <c r="L121" s="2">
        <v>0.88235294117647101</v>
      </c>
      <c r="M121" s="2">
        <v>0.91666666666666696</v>
      </c>
      <c r="N121" s="2">
        <v>0.88888888888888895</v>
      </c>
      <c r="O121" s="2">
        <v>0.85</v>
      </c>
    </row>
    <row r="122" spans="1:15" x14ac:dyDescent="0.3">
      <c r="A122" s="8" t="s">
        <v>17</v>
      </c>
      <c r="B122" s="8" t="s">
        <v>62</v>
      </c>
      <c r="C122" s="2">
        <v>0.54040404040404</v>
      </c>
      <c r="D122" s="2">
        <v>0.54347826086956497</v>
      </c>
      <c r="E122" s="2">
        <v>0.53252032520325199</v>
      </c>
      <c r="F122" s="2">
        <v>0.52733118971061099</v>
      </c>
      <c r="G122" s="2">
        <v>0.53612167300380198</v>
      </c>
      <c r="H122" s="2">
        <v>0.51333333333333298</v>
      </c>
      <c r="I122" s="2">
        <v>0.53358208955223896</v>
      </c>
      <c r="J122" s="2">
        <v>0.49003215434083602</v>
      </c>
      <c r="K122" s="2">
        <v>0.53588807785888104</v>
      </c>
      <c r="L122" s="2">
        <v>0.49952061361457301</v>
      </c>
      <c r="M122" s="2">
        <v>0.50876075183179403</v>
      </c>
      <c r="N122" s="2">
        <v>0.514388489208633</v>
      </c>
      <c r="O122" s="2">
        <v>0.53849590469098996</v>
      </c>
    </row>
    <row r="123" spans="1:15" x14ac:dyDescent="0.3">
      <c r="A123" s="8" t="s">
        <v>17</v>
      </c>
      <c r="B123" s="8" t="s">
        <v>63</v>
      </c>
      <c r="C123" s="2">
        <v>0.40939597315436199</v>
      </c>
      <c r="D123" s="2">
        <v>0.41511893124796401</v>
      </c>
      <c r="E123" s="2">
        <v>0.42666157372039698</v>
      </c>
      <c r="F123" s="2">
        <v>0.40963855421686701</v>
      </c>
      <c r="G123" s="2">
        <v>0.40731504571903598</v>
      </c>
      <c r="H123" s="2">
        <v>0.39967239967239998</v>
      </c>
      <c r="I123" s="2">
        <v>0.40921985815602802</v>
      </c>
      <c r="J123" s="2">
        <v>0.38573508005822399</v>
      </c>
      <c r="K123" s="2">
        <v>0.40622788393489001</v>
      </c>
      <c r="L123" s="2">
        <v>0.41193853427895999</v>
      </c>
      <c r="M123" s="2">
        <v>0.43434343434343398</v>
      </c>
      <c r="N123" s="2">
        <v>0.45413769903565798</v>
      </c>
      <c r="O123" s="2">
        <v>0.48623569440148501</v>
      </c>
    </row>
    <row r="124" spans="1:15" x14ac:dyDescent="0.3">
      <c r="A124" s="8" t="s">
        <v>17</v>
      </c>
      <c r="B124" s="8" t="s">
        <v>64</v>
      </c>
      <c r="C124" s="2">
        <v>0.28582646250490801</v>
      </c>
      <c r="D124" s="2">
        <v>0.28651685393258403</v>
      </c>
      <c r="E124" s="2">
        <v>0.28265107212475599</v>
      </c>
      <c r="F124" s="2">
        <v>0.297619047619048</v>
      </c>
      <c r="G124" s="2">
        <v>0.30091185410334298</v>
      </c>
      <c r="H124" s="2">
        <v>0.32923076923076899</v>
      </c>
      <c r="I124" s="2">
        <v>0.28629579375848002</v>
      </c>
      <c r="J124" s="2">
        <v>0.30299251870324201</v>
      </c>
      <c r="K124" s="2">
        <v>0.347750865051903</v>
      </c>
      <c r="L124" s="2">
        <v>0.367041198501873</v>
      </c>
      <c r="M124" s="2">
        <v>0.36827956989247301</v>
      </c>
      <c r="N124" s="2">
        <v>0.41048689138576799</v>
      </c>
      <c r="O124" s="2">
        <v>0.45068738792588198</v>
      </c>
    </row>
    <row r="125" spans="1:15" x14ac:dyDescent="0.3">
      <c r="A125" s="8" t="s">
        <v>17</v>
      </c>
      <c r="B125" s="8" t="s">
        <v>65</v>
      </c>
      <c r="C125" s="2">
        <v>0.194780394653087</v>
      </c>
      <c r="D125" s="2">
        <v>0.21412471825695001</v>
      </c>
      <c r="E125" s="2">
        <v>0.235033259423503</v>
      </c>
      <c r="F125" s="2">
        <v>0.195266272189349</v>
      </c>
      <c r="G125" s="2">
        <v>0.189393939393939</v>
      </c>
      <c r="H125" s="2">
        <v>0.21319796954314699</v>
      </c>
      <c r="I125" s="2">
        <v>0.225464190981432</v>
      </c>
      <c r="J125" s="2">
        <v>0.26943005181347202</v>
      </c>
      <c r="K125" s="2">
        <v>0.26813186813186801</v>
      </c>
      <c r="L125" s="2">
        <v>0.27906976744186002</v>
      </c>
      <c r="M125" s="2">
        <v>0.284810126582278</v>
      </c>
      <c r="N125" s="2">
        <v>0.28143712574850299</v>
      </c>
      <c r="O125" s="2">
        <v>0.30947368421052601</v>
      </c>
    </row>
    <row r="126" spans="1:15" x14ac:dyDescent="0.3">
      <c r="A126" s="8" t="s">
        <v>17</v>
      </c>
      <c r="B126" s="8" t="s">
        <v>66</v>
      </c>
      <c r="C126" s="2">
        <v>0.16193181818181801</v>
      </c>
      <c r="D126" s="2">
        <v>0.15570934256055399</v>
      </c>
      <c r="E126" s="2">
        <v>0.12972972972972999</v>
      </c>
      <c r="F126" s="2">
        <v>0.13114754098360701</v>
      </c>
      <c r="G126" s="2">
        <v>0.121621621621622</v>
      </c>
      <c r="H126" s="2">
        <v>0.16666666666666699</v>
      </c>
      <c r="I126" s="2">
        <v>0.14184397163120599</v>
      </c>
      <c r="J126" s="2">
        <v>0.122699386503067</v>
      </c>
      <c r="K126" s="2">
        <v>0.12935323383084599</v>
      </c>
      <c r="L126" s="2">
        <v>0.14492753623188401</v>
      </c>
      <c r="M126" s="2">
        <v>0.15217391304347799</v>
      </c>
      <c r="N126" s="2">
        <v>0.13930348258706499</v>
      </c>
      <c r="O126" s="2">
        <v>0.16915422885572101</v>
      </c>
    </row>
    <row r="127" spans="1:15" x14ac:dyDescent="0.3">
      <c r="A127" s="8" t="s">
        <v>17</v>
      </c>
      <c r="B127" s="8" t="s">
        <v>67</v>
      </c>
      <c r="C127" s="2">
        <v>0.104938271604938</v>
      </c>
      <c r="D127" s="2">
        <v>9.3525179856115095E-2</v>
      </c>
      <c r="E127" s="2">
        <v>0.105882352941176</v>
      </c>
      <c r="F127" s="2">
        <v>5.7142857142857099E-2</v>
      </c>
      <c r="G127" s="2">
        <v>0.16129032258064499</v>
      </c>
      <c r="H127" s="2">
        <v>0.18518518518518501</v>
      </c>
      <c r="I127" s="2">
        <v>0.19354838709677399</v>
      </c>
      <c r="J127" s="2">
        <v>0.24324324324324301</v>
      </c>
      <c r="K127" s="2">
        <v>0.13636363636363599</v>
      </c>
      <c r="L127" s="2">
        <v>0.14285714285714299</v>
      </c>
      <c r="M127" s="2">
        <v>0.26470588235294101</v>
      </c>
      <c r="N127" s="2">
        <v>0.22857142857142901</v>
      </c>
      <c r="O127" s="2">
        <v>0.12121212121212099</v>
      </c>
    </row>
    <row r="128" spans="1:15" x14ac:dyDescent="0.3">
      <c r="A128" s="8" t="s">
        <v>17</v>
      </c>
      <c r="B128" s="8" t="s">
        <v>68</v>
      </c>
      <c r="C128" s="2">
        <v>0.45959595959596</v>
      </c>
      <c r="D128" s="2">
        <v>0.45652173913043498</v>
      </c>
      <c r="E128" s="2">
        <v>0.46747967479674801</v>
      </c>
      <c r="F128" s="2">
        <v>0.47266881028938901</v>
      </c>
      <c r="G128" s="2">
        <v>0.46387832699619802</v>
      </c>
      <c r="H128" s="2">
        <v>0.48666666666666702</v>
      </c>
      <c r="I128" s="2">
        <v>0.46641791044776099</v>
      </c>
      <c r="J128" s="2">
        <v>0.50996784565916398</v>
      </c>
      <c r="K128" s="2">
        <v>0.46411192214111902</v>
      </c>
      <c r="L128" s="2">
        <v>0.50047938638542699</v>
      </c>
      <c r="M128" s="2">
        <v>0.49123924816820602</v>
      </c>
      <c r="N128" s="2">
        <v>0.485611510791367</v>
      </c>
      <c r="O128" s="2">
        <v>0.46150409530900999</v>
      </c>
    </row>
    <row r="129" spans="1:16" x14ac:dyDescent="0.3">
      <c r="A129" s="8" t="s">
        <v>17</v>
      </c>
      <c r="B129" s="8" t="s">
        <v>69</v>
      </c>
      <c r="C129" s="2">
        <v>0.59060402684563795</v>
      </c>
      <c r="D129" s="2">
        <v>0.58488106875203605</v>
      </c>
      <c r="E129" s="2">
        <v>0.57333842627960296</v>
      </c>
      <c r="F129" s="2">
        <v>0.59036144578313299</v>
      </c>
      <c r="G129" s="2">
        <v>0.59268495428096402</v>
      </c>
      <c r="H129" s="2">
        <v>0.60032760032760002</v>
      </c>
      <c r="I129" s="2">
        <v>0.59078014184397198</v>
      </c>
      <c r="J129" s="2">
        <v>0.61426491994177601</v>
      </c>
      <c r="K129" s="2">
        <v>0.59377211606511004</v>
      </c>
      <c r="L129" s="2">
        <v>0.58806146572104001</v>
      </c>
      <c r="M129" s="2">
        <v>0.56565656565656597</v>
      </c>
      <c r="N129" s="2">
        <v>0.54586230096434196</v>
      </c>
      <c r="O129" s="2">
        <v>0.51376430559851505</v>
      </c>
    </row>
    <row r="130" spans="1:16" x14ac:dyDescent="0.3">
      <c r="A130" s="8" t="s">
        <v>17</v>
      </c>
      <c r="B130" s="8" t="s">
        <v>70</v>
      </c>
      <c r="C130" s="2">
        <v>0.71417353749509205</v>
      </c>
      <c r="D130" s="2">
        <v>0.71348314606741603</v>
      </c>
      <c r="E130" s="2">
        <v>0.71734892787524396</v>
      </c>
      <c r="F130" s="2">
        <v>0.702380952380952</v>
      </c>
      <c r="G130" s="2">
        <v>0.69908814589665702</v>
      </c>
      <c r="H130" s="2">
        <v>0.67076923076923101</v>
      </c>
      <c r="I130" s="2">
        <v>0.71370420624151998</v>
      </c>
      <c r="J130" s="2">
        <v>0.69700748129675805</v>
      </c>
      <c r="K130" s="2">
        <v>0.652249134948097</v>
      </c>
      <c r="L130" s="2">
        <v>0.632958801498127</v>
      </c>
      <c r="M130" s="2">
        <v>0.63172043010752699</v>
      </c>
      <c r="N130" s="2">
        <v>0.58951310861423201</v>
      </c>
      <c r="O130" s="2">
        <v>0.54931261207411797</v>
      </c>
    </row>
    <row r="131" spans="1:16" x14ac:dyDescent="0.3">
      <c r="A131" s="8" t="s">
        <v>17</v>
      </c>
      <c r="B131" s="8" t="s">
        <v>71</v>
      </c>
      <c r="C131" s="2">
        <v>0.80521960534691295</v>
      </c>
      <c r="D131" s="2">
        <v>0.78587528174304999</v>
      </c>
      <c r="E131" s="2">
        <v>0.76496674057649705</v>
      </c>
      <c r="F131" s="2">
        <v>0.804733727810651</v>
      </c>
      <c r="G131" s="2">
        <v>0.810606060606061</v>
      </c>
      <c r="H131" s="2">
        <v>0.78680203045685304</v>
      </c>
      <c r="I131" s="2">
        <v>0.774535809018568</v>
      </c>
      <c r="J131" s="2">
        <v>0.73056994818652898</v>
      </c>
      <c r="K131" s="2">
        <v>0.73186813186813204</v>
      </c>
      <c r="L131" s="2">
        <v>0.72093023255813904</v>
      </c>
      <c r="M131" s="2">
        <v>0.715189873417722</v>
      </c>
      <c r="N131" s="2">
        <v>0.71856287425149701</v>
      </c>
      <c r="O131" s="2">
        <v>0.69052631578947399</v>
      </c>
    </row>
    <row r="132" spans="1:16" x14ac:dyDescent="0.3">
      <c r="A132" s="8" t="s">
        <v>17</v>
      </c>
      <c r="B132" s="8" t="s">
        <v>72</v>
      </c>
      <c r="C132" s="2">
        <v>0.83806818181818199</v>
      </c>
      <c r="D132" s="2">
        <v>0.84429065743944598</v>
      </c>
      <c r="E132" s="2">
        <v>0.87027027027027004</v>
      </c>
      <c r="F132" s="2">
        <v>0.86885245901639296</v>
      </c>
      <c r="G132" s="2">
        <v>0.87837837837837796</v>
      </c>
      <c r="H132" s="2">
        <v>0.83333333333333304</v>
      </c>
      <c r="I132" s="2">
        <v>0.85815602836879401</v>
      </c>
      <c r="J132" s="2">
        <v>0.877300613496933</v>
      </c>
      <c r="K132" s="2">
        <v>0.87064676616915404</v>
      </c>
      <c r="L132" s="2">
        <v>0.85507246376811596</v>
      </c>
      <c r="M132" s="2">
        <v>0.84782608695652195</v>
      </c>
      <c r="N132" s="2">
        <v>0.86069651741293496</v>
      </c>
      <c r="O132" s="2">
        <v>0.83084577114427904</v>
      </c>
    </row>
    <row r="133" spans="1:16" x14ac:dyDescent="0.3">
      <c r="A133" s="8" t="s">
        <v>17</v>
      </c>
      <c r="B133" s="8" t="s">
        <v>73</v>
      </c>
      <c r="C133" s="2">
        <v>0.89506172839506204</v>
      </c>
      <c r="D133" s="2">
        <v>0.90647482014388503</v>
      </c>
      <c r="E133" s="2">
        <v>0.89411764705882402</v>
      </c>
      <c r="F133" s="2">
        <v>0.94285714285714295</v>
      </c>
      <c r="G133" s="2">
        <v>0.83870967741935498</v>
      </c>
      <c r="H133" s="2">
        <v>0.81481481481481499</v>
      </c>
      <c r="I133" s="2">
        <v>0.80645161290322598</v>
      </c>
      <c r="J133" s="2">
        <v>0.75675675675675702</v>
      </c>
      <c r="K133" s="2">
        <v>0.86363636363636398</v>
      </c>
      <c r="L133" s="2">
        <v>0.85714285714285698</v>
      </c>
      <c r="M133" s="2">
        <v>0.73529411764705899</v>
      </c>
      <c r="N133" s="2">
        <v>0.77142857142857102</v>
      </c>
      <c r="O133" s="2">
        <v>0.87878787878787901</v>
      </c>
    </row>
    <row r="134" spans="1:16" x14ac:dyDescent="0.3">
      <c r="A134" s="15"/>
      <c r="B134" s="15"/>
    </row>
    <row r="135" spans="1:16" x14ac:dyDescent="0.3">
      <c r="A135" s="15"/>
      <c r="B135" s="15"/>
    </row>
    <row r="136" spans="1:16" x14ac:dyDescent="0.3">
      <c r="A136" s="15"/>
      <c r="B136" s="13"/>
      <c r="C136" s="18" t="s">
        <v>38</v>
      </c>
      <c r="D136" s="18"/>
      <c r="E136" s="18"/>
      <c r="F136" s="18"/>
      <c r="G136" s="18"/>
      <c r="H136" s="18"/>
      <c r="I136" s="18"/>
      <c r="J136" s="18"/>
      <c r="K136" s="18"/>
      <c r="L136" s="18"/>
      <c r="M136" s="18"/>
      <c r="N136" s="18"/>
      <c r="O136" s="6" t="s">
        <v>39</v>
      </c>
      <c r="P136" s="6" t="s">
        <v>40</v>
      </c>
    </row>
    <row r="137" spans="1:16" x14ac:dyDescent="0.3">
      <c r="A137" s="9" t="s">
        <v>41</v>
      </c>
      <c r="B137" s="9" t="s">
        <v>41</v>
      </c>
      <c r="C137" s="4" t="s">
        <v>19</v>
      </c>
      <c r="D137" s="4" t="s">
        <v>20</v>
      </c>
      <c r="E137" s="4" t="s">
        <v>21</v>
      </c>
      <c r="F137" s="4" t="s">
        <v>22</v>
      </c>
      <c r="G137" s="4" t="s">
        <v>23</v>
      </c>
      <c r="H137" s="4" t="s">
        <v>24</v>
      </c>
      <c r="I137" s="4" t="s">
        <v>25</v>
      </c>
      <c r="J137" s="4" t="s">
        <v>26</v>
      </c>
      <c r="K137" s="4" t="s">
        <v>27</v>
      </c>
      <c r="L137" s="4" t="s">
        <v>28</v>
      </c>
      <c r="M137" s="4" t="s">
        <v>29</v>
      </c>
      <c r="N137" s="4" t="s">
        <v>30</v>
      </c>
      <c r="O137" s="4" t="s">
        <v>31</v>
      </c>
      <c r="P137" s="4" t="s">
        <v>32</v>
      </c>
    </row>
    <row r="138" spans="1:16" x14ac:dyDescent="0.3">
      <c r="A138" s="8" t="s">
        <v>13</v>
      </c>
      <c r="B138" s="8" t="s">
        <v>62</v>
      </c>
      <c r="C138" s="2">
        <v>0.15503875968992201</v>
      </c>
      <c r="D138" s="2">
        <v>5.96962204168138E-2</v>
      </c>
      <c r="E138" s="2">
        <v>6.2333333333333303E-2</v>
      </c>
      <c r="F138" s="2">
        <v>6.7147787888296201E-2</v>
      </c>
      <c r="G138" s="2">
        <v>0.12849162011173201</v>
      </c>
      <c r="H138" s="2">
        <v>8.3376758728504405E-2</v>
      </c>
      <c r="I138" s="2">
        <v>8.2491582491582505E-2</v>
      </c>
      <c r="J138" s="2">
        <v>0.11041990668740299</v>
      </c>
      <c r="K138" s="2">
        <v>9.28371348539416E-2</v>
      </c>
      <c r="L138" s="2">
        <v>0.191871109483706</v>
      </c>
      <c r="M138" s="2">
        <v>0.158832565284178</v>
      </c>
      <c r="N138" s="2">
        <v>9.2788971367974496E-3</v>
      </c>
      <c r="O138" s="3">
        <v>0.52340936374549796</v>
      </c>
      <c r="P138" s="3">
        <v>1.538</v>
      </c>
    </row>
    <row r="139" spans="1:16" x14ac:dyDescent="0.3">
      <c r="A139" s="8" t="s">
        <v>13</v>
      </c>
      <c r="B139" s="8" t="s">
        <v>63</v>
      </c>
      <c r="C139" s="2">
        <v>0.11879131255901799</v>
      </c>
      <c r="D139" s="2">
        <v>1.53612424037812E-2</v>
      </c>
      <c r="E139" s="2">
        <v>2.9093931837074E-2</v>
      </c>
      <c r="F139" s="2">
        <v>-3.6348949919224598E-2</v>
      </c>
      <c r="G139" s="2">
        <v>8.4157585917854105E-2</v>
      </c>
      <c r="H139" s="2">
        <v>6.3862687490335607E-2</v>
      </c>
      <c r="I139" s="2">
        <v>0.114098837209302</v>
      </c>
      <c r="J139" s="2">
        <v>8.3105022831050201E-2</v>
      </c>
      <c r="K139" s="2">
        <v>7.4078535292700601E-2</v>
      </c>
      <c r="L139" s="2">
        <v>0.14982617472244</v>
      </c>
      <c r="M139" s="2">
        <v>0.16492733833999801</v>
      </c>
      <c r="N139" s="2">
        <v>6.0699933020763597E-2</v>
      </c>
      <c r="O139" s="3">
        <v>0.52601782702963096</v>
      </c>
      <c r="P139" s="3">
        <v>1.1062344139650899</v>
      </c>
    </row>
    <row r="140" spans="1:16" x14ac:dyDescent="0.3">
      <c r="A140" s="8" t="s">
        <v>13</v>
      </c>
      <c r="B140" s="8" t="s">
        <v>64</v>
      </c>
      <c r="C140" s="2">
        <v>4.3275632490013302E-2</v>
      </c>
      <c r="D140" s="2">
        <v>9.5724313975749792E-3</v>
      </c>
      <c r="E140" s="2">
        <v>-8.2174462705436203E-3</v>
      </c>
      <c r="F140" s="2">
        <v>4.4933078393881498E-2</v>
      </c>
      <c r="G140" s="2">
        <v>3.5681610247026499E-2</v>
      </c>
      <c r="H140" s="2">
        <v>3.47467608951708E-2</v>
      </c>
      <c r="I140" s="2">
        <v>3.1587933978372201E-2</v>
      </c>
      <c r="J140" s="2">
        <v>5.10344827586207E-2</v>
      </c>
      <c r="K140" s="2">
        <v>8.4514435695538098E-2</v>
      </c>
      <c r="L140" s="2">
        <v>0.119554695062924</v>
      </c>
      <c r="M140" s="2">
        <v>0.11327280587981001</v>
      </c>
      <c r="N140" s="2">
        <v>5.9611650485436901E-2</v>
      </c>
      <c r="O140" s="3">
        <v>0.43228346456692901</v>
      </c>
      <c r="P140" s="3">
        <v>0.72471554993678899</v>
      </c>
    </row>
    <row r="141" spans="1:16" x14ac:dyDescent="0.3">
      <c r="A141" s="8" t="s">
        <v>13</v>
      </c>
      <c r="B141" s="8" t="s">
        <v>65</v>
      </c>
      <c r="C141" s="2">
        <v>5.1369863013698601E-3</v>
      </c>
      <c r="D141" s="2">
        <v>-1.9307211811470801E-2</v>
      </c>
      <c r="E141" s="2">
        <v>-8.6855819339895796E-3</v>
      </c>
      <c r="F141" s="2">
        <v>2.57009345794393E-2</v>
      </c>
      <c r="G141" s="2">
        <v>5.69476082004556E-2</v>
      </c>
      <c r="H141" s="2">
        <v>3.4482758620689703E-2</v>
      </c>
      <c r="I141" s="2">
        <v>2.8645833333333301E-2</v>
      </c>
      <c r="J141" s="2">
        <v>5.7215189873417699E-2</v>
      </c>
      <c r="K141" s="2">
        <v>4.1187739463601498E-2</v>
      </c>
      <c r="L141" s="2">
        <v>6.0717571297148103E-2</v>
      </c>
      <c r="M141" s="2">
        <v>5.3339115351257599E-2</v>
      </c>
      <c r="N141" s="2">
        <v>3.9522437216961699E-2</v>
      </c>
      <c r="O141" s="3">
        <v>0.20929118773946401</v>
      </c>
      <c r="P141" s="3">
        <v>0.46207295888824601</v>
      </c>
    </row>
    <row r="142" spans="1:16" x14ac:dyDescent="0.3">
      <c r="A142" s="8" t="s">
        <v>13</v>
      </c>
      <c r="B142" s="8" t="s">
        <v>66</v>
      </c>
      <c r="C142" s="2">
        <v>-6.3745019920318696E-2</v>
      </c>
      <c r="D142" s="2">
        <v>-0.15177304964539001</v>
      </c>
      <c r="E142" s="2">
        <v>-8.0267558528428096E-2</v>
      </c>
      <c r="F142" s="2">
        <v>-1.27272727272727E-2</v>
      </c>
      <c r="G142" s="2">
        <v>2.5782688766114201E-2</v>
      </c>
      <c r="H142" s="2">
        <v>4.4883303411131101E-2</v>
      </c>
      <c r="I142" s="2">
        <v>6.7010309278350499E-2</v>
      </c>
      <c r="J142" s="2">
        <v>9.1787439613526603E-2</v>
      </c>
      <c r="K142" s="2">
        <v>7.6696165191740398E-2</v>
      </c>
      <c r="L142" s="2">
        <v>3.2876712328767099E-2</v>
      </c>
      <c r="M142" s="2">
        <v>0.13660477453580899</v>
      </c>
      <c r="N142" s="2">
        <v>2.6837806301050201E-2</v>
      </c>
      <c r="O142" s="3">
        <v>0.29793510324483802</v>
      </c>
      <c r="P142" s="3">
        <v>0.47157190635451501</v>
      </c>
    </row>
    <row r="143" spans="1:16" x14ac:dyDescent="0.3">
      <c r="A143" s="8" t="s">
        <v>13</v>
      </c>
      <c r="B143" s="8" t="s">
        <v>67</v>
      </c>
      <c r="C143" s="2">
        <v>-9.7938144329896906E-2</v>
      </c>
      <c r="D143" s="2">
        <v>-0.33714285714285702</v>
      </c>
      <c r="E143" s="2">
        <v>-0.30172413793103398</v>
      </c>
      <c r="F143" s="2">
        <v>-0.148148148148148</v>
      </c>
      <c r="G143" s="2">
        <v>0.173913043478261</v>
      </c>
      <c r="H143" s="2">
        <v>8.6419753086419707E-2</v>
      </c>
      <c r="I143" s="2">
        <v>5.6818181818181802E-2</v>
      </c>
      <c r="J143" s="2">
        <v>0.10752688172043</v>
      </c>
      <c r="K143" s="2">
        <v>-3.8834951456310697E-2</v>
      </c>
      <c r="L143" s="2">
        <v>0.14141414141414099</v>
      </c>
      <c r="M143" s="2">
        <v>-1.7699115044247801E-2</v>
      </c>
      <c r="N143" s="2">
        <v>0.18918918918918901</v>
      </c>
      <c r="O143" s="3">
        <v>0.28155339805825202</v>
      </c>
      <c r="P143" s="3">
        <v>0.13793103448275901</v>
      </c>
    </row>
    <row r="144" spans="1:16" x14ac:dyDescent="0.3">
      <c r="A144" s="8" t="s">
        <v>13</v>
      </c>
      <c r="B144" s="8" t="s">
        <v>68</v>
      </c>
      <c r="C144" s="2">
        <v>0.18743047830923201</v>
      </c>
      <c r="D144" s="2">
        <v>0.10866510538641699</v>
      </c>
      <c r="E144" s="2">
        <v>0.11913814955640099</v>
      </c>
      <c r="F144" s="2">
        <v>0.146470366175915</v>
      </c>
      <c r="G144" s="2">
        <v>0.12479420480737601</v>
      </c>
      <c r="H144" s="2">
        <v>9.0456674473067905E-2</v>
      </c>
      <c r="I144" s="2">
        <v>0.13234899328859101</v>
      </c>
      <c r="J144" s="2">
        <v>0.13821716453295399</v>
      </c>
      <c r="K144" s="2">
        <v>6.7694230368673197E-2</v>
      </c>
      <c r="L144" s="2">
        <v>0.13870464299648799</v>
      </c>
      <c r="M144" s="2">
        <v>0.117526126434812</v>
      </c>
      <c r="N144" s="2">
        <v>-8.72298022382339E-2</v>
      </c>
      <c r="O144" s="3">
        <v>0.240158300354093</v>
      </c>
      <c r="P144" s="3">
        <v>1.5154203633291099</v>
      </c>
    </row>
    <row r="145" spans="1:16" x14ac:dyDescent="0.3">
      <c r="A145" s="8" t="s">
        <v>13</v>
      </c>
      <c r="B145" s="8" t="s">
        <v>69</v>
      </c>
      <c r="C145" s="2">
        <v>2.5202904741563399E-2</v>
      </c>
      <c r="D145" s="2">
        <v>-7.2222222222222202E-2</v>
      </c>
      <c r="E145" s="2">
        <v>-1.5718562874251499E-2</v>
      </c>
      <c r="F145" s="2">
        <v>-2.1901140684410601E-2</v>
      </c>
      <c r="G145" s="2">
        <v>5.93997823044628E-2</v>
      </c>
      <c r="H145" s="2">
        <v>5.6069279318949103E-2</v>
      </c>
      <c r="I145" s="2">
        <v>0.167199444058374</v>
      </c>
      <c r="J145" s="2">
        <v>0.106453917599428</v>
      </c>
      <c r="K145" s="2">
        <v>0.11730520878174799</v>
      </c>
      <c r="L145" s="2">
        <v>0.13860527836640299</v>
      </c>
      <c r="M145" s="2">
        <v>0.12959986464766099</v>
      </c>
      <c r="N145" s="2">
        <v>4.6955740283082498E-2</v>
      </c>
      <c r="O145" s="3">
        <v>0.50452001721911299</v>
      </c>
      <c r="P145" s="3">
        <v>1.09281437125748</v>
      </c>
    </row>
    <row r="146" spans="1:16" x14ac:dyDescent="0.3">
      <c r="A146" s="8" t="s">
        <v>13</v>
      </c>
      <c r="B146" s="8" t="s">
        <v>70</v>
      </c>
      <c r="C146" s="2">
        <v>7.0857863751051298E-2</v>
      </c>
      <c r="D146" s="2">
        <v>7.8539171411741594E-3</v>
      </c>
      <c r="E146" s="2">
        <v>7.0134424313267104E-3</v>
      </c>
      <c r="F146" s="2">
        <v>3.46295221512865E-2</v>
      </c>
      <c r="G146" s="2">
        <v>2.3934181002243801E-2</v>
      </c>
      <c r="H146" s="2">
        <v>1.6617969320671999E-2</v>
      </c>
      <c r="I146" s="2">
        <v>1.86815160768816E-2</v>
      </c>
      <c r="J146" s="2">
        <v>2.9624404866866499E-2</v>
      </c>
      <c r="K146" s="2">
        <v>3.0142147628018499E-2</v>
      </c>
      <c r="L146" s="2">
        <v>5.55278470490441E-2</v>
      </c>
      <c r="M146" s="2">
        <v>5.4181760907229502E-2</v>
      </c>
      <c r="N146" s="2">
        <v>1.7480950246526201E-2</v>
      </c>
      <c r="O146" s="3">
        <v>0.166295598561398</v>
      </c>
      <c r="P146" s="3">
        <v>0.32670952659263602</v>
      </c>
    </row>
    <row r="147" spans="1:16" x14ac:dyDescent="0.3">
      <c r="A147" s="8" t="s">
        <v>13</v>
      </c>
      <c r="B147" s="8" t="s">
        <v>71</v>
      </c>
      <c r="C147" s="2">
        <v>2.7683997299122201E-2</v>
      </c>
      <c r="D147" s="2">
        <v>-6.2417871222076203E-3</v>
      </c>
      <c r="E147" s="2">
        <v>-1.7520661157024799E-2</v>
      </c>
      <c r="F147" s="2">
        <v>2.9609690444145399E-2</v>
      </c>
      <c r="G147" s="2">
        <v>4.18300653594771E-2</v>
      </c>
      <c r="H147" s="2">
        <v>3.1681304893350103E-2</v>
      </c>
      <c r="I147" s="2">
        <v>3.7701429005776797E-2</v>
      </c>
      <c r="J147" s="2">
        <v>4.6586580720773499E-2</v>
      </c>
      <c r="K147" s="2">
        <v>1.6797312430011199E-2</v>
      </c>
      <c r="L147" s="2">
        <v>5.9746696035242297E-2</v>
      </c>
      <c r="M147" s="2">
        <v>6.2873473629514204E-2</v>
      </c>
      <c r="N147" s="2">
        <v>3.0554876558298701E-2</v>
      </c>
      <c r="O147" s="3">
        <v>0.18029115341545399</v>
      </c>
      <c r="P147" s="3">
        <v>0.39371900826446299</v>
      </c>
    </row>
    <row r="148" spans="1:16" x14ac:dyDescent="0.3">
      <c r="A148" s="8" t="s">
        <v>13</v>
      </c>
      <c r="B148" s="8" t="s">
        <v>72</v>
      </c>
      <c r="C148" s="2">
        <v>-6.6701958708311304E-2</v>
      </c>
      <c r="D148" s="2">
        <v>-0.124220079410096</v>
      </c>
      <c r="E148" s="2">
        <v>-5.5699481865284999E-2</v>
      </c>
      <c r="F148" s="2">
        <v>2.05761316872428E-3</v>
      </c>
      <c r="G148" s="2">
        <v>2.2587268993839799E-2</v>
      </c>
      <c r="H148" s="2">
        <v>3.7483266398929099E-2</v>
      </c>
      <c r="I148" s="2">
        <v>5.41935483870968E-2</v>
      </c>
      <c r="J148" s="2">
        <v>7.2215422276621796E-2</v>
      </c>
      <c r="K148" s="2">
        <v>7.0776255707762595E-2</v>
      </c>
      <c r="L148" s="2">
        <v>7.0362473347547999E-2</v>
      </c>
      <c r="M148" s="2">
        <v>8.0179282868525895E-2</v>
      </c>
      <c r="N148" s="2">
        <v>4.2876901798063603E-2</v>
      </c>
      <c r="O148" s="3">
        <v>0.29109589041095901</v>
      </c>
      <c r="P148" s="3">
        <v>0.465025906735751</v>
      </c>
    </row>
    <row r="149" spans="1:16" x14ac:dyDescent="0.3">
      <c r="A149" s="8" t="s">
        <v>13</v>
      </c>
      <c r="B149" s="8" t="s">
        <v>73</v>
      </c>
      <c r="C149" s="2">
        <v>-0.13656884875846501</v>
      </c>
      <c r="D149" s="2">
        <v>-0.24575163398692801</v>
      </c>
      <c r="E149" s="2">
        <v>-0.32062391681109198</v>
      </c>
      <c r="F149" s="2">
        <v>-7.1428571428571397E-2</v>
      </c>
      <c r="G149" s="2">
        <v>3.8461538461538498E-2</v>
      </c>
      <c r="H149" s="2">
        <v>0.100529100529101</v>
      </c>
      <c r="I149" s="2">
        <v>8.8942307692307696E-2</v>
      </c>
      <c r="J149" s="2">
        <v>7.9470198675496706E-2</v>
      </c>
      <c r="K149" s="2">
        <v>4.0899795501022497E-2</v>
      </c>
      <c r="L149" s="2">
        <v>-1.9646365422396901E-2</v>
      </c>
      <c r="M149" s="2">
        <v>7.2144288577154297E-2</v>
      </c>
      <c r="N149" s="2">
        <v>1.4953271028037399E-2</v>
      </c>
      <c r="O149" s="3">
        <v>0.110429447852761</v>
      </c>
      <c r="P149" s="3">
        <v>-5.89254766031196E-2</v>
      </c>
    </row>
    <row r="150" spans="1:16" x14ac:dyDescent="0.3">
      <c r="A150" s="8" t="s">
        <v>14</v>
      </c>
      <c r="B150" s="8" t="s">
        <v>62</v>
      </c>
      <c r="C150" s="2">
        <v>6.08695652173913E-2</v>
      </c>
      <c r="D150" s="2">
        <v>0.10655737704918</v>
      </c>
      <c r="E150" s="2">
        <v>0</v>
      </c>
      <c r="F150" s="2">
        <v>0.24444444444444399</v>
      </c>
      <c r="G150" s="2">
        <v>5.9523809523809503E-3</v>
      </c>
      <c r="H150" s="2">
        <v>7.1005917159763302E-2</v>
      </c>
      <c r="I150" s="2">
        <v>-4.9723756906077297E-2</v>
      </c>
      <c r="J150" s="2">
        <v>0.232558139534884</v>
      </c>
      <c r="K150" s="2">
        <v>-5.1886792452830198E-2</v>
      </c>
      <c r="L150" s="2">
        <v>0.104477611940299</v>
      </c>
      <c r="M150" s="2">
        <v>9.0090090090090107E-3</v>
      </c>
      <c r="N150" s="2">
        <v>0.14732142857142899</v>
      </c>
      <c r="O150" s="3">
        <v>0.21226415094339601</v>
      </c>
      <c r="P150" s="3">
        <v>0.90370370370370401</v>
      </c>
    </row>
    <row r="151" spans="1:16" x14ac:dyDescent="0.3">
      <c r="A151" s="8" t="s">
        <v>14</v>
      </c>
      <c r="B151" s="8" t="s">
        <v>63</v>
      </c>
      <c r="C151" s="2">
        <v>5.4878048780487798E-2</v>
      </c>
      <c r="D151" s="2">
        <v>0</v>
      </c>
      <c r="E151" s="2">
        <v>-5.7803468208092498E-2</v>
      </c>
      <c r="F151" s="2">
        <v>3.6809815950920199E-2</v>
      </c>
      <c r="G151" s="2">
        <v>4.1420118343195297E-2</v>
      </c>
      <c r="H151" s="2">
        <v>0.22727272727272699</v>
      </c>
      <c r="I151" s="2">
        <v>8.3333333333333301E-2</v>
      </c>
      <c r="J151" s="2">
        <v>6.4102564102564097E-2</v>
      </c>
      <c r="K151" s="2">
        <v>0.17269076305220901</v>
      </c>
      <c r="L151" s="2">
        <v>7.5342465753424695E-2</v>
      </c>
      <c r="M151" s="2">
        <v>0.10828025477707</v>
      </c>
      <c r="N151" s="2">
        <v>1.4367816091954E-2</v>
      </c>
      <c r="O151" s="3">
        <v>0.417670682730924</v>
      </c>
      <c r="P151" s="3">
        <v>1.04046242774566</v>
      </c>
    </row>
    <row r="152" spans="1:16" x14ac:dyDescent="0.3">
      <c r="A152" s="8" t="s">
        <v>14</v>
      </c>
      <c r="B152" s="8" t="s">
        <v>64</v>
      </c>
      <c r="C152" s="2">
        <v>5.0505050505050497E-2</v>
      </c>
      <c r="D152" s="2">
        <v>8.6538461538461495E-2</v>
      </c>
      <c r="E152" s="2">
        <v>7.9646017699115002E-2</v>
      </c>
      <c r="F152" s="2">
        <v>2.4590163934426201E-2</v>
      </c>
      <c r="G152" s="2">
        <v>-4.8000000000000001E-2</v>
      </c>
      <c r="H152" s="2">
        <v>0.109243697478992</v>
      </c>
      <c r="I152" s="2">
        <v>5.3030303030302997E-2</v>
      </c>
      <c r="J152" s="2">
        <v>0.107913669064748</v>
      </c>
      <c r="K152" s="2">
        <v>-1.2987012987013E-2</v>
      </c>
      <c r="L152" s="2">
        <v>2.6315789473684199E-2</v>
      </c>
      <c r="M152" s="2">
        <v>5.7692307692307702E-2</v>
      </c>
      <c r="N152" s="2">
        <v>6.6666666666666693E-2</v>
      </c>
      <c r="O152" s="3">
        <v>0.14285714285714299</v>
      </c>
      <c r="P152" s="3">
        <v>0.55752212389380496</v>
      </c>
    </row>
    <row r="153" spans="1:16" x14ac:dyDescent="0.3">
      <c r="A153" s="8" t="s">
        <v>14</v>
      </c>
      <c r="B153" s="8" t="s">
        <v>65</v>
      </c>
      <c r="C153" s="2">
        <v>-0.127906976744186</v>
      </c>
      <c r="D153" s="2">
        <v>-6.6666666666666693E-2</v>
      </c>
      <c r="E153" s="2">
        <v>0</v>
      </c>
      <c r="F153" s="2">
        <v>0.1</v>
      </c>
      <c r="G153" s="2">
        <v>6.4935064935064901E-2</v>
      </c>
      <c r="H153" s="2">
        <v>-0.12195121951219499</v>
      </c>
      <c r="I153" s="2">
        <v>-2.7777777777777801E-2</v>
      </c>
      <c r="J153" s="2">
        <v>2.8571428571428598E-2</v>
      </c>
      <c r="K153" s="2">
        <v>0.125</v>
      </c>
      <c r="L153" s="2">
        <v>2.4691358024691398E-2</v>
      </c>
      <c r="M153" s="2">
        <v>0.120481927710843</v>
      </c>
      <c r="N153" s="2">
        <v>0.118279569892473</v>
      </c>
      <c r="O153" s="3">
        <v>0.44444444444444398</v>
      </c>
      <c r="P153" s="3">
        <v>0.48571428571428599</v>
      </c>
    </row>
    <row r="154" spans="1:16" x14ac:dyDescent="0.3">
      <c r="A154" s="8" t="s">
        <v>14</v>
      </c>
      <c r="B154" s="8" t="s">
        <v>66</v>
      </c>
      <c r="C154" s="2">
        <v>0.33333333333333298</v>
      </c>
      <c r="D154" s="2">
        <v>-0.1875</v>
      </c>
      <c r="E154" s="2">
        <v>-7.69230769230769E-2</v>
      </c>
      <c r="F154" s="2">
        <v>-0.16666666666666699</v>
      </c>
      <c r="G154" s="2">
        <v>0.1</v>
      </c>
      <c r="H154" s="2">
        <v>4.5454545454545497E-2</v>
      </c>
      <c r="I154" s="2">
        <v>0.26086956521739102</v>
      </c>
      <c r="J154" s="2">
        <v>3.4482758620689703E-2</v>
      </c>
      <c r="K154" s="2">
        <v>6.6666666666666693E-2</v>
      </c>
      <c r="L154" s="2">
        <v>-6.25E-2</v>
      </c>
      <c r="M154" s="2">
        <v>-0.2</v>
      </c>
      <c r="N154" s="2">
        <v>-0.20833333333333301</v>
      </c>
      <c r="O154" s="3">
        <v>-0.36666666666666697</v>
      </c>
      <c r="P154" s="3">
        <v>-0.269230769230769</v>
      </c>
    </row>
    <row r="155" spans="1:16" x14ac:dyDescent="0.3">
      <c r="A155" s="8" t="s">
        <v>14</v>
      </c>
      <c r="B155" s="8" t="s">
        <v>67</v>
      </c>
      <c r="C155" s="2">
        <v>0</v>
      </c>
      <c r="D155" s="2">
        <v>0</v>
      </c>
      <c r="E155" s="2">
        <v>-0.33333333333333298</v>
      </c>
      <c r="F155" s="2">
        <v>0.5</v>
      </c>
      <c r="G155" s="2">
        <v>0</v>
      </c>
      <c r="H155" s="2">
        <v>0</v>
      </c>
      <c r="I155" s="2">
        <v>0</v>
      </c>
      <c r="J155" s="2">
        <v>0.33333333333333298</v>
      </c>
      <c r="K155" s="2">
        <v>0</v>
      </c>
      <c r="L155" s="2">
        <v>0.25</v>
      </c>
      <c r="M155" s="2">
        <v>0.2</v>
      </c>
      <c r="N155" s="2">
        <v>-0.16666666666666699</v>
      </c>
      <c r="O155" s="3">
        <v>0.25</v>
      </c>
      <c r="P155" s="3">
        <v>0.66666666666666696</v>
      </c>
    </row>
    <row r="156" spans="1:16" x14ac:dyDescent="0.3">
      <c r="A156" s="8" t="s">
        <v>14</v>
      </c>
      <c r="B156" s="8" t="s">
        <v>68</v>
      </c>
      <c r="C156" s="2">
        <v>0.213483146067416</v>
      </c>
      <c r="D156" s="2">
        <v>2.7777777777777801E-2</v>
      </c>
      <c r="E156" s="2">
        <v>0.117117117117117</v>
      </c>
      <c r="F156" s="2">
        <v>0.16129032258064499</v>
      </c>
      <c r="G156" s="2">
        <v>-4.8611111111111098E-2</v>
      </c>
      <c r="H156" s="2">
        <v>0.109489051094891</v>
      </c>
      <c r="I156" s="2">
        <v>-2.6315789473684199E-2</v>
      </c>
      <c r="J156" s="2">
        <v>0.141891891891892</v>
      </c>
      <c r="K156" s="2">
        <v>-4.7337278106508902E-2</v>
      </c>
      <c r="L156" s="2">
        <v>-6.2111801242236003E-2</v>
      </c>
      <c r="M156" s="2">
        <v>7.2847682119205295E-2</v>
      </c>
      <c r="N156" s="2">
        <v>-6.7901234567901203E-2</v>
      </c>
      <c r="O156" s="3">
        <v>-0.106508875739645</v>
      </c>
      <c r="P156" s="3">
        <v>0.36036036036036001</v>
      </c>
    </row>
    <row r="157" spans="1:16" x14ac:dyDescent="0.3">
      <c r="A157" s="8" t="s">
        <v>14</v>
      </c>
      <c r="B157" s="8" t="s">
        <v>69</v>
      </c>
      <c r="C157" s="2">
        <v>-8.1967213114754103E-3</v>
      </c>
      <c r="D157" s="2">
        <v>-5.7851239669421503E-2</v>
      </c>
      <c r="E157" s="2">
        <v>0.13157894736842099</v>
      </c>
      <c r="F157" s="2">
        <v>-0.10077519379845</v>
      </c>
      <c r="G157" s="2">
        <v>0.24137931034482801</v>
      </c>
      <c r="H157" s="2">
        <v>0.15277777777777801</v>
      </c>
      <c r="I157" s="2">
        <v>0.15060240963855401</v>
      </c>
      <c r="J157" s="2">
        <v>9.9476439790575896E-2</v>
      </c>
      <c r="K157" s="2">
        <v>0.157142857142857</v>
      </c>
      <c r="L157" s="2">
        <v>9.8765432098765399E-2</v>
      </c>
      <c r="M157" s="2">
        <v>0.15730337078651699</v>
      </c>
      <c r="N157" s="2">
        <v>-3.2362459546925598E-3</v>
      </c>
      <c r="O157" s="3">
        <v>0.46666666666666701</v>
      </c>
      <c r="P157" s="3">
        <v>1.70175438596491</v>
      </c>
    </row>
    <row r="158" spans="1:16" x14ac:dyDescent="0.3">
      <c r="A158" s="8" t="s">
        <v>14</v>
      </c>
      <c r="B158" s="8" t="s">
        <v>70</v>
      </c>
      <c r="C158" s="2">
        <v>5.8139534883720902E-2</v>
      </c>
      <c r="D158" s="2">
        <v>-7.69230769230769E-2</v>
      </c>
      <c r="E158" s="2">
        <v>2.3809523809523801E-2</v>
      </c>
      <c r="F158" s="2">
        <v>-4.6511627906976702E-2</v>
      </c>
      <c r="G158" s="2">
        <v>2.4390243902439001E-2</v>
      </c>
      <c r="H158" s="2">
        <v>0.107142857142857</v>
      </c>
      <c r="I158" s="2">
        <v>7.5268817204301106E-2</v>
      </c>
      <c r="J158" s="2">
        <v>0.06</v>
      </c>
      <c r="K158" s="2">
        <v>0.25471698113207503</v>
      </c>
      <c r="L158" s="2">
        <v>-7.5187969924811998E-2</v>
      </c>
      <c r="M158" s="2">
        <v>-3.2520325203252001E-2</v>
      </c>
      <c r="N158" s="2">
        <v>0.159663865546218</v>
      </c>
      <c r="O158" s="3">
        <v>0.30188679245283001</v>
      </c>
      <c r="P158" s="3">
        <v>0.64285714285714302</v>
      </c>
    </row>
    <row r="159" spans="1:16" x14ac:dyDescent="0.3">
      <c r="A159" s="8" t="s">
        <v>14</v>
      </c>
      <c r="B159" s="8" t="s">
        <v>71</v>
      </c>
      <c r="C159" s="2">
        <v>2.8985507246376802E-2</v>
      </c>
      <c r="D159" s="2">
        <v>1.4084507042253501E-2</v>
      </c>
      <c r="E159" s="2">
        <v>0</v>
      </c>
      <c r="F159" s="2">
        <v>1.38888888888889E-2</v>
      </c>
      <c r="G159" s="2">
        <v>2.7397260273972601E-2</v>
      </c>
      <c r="H159" s="2">
        <v>-6.6666666666666693E-2</v>
      </c>
      <c r="I159" s="2">
        <v>0.114285714285714</v>
      </c>
      <c r="J159" s="2">
        <v>-2.5641025641025599E-2</v>
      </c>
      <c r="K159" s="2">
        <v>5.2631578947368397E-2</v>
      </c>
      <c r="L159" s="2">
        <v>7.4999999999999997E-2</v>
      </c>
      <c r="M159" s="2">
        <v>6.9767441860465101E-2</v>
      </c>
      <c r="N159" s="2">
        <v>3.2608695652173898E-2</v>
      </c>
      <c r="O159" s="3">
        <v>0.25</v>
      </c>
      <c r="P159" s="3">
        <v>0.31944444444444398</v>
      </c>
    </row>
    <row r="160" spans="1:16" x14ac:dyDescent="0.3">
      <c r="A160" s="8" t="s">
        <v>14</v>
      </c>
      <c r="B160" s="8" t="s">
        <v>72</v>
      </c>
      <c r="C160" s="2">
        <v>-0.157894736842105</v>
      </c>
      <c r="D160" s="2">
        <v>-3.125E-2</v>
      </c>
      <c r="E160" s="2">
        <v>-0.225806451612903</v>
      </c>
      <c r="F160" s="2">
        <v>8.3333333333333301E-2</v>
      </c>
      <c r="G160" s="2">
        <v>3.8461538461538498E-2</v>
      </c>
      <c r="H160" s="2">
        <v>0.22222222222222199</v>
      </c>
      <c r="I160" s="2">
        <v>3.03030303030303E-2</v>
      </c>
      <c r="J160" s="2">
        <v>0.29411764705882398</v>
      </c>
      <c r="K160" s="2">
        <v>9.0909090909090898E-2</v>
      </c>
      <c r="L160" s="2">
        <v>2.0833333333333301E-2</v>
      </c>
      <c r="M160" s="2">
        <v>2.04081632653061E-2</v>
      </c>
      <c r="N160" s="2">
        <v>-0.06</v>
      </c>
      <c r="O160" s="3">
        <v>6.8181818181818205E-2</v>
      </c>
      <c r="P160" s="3">
        <v>0.51612903225806495</v>
      </c>
    </row>
    <row r="161" spans="1:16" x14ac:dyDescent="0.3">
      <c r="A161" s="8" t="s">
        <v>14</v>
      </c>
      <c r="B161" s="8" t="s">
        <v>73</v>
      </c>
      <c r="C161" s="2">
        <v>0.14285714285714299</v>
      </c>
      <c r="D161" s="2">
        <v>-0.54166666666666696</v>
      </c>
      <c r="E161" s="2">
        <v>-0.72727272727272696</v>
      </c>
      <c r="F161" s="2">
        <v>-0.33333333333333298</v>
      </c>
      <c r="G161" s="2">
        <v>0.5</v>
      </c>
      <c r="H161" s="2">
        <v>0.66666666666666696</v>
      </c>
      <c r="I161" s="2">
        <v>0</v>
      </c>
      <c r="J161" s="2">
        <v>-0.4</v>
      </c>
      <c r="K161" s="2">
        <v>0</v>
      </c>
      <c r="L161" s="2">
        <v>0.66666666666666696</v>
      </c>
      <c r="M161" s="2">
        <v>0.2</v>
      </c>
      <c r="N161" s="2">
        <v>0</v>
      </c>
      <c r="O161" s="3">
        <v>1</v>
      </c>
      <c r="P161" s="3">
        <v>-0.45454545454545497</v>
      </c>
    </row>
    <row r="162" spans="1:16" x14ac:dyDescent="0.3">
      <c r="A162" s="8" t="s">
        <v>15</v>
      </c>
      <c r="B162" s="8" t="s">
        <v>62</v>
      </c>
      <c r="C162" s="2">
        <v>0.218181818181818</v>
      </c>
      <c r="D162" s="2">
        <v>-8.6567164179104497E-2</v>
      </c>
      <c r="E162" s="2">
        <v>6.8627450980392204E-2</v>
      </c>
      <c r="F162" s="2">
        <v>0.180428134556575</v>
      </c>
      <c r="G162" s="2">
        <v>5.9585492227979299E-2</v>
      </c>
      <c r="H162" s="2">
        <v>4.8899755501222497E-2</v>
      </c>
      <c r="I162" s="2">
        <v>0.13986013986014001</v>
      </c>
      <c r="J162" s="2">
        <v>0.206543967280164</v>
      </c>
      <c r="K162" s="2">
        <v>-7.9661016949152494E-2</v>
      </c>
      <c r="L162" s="2">
        <v>7.5506445672191502E-2</v>
      </c>
      <c r="M162" s="2">
        <v>7.8767123287671201E-2</v>
      </c>
      <c r="N162" s="2">
        <v>5.7142857142857099E-2</v>
      </c>
      <c r="O162" s="3">
        <v>0.128813559322034</v>
      </c>
      <c r="P162" s="3">
        <v>1.1764705882352899</v>
      </c>
    </row>
    <row r="163" spans="1:16" x14ac:dyDescent="0.3">
      <c r="A163" s="8" t="s">
        <v>15</v>
      </c>
      <c r="B163" s="8" t="s">
        <v>63</v>
      </c>
      <c r="C163" s="2">
        <v>6.7357512953367907E-2</v>
      </c>
      <c r="D163" s="2">
        <v>2.6699029126213601E-2</v>
      </c>
      <c r="E163" s="2">
        <v>-8.0378250591016595E-2</v>
      </c>
      <c r="F163" s="2">
        <v>-2.5706940874036001E-3</v>
      </c>
      <c r="G163" s="2">
        <v>1.28865979381443E-2</v>
      </c>
      <c r="H163" s="2">
        <v>8.3969465648855005E-2</v>
      </c>
      <c r="I163" s="2">
        <v>4.69483568075117E-2</v>
      </c>
      <c r="J163" s="2">
        <v>8.2959641255605399E-2</v>
      </c>
      <c r="K163" s="2">
        <v>0.122153209109731</v>
      </c>
      <c r="L163" s="2">
        <v>6.8265682656826601E-2</v>
      </c>
      <c r="M163" s="2">
        <v>0.158894645941278</v>
      </c>
      <c r="N163" s="2">
        <v>-2.2354694485842E-2</v>
      </c>
      <c r="O163" s="3">
        <v>0.35817805383022799</v>
      </c>
      <c r="P163" s="3">
        <v>0.55082742316784905</v>
      </c>
    </row>
    <row r="164" spans="1:16" x14ac:dyDescent="0.3">
      <c r="A164" s="8" t="s">
        <v>15</v>
      </c>
      <c r="B164" s="8" t="s">
        <v>64</v>
      </c>
      <c r="C164" s="2">
        <v>3.2051282051282098E-3</v>
      </c>
      <c r="D164" s="2">
        <v>-1.91693290734824E-2</v>
      </c>
      <c r="E164" s="2">
        <v>-6.1889250814332199E-2</v>
      </c>
      <c r="F164" s="2">
        <v>-2.0833333333333301E-2</v>
      </c>
      <c r="G164" s="2">
        <v>7.09219858156028E-3</v>
      </c>
      <c r="H164" s="2">
        <v>1.7605633802816899E-2</v>
      </c>
      <c r="I164" s="2">
        <v>-6.9204152249135002E-3</v>
      </c>
      <c r="J164" s="2">
        <v>1.74216027874564E-2</v>
      </c>
      <c r="K164" s="2">
        <v>3.0821917808219201E-2</v>
      </c>
      <c r="L164" s="2">
        <v>4.6511627906976702E-2</v>
      </c>
      <c r="M164" s="2">
        <v>1.58730158730159E-2</v>
      </c>
      <c r="N164" s="2">
        <v>4.0625000000000001E-2</v>
      </c>
      <c r="O164" s="3">
        <v>0.14041095890411001</v>
      </c>
      <c r="P164" s="3">
        <v>8.4690553745928293E-2</v>
      </c>
    </row>
    <row r="165" spans="1:16" x14ac:dyDescent="0.3">
      <c r="A165" s="8" t="s">
        <v>15</v>
      </c>
      <c r="B165" s="8" t="s">
        <v>65</v>
      </c>
      <c r="C165" s="2">
        <v>-9.6525096525096499E-2</v>
      </c>
      <c r="D165" s="2">
        <v>-3.8461538461538498E-2</v>
      </c>
      <c r="E165" s="2">
        <v>8.8888888888888906E-3</v>
      </c>
      <c r="F165" s="2">
        <v>0</v>
      </c>
      <c r="G165" s="2">
        <v>3.9647577092511002E-2</v>
      </c>
      <c r="H165" s="2">
        <v>-2.5423728813559299E-2</v>
      </c>
      <c r="I165" s="2">
        <v>0</v>
      </c>
      <c r="J165" s="2">
        <v>4.3478260869565201E-3</v>
      </c>
      <c r="K165" s="2">
        <v>3.8961038961039002E-2</v>
      </c>
      <c r="L165" s="2">
        <v>1.6666666666666701E-2</v>
      </c>
      <c r="M165" s="2">
        <v>-3.2786885245901599E-2</v>
      </c>
      <c r="N165" s="2">
        <v>-4.2372881355932203E-3</v>
      </c>
      <c r="O165" s="3">
        <v>1.7316017316017299E-2</v>
      </c>
      <c r="P165" s="3">
        <v>4.4444444444444398E-2</v>
      </c>
    </row>
    <row r="166" spans="1:16" x14ac:dyDescent="0.3">
      <c r="A166" s="8" t="s">
        <v>15</v>
      </c>
      <c r="B166" s="8" t="s">
        <v>66</v>
      </c>
      <c r="C166" s="2">
        <v>-1.3333333333333299E-2</v>
      </c>
      <c r="D166" s="2">
        <v>-6.7567567567567599E-2</v>
      </c>
      <c r="E166" s="2">
        <v>-0.27536231884057999</v>
      </c>
      <c r="F166" s="2">
        <v>-0.18</v>
      </c>
      <c r="G166" s="2">
        <v>0.146341463414634</v>
      </c>
      <c r="H166" s="2">
        <v>6.3829787234042507E-2</v>
      </c>
      <c r="I166" s="2">
        <v>0.12</v>
      </c>
      <c r="J166" s="2">
        <v>0.19642857142857101</v>
      </c>
      <c r="K166" s="2">
        <v>-5.9701492537313397E-2</v>
      </c>
      <c r="L166" s="2">
        <v>0.126984126984127</v>
      </c>
      <c r="M166" s="2">
        <v>-7.0422535211267595E-2</v>
      </c>
      <c r="N166" s="2">
        <v>0.12121212121212099</v>
      </c>
      <c r="O166" s="3">
        <v>0.104477611940299</v>
      </c>
      <c r="P166" s="3">
        <v>7.2463768115942004E-2</v>
      </c>
    </row>
    <row r="167" spans="1:16" x14ac:dyDescent="0.3">
      <c r="A167" s="8" t="s">
        <v>15</v>
      </c>
      <c r="B167" s="8" t="s">
        <v>67</v>
      </c>
      <c r="C167" s="2">
        <v>-0.375</v>
      </c>
      <c r="D167" s="2">
        <v>-0.3</v>
      </c>
      <c r="E167" s="2">
        <v>-0.28571428571428598</v>
      </c>
      <c r="F167" s="2">
        <v>0.2</v>
      </c>
      <c r="G167" s="2">
        <v>-0.16666666666666699</v>
      </c>
      <c r="H167" s="2">
        <v>0</v>
      </c>
      <c r="I167" s="2">
        <v>0</v>
      </c>
      <c r="J167" s="2">
        <v>-0.2</v>
      </c>
      <c r="K167" s="2">
        <v>0.75</v>
      </c>
      <c r="L167" s="2">
        <v>0</v>
      </c>
      <c r="M167" s="2">
        <v>0</v>
      </c>
      <c r="N167" s="2">
        <v>-0.14285714285714299</v>
      </c>
      <c r="O167" s="3">
        <v>0.5</v>
      </c>
      <c r="P167" s="3">
        <v>-0.14285714285714299</v>
      </c>
    </row>
    <row r="168" spans="1:16" x14ac:dyDescent="0.3">
      <c r="A168" s="8" t="s">
        <v>15</v>
      </c>
      <c r="B168" s="8" t="s">
        <v>68</v>
      </c>
      <c r="C168" s="2">
        <v>9.3023255813953501E-2</v>
      </c>
      <c r="D168" s="2">
        <v>7.4468085106383003E-2</v>
      </c>
      <c r="E168" s="2">
        <v>0.29207920792079201</v>
      </c>
      <c r="F168" s="2">
        <v>6.8965517241379296E-2</v>
      </c>
      <c r="G168" s="2">
        <v>0.114695340501792</v>
      </c>
      <c r="H168" s="2">
        <v>0.15112540192925999</v>
      </c>
      <c r="I168" s="2">
        <v>0.13407821229050301</v>
      </c>
      <c r="J168" s="2">
        <v>0.17487684729063999</v>
      </c>
      <c r="K168" s="2">
        <v>-2.7253668763102701E-2</v>
      </c>
      <c r="L168" s="2">
        <v>6.4655172413793094E-2</v>
      </c>
      <c r="M168" s="2">
        <v>-1.6194331983805699E-2</v>
      </c>
      <c r="N168" s="2">
        <v>-4.3209876543209902E-2</v>
      </c>
      <c r="O168" s="3">
        <v>-2.51572327044025E-2</v>
      </c>
      <c r="P168" s="3">
        <v>1.3019801980198</v>
      </c>
    </row>
    <row r="169" spans="1:16" x14ac:dyDescent="0.3">
      <c r="A169" s="8" t="s">
        <v>15</v>
      </c>
      <c r="B169" s="8" t="s">
        <v>69</v>
      </c>
      <c r="C169" s="2">
        <v>-1.03626943005181E-2</v>
      </c>
      <c r="D169" s="2">
        <v>-7.5916230366492102E-2</v>
      </c>
      <c r="E169" s="2">
        <v>-4.8158640226628899E-2</v>
      </c>
      <c r="F169" s="2">
        <v>1.4880952380952399E-2</v>
      </c>
      <c r="G169" s="2">
        <v>4.6920821114369501E-2</v>
      </c>
      <c r="H169" s="2">
        <v>-7.5630252100840303E-2</v>
      </c>
      <c r="I169" s="2">
        <v>3.9393939393939398E-2</v>
      </c>
      <c r="J169" s="2">
        <v>0.14868804664723001</v>
      </c>
      <c r="K169" s="2">
        <v>0.13959390862944199</v>
      </c>
      <c r="L169" s="2">
        <v>0.144766146993318</v>
      </c>
      <c r="M169" s="2">
        <v>0.17509727626459101</v>
      </c>
      <c r="N169" s="2">
        <v>-1.4900662251655599E-2</v>
      </c>
      <c r="O169" s="3">
        <v>0.51015228426395898</v>
      </c>
      <c r="P169" s="3">
        <v>0.685552407932011</v>
      </c>
    </row>
    <row r="170" spans="1:16" x14ac:dyDescent="0.3">
      <c r="A170" s="8" t="s">
        <v>15</v>
      </c>
      <c r="B170" s="8" t="s">
        <v>70</v>
      </c>
      <c r="C170" s="2">
        <v>0.109848484848485</v>
      </c>
      <c r="D170" s="2">
        <v>-4.4368600682593899E-2</v>
      </c>
      <c r="E170" s="2">
        <v>-7.14285714285714E-3</v>
      </c>
      <c r="F170" s="2">
        <v>-3.9568345323740997E-2</v>
      </c>
      <c r="G170" s="2">
        <v>3.7453183520599299E-3</v>
      </c>
      <c r="H170" s="2">
        <v>-0.115671641791045</v>
      </c>
      <c r="I170" s="2">
        <v>6.3291139240506306E-2</v>
      </c>
      <c r="J170" s="2">
        <v>7.5396825396825407E-2</v>
      </c>
      <c r="K170" s="2">
        <v>7.3800738007380101E-2</v>
      </c>
      <c r="L170" s="2">
        <v>4.4673539518900303E-2</v>
      </c>
      <c r="M170" s="2">
        <v>-9.8684210526315801E-3</v>
      </c>
      <c r="N170" s="2">
        <v>-6.6445182724252497E-2</v>
      </c>
      <c r="O170" s="3">
        <v>3.6900369003690002E-2</v>
      </c>
      <c r="P170" s="3">
        <v>3.57142857142857E-3</v>
      </c>
    </row>
    <row r="171" spans="1:16" x14ac:dyDescent="0.3">
      <c r="A171" s="8" t="s">
        <v>15</v>
      </c>
      <c r="B171" s="8" t="s">
        <v>71</v>
      </c>
      <c r="C171" s="2">
        <v>5.8823529411764698E-2</v>
      </c>
      <c r="D171" s="2">
        <v>-2.2222222222222199E-2</v>
      </c>
      <c r="E171" s="2">
        <v>-5.1136363636363598E-2</v>
      </c>
      <c r="F171" s="2">
        <v>8.9820359281437098E-2</v>
      </c>
      <c r="G171" s="2">
        <v>5.4945054945054903E-2</v>
      </c>
      <c r="H171" s="2">
        <v>5.7291666666666699E-2</v>
      </c>
      <c r="I171" s="2">
        <v>-3.9408866995073899E-2</v>
      </c>
      <c r="J171" s="2">
        <v>5.1282051282051301E-2</v>
      </c>
      <c r="K171" s="2">
        <v>6.3414634146341506E-2</v>
      </c>
      <c r="L171" s="2">
        <v>2.7522935779816501E-2</v>
      </c>
      <c r="M171" s="2">
        <v>3.5714285714285698E-2</v>
      </c>
      <c r="N171" s="2">
        <v>-4.7413793103448301E-2</v>
      </c>
      <c r="O171" s="3">
        <v>7.8048780487804906E-2</v>
      </c>
      <c r="P171" s="3">
        <v>0.25568181818181801</v>
      </c>
    </row>
    <row r="172" spans="1:16" x14ac:dyDescent="0.3">
      <c r="A172" s="8" t="s">
        <v>15</v>
      </c>
      <c r="B172" s="8" t="s">
        <v>72</v>
      </c>
      <c r="C172" s="2">
        <v>-0.173553719008264</v>
      </c>
      <c r="D172" s="2">
        <v>-0.15</v>
      </c>
      <c r="E172" s="2">
        <v>-0.11764705882352899</v>
      </c>
      <c r="F172" s="2">
        <v>0</v>
      </c>
      <c r="G172" s="2">
        <v>-6.6666666666666693E-2</v>
      </c>
      <c r="H172" s="2">
        <v>1.4285714285714299E-2</v>
      </c>
      <c r="I172" s="2">
        <v>0.140845070422535</v>
      </c>
      <c r="J172" s="2">
        <v>4.9382716049382699E-2</v>
      </c>
      <c r="K172" s="2">
        <v>-1.1764705882352899E-2</v>
      </c>
      <c r="L172" s="2">
        <v>9.5238095238095205E-2</v>
      </c>
      <c r="M172" s="2">
        <v>7.6086956521739094E-2</v>
      </c>
      <c r="N172" s="2">
        <v>-6.0606060606060601E-2</v>
      </c>
      <c r="O172" s="3">
        <v>9.41176470588235E-2</v>
      </c>
      <c r="P172" s="3">
        <v>9.41176470588235E-2</v>
      </c>
    </row>
    <row r="173" spans="1:16" x14ac:dyDescent="0.3">
      <c r="A173" s="8" t="s">
        <v>15</v>
      </c>
      <c r="B173" s="8" t="s">
        <v>73</v>
      </c>
      <c r="C173" s="2">
        <v>-4.1666666666666699E-2</v>
      </c>
      <c r="D173" s="2">
        <v>-0.26086956521739102</v>
      </c>
      <c r="E173" s="2">
        <v>-0.64705882352941202</v>
      </c>
      <c r="F173" s="2">
        <v>-8.3333333333333301E-2</v>
      </c>
      <c r="G173" s="2">
        <v>9.0909090909090898E-2</v>
      </c>
      <c r="H173" s="2">
        <v>0</v>
      </c>
      <c r="I173" s="2">
        <v>-0.16666666666666699</v>
      </c>
      <c r="J173" s="2">
        <v>0.3</v>
      </c>
      <c r="K173" s="2">
        <v>7.69230769230769E-2</v>
      </c>
      <c r="L173" s="2">
        <v>7.1428571428571397E-2</v>
      </c>
      <c r="M173" s="2">
        <v>-0.133333333333333</v>
      </c>
      <c r="N173" s="2">
        <v>-7.69230769230769E-2</v>
      </c>
      <c r="O173" s="3">
        <v>-7.69230769230769E-2</v>
      </c>
      <c r="P173" s="3">
        <v>-0.64705882352941202</v>
      </c>
    </row>
    <row r="174" spans="1:16" x14ac:dyDescent="0.3">
      <c r="A174" s="8" t="s">
        <v>16</v>
      </c>
      <c r="B174" s="8" t="s">
        <v>62</v>
      </c>
      <c r="C174" s="2">
        <v>-8.1632653061224497E-2</v>
      </c>
      <c r="D174" s="2">
        <v>0.22222222222222199</v>
      </c>
      <c r="E174" s="2">
        <v>-1.8181818181818198E-2</v>
      </c>
      <c r="F174" s="2">
        <v>8.0246913580246895E-2</v>
      </c>
      <c r="G174" s="2">
        <v>-2.2857142857142899E-2</v>
      </c>
      <c r="H174" s="2">
        <v>0.140350877192982</v>
      </c>
      <c r="I174" s="2">
        <v>0.17435897435897399</v>
      </c>
      <c r="J174" s="2">
        <v>-8.2969432314410493E-2</v>
      </c>
      <c r="K174" s="2">
        <v>0.21904761904761899</v>
      </c>
      <c r="L174" s="2">
        <v>0.18359375</v>
      </c>
      <c r="M174" s="2">
        <v>0.158415841584158</v>
      </c>
      <c r="N174" s="2">
        <v>2.8490028490028501E-2</v>
      </c>
      <c r="O174" s="3">
        <v>0.71904761904761905</v>
      </c>
      <c r="P174" s="3">
        <v>1.18787878787879</v>
      </c>
    </row>
    <row r="175" spans="1:16" x14ac:dyDescent="0.3">
      <c r="A175" s="8" t="s">
        <v>16</v>
      </c>
      <c r="B175" s="8" t="s">
        <v>63</v>
      </c>
      <c r="C175" s="2">
        <v>6.0975609756097601E-2</v>
      </c>
      <c r="D175" s="2">
        <v>-6.8965517241379296E-2</v>
      </c>
      <c r="E175" s="2">
        <v>-7.8189300411522597E-2</v>
      </c>
      <c r="F175" s="2">
        <v>0.23214285714285701</v>
      </c>
      <c r="G175" s="2">
        <v>2.1739130434782601E-2</v>
      </c>
      <c r="H175" s="2">
        <v>2.1276595744680899E-2</v>
      </c>
      <c r="I175" s="2">
        <v>6.5972222222222196E-2</v>
      </c>
      <c r="J175" s="2">
        <v>9.4462540716612406E-2</v>
      </c>
      <c r="K175" s="2">
        <v>7.4404761904761904E-2</v>
      </c>
      <c r="L175" s="2">
        <v>0.160664819944598</v>
      </c>
      <c r="M175" s="2">
        <v>0.13842482100238701</v>
      </c>
      <c r="N175" s="2">
        <v>0.121593291404612</v>
      </c>
      <c r="O175" s="3">
        <v>0.59226190476190499</v>
      </c>
      <c r="P175" s="3">
        <v>1.2016460905349799</v>
      </c>
    </row>
    <row r="176" spans="1:16" x14ac:dyDescent="0.3">
      <c r="A176" s="8" t="s">
        <v>16</v>
      </c>
      <c r="B176" s="8" t="s">
        <v>64</v>
      </c>
      <c r="C176" s="2">
        <v>8.1395348837209294E-2</v>
      </c>
      <c r="D176" s="2">
        <v>-5.9139784946236597E-2</v>
      </c>
      <c r="E176" s="2">
        <v>8.5714285714285701E-2</v>
      </c>
      <c r="F176" s="2">
        <v>-2.6315789473684199E-2</v>
      </c>
      <c r="G176" s="2">
        <v>-5.40540540540541E-3</v>
      </c>
      <c r="H176" s="2">
        <v>3.2608695652173898E-2</v>
      </c>
      <c r="I176" s="2">
        <v>-1.5789473684210499E-2</v>
      </c>
      <c r="J176" s="2">
        <v>3.7433155080213901E-2</v>
      </c>
      <c r="K176" s="2">
        <v>0.11340206185567001</v>
      </c>
      <c r="L176" s="2">
        <v>9.7222222222222196E-2</v>
      </c>
      <c r="M176" s="2">
        <v>0.105485232067511</v>
      </c>
      <c r="N176" s="2">
        <v>0.122137404580153</v>
      </c>
      <c r="O176" s="3">
        <v>0.51546391752577303</v>
      </c>
      <c r="P176" s="3">
        <v>0.68</v>
      </c>
    </row>
    <row r="177" spans="1:16" x14ac:dyDescent="0.3">
      <c r="A177" s="8" t="s">
        <v>16</v>
      </c>
      <c r="B177" s="8" t="s">
        <v>65</v>
      </c>
      <c r="C177" s="2">
        <v>-5.1094890510948898E-2</v>
      </c>
      <c r="D177" s="2">
        <v>3.0769230769230799E-2</v>
      </c>
      <c r="E177" s="2">
        <v>7.4626865671641798E-3</v>
      </c>
      <c r="F177" s="2">
        <v>0</v>
      </c>
      <c r="G177" s="2">
        <v>4.4444444444444398E-2</v>
      </c>
      <c r="H177" s="2">
        <v>-1.41843971631206E-2</v>
      </c>
      <c r="I177" s="2">
        <v>-8.6330935251798593E-2</v>
      </c>
      <c r="J177" s="2">
        <v>-4.7244094488188997E-2</v>
      </c>
      <c r="K177" s="2">
        <v>-1.6528925619834701E-2</v>
      </c>
      <c r="L177" s="2">
        <v>0.11764705882352899</v>
      </c>
      <c r="M177" s="2">
        <v>2.2556390977443601E-2</v>
      </c>
      <c r="N177" s="2">
        <v>5.8823529411764698E-2</v>
      </c>
      <c r="O177" s="3">
        <v>0.19008264462809901</v>
      </c>
      <c r="P177" s="3">
        <v>7.4626865671641798E-2</v>
      </c>
    </row>
    <row r="178" spans="1:16" x14ac:dyDescent="0.3">
      <c r="A178" s="8" t="s">
        <v>16</v>
      </c>
      <c r="B178" s="8" t="s">
        <v>66</v>
      </c>
      <c r="C178" s="2">
        <v>-0.102564102564103</v>
      </c>
      <c r="D178" s="2">
        <v>-8.5714285714285701E-2</v>
      </c>
      <c r="E178" s="2">
        <v>0</v>
      </c>
      <c r="F178" s="2">
        <v>0.125</v>
      </c>
      <c r="G178" s="2">
        <v>8.3333333333333301E-2</v>
      </c>
      <c r="H178" s="2">
        <v>5.1282051282051301E-2</v>
      </c>
      <c r="I178" s="2">
        <v>0.219512195121951</v>
      </c>
      <c r="J178" s="2">
        <v>0.06</v>
      </c>
      <c r="K178" s="2">
        <v>7.5471698113207503E-2</v>
      </c>
      <c r="L178" s="2">
        <v>-1.7543859649122799E-2</v>
      </c>
      <c r="M178" s="2">
        <v>1.7857142857142901E-2</v>
      </c>
      <c r="N178" s="2">
        <v>-5.2631578947368397E-2</v>
      </c>
      <c r="O178" s="3">
        <v>1.88679245283019E-2</v>
      </c>
      <c r="P178" s="3">
        <v>0.6875</v>
      </c>
    </row>
    <row r="179" spans="1:16" x14ac:dyDescent="0.3">
      <c r="A179" s="8" t="s">
        <v>16</v>
      </c>
      <c r="B179" s="8" t="s">
        <v>67</v>
      </c>
      <c r="C179" s="2">
        <v>0.42857142857142899</v>
      </c>
      <c r="D179" s="2">
        <v>-0.2</v>
      </c>
      <c r="E179" s="2">
        <v>-0.75</v>
      </c>
      <c r="F179" s="2">
        <v>0</v>
      </c>
      <c r="G179" s="2">
        <v>-0.5</v>
      </c>
      <c r="H179" s="2">
        <v>3</v>
      </c>
      <c r="I179" s="2">
        <v>-0.25</v>
      </c>
      <c r="J179" s="2">
        <v>0</v>
      </c>
      <c r="K179" s="2">
        <v>0.33333333333333298</v>
      </c>
      <c r="L179" s="2">
        <v>-0.25</v>
      </c>
      <c r="M179" s="2">
        <v>0.33333333333333298</v>
      </c>
      <c r="N179" s="2">
        <v>0.5</v>
      </c>
      <c r="O179" s="3">
        <v>1</v>
      </c>
      <c r="P179" s="3">
        <v>-0.25</v>
      </c>
    </row>
    <row r="180" spans="1:16" x14ac:dyDescent="0.3">
      <c r="A180" s="8" t="s">
        <v>16</v>
      </c>
      <c r="B180" s="8" t="s">
        <v>68</v>
      </c>
      <c r="C180" s="2">
        <v>-7.1999999999999995E-2</v>
      </c>
      <c r="D180" s="2">
        <v>9.4827586206896505E-2</v>
      </c>
      <c r="E180" s="2">
        <v>0.196850393700787</v>
      </c>
      <c r="F180" s="2">
        <v>7.2368421052631596E-2</v>
      </c>
      <c r="G180" s="2">
        <v>-6.13496932515337E-2</v>
      </c>
      <c r="H180" s="2">
        <v>0.40522875816993498</v>
      </c>
      <c r="I180" s="2">
        <v>4.1860465116279097E-2</v>
      </c>
      <c r="J180" s="2">
        <v>4.4642857142857097E-3</v>
      </c>
      <c r="K180" s="2">
        <v>0.11555555555555599</v>
      </c>
      <c r="L180" s="2">
        <v>4.7808764940239001E-2</v>
      </c>
      <c r="M180" s="2">
        <v>0.23193916349809901</v>
      </c>
      <c r="N180" s="2">
        <v>-3.7037037037037E-2</v>
      </c>
      <c r="O180" s="3">
        <v>0.38666666666666699</v>
      </c>
      <c r="P180" s="3">
        <v>1.45669291338583</v>
      </c>
    </row>
    <row r="181" spans="1:16" x14ac:dyDescent="0.3">
      <c r="A181" s="8" t="s">
        <v>16</v>
      </c>
      <c r="B181" s="8" t="s">
        <v>69</v>
      </c>
      <c r="C181" s="2">
        <v>-1.0610079575596801E-2</v>
      </c>
      <c r="D181" s="2">
        <v>-9.6514745308311001E-2</v>
      </c>
      <c r="E181" s="2">
        <v>-8.3086053412462904E-2</v>
      </c>
      <c r="F181" s="2">
        <v>1.2944983818770199E-2</v>
      </c>
      <c r="G181" s="2">
        <v>0.17571884984025599</v>
      </c>
      <c r="H181" s="2">
        <v>-3.2608695652173898E-2</v>
      </c>
      <c r="I181" s="2">
        <v>0.14606741573033699</v>
      </c>
      <c r="J181" s="2">
        <v>0.17156862745098</v>
      </c>
      <c r="K181" s="2">
        <v>0.11297071129707099</v>
      </c>
      <c r="L181" s="2">
        <v>0.14097744360902301</v>
      </c>
      <c r="M181" s="2">
        <v>9.5551894563426706E-2</v>
      </c>
      <c r="N181" s="2">
        <v>5.2631578947368397E-2</v>
      </c>
      <c r="O181" s="3">
        <v>0.46443514644351502</v>
      </c>
      <c r="P181" s="3">
        <v>1.07715133531157</v>
      </c>
    </row>
    <row r="182" spans="1:16" x14ac:dyDescent="0.3">
      <c r="A182" s="8" t="s">
        <v>16</v>
      </c>
      <c r="B182" s="8" t="s">
        <v>70</v>
      </c>
      <c r="C182" s="2">
        <v>8.4558823529411797E-2</v>
      </c>
      <c r="D182" s="2">
        <v>-1.01694915254237E-2</v>
      </c>
      <c r="E182" s="2">
        <v>-1.71232876712329E-2</v>
      </c>
      <c r="F182" s="2">
        <v>4.8780487804878099E-2</v>
      </c>
      <c r="G182" s="2">
        <v>1.66112956810631E-2</v>
      </c>
      <c r="H182" s="2">
        <v>-4.2483660130718998E-2</v>
      </c>
      <c r="I182" s="2">
        <v>3.4129692832764501E-3</v>
      </c>
      <c r="J182" s="2">
        <v>8.1632653061224497E-2</v>
      </c>
      <c r="K182" s="2">
        <v>3.77358490566038E-2</v>
      </c>
      <c r="L182" s="2">
        <v>3.3333333333333298E-2</v>
      </c>
      <c r="M182" s="2">
        <v>5.5718475073313803E-2</v>
      </c>
      <c r="N182" s="2">
        <v>0.172222222222222</v>
      </c>
      <c r="O182" s="3">
        <v>0.32704402515723302</v>
      </c>
      <c r="P182" s="3">
        <v>0.44520547945205502</v>
      </c>
    </row>
    <row r="183" spans="1:16" x14ac:dyDescent="0.3">
      <c r="A183" s="8" t="s">
        <v>16</v>
      </c>
      <c r="B183" s="8" t="s">
        <v>71</v>
      </c>
      <c r="C183" s="2">
        <v>-0.102040816326531</v>
      </c>
      <c r="D183" s="2">
        <v>0</v>
      </c>
      <c r="E183" s="2">
        <v>0.125</v>
      </c>
      <c r="F183" s="2">
        <v>-5.0505050505050501E-3</v>
      </c>
      <c r="G183" s="2">
        <v>5.0761421319797002E-3</v>
      </c>
      <c r="H183" s="2">
        <v>-4.0404040404040401E-2</v>
      </c>
      <c r="I183" s="2">
        <v>6.8421052631578994E-2</v>
      </c>
      <c r="J183" s="2">
        <v>-2.4630541871921201E-2</v>
      </c>
      <c r="K183" s="2">
        <v>4.5454545454545497E-2</v>
      </c>
      <c r="L183" s="2">
        <v>7.7294685990338202E-2</v>
      </c>
      <c r="M183" s="2">
        <v>0.139013452914798</v>
      </c>
      <c r="N183" s="2">
        <v>0</v>
      </c>
      <c r="O183" s="3">
        <v>0.28282828282828298</v>
      </c>
      <c r="P183" s="3">
        <v>0.44318181818181801</v>
      </c>
    </row>
    <row r="184" spans="1:16" x14ac:dyDescent="0.3">
      <c r="A184" s="8" t="s">
        <v>16</v>
      </c>
      <c r="B184" s="8" t="s">
        <v>72</v>
      </c>
      <c r="C184" s="2">
        <v>-3.5398230088495602E-2</v>
      </c>
      <c r="D184" s="2">
        <v>-8.2568807339449504E-2</v>
      </c>
      <c r="E184" s="2">
        <v>-0.13</v>
      </c>
      <c r="F184" s="2">
        <v>5.7471264367816098E-2</v>
      </c>
      <c r="G184" s="2">
        <v>0.119565217391304</v>
      </c>
      <c r="H184" s="2">
        <v>-6.7961165048543701E-2</v>
      </c>
      <c r="I184" s="2">
        <v>5.2083333333333301E-2</v>
      </c>
      <c r="J184" s="2">
        <v>1.9801980198019799E-2</v>
      </c>
      <c r="K184" s="2">
        <v>9.7087378640776698E-2</v>
      </c>
      <c r="L184" s="2">
        <v>8.8495575221238895E-2</v>
      </c>
      <c r="M184" s="2">
        <v>-3.2520325203252001E-2</v>
      </c>
      <c r="N184" s="2">
        <v>0.126050420168067</v>
      </c>
      <c r="O184" s="3">
        <v>0.30097087378640802</v>
      </c>
      <c r="P184" s="3">
        <v>0.34</v>
      </c>
    </row>
    <row r="185" spans="1:16" x14ac:dyDescent="0.3">
      <c r="A185" s="8" t="s">
        <v>16</v>
      </c>
      <c r="B185" s="8" t="s">
        <v>73</v>
      </c>
      <c r="C185" s="2">
        <v>-0.108695652173913</v>
      </c>
      <c r="D185" s="2">
        <v>-0.39024390243902402</v>
      </c>
      <c r="E185" s="2">
        <v>-0.12</v>
      </c>
      <c r="F185" s="2">
        <v>0</v>
      </c>
      <c r="G185" s="2">
        <v>4.5454545454545497E-2</v>
      </c>
      <c r="H185" s="2">
        <v>-4.3478260869565202E-2</v>
      </c>
      <c r="I185" s="2">
        <v>0.13636363636363599</v>
      </c>
      <c r="J185" s="2">
        <v>0.2</v>
      </c>
      <c r="K185" s="2">
        <v>0</v>
      </c>
      <c r="L185" s="2">
        <v>0.1</v>
      </c>
      <c r="M185" s="2">
        <v>-3.03030303030303E-2</v>
      </c>
      <c r="N185" s="2">
        <v>6.25E-2</v>
      </c>
      <c r="O185" s="3">
        <v>0.133333333333333</v>
      </c>
      <c r="P185" s="3">
        <v>0.36</v>
      </c>
    </row>
    <row r="186" spans="1:16" x14ac:dyDescent="0.3">
      <c r="A186" s="8" t="s">
        <v>17</v>
      </c>
      <c r="B186" s="8" t="s">
        <v>62</v>
      </c>
      <c r="C186" s="2">
        <v>-1.86915887850467E-2</v>
      </c>
      <c r="D186" s="2">
        <v>-1.9047619047619E-3</v>
      </c>
      <c r="E186" s="2">
        <v>-0.37404580152671801</v>
      </c>
      <c r="F186" s="2">
        <v>-0.14024390243902399</v>
      </c>
      <c r="G186" s="2">
        <v>9.2198581560283696E-2</v>
      </c>
      <c r="H186" s="2">
        <v>0.39285714285714302</v>
      </c>
      <c r="I186" s="2">
        <v>0.77622377622377603</v>
      </c>
      <c r="J186" s="2">
        <v>0.156167979002625</v>
      </c>
      <c r="K186" s="2">
        <v>0.182746878547106</v>
      </c>
      <c r="L186" s="2">
        <v>0.53262955854126703</v>
      </c>
      <c r="M186" s="2">
        <v>0.43268628678772703</v>
      </c>
      <c r="N186" s="2">
        <v>0.58041958041957997</v>
      </c>
      <c r="O186" s="3">
        <v>3.1044267877412</v>
      </c>
      <c r="P186" s="3">
        <v>5.9007633587786303</v>
      </c>
    </row>
    <row r="187" spans="1:16" x14ac:dyDescent="0.3">
      <c r="A187" s="8" t="s">
        <v>17</v>
      </c>
      <c r="B187" s="8" t="s">
        <v>63</v>
      </c>
      <c r="C187" s="2">
        <v>-0.12978142076502699</v>
      </c>
      <c r="D187" s="2">
        <v>-0.123233908948195</v>
      </c>
      <c r="E187" s="2">
        <v>-0.39122649955237199</v>
      </c>
      <c r="F187" s="2">
        <v>-0.27941176470588203</v>
      </c>
      <c r="G187" s="2">
        <v>-4.0816326530612197E-3</v>
      </c>
      <c r="H187" s="2">
        <v>0.18237704918032799</v>
      </c>
      <c r="I187" s="2">
        <v>0.37781629116117799</v>
      </c>
      <c r="J187" s="2">
        <v>0.44402515723270403</v>
      </c>
      <c r="K187" s="2">
        <v>0.214285714285714</v>
      </c>
      <c r="L187" s="2">
        <v>-7.4605451936872305E-2</v>
      </c>
      <c r="M187" s="2">
        <v>0.56976744186046502</v>
      </c>
      <c r="N187" s="2">
        <v>0.55259259259259297</v>
      </c>
      <c r="O187" s="3">
        <v>1.7386759581881499</v>
      </c>
      <c r="P187" s="3">
        <v>1.81468218442256</v>
      </c>
    </row>
    <row r="188" spans="1:16" x14ac:dyDescent="0.3">
      <c r="A188" s="8" t="s">
        <v>17</v>
      </c>
      <c r="B188" s="8" t="s">
        <v>64</v>
      </c>
      <c r="C188" s="2">
        <v>-0.159340659340659</v>
      </c>
      <c r="D188" s="2">
        <v>-0.28921568627451</v>
      </c>
      <c r="E188" s="2">
        <v>-0.36781609195402298</v>
      </c>
      <c r="F188" s="2">
        <v>-0.28000000000000003</v>
      </c>
      <c r="G188" s="2">
        <v>8.0808080808080801E-2</v>
      </c>
      <c r="H188" s="2">
        <v>-1.4018691588785E-2</v>
      </c>
      <c r="I188" s="2">
        <v>0.151658767772512</v>
      </c>
      <c r="J188" s="2">
        <v>0.65432098765432101</v>
      </c>
      <c r="K188" s="2">
        <v>0.21890547263681601</v>
      </c>
      <c r="L188" s="2">
        <v>-0.161224489795918</v>
      </c>
      <c r="M188" s="2">
        <v>0.33333333333333298</v>
      </c>
      <c r="N188" s="2">
        <v>0.37591240875912402</v>
      </c>
      <c r="O188" s="3">
        <v>0.87562189054726403</v>
      </c>
      <c r="P188" s="3">
        <v>0.73333333333333295</v>
      </c>
    </row>
    <row r="189" spans="1:16" x14ac:dyDescent="0.3">
      <c r="A189" s="8" t="s">
        <v>17</v>
      </c>
      <c r="B189" s="8" t="s">
        <v>65</v>
      </c>
      <c r="C189" s="2">
        <v>-6.8627450980392204E-2</v>
      </c>
      <c r="D189" s="2">
        <v>-0.256140350877193</v>
      </c>
      <c r="E189" s="2">
        <v>-0.53301886792452802</v>
      </c>
      <c r="F189" s="2">
        <v>-0.24242424242424199</v>
      </c>
      <c r="G189" s="2">
        <v>0.12</v>
      </c>
      <c r="H189" s="2">
        <v>1.1904761904761901E-2</v>
      </c>
      <c r="I189" s="2">
        <v>0.223529411764706</v>
      </c>
      <c r="J189" s="2">
        <v>0.17307692307692299</v>
      </c>
      <c r="K189" s="2">
        <v>0.18032786885245899</v>
      </c>
      <c r="L189" s="2">
        <v>-6.25E-2</v>
      </c>
      <c r="M189" s="2">
        <v>4.4444444444444398E-2</v>
      </c>
      <c r="N189" s="2">
        <v>4.2553191489361701E-2</v>
      </c>
      <c r="O189" s="3">
        <v>0.204918032786885</v>
      </c>
      <c r="P189" s="3">
        <v>-0.30660377358490598</v>
      </c>
    </row>
    <row r="190" spans="1:16" x14ac:dyDescent="0.3">
      <c r="A190" s="8" t="s">
        <v>17</v>
      </c>
      <c r="B190" s="8" t="s">
        <v>66</v>
      </c>
      <c r="C190" s="2">
        <v>-0.21052631578947401</v>
      </c>
      <c r="D190" s="2">
        <v>-0.46666666666666701</v>
      </c>
      <c r="E190" s="2">
        <v>-0.5</v>
      </c>
      <c r="F190" s="2">
        <v>-0.25</v>
      </c>
      <c r="G190" s="2">
        <v>0.22222222222222199</v>
      </c>
      <c r="H190" s="2">
        <v>-9.0909090909090898E-2</v>
      </c>
      <c r="I190" s="2">
        <v>0</v>
      </c>
      <c r="J190" s="2">
        <v>0.3</v>
      </c>
      <c r="K190" s="2">
        <v>0.15384615384615399</v>
      </c>
      <c r="L190" s="2">
        <v>-6.6666666666666693E-2</v>
      </c>
      <c r="M190" s="2">
        <v>0</v>
      </c>
      <c r="N190" s="2">
        <v>0.214285714285714</v>
      </c>
      <c r="O190" s="3">
        <v>0.30769230769230799</v>
      </c>
      <c r="P190" s="3">
        <v>-0.29166666666666702</v>
      </c>
    </row>
    <row r="191" spans="1:16" x14ac:dyDescent="0.3">
      <c r="A191" s="8" t="s">
        <v>17</v>
      </c>
      <c r="B191" s="8" t="s">
        <v>67</v>
      </c>
      <c r="C191" s="2">
        <v>-0.23529411764705899</v>
      </c>
      <c r="D191" s="2">
        <v>-0.30769230769230799</v>
      </c>
      <c r="E191" s="2">
        <v>-0.77777777777777801</v>
      </c>
      <c r="F191" s="2">
        <v>1.5</v>
      </c>
      <c r="G191" s="2">
        <v>0</v>
      </c>
      <c r="H191" s="2">
        <v>0.2</v>
      </c>
      <c r="I191" s="2">
        <v>0.5</v>
      </c>
      <c r="J191" s="2">
        <v>-0.33333333333333298</v>
      </c>
      <c r="K191" s="2">
        <v>-0.16666666666666699</v>
      </c>
      <c r="L191" s="2">
        <v>0.8</v>
      </c>
      <c r="M191" s="2">
        <v>-0.11111111111111099</v>
      </c>
      <c r="N191" s="2">
        <v>-0.5</v>
      </c>
      <c r="O191" s="3">
        <v>-0.33333333333333298</v>
      </c>
      <c r="P191" s="3">
        <v>-0.55555555555555602</v>
      </c>
    </row>
    <row r="192" spans="1:16" x14ac:dyDescent="0.3">
      <c r="A192" s="8" t="s">
        <v>17</v>
      </c>
      <c r="B192" s="8" t="s">
        <v>68</v>
      </c>
      <c r="C192" s="2">
        <v>-3.0769230769230799E-2</v>
      </c>
      <c r="D192" s="2">
        <v>4.3083900226757399E-2</v>
      </c>
      <c r="E192" s="2">
        <v>-0.360869565217391</v>
      </c>
      <c r="F192" s="2">
        <v>-0.17006802721088399</v>
      </c>
      <c r="G192" s="2">
        <v>0.19672131147541</v>
      </c>
      <c r="H192" s="2">
        <v>0.284246575342466</v>
      </c>
      <c r="I192" s="2">
        <v>1.11466666666667</v>
      </c>
      <c r="J192" s="2">
        <v>-3.7831021437578799E-2</v>
      </c>
      <c r="K192" s="2">
        <v>0.36828309305373502</v>
      </c>
      <c r="L192" s="2">
        <v>0.47701149425287398</v>
      </c>
      <c r="M192" s="2">
        <v>0.40077821011673198</v>
      </c>
      <c r="N192" s="2">
        <v>0.43472222222222201</v>
      </c>
      <c r="O192" s="3">
        <v>3.06159895150721</v>
      </c>
      <c r="P192" s="3">
        <v>5.7369565217391303</v>
      </c>
    </row>
    <row r="193" spans="1:16" x14ac:dyDescent="0.3">
      <c r="A193" s="8" t="s">
        <v>17</v>
      </c>
      <c r="B193" s="8" t="s">
        <v>69</v>
      </c>
      <c r="C193" s="2">
        <v>-0.15009469696969699</v>
      </c>
      <c r="D193" s="2">
        <v>-0.16378830083565499</v>
      </c>
      <c r="E193" s="2">
        <v>-0.34710193204530299</v>
      </c>
      <c r="F193" s="2">
        <v>-0.272448979591837</v>
      </c>
      <c r="G193" s="2">
        <v>2.80504908835905E-2</v>
      </c>
      <c r="H193" s="2">
        <v>0.13642564802182799</v>
      </c>
      <c r="I193" s="2">
        <v>0.51980792316926805</v>
      </c>
      <c r="J193" s="2">
        <v>0.325434439178515</v>
      </c>
      <c r="K193" s="2">
        <v>0.18593563766388599</v>
      </c>
      <c r="L193" s="2">
        <v>-0.15577889447236201</v>
      </c>
      <c r="M193" s="2">
        <v>0.44880952380952399</v>
      </c>
      <c r="N193" s="2">
        <v>0.36483155299917802</v>
      </c>
      <c r="O193" s="3">
        <v>0.97973778307508896</v>
      </c>
      <c r="P193" s="3">
        <v>1.2131912058627601</v>
      </c>
    </row>
    <row r="194" spans="1:16" x14ac:dyDescent="0.3">
      <c r="A194" s="8" t="s">
        <v>17</v>
      </c>
      <c r="B194" s="8" t="s">
        <v>70</v>
      </c>
      <c r="C194" s="2">
        <v>-0.16217702034084699</v>
      </c>
      <c r="D194" s="2">
        <v>-0.27559055118110198</v>
      </c>
      <c r="E194" s="2">
        <v>-0.41213768115942001</v>
      </c>
      <c r="F194" s="2">
        <v>-0.29121725731895198</v>
      </c>
      <c r="G194" s="2">
        <v>-5.21739130434783E-2</v>
      </c>
      <c r="H194" s="2">
        <v>0.206422018348624</v>
      </c>
      <c r="I194" s="2">
        <v>6.2737642585551298E-2</v>
      </c>
      <c r="J194" s="2">
        <v>0.34883720930232598</v>
      </c>
      <c r="K194" s="2">
        <v>0.12068965517241401</v>
      </c>
      <c r="L194" s="2">
        <v>-0.165680473372781</v>
      </c>
      <c r="M194" s="2">
        <v>0.116312056737589</v>
      </c>
      <c r="N194" s="2">
        <v>0.16772554002541301</v>
      </c>
      <c r="O194" s="3">
        <v>0.21883289124668401</v>
      </c>
      <c r="P194" s="3">
        <v>-0.16757246376811599</v>
      </c>
    </row>
    <row r="195" spans="1:16" x14ac:dyDescent="0.3">
      <c r="A195" s="8" t="s">
        <v>17</v>
      </c>
      <c r="B195" s="8" t="s">
        <v>71</v>
      </c>
      <c r="C195" s="2">
        <v>-0.173122529644269</v>
      </c>
      <c r="D195" s="2">
        <v>-0.34034416826003799</v>
      </c>
      <c r="E195" s="2">
        <v>-0.40869565217391302</v>
      </c>
      <c r="F195" s="2">
        <v>-0.213235294117647</v>
      </c>
      <c r="G195" s="2">
        <v>-3.4267912772585701E-2</v>
      </c>
      <c r="H195" s="2">
        <v>-5.8064516129032302E-2</v>
      </c>
      <c r="I195" s="2">
        <v>-3.42465753424658E-2</v>
      </c>
      <c r="J195" s="2">
        <v>0.180851063829787</v>
      </c>
      <c r="K195" s="2">
        <v>0.117117117117117</v>
      </c>
      <c r="L195" s="2">
        <v>-8.8709677419354802E-2</v>
      </c>
      <c r="M195" s="2">
        <v>6.1946902654867297E-2</v>
      </c>
      <c r="N195" s="2">
        <v>-8.8888888888888906E-2</v>
      </c>
      <c r="O195" s="3">
        <v>-1.5015015015014999E-2</v>
      </c>
      <c r="P195" s="3">
        <v>-0.52463768115942</v>
      </c>
    </row>
    <row r="196" spans="1:16" x14ac:dyDescent="0.3">
      <c r="A196" s="8" t="s">
        <v>17</v>
      </c>
      <c r="B196" s="8" t="s">
        <v>72</v>
      </c>
      <c r="C196" s="2">
        <v>-0.172881355932203</v>
      </c>
      <c r="D196" s="2">
        <v>-0.340163934426229</v>
      </c>
      <c r="E196" s="2">
        <v>-0.50621118012422395</v>
      </c>
      <c r="F196" s="2">
        <v>-0.182389937106918</v>
      </c>
      <c r="G196" s="2">
        <v>-0.15384615384615399</v>
      </c>
      <c r="H196" s="2">
        <v>0.1</v>
      </c>
      <c r="I196" s="2">
        <v>0.18181818181818199</v>
      </c>
      <c r="J196" s="2">
        <v>0.223776223776224</v>
      </c>
      <c r="K196" s="2">
        <v>1.1428571428571401E-2</v>
      </c>
      <c r="L196" s="2">
        <v>-0.11864406779661001</v>
      </c>
      <c r="M196" s="2">
        <v>0.108974358974359</v>
      </c>
      <c r="N196" s="2">
        <v>-3.4682080924855502E-2</v>
      </c>
      <c r="O196" s="3">
        <v>-4.57142857142857E-2</v>
      </c>
      <c r="P196" s="3">
        <v>-0.48136645962732899</v>
      </c>
    </row>
    <row r="197" spans="1:16" x14ac:dyDescent="0.3">
      <c r="A197" s="8" t="s">
        <v>17</v>
      </c>
      <c r="B197" s="8" t="s">
        <v>73</v>
      </c>
      <c r="C197" s="2">
        <v>-0.13103448275862101</v>
      </c>
      <c r="D197" s="2">
        <v>-0.39682539682539703</v>
      </c>
      <c r="E197" s="2">
        <v>-0.56578947368421095</v>
      </c>
      <c r="F197" s="2">
        <v>-0.21212121212121199</v>
      </c>
      <c r="G197" s="2">
        <v>-0.15384615384615399</v>
      </c>
      <c r="H197" s="2">
        <v>0.13636363636363599</v>
      </c>
      <c r="I197" s="2">
        <v>0.12</v>
      </c>
      <c r="J197" s="2">
        <v>0.35714285714285698</v>
      </c>
      <c r="K197" s="2">
        <v>-0.21052631578947401</v>
      </c>
      <c r="L197" s="2">
        <v>-0.16666666666666699</v>
      </c>
      <c r="M197" s="2">
        <v>0.08</v>
      </c>
      <c r="N197" s="2">
        <v>7.4074074074074098E-2</v>
      </c>
      <c r="O197" s="3">
        <v>-0.23684210526315799</v>
      </c>
      <c r="P197" s="3">
        <v>-0.61842105263157898</v>
      </c>
    </row>
    <row r="198" spans="1:16" x14ac:dyDescent="0.3">
      <c r="A198" s="11" t="s">
        <v>18</v>
      </c>
      <c r="B198" s="11" t="s">
        <v>18</v>
      </c>
      <c r="C198" s="3">
        <v>1.15360369825594E-2</v>
      </c>
      <c r="D198" s="3">
        <v>-5.1330522029954903E-2</v>
      </c>
      <c r="E198" s="3">
        <v>-5.4633441359376402E-2</v>
      </c>
      <c r="F198" s="3">
        <v>-2.5478887267505199E-3</v>
      </c>
      <c r="G198" s="3">
        <v>5.84028051923925E-2</v>
      </c>
      <c r="H198" s="3">
        <v>5.7505814208609403E-2</v>
      </c>
      <c r="I198" s="3">
        <v>0.108570717234797</v>
      </c>
      <c r="J198" s="3">
        <v>9.9715526276388702E-2</v>
      </c>
      <c r="K198" s="3">
        <v>8.4734513274336301E-2</v>
      </c>
      <c r="L198" s="3">
        <v>0.106339917475957</v>
      </c>
      <c r="M198" s="3">
        <v>0.14414963767602099</v>
      </c>
      <c r="N198" s="3">
        <v>8.0178974244565104E-2</v>
      </c>
      <c r="O198" s="3">
        <v>0.48316882232811398</v>
      </c>
      <c r="P198" s="3">
        <v>0.90836033984409204</v>
      </c>
    </row>
    <row r="199" spans="1:16" x14ac:dyDescent="0.3">
      <c r="A199" s="15"/>
      <c r="B199" s="15"/>
    </row>
    <row r="200" spans="1:16" x14ac:dyDescent="0.3">
      <c r="A200" s="13" t="s">
        <v>42</v>
      </c>
      <c r="B200" s="15"/>
    </row>
    <row r="201" spans="1:16" x14ac:dyDescent="0.3">
      <c r="A201" s="14" t="s">
        <v>43</v>
      </c>
      <c r="B201" s="15"/>
    </row>
    <row r="202" spans="1:16" x14ac:dyDescent="0.3">
      <c r="A202" s="14" t="s">
        <v>44</v>
      </c>
      <c r="B202" s="15"/>
    </row>
    <row r="203" spans="1:16" x14ac:dyDescent="0.3">
      <c r="A203" s="14" t="s">
        <v>75</v>
      </c>
      <c r="B203" s="15"/>
    </row>
    <row r="204" spans="1:16" x14ac:dyDescent="0.3">
      <c r="A204" s="14" t="s">
        <v>45</v>
      </c>
      <c r="B204" s="15"/>
    </row>
    <row r="205" spans="1:16" x14ac:dyDescent="0.3">
      <c r="A205" s="14" t="s">
        <v>46</v>
      </c>
      <c r="B205" s="15"/>
    </row>
    <row r="206" spans="1:16" x14ac:dyDescent="0.3">
      <c r="A206" s="14" t="s">
        <v>47</v>
      </c>
      <c r="B206" s="15"/>
    </row>
    <row r="207" spans="1:16" x14ac:dyDescent="0.3">
      <c r="A207" s="15"/>
      <c r="B207" s="15"/>
    </row>
    <row r="208" spans="1:16"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72:O72"/>
    <mergeCell ref="C136:N13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180</v>
      </c>
      <c r="B1" s="15"/>
    </row>
    <row r="2" spans="1:15" ht="15.6" x14ac:dyDescent="0.3">
      <c r="A2" s="12" t="s">
        <v>176</v>
      </c>
      <c r="B2" s="15"/>
    </row>
    <row r="3" spans="1:15" ht="15.6" x14ac:dyDescent="0.3">
      <c r="A3" s="12" t="s">
        <v>35</v>
      </c>
      <c r="B3" s="15"/>
    </row>
    <row r="4" spans="1:15" ht="15.6" x14ac:dyDescent="0.3">
      <c r="A4" s="12" t="s">
        <v>79</v>
      </c>
      <c r="B4" s="15"/>
    </row>
    <row r="5" spans="1:15" x14ac:dyDescent="0.3">
      <c r="A5" s="15"/>
      <c r="B5" s="15"/>
    </row>
    <row r="6" spans="1:15" x14ac:dyDescent="0.3">
      <c r="A6" s="16" t="str">
        <f>HYPERLINK("#'Table of contents'!A49",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76</v>
      </c>
      <c r="C9" s="1">
        <v>11214</v>
      </c>
      <c r="D9" s="1">
        <v>12328</v>
      </c>
      <c r="E9" s="1">
        <v>11996</v>
      </c>
      <c r="F9" s="1">
        <v>12194</v>
      </c>
      <c r="G9" s="1">
        <v>12239</v>
      </c>
      <c r="H9" s="1">
        <v>13270</v>
      </c>
      <c r="I9" s="1">
        <v>13460</v>
      </c>
      <c r="J9" s="1">
        <v>14170</v>
      </c>
      <c r="K9" s="1">
        <v>15601</v>
      </c>
      <c r="L9" s="1">
        <v>15544</v>
      </c>
      <c r="M9" s="1">
        <v>16574</v>
      </c>
      <c r="N9" s="1">
        <v>17235</v>
      </c>
      <c r="O9" s="1">
        <v>17041</v>
      </c>
    </row>
    <row r="10" spans="1:15" x14ac:dyDescent="0.3">
      <c r="A10" s="7" t="s">
        <v>13</v>
      </c>
      <c r="B10" s="7" t="s">
        <v>77</v>
      </c>
      <c r="C10" s="1">
        <v>21549</v>
      </c>
      <c r="D10" s="1">
        <v>22202</v>
      </c>
      <c r="E10" s="1">
        <v>21950</v>
      </c>
      <c r="F10" s="1">
        <v>21879</v>
      </c>
      <c r="G10" s="1">
        <v>22475</v>
      </c>
      <c r="H10" s="1">
        <v>23690</v>
      </c>
      <c r="I10" s="1">
        <v>25424</v>
      </c>
      <c r="J10" s="1">
        <v>28097</v>
      </c>
      <c r="K10" s="1">
        <v>30123</v>
      </c>
      <c r="L10" s="1">
        <v>33510</v>
      </c>
      <c r="M10" s="1">
        <v>38351</v>
      </c>
      <c r="N10" s="1">
        <v>44164</v>
      </c>
      <c r="O10" s="1">
        <v>46001</v>
      </c>
    </row>
    <row r="11" spans="1:15" x14ac:dyDescent="0.3">
      <c r="A11" s="7" t="s">
        <v>14</v>
      </c>
      <c r="B11" s="7" t="s">
        <v>76</v>
      </c>
      <c r="C11" s="1">
        <v>620</v>
      </c>
      <c r="D11" s="1">
        <v>664</v>
      </c>
      <c r="E11" s="1">
        <v>681</v>
      </c>
      <c r="F11" s="1">
        <v>701</v>
      </c>
      <c r="G11" s="1">
        <v>754</v>
      </c>
      <c r="H11" s="1">
        <v>784</v>
      </c>
      <c r="I11" s="1">
        <v>853</v>
      </c>
      <c r="J11" s="1">
        <v>848</v>
      </c>
      <c r="K11" s="1">
        <v>970</v>
      </c>
      <c r="L11" s="1">
        <v>1011</v>
      </c>
      <c r="M11" s="1">
        <v>1049</v>
      </c>
      <c r="N11" s="1">
        <v>1038</v>
      </c>
      <c r="O11" s="1">
        <v>1087</v>
      </c>
    </row>
    <row r="12" spans="1:15" x14ac:dyDescent="0.3">
      <c r="A12" s="7" t="s">
        <v>14</v>
      </c>
      <c r="B12" s="7" t="s">
        <v>77</v>
      </c>
      <c r="C12" s="1">
        <v>296</v>
      </c>
      <c r="D12" s="1">
        <v>292</v>
      </c>
      <c r="E12" s="1">
        <v>262</v>
      </c>
      <c r="F12" s="1">
        <v>253</v>
      </c>
      <c r="G12" s="1">
        <v>251</v>
      </c>
      <c r="H12" s="1">
        <v>257</v>
      </c>
      <c r="I12" s="1">
        <v>293</v>
      </c>
      <c r="J12" s="1">
        <v>355</v>
      </c>
      <c r="K12" s="1">
        <v>359</v>
      </c>
      <c r="L12" s="1">
        <v>419</v>
      </c>
      <c r="M12" s="1">
        <v>442</v>
      </c>
      <c r="N12" s="1">
        <v>560</v>
      </c>
      <c r="O12" s="1">
        <v>572</v>
      </c>
    </row>
    <row r="13" spans="1:15" x14ac:dyDescent="0.3">
      <c r="A13" s="7" t="s">
        <v>15</v>
      </c>
      <c r="B13" s="7" t="s">
        <v>76</v>
      </c>
      <c r="C13" s="1">
        <v>1475</v>
      </c>
      <c r="D13" s="1">
        <v>1537</v>
      </c>
      <c r="E13" s="1">
        <v>1473</v>
      </c>
      <c r="F13" s="1">
        <v>1443</v>
      </c>
      <c r="G13" s="1">
        <v>1506</v>
      </c>
      <c r="H13" s="1">
        <v>1618</v>
      </c>
      <c r="I13" s="1">
        <v>1696</v>
      </c>
      <c r="J13" s="1">
        <v>1783</v>
      </c>
      <c r="K13" s="1">
        <v>2018</v>
      </c>
      <c r="L13" s="1">
        <v>1971</v>
      </c>
      <c r="M13" s="1">
        <v>1956</v>
      </c>
      <c r="N13" s="1">
        <v>2012</v>
      </c>
      <c r="O13" s="1">
        <v>2133</v>
      </c>
    </row>
    <row r="14" spans="1:15" x14ac:dyDescent="0.3">
      <c r="A14" s="7" t="s">
        <v>15</v>
      </c>
      <c r="B14" s="7" t="s">
        <v>77</v>
      </c>
      <c r="C14" s="1">
        <v>1009</v>
      </c>
      <c r="D14" s="1">
        <v>1030</v>
      </c>
      <c r="E14" s="1">
        <v>994</v>
      </c>
      <c r="F14" s="1">
        <v>972</v>
      </c>
      <c r="G14" s="1">
        <v>979</v>
      </c>
      <c r="H14" s="1">
        <v>966</v>
      </c>
      <c r="I14" s="1">
        <v>944</v>
      </c>
      <c r="J14" s="1">
        <v>1017</v>
      </c>
      <c r="K14" s="1">
        <v>1094</v>
      </c>
      <c r="L14" s="1">
        <v>1245</v>
      </c>
      <c r="M14" s="1">
        <v>1487</v>
      </c>
      <c r="N14" s="1">
        <v>1653</v>
      </c>
      <c r="O14" s="1">
        <v>1504</v>
      </c>
    </row>
    <row r="15" spans="1:15" x14ac:dyDescent="0.3">
      <c r="A15" s="7" t="s">
        <v>16</v>
      </c>
      <c r="B15" s="7" t="s">
        <v>76</v>
      </c>
      <c r="C15" s="1">
        <v>631</v>
      </c>
      <c r="D15" s="1">
        <v>632</v>
      </c>
      <c r="E15" s="1">
        <v>643</v>
      </c>
      <c r="F15" s="1">
        <v>626</v>
      </c>
      <c r="G15" s="1">
        <v>678</v>
      </c>
      <c r="H15" s="1">
        <v>695</v>
      </c>
      <c r="I15" s="1">
        <v>729</v>
      </c>
      <c r="J15" s="1">
        <v>781</v>
      </c>
      <c r="K15" s="1">
        <v>797</v>
      </c>
      <c r="L15" s="1">
        <v>850</v>
      </c>
      <c r="M15" s="1">
        <v>901</v>
      </c>
      <c r="N15" s="1">
        <v>922</v>
      </c>
      <c r="O15" s="1">
        <v>979</v>
      </c>
    </row>
    <row r="16" spans="1:15" x14ac:dyDescent="0.3">
      <c r="A16" s="7" t="s">
        <v>16</v>
      </c>
      <c r="B16" s="7" t="s">
        <v>77</v>
      </c>
      <c r="C16" s="1">
        <v>1246</v>
      </c>
      <c r="D16" s="1">
        <v>1235</v>
      </c>
      <c r="E16" s="1">
        <v>1171</v>
      </c>
      <c r="F16" s="1">
        <v>1174</v>
      </c>
      <c r="G16" s="1">
        <v>1219</v>
      </c>
      <c r="H16" s="1">
        <v>1274</v>
      </c>
      <c r="I16" s="1">
        <v>1300</v>
      </c>
      <c r="J16" s="1">
        <v>1377</v>
      </c>
      <c r="K16" s="1">
        <v>1472</v>
      </c>
      <c r="L16" s="1">
        <v>1626</v>
      </c>
      <c r="M16" s="1">
        <v>1840</v>
      </c>
      <c r="N16" s="1">
        <v>2119</v>
      </c>
      <c r="O16" s="1">
        <v>2271</v>
      </c>
    </row>
    <row r="17" spans="1:15" x14ac:dyDescent="0.3">
      <c r="A17" s="7" t="s">
        <v>17</v>
      </c>
      <c r="B17" s="7" t="s">
        <v>76</v>
      </c>
      <c r="C17" s="1">
        <v>1077</v>
      </c>
      <c r="D17" s="1">
        <v>938</v>
      </c>
      <c r="E17" s="1">
        <v>675</v>
      </c>
      <c r="F17" s="1">
        <v>447</v>
      </c>
      <c r="G17" s="1">
        <v>404</v>
      </c>
      <c r="H17" s="1">
        <v>407</v>
      </c>
      <c r="I17" s="1">
        <v>391</v>
      </c>
      <c r="J17" s="1">
        <v>454</v>
      </c>
      <c r="K17" s="1">
        <v>508</v>
      </c>
      <c r="L17" s="1">
        <v>464</v>
      </c>
      <c r="M17" s="1">
        <v>409</v>
      </c>
      <c r="N17" s="1">
        <v>343</v>
      </c>
      <c r="O17" s="1">
        <v>352</v>
      </c>
    </row>
    <row r="18" spans="1:15" x14ac:dyDescent="0.3">
      <c r="A18" s="7" t="s">
        <v>17</v>
      </c>
      <c r="B18" s="7" t="s">
        <v>77</v>
      </c>
      <c r="C18" s="1">
        <v>8473</v>
      </c>
      <c r="D18" s="1">
        <v>7281</v>
      </c>
      <c r="E18" s="1">
        <v>5823</v>
      </c>
      <c r="F18" s="1">
        <v>3484</v>
      </c>
      <c r="G18" s="1">
        <v>2558</v>
      </c>
      <c r="H18" s="1">
        <v>2617</v>
      </c>
      <c r="I18" s="1">
        <v>3109</v>
      </c>
      <c r="J18" s="1">
        <v>4550</v>
      </c>
      <c r="K18" s="1">
        <v>5818</v>
      </c>
      <c r="L18" s="1">
        <v>7099</v>
      </c>
      <c r="M18" s="1">
        <v>7508</v>
      </c>
      <c r="N18" s="1">
        <v>10636</v>
      </c>
      <c r="O18" s="1">
        <v>15211</v>
      </c>
    </row>
    <row r="19" spans="1:15" x14ac:dyDescent="0.3">
      <c r="A19" s="10" t="s">
        <v>18</v>
      </c>
      <c r="B19" s="10" t="s">
        <v>18</v>
      </c>
      <c r="C19" s="5">
        <v>47590</v>
      </c>
      <c r="D19" s="5">
        <v>48139</v>
      </c>
      <c r="E19" s="5">
        <v>45668</v>
      </c>
      <c r="F19" s="5">
        <v>43173</v>
      </c>
      <c r="G19" s="5">
        <v>43063</v>
      </c>
      <c r="H19" s="5">
        <v>45578</v>
      </c>
      <c r="I19" s="5">
        <v>48199</v>
      </c>
      <c r="J19" s="5">
        <v>53432</v>
      </c>
      <c r="K19" s="5">
        <v>58760</v>
      </c>
      <c r="L19" s="5">
        <v>63739</v>
      </c>
      <c r="M19" s="5">
        <v>70517</v>
      </c>
      <c r="N19" s="5">
        <v>80682</v>
      </c>
      <c r="O19" s="5">
        <v>87151</v>
      </c>
    </row>
    <row r="20" spans="1:15" x14ac:dyDescent="0.3">
      <c r="A20" s="15"/>
      <c r="B20" s="15"/>
    </row>
    <row r="21" spans="1:15" x14ac:dyDescent="0.3">
      <c r="A21" s="15"/>
      <c r="B21" s="15"/>
    </row>
    <row r="22" spans="1:15" x14ac:dyDescent="0.3">
      <c r="A22" s="15"/>
      <c r="B22" s="15"/>
      <c r="C22" s="18" t="s">
        <v>37</v>
      </c>
      <c r="D22" s="19"/>
      <c r="E22" s="19"/>
      <c r="F22" s="19"/>
      <c r="G22" s="19"/>
      <c r="H22" s="19"/>
      <c r="I22" s="19"/>
      <c r="J22" s="19"/>
      <c r="K22" s="19"/>
      <c r="L22" s="19"/>
      <c r="M22" s="19"/>
      <c r="N22" s="19"/>
      <c r="O22" s="19"/>
    </row>
    <row r="23" spans="1:15" x14ac:dyDescent="0.3">
      <c r="A23" s="9" t="s">
        <v>41</v>
      </c>
      <c r="B23" s="9" t="s">
        <v>41</v>
      </c>
      <c r="C23" s="4" t="s">
        <v>0</v>
      </c>
      <c r="D23" s="4" t="s">
        <v>1</v>
      </c>
      <c r="E23" s="4" t="s">
        <v>2</v>
      </c>
      <c r="F23" s="4" t="s">
        <v>3</v>
      </c>
      <c r="G23" s="4" t="s">
        <v>4</v>
      </c>
      <c r="H23" s="4" t="s">
        <v>5</v>
      </c>
      <c r="I23" s="4" t="s">
        <v>6</v>
      </c>
      <c r="J23" s="4" t="s">
        <v>7</v>
      </c>
      <c r="K23" s="4" t="s">
        <v>8</v>
      </c>
      <c r="L23" s="4" t="s">
        <v>9</v>
      </c>
      <c r="M23" s="4" t="s">
        <v>10</v>
      </c>
      <c r="N23" s="4" t="s">
        <v>11</v>
      </c>
      <c r="O23" s="4" t="s">
        <v>12</v>
      </c>
    </row>
    <row r="24" spans="1:15" x14ac:dyDescent="0.3">
      <c r="A24" s="8" t="s">
        <v>13</v>
      </c>
      <c r="B24" s="8" t="s">
        <v>76</v>
      </c>
      <c r="C24" s="2">
        <v>0.34227634831975101</v>
      </c>
      <c r="D24" s="2">
        <v>0.35702287865624099</v>
      </c>
      <c r="E24" s="2">
        <v>0.35338478760384101</v>
      </c>
      <c r="F24" s="2">
        <v>0.35787867226249498</v>
      </c>
      <c r="G24" s="2">
        <v>0.352566687791669</v>
      </c>
      <c r="H24" s="2">
        <v>0.35903679653679699</v>
      </c>
      <c r="I24" s="2">
        <v>0.34615780269519603</v>
      </c>
      <c r="J24" s="2">
        <v>0.33524972200534697</v>
      </c>
      <c r="K24" s="2">
        <v>0.34119937013384699</v>
      </c>
      <c r="L24" s="2">
        <v>0.316875280303339</v>
      </c>
      <c r="M24" s="2">
        <v>0.301756941283569</v>
      </c>
      <c r="N24" s="2">
        <v>0.28070489747389998</v>
      </c>
      <c r="O24" s="2">
        <v>0.27031185558833798</v>
      </c>
    </row>
    <row r="25" spans="1:15" x14ac:dyDescent="0.3">
      <c r="A25" s="8" t="s">
        <v>13</v>
      </c>
      <c r="B25" s="8" t="s">
        <v>77</v>
      </c>
      <c r="C25" s="2">
        <v>0.65772365168024904</v>
      </c>
      <c r="D25" s="2">
        <v>0.64297712134375895</v>
      </c>
      <c r="E25" s="2">
        <v>0.64661521239615904</v>
      </c>
      <c r="F25" s="2">
        <v>0.64212132773750497</v>
      </c>
      <c r="G25" s="2">
        <v>0.647433312208331</v>
      </c>
      <c r="H25" s="2">
        <v>0.64096320346320301</v>
      </c>
      <c r="I25" s="2">
        <v>0.65384219730480397</v>
      </c>
      <c r="J25" s="2">
        <v>0.66475027799465303</v>
      </c>
      <c r="K25" s="2">
        <v>0.65880062986615295</v>
      </c>
      <c r="L25" s="2">
        <v>0.683124719696661</v>
      </c>
      <c r="M25" s="2">
        <v>0.698243058716432</v>
      </c>
      <c r="N25" s="2">
        <v>0.71929510252609996</v>
      </c>
      <c r="O25" s="2">
        <v>0.72968814441166197</v>
      </c>
    </row>
    <row r="26" spans="1:15" x14ac:dyDescent="0.3">
      <c r="A26" s="8" t="s">
        <v>14</v>
      </c>
      <c r="B26" s="8" t="s">
        <v>76</v>
      </c>
      <c r="C26" s="2">
        <v>0.67685589519650702</v>
      </c>
      <c r="D26" s="2">
        <v>0.69456066945606698</v>
      </c>
      <c r="E26" s="2">
        <v>0.72216330858960798</v>
      </c>
      <c r="F26" s="2">
        <v>0.73480083857442302</v>
      </c>
      <c r="G26" s="2">
        <v>0.75024875621890597</v>
      </c>
      <c r="H26" s="2">
        <v>0.75312199807877001</v>
      </c>
      <c r="I26" s="2">
        <v>0.74432809773123898</v>
      </c>
      <c r="J26" s="2">
        <v>0.70490440565253498</v>
      </c>
      <c r="K26" s="2">
        <v>0.72987208427389005</v>
      </c>
      <c r="L26" s="2">
        <v>0.70699300699300704</v>
      </c>
      <c r="M26" s="2">
        <v>0.70355466130113997</v>
      </c>
      <c r="N26" s="2">
        <v>0.64956195244055104</v>
      </c>
      <c r="O26" s="2">
        <v>0.65521398432790801</v>
      </c>
    </row>
    <row r="27" spans="1:15" x14ac:dyDescent="0.3">
      <c r="A27" s="8" t="s">
        <v>14</v>
      </c>
      <c r="B27" s="8" t="s">
        <v>77</v>
      </c>
      <c r="C27" s="2">
        <v>0.32314410480349298</v>
      </c>
      <c r="D27" s="2">
        <v>0.30543933054393302</v>
      </c>
      <c r="E27" s="2">
        <v>0.27783669141039202</v>
      </c>
      <c r="F27" s="2">
        <v>0.26519916142557698</v>
      </c>
      <c r="G27" s="2">
        <v>0.24975124378109501</v>
      </c>
      <c r="H27" s="2">
        <v>0.24687800192122999</v>
      </c>
      <c r="I27" s="2">
        <v>0.25567190226876102</v>
      </c>
      <c r="J27" s="2">
        <v>0.29509559434746502</v>
      </c>
      <c r="K27" s="2">
        <v>0.27012791572611</v>
      </c>
      <c r="L27" s="2">
        <v>0.29300699300699301</v>
      </c>
      <c r="M27" s="2">
        <v>0.29644533869885997</v>
      </c>
      <c r="N27" s="2">
        <v>0.35043804755944902</v>
      </c>
      <c r="O27" s="2">
        <v>0.34478601567209199</v>
      </c>
    </row>
    <row r="28" spans="1:15" x14ac:dyDescent="0.3">
      <c r="A28" s="8" t="s">
        <v>15</v>
      </c>
      <c r="B28" s="8" t="s">
        <v>76</v>
      </c>
      <c r="C28" s="2">
        <v>0.59380032206119204</v>
      </c>
      <c r="D28" s="2">
        <v>0.59875340864822701</v>
      </c>
      <c r="E28" s="2">
        <v>0.59708147547628698</v>
      </c>
      <c r="F28" s="2">
        <v>0.59751552795031104</v>
      </c>
      <c r="G28" s="2">
        <v>0.60603621730382295</v>
      </c>
      <c r="H28" s="2">
        <v>0.62616099071207398</v>
      </c>
      <c r="I28" s="2">
        <v>0.64242424242424201</v>
      </c>
      <c r="J28" s="2">
        <v>0.63678571428571396</v>
      </c>
      <c r="K28" s="2">
        <v>0.648457583547558</v>
      </c>
      <c r="L28" s="2">
        <v>0.61287313432835799</v>
      </c>
      <c r="M28" s="2">
        <v>0.56810920708684298</v>
      </c>
      <c r="N28" s="2">
        <v>0.54897680763983603</v>
      </c>
      <c r="O28" s="2">
        <v>0.58647236733571595</v>
      </c>
    </row>
    <row r="29" spans="1:15" x14ac:dyDescent="0.3">
      <c r="A29" s="8" t="s">
        <v>15</v>
      </c>
      <c r="B29" s="8" t="s">
        <v>77</v>
      </c>
      <c r="C29" s="2">
        <v>0.40619967793880801</v>
      </c>
      <c r="D29" s="2">
        <v>0.40124659135177199</v>
      </c>
      <c r="E29" s="2">
        <v>0.40291852452371302</v>
      </c>
      <c r="F29" s="2">
        <v>0.40248447204968901</v>
      </c>
      <c r="G29" s="2">
        <v>0.39396378269617699</v>
      </c>
      <c r="H29" s="2">
        <v>0.37383900928792602</v>
      </c>
      <c r="I29" s="2">
        <v>0.35757575757575799</v>
      </c>
      <c r="J29" s="2">
        <v>0.36321428571428599</v>
      </c>
      <c r="K29" s="2">
        <v>0.351542416452442</v>
      </c>
      <c r="L29" s="2">
        <v>0.38712686567164201</v>
      </c>
      <c r="M29" s="2">
        <v>0.43189079291315702</v>
      </c>
      <c r="N29" s="2">
        <v>0.45102319236016403</v>
      </c>
      <c r="O29" s="2">
        <v>0.413527632664284</v>
      </c>
    </row>
    <row r="30" spans="1:15" x14ac:dyDescent="0.3">
      <c r="A30" s="8" t="s">
        <v>16</v>
      </c>
      <c r="B30" s="8" t="s">
        <v>76</v>
      </c>
      <c r="C30" s="2">
        <v>0.33617474693660099</v>
      </c>
      <c r="D30" s="2">
        <v>0.33851098018211001</v>
      </c>
      <c r="E30" s="2">
        <v>0.35446527012127899</v>
      </c>
      <c r="F30" s="2">
        <v>0.34777777777777802</v>
      </c>
      <c r="G30" s="2">
        <v>0.35740643120716897</v>
      </c>
      <c r="H30" s="2">
        <v>0.352971051295074</v>
      </c>
      <c r="I30" s="2">
        <v>0.359290290783637</v>
      </c>
      <c r="J30" s="2">
        <v>0.36190917516218701</v>
      </c>
      <c r="K30" s="2">
        <v>0.351256059938299</v>
      </c>
      <c r="L30" s="2">
        <v>0.34329563812600999</v>
      </c>
      <c r="M30" s="2">
        <v>0.32871214885078398</v>
      </c>
      <c r="N30" s="2">
        <v>0.30318974021703399</v>
      </c>
      <c r="O30" s="2">
        <v>0.30123076923076902</v>
      </c>
    </row>
    <row r="31" spans="1:15" x14ac:dyDescent="0.3">
      <c r="A31" s="8" t="s">
        <v>16</v>
      </c>
      <c r="B31" s="8" t="s">
        <v>77</v>
      </c>
      <c r="C31" s="2">
        <v>0.66382525306339901</v>
      </c>
      <c r="D31" s="2">
        <v>0.66148901981788999</v>
      </c>
      <c r="E31" s="2">
        <v>0.64553472987872096</v>
      </c>
      <c r="F31" s="2">
        <v>0.65222222222222204</v>
      </c>
      <c r="G31" s="2">
        <v>0.64259356879283103</v>
      </c>
      <c r="H31" s="2">
        <v>0.647028948704926</v>
      </c>
      <c r="I31" s="2">
        <v>0.64070970921636305</v>
      </c>
      <c r="J31" s="2">
        <v>0.63809082483781299</v>
      </c>
      <c r="K31" s="2">
        <v>0.648743940061701</v>
      </c>
      <c r="L31" s="2">
        <v>0.65670436187398995</v>
      </c>
      <c r="M31" s="2">
        <v>0.67128785114921596</v>
      </c>
      <c r="N31" s="2">
        <v>0.69681025978296596</v>
      </c>
      <c r="O31" s="2">
        <v>0.69876923076923103</v>
      </c>
    </row>
    <row r="32" spans="1:15" x14ac:dyDescent="0.3">
      <c r="A32" s="8" t="s">
        <v>17</v>
      </c>
      <c r="B32" s="8" t="s">
        <v>76</v>
      </c>
      <c r="C32" s="2">
        <v>0.11277486910994799</v>
      </c>
      <c r="D32" s="2">
        <v>0.114125806059131</v>
      </c>
      <c r="E32" s="2">
        <v>0.10387811634349001</v>
      </c>
      <c r="F32" s="2">
        <v>0.113711523785296</v>
      </c>
      <c r="G32" s="2">
        <v>0.13639432815665101</v>
      </c>
      <c r="H32" s="2">
        <v>0.13458994708994701</v>
      </c>
      <c r="I32" s="2">
        <v>0.111714285714286</v>
      </c>
      <c r="J32" s="2">
        <v>9.0727418065547599E-2</v>
      </c>
      <c r="K32" s="2">
        <v>8.0303509326588696E-2</v>
      </c>
      <c r="L32" s="2">
        <v>6.1351315615496498E-2</v>
      </c>
      <c r="M32" s="2">
        <v>5.1660982695465499E-2</v>
      </c>
      <c r="N32" s="2">
        <v>3.1241460970944501E-2</v>
      </c>
      <c r="O32" s="2">
        <v>2.26177472209728E-2</v>
      </c>
    </row>
    <row r="33" spans="1:16" x14ac:dyDescent="0.3">
      <c r="A33" s="8" t="s">
        <v>17</v>
      </c>
      <c r="B33" s="8" t="s">
        <v>77</v>
      </c>
      <c r="C33" s="2">
        <v>0.88722513089005195</v>
      </c>
      <c r="D33" s="2">
        <v>0.88587419394086897</v>
      </c>
      <c r="E33" s="2">
        <v>0.89612188365651002</v>
      </c>
      <c r="F33" s="2">
        <v>0.88628847621470397</v>
      </c>
      <c r="G33" s="2">
        <v>0.86360567184334902</v>
      </c>
      <c r="H33" s="2">
        <v>0.86541005291005302</v>
      </c>
      <c r="I33" s="2">
        <v>0.88828571428571401</v>
      </c>
      <c r="J33" s="2">
        <v>0.90927258193445204</v>
      </c>
      <c r="K33" s="2">
        <v>0.91969649067341097</v>
      </c>
      <c r="L33" s="2">
        <v>0.938648684384504</v>
      </c>
      <c r="M33" s="2">
        <v>0.94833901730453496</v>
      </c>
      <c r="N33" s="2">
        <v>0.96875853902905595</v>
      </c>
      <c r="O33" s="2">
        <v>0.97738225277902702</v>
      </c>
    </row>
    <row r="34" spans="1:16" x14ac:dyDescent="0.3">
      <c r="A34" s="15"/>
      <c r="B34" s="15"/>
    </row>
    <row r="35" spans="1:16" x14ac:dyDescent="0.3">
      <c r="A35" s="15"/>
      <c r="B35" s="15"/>
    </row>
    <row r="36" spans="1:16" x14ac:dyDescent="0.3">
      <c r="A36" s="15"/>
      <c r="B36" s="13"/>
      <c r="C36" s="18" t="s">
        <v>38</v>
      </c>
      <c r="D36" s="18"/>
      <c r="E36" s="18"/>
      <c r="F36" s="18"/>
      <c r="G36" s="18"/>
      <c r="H36" s="18"/>
      <c r="I36" s="18"/>
      <c r="J36" s="18"/>
      <c r="K36" s="18"/>
      <c r="L36" s="18"/>
      <c r="M36" s="18"/>
      <c r="N36" s="18"/>
      <c r="O36" s="6" t="s">
        <v>39</v>
      </c>
      <c r="P36" s="6" t="s">
        <v>40</v>
      </c>
    </row>
    <row r="37" spans="1:16" x14ac:dyDescent="0.3">
      <c r="A37" s="9" t="s">
        <v>41</v>
      </c>
      <c r="B37" s="9" t="s">
        <v>41</v>
      </c>
      <c r="C37" s="4" t="s">
        <v>19</v>
      </c>
      <c r="D37" s="4" t="s">
        <v>20</v>
      </c>
      <c r="E37" s="4" t="s">
        <v>21</v>
      </c>
      <c r="F37" s="4" t="s">
        <v>22</v>
      </c>
      <c r="G37" s="4" t="s">
        <v>23</v>
      </c>
      <c r="H37" s="4" t="s">
        <v>24</v>
      </c>
      <c r="I37" s="4" t="s">
        <v>25</v>
      </c>
      <c r="J37" s="4" t="s">
        <v>26</v>
      </c>
      <c r="K37" s="4" t="s">
        <v>27</v>
      </c>
      <c r="L37" s="4" t="s">
        <v>28</v>
      </c>
      <c r="M37" s="4" t="s">
        <v>29</v>
      </c>
      <c r="N37" s="4" t="s">
        <v>30</v>
      </c>
      <c r="O37" s="4" t="s">
        <v>31</v>
      </c>
      <c r="P37" s="4" t="s">
        <v>32</v>
      </c>
    </row>
    <row r="38" spans="1:16" x14ac:dyDescent="0.3">
      <c r="A38" s="8" t="s">
        <v>13</v>
      </c>
      <c r="B38" s="8" t="s">
        <v>76</v>
      </c>
      <c r="C38" s="2">
        <v>9.9340110576065593E-2</v>
      </c>
      <c r="D38" s="2">
        <v>-2.6930564568462E-2</v>
      </c>
      <c r="E38" s="2">
        <v>1.65055018339446E-2</v>
      </c>
      <c r="F38" s="2">
        <v>3.6903395112350299E-3</v>
      </c>
      <c r="G38" s="2">
        <v>8.4238908407549606E-2</v>
      </c>
      <c r="H38" s="2">
        <v>1.4318010550112999E-2</v>
      </c>
      <c r="I38" s="2">
        <v>5.2748885586924199E-2</v>
      </c>
      <c r="J38" s="2">
        <v>0.10098800282286501</v>
      </c>
      <c r="K38" s="2">
        <v>-3.6536119479520499E-3</v>
      </c>
      <c r="L38" s="2">
        <v>6.6263510036026804E-2</v>
      </c>
      <c r="M38" s="2">
        <v>3.9881742488234603E-2</v>
      </c>
      <c r="N38" s="2">
        <v>-1.1256164780969E-2</v>
      </c>
      <c r="O38" s="3">
        <v>9.2301775527209806E-2</v>
      </c>
      <c r="P38" s="3">
        <v>0.42055685228409501</v>
      </c>
    </row>
    <row r="39" spans="1:16" x14ac:dyDescent="0.3">
      <c r="A39" s="8" t="s">
        <v>13</v>
      </c>
      <c r="B39" s="8" t="s">
        <v>77</v>
      </c>
      <c r="C39" s="2">
        <v>3.03030303030303E-2</v>
      </c>
      <c r="D39" s="2">
        <v>-1.1350328799207301E-2</v>
      </c>
      <c r="E39" s="2">
        <v>-3.2346241457858801E-3</v>
      </c>
      <c r="F39" s="2">
        <v>2.72407331230861E-2</v>
      </c>
      <c r="G39" s="2">
        <v>5.4060066740823101E-2</v>
      </c>
      <c r="H39" s="2">
        <v>7.31954411143943E-2</v>
      </c>
      <c r="I39" s="2">
        <v>0.10513687853996199</v>
      </c>
      <c r="J39" s="2">
        <v>7.2107342420899001E-2</v>
      </c>
      <c r="K39" s="2">
        <v>0.112439000099592</v>
      </c>
      <c r="L39" s="2">
        <v>0.14446433900328301</v>
      </c>
      <c r="M39" s="2">
        <v>0.15157362259132701</v>
      </c>
      <c r="N39" s="2">
        <v>4.1594964224255099E-2</v>
      </c>
      <c r="O39" s="3">
        <v>0.52710553397735904</v>
      </c>
      <c r="P39" s="3">
        <v>1.0957175398633301</v>
      </c>
    </row>
    <row r="40" spans="1:16" x14ac:dyDescent="0.3">
      <c r="A40" s="8" t="s">
        <v>14</v>
      </c>
      <c r="B40" s="8" t="s">
        <v>76</v>
      </c>
      <c r="C40" s="2">
        <v>7.09677419354839E-2</v>
      </c>
      <c r="D40" s="2">
        <v>2.5602409638554199E-2</v>
      </c>
      <c r="E40" s="2">
        <v>2.93685756240822E-2</v>
      </c>
      <c r="F40" s="2">
        <v>7.5606276747503601E-2</v>
      </c>
      <c r="G40" s="2">
        <v>3.9787798408488097E-2</v>
      </c>
      <c r="H40" s="2">
        <v>8.8010204081632695E-2</v>
      </c>
      <c r="I40" s="2">
        <v>-5.86166471277843E-3</v>
      </c>
      <c r="J40" s="2">
        <v>0.14386792452830199</v>
      </c>
      <c r="K40" s="2">
        <v>4.2268041237113398E-2</v>
      </c>
      <c r="L40" s="2">
        <v>3.75865479723047E-2</v>
      </c>
      <c r="M40" s="2">
        <v>-1.0486177311725501E-2</v>
      </c>
      <c r="N40" s="2">
        <v>4.7206165703275502E-2</v>
      </c>
      <c r="O40" s="3">
        <v>0.120618556701031</v>
      </c>
      <c r="P40" s="3">
        <v>0.59618208516886895</v>
      </c>
    </row>
    <row r="41" spans="1:16" x14ac:dyDescent="0.3">
      <c r="A41" s="8" t="s">
        <v>14</v>
      </c>
      <c r="B41" s="8" t="s">
        <v>77</v>
      </c>
      <c r="C41" s="2">
        <v>-1.35135135135135E-2</v>
      </c>
      <c r="D41" s="2">
        <v>-0.102739726027397</v>
      </c>
      <c r="E41" s="2">
        <v>-3.4351145038167899E-2</v>
      </c>
      <c r="F41" s="2">
        <v>-7.9051383399209498E-3</v>
      </c>
      <c r="G41" s="2">
        <v>2.3904382470119501E-2</v>
      </c>
      <c r="H41" s="2">
        <v>0.14007782101167299</v>
      </c>
      <c r="I41" s="2">
        <v>0.21160409556314</v>
      </c>
      <c r="J41" s="2">
        <v>1.12676056338028E-2</v>
      </c>
      <c r="K41" s="2">
        <v>0.16713091922005599</v>
      </c>
      <c r="L41" s="2">
        <v>5.4892601431980902E-2</v>
      </c>
      <c r="M41" s="2">
        <v>0.26696832579185498</v>
      </c>
      <c r="N41" s="2">
        <v>2.1428571428571401E-2</v>
      </c>
      <c r="O41" s="3">
        <v>0.59331476323119803</v>
      </c>
      <c r="P41" s="3">
        <v>1.18320610687023</v>
      </c>
    </row>
    <row r="42" spans="1:16" x14ac:dyDescent="0.3">
      <c r="A42" s="8" t="s">
        <v>15</v>
      </c>
      <c r="B42" s="8" t="s">
        <v>76</v>
      </c>
      <c r="C42" s="2">
        <v>4.2033898305084701E-2</v>
      </c>
      <c r="D42" s="2">
        <v>-4.1639557579700698E-2</v>
      </c>
      <c r="E42" s="2">
        <v>-2.0366598778004098E-2</v>
      </c>
      <c r="F42" s="2">
        <v>4.3659043659043703E-2</v>
      </c>
      <c r="G42" s="2">
        <v>7.4369189907038502E-2</v>
      </c>
      <c r="H42" s="2">
        <v>4.82076637824475E-2</v>
      </c>
      <c r="I42" s="2">
        <v>5.1297169811320799E-2</v>
      </c>
      <c r="J42" s="2">
        <v>0.131800336511497</v>
      </c>
      <c r="K42" s="2">
        <v>-2.3290386521308201E-2</v>
      </c>
      <c r="L42" s="2">
        <v>-7.6103500761035003E-3</v>
      </c>
      <c r="M42" s="2">
        <v>2.8629856850715701E-2</v>
      </c>
      <c r="N42" s="2">
        <v>6.0139165009940397E-2</v>
      </c>
      <c r="O42" s="3">
        <v>5.6987115956392498E-2</v>
      </c>
      <c r="P42" s="3">
        <v>0.44806517311609001</v>
      </c>
    </row>
    <row r="43" spans="1:16" x14ac:dyDescent="0.3">
      <c r="A43" s="8" t="s">
        <v>15</v>
      </c>
      <c r="B43" s="8" t="s">
        <v>77</v>
      </c>
      <c r="C43" s="2">
        <v>2.0812685827552E-2</v>
      </c>
      <c r="D43" s="2">
        <v>-3.4951456310679599E-2</v>
      </c>
      <c r="E43" s="2">
        <v>-2.21327967806841E-2</v>
      </c>
      <c r="F43" s="2">
        <v>7.2016460905349796E-3</v>
      </c>
      <c r="G43" s="2">
        <v>-1.32788559754852E-2</v>
      </c>
      <c r="H43" s="2">
        <v>-2.2774327122153201E-2</v>
      </c>
      <c r="I43" s="2">
        <v>7.7330508474576301E-2</v>
      </c>
      <c r="J43" s="2">
        <v>7.5712881022615502E-2</v>
      </c>
      <c r="K43" s="2">
        <v>0.138025594149909</v>
      </c>
      <c r="L43" s="2">
        <v>0.19437751004016099</v>
      </c>
      <c r="M43" s="2">
        <v>0.11163416274377901</v>
      </c>
      <c r="N43" s="2">
        <v>-9.0139140955837901E-2</v>
      </c>
      <c r="O43" s="3">
        <v>0.37477148080438799</v>
      </c>
      <c r="P43" s="3">
        <v>0.51307847082494995</v>
      </c>
    </row>
    <row r="44" spans="1:16" x14ac:dyDescent="0.3">
      <c r="A44" s="8" t="s">
        <v>16</v>
      </c>
      <c r="B44" s="8" t="s">
        <v>76</v>
      </c>
      <c r="C44" s="2">
        <v>1.58478605388273E-3</v>
      </c>
      <c r="D44" s="2">
        <v>1.7405063291139201E-2</v>
      </c>
      <c r="E44" s="2">
        <v>-2.6438569206842899E-2</v>
      </c>
      <c r="F44" s="2">
        <v>8.3067092651757199E-2</v>
      </c>
      <c r="G44" s="2">
        <v>2.50737463126844E-2</v>
      </c>
      <c r="H44" s="2">
        <v>4.8920863309352497E-2</v>
      </c>
      <c r="I44" s="2">
        <v>7.1330589849108395E-2</v>
      </c>
      <c r="J44" s="2">
        <v>2.0486555697823299E-2</v>
      </c>
      <c r="K44" s="2">
        <v>6.6499372647427807E-2</v>
      </c>
      <c r="L44" s="2">
        <v>0.06</v>
      </c>
      <c r="M44" s="2">
        <v>2.3307436182020001E-2</v>
      </c>
      <c r="N44" s="2">
        <v>6.1822125813449001E-2</v>
      </c>
      <c r="O44" s="3">
        <v>0.22835633626097901</v>
      </c>
      <c r="P44" s="3">
        <v>0.52255054432348402</v>
      </c>
    </row>
    <row r="45" spans="1:16" x14ac:dyDescent="0.3">
      <c r="A45" s="8" t="s">
        <v>16</v>
      </c>
      <c r="B45" s="8" t="s">
        <v>77</v>
      </c>
      <c r="C45" s="2">
        <v>-8.8282504012841094E-3</v>
      </c>
      <c r="D45" s="2">
        <v>-5.1821862348178101E-2</v>
      </c>
      <c r="E45" s="2">
        <v>2.5619128949615701E-3</v>
      </c>
      <c r="F45" s="2">
        <v>3.83304940374787E-2</v>
      </c>
      <c r="G45" s="2">
        <v>4.5118949958982801E-2</v>
      </c>
      <c r="H45" s="2">
        <v>2.04081632653061E-2</v>
      </c>
      <c r="I45" s="2">
        <v>5.9230769230769198E-2</v>
      </c>
      <c r="J45" s="2">
        <v>6.8990559186637601E-2</v>
      </c>
      <c r="K45" s="2">
        <v>0.10461956521739101</v>
      </c>
      <c r="L45" s="2">
        <v>0.13161131611316099</v>
      </c>
      <c r="M45" s="2">
        <v>0.15163043478260901</v>
      </c>
      <c r="N45" s="2">
        <v>7.1731949032562498E-2</v>
      </c>
      <c r="O45" s="3">
        <v>0.54279891304347805</v>
      </c>
      <c r="P45" s="3">
        <v>0.93936806148590901</v>
      </c>
    </row>
    <row r="46" spans="1:16" x14ac:dyDescent="0.3">
      <c r="A46" s="8" t="s">
        <v>17</v>
      </c>
      <c r="B46" s="8" t="s">
        <v>76</v>
      </c>
      <c r="C46" s="2">
        <v>-0.129062209842154</v>
      </c>
      <c r="D46" s="2">
        <v>-0.28038379530916802</v>
      </c>
      <c r="E46" s="2">
        <v>-0.33777777777777801</v>
      </c>
      <c r="F46" s="2">
        <v>-9.61968680089485E-2</v>
      </c>
      <c r="G46" s="2">
        <v>7.4257425742574297E-3</v>
      </c>
      <c r="H46" s="2">
        <v>-3.9312039312039297E-2</v>
      </c>
      <c r="I46" s="2">
        <v>0.16112531969309499</v>
      </c>
      <c r="J46" s="2">
        <v>0.11894273127753301</v>
      </c>
      <c r="K46" s="2">
        <v>-8.6614173228346497E-2</v>
      </c>
      <c r="L46" s="2">
        <v>-0.118534482758621</v>
      </c>
      <c r="M46" s="2">
        <v>-0.161369193154034</v>
      </c>
      <c r="N46" s="2">
        <v>2.6239067055393601E-2</v>
      </c>
      <c r="O46" s="3">
        <v>-0.30708661417322802</v>
      </c>
      <c r="P46" s="3">
        <v>-0.47851851851851901</v>
      </c>
    </row>
    <row r="47" spans="1:16" x14ac:dyDescent="0.3">
      <c r="A47" s="8" t="s">
        <v>17</v>
      </c>
      <c r="B47" s="8" t="s">
        <v>77</v>
      </c>
      <c r="C47" s="2">
        <v>-0.14068216688304</v>
      </c>
      <c r="D47" s="2">
        <v>-0.200247218788628</v>
      </c>
      <c r="E47" s="2">
        <v>-0.40168298128112701</v>
      </c>
      <c r="F47" s="2">
        <v>-0.26578645235361698</v>
      </c>
      <c r="G47" s="2">
        <v>2.3064894448788099E-2</v>
      </c>
      <c r="H47" s="2">
        <v>0.18800152846771101</v>
      </c>
      <c r="I47" s="2">
        <v>0.463493084593117</v>
      </c>
      <c r="J47" s="2">
        <v>0.27868131868131901</v>
      </c>
      <c r="K47" s="2">
        <v>0.220178755586112</v>
      </c>
      <c r="L47" s="2">
        <v>5.7613748415269797E-2</v>
      </c>
      <c r="M47" s="2">
        <v>0.41662226957911602</v>
      </c>
      <c r="N47" s="2">
        <v>0.43014291086874801</v>
      </c>
      <c r="O47" s="3">
        <v>1.6144723272602299</v>
      </c>
      <c r="P47" s="3">
        <v>1.61222737420574</v>
      </c>
    </row>
    <row r="48" spans="1:16" x14ac:dyDescent="0.3">
      <c r="A48" s="11" t="s">
        <v>18</v>
      </c>
      <c r="B48" s="11" t="s">
        <v>18</v>
      </c>
      <c r="C48" s="3">
        <v>1.15360369825594E-2</v>
      </c>
      <c r="D48" s="3">
        <v>-5.1330522029954903E-2</v>
      </c>
      <c r="E48" s="3">
        <v>-5.4633441359376402E-2</v>
      </c>
      <c r="F48" s="3">
        <v>-2.5478887267505199E-3</v>
      </c>
      <c r="G48" s="3">
        <v>5.84028051923925E-2</v>
      </c>
      <c r="H48" s="3">
        <v>5.7505814208609403E-2</v>
      </c>
      <c r="I48" s="3">
        <v>0.108570717234797</v>
      </c>
      <c r="J48" s="3">
        <v>9.9715526276388702E-2</v>
      </c>
      <c r="K48" s="3">
        <v>8.4734513274336301E-2</v>
      </c>
      <c r="L48" s="3">
        <v>0.106339917475957</v>
      </c>
      <c r="M48" s="3">
        <v>0.14414963767602099</v>
      </c>
      <c r="N48" s="3">
        <v>8.0178974244565104E-2</v>
      </c>
      <c r="O48" s="3">
        <v>0.48316882232811398</v>
      </c>
      <c r="P48" s="3">
        <v>0.90836033984409204</v>
      </c>
    </row>
    <row r="49" spans="1:2" x14ac:dyDescent="0.3">
      <c r="A49" s="15"/>
      <c r="B49" s="15"/>
    </row>
    <row r="50" spans="1:2" x14ac:dyDescent="0.3">
      <c r="A50" s="13" t="s">
        <v>42</v>
      </c>
      <c r="B50" s="15"/>
    </row>
    <row r="51" spans="1:2" x14ac:dyDescent="0.3">
      <c r="A51" s="14" t="s">
        <v>43</v>
      </c>
      <c r="B51" s="15"/>
    </row>
    <row r="52" spans="1:2" x14ac:dyDescent="0.3">
      <c r="A52" s="14" t="s">
        <v>44</v>
      </c>
      <c r="B52" s="15"/>
    </row>
    <row r="53" spans="1:2" x14ac:dyDescent="0.3">
      <c r="A53" s="14" t="s">
        <v>45</v>
      </c>
      <c r="B53" s="15"/>
    </row>
    <row r="54" spans="1:2" x14ac:dyDescent="0.3">
      <c r="A54" s="14" t="s">
        <v>46</v>
      </c>
      <c r="B54" s="15"/>
    </row>
    <row r="55" spans="1:2" x14ac:dyDescent="0.3">
      <c r="A55" s="14" t="s">
        <v>47</v>
      </c>
      <c r="B55" s="15"/>
    </row>
    <row r="56" spans="1:2" x14ac:dyDescent="0.3">
      <c r="A56" s="14" t="s">
        <v>80</v>
      </c>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22:O22"/>
    <mergeCell ref="C36:N3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59</v>
      </c>
      <c r="B1" s="15"/>
    </row>
    <row r="2" spans="1:15" ht="15.6" x14ac:dyDescent="0.3">
      <c r="A2" s="12" t="s">
        <v>34</v>
      </c>
      <c r="B2" s="15"/>
    </row>
    <row r="3" spans="1:15" ht="15.6" x14ac:dyDescent="0.3">
      <c r="A3" s="12" t="s">
        <v>35</v>
      </c>
      <c r="B3" s="15"/>
    </row>
    <row r="4" spans="1:15" ht="15.6" x14ac:dyDescent="0.3">
      <c r="A4" s="12" t="s">
        <v>60</v>
      </c>
      <c r="B4" s="15"/>
    </row>
    <row r="5" spans="1:15" x14ac:dyDescent="0.3">
      <c r="A5" s="15"/>
      <c r="B5" s="15"/>
    </row>
    <row r="6" spans="1:15" x14ac:dyDescent="0.3">
      <c r="A6" s="16" t="str">
        <f>HYPERLINK("#'Table of contents'!A5",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57</v>
      </c>
      <c r="C9" s="1">
        <v>84059</v>
      </c>
      <c r="D9" s="1">
        <v>87638</v>
      </c>
      <c r="E9" s="1">
        <v>90925</v>
      </c>
      <c r="F9" s="1">
        <v>94626</v>
      </c>
      <c r="G9" s="1">
        <v>98201</v>
      </c>
      <c r="H9" s="1">
        <v>101817</v>
      </c>
      <c r="I9" s="1">
        <v>106099</v>
      </c>
      <c r="J9" s="1">
        <v>110888</v>
      </c>
      <c r="K9" s="1">
        <v>111448</v>
      </c>
      <c r="L9" s="1">
        <v>118264</v>
      </c>
      <c r="M9" s="1">
        <v>127111</v>
      </c>
      <c r="N9" s="1">
        <v>136097</v>
      </c>
      <c r="O9" s="1">
        <v>143661</v>
      </c>
    </row>
    <row r="10" spans="1:15" x14ac:dyDescent="0.3">
      <c r="A10" s="7" t="s">
        <v>13</v>
      </c>
      <c r="B10" s="7" t="s">
        <v>58</v>
      </c>
      <c r="C10" s="1">
        <v>106965</v>
      </c>
      <c r="D10" s="1">
        <v>108560</v>
      </c>
      <c r="E10" s="1">
        <v>110170</v>
      </c>
      <c r="F10" s="1">
        <v>112112</v>
      </c>
      <c r="G10" s="1">
        <v>114122</v>
      </c>
      <c r="H10" s="1">
        <v>116658</v>
      </c>
      <c r="I10" s="1">
        <v>120100</v>
      </c>
      <c r="J10" s="1">
        <v>124127</v>
      </c>
      <c r="K10" s="1">
        <v>121260</v>
      </c>
      <c r="L10" s="1">
        <v>126990</v>
      </c>
      <c r="M10" s="1">
        <v>135265</v>
      </c>
      <c r="N10" s="1">
        <v>142351</v>
      </c>
      <c r="O10" s="1">
        <v>147330</v>
      </c>
    </row>
    <row r="11" spans="1:15" x14ac:dyDescent="0.3">
      <c r="A11" s="7" t="s">
        <v>14</v>
      </c>
      <c r="B11" s="7" t="s">
        <v>57</v>
      </c>
      <c r="C11" s="1">
        <v>3022</v>
      </c>
      <c r="D11" s="1">
        <v>3131</v>
      </c>
      <c r="E11" s="1">
        <v>3267</v>
      </c>
      <c r="F11" s="1">
        <v>3370</v>
      </c>
      <c r="G11" s="1">
        <v>3513</v>
      </c>
      <c r="H11" s="1">
        <v>3618</v>
      </c>
      <c r="I11" s="1">
        <v>3769</v>
      </c>
      <c r="J11" s="1">
        <v>3931</v>
      </c>
      <c r="K11" s="1">
        <v>3893</v>
      </c>
      <c r="L11" s="1">
        <v>4098</v>
      </c>
      <c r="M11" s="1">
        <v>4417</v>
      </c>
      <c r="N11" s="1">
        <v>4569</v>
      </c>
      <c r="O11" s="1">
        <v>4819</v>
      </c>
    </row>
    <row r="12" spans="1:15" x14ac:dyDescent="0.3">
      <c r="A12" s="7" t="s">
        <v>14</v>
      </c>
      <c r="B12" s="7" t="s">
        <v>58</v>
      </c>
      <c r="C12" s="1">
        <v>3350</v>
      </c>
      <c r="D12" s="1">
        <v>3392</v>
      </c>
      <c r="E12" s="1">
        <v>3392</v>
      </c>
      <c r="F12" s="1">
        <v>3445</v>
      </c>
      <c r="G12" s="1">
        <v>3544</v>
      </c>
      <c r="H12" s="1">
        <v>3655</v>
      </c>
      <c r="I12" s="1">
        <v>3754</v>
      </c>
      <c r="J12" s="1">
        <v>3836</v>
      </c>
      <c r="K12" s="1">
        <v>3696</v>
      </c>
      <c r="L12" s="1">
        <v>3844</v>
      </c>
      <c r="M12" s="1">
        <v>4025</v>
      </c>
      <c r="N12" s="1">
        <v>4094</v>
      </c>
      <c r="O12" s="1">
        <v>4368</v>
      </c>
    </row>
    <row r="13" spans="1:15" x14ac:dyDescent="0.3">
      <c r="A13" s="7" t="s">
        <v>15</v>
      </c>
      <c r="B13" s="7" t="s">
        <v>57</v>
      </c>
      <c r="C13" s="1">
        <v>10052</v>
      </c>
      <c r="D13" s="1">
        <v>10409</v>
      </c>
      <c r="E13" s="1">
        <v>10739</v>
      </c>
      <c r="F13" s="1">
        <v>11011</v>
      </c>
      <c r="G13" s="1">
        <v>11369</v>
      </c>
      <c r="H13" s="1">
        <v>11703</v>
      </c>
      <c r="I13" s="1">
        <v>11974</v>
      </c>
      <c r="J13" s="1">
        <v>12379</v>
      </c>
      <c r="K13" s="1">
        <v>12218</v>
      </c>
      <c r="L13" s="1">
        <v>12746</v>
      </c>
      <c r="M13" s="1">
        <v>13606</v>
      </c>
      <c r="N13" s="1">
        <v>13966</v>
      </c>
      <c r="O13" s="1">
        <v>14710</v>
      </c>
    </row>
    <row r="14" spans="1:15" x14ac:dyDescent="0.3">
      <c r="A14" s="7" t="s">
        <v>15</v>
      </c>
      <c r="B14" s="7" t="s">
        <v>58</v>
      </c>
      <c r="C14" s="1">
        <v>10598</v>
      </c>
      <c r="D14" s="1">
        <v>10742</v>
      </c>
      <c r="E14" s="1">
        <v>10750</v>
      </c>
      <c r="F14" s="1">
        <v>10804</v>
      </c>
      <c r="G14" s="1">
        <v>10992</v>
      </c>
      <c r="H14" s="1">
        <v>11043</v>
      </c>
      <c r="I14" s="1">
        <v>11154</v>
      </c>
      <c r="J14" s="1">
        <v>11341</v>
      </c>
      <c r="K14" s="1">
        <v>10897</v>
      </c>
      <c r="L14" s="1">
        <v>11302</v>
      </c>
      <c r="M14" s="1">
        <v>11949</v>
      </c>
      <c r="N14" s="1">
        <v>12017</v>
      </c>
      <c r="O14" s="1">
        <v>12351</v>
      </c>
    </row>
    <row r="15" spans="1:15" x14ac:dyDescent="0.3">
      <c r="A15" s="7" t="s">
        <v>16</v>
      </c>
      <c r="B15" s="7" t="s">
        <v>57</v>
      </c>
      <c r="C15" s="1">
        <v>4256</v>
      </c>
      <c r="D15" s="1">
        <v>4362</v>
      </c>
      <c r="E15" s="1">
        <v>4500</v>
      </c>
      <c r="F15" s="1">
        <v>4621</v>
      </c>
      <c r="G15" s="1">
        <v>4731</v>
      </c>
      <c r="H15" s="1">
        <v>4918</v>
      </c>
      <c r="I15" s="1">
        <v>5090</v>
      </c>
      <c r="J15" s="1">
        <v>5262</v>
      </c>
      <c r="K15" s="1">
        <v>5260</v>
      </c>
      <c r="L15" s="1">
        <v>5652</v>
      </c>
      <c r="M15" s="1">
        <v>6181</v>
      </c>
      <c r="N15" s="1">
        <v>6593</v>
      </c>
      <c r="O15" s="1">
        <v>6839</v>
      </c>
    </row>
    <row r="16" spans="1:15" x14ac:dyDescent="0.3">
      <c r="A16" s="7" t="s">
        <v>16</v>
      </c>
      <c r="B16" s="7" t="s">
        <v>58</v>
      </c>
      <c r="C16" s="1">
        <v>5986</v>
      </c>
      <c r="D16" s="1">
        <v>6013</v>
      </c>
      <c r="E16" s="1">
        <v>5945</v>
      </c>
      <c r="F16" s="1">
        <v>5940</v>
      </c>
      <c r="G16" s="1">
        <v>6042</v>
      </c>
      <c r="H16" s="1">
        <v>6129</v>
      </c>
      <c r="I16" s="1">
        <v>6251</v>
      </c>
      <c r="J16" s="1">
        <v>6467</v>
      </c>
      <c r="K16" s="1">
        <v>6313</v>
      </c>
      <c r="L16" s="1">
        <v>6687</v>
      </c>
      <c r="M16" s="1">
        <v>7171</v>
      </c>
      <c r="N16" s="1">
        <v>7537</v>
      </c>
      <c r="O16" s="1">
        <v>7742</v>
      </c>
    </row>
    <row r="17" spans="1:15" x14ac:dyDescent="0.3">
      <c r="A17" s="7" t="s">
        <v>17</v>
      </c>
      <c r="B17" s="7" t="s">
        <v>57</v>
      </c>
      <c r="C17" s="1">
        <v>7719</v>
      </c>
      <c r="D17" s="1">
        <v>8262</v>
      </c>
      <c r="E17" s="1">
        <v>9189</v>
      </c>
      <c r="F17" s="1">
        <v>9400</v>
      </c>
      <c r="G17" s="1">
        <v>9725</v>
      </c>
      <c r="H17" s="1">
        <v>10087</v>
      </c>
      <c r="I17" s="1">
        <v>10725</v>
      </c>
      <c r="J17" s="1">
        <v>11944</v>
      </c>
      <c r="K17" s="1">
        <v>13112</v>
      </c>
      <c r="L17" s="1">
        <v>14376</v>
      </c>
      <c r="M17" s="1">
        <v>14835</v>
      </c>
      <c r="N17" s="1">
        <v>17019</v>
      </c>
      <c r="O17" s="1">
        <v>22055</v>
      </c>
    </row>
    <row r="18" spans="1:15" x14ac:dyDescent="0.3">
      <c r="A18" s="7" t="s">
        <v>17</v>
      </c>
      <c r="B18" s="7" t="s">
        <v>58</v>
      </c>
      <c r="C18" s="1">
        <v>16544</v>
      </c>
      <c r="D18" s="1">
        <v>17149</v>
      </c>
      <c r="E18" s="1">
        <v>18291</v>
      </c>
      <c r="F18" s="1">
        <v>18418</v>
      </c>
      <c r="G18" s="1">
        <v>18536</v>
      </c>
      <c r="H18" s="1">
        <v>18848</v>
      </c>
      <c r="I18" s="1">
        <v>19561</v>
      </c>
      <c r="J18" s="1">
        <v>21144</v>
      </c>
      <c r="K18" s="1">
        <v>22190</v>
      </c>
      <c r="L18" s="1">
        <v>23764</v>
      </c>
      <c r="M18" s="1">
        <v>23521</v>
      </c>
      <c r="N18" s="1">
        <v>25364</v>
      </c>
      <c r="O18" s="1">
        <v>29482</v>
      </c>
    </row>
    <row r="19" spans="1:15" x14ac:dyDescent="0.3">
      <c r="A19" s="10" t="s">
        <v>18</v>
      </c>
      <c r="B19" s="10" t="s">
        <v>18</v>
      </c>
      <c r="C19" s="5">
        <v>252551</v>
      </c>
      <c r="D19" s="5">
        <v>259658</v>
      </c>
      <c r="E19" s="5">
        <v>267168</v>
      </c>
      <c r="F19" s="5">
        <v>273747</v>
      </c>
      <c r="G19" s="5">
        <v>280775</v>
      </c>
      <c r="H19" s="5">
        <v>288476</v>
      </c>
      <c r="I19" s="5">
        <v>298477</v>
      </c>
      <c r="J19" s="5">
        <v>311319</v>
      </c>
      <c r="K19" s="5">
        <v>310287</v>
      </c>
      <c r="L19" s="5">
        <v>327723</v>
      </c>
      <c r="M19" s="5">
        <v>348081</v>
      </c>
      <c r="N19" s="5">
        <v>369607</v>
      </c>
      <c r="O19" s="5">
        <v>393357</v>
      </c>
    </row>
    <row r="20" spans="1:15" x14ac:dyDescent="0.3">
      <c r="A20" s="15"/>
      <c r="B20" s="15"/>
    </row>
    <row r="21" spans="1:15" x14ac:dyDescent="0.3">
      <c r="A21" s="15"/>
      <c r="B21" s="15"/>
    </row>
    <row r="22" spans="1:15" x14ac:dyDescent="0.3">
      <c r="A22" s="15"/>
      <c r="B22" s="15"/>
      <c r="C22" s="18" t="s">
        <v>37</v>
      </c>
      <c r="D22" s="19"/>
      <c r="E22" s="19"/>
      <c r="F22" s="19"/>
      <c r="G22" s="19"/>
      <c r="H22" s="19"/>
      <c r="I22" s="19"/>
      <c r="J22" s="19"/>
      <c r="K22" s="19"/>
      <c r="L22" s="19"/>
      <c r="M22" s="19"/>
      <c r="N22" s="19"/>
      <c r="O22" s="19"/>
    </row>
    <row r="23" spans="1:15" x14ac:dyDescent="0.3">
      <c r="A23" s="9" t="s">
        <v>41</v>
      </c>
      <c r="B23" s="9" t="s">
        <v>41</v>
      </c>
      <c r="C23" s="4" t="s">
        <v>0</v>
      </c>
      <c r="D23" s="4" t="s">
        <v>1</v>
      </c>
      <c r="E23" s="4" t="s">
        <v>2</v>
      </c>
      <c r="F23" s="4" t="s">
        <v>3</v>
      </c>
      <c r="G23" s="4" t="s">
        <v>4</v>
      </c>
      <c r="H23" s="4" t="s">
        <v>5</v>
      </c>
      <c r="I23" s="4" t="s">
        <v>6</v>
      </c>
      <c r="J23" s="4" t="s">
        <v>7</v>
      </c>
      <c r="K23" s="4" t="s">
        <v>8</v>
      </c>
      <c r="L23" s="4" t="s">
        <v>9</v>
      </c>
      <c r="M23" s="4" t="s">
        <v>10</v>
      </c>
      <c r="N23" s="4" t="s">
        <v>11</v>
      </c>
      <c r="O23" s="4" t="s">
        <v>12</v>
      </c>
    </row>
    <row r="24" spans="1:15" x14ac:dyDescent="0.3">
      <c r="A24" s="8" t="s">
        <v>13</v>
      </c>
      <c r="B24" s="8" t="s">
        <v>57</v>
      </c>
      <c r="C24" s="2">
        <v>0.440044182929894</v>
      </c>
      <c r="D24" s="2">
        <v>0.44668141367394198</v>
      </c>
      <c r="E24" s="2">
        <v>0.45214948158830398</v>
      </c>
      <c r="F24" s="2">
        <v>0.45770975824473498</v>
      </c>
      <c r="G24" s="2">
        <v>0.46250759456111701</v>
      </c>
      <c r="H24" s="2">
        <v>0.46603501544799197</v>
      </c>
      <c r="I24" s="2">
        <v>0.46905158731912999</v>
      </c>
      <c r="J24" s="2">
        <v>0.47183371274174002</v>
      </c>
      <c r="K24" s="2">
        <v>0.47891778537910201</v>
      </c>
      <c r="L24" s="2">
        <v>0.48221027995465898</v>
      </c>
      <c r="M24" s="2">
        <v>0.48446123121017198</v>
      </c>
      <c r="N24" s="2">
        <v>0.48876989599494303</v>
      </c>
      <c r="O24" s="2">
        <v>0.49369568130973102</v>
      </c>
    </row>
    <row r="25" spans="1:15" x14ac:dyDescent="0.3">
      <c r="A25" s="8" t="s">
        <v>13</v>
      </c>
      <c r="B25" s="8" t="s">
        <v>58</v>
      </c>
      <c r="C25" s="2">
        <v>0.559955817070106</v>
      </c>
      <c r="D25" s="2">
        <v>0.55331858632605802</v>
      </c>
      <c r="E25" s="2">
        <v>0.54785051841169596</v>
      </c>
      <c r="F25" s="2">
        <v>0.54229024175526497</v>
      </c>
      <c r="G25" s="2">
        <v>0.53749240543888299</v>
      </c>
      <c r="H25" s="2">
        <v>0.53396498455200803</v>
      </c>
      <c r="I25" s="2">
        <v>0.53094841268086901</v>
      </c>
      <c r="J25" s="2">
        <v>0.52816628725825998</v>
      </c>
      <c r="K25" s="2">
        <v>0.52108221462089799</v>
      </c>
      <c r="L25" s="2">
        <v>0.51778972004534096</v>
      </c>
      <c r="M25" s="2">
        <v>0.51553876878982796</v>
      </c>
      <c r="N25" s="2">
        <v>0.51123010400505697</v>
      </c>
      <c r="O25" s="2">
        <v>0.50630431869026904</v>
      </c>
    </row>
    <row r="26" spans="1:15" x14ac:dyDescent="0.3">
      <c r="A26" s="8" t="s">
        <v>14</v>
      </c>
      <c r="B26" s="8" t="s">
        <v>57</v>
      </c>
      <c r="C26" s="2">
        <v>0.474262397991212</v>
      </c>
      <c r="D26" s="2">
        <v>0.47999386785221498</v>
      </c>
      <c r="E26" s="2">
        <v>0.49061420633728797</v>
      </c>
      <c r="F26" s="2">
        <v>0.49449743213499597</v>
      </c>
      <c r="G26" s="2">
        <v>0.49780359926314299</v>
      </c>
      <c r="H26" s="2">
        <v>0.49745634538704803</v>
      </c>
      <c r="I26" s="2">
        <v>0.50099694270902595</v>
      </c>
      <c r="J26" s="2">
        <v>0.50611561735547805</v>
      </c>
      <c r="K26" s="2">
        <v>0.51297931216234005</v>
      </c>
      <c r="L26" s="2">
        <v>0.51599093427348297</v>
      </c>
      <c r="M26" s="2">
        <v>0.52321724709784401</v>
      </c>
      <c r="N26" s="2">
        <v>0.52741544499596005</v>
      </c>
      <c r="O26" s="2">
        <v>0.52454555349951004</v>
      </c>
    </row>
    <row r="27" spans="1:15" x14ac:dyDescent="0.3">
      <c r="A27" s="8" t="s">
        <v>14</v>
      </c>
      <c r="B27" s="8" t="s">
        <v>58</v>
      </c>
      <c r="C27" s="2">
        <v>0.52573760200878805</v>
      </c>
      <c r="D27" s="2">
        <v>0.52000613214778502</v>
      </c>
      <c r="E27" s="2">
        <v>0.50938579366271197</v>
      </c>
      <c r="F27" s="2">
        <v>0.50550256786500403</v>
      </c>
      <c r="G27" s="2">
        <v>0.50219640073685701</v>
      </c>
      <c r="H27" s="2">
        <v>0.50254365461295203</v>
      </c>
      <c r="I27" s="2">
        <v>0.49900305729097399</v>
      </c>
      <c r="J27" s="2">
        <v>0.493884382644522</v>
      </c>
      <c r="K27" s="2">
        <v>0.48702068783766</v>
      </c>
      <c r="L27" s="2">
        <v>0.48400906572651697</v>
      </c>
      <c r="M27" s="2">
        <v>0.47678275290215599</v>
      </c>
      <c r="N27" s="2">
        <v>0.47258455500404001</v>
      </c>
      <c r="O27" s="2">
        <v>0.47545444650049001</v>
      </c>
    </row>
    <row r="28" spans="1:15" x14ac:dyDescent="0.3">
      <c r="A28" s="8" t="s">
        <v>15</v>
      </c>
      <c r="B28" s="8" t="s">
        <v>57</v>
      </c>
      <c r="C28" s="2">
        <v>0.48677966101694897</v>
      </c>
      <c r="D28" s="2">
        <v>0.49212803177154701</v>
      </c>
      <c r="E28" s="2">
        <v>0.499744055097957</v>
      </c>
      <c r="F28" s="2">
        <v>0.50474444189777701</v>
      </c>
      <c r="G28" s="2">
        <v>0.50842985555207698</v>
      </c>
      <c r="H28" s="2">
        <v>0.51450804537061501</v>
      </c>
      <c r="I28" s="2">
        <v>0.51772742995503296</v>
      </c>
      <c r="J28" s="2">
        <v>0.52188026981450297</v>
      </c>
      <c r="K28" s="2">
        <v>0.52857451871079397</v>
      </c>
      <c r="L28" s="2">
        <v>0.53002328675981403</v>
      </c>
      <c r="M28" s="2">
        <v>0.53242027000587</v>
      </c>
      <c r="N28" s="2">
        <v>0.53750529192164098</v>
      </c>
      <c r="O28" s="2">
        <v>0.54358671150364002</v>
      </c>
    </row>
    <row r="29" spans="1:15" x14ac:dyDescent="0.3">
      <c r="A29" s="8" t="s">
        <v>15</v>
      </c>
      <c r="B29" s="8" t="s">
        <v>58</v>
      </c>
      <c r="C29" s="2">
        <v>0.51322033898305097</v>
      </c>
      <c r="D29" s="2">
        <v>0.50787196822845304</v>
      </c>
      <c r="E29" s="2">
        <v>0.50025594490204295</v>
      </c>
      <c r="F29" s="2">
        <v>0.49525555810222299</v>
      </c>
      <c r="G29" s="2">
        <v>0.49157014444792302</v>
      </c>
      <c r="H29" s="2">
        <v>0.48549195462938499</v>
      </c>
      <c r="I29" s="2">
        <v>0.48227257004496699</v>
      </c>
      <c r="J29" s="2">
        <v>0.47811973018549703</v>
      </c>
      <c r="K29" s="2">
        <v>0.47142548128920603</v>
      </c>
      <c r="L29" s="2">
        <v>0.46997671324018597</v>
      </c>
      <c r="M29" s="2">
        <v>0.46757972999413</v>
      </c>
      <c r="N29" s="2">
        <v>0.46249470807835902</v>
      </c>
      <c r="O29" s="2">
        <v>0.45641328849635998</v>
      </c>
    </row>
    <row r="30" spans="1:15" x14ac:dyDescent="0.3">
      <c r="A30" s="8" t="s">
        <v>16</v>
      </c>
      <c r="B30" s="8" t="s">
        <v>57</v>
      </c>
      <c r="C30" s="2">
        <v>0.415543839093927</v>
      </c>
      <c r="D30" s="2">
        <v>0.420433734939759</v>
      </c>
      <c r="E30" s="2">
        <v>0.43082814743896602</v>
      </c>
      <c r="F30" s="2">
        <v>0.43755326200170402</v>
      </c>
      <c r="G30" s="2">
        <v>0.43915343915343902</v>
      </c>
      <c r="H30" s="2">
        <v>0.445188739024169</v>
      </c>
      <c r="I30" s="2">
        <v>0.44881403756282501</v>
      </c>
      <c r="J30" s="2">
        <v>0.448631596896581</v>
      </c>
      <c r="K30" s="2">
        <v>0.454506178173334</v>
      </c>
      <c r="L30" s="2">
        <v>0.45805981035740301</v>
      </c>
      <c r="M30" s="2">
        <v>0.46292690233672901</v>
      </c>
      <c r="N30" s="2">
        <v>0.46659589525831602</v>
      </c>
      <c r="O30" s="2">
        <v>0.46903504560729697</v>
      </c>
    </row>
    <row r="31" spans="1:15" x14ac:dyDescent="0.3">
      <c r="A31" s="8" t="s">
        <v>16</v>
      </c>
      <c r="B31" s="8" t="s">
        <v>58</v>
      </c>
      <c r="C31" s="2">
        <v>0.584456160906073</v>
      </c>
      <c r="D31" s="2">
        <v>0.579566265060241</v>
      </c>
      <c r="E31" s="2">
        <v>0.56917185256103398</v>
      </c>
      <c r="F31" s="2">
        <v>0.56244673799829603</v>
      </c>
      <c r="G31" s="2">
        <v>0.56084656084656104</v>
      </c>
      <c r="H31" s="2">
        <v>0.554811260975831</v>
      </c>
      <c r="I31" s="2">
        <v>0.55118596243717499</v>
      </c>
      <c r="J31" s="2">
        <v>0.55136840310341895</v>
      </c>
      <c r="K31" s="2">
        <v>0.54549382182666595</v>
      </c>
      <c r="L31" s="2">
        <v>0.54194018964259705</v>
      </c>
      <c r="M31" s="2">
        <v>0.53707309766327105</v>
      </c>
      <c r="N31" s="2">
        <v>0.53340410474168398</v>
      </c>
      <c r="O31" s="2">
        <v>0.53096495439270297</v>
      </c>
    </row>
    <row r="32" spans="1:15" x14ac:dyDescent="0.3">
      <c r="A32" s="8" t="s">
        <v>17</v>
      </c>
      <c r="B32" s="8" t="s">
        <v>57</v>
      </c>
      <c r="C32" s="2">
        <v>0.31813872975312202</v>
      </c>
      <c r="D32" s="2">
        <v>0.32513478414859698</v>
      </c>
      <c r="E32" s="2">
        <v>0.33438864628821002</v>
      </c>
      <c r="F32" s="2">
        <v>0.33791070529872702</v>
      </c>
      <c r="G32" s="2">
        <v>0.34411379639786299</v>
      </c>
      <c r="H32" s="2">
        <v>0.34860895109728701</v>
      </c>
      <c r="I32" s="2">
        <v>0.35412401769794599</v>
      </c>
      <c r="J32" s="2">
        <v>0.36097678916827902</v>
      </c>
      <c r="K32" s="2">
        <v>0.371423715370234</v>
      </c>
      <c r="L32" s="2">
        <v>0.37692711064499201</v>
      </c>
      <c r="M32" s="2">
        <v>0.38677130044843</v>
      </c>
      <c r="N32" s="2">
        <v>0.401552509260789</v>
      </c>
      <c r="O32" s="2">
        <v>0.427944971573821</v>
      </c>
    </row>
    <row r="33" spans="1:16" x14ac:dyDescent="0.3">
      <c r="A33" s="8" t="s">
        <v>17</v>
      </c>
      <c r="B33" s="8" t="s">
        <v>58</v>
      </c>
      <c r="C33" s="2">
        <v>0.68186127024687804</v>
      </c>
      <c r="D33" s="2">
        <v>0.67486521585140302</v>
      </c>
      <c r="E33" s="2">
        <v>0.66561135371179003</v>
      </c>
      <c r="F33" s="2">
        <v>0.66208929470127298</v>
      </c>
      <c r="G33" s="2">
        <v>0.65588620360213701</v>
      </c>
      <c r="H33" s="2">
        <v>0.65139104890271304</v>
      </c>
      <c r="I33" s="2">
        <v>0.64587598230205401</v>
      </c>
      <c r="J33" s="2">
        <v>0.63902321083172098</v>
      </c>
      <c r="K33" s="2">
        <v>0.628576284629766</v>
      </c>
      <c r="L33" s="2">
        <v>0.62307288935500804</v>
      </c>
      <c r="M33" s="2">
        <v>0.61322869955157</v>
      </c>
      <c r="N33" s="2">
        <v>0.598447490739211</v>
      </c>
      <c r="O33" s="2">
        <v>0.57205502842617895</v>
      </c>
    </row>
    <row r="34" spans="1:16" x14ac:dyDescent="0.3">
      <c r="A34" s="15"/>
      <c r="B34" s="15"/>
    </row>
    <row r="35" spans="1:16" x14ac:dyDescent="0.3">
      <c r="A35" s="15"/>
      <c r="B35" s="15"/>
    </row>
    <row r="36" spans="1:16" x14ac:dyDescent="0.3">
      <c r="A36" s="15"/>
      <c r="B36" s="13"/>
      <c r="C36" s="18" t="s">
        <v>38</v>
      </c>
      <c r="D36" s="18"/>
      <c r="E36" s="18"/>
      <c r="F36" s="18"/>
      <c r="G36" s="18"/>
      <c r="H36" s="18"/>
      <c r="I36" s="18"/>
      <c r="J36" s="18"/>
      <c r="K36" s="18"/>
      <c r="L36" s="18"/>
      <c r="M36" s="18"/>
      <c r="N36" s="18"/>
      <c r="O36" s="6" t="s">
        <v>39</v>
      </c>
      <c r="P36" s="6" t="s">
        <v>40</v>
      </c>
    </row>
    <row r="37" spans="1:16" x14ac:dyDescent="0.3">
      <c r="A37" s="9" t="s">
        <v>41</v>
      </c>
      <c r="B37" s="9" t="s">
        <v>41</v>
      </c>
      <c r="C37" s="4" t="s">
        <v>19</v>
      </c>
      <c r="D37" s="4" t="s">
        <v>20</v>
      </c>
      <c r="E37" s="4" t="s">
        <v>21</v>
      </c>
      <c r="F37" s="4" t="s">
        <v>22</v>
      </c>
      <c r="G37" s="4" t="s">
        <v>23</v>
      </c>
      <c r="H37" s="4" t="s">
        <v>24</v>
      </c>
      <c r="I37" s="4" t="s">
        <v>25</v>
      </c>
      <c r="J37" s="4" t="s">
        <v>26</v>
      </c>
      <c r="K37" s="4" t="s">
        <v>27</v>
      </c>
      <c r="L37" s="4" t="s">
        <v>28</v>
      </c>
      <c r="M37" s="4" t="s">
        <v>29</v>
      </c>
      <c r="N37" s="4" t="s">
        <v>30</v>
      </c>
      <c r="O37" s="4" t="s">
        <v>31</v>
      </c>
      <c r="P37" s="4" t="s">
        <v>32</v>
      </c>
    </row>
    <row r="38" spans="1:16" x14ac:dyDescent="0.3">
      <c r="A38" s="8" t="s">
        <v>13</v>
      </c>
      <c r="B38" s="8" t="s">
        <v>57</v>
      </c>
      <c r="C38" s="2">
        <v>4.2577237416576499E-2</v>
      </c>
      <c r="D38" s="2">
        <v>3.75065610808097E-2</v>
      </c>
      <c r="E38" s="2">
        <v>4.0703876821556198E-2</v>
      </c>
      <c r="F38" s="2">
        <v>3.7780314078583101E-2</v>
      </c>
      <c r="G38" s="2">
        <v>3.6822435616745197E-2</v>
      </c>
      <c r="H38" s="2">
        <v>4.2055845291061399E-2</v>
      </c>
      <c r="I38" s="2">
        <v>4.51370889452304E-2</v>
      </c>
      <c r="J38" s="2">
        <v>5.0501406824904399E-3</v>
      </c>
      <c r="K38" s="2">
        <v>6.11585672241763E-2</v>
      </c>
      <c r="L38" s="2">
        <v>7.4807210985591593E-2</v>
      </c>
      <c r="M38" s="2">
        <v>7.0694117739613399E-2</v>
      </c>
      <c r="N38" s="2">
        <v>5.5578006862752299E-2</v>
      </c>
      <c r="O38" s="3">
        <v>0.28904062881343801</v>
      </c>
      <c r="P38" s="3">
        <v>0.57999450096233196</v>
      </c>
    </row>
    <row r="39" spans="1:16" x14ac:dyDescent="0.3">
      <c r="A39" s="8" t="s">
        <v>13</v>
      </c>
      <c r="B39" s="8" t="s">
        <v>58</v>
      </c>
      <c r="C39" s="2">
        <v>1.49114196232412E-2</v>
      </c>
      <c r="D39" s="2">
        <v>1.4830508474576299E-2</v>
      </c>
      <c r="E39" s="2">
        <v>1.7627303258600301E-2</v>
      </c>
      <c r="F39" s="2">
        <v>1.7928500071357201E-2</v>
      </c>
      <c r="G39" s="2">
        <v>2.2221832775450801E-2</v>
      </c>
      <c r="H39" s="2">
        <v>2.9505048946493199E-2</v>
      </c>
      <c r="I39" s="2">
        <v>3.3530391340549498E-2</v>
      </c>
      <c r="J39" s="2">
        <v>-2.3097311624384699E-2</v>
      </c>
      <c r="K39" s="2">
        <v>4.7253834735279603E-2</v>
      </c>
      <c r="L39" s="2">
        <v>6.5162611229230602E-2</v>
      </c>
      <c r="M39" s="2">
        <v>5.2386056999223697E-2</v>
      </c>
      <c r="N39" s="2">
        <v>3.4976923239035902E-2</v>
      </c>
      <c r="O39" s="3">
        <v>0.214992577931717</v>
      </c>
      <c r="P39" s="3">
        <v>0.33729690478351598</v>
      </c>
    </row>
    <row r="40" spans="1:16" x14ac:dyDescent="0.3">
      <c r="A40" s="8" t="s">
        <v>14</v>
      </c>
      <c r="B40" s="8" t="s">
        <v>57</v>
      </c>
      <c r="C40" s="2">
        <v>3.6068828590337498E-2</v>
      </c>
      <c r="D40" s="2">
        <v>4.3436601724688599E-2</v>
      </c>
      <c r="E40" s="2">
        <v>3.1527395163758798E-2</v>
      </c>
      <c r="F40" s="2">
        <v>4.2433234421364999E-2</v>
      </c>
      <c r="G40" s="2">
        <v>2.9888983774551701E-2</v>
      </c>
      <c r="H40" s="2">
        <v>4.1735765616362601E-2</v>
      </c>
      <c r="I40" s="2">
        <v>4.29822234014327E-2</v>
      </c>
      <c r="J40" s="2">
        <v>-9.6667514627321299E-3</v>
      </c>
      <c r="K40" s="2">
        <v>5.2658618032365802E-2</v>
      </c>
      <c r="L40" s="2">
        <v>7.7842850170815006E-2</v>
      </c>
      <c r="M40" s="2">
        <v>3.4412497170024897E-2</v>
      </c>
      <c r="N40" s="2">
        <v>5.4716568176843901E-2</v>
      </c>
      <c r="O40" s="3">
        <v>0.237862830721808</v>
      </c>
      <c r="P40" s="3">
        <v>0.47505356596265702</v>
      </c>
    </row>
    <row r="41" spans="1:16" x14ac:dyDescent="0.3">
      <c r="A41" s="8" t="s">
        <v>14</v>
      </c>
      <c r="B41" s="8" t="s">
        <v>58</v>
      </c>
      <c r="C41" s="2">
        <v>1.25373134328358E-2</v>
      </c>
      <c r="D41" s="2">
        <v>0</v>
      </c>
      <c r="E41" s="2">
        <v>1.5625E-2</v>
      </c>
      <c r="F41" s="2">
        <v>2.8737300435413601E-2</v>
      </c>
      <c r="G41" s="2">
        <v>3.1320541760722298E-2</v>
      </c>
      <c r="H41" s="2">
        <v>2.7086183310533501E-2</v>
      </c>
      <c r="I41" s="2">
        <v>2.1843367075119899E-2</v>
      </c>
      <c r="J41" s="2">
        <v>-3.6496350364963501E-2</v>
      </c>
      <c r="K41" s="2">
        <v>4.0043290043289999E-2</v>
      </c>
      <c r="L41" s="2">
        <v>4.7086368366285103E-2</v>
      </c>
      <c r="M41" s="2">
        <v>1.7142857142857099E-2</v>
      </c>
      <c r="N41" s="2">
        <v>6.6927210552027397E-2</v>
      </c>
      <c r="O41" s="3">
        <v>0.18181818181818199</v>
      </c>
      <c r="P41" s="3">
        <v>0.28773584905660399</v>
      </c>
    </row>
    <row r="42" spans="1:16" x14ac:dyDescent="0.3">
      <c r="A42" s="8" t="s">
        <v>15</v>
      </c>
      <c r="B42" s="8" t="s">
        <v>57</v>
      </c>
      <c r="C42" s="2">
        <v>3.5515320334261802E-2</v>
      </c>
      <c r="D42" s="2">
        <v>3.1703333653568998E-2</v>
      </c>
      <c r="E42" s="2">
        <v>2.5328242853152098E-2</v>
      </c>
      <c r="F42" s="2">
        <v>3.2512941603850702E-2</v>
      </c>
      <c r="G42" s="2">
        <v>2.9378133520978102E-2</v>
      </c>
      <c r="H42" s="2">
        <v>2.3156455609672701E-2</v>
      </c>
      <c r="I42" s="2">
        <v>3.3823283781526603E-2</v>
      </c>
      <c r="J42" s="2">
        <v>-1.3005897083770901E-2</v>
      </c>
      <c r="K42" s="2">
        <v>4.3214928793583199E-2</v>
      </c>
      <c r="L42" s="2">
        <v>6.7472148124901904E-2</v>
      </c>
      <c r="M42" s="2">
        <v>2.6458915184477402E-2</v>
      </c>
      <c r="N42" s="2">
        <v>5.3272232564800202E-2</v>
      </c>
      <c r="O42" s="3">
        <v>0.20396136847274501</v>
      </c>
      <c r="P42" s="3">
        <v>0.36977372194803998</v>
      </c>
    </row>
    <row r="43" spans="1:16" x14ac:dyDescent="0.3">
      <c r="A43" s="8" t="s">
        <v>15</v>
      </c>
      <c r="B43" s="8" t="s">
        <v>58</v>
      </c>
      <c r="C43" s="2">
        <v>1.35874693338366E-2</v>
      </c>
      <c r="D43" s="2">
        <v>7.44740271830199E-4</v>
      </c>
      <c r="E43" s="2">
        <v>5.0232558139534896E-3</v>
      </c>
      <c r="F43" s="2">
        <v>1.74009626064421E-2</v>
      </c>
      <c r="G43" s="2">
        <v>4.6397379912663803E-3</v>
      </c>
      <c r="H43" s="2">
        <v>1.00516164085846E-2</v>
      </c>
      <c r="I43" s="2">
        <v>1.6765285996055201E-2</v>
      </c>
      <c r="J43" s="2">
        <v>-3.9149986773653098E-2</v>
      </c>
      <c r="K43" s="2">
        <v>3.7166192530054099E-2</v>
      </c>
      <c r="L43" s="2">
        <v>5.7246505043355198E-2</v>
      </c>
      <c r="M43" s="2">
        <v>5.6908527910285401E-3</v>
      </c>
      <c r="N43" s="2">
        <v>2.77939585587085E-2</v>
      </c>
      <c r="O43" s="3">
        <v>0.13343121960172499</v>
      </c>
      <c r="P43" s="3">
        <v>0.14893023255814</v>
      </c>
    </row>
    <row r="44" spans="1:16" x14ac:dyDescent="0.3">
      <c r="A44" s="8" t="s">
        <v>16</v>
      </c>
      <c r="B44" s="8" t="s">
        <v>57</v>
      </c>
      <c r="C44" s="2">
        <v>2.4906015037594001E-2</v>
      </c>
      <c r="D44" s="2">
        <v>3.1636863823933999E-2</v>
      </c>
      <c r="E44" s="2">
        <v>2.68888888888889E-2</v>
      </c>
      <c r="F44" s="2">
        <v>2.3804371348193E-2</v>
      </c>
      <c r="G44" s="2">
        <v>3.9526527161276699E-2</v>
      </c>
      <c r="H44" s="2">
        <v>3.4973566490443302E-2</v>
      </c>
      <c r="I44" s="2">
        <v>3.37917485265226E-2</v>
      </c>
      <c r="J44" s="2">
        <v>-3.8008361839604702E-4</v>
      </c>
      <c r="K44" s="2">
        <v>7.4524714828897304E-2</v>
      </c>
      <c r="L44" s="2">
        <v>9.35951875442321E-2</v>
      </c>
      <c r="M44" s="2">
        <v>6.6655880925416605E-2</v>
      </c>
      <c r="N44" s="2">
        <v>3.7312300925223703E-2</v>
      </c>
      <c r="O44" s="3">
        <v>0.30019011406844098</v>
      </c>
      <c r="P44" s="3">
        <v>0.51977777777777801</v>
      </c>
    </row>
    <row r="45" spans="1:16" x14ac:dyDescent="0.3">
      <c r="A45" s="8" t="s">
        <v>16</v>
      </c>
      <c r="B45" s="8" t="s">
        <v>58</v>
      </c>
      <c r="C45" s="2">
        <v>4.51052455730037E-3</v>
      </c>
      <c r="D45" s="2">
        <v>-1.1308830866456E-2</v>
      </c>
      <c r="E45" s="2">
        <v>-8.4104289318755296E-4</v>
      </c>
      <c r="F45" s="2">
        <v>1.7171717171717199E-2</v>
      </c>
      <c r="G45" s="2">
        <v>1.4399205561072499E-2</v>
      </c>
      <c r="H45" s="2">
        <v>1.9905367922989099E-2</v>
      </c>
      <c r="I45" s="2">
        <v>3.4554471284594497E-2</v>
      </c>
      <c r="J45" s="2">
        <v>-2.3813205504870899E-2</v>
      </c>
      <c r="K45" s="2">
        <v>5.9242832250910801E-2</v>
      </c>
      <c r="L45" s="2">
        <v>7.2379243307910901E-2</v>
      </c>
      <c r="M45" s="2">
        <v>5.1038906707572197E-2</v>
      </c>
      <c r="N45" s="2">
        <v>2.71991508557782E-2</v>
      </c>
      <c r="O45" s="3">
        <v>0.226358308252812</v>
      </c>
      <c r="P45" s="3">
        <v>0.30227081581160598</v>
      </c>
    </row>
    <row r="46" spans="1:16" x14ac:dyDescent="0.3">
      <c r="A46" s="8" t="s">
        <v>17</v>
      </c>
      <c r="B46" s="8" t="s">
        <v>57</v>
      </c>
      <c r="C46" s="2">
        <v>7.0345899727944E-2</v>
      </c>
      <c r="D46" s="2">
        <v>0.112200435729847</v>
      </c>
      <c r="E46" s="2">
        <v>2.296223745783E-2</v>
      </c>
      <c r="F46" s="2">
        <v>3.4574468085106398E-2</v>
      </c>
      <c r="G46" s="2">
        <v>3.7223650385604101E-2</v>
      </c>
      <c r="H46" s="2">
        <v>6.3249727371864795E-2</v>
      </c>
      <c r="I46" s="2">
        <v>0.113659673659674</v>
      </c>
      <c r="J46" s="2">
        <v>9.7789685197588794E-2</v>
      </c>
      <c r="K46" s="2">
        <v>9.6400244051250805E-2</v>
      </c>
      <c r="L46" s="2">
        <v>3.1928213689482503E-2</v>
      </c>
      <c r="M46" s="2">
        <v>0.147219413549039</v>
      </c>
      <c r="N46" s="2">
        <v>0.29590457723720498</v>
      </c>
      <c r="O46" s="3">
        <v>0.68204697986577201</v>
      </c>
      <c r="P46" s="3">
        <v>1.4001523560779201</v>
      </c>
    </row>
    <row r="47" spans="1:16" x14ac:dyDescent="0.3">
      <c r="A47" s="8" t="s">
        <v>17</v>
      </c>
      <c r="B47" s="8" t="s">
        <v>58</v>
      </c>
      <c r="C47" s="2">
        <v>3.65691489361702E-2</v>
      </c>
      <c r="D47" s="2">
        <v>6.6592804245145507E-2</v>
      </c>
      <c r="E47" s="2">
        <v>6.9433054507681401E-3</v>
      </c>
      <c r="F47" s="2">
        <v>6.4067759800195499E-3</v>
      </c>
      <c r="G47" s="2">
        <v>1.68321104876996E-2</v>
      </c>
      <c r="H47" s="2">
        <v>3.7828947368421101E-2</v>
      </c>
      <c r="I47" s="2">
        <v>8.09263330095598E-2</v>
      </c>
      <c r="J47" s="2">
        <v>4.9470298902762E-2</v>
      </c>
      <c r="K47" s="2">
        <v>7.0932852636322694E-2</v>
      </c>
      <c r="L47" s="2">
        <v>-1.02255512539976E-2</v>
      </c>
      <c r="M47" s="2">
        <v>7.8355512095574203E-2</v>
      </c>
      <c r="N47" s="2">
        <v>0.16235609525311501</v>
      </c>
      <c r="O47" s="3">
        <v>0.32861649391617798</v>
      </c>
      <c r="P47" s="3">
        <v>0.611830955114537</v>
      </c>
    </row>
    <row r="48" spans="1:16" x14ac:dyDescent="0.3">
      <c r="A48" s="11" t="s">
        <v>18</v>
      </c>
      <c r="B48" s="11" t="s">
        <v>18</v>
      </c>
      <c r="C48" s="3">
        <v>2.8140850758856601E-2</v>
      </c>
      <c r="D48" s="3">
        <v>2.89226598063607E-2</v>
      </c>
      <c r="E48" s="3">
        <v>2.4624955084441201E-2</v>
      </c>
      <c r="F48" s="3">
        <v>2.5673340712409599E-2</v>
      </c>
      <c r="G48" s="3">
        <v>2.74276555961179E-2</v>
      </c>
      <c r="H48" s="3">
        <v>3.4668395291116101E-2</v>
      </c>
      <c r="I48" s="3">
        <v>4.3025090710507002E-2</v>
      </c>
      <c r="J48" s="3">
        <v>-3.3149277750474599E-3</v>
      </c>
      <c r="K48" s="3">
        <v>5.6193137321254201E-2</v>
      </c>
      <c r="L48" s="3">
        <v>6.2119533874644098E-2</v>
      </c>
      <c r="M48" s="3">
        <v>6.18419275973121E-2</v>
      </c>
      <c r="N48" s="3">
        <v>6.4257441011669206E-2</v>
      </c>
      <c r="O48" s="3">
        <v>0.26771988513859801</v>
      </c>
      <c r="P48" s="3">
        <v>0.47232078692058899</v>
      </c>
    </row>
    <row r="49" spans="1:2" x14ac:dyDescent="0.3">
      <c r="A49" s="15"/>
      <c r="B49" s="15"/>
    </row>
    <row r="50" spans="1:2" x14ac:dyDescent="0.3">
      <c r="A50" s="13" t="s">
        <v>42</v>
      </c>
      <c r="B50" s="15"/>
    </row>
    <row r="51" spans="1:2" x14ac:dyDescent="0.3">
      <c r="A51" s="14" t="s">
        <v>43</v>
      </c>
      <c r="B51" s="15"/>
    </row>
    <row r="52" spans="1:2" x14ac:dyDescent="0.3">
      <c r="A52" s="14" t="s">
        <v>44</v>
      </c>
      <c r="B52" s="15"/>
    </row>
    <row r="53" spans="1:2" x14ac:dyDescent="0.3">
      <c r="A53" s="14" t="s">
        <v>45</v>
      </c>
      <c r="B53" s="15"/>
    </row>
    <row r="54" spans="1:2" x14ac:dyDescent="0.3">
      <c r="A54" s="14" t="s">
        <v>46</v>
      </c>
      <c r="B54" s="15"/>
    </row>
    <row r="55" spans="1:2" x14ac:dyDescent="0.3">
      <c r="A55" s="14" t="s">
        <v>47</v>
      </c>
      <c r="B55" s="15"/>
    </row>
    <row r="56" spans="1:2" x14ac:dyDescent="0.3">
      <c r="A56" s="14" t="s">
        <v>61</v>
      </c>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22:O22"/>
    <mergeCell ref="C36:N3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181</v>
      </c>
      <c r="B1" s="15"/>
    </row>
    <row r="2" spans="1:15" ht="15.6" x14ac:dyDescent="0.3">
      <c r="A2" s="12" t="s">
        <v>176</v>
      </c>
      <c r="B2" s="15"/>
    </row>
    <row r="3" spans="1:15" ht="15.6" x14ac:dyDescent="0.3">
      <c r="A3" s="12" t="s">
        <v>35</v>
      </c>
      <c r="B3" s="15"/>
    </row>
    <row r="4" spans="1:15" ht="15.6" x14ac:dyDescent="0.3">
      <c r="A4" s="12" t="s">
        <v>87</v>
      </c>
      <c r="B4" s="15"/>
    </row>
    <row r="5" spans="1:15" x14ac:dyDescent="0.3">
      <c r="A5" s="15"/>
      <c r="B5" s="15"/>
    </row>
    <row r="6" spans="1:15" x14ac:dyDescent="0.3">
      <c r="A6" s="16" t="str">
        <f>HYPERLINK("#'Table of contents'!A50",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81</v>
      </c>
      <c r="C9" s="1">
        <v>12381</v>
      </c>
      <c r="D9" s="1">
        <v>12966</v>
      </c>
      <c r="E9" s="1">
        <v>12832</v>
      </c>
      <c r="F9" s="1">
        <v>13143</v>
      </c>
      <c r="G9" s="1">
        <v>13464</v>
      </c>
      <c r="H9" s="1">
        <v>14234</v>
      </c>
      <c r="I9" s="1">
        <v>15081</v>
      </c>
      <c r="J9" s="1">
        <v>16638</v>
      </c>
      <c r="K9" s="1">
        <v>18083</v>
      </c>
      <c r="L9" s="1">
        <v>19905</v>
      </c>
      <c r="M9" s="1">
        <v>23529</v>
      </c>
      <c r="N9" s="1">
        <v>27592</v>
      </c>
      <c r="O9" s="1">
        <v>29140</v>
      </c>
    </row>
    <row r="10" spans="1:15" x14ac:dyDescent="0.3">
      <c r="A10" s="7" t="s">
        <v>13</v>
      </c>
      <c r="B10" s="7" t="s">
        <v>82</v>
      </c>
      <c r="C10" s="1">
        <v>2533</v>
      </c>
      <c r="D10" s="1">
        <v>2632</v>
      </c>
      <c r="E10" s="1">
        <v>2667</v>
      </c>
      <c r="F10" s="1">
        <v>2725</v>
      </c>
      <c r="G10" s="1">
        <v>2821</v>
      </c>
      <c r="H10" s="1">
        <v>3156</v>
      </c>
      <c r="I10" s="1">
        <v>3639</v>
      </c>
      <c r="J10" s="1">
        <v>4070</v>
      </c>
      <c r="K10" s="1">
        <v>4389</v>
      </c>
      <c r="L10" s="1">
        <v>5017</v>
      </c>
      <c r="M10" s="1">
        <v>6126</v>
      </c>
      <c r="N10" s="1">
        <v>7045</v>
      </c>
      <c r="O10" s="1">
        <v>7635</v>
      </c>
    </row>
    <row r="11" spans="1:15" x14ac:dyDescent="0.3">
      <c r="A11" s="7" t="s">
        <v>13</v>
      </c>
      <c r="B11" s="7" t="s">
        <v>83</v>
      </c>
      <c r="C11" s="1">
        <v>780</v>
      </c>
      <c r="D11" s="1">
        <v>893</v>
      </c>
      <c r="E11" s="1">
        <v>924</v>
      </c>
      <c r="F11" s="1">
        <v>936</v>
      </c>
      <c r="G11" s="1">
        <v>964</v>
      </c>
      <c r="H11" s="1">
        <v>1117</v>
      </c>
      <c r="I11" s="1">
        <v>1139</v>
      </c>
      <c r="J11" s="1">
        <v>1249</v>
      </c>
      <c r="K11" s="1">
        <v>1410</v>
      </c>
      <c r="L11" s="1">
        <v>1508</v>
      </c>
      <c r="M11" s="1">
        <v>1612</v>
      </c>
      <c r="N11" s="1">
        <v>1720</v>
      </c>
      <c r="O11" s="1">
        <v>1778</v>
      </c>
    </row>
    <row r="12" spans="1:15" x14ac:dyDescent="0.3">
      <c r="A12" s="7" t="s">
        <v>13</v>
      </c>
      <c r="B12" s="7" t="s">
        <v>84</v>
      </c>
      <c r="C12" s="1">
        <v>11523</v>
      </c>
      <c r="D12" s="1">
        <v>12600</v>
      </c>
      <c r="E12" s="1">
        <v>12399</v>
      </c>
      <c r="F12" s="1">
        <v>12363</v>
      </c>
      <c r="G12" s="1">
        <v>12511</v>
      </c>
      <c r="H12" s="1">
        <v>13273</v>
      </c>
      <c r="I12" s="1">
        <v>13504</v>
      </c>
      <c r="J12" s="1">
        <v>14041</v>
      </c>
      <c r="K12" s="1">
        <v>14807</v>
      </c>
      <c r="L12" s="1">
        <v>14804</v>
      </c>
      <c r="M12" s="1">
        <v>15167</v>
      </c>
      <c r="N12" s="1">
        <v>15567</v>
      </c>
      <c r="O12" s="1">
        <v>14897</v>
      </c>
    </row>
    <row r="13" spans="1:15" x14ac:dyDescent="0.3">
      <c r="A13" s="7" t="s">
        <v>13</v>
      </c>
      <c r="B13" s="7" t="s">
        <v>17</v>
      </c>
      <c r="C13" s="1">
        <v>1952</v>
      </c>
      <c r="D13" s="1">
        <v>2043</v>
      </c>
      <c r="E13" s="1">
        <v>2150</v>
      </c>
      <c r="F13" s="1">
        <v>2271</v>
      </c>
      <c r="G13" s="1">
        <v>2414</v>
      </c>
      <c r="H13" s="1">
        <v>2658</v>
      </c>
      <c r="I13" s="1">
        <v>3032</v>
      </c>
      <c r="J13" s="1">
        <v>3684</v>
      </c>
      <c r="K13" s="1">
        <v>4308</v>
      </c>
      <c r="L13" s="1">
        <v>4941</v>
      </c>
      <c r="M13" s="1">
        <v>5643</v>
      </c>
      <c r="N13" s="1">
        <v>6506</v>
      </c>
      <c r="O13" s="1">
        <v>6714</v>
      </c>
    </row>
    <row r="14" spans="1:15" x14ac:dyDescent="0.3">
      <c r="A14" s="7" t="s">
        <v>13</v>
      </c>
      <c r="B14" s="7" t="s">
        <v>85</v>
      </c>
      <c r="C14" s="1">
        <v>3594</v>
      </c>
      <c r="D14" s="1">
        <v>3396</v>
      </c>
      <c r="E14" s="1">
        <v>2974</v>
      </c>
      <c r="F14" s="1">
        <v>2635</v>
      </c>
      <c r="G14" s="1">
        <v>2540</v>
      </c>
      <c r="H14" s="1">
        <v>2522</v>
      </c>
      <c r="I14" s="1">
        <v>2489</v>
      </c>
      <c r="J14" s="1">
        <v>2585</v>
      </c>
      <c r="K14" s="1">
        <v>2727</v>
      </c>
      <c r="L14" s="1">
        <v>2879</v>
      </c>
      <c r="M14" s="1">
        <v>2848</v>
      </c>
      <c r="N14" s="1">
        <v>2969</v>
      </c>
      <c r="O14" s="1">
        <v>2878</v>
      </c>
    </row>
    <row r="15" spans="1:15" x14ac:dyDescent="0.3">
      <c r="A15" s="7" t="s">
        <v>14</v>
      </c>
      <c r="B15" s="7" t="s">
        <v>81</v>
      </c>
      <c r="C15" s="1">
        <v>134</v>
      </c>
      <c r="D15" s="1">
        <v>129</v>
      </c>
      <c r="E15" s="1">
        <v>118</v>
      </c>
      <c r="F15" s="1">
        <v>122</v>
      </c>
      <c r="G15" s="1">
        <v>119</v>
      </c>
      <c r="H15" s="1">
        <v>116</v>
      </c>
      <c r="I15" s="1">
        <v>132</v>
      </c>
      <c r="J15" s="1">
        <v>138</v>
      </c>
      <c r="K15" s="1">
        <v>157</v>
      </c>
      <c r="L15" s="1">
        <v>181</v>
      </c>
      <c r="M15" s="1">
        <v>206</v>
      </c>
      <c r="N15" s="1">
        <v>295</v>
      </c>
      <c r="O15" s="1">
        <v>283</v>
      </c>
    </row>
    <row r="16" spans="1:15" x14ac:dyDescent="0.3">
      <c r="A16" s="7" t="s">
        <v>14</v>
      </c>
      <c r="B16" s="7" t="s">
        <v>82</v>
      </c>
      <c r="C16" s="1">
        <v>18</v>
      </c>
      <c r="D16" s="1">
        <v>23</v>
      </c>
      <c r="E16" s="1">
        <v>21</v>
      </c>
      <c r="F16" s="1">
        <v>23</v>
      </c>
      <c r="G16" s="1">
        <v>31</v>
      </c>
      <c r="H16" s="1">
        <v>28</v>
      </c>
      <c r="I16" s="1">
        <v>37</v>
      </c>
      <c r="J16" s="1">
        <v>66</v>
      </c>
      <c r="K16" s="1">
        <v>64</v>
      </c>
      <c r="L16" s="1">
        <v>68</v>
      </c>
      <c r="M16" s="1">
        <v>64</v>
      </c>
      <c r="N16" s="1">
        <v>85</v>
      </c>
      <c r="O16" s="1">
        <v>98</v>
      </c>
    </row>
    <row r="17" spans="1:15" x14ac:dyDescent="0.3">
      <c r="A17" s="7" t="s">
        <v>14</v>
      </c>
      <c r="B17" s="7" t="s">
        <v>83</v>
      </c>
      <c r="C17" s="1">
        <v>10</v>
      </c>
      <c r="D17" s="1">
        <v>8</v>
      </c>
      <c r="E17" s="1">
        <v>10</v>
      </c>
      <c r="F17" s="1">
        <v>10</v>
      </c>
      <c r="G17" s="1">
        <v>12</v>
      </c>
      <c r="H17" s="1">
        <v>12</v>
      </c>
      <c r="I17" s="1">
        <v>15</v>
      </c>
      <c r="J17" s="1">
        <v>20</v>
      </c>
      <c r="K17" s="1">
        <v>15</v>
      </c>
      <c r="L17" s="1">
        <v>21</v>
      </c>
      <c r="M17" s="1">
        <v>21</v>
      </c>
      <c r="N17" s="1">
        <v>20</v>
      </c>
      <c r="O17" s="1">
        <v>23</v>
      </c>
    </row>
    <row r="18" spans="1:15" x14ac:dyDescent="0.3">
      <c r="A18" s="7" t="s">
        <v>14</v>
      </c>
      <c r="B18" s="7" t="s">
        <v>84</v>
      </c>
      <c r="C18" s="1">
        <v>593</v>
      </c>
      <c r="D18" s="1">
        <v>637</v>
      </c>
      <c r="E18" s="1">
        <v>657</v>
      </c>
      <c r="F18" s="1">
        <v>677</v>
      </c>
      <c r="G18" s="1">
        <v>719</v>
      </c>
      <c r="H18" s="1">
        <v>768</v>
      </c>
      <c r="I18" s="1">
        <v>838</v>
      </c>
      <c r="J18" s="1">
        <v>848</v>
      </c>
      <c r="K18" s="1">
        <v>959</v>
      </c>
      <c r="L18" s="1">
        <v>1004</v>
      </c>
      <c r="M18" s="1">
        <v>1049</v>
      </c>
      <c r="N18" s="1">
        <v>1049</v>
      </c>
      <c r="O18" s="1">
        <v>1087</v>
      </c>
    </row>
    <row r="19" spans="1:15" x14ac:dyDescent="0.3">
      <c r="A19" s="7" t="s">
        <v>14</v>
      </c>
      <c r="B19" s="7" t="s">
        <v>17</v>
      </c>
      <c r="C19" s="1">
        <v>20</v>
      </c>
      <c r="D19" s="1">
        <v>21</v>
      </c>
      <c r="E19" s="1">
        <v>17</v>
      </c>
      <c r="F19" s="1">
        <v>20</v>
      </c>
      <c r="G19" s="1">
        <v>27</v>
      </c>
      <c r="H19" s="1">
        <v>23</v>
      </c>
      <c r="I19" s="1">
        <v>32</v>
      </c>
      <c r="J19" s="1">
        <v>42</v>
      </c>
      <c r="K19" s="1">
        <v>42</v>
      </c>
      <c r="L19" s="1">
        <v>52</v>
      </c>
      <c r="M19" s="1">
        <v>67</v>
      </c>
      <c r="N19" s="1">
        <v>77</v>
      </c>
      <c r="O19" s="1">
        <v>96</v>
      </c>
    </row>
    <row r="20" spans="1:15" x14ac:dyDescent="0.3">
      <c r="A20" s="7" t="s">
        <v>14</v>
      </c>
      <c r="B20" s="7" t="s">
        <v>85</v>
      </c>
      <c r="C20" s="1">
        <v>141</v>
      </c>
      <c r="D20" s="1">
        <v>138</v>
      </c>
      <c r="E20" s="1">
        <v>120</v>
      </c>
      <c r="F20" s="1">
        <v>102</v>
      </c>
      <c r="G20" s="1">
        <v>97</v>
      </c>
      <c r="H20" s="1">
        <v>94</v>
      </c>
      <c r="I20" s="1">
        <v>92</v>
      </c>
      <c r="J20" s="1">
        <v>89</v>
      </c>
      <c r="K20" s="1">
        <v>92</v>
      </c>
      <c r="L20" s="1">
        <v>104</v>
      </c>
      <c r="M20" s="1">
        <v>84</v>
      </c>
      <c r="N20" s="1">
        <v>72</v>
      </c>
      <c r="O20" s="1">
        <v>72</v>
      </c>
    </row>
    <row r="21" spans="1:15" x14ac:dyDescent="0.3">
      <c r="A21" s="7" t="s">
        <v>15</v>
      </c>
      <c r="B21" s="7" t="s">
        <v>81</v>
      </c>
      <c r="C21" s="1">
        <v>496</v>
      </c>
      <c r="D21" s="1">
        <v>540</v>
      </c>
      <c r="E21" s="1">
        <v>526</v>
      </c>
      <c r="F21" s="1">
        <v>506</v>
      </c>
      <c r="G21" s="1">
        <v>502</v>
      </c>
      <c r="H21" s="1">
        <v>544</v>
      </c>
      <c r="I21" s="1">
        <v>526</v>
      </c>
      <c r="J21" s="1">
        <v>564</v>
      </c>
      <c r="K21" s="1">
        <v>622</v>
      </c>
      <c r="L21" s="1">
        <v>714</v>
      </c>
      <c r="M21" s="1">
        <v>867</v>
      </c>
      <c r="N21" s="1">
        <v>1021</v>
      </c>
      <c r="O21" s="1">
        <v>940</v>
      </c>
    </row>
    <row r="22" spans="1:15" x14ac:dyDescent="0.3">
      <c r="A22" s="7" t="s">
        <v>15</v>
      </c>
      <c r="B22" s="7" t="s">
        <v>82</v>
      </c>
      <c r="C22" s="1">
        <v>91</v>
      </c>
      <c r="D22" s="1">
        <v>99</v>
      </c>
      <c r="E22" s="1">
        <v>102</v>
      </c>
      <c r="F22" s="1">
        <v>101</v>
      </c>
      <c r="G22" s="1">
        <v>109</v>
      </c>
      <c r="H22" s="1">
        <v>103</v>
      </c>
      <c r="I22" s="1">
        <v>109</v>
      </c>
      <c r="J22" s="1">
        <v>124</v>
      </c>
      <c r="K22" s="1">
        <v>141</v>
      </c>
      <c r="L22" s="1">
        <v>163</v>
      </c>
      <c r="M22" s="1">
        <v>211</v>
      </c>
      <c r="N22" s="1">
        <v>248</v>
      </c>
      <c r="O22" s="1">
        <v>270</v>
      </c>
    </row>
    <row r="23" spans="1:15" x14ac:dyDescent="0.3">
      <c r="A23" s="7" t="s">
        <v>15</v>
      </c>
      <c r="B23" s="7" t="s">
        <v>83</v>
      </c>
      <c r="C23" s="1">
        <v>45</v>
      </c>
      <c r="D23" s="1">
        <v>49</v>
      </c>
      <c r="E23" s="1">
        <v>46</v>
      </c>
      <c r="F23" s="1">
        <v>50</v>
      </c>
      <c r="G23" s="1">
        <v>56</v>
      </c>
      <c r="H23" s="1">
        <v>63</v>
      </c>
      <c r="I23" s="1">
        <v>68</v>
      </c>
      <c r="J23" s="1">
        <v>85</v>
      </c>
      <c r="K23" s="1">
        <v>83</v>
      </c>
      <c r="L23" s="1">
        <v>95</v>
      </c>
      <c r="M23" s="1">
        <v>97</v>
      </c>
      <c r="N23" s="1">
        <v>108</v>
      </c>
      <c r="O23" s="1">
        <v>101</v>
      </c>
    </row>
    <row r="24" spans="1:15" x14ac:dyDescent="0.3">
      <c r="A24" s="7" t="s">
        <v>15</v>
      </c>
      <c r="B24" s="7" t="s">
        <v>84</v>
      </c>
      <c r="C24" s="1">
        <v>1331</v>
      </c>
      <c r="D24" s="1">
        <v>1388</v>
      </c>
      <c r="E24" s="1">
        <v>1361</v>
      </c>
      <c r="F24" s="1">
        <v>1349</v>
      </c>
      <c r="G24" s="1">
        <v>1437</v>
      </c>
      <c r="H24" s="1">
        <v>1520</v>
      </c>
      <c r="I24" s="1">
        <v>1592</v>
      </c>
      <c r="J24" s="1">
        <v>1661</v>
      </c>
      <c r="K24" s="1">
        <v>1861</v>
      </c>
      <c r="L24" s="1">
        <v>1835</v>
      </c>
      <c r="M24" s="1">
        <v>1840</v>
      </c>
      <c r="N24" s="1">
        <v>1864</v>
      </c>
      <c r="O24" s="1">
        <v>1906</v>
      </c>
    </row>
    <row r="25" spans="1:15" x14ac:dyDescent="0.3">
      <c r="A25" s="7" t="s">
        <v>15</v>
      </c>
      <c r="B25" s="7" t="s">
        <v>17</v>
      </c>
      <c r="C25" s="1">
        <v>101</v>
      </c>
      <c r="D25" s="1">
        <v>118</v>
      </c>
      <c r="E25" s="1">
        <v>112</v>
      </c>
      <c r="F25" s="1">
        <v>101</v>
      </c>
      <c r="G25" s="1">
        <v>102</v>
      </c>
      <c r="H25" s="1">
        <v>95</v>
      </c>
      <c r="I25" s="1">
        <v>104</v>
      </c>
      <c r="J25" s="1">
        <v>121</v>
      </c>
      <c r="K25" s="1">
        <v>147</v>
      </c>
      <c r="L25" s="1">
        <v>158</v>
      </c>
      <c r="M25" s="1">
        <v>203</v>
      </c>
      <c r="N25" s="1">
        <v>225</v>
      </c>
      <c r="O25" s="1">
        <v>227</v>
      </c>
    </row>
    <row r="26" spans="1:15" x14ac:dyDescent="0.3">
      <c r="A26" s="7" t="s">
        <v>15</v>
      </c>
      <c r="B26" s="7" t="s">
        <v>85</v>
      </c>
      <c r="C26" s="1">
        <v>420</v>
      </c>
      <c r="D26" s="1">
        <v>373</v>
      </c>
      <c r="E26" s="1">
        <v>320</v>
      </c>
      <c r="F26" s="1">
        <v>308</v>
      </c>
      <c r="G26" s="1">
        <v>279</v>
      </c>
      <c r="H26" s="1">
        <v>259</v>
      </c>
      <c r="I26" s="1">
        <v>241</v>
      </c>
      <c r="J26" s="1">
        <v>245</v>
      </c>
      <c r="K26" s="1">
        <v>258</v>
      </c>
      <c r="L26" s="1">
        <v>251</v>
      </c>
      <c r="M26" s="1">
        <v>225</v>
      </c>
      <c r="N26" s="1">
        <v>199</v>
      </c>
      <c r="O26" s="1">
        <v>193</v>
      </c>
    </row>
    <row r="27" spans="1:15" x14ac:dyDescent="0.3">
      <c r="A27" s="7" t="s">
        <v>16</v>
      </c>
      <c r="B27" s="7" t="s">
        <v>81</v>
      </c>
      <c r="C27" s="1">
        <v>731</v>
      </c>
      <c r="D27" s="1">
        <v>737</v>
      </c>
      <c r="E27" s="1">
        <v>694</v>
      </c>
      <c r="F27" s="1">
        <v>700</v>
      </c>
      <c r="G27" s="1">
        <v>724</v>
      </c>
      <c r="H27" s="1">
        <v>796</v>
      </c>
      <c r="I27" s="1">
        <v>812</v>
      </c>
      <c r="J27" s="1">
        <v>844</v>
      </c>
      <c r="K27" s="1">
        <v>869</v>
      </c>
      <c r="L27" s="1">
        <v>951</v>
      </c>
      <c r="M27" s="1">
        <v>1093</v>
      </c>
      <c r="N27" s="1">
        <v>1354</v>
      </c>
      <c r="O27" s="1">
        <v>1467</v>
      </c>
    </row>
    <row r="28" spans="1:15" x14ac:dyDescent="0.3">
      <c r="A28" s="7" t="s">
        <v>16</v>
      </c>
      <c r="B28" s="7" t="s">
        <v>82</v>
      </c>
      <c r="C28" s="1">
        <v>89</v>
      </c>
      <c r="D28" s="1">
        <v>90</v>
      </c>
      <c r="E28" s="1">
        <v>92</v>
      </c>
      <c r="F28" s="1">
        <v>97</v>
      </c>
      <c r="G28" s="1">
        <v>110</v>
      </c>
      <c r="H28" s="1">
        <v>113</v>
      </c>
      <c r="I28" s="1">
        <v>130</v>
      </c>
      <c r="J28" s="1">
        <v>148</v>
      </c>
      <c r="K28" s="1">
        <v>178</v>
      </c>
      <c r="L28" s="1">
        <v>205</v>
      </c>
      <c r="M28" s="1">
        <v>243</v>
      </c>
      <c r="N28" s="1">
        <v>274</v>
      </c>
      <c r="O28" s="1">
        <v>310</v>
      </c>
    </row>
    <row r="29" spans="1:15" x14ac:dyDescent="0.3">
      <c r="A29" s="7" t="s">
        <v>16</v>
      </c>
      <c r="B29" s="7" t="s">
        <v>83</v>
      </c>
      <c r="C29" s="1">
        <v>37</v>
      </c>
      <c r="D29" s="1">
        <v>28</v>
      </c>
      <c r="E29" s="1">
        <v>37</v>
      </c>
      <c r="F29" s="1">
        <v>39</v>
      </c>
      <c r="G29" s="1">
        <v>43</v>
      </c>
      <c r="H29" s="1">
        <v>45</v>
      </c>
      <c r="I29" s="1">
        <v>47</v>
      </c>
      <c r="J29" s="1">
        <v>57</v>
      </c>
      <c r="K29" s="1">
        <v>51</v>
      </c>
      <c r="L29" s="1">
        <v>57</v>
      </c>
      <c r="M29" s="1">
        <v>66</v>
      </c>
      <c r="N29" s="1">
        <v>68</v>
      </c>
      <c r="O29" s="1">
        <v>67</v>
      </c>
    </row>
    <row r="30" spans="1:15" x14ac:dyDescent="0.3">
      <c r="A30" s="7" t="s">
        <v>16</v>
      </c>
      <c r="B30" s="7" t="s">
        <v>84</v>
      </c>
      <c r="C30" s="1">
        <v>608</v>
      </c>
      <c r="D30" s="1">
        <v>604</v>
      </c>
      <c r="E30" s="1">
        <v>612</v>
      </c>
      <c r="F30" s="1">
        <v>595</v>
      </c>
      <c r="G30" s="1">
        <v>646</v>
      </c>
      <c r="H30" s="1">
        <v>652</v>
      </c>
      <c r="I30" s="1">
        <v>687</v>
      </c>
      <c r="J30" s="1">
        <v>713</v>
      </c>
      <c r="K30" s="1">
        <v>748</v>
      </c>
      <c r="L30" s="1">
        <v>802</v>
      </c>
      <c r="M30" s="1">
        <v>834</v>
      </c>
      <c r="N30" s="1">
        <v>807</v>
      </c>
      <c r="O30" s="1">
        <v>852</v>
      </c>
    </row>
    <row r="31" spans="1:15" x14ac:dyDescent="0.3">
      <c r="A31" s="7" t="s">
        <v>16</v>
      </c>
      <c r="B31" s="7" t="s">
        <v>17</v>
      </c>
      <c r="C31" s="1">
        <v>131</v>
      </c>
      <c r="D31" s="1">
        <v>128</v>
      </c>
      <c r="E31" s="1">
        <v>135</v>
      </c>
      <c r="F31" s="1">
        <v>141</v>
      </c>
      <c r="G31" s="1">
        <v>142</v>
      </c>
      <c r="H31" s="1">
        <v>152</v>
      </c>
      <c r="I31" s="1">
        <v>165</v>
      </c>
      <c r="J31" s="1">
        <v>204</v>
      </c>
      <c r="K31" s="1">
        <v>225</v>
      </c>
      <c r="L31" s="1">
        <v>258</v>
      </c>
      <c r="M31" s="1">
        <v>296</v>
      </c>
      <c r="N31" s="1">
        <v>331</v>
      </c>
      <c r="O31" s="1">
        <v>349</v>
      </c>
    </row>
    <row r="32" spans="1:15" x14ac:dyDescent="0.3">
      <c r="A32" s="7" t="s">
        <v>16</v>
      </c>
      <c r="B32" s="7" t="s">
        <v>85</v>
      </c>
      <c r="C32" s="1">
        <v>281</v>
      </c>
      <c r="D32" s="1">
        <v>280</v>
      </c>
      <c r="E32" s="1">
        <v>244</v>
      </c>
      <c r="F32" s="1">
        <v>228</v>
      </c>
      <c r="G32" s="1">
        <v>232</v>
      </c>
      <c r="H32" s="1">
        <v>211</v>
      </c>
      <c r="I32" s="1">
        <v>188</v>
      </c>
      <c r="J32" s="1">
        <v>192</v>
      </c>
      <c r="K32" s="1">
        <v>198</v>
      </c>
      <c r="L32" s="1">
        <v>203</v>
      </c>
      <c r="M32" s="1">
        <v>209</v>
      </c>
      <c r="N32" s="1">
        <v>207</v>
      </c>
      <c r="O32" s="1">
        <v>205</v>
      </c>
    </row>
    <row r="33" spans="1:15" x14ac:dyDescent="0.3">
      <c r="A33" s="7" t="s">
        <v>17</v>
      </c>
      <c r="B33" s="7" t="s">
        <v>81</v>
      </c>
      <c r="C33" s="1">
        <v>2116</v>
      </c>
      <c r="D33" s="1">
        <v>1951</v>
      </c>
      <c r="E33" s="1">
        <v>1616</v>
      </c>
      <c r="F33" s="1">
        <v>1064</v>
      </c>
      <c r="G33" s="1">
        <v>948</v>
      </c>
      <c r="H33" s="1">
        <v>1017</v>
      </c>
      <c r="I33" s="1">
        <v>1256</v>
      </c>
      <c r="J33" s="1">
        <v>1736</v>
      </c>
      <c r="K33" s="1">
        <v>2503</v>
      </c>
      <c r="L33" s="1">
        <v>3148</v>
      </c>
      <c r="M33" s="1">
        <v>3860</v>
      </c>
      <c r="N33" s="1">
        <v>5836</v>
      </c>
      <c r="O33" s="1">
        <v>8901</v>
      </c>
    </row>
    <row r="34" spans="1:15" x14ac:dyDescent="0.3">
      <c r="A34" s="7" t="s">
        <v>17</v>
      </c>
      <c r="B34" s="7" t="s">
        <v>82</v>
      </c>
      <c r="C34" s="1">
        <v>412</v>
      </c>
      <c r="D34" s="1">
        <v>382</v>
      </c>
      <c r="E34" s="1">
        <v>318</v>
      </c>
      <c r="F34" s="1">
        <v>208</v>
      </c>
      <c r="G34" s="1">
        <v>189</v>
      </c>
      <c r="H34" s="1">
        <v>204</v>
      </c>
      <c r="I34" s="1">
        <v>293</v>
      </c>
      <c r="J34" s="1">
        <v>746</v>
      </c>
      <c r="K34" s="1">
        <v>884</v>
      </c>
      <c r="L34" s="1">
        <v>1053</v>
      </c>
      <c r="M34" s="1">
        <v>1044</v>
      </c>
      <c r="N34" s="1">
        <v>1282</v>
      </c>
      <c r="O34" s="1">
        <v>1918</v>
      </c>
    </row>
    <row r="35" spans="1:15" x14ac:dyDescent="0.3">
      <c r="A35" s="7" t="s">
        <v>17</v>
      </c>
      <c r="B35" s="7" t="s">
        <v>83</v>
      </c>
      <c r="C35" s="1">
        <v>186</v>
      </c>
      <c r="D35" s="1">
        <v>173</v>
      </c>
      <c r="E35" s="1">
        <v>145</v>
      </c>
      <c r="F35" s="1">
        <v>98</v>
      </c>
      <c r="G35" s="1">
        <v>63</v>
      </c>
      <c r="H35" s="1">
        <v>70</v>
      </c>
      <c r="I35" s="1">
        <v>85</v>
      </c>
      <c r="J35" s="1">
        <v>118</v>
      </c>
      <c r="K35" s="1">
        <v>166</v>
      </c>
      <c r="L35" s="1">
        <v>184</v>
      </c>
      <c r="M35" s="1">
        <v>166</v>
      </c>
      <c r="N35" s="1">
        <v>225</v>
      </c>
      <c r="O35" s="1">
        <v>241</v>
      </c>
    </row>
    <row r="36" spans="1:15" x14ac:dyDescent="0.3">
      <c r="A36" s="7" t="s">
        <v>17</v>
      </c>
      <c r="B36" s="7" t="s">
        <v>84</v>
      </c>
      <c r="C36" s="1">
        <v>3815</v>
      </c>
      <c r="D36" s="1">
        <v>3385</v>
      </c>
      <c r="E36" s="1">
        <v>2996</v>
      </c>
      <c r="F36" s="1">
        <v>1841</v>
      </c>
      <c r="G36" s="1">
        <v>1223</v>
      </c>
      <c r="H36" s="1">
        <v>1197</v>
      </c>
      <c r="I36" s="1">
        <v>1132</v>
      </c>
      <c r="J36" s="1">
        <v>1209</v>
      </c>
      <c r="K36" s="1">
        <v>1383</v>
      </c>
      <c r="L36" s="1">
        <v>1399</v>
      </c>
      <c r="M36" s="1">
        <v>1187</v>
      </c>
      <c r="N36" s="1">
        <v>1391</v>
      </c>
      <c r="O36" s="1">
        <v>1727</v>
      </c>
    </row>
    <row r="37" spans="1:15" x14ac:dyDescent="0.3">
      <c r="A37" s="7" t="s">
        <v>17</v>
      </c>
      <c r="B37" s="7" t="s">
        <v>17</v>
      </c>
      <c r="C37" s="1">
        <v>498</v>
      </c>
      <c r="D37" s="1">
        <v>486</v>
      </c>
      <c r="E37" s="1">
        <v>412</v>
      </c>
      <c r="F37" s="1">
        <v>278</v>
      </c>
      <c r="G37" s="1">
        <v>246</v>
      </c>
      <c r="H37" s="1">
        <v>287</v>
      </c>
      <c r="I37" s="1">
        <v>458</v>
      </c>
      <c r="J37" s="1">
        <v>824</v>
      </c>
      <c r="K37" s="1">
        <v>950</v>
      </c>
      <c r="L37" s="1">
        <v>1247</v>
      </c>
      <c r="M37" s="1">
        <v>1121</v>
      </c>
      <c r="N37" s="1">
        <v>1635</v>
      </c>
      <c r="O37" s="1">
        <v>2067</v>
      </c>
    </row>
    <row r="38" spans="1:15" x14ac:dyDescent="0.3">
      <c r="A38" s="7" t="s">
        <v>17</v>
      </c>
      <c r="B38" s="7" t="s">
        <v>85</v>
      </c>
      <c r="C38" s="1">
        <v>2523</v>
      </c>
      <c r="D38" s="1">
        <v>1842</v>
      </c>
      <c r="E38" s="1">
        <v>1011</v>
      </c>
      <c r="F38" s="1">
        <v>442</v>
      </c>
      <c r="G38" s="1">
        <v>293</v>
      </c>
      <c r="H38" s="1">
        <v>249</v>
      </c>
      <c r="I38" s="1">
        <v>276</v>
      </c>
      <c r="J38" s="1">
        <v>371</v>
      </c>
      <c r="K38" s="1">
        <v>440</v>
      </c>
      <c r="L38" s="1">
        <v>532</v>
      </c>
      <c r="M38" s="1">
        <v>539</v>
      </c>
      <c r="N38" s="1">
        <v>610</v>
      </c>
      <c r="O38" s="1">
        <v>709</v>
      </c>
    </row>
    <row r="39" spans="1:15" x14ac:dyDescent="0.3">
      <c r="A39" s="10" t="s">
        <v>18</v>
      </c>
      <c r="B39" s="10" t="s">
        <v>18</v>
      </c>
      <c r="C39" s="5">
        <v>47590</v>
      </c>
      <c r="D39" s="5">
        <v>48139</v>
      </c>
      <c r="E39" s="5">
        <v>45668</v>
      </c>
      <c r="F39" s="5">
        <v>43173</v>
      </c>
      <c r="G39" s="5">
        <v>43063</v>
      </c>
      <c r="H39" s="5">
        <v>45578</v>
      </c>
      <c r="I39" s="5">
        <v>48199</v>
      </c>
      <c r="J39" s="5">
        <v>53432</v>
      </c>
      <c r="K39" s="5">
        <v>58760</v>
      </c>
      <c r="L39" s="5">
        <v>63739</v>
      </c>
      <c r="M39" s="5">
        <v>70517</v>
      </c>
      <c r="N39" s="5">
        <v>80682</v>
      </c>
      <c r="O39" s="5">
        <v>87151</v>
      </c>
    </row>
    <row r="40" spans="1:15" x14ac:dyDescent="0.3">
      <c r="A40" s="15"/>
      <c r="B40" s="15"/>
    </row>
    <row r="41" spans="1:15" x14ac:dyDescent="0.3">
      <c r="A41" s="15"/>
      <c r="B41" s="15"/>
    </row>
    <row r="42" spans="1:15" x14ac:dyDescent="0.3">
      <c r="A42" s="15"/>
      <c r="B42" s="15"/>
      <c r="C42" s="18" t="s">
        <v>37</v>
      </c>
      <c r="D42" s="19"/>
      <c r="E42" s="19"/>
      <c r="F42" s="19"/>
      <c r="G42" s="19"/>
      <c r="H42" s="19"/>
      <c r="I42" s="19"/>
      <c r="J42" s="19"/>
      <c r="K42" s="19"/>
      <c r="L42" s="19"/>
      <c r="M42" s="19"/>
      <c r="N42" s="19"/>
      <c r="O42" s="19"/>
    </row>
    <row r="43" spans="1:15" x14ac:dyDescent="0.3">
      <c r="A43" s="9" t="s">
        <v>41</v>
      </c>
      <c r="B43" s="9" t="s">
        <v>41</v>
      </c>
      <c r="C43" s="4" t="s">
        <v>0</v>
      </c>
      <c r="D43" s="4" t="s">
        <v>1</v>
      </c>
      <c r="E43" s="4" t="s">
        <v>2</v>
      </c>
      <c r="F43" s="4" t="s">
        <v>3</v>
      </c>
      <c r="G43" s="4" t="s">
        <v>4</v>
      </c>
      <c r="H43" s="4" t="s">
        <v>5</v>
      </c>
      <c r="I43" s="4" t="s">
        <v>6</v>
      </c>
      <c r="J43" s="4" t="s">
        <v>7</v>
      </c>
      <c r="K43" s="4" t="s">
        <v>8</v>
      </c>
      <c r="L43" s="4" t="s">
        <v>9</v>
      </c>
      <c r="M43" s="4" t="s">
        <v>10</v>
      </c>
      <c r="N43" s="4" t="s">
        <v>11</v>
      </c>
      <c r="O43" s="4" t="s">
        <v>12</v>
      </c>
    </row>
    <row r="44" spans="1:15" x14ac:dyDescent="0.3">
      <c r="A44" s="8" t="s">
        <v>13</v>
      </c>
      <c r="B44" s="8" t="s">
        <v>81</v>
      </c>
      <c r="C44" s="2">
        <v>0.377895797088179</v>
      </c>
      <c r="D44" s="2">
        <v>0.37549956559513498</v>
      </c>
      <c r="E44" s="2">
        <v>0.37801213692334901</v>
      </c>
      <c r="F44" s="2">
        <v>0.385730637161389</v>
      </c>
      <c r="G44" s="2">
        <v>0.38785504407443699</v>
      </c>
      <c r="H44" s="2">
        <v>0.38511904761904803</v>
      </c>
      <c r="I44" s="2">
        <v>0.38784590062750701</v>
      </c>
      <c r="J44" s="2">
        <v>0.39364042870324401</v>
      </c>
      <c r="K44" s="2">
        <v>0.39548158516315302</v>
      </c>
      <c r="L44" s="2">
        <v>0.40577730664166001</v>
      </c>
      <c r="M44" s="2">
        <v>0.42838416021848003</v>
      </c>
      <c r="N44" s="2">
        <v>0.44938842652160499</v>
      </c>
      <c r="O44" s="2">
        <v>0.46223152818755803</v>
      </c>
    </row>
    <row r="45" spans="1:15" x14ac:dyDescent="0.3">
      <c r="A45" s="8" t="s">
        <v>13</v>
      </c>
      <c r="B45" s="8" t="s">
        <v>82</v>
      </c>
      <c r="C45" s="2">
        <v>7.7312822391111896E-2</v>
      </c>
      <c r="D45" s="2">
        <v>7.6223573704025493E-2</v>
      </c>
      <c r="E45" s="2">
        <v>7.8565957697519603E-2</v>
      </c>
      <c r="F45" s="2">
        <v>7.9975347048983098E-2</v>
      </c>
      <c r="G45" s="2">
        <v>8.1264043325459501E-2</v>
      </c>
      <c r="H45" s="2">
        <v>8.5389610389610404E-2</v>
      </c>
      <c r="I45" s="2">
        <v>9.3586050817817096E-2</v>
      </c>
      <c r="J45" s="2">
        <v>9.6292615988832903E-2</v>
      </c>
      <c r="K45" s="2">
        <v>9.5988977342314805E-2</v>
      </c>
      <c r="L45" s="2">
        <v>0.102275043829249</v>
      </c>
      <c r="M45" s="2">
        <v>0.111533909877105</v>
      </c>
      <c r="N45" s="2">
        <v>0.11474128243131</v>
      </c>
      <c r="O45" s="2">
        <v>0.121109736366232</v>
      </c>
    </row>
    <row r="46" spans="1:15" x14ac:dyDescent="0.3">
      <c r="A46" s="8" t="s">
        <v>13</v>
      </c>
      <c r="B46" s="8" t="s">
        <v>83</v>
      </c>
      <c r="C46" s="2">
        <v>2.3807343649848899E-2</v>
      </c>
      <c r="D46" s="2">
        <v>2.5861569649580099E-2</v>
      </c>
      <c r="E46" s="2">
        <v>2.7219701879455601E-2</v>
      </c>
      <c r="F46" s="2">
        <v>2.7470431133155299E-2</v>
      </c>
      <c r="G46" s="2">
        <v>2.7769775882929101E-2</v>
      </c>
      <c r="H46" s="2">
        <v>3.02218614718615E-2</v>
      </c>
      <c r="I46" s="2">
        <v>2.92922538833453E-2</v>
      </c>
      <c r="J46" s="2">
        <v>2.9550240140061999E-2</v>
      </c>
      <c r="K46" s="2">
        <v>3.0837197095617198E-2</v>
      </c>
      <c r="L46" s="2">
        <v>3.0741631671219499E-2</v>
      </c>
      <c r="M46" s="2">
        <v>2.9349112426035499E-2</v>
      </c>
      <c r="N46" s="2">
        <v>2.8013485561654099E-2</v>
      </c>
      <c r="O46" s="2">
        <v>2.82034199422607E-2</v>
      </c>
    </row>
    <row r="47" spans="1:15" x14ac:dyDescent="0.3">
      <c r="A47" s="8" t="s">
        <v>13</v>
      </c>
      <c r="B47" s="8" t="s">
        <v>84</v>
      </c>
      <c r="C47" s="2">
        <v>0.35170771907334503</v>
      </c>
      <c r="D47" s="2">
        <v>0.36490008688097297</v>
      </c>
      <c r="E47" s="2">
        <v>0.36525658398633098</v>
      </c>
      <c r="F47" s="2">
        <v>0.36283861121709299</v>
      </c>
      <c r="G47" s="2">
        <v>0.36040214322751601</v>
      </c>
      <c r="H47" s="2">
        <v>0.35911796536796498</v>
      </c>
      <c r="I47" s="2">
        <v>0.34728937352124301</v>
      </c>
      <c r="J47" s="2">
        <v>0.33219769560176998</v>
      </c>
      <c r="K47" s="2">
        <v>0.32383431020908099</v>
      </c>
      <c r="L47" s="2">
        <v>0.30178986423125498</v>
      </c>
      <c r="M47" s="2">
        <v>0.27614019116977701</v>
      </c>
      <c r="N47" s="2">
        <v>0.25353833124317998</v>
      </c>
      <c r="O47" s="2">
        <v>0.236302782272136</v>
      </c>
    </row>
    <row r="48" spans="1:15" x14ac:dyDescent="0.3">
      <c r="A48" s="8" t="s">
        <v>13</v>
      </c>
      <c r="B48" s="8" t="s">
        <v>17</v>
      </c>
      <c r="C48" s="2">
        <v>5.9579403595519297E-2</v>
      </c>
      <c r="D48" s="2">
        <v>5.9165942658557798E-2</v>
      </c>
      <c r="E48" s="2">
        <v>6.3335886407824199E-2</v>
      </c>
      <c r="F48" s="2">
        <v>6.6651013999354303E-2</v>
      </c>
      <c r="G48" s="2">
        <v>6.9539666993143998E-2</v>
      </c>
      <c r="H48" s="2">
        <v>7.1915584415584405E-2</v>
      </c>
      <c r="I48" s="2">
        <v>7.7975516922127397E-2</v>
      </c>
      <c r="J48" s="2">
        <v>8.7160195897508702E-2</v>
      </c>
      <c r="K48" s="2">
        <v>9.4217478785757994E-2</v>
      </c>
      <c r="L48" s="2">
        <v>0.100725730827252</v>
      </c>
      <c r="M48" s="2">
        <v>0.10274010013654999</v>
      </c>
      <c r="N48" s="2">
        <v>0.105962637827978</v>
      </c>
      <c r="O48" s="2">
        <v>0.106500428285905</v>
      </c>
    </row>
    <row r="49" spans="1:15" x14ac:dyDescent="0.3">
      <c r="A49" s="8" t="s">
        <v>13</v>
      </c>
      <c r="B49" s="8" t="s">
        <v>85</v>
      </c>
      <c r="C49" s="2">
        <v>0.109696914201996</v>
      </c>
      <c r="D49" s="2">
        <v>9.8349261511728903E-2</v>
      </c>
      <c r="E49" s="2">
        <v>8.7609733105520504E-2</v>
      </c>
      <c r="F49" s="2">
        <v>7.7333959440025801E-2</v>
      </c>
      <c r="G49" s="2">
        <v>7.3169326496514406E-2</v>
      </c>
      <c r="H49" s="2">
        <v>6.8235930735930705E-2</v>
      </c>
      <c r="I49" s="2">
        <v>6.4010904227960103E-2</v>
      </c>
      <c r="J49" s="2">
        <v>6.11588236685831E-2</v>
      </c>
      <c r="K49" s="2">
        <v>5.9640451404076603E-2</v>
      </c>
      <c r="L49" s="2">
        <v>5.8690422799363998E-2</v>
      </c>
      <c r="M49" s="2">
        <v>5.1852526172052799E-2</v>
      </c>
      <c r="N49" s="2">
        <v>4.8355836414273899E-2</v>
      </c>
      <c r="O49" s="2">
        <v>4.56521049459091E-2</v>
      </c>
    </row>
    <row r="50" spans="1:15" x14ac:dyDescent="0.3">
      <c r="A50" s="8" t="s">
        <v>14</v>
      </c>
      <c r="B50" s="8" t="s">
        <v>81</v>
      </c>
      <c r="C50" s="2">
        <v>0.14628820960698699</v>
      </c>
      <c r="D50" s="2">
        <v>0.13493723849372399</v>
      </c>
      <c r="E50" s="2">
        <v>0.12513255567338299</v>
      </c>
      <c r="F50" s="2">
        <v>0.12788259958071299</v>
      </c>
      <c r="G50" s="2">
        <v>0.118407960199005</v>
      </c>
      <c r="H50" s="2">
        <v>0.111431316042267</v>
      </c>
      <c r="I50" s="2">
        <v>0.115183246073298</v>
      </c>
      <c r="J50" s="2">
        <v>0.114713216957606</v>
      </c>
      <c r="K50" s="2">
        <v>0.118133935289692</v>
      </c>
      <c r="L50" s="2">
        <v>0.12657342657342699</v>
      </c>
      <c r="M50" s="2">
        <v>0.138162307176392</v>
      </c>
      <c r="N50" s="2">
        <v>0.184605757196496</v>
      </c>
      <c r="O50" s="2">
        <v>0.17058468957203099</v>
      </c>
    </row>
    <row r="51" spans="1:15" x14ac:dyDescent="0.3">
      <c r="A51" s="8" t="s">
        <v>14</v>
      </c>
      <c r="B51" s="8" t="s">
        <v>82</v>
      </c>
      <c r="C51" s="2">
        <v>1.96506550218341E-2</v>
      </c>
      <c r="D51" s="2">
        <v>2.4058577405857699E-2</v>
      </c>
      <c r="E51" s="2">
        <v>2.22693531283139E-2</v>
      </c>
      <c r="F51" s="2">
        <v>2.4109014675052401E-2</v>
      </c>
      <c r="G51" s="2">
        <v>3.08457711442786E-2</v>
      </c>
      <c r="H51" s="2">
        <v>2.6897214217098901E-2</v>
      </c>
      <c r="I51" s="2">
        <v>3.2286212914485198E-2</v>
      </c>
      <c r="J51" s="2">
        <v>5.4862842892768098E-2</v>
      </c>
      <c r="K51" s="2">
        <v>4.8156508653122598E-2</v>
      </c>
      <c r="L51" s="2">
        <v>4.7552447552447599E-2</v>
      </c>
      <c r="M51" s="2">
        <v>4.2924211938296403E-2</v>
      </c>
      <c r="N51" s="2">
        <v>5.31914893617021E-2</v>
      </c>
      <c r="O51" s="2">
        <v>5.90717299578059E-2</v>
      </c>
    </row>
    <row r="52" spans="1:15" x14ac:dyDescent="0.3">
      <c r="A52" s="8" t="s">
        <v>14</v>
      </c>
      <c r="B52" s="8" t="s">
        <v>83</v>
      </c>
      <c r="C52" s="2">
        <v>1.0917030567685599E-2</v>
      </c>
      <c r="D52" s="2">
        <v>8.3682008368200795E-3</v>
      </c>
      <c r="E52" s="2">
        <v>1.06044538706257E-2</v>
      </c>
      <c r="F52" s="2">
        <v>1.0482180293501E-2</v>
      </c>
      <c r="G52" s="2">
        <v>1.1940298507462701E-2</v>
      </c>
      <c r="H52" s="2">
        <v>1.1527377521613799E-2</v>
      </c>
      <c r="I52" s="2">
        <v>1.3089005235602099E-2</v>
      </c>
      <c r="J52" s="2">
        <v>1.6625103906899402E-2</v>
      </c>
      <c r="K52" s="2">
        <v>1.12866817155756E-2</v>
      </c>
      <c r="L52" s="2">
        <v>1.46853146853147E-2</v>
      </c>
      <c r="M52" s="2">
        <v>1.4084507042253501E-2</v>
      </c>
      <c r="N52" s="2">
        <v>1.2515644555694601E-2</v>
      </c>
      <c r="O52" s="2">
        <v>1.38637733574442E-2</v>
      </c>
    </row>
    <row r="53" spans="1:15" x14ac:dyDescent="0.3">
      <c r="A53" s="8" t="s">
        <v>14</v>
      </c>
      <c r="B53" s="8" t="s">
        <v>84</v>
      </c>
      <c r="C53" s="2">
        <v>0.64737991266375505</v>
      </c>
      <c r="D53" s="2">
        <v>0.66631799163179894</v>
      </c>
      <c r="E53" s="2">
        <v>0.69671261930010597</v>
      </c>
      <c r="F53" s="2">
        <v>0.70964360587002095</v>
      </c>
      <c r="G53" s="2">
        <v>0.71542288557213896</v>
      </c>
      <c r="H53" s="2">
        <v>0.73775216138328503</v>
      </c>
      <c r="I53" s="2">
        <v>0.73123909249563701</v>
      </c>
      <c r="J53" s="2">
        <v>0.70490440565253498</v>
      </c>
      <c r="K53" s="2">
        <v>0.72159518434913505</v>
      </c>
      <c r="L53" s="2">
        <v>0.70209790209790202</v>
      </c>
      <c r="M53" s="2">
        <v>0.70355466130113997</v>
      </c>
      <c r="N53" s="2">
        <v>0.65644555694618301</v>
      </c>
      <c r="O53" s="2">
        <v>0.65521398432790801</v>
      </c>
    </row>
    <row r="54" spans="1:15" x14ac:dyDescent="0.3">
      <c r="A54" s="8" t="s">
        <v>14</v>
      </c>
      <c r="B54" s="8" t="s">
        <v>17</v>
      </c>
      <c r="C54" s="2">
        <v>2.1834061135371199E-2</v>
      </c>
      <c r="D54" s="2">
        <v>2.1966527196652701E-2</v>
      </c>
      <c r="E54" s="2">
        <v>1.80275715800636E-2</v>
      </c>
      <c r="F54" s="2">
        <v>2.0964360587002101E-2</v>
      </c>
      <c r="G54" s="2">
        <v>2.6865671641791E-2</v>
      </c>
      <c r="H54" s="2">
        <v>2.2094140249759801E-2</v>
      </c>
      <c r="I54" s="2">
        <v>2.7923211169284499E-2</v>
      </c>
      <c r="J54" s="2">
        <v>3.4912718204488803E-2</v>
      </c>
      <c r="K54" s="2">
        <v>3.1602708803611698E-2</v>
      </c>
      <c r="L54" s="2">
        <v>3.6363636363636397E-2</v>
      </c>
      <c r="M54" s="2">
        <v>4.4936284372904103E-2</v>
      </c>
      <c r="N54" s="2">
        <v>4.8185231539424299E-2</v>
      </c>
      <c r="O54" s="2">
        <v>5.78661844484629E-2</v>
      </c>
    </row>
    <row r="55" spans="1:15" x14ac:dyDescent="0.3">
      <c r="A55" s="8" t="s">
        <v>14</v>
      </c>
      <c r="B55" s="8" t="s">
        <v>85</v>
      </c>
      <c r="C55" s="2">
        <v>0.153930131004367</v>
      </c>
      <c r="D55" s="2">
        <v>0.14435146443514599</v>
      </c>
      <c r="E55" s="2">
        <v>0.127253446447508</v>
      </c>
      <c r="F55" s="2">
        <v>0.106918238993711</v>
      </c>
      <c r="G55" s="2">
        <v>9.6517412935323399E-2</v>
      </c>
      <c r="H55" s="2">
        <v>9.0297790585974994E-2</v>
      </c>
      <c r="I55" s="2">
        <v>8.02792321116928E-2</v>
      </c>
      <c r="J55" s="2">
        <v>7.3981712385702406E-2</v>
      </c>
      <c r="K55" s="2">
        <v>6.9224981188863804E-2</v>
      </c>
      <c r="L55" s="2">
        <v>7.2727272727272696E-2</v>
      </c>
      <c r="M55" s="2">
        <v>5.63380281690141E-2</v>
      </c>
      <c r="N55" s="2">
        <v>4.5056320400500602E-2</v>
      </c>
      <c r="O55" s="2">
        <v>4.3399638336347197E-2</v>
      </c>
    </row>
    <row r="56" spans="1:15" x14ac:dyDescent="0.3">
      <c r="A56" s="8" t="s">
        <v>15</v>
      </c>
      <c r="B56" s="8" t="s">
        <v>81</v>
      </c>
      <c r="C56" s="2">
        <v>0.19967793880837401</v>
      </c>
      <c r="D56" s="2">
        <v>0.21036229061160899</v>
      </c>
      <c r="E56" s="2">
        <v>0.21321443048236699</v>
      </c>
      <c r="F56" s="2">
        <v>0.20952380952381</v>
      </c>
      <c r="G56" s="2">
        <v>0.202012072434608</v>
      </c>
      <c r="H56" s="2">
        <v>0.21052631578947401</v>
      </c>
      <c r="I56" s="2">
        <v>0.199242424242424</v>
      </c>
      <c r="J56" s="2">
        <v>0.20142857142857101</v>
      </c>
      <c r="K56" s="2">
        <v>0.19987146529562999</v>
      </c>
      <c r="L56" s="2">
        <v>0.222014925373134</v>
      </c>
      <c r="M56" s="2">
        <v>0.25181527737438297</v>
      </c>
      <c r="N56" s="2">
        <v>0.27858117326057302</v>
      </c>
      <c r="O56" s="2">
        <v>0.258454770415177</v>
      </c>
    </row>
    <row r="57" spans="1:15" x14ac:dyDescent="0.3">
      <c r="A57" s="8" t="s">
        <v>15</v>
      </c>
      <c r="B57" s="8" t="s">
        <v>82</v>
      </c>
      <c r="C57" s="2">
        <v>3.6634460547504001E-2</v>
      </c>
      <c r="D57" s="2">
        <v>3.8566419945461602E-2</v>
      </c>
      <c r="E57" s="2">
        <v>4.1345764085934301E-2</v>
      </c>
      <c r="F57" s="2">
        <v>4.1821946169772299E-2</v>
      </c>
      <c r="G57" s="2">
        <v>4.3863179074446701E-2</v>
      </c>
      <c r="H57" s="2">
        <v>3.98606811145511E-2</v>
      </c>
      <c r="I57" s="2">
        <v>4.1287878787878797E-2</v>
      </c>
      <c r="J57" s="2">
        <v>4.4285714285714303E-2</v>
      </c>
      <c r="K57" s="2">
        <v>4.5308483290488401E-2</v>
      </c>
      <c r="L57" s="2">
        <v>5.0684079601989999E-2</v>
      </c>
      <c r="M57" s="2">
        <v>6.1283764159163499E-2</v>
      </c>
      <c r="N57" s="2">
        <v>6.7667121418826706E-2</v>
      </c>
      <c r="O57" s="2">
        <v>7.4237008523508397E-2</v>
      </c>
    </row>
    <row r="58" spans="1:15" x14ac:dyDescent="0.3">
      <c r="A58" s="8" t="s">
        <v>15</v>
      </c>
      <c r="B58" s="8" t="s">
        <v>83</v>
      </c>
      <c r="C58" s="2">
        <v>1.8115942028985501E-2</v>
      </c>
      <c r="D58" s="2">
        <v>1.9088430074016401E-2</v>
      </c>
      <c r="E58" s="2">
        <v>1.86461289014998E-2</v>
      </c>
      <c r="F58" s="2">
        <v>2.0703933747412001E-2</v>
      </c>
      <c r="G58" s="2">
        <v>2.25352112676056E-2</v>
      </c>
      <c r="H58" s="2">
        <v>2.43808049535604E-2</v>
      </c>
      <c r="I58" s="2">
        <v>2.5757575757575799E-2</v>
      </c>
      <c r="J58" s="2">
        <v>3.0357142857142898E-2</v>
      </c>
      <c r="K58" s="2">
        <v>2.6670951156812301E-2</v>
      </c>
      <c r="L58" s="2">
        <v>2.9539800995024901E-2</v>
      </c>
      <c r="M58" s="2">
        <v>2.8173104850421099E-2</v>
      </c>
      <c r="N58" s="2">
        <v>2.94679399727149E-2</v>
      </c>
      <c r="O58" s="2">
        <v>2.77701402254605E-2</v>
      </c>
    </row>
    <row r="59" spans="1:15" x14ac:dyDescent="0.3">
      <c r="A59" s="8" t="s">
        <v>15</v>
      </c>
      <c r="B59" s="8" t="s">
        <v>84</v>
      </c>
      <c r="C59" s="2">
        <v>0.53582930756843805</v>
      </c>
      <c r="D59" s="2">
        <v>0.54070899883132095</v>
      </c>
      <c r="E59" s="2">
        <v>0.55168220510741794</v>
      </c>
      <c r="F59" s="2">
        <v>0.55859213250517603</v>
      </c>
      <c r="G59" s="2">
        <v>0.57826961770623697</v>
      </c>
      <c r="H59" s="2">
        <v>0.58823529411764697</v>
      </c>
      <c r="I59" s="2">
        <v>0.60303030303030303</v>
      </c>
      <c r="J59" s="2">
        <v>0.59321428571428603</v>
      </c>
      <c r="K59" s="2">
        <v>0.598007712082262</v>
      </c>
      <c r="L59" s="2">
        <v>0.570584577114428</v>
      </c>
      <c r="M59" s="2">
        <v>0.53441765901829796</v>
      </c>
      <c r="N59" s="2">
        <v>0.50859481582537502</v>
      </c>
      <c r="O59" s="2">
        <v>0.52405828979928504</v>
      </c>
    </row>
    <row r="60" spans="1:15" x14ac:dyDescent="0.3">
      <c r="A60" s="8" t="s">
        <v>15</v>
      </c>
      <c r="B60" s="8" t="s">
        <v>17</v>
      </c>
      <c r="C60" s="2">
        <v>4.0660225442834097E-2</v>
      </c>
      <c r="D60" s="2">
        <v>4.5968056096610803E-2</v>
      </c>
      <c r="E60" s="2">
        <v>4.53992703688691E-2</v>
      </c>
      <c r="F60" s="2">
        <v>4.1821946169772299E-2</v>
      </c>
      <c r="G60" s="2">
        <v>4.1046277665996E-2</v>
      </c>
      <c r="H60" s="2">
        <v>3.6764705882352901E-2</v>
      </c>
      <c r="I60" s="2">
        <v>3.9393939393939398E-2</v>
      </c>
      <c r="J60" s="2">
        <v>4.3214285714285698E-2</v>
      </c>
      <c r="K60" s="2">
        <v>4.7236503856041098E-2</v>
      </c>
      <c r="L60" s="2">
        <v>4.9129353233830803E-2</v>
      </c>
      <c r="M60" s="2">
        <v>5.8960209119953498E-2</v>
      </c>
      <c r="N60" s="2">
        <v>6.1391541609822603E-2</v>
      </c>
      <c r="O60" s="2">
        <v>6.2414077536431099E-2</v>
      </c>
    </row>
    <row r="61" spans="1:15" x14ac:dyDescent="0.3">
      <c r="A61" s="8" t="s">
        <v>15</v>
      </c>
      <c r="B61" s="8" t="s">
        <v>85</v>
      </c>
      <c r="C61" s="2">
        <v>0.16908212560386501</v>
      </c>
      <c r="D61" s="2">
        <v>0.14530580444098201</v>
      </c>
      <c r="E61" s="2">
        <v>0.12971220105391201</v>
      </c>
      <c r="F61" s="2">
        <v>0.12753623188405799</v>
      </c>
      <c r="G61" s="2">
        <v>0.112273641851107</v>
      </c>
      <c r="H61" s="2">
        <v>0.100232198142415</v>
      </c>
      <c r="I61" s="2">
        <v>9.1287878787878807E-2</v>
      </c>
      <c r="J61" s="2">
        <v>8.7499999999999994E-2</v>
      </c>
      <c r="K61" s="2">
        <v>8.2904884318766095E-2</v>
      </c>
      <c r="L61" s="2">
        <v>7.8047263681591997E-2</v>
      </c>
      <c r="M61" s="2">
        <v>6.5349985477780995E-2</v>
      </c>
      <c r="N61" s="2">
        <v>5.4297407912687598E-2</v>
      </c>
      <c r="O61" s="2">
        <v>5.3065713500137501E-2</v>
      </c>
    </row>
    <row r="62" spans="1:15" x14ac:dyDescent="0.3">
      <c r="A62" s="8" t="s">
        <v>16</v>
      </c>
      <c r="B62" s="8" t="s">
        <v>81</v>
      </c>
      <c r="C62" s="2">
        <v>0.38945125199786901</v>
      </c>
      <c r="D62" s="2">
        <v>0.39475093733261901</v>
      </c>
      <c r="E62" s="2">
        <v>0.38257993384785</v>
      </c>
      <c r="F62" s="2">
        <v>0.38888888888888901</v>
      </c>
      <c r="G62" s="2">
        <v>0.38165524512387999</v>
      </c>
      <c r="H62" s="2">
        <v>0.40426612493651598</v>
      </c>
      <c r="I62" s="2">
        <v>0.40019714144898999</v>
      </c>
      <c r="J62" s="2">
        <v>0.391102873030584</v>
      </c>
      <c r="K62" s="2">
        <v>0.38298810048479498</v>
      </c>
      <c r="L62" s="2">
        <v>0.384087237479806</v>
      </c>
      <c r="M62" s="2">
        <v>0.39875957679678897</v>
      </c>
      <c r="N62" s="2">
        <v>0.44524827359421199</v>
      </c>
      <c r="O62" s="2">
        <v>0.451384615384615</v>
      </c>
    </row>
    <row r="63" spans="1:15" x14ac:dyDescent="0.3">
      <c r="A63" s="8" t="s">
        <v>16</v>
      </c>
      <c r="B63" s="8" t="s">
        <v>82</v>
      </c>
      <c r="C63" s="2">
        <v>4.7416089504528497E-2</v>
      </c>
      <c r="D63" s="2">
        <v>4.8205677557578999E-2</v>
      </c>
      <c r="E63" s="2">
        <v>5.0716648291069498E-2</v>
      </c>
      <c r="F63" s="2">
        <v>5.3888888888888903E-2</v>
      </c>
      <c r="G63" s="2">
        <v>5.7986294148655797E-2</v>
      </c>
      <c r="H63" s="2">
        <v>5.73895378364652E-2</v>
      </c>
      <c r="I63" s="2">
        <v>6.40709709216363E-2</v>
      </c>
      <c r="J63" s="2">
        <v>6.8582020389249307E-2</v>
      </c>
      <c r="K63" s="2">
        <v>7.8448655795504599E-2</v>
      </c>
      <c r="L63" s="2">
        <v>8.2794830371566999E-2</v>
      </c>
      <c r="M63" s="2">
        <v>8.8653775994162701E-2</v>
      </c>
      <c r="N63" s="2">
        <v>9.0101940151266005E-2</v>
      </c>
      <c r="O63" s="2">
        <v>9.5384615384615401E-2</v>
      </c>
    </row>
    <row r="64" spans="1:15" x14ac:dyDescent="0.3">
      <c r="A64" s="8" t="s">
        <v>16</v>
      </c>
      <c r="B64" s="8" t="s">
        <v>83</v>
      </c>
      <c r="C64" s="2">
        <v>1.97123068726692E-2</v>
      </c>
      <c r="D64" s="2">
        <v>1.49973219068024E-2</v>
      </c>
      <c r="E64" s="2">
        <v>2.03969128996692E-2</v>
      </c>
      <c r="F64" s="2">
        <v>2.1666666666666699E-2</v>
      </c>
      <c r="G64" s="2">
        <v>2.2667369530838199E-2</v>
      </c>
      <c r="H64" s="2">
        <v>2.2854240731335702E-2</v>
      </c>
      <c r="I64" s="2">
        <v>2.31641202562839E-2</v>
      </c>
      <c r="J64" s="2">
        <v>2.6413345690454101E-2</v>
      </c>
      <c r="K64" s="2">
        <v>2.2476862053768198E-2</v>
      </c>
      <c r="L64" s="2">
        <v>2.30210016155089E-2</v>
      </c>
      <c r="M64" s="2">
        <v>2.4078803356439301E-2</v>
      </c>
      <c r="N64" s="2">
        <v>2.2361065439000301E-2</v>
      </c>
      <c r="O64" s="2">
        <v>2.0615384615384601E-2</v>
      </c>
    </row>
    <row r="65" spans="1:16" x14ac:dyDescent="0.3">
      <c r="A65" s="8" t="s">
        <v>16</v>
      </c>
      <c r="B65" s="8" t="s">
        <v>84</v>
      </c>
      <c r="C65" s="2">
        <v>0.32392115077250899</v>
      </c>
      <c r="D65" s="2">
        <v>0.32351365827530798</v>
      </c>
      <c r="E65" s="2">
        <v>0.33737596471885301</v>
      </c>
      <c r="F65" s="2">
        <v>0.33055555555555599</v>
      </c>
      <c r="G65" s="2">
        <v>0.34053769109119703</v>
      </c>
      <c r="H65" s="2">
        <v>0.33113255459624202</v>
      </c>
      <c r="I65" s="2">
        <v>0.33859043863972399</v>
      </c>
      <c r="J65" s="2">
        <v>0.330398517145505</v>
      </c>
      <c r="K65" s="2">
        <v>0.32966064345526702</v>
      </c>
      <c r="L65" s="2">
        <v>0.32390953150242302</v>
      </c>
      <c r="M65" s="2">
        <v>0.30426851514045999</v>
      </c>
      <c r="N65" s="2">
        <v>0.26537323248931299</v>
      </c>
      <c r="O65" s="2">
        <v>0.26215384615384602</v>
      </c>
    </row>
    <row r="66" spans="1:16" x14ac:dyDescent="0.3">
      <c r="A66" s="8" t="s">
        <v>16</v>
      </c>
      <c r="B66" s="8" t="s">
        <v>17</v>
      </c>
      <c r="C66" s="2">
        <v>6.9792221630261095E-2</v>
      </c>
      <c r="D66" s="2">
        <v>6.8559185859667901E-2</v>
      </c>
      <c r="E66" s="2">
        <v>7.4421168687982403E-2</v>
      </c>
      <c r="F66" s="2">
        <v>7.8333333333333297E-2</v>
      </c>
      <c r="G66" s="2">
        <v>7.4855034264628403E-2</v>
      </c>
      <c r="H66" s="2">
        <v>7.7196546470289507E-2</v>
      </c>
      <c r="I66" s="2">
        <v>8.1320847708230698E-2</v>
      </c>
      <c r="J66" s="2">
        <v>9.4531974050046305E-2</v>
      </c>
      <c r="K66" s="2">
        <v>9.9162626707800794E-2</v>
      </c>
      <c r="L66" s="2">
        <v>0.104200323101777</v>
      </c>
      <c r="M66" s="2">
        <v>0.10798978475009099</v>
      </c>
      <c r="N66" s="2">
        <v>0.10884577441631001</v>
      </c>
      <c r="O66" s="2">
        <v>0.107384615384615</v>
      </c>
    </row>
    <row r="67" spans="1:16" x14ac:dyDescent="0.3">
      <c r="A67" s="8" t="s">
        <v>16</v>
      </c>
      <c r="B67" s="8" t="s">
        <v>85</v>
      </c>
      <c r="C67" s="2">
        <v>0.149706979222163</v>
      </c>
      <c r="D67" s="2">
        <v>0.14997321906802399</v>
      </c>
      <c r="E67" s="2">
        <v>0.13450937155457601</v>
      </c>
      <c r="F67" s="2">
        <v>0.12666666666666701</v>
      </c>
      <c r="G67" s="2">
        <v>0.122298365840801</v>
      </c>
      <c r="H67" s="2">
        <v>0.107160995429152</v>
      </c>
      <c r="I67" s="2">
        <v>9.2656481025135504E-2</v>
      </c>
      <c r="J67" s="2">
        <v>8.8971269694161303E-2</v>
      </c>
      <c r="K67" s="2">
        <v>8.7263111502864699E-2</v>
      </c>
      <c r="L67" s="2">
        <v>8.1987075928917602E-2</v>
      </c>
      <c r="M67" s="2">
        <v>7.6249543962057603E-2</v>
      </c>
      <c r="N67" s="2">
        <v>6.8069713909898105E-2</v>
      </c>
      <c r="O67" s="2">
        <v>6.30769230769231E-2</v>
      </c>
    </row>
    <row r="68" spans="1:16" x14ac:dyDescent="0.3">
      <c r="A68" s="8" t="s">
        <v>17</v>
      </c>
      <c r="B68" s="8" t="s">
        <v>81</v>
      </c>
      <c r="C68" s="2">
        <v>0.22157068062827201</v>
      </c>
      <c r="D68" s="2">
        <v>0.23737680983088</v>
      </c>
      <c r="E68" s="2">
        <v>0.248691905201601</v>
      </c>
      <c r="F68" s="2">
        <v>0.27066904095650002</v>
      </c>
      <c r="G68" s="2">
        <v>0.32005401755570601</v>
      </c>
      <c r="H68" s="2">
        <v>0.336309523809524</v>
      </c>
      <c r="I68" s="2">
        <v>0.35885714285714299</v>
      </c>
      <c r="J68" s="2">
        <v>0.34692246203037602</v>
      </c>
      <c r="K68" s="2">
        <v>0.39566866898514103</v>
      </c>
      <c r="L68" s="2">
        <v>0.41623694301203201</v>
      </c>
      <c r="M68" s="2">
        <v>0.487558418592901</v>
      </c>
      <c r="N68" s="2">
        <v>0.53156025138901497</v>
      </c>
      <c r="O68" s="2">
        <v>0.57193343185761103</v>
      </c>
    </row>
    <row r="69" spans="1:16" x14ac:dyDescent="0.3">
      <c r="A69" s="8" t="s">
        <v>17</v>
      </c>
      <c r="B69" s="8" t="s">
        <v>82</v>
      </c>
      <c r="C69" s="2">
        <v>4.3141361256544497E-2</v>
      </c>
      <c r="D69" s="2">
        <v>4.64776736829298E-2</v>
      </c>
      <c r="E69" s="2">
        <v>4.8938134810711E-2</v>
      </c>
      <c r="F69" s="2">
        <v>5.2912744848638997E-2</v>
      </c>
      <c r="G69" s="2">
        <v>6.3808237677245097E-2</v>
      </c>
      <c r="H69" s="2">
        <v>6.7460317460317498E-2</v>
      </c>
      <c r="I69" s="2">
        <v>8.3714285714285699E-2</v>
      </c>
      <c r="J69" s="2">
        <v>0.14908073541167099</v>
      </c>
      <c r="K69" s="2">
        <v>0.13974075245020601</v>
      </c>
      <c r="L69" s="2">
        <v>0.13923046410154699</v>
      </c>
      <c r="M69" s="2">
        <v>0.13186813186813201</v>
      </c>
      <c r="N69" s="2">
        <v>0.116768375990527</v>
      </c>
      <c r="O69" s="2">
        <v>0.12324102036882301</v>
      </c>
    </row>
    <row r="70" spans="1:16" x14ac:dyDescent="0.3">
      <c r="A70" s="8" t="s">
        <v>17</v>
      </c>
      <c r="B70" s="8" t="s">
        <v>83</v>
      </c>
      <c r="C70" s="2">
        <v>1.9476439790575902E-2</v>
      </c>
      <c r="D70" s="2">
        <v>2.1048789390436799E-2</v>
      </c>
      <c r="E70" s="2">
        <v>2.2314558325638702E-2</v>
      </c>
      <c r="F70" s="2">
        <v>2.4930043245993402E-2</v>
      </c>
      <c r="G70" s="2">
        <v>2.1269412559081699E-2</v>
      </c>
      <c r="H70" s="2">
        <v>2.3148148148148098E-2</v>
      </c>
      <c r="I70" s="2">
        <v>2.4285714285714299E-2</v>
      </c>
      <c r="J70" s="2">
        <v>2.3581135091926501E-2</v>
      </c>
      <c r="K70" s="2">
        <v>2.6240910527979801E-2</v>
      </c>
      <c r="L70" s="2">
        <v>2.4328969985455501E-2</v>
      </c>
      <c r="M70" s="2">
        <v>2.0967538208917499E-2</v>
      </c>
      <c r="N70" s="2">
        <v>2.0493669733126899E-2</v>
      </c>
      <c r="O70" s="2">
        <v>1.5485446250722901E-2</v>
      </c>
    </row>
    <row r="71" spans="1:16" x14ac:dyDescent="0.3">
      <c r="A71" s="8" t="s">
        <v>17</v>
      </c>
      <c r="B71" s="8" t="s">
        <v>84</v>
      </c>
      <c r="C71" s="2">
        <v>0.39947643979057601</v>
      </c>
      <c r="D71" s="2">
        <v>0.41185059009611902</v>
      </c>
      <c r="E71" s="2">
        <v>0.46106494305940299</v>
      </c>
      <c r="F71" s="2">
        <v>0.46832866954973301</v>
      </c>
      <c r="G71" s="2">
        <v>0.41289669142471302</v>
      </c>
      <c r="H71" s="2">
        <v>0.39583333333333298</v>
      </c>
      <c r="I71" s="2">
        <v>0.32342857142857101</v>
      </c>
      <c r="J71" s="2">
        <v>0.241606714628297</v>
      </c>
      <c r="K71" s="2">
        <v>0.21862156180841</v>
      </c>
      <c r="L71" s="2">
        <v>0.18497950548724101</v>
      </c>
      <c r="M71" s="2">
        <v>0.14993052924087399</v>
      </c>
      <c r="N71" s="2">
        <v>0.12669642043901999</v>
      </c>
      <c r="O71" s="2">
        <v>0.11096832230289801</v>
      </c>
    </row>
    <row r="72" spans="1:16" x14ac:dyDescent="0.3">
      <c r="A72" s="8" t="s">
        <v>17</v>
      </c>
      <c r="B72" s="8" t="s">
        <v>17</v>
      </c>
      <c r="C72" s="2">
        <v>5.2146596858638698E-2</v>
      </c>
      <c r="D72" s="2">
        <v>5.9131281177758899E-2</v>
      </c>
      <c r="E72" s="2">
        <v>6.3404124345952606E-2</v>
      </c>
      <c r="F72" s="2">
        <v>7.0719918595777198E-2</v>
      </c>
      <c r="G72" s="2">
        <v>8.3051991897366603E-2</v>
      </c>
      <c r="H72" s="2">
        <v>9.4907407407407399E-2</v>
      </c>
      <c r="I72" s="2">
        <v>0.13085714285714301</v>
      </c>
      <c r="J72" s="2">
        <v>0.16466826538769</v>
      </c>
      <c r="K72" s="2">
        <v>0.15017388555169101</v>
      </c>
      <c r="L72" s="2">
        <v>0.164881660716647</v>
      </c>
      <c r="M72" s="2">
        <v>0.14159403814576199</v>
      </c>
      <c r="N72" s="2">
        <v>0.14892066672738899</v>
      </c>
      <c r="O72" s="2">
        <v>0.132815009959519</v>
      </c>
    </row>
    <row r="73" spans="1:16" x14ac:dyDescent="0.3">
      <c r="A73" s="8" t="s">
        <v>17</v>
      </c>
      <c r="B73" s="8" t="s">
        <v>85</v>
      </c>
      <c r="C73" s="2">
        <v>0.26418848167539299</v>
      </c>
      <c r="D73" s="2">
        <v>0.22411485582187601</v>
      </c>
      <c r="E73" s="2">
        <v>0.15558633425669399</v>
      </c>
      <c r="F73" s="2">
        <v>0.112439582803358</v>
      </c>
      <c r="G73" s="2">
        <v>9.8919648885887904E-2</v>
      </c>
      <c r="H73" s="2">
        <v>8.2341269841269799E-2</v>
      </c>
      <c r="I73" s="2">
        <v>7.8857142857142903E-2</v>
      </c>
      <c r="J73" s="2">
        <v>7.4140687450040002E-2</v>
      </c>
      <c r="K73" s="2">
        <v>6.9554220676572895E-2</v>
      </c>
      <c r="L73" s="2">
        <v>7.0342456697077907E-2</v>
      </c>
      <c r="M73" s="2">
        <v>6.8081343943412906E-2</v>
      </c>
      <c r="N73" s="2">
        <v>5.5560615720921802E-2</v>
      </c>
      <c r="O73" s="2">
        <v>4.55567692604254E-2</v>
      </c>
    </row>
    <row r="74" spans="1:16" x14ac:dyDescent="0.3">
      <c r="A74" s="15"/>
      <c r="B74" s="15"/>
    </row>
    <row r="75" spans="1:16" x14ac:dyDescent="0.3">
      <c r="A75" s="15"/>
      <c r="B75" s="15"/>
    </row>
    <row r="76" spans="1:16" x14ac:dyDescent="0.3">
      <c r="A76" s="15"/>
      <c r="B76" s="13"/>
      <c r="C76" s="18" t="s">
        <v>38</v>
      </c>
      <c r="D76" s="18"/>
      <c r="E76" s="18"/>
      <c r="F76" s="18"/>
      <c r="G76" s="18"/>
      <c r="H76" s="18"/>
      <c r="I76" s="18"/>
      <c r="J76" s="18"/>
      <c r="K76" s="18"/>
      <c r="L76" s="18"/>
      <c r="M76" s="18"/>
      <c r="N76" s="18"/>
      <c r="O76" s="6" t="s">
        <v>39</v>
      </c>
      <c r="P76" s="6" t="s">
        <v>40</v>
      </c>
    </row>
    <row r="77" spans="1:16" x14ac:dyDescent="0.3">
      <c r="A77" s="9" t="s">
        <v>41</v>
      </c>
      <c r="B77" s="9" t="s">
        <v>41</v>
      </c>
      <c r="C77" s="4" t="s">
        <v>19</v>
      </c>
      <c r="D77" s="4" t="s">
        <v>20</v>
      </c>
      <c r="E77" s="4" t="s">
        <v>21</v>
      </c>
      <c r="F77" s="4" t="s">
        <v>22</v>
      </c>
      <c r="G77" s="4" t="s">
        <v>23</v>
      </c>
      <c r="H77" s="4" t="s">
        <v>24</v>
      </c>
      <c r="I77" s="4" t="s">
        <v>25</v>
      </c>
      <c r="J77" s="4" t="s">
        <v>26</v>
      </c>
      <c r="K77" s="4" t="s">
        <v>27</v>
      </c>
      <c r="L77" s="4" t="s">
        <v>28</v>
      </c>
      <c r="M77" s="4" t="s">
        <v>29</v>
      </c>
      <c r="N77" s="4" t="s">
        <v>30</v>
      </c>
      <c r="O77" s="4" t="s">
        <v>31</v>
      </c>
      <c r="P77" s="4" t="s">
        <v>32</v>
      </c>
    </row>
    <row r="78" spans="1:16" x14ac:dyDescent="0.3">
      <c r="A78" s="8" t="s">
        <v>13</v>
      </c>
      <c r="B78" s="8" t="s">
        <v>81</v>
      </c>
      <c r="C78" s="2">
        <v>4.7249818269929703E-2</v>
      </c>
      <c r="D78" s="2">
        <v>-1.0334721579515699E-2</v>
      </c>
      <c r="E78" s="2">
        <v>2.4236284289276801E-2</v>
      </c>
      <c r="F78" s="2">
        <v>2.4423647569048201E-2</v>
      </c>
      <c r="G78" s="2">
        <v>5.7189542483660101E-2</v>
      </c>
      <c r="H78" s="2">
        <v>5.9505409582689302E-2</v>
      </c>
      <c r="I78" s="2">
        <v>0.103242490551024</v>
      </c>
      <c r="J78" s="2">
        <v>8.6849380935208595E-2</v>
      </c>
      <c r="K78" s="2">
        <v>0.100757617651938</v>
      </c>
      <c r="L78" s="2">
        <v>0.18206480783722701</v>
      </c>
      <c r="M78" s="2">
        <v>0.17268052190913299</v>
      </c>
      <c r="N78" s="2">
        <v>5.6103218324151903E-2</v>
      </c>
      <c r="O78" s="3">
        <v>0.61145827572858502</v>
      </c>
      <c r="P78" s="3">
        <v>1.27088528678304</v>
      </c>
    </row>
    <row r="79" spans="1:16" x14ac:dyDescent="0.3">
      <c r="A79" s="8" t="s">
        <v>13</v>
      </c>
      <c r="B79" s="8" t="s">
        <v>82</v>
      </c>
      <c r="C79" s="2">
        <v>3.9084090011843702E-2</v>
      </c>
      <c r="D79" s="2">
        <v>1.3297872340425501E-2</v>
      </c>
      <c r="E79" s="2">
        <v>2.1747281589801298E-2</v>
      </c>
      <c r="F79" s="2">
        <v>3.5229357798165099E-2</v>
      </c>
      <c r="G79" s="2">
        <v>0.11875221552640899</v>
      </c>
      <c r="H79" s="2">
        <v>0.15304182509505701</v>
      </c>
      <c r="I79" s="2">
        <v>0.118439131629569</v>
      </c>
      <c r="J79" s="2">
        <v>7.8378378378378397E-2</v>
      </c>
      <c r="K79" s="2">
        <v>0.14308498519024801</v>
      </c>
      <c r="L79" s="2">
        <v>0.221048435319912</v>
      </c>
      <c r="M79" s="2">
        <v>0.15001632386549099</v>
      </c>
      <c r="N79" s="2">
        <v>8.3747338537970201E-2</v>
      </c>
      <c r="O79" s="3">
        <v>0.739576213260424</v>
      </c>
      <c r="P79" s="3">
        <v>1.86276715410574</v>
      </c>
    </row>
    <row r="80" spans="1:16" x14ac:dyDescent="0.3">
      <c r="A80" s="8" t="s">
        <v>13</v>
      </c>
      <c r="B80" s="8" t="s">
        <v>83</v>
      </c>
      <c r="C80" s="2">
        <v>0.144871794871795</v>
      </c>
      <c r="D80" s="2">
        <v>3.4714445688689803E-2</v>
      </c>
      <c r="E80" s="2">
        <v>1.2987012987013E-2</v>
      </c>
      <c r="F80" s="2">
        <v>2.9914529914529898E-2</v>
      </c>
      <c r="G80" s="2">
        <v>0.158713692946058</v>
      </c>
      <c r="H80" s="2">
        <v>1.96956132497762E-2</v>
      </c>
      <c r="I80" s="2">
        <v>9.6575943810359999E-2</v>
      </c>
      <c r="J80" s="2">
        <v>0.12890312249799801</v>
      </c>
      <c r="K80" s="2">
        <v>6.9503546099290797E-2</v>
      </c>
      <c r="L80" s="2">
        <v>6.8965517241379296E-2</v>
      </c>
      <c r="M80" s="2">
        <v>6.6997518610421802E-2</v>
      </c>
      <c r="N80" s="2">
        <v>3.3720930232558101E-2</v>
      </c>
      <c r="O80" s="3">
        <v>0.26099290780141798</v>
      </c>
      <c r="P80" s="3">
        <v>0.92424242424242398</v>
      </c>
    </row>
    <row r="81" spans="1:16" x14ac:dyDescent="0.3">
      <c r="A81" s="8" t="s">
        <v>13</v>
      </c>
      <c r="B81" s="8" t="s">
        <v>84</v>
      </c>
      <c r="C81" s="2">
        <v>9.34652434261911E-2</v>
      </c>
      <c r="D81" s="2">
        <v>-1.5952380952380999E-2</v>
      </c>
      <c r="E81" s="2">
        <v>-2.9034599564481001E-3</v>
      </c>
      <c r="F81" s="2">
        <v>1.19712044002265E-2</v>
      </c>
      <c r="G81" s="2">
        <v>6.0906402365918003E-2</v>
      </c>
      <c r="H81" s="2">
        <v>1.7403751977699101E-2</v>
      </c>
      <c r="I81" s="2">
        <v>3.9765995260663503E-2</v>
      </c>
      <c r="J81" s="2">
        <v>5.4554518908909597E-2</v>
      </c>
      <c r="K81" s="2">
        <v>-2.0260687512662899E-4</v>
      </c>
      <c r="L81" s="2">
        <v>2.4520399891921101E-2</v>
      </c>
      <c r="M81" s="2">
        <v>2.6373046746225402E-2</v>
      </c>
      <c r="N81" s="2">
        <v>-4.3039763602492502E-2</v>
      </c>
      <c r="O81" s="3">
        <v>6.0782062537988804E-3</v>
      </c>
      <c r="P81" s="3">
        <v>0.201467860311315</v>
      </c>
    </row>
    <row r="82" spans="1:16" x14ac:dyDescent="0.3">
      <c r="A82" s="8" t="s">
        <v>13</v>
      </c>
      <c r="B82" s="8" t="s">
        <v>17</v>
      </c>
      <c r="C82" s="2">
        <v>4.6618852459016397E-2</v>
      </c>
      <c r="D82" s="2">
        <v>5.2373959862946601E-2</v>
      </c>
      <c r="E82" s="2">
        <v>5.6279069767441903E-2</v>
      </c>
      <c r="F82" s="2">
        <v>6.2967855570233405E-2</v>
      </c>
      <c r="G82" s="2">
        <v>0.101077050538525</v>
      </c>
      <c r="H82" s="2">
        <v>0.140707298720843</v>
      </c>
      <c r="I82" s="2">
        <v>0.215039577836412</v>
      </c>
      <c r="J82" s="2">
        <v>0.169381107491857</v>
      </c>
      <c r="K82" s="2">
        <v>0.14693593314763201</v>
      </c>
      <c r="L82" s="2">
        <v>0.14207650273224001</v>
      </c>
      <c r="M82" s="2">
        <v>0.152932837143363</v>
      </c>
      <c r="N82" s="2">
        <v>3.1970488779588101E-2</v>
      </c>
      <c r="O82" s="3">
        <v>0.55849582172701995</v>
      </c>
      <c r="P82" s="3">
        <v>2.1227906976744202</v>
      </c>
    </row>
    <row r="83" spans="1:16" x14ac:dyDescent="0.3">
      <c r="A83" s="8" t="s">
        <v>13</v>
      </c>
      <c r="B83" s="8" t="s">
        <v>85</v>
      </c>
      <c r="C83" s="2">
        <v>-5.5091819699499202E-2</v>
      </c>
      <c r="D83" s="2">
        <v>-0.124263839811543</v>
      </c>
      <c r="E83" s="2">
        <v>-0.11398789509078699</v>
      </c>
      <c r="F83" s="2">
        <v>-3.6053130929791302E-2</v>
      </c>
      <c r="G83" s="2">
        <v>-7.0866141732283498E-3</v>
      </c>
      <c r="H83" s="2">
        <v>-1.30848532910389E-2</v>
      </c>
      <c r="I83" s="2">
        <v>3.8569706709521902E-2</v>
      </c>
      <c r="J83" s="2">
        <v>5.49323017408124E-2</v>
      </c>
      <c r="K83" s="2">
        <v>5.5738907224055702E-2</v>
      </c>
      <c r="L83" s="2">
        <v>-1.0767627648489099E-2</v>
      </c>
      <c r="M83" s="2">
        <v>4.2485955056179803E-2</v>
      </c>
      <c r="N83" s="2">
        <v>-3.0650050522061299E-2</v>
      </c>
      <c r="O83" s="3">
        <v>5.5372203887055403E-2</v>
      </c>
      <c r="P83" s="3">
        <v>-3.2279757901815698E-2</v>
      </c>
    </row>
    <row r="84" spans="1:16" x14ac:dyDescent="0.3">
      <c r="A84" s="8" t="s">
        <v>14</v>
      </c>
      <c r="B84" s="8" t="s">
        <v>81</v>
      </c>
      <c r="C84" s="2">
        <v>-3.7313432835820899E-2</v>
      </c>
      <c r="D84" s="2">
        <v>-8.5271317829457405E-2</v>
      </c>
      <c r="E84" s="2">
        <v>3.3898305084745797E-2</v>
      </c>
      <c r="F84" s="2">
        <v>-2.4590163934426201E-2</v>
      </c>
      <c r="G84" s="2">
        <v>-2.5210084033613401E-2</v>
      </c>
      <c r="H84" s="2">
        <v>0.13793103448275901</v>
      </c>
      <c r="I84" s="2">
        <v>4.5454545454545497E-2</v>
      </c>
      <c r="J84" s="2">
        <v>0.13768115942028999</v>
      </c>
      <c r="K84" s="2">
        <v>0.152866242038217</v>
      </c>
      <c r="L84" s="2">
        <v>0.138121546961326</v>
      </c>
      <c r="M84" s="2">
        <v>0.43203883495145601</v>
      </c>
      <c r="N84" s="2">
        <v>-4.0677966101694898E-2</v>
      </c>
      <c r="O84" s="3">
        <v>0.80254777070063699</v>
      </c>
      <c r="P84" s="3">
        <v>1.3983050847457601</v>
      </c>
    </row>
    <row r="85" spans="1:16" x14ac:dyDescent="0.3">
      <c r="A85" s="8" t="s">
        <v>14</v>
      </c>
      <c r="B85" s="8" t="s">
        <v>82</v>
      </c>
      <c r="C85" s="2">
        <v>0.27777777777777801</v>
      </c>
      <c r="D85" s="2">
        <v>-8.6956521739130405E-2</v>
      </c>
      <c r="E85" s="2">
        <v>9.5238095238095205E-2</v>
      </c>
      <c r="F85" s="2">
        <v>0.34782608695652201</v>
      </c>
      <c r="G85" s="2">
        <v>-9.6774193548387094E-2</v>
      </c>
      <c r="H85" s="2">
        <v>0.32142857142857101</v>
      </c>
      <c r="I85" s="2">
        <v>0.78378378378378399</v>
      </c>
      <c r="J85" s="2">
        <v>-3.03030303030303E-2</v>
      </c>
      <c r="K85" s="2">
        <v>6.25E-2</v>
      </c>
      <c r="L85" s="2">
        <v>-5.8823529411764698E-2</v>
      </c>
      <c r="M85" s="2">
        <v>0.328125</v>
      </c>
      <c r="N85" s="2">
        <v>0.152941176470588</v>
      </c>
      <c r="O85" s="3">
        <v>0.53125</v>
      </c>
      <c r="P85" s="3">
        <v>3.6666666666666701</v>
      </c>
    </row>
    <row r="86" spans="1:16" x14ac:dyDescent="0.3">
      <c r="A86" s="8" t="s">
        <v>14</v>
      </c>
      <c r="B86" s="8" t="s">
        <v>83</v>
      </c>
      <c r="C86" s="2">
        <v>-0.2</v>
      </c>
      <c r="D86" s="2">
        <v>0.25</v>
      </c>
      <c r="E86" s="2">
        <v>0</v>
      </c>
      <c r="F86" s="2">
        <v>0.2</v>
      </c>
      <c r="G86" s="2">
        <v>0</v>
      </c>
      <c r="H86" s="2">
        <v>0.25</v>
      </c>
      <c r="I86" s="2">
        <v>0.33333333333333298</v>
      </c>
      <c r="J86" s="2">
        <v>-0.25</v>
      </c>
      <c r="K86" s="2">
        <v>0.4</v>
      </c>
      <c r="L86" s="2">
        <v>0</v>
      </c>
      <c r="M86" s="2">
        <v>-4.7619047619047603E-2</v>
      </c>
      <c r="N86" s="2">
        <v>0.15</v>
      </c>
      <c r="O86" s="3">
        <v>0.53333333333333299</v>
      </c>
      <c r="P86" s="3">
        <v>1.3</v>
      </c>
    </row>
    <row r="87" spans="1:16" x14ac:dyDescent="0.3">
      <c r="A87" s="8" t="s">
        <v>14</v>
      </c>
      <c r="B87" s="8" t="s">
        <v>84</v>
      </c>
      <c r="C87" s="2">
        <v>7.4198988195615503E-2</v>
      </c>
      <c r="D87" s="2">
        <v>3.1397174254317102E-2</v>
      </c>
      <c r="E87" s="2">
        <v>3.0441400304414001E-2</v>
      </c>
      <c r="F87" s="2">
        <v>6.2038404726735601E-2</v>
      </c>
      <c r="G87" s="2">
        <v>6.8150208623087599E-2</v>
      </c>
      <c r="H87" s="2">
        <v>9.1145833333333301E-2</v>
      </c>
      <c r="I87" s="2">
        <v>1.1933174224343699E-2</v>
      </c>
      <c r="J87" s="2">
        <v>0.13089622641509399</v>
      </c>
      <c r="K87" s="2">
        <v>4.6923879040667402E-2</v>
      </c>
      <c r="L87" s="2">
        <v>4.4820717131474098E-2</v>
      </c>
      <c r="M87" s="2">
        <v>0</v>
      </c>
      <c r="N87" s="2">
        <v>3.6224976167778797E-2</v>
      </c>
      <c r="O87" s="3">
        <v>0.133472367049009</v>
      </c>
      <c r="P87" s="3">
        <v>0.65449010654490103</v>
      </c>
    </row>
    <row r="88" spans="1:16" x14ac:dyDescent="0.3">
      <c r="A88" s="8" t="s">
        <v>14</v>
      </c>
      <c r="B88" s="8" t="s">
        <v>17</v>
      </c>
      <c r="C88" s="2">
        <v>0.05</v>
      </c>
      <c r="D88" s="2">
        <v>-0.19047619047618999</v>
      </c>
      <c r="E88" s="2">
        <v>0.17647058823529399</v>
      </c>
      <c r="F88" s="2">
        <v>0.35</v>
      </c>
      <c r="G88" s="2">
        <v>-0.148148148148148</v>
      </c>
      <c r="H88" s="2">
        <v>0.39130434782608697</v>
      </c>
      <c r="I88" s="2">
        <v>0.3125</v>
      </c>
      <c r="J88" s="2">
        <v>0</v>
      </c>
      <c r="K88" s="2">
        <v>0.238095238095238</v>
      </c>
      <c r="L88" s="2">
        <v>0.28846153846153799</v>
      </c>
      <c r="M88" s="2">
        <v>0.14925373134328401</v>
      </c>
      <c r="N88" s="2">
        <v>0.246753246753247</v>
      </c>
      <c r="O88" s="3">
        <v>1.28571428571429</v>
      </c>
      <c r="P88" s="3">
        <v>4.6470588235294104</v>
      </c>
    </row>
    <row r="89" spans="1:16" x14ac:dyDescent="0.3">
      <c r="A89" s="8" t="s">
        <v>14</v>
      </c>
      <c r="B89" s="8" t="s">
        <v>85</v>
      </c>
      <c r="C89" s="2">
        <v>-2.1276595744680899E-2</v>
      </c>
      <c r="D89" s="2">
        <v>-0.13043478260869601</v>
      </c>
      <c r="E89" s="2">
        <v>-0.15</v>
      </c>
      <c r="F89" s="2">
        <v>-4.9019607843137303E-2</v>
      </c>
      <c r="G89" s="2">
        <v>-3.09278350515464E-2</v>
      </c>
      <c r="H89" s="2">
        <v>-2.1276595744680899E-2</v>
      </c>
      <c r="I89" s="2">
        <v>-3.2608695652173898E-2</v>
      </c>
      <c r="J89" s="2">
        <v>3.3707865168539297E-2</v>
      </c>
      <c r="K89" s="2">
        <v>0.13043478260869601</v>
      </c>
      <c r="L89" s="2">
        <v>-0.19230769230769201</v>
      </c>
      <c r="M89" s="2">
        <v>-0.14285714285714299</v>
      </c>
      <c r="N89" s="2">
        <v>0</v>
      </c>
      <c r="O89" s="3">
        <v>-0.217391304347826</v>
      </c>
      <c r="P89" s="3">
        <v>-0.4</v>
      </c>
    </row>
    <row r="90" spans="1:16" x14ac:dyDescent="0.3">
      <c r="A90" s="8" t="s">
        <v>15</v>
      </c>
      <c r="B90" s="8" t="s">
        <v>81</v>
      </c>
      <c r="C90" s="2">
        <v>8.8709677419354802E-2</v>
      </c>
      <c r="D90" s="2">
        <v>-2.5925925925925901E-2</v>
      </c>
      <c r="E90" s="2">
        <v>-3.8022813688212899E-2</v>
      </c>
      <c r="F90" s="2">
        <v>-7.9051383399209498E-3</v>
      </c>
      <c r="G90" s="2">
        <v>8.3665338645418294E-2</v>
      </c>
      <c r="H90" s="2">
        <v>-3.3088235294117599E-2</v>
      </c>
      <c r="I90" s="2">
        <v>7.2243346007604597E-2</v>
      </c>
      <c r="J90" s="2">
        <v>0.102836879432624</v>
      </c>
      <c r="K90" s="2">
        <v>0.14790996784565899</v>
      </c>
      <c r="L90" s="2">
        <v>0.214285714285714</v>
      </c>
      <c r="M90" s="2">
        <v>0.17762399077277999</v>
      </c>
      <c r="N90" s="2">
        <v>-7.9333986287953004E-2</v>
      </c>
      <c r="O90" s="3">
        <v>0.51125401929260506</v>
      </c>
      <c r="P90" s="3">
        <v>0.787072243346008</v>
      </c>
    </row>
    <row r="91" spans="1:16" x14ac:dyDescent="0.3">
      <c r="A91" s="8" t="s">
        <v>15</v>
      </c>
      <c r="B91" s="8" t="s">
        <v>82</v>
      </c>
      <c r="C91" s="2">
        <v>8.7912087912087905E-2</v>
      </c>
      <c r="D91" s="2">
        <v>3.03030303030303E-2</v>
      </c>
      <c r="E91" s="2">
        <v>-9.8039215686274508E-3</v>
      </c>
      <c r="F91" s="2">
        <v>7.9207920792079195E-2</v>
      </c>
      <c r="G91" s="2">
        <v>-5.5045871559633003E-2</v>
      </c>
      <c r="H91" s="2">
        <v>5.8252427184466E-2</v>
      </c>
      <c r="I91" s="2">
        <v>0.13761467889908299</v>
      </c>
      <c r="J91" s="2">
        <v>0.13709677419354799</v>
      </c>
      <c r="K91" s="2">
        <v>0.15602836879432599</v>
      </c>
      <c r="L91" s="2">
        <v>0.29447852760736198</v>
      </c>
      <c r="M91" s="2">
        <v>0.175355450236967</v>
      </c>
      <c r="N91" s="2">
        <v>8.8709677419354802E-2</v>
      </c>
      <c r="O91" s="3">
        <v>0.91489361702127703</v>
      </c>
      <c r="P91" s="3">
        <v>1.6470588235294099</v>
      </c>
    </row>
    <row r="92" spans="1:16" x14ac:dyDescent="0.3">
      <c r="A92" s="8" t="s">
        <v>15</v>
      </c>
      <c r="B92" s="8" t="s">
        <v>83</v>
      </c>
      <c r="C92" s="2">
        <v>8.8888888888888906E-2</v>
      </c>
      <c r="D92" s="2">
        <v>-6.1224489795918401E-2</v>
      </c>
      <c r="E92" s="2">
        <v>8.6956521739130405E-2</v>
      </c>
      <c r="F92" s="2">
        <v>0.12</v>
      </c>
      <c r="G92" s="2">
        <v>0.125</v>
      </c>
      <c r="H92" s="2">
        <v>7.9365079365079402E-2</v>
      </c>
      <c r="I92" s="2">
        <v>0.25</v>
      </c>
      <c r="J92" s="2">
        <v>-2.3529411764705899E-2</v>
      </c>
      <c r="K92" s="2">
        <v>0.14457831325301199</v>
      </c>
      <c r="L92" s="2">
        <v>2.1052631578947399E-2</v>
      </c>
      <c r="M92" s="2">
        <v>0.11340206185567001</v>
      </c>
      <c r="N92" s="2">
        <v>-6.4814814814814797E-2</v>
      </c>
      <c r="O92" s="3">
        <v>0.21686746987951799</v>
      </c>
      <c r="P92" s="3">
        <v>1.1956521739130399</v>
      </c>
    </row>
    <row r="93" spans="1:16" x14ac:dyDescent="0.3">
      <c r="A93" s="8" t="s">
        <v>15</v>
      </c>
      <c r="B93" s="8" t="s">
        <v>84</v>
      </c>
      <c r="C93" s="2">
        <v>4.2824943651389898E-2</v>
      </c>
      <c r="D93" s="2">
        <v>-1.9452449567723299E-2</v>
      </c>
      <c r="E93" s="2">
        <v>-8.8170462894930201E-3</v>
      </c>
      <c r="F93" s="2">
        <v>6.5233506300963695E-2</v>
      </c>
      <c r="G93" s="2">
        <v>5.7759220598468997E-2</v>
      </c>
      <c r="H93" s="2">
        <v>4.7368421052631601E-2</v>
      </c>
      <c r="I93" s="2">
        <v>4.3341708542713603E-2</v>
      </c>
      <c r="J93" s="2">
        <v>0.120409391932571</v>
      </c>
      <c r="K93" s="2">
        <v>-1.3970983342289099E-2</v>
      </c>
      <c r="L93" s="2">
        <v>2.7247956403269801E-3</v>
      </c>
      <c r="M93" s="2">
        <v>1.3043478260869599E-2</v>
      </c>
      <c r="N93" s="2">
        <v>2.25321888412017E-2</v>
      </c>
      <c r="O93" s="3">
        <v>2.4180548092423398E-2</v>
      </c>
      <c r="P93" s="3">
        <v>0.40044085231447502</v>
      </c>
    </row>
    <row r="94" spans="1:16" x14ac:dyDescent="0.3">
      <c r="A94" s="8" t="s">
        <v>15</v>
      </c>
      <c r="B94" s="8" t="s">
        <v>17</v>
      </c>
      <c r="C94" s="2">
        <v>0.16831683168316799</v>
      </c>
      <c r="D94" s="2">
        <v>-5.0847457627118599E-2</v>
      </c>
      <c r="E94" s="2">
        <v>-9.8214285714285698E-2</v>
      </c>
      <c r="F94" s="2">
        <v>9.9009900990098994E-3</v>
      </c>
      <c r="G94" s="2">
        <v>-6.8627450980392204E-2</v>
      </c>
      <c r="H94" s="2">
        <v>9.4736842105263203E-2</v>
      </c>
      <c r="I94" s="2">
        <v>0.16346153846153799</v>
      </c>
      <c r="J94" s="2">
        <v>0.214876033057851</v>
      </c>
      <c r="K94" s="2">
        <v>7.4829931972789102E-2</v>
      </c>
      <c r="L94" s="2">
        <v>0.284810126582278</v>
      </c>
      <c r="M94" s="2">
        <v>0.108374384236453</v>
      </c>
      <c r="N94" s="2">
        <v>8.8888888888888906E-3</v>
      </c>
      <c r="O94" s="3">
        <v>0.54421768707482998</v>
      </c>
      <c r="P94" s="3">
        <v>1.02678571428571</v>
      </c>
    </row>
    <row r="95" spans="1:16" x14ac:dyDescent="0.3">
      <c r="A95" s="8" t="s">
        <v>15</v>
      </c>
      <c r="B95" s="8" t="s">
        <v>85</v>
      </c>
      <c r="C95" s="2">
        <v>-0.11190476190476201</v>
      </c>
      <c r="D95" s="2">
        <v>-0.142091152815013</v>
      </c>
      <c r="E95" s="2">
        <v>-3.7499999999999999E-2</v>
      </c>
      <c r="F95" s="2">
        <v>-9.4155844155844201E-2</v>
      </c>
      <c r="G95" s="2">
        <v>-7.1684587813620096E-2</v>
      </c>
      <c r="H95" s="2">
        <v>-6.9498069498069498E-2</v>
      </c>
      <c r="I95" s="2">
        <v>1.6597510373444001E-2</v>
      </c>
      <c r="J95" s="2">
        <v>5.3061224489795902E-2</v>
      </c>
      <c r="K95" s="2">
        <v>-2.7131782945736399E-2</v>
      </c>
      <c r="L95" s="2">
        <v>-0.103585657370518</v>
      </c>
      <c r="M95" s="2">
        <v>-0.11555555555555599</v>
      </c>
      <c r="N95" s="2">
        <v>-3.0150753768844199E-2</v>
      </c>
      <c r="O95" s="3">
        <v>-0.25193798449612398</v>
      </c>
      <c r="P95" s="3">
        <v>-0.39687499999999998</v>
      </c>
    </row>
    <row r="96" spans="1:16" x14ac:dyDescent="0.3">
      <c r="A96" s="8" t="s">
        <v>16</v>
      </c>
      <c r="B96" s="8" t="s">
        <v>81</v>
      </c>
      <c r="C96" s="2">
        <v>8.2079343365253094E-3</v>
      </c>
      <c r="D96" s="2">
        <v>-5.8344640434192699E-2</v>
      </c>
      <c r="E96" s="2">
        <v>8.6455331412103806E-3</v>
      </c>
      <c r="F96" s="2">
        <v>3.4285714285714301E-2</v>
      </c>
      <c r="G96" s="2">
        <v>9.9447513812154706E-2</v>
      </c>
      <c r="H96" s="2">
        <v>2.01005025125628E-2</v>
      </c>
      <c r="I96" s="2">
        <v>3.9408866995073899E-2</v>
      </c>
      <c r="J96" s="2">
        <v>2.96208530805687E-2</v>
      </c>
      <c r="K96" s="2">
        <v>9.4361334867664001E-2</v>
      </c>
      <c r="L96" s="2">
        <v>0.14931650893796</v>
      </c>
      <c r="M96" s="2">
        <v>0.23879231473010101</v>
      </c>
      <c r="N96" s="2">
        <v>8.3456425406203794E-2</v>
      </c>
      <c r="O96" s="3">
        <v>0.68814729574223199</v>
      </c>
      <c r="P96" s="3">
        <v>1.11383285302594</v>
      </c>
    </row>
    <row r="97" spans="1:16" x14ac:dyDescent="0.3">
      <c r="A97" s="8" t="s">
        <v>16</v>
      </c>
      <c r="B97" s="8" t="s">
        <v>82</v>
      </c>
      <c r="C97" s="2">
        <v>1.1235955056179799E-2</v>
      </c>
      <c r="D97" s="2">
        <v>2.2222222222222199E-2</v>
      </c>
      <c r="E97" s="2">
        <v>5.4347826086956499E-2</v>
      </c>
      <c r="F97" s="2">
        <v>0.134020618556701</v>
      </c>
      <c r="G97" s="2">
        <v>2.7272727272727299E-2</v>
      </c>
      <c r="H97" s="2">
        <v>0.15044247787610601</v>
      </c>
      <c r="I97" s="2">
        <v>0.138461538461538</v>
      </c>
      <c r="J97" s="2">
        <v>0.20270270270270299</v>
      </c>
      <c r="K97" s="2">
        <v>0.151685393258427</v>
      </c>
      <c r="L97" s="2">
        <v>0.185365853658537</v>
      </c>
      <c r="M97" s="2">
        <v>0.12757201646090499</v>
      </c>
      <c r="N97" s="2">
        <v>0.13138686131386901</v>
      </c>
      <c r="O97" s="3">
        <v>0.74157303370786498</v>
      </c>
      <c r="P97" s="3">
        <v>2.3695652173913002</v>
      </c>
    </row>
    <row r="98" spans="1:16" x14ac:dyDescent="0.3">
      <c r="A98" s="8" t="s">
        <v>16</v>
      </c>
      <c r="B98" s="8" t="s">
        <v>83</v>
      </c>
      <c r="C98" s="2">
        <v>-0.24324324324324301</v>
      </c>
      <c r="D98" s="2">
        <v>0.32142857142857101</v>
      </c>
      <c r="E98" s="2">
        <v>5.4054054054054099E-2</v>
      </c>
      <c r="F98" s="2">
        <v>0.102564102564103</v>
      </c>
      <c r="G98" s="2">
        <v>4.6511627906976702E-2</v>
      </c>
      <c r="H98" s="2">
        <v>4.4444444444444398E-2</v>
      </c>
      <c r="I98" s="2">
        <v>0.21276595744680901</v>
      </c>
      <c r="J98" s="2">
        <v>-0.105263157894737</v>
      </c>
      <c r="K98" s="2">
        <v>0.11764705882352899</v>
      </c>
      <c r="L98" s="2">
        <v>0.157894736842105</v>
      </c>
      <c r="M98" s="2">
        <v>3.03030303030303E-2</v>
      </c>
      <c r="N98" s="2">
        <v>-1.4705882352941201E-2</v>
      </c>
      <c r="O98" s="3">
        <v>0.31372549019607798</v>
      </c>
      <c r="P98" s="3">
        <v>0.81081081081081097</v>
      </c>
    </row>
    <row r="99" spans="1:16" x14ac:dyDescent="0.3">
      <c r="A99" s="8" t="s">
        <v>16</v>
      </c>
      <c r="B99" s="8" t="s">
        <v>84</v>
      </c>
      <c r="C99" s="2">
        <v>-6.5789473684210497E-3</v>
      </c>
      <c r="D99" s="2">
        <v>1.3245033112582801E-2</v>
      </c>
      <c r="E99" s="2">
        <v>-2.7777777777777801E-2</v>
      </c>
      <c r="F99" s="2">
        <v>8.5714285714285701E-2</v>
      </c>
      <c r="G99" s="2">
        <v>9.2879256965944304E-3</v>
      </c>
      <c r="H99" s="2">
        <v>5.3680981595091999E-2</v>
      </c>
      <c r="I99" s="2">
        <v>3.7845705967976699E-2</v>
      </c>
      <c r="J99" s="2">
        <v>4.9088359046283302E-2</v>
      </c>
      <c r="K99" s="2">
        <v>7.2192513368983996E-2</v>
      </c>
      <c r="L99" s="2">
        <v>3.9900249376558602E-2</v>
      </c>
      <c r="M99" s="2">
        <v>-3.2374100719424502E-2</v>
      </c>
      <c r="N99" s="2">
        <v>5.5762081784386602E-2</v>
      </c>
      <c r="O99" s="3">
        <v>0.13903743315507999</v>
      </c>
      <c r="P99" s="3">
        <v>0.39215686274509798</v>
      </c>
    </row>
    <row r="100" spans="1:16" x14ac:dyDescent="0.3">
      <c r="A100" s="8" t="s">
        <v>16</v>
      </c>
      <c r="B100" s="8" t="s">
        <v>17</v>
      </c>
      <c r="C100" s="2">
        <v>-2.2900763358778602E-2</v>
      </c>
      <c r="D100" s="2">
        <v>5.46875E-2</v>
      </c>
      <c r="E100" s="2">
        <v>4.4444444444444398E-2</v>
      </c>
      <c r="F100" s="2">
        <v>7.09219858156028E-3</v>
      </c>
      <c r="G100" s="2">
        <v>7.0422535211267595E-2</v>
      </c>
      <c r="H100" s="2">
        <v>8.55263157894737E-2</v>
      </c>
      <c r="I100" s="2">
        <v>0.236363636363636</v>
      </c>
      <c r="J100" s="2">
        <v>0.10294117647058799</v>
      </c>
      <c r="K100" s="2">
        <v>0.146666666666667</v>
      </c>
      <c r="L100" s="2">
        <v>0.14728682170542601</v>
      </c>
      <c r="M100" s="2">
        <v>0.11824324324324299</v>
      </c>
      <c r="N100" s="2">
        <v>5.4380664652568002E-2</v>
      </c>
      <c r="O100" s="3">
        <v>0.551111111111111</v>
      </c>
      <c r="P100" s="3">
        <v>1.5851851851851899</v>
      </c>
    </row>
    <row r="101" spans="1:16" x14ac:dyDescent="0.3">
      <c r="A101" s="8" t="s">
        <v>16</v>
      </c>
      <c r="B101" s="8" t="s">
        <v>85</v>
      </c>
      <c r="C101" s="2">
        <v>-3.5587188612099599E-3</v>
      </c>
      <c r="D101" s="2">
        <v>-0.128571428571429</v>
      </c>
      <c r="E101" s="2">
        <v>-6.5573770491803296E-2</v>
      </c>
      <c r="F101" s="2">
        <v>1.7543859649122799E-2</v>
      </c>
      <c r="G101" s="2">
        <v>-9.0517241379310304E-2</v>
      </c>
      <c r="H101" s="2">
        <v>-0.109004739336493</v>
      </c>
      <c r="I101" s="2">
        <v>2.1276595744680899E-2</v>
      </c>
      <c r="J101" s="2">
        <v>3.125E-2</v>
      </c>
      <c r="K101" s="2">
        <v>2.5252525252525301E-2</v>
      </c>
      <c r="L101" s="2">
        <v>2.95566502463054E-2</v>
      </c>
      <c r="M101" s="2">
        <v>-9.5693779904306199E-3</v>
      </c>
      <c r="N101" s="2">
        <v>-9.6618357487922701E-3</v>
      </c>
      <c r="O101" s="3">
        <v>3.5353535353535401E-2</v>
      </c>
      <c r="P101" s="3">
        <v>-0.159836065573771</v>
      </c>
    </row>
    <row r="102" spans="1:16" x14ac:dyDescent="0.3">
      <c r="A102" s="8" t="s">
        <v>17</v>
      </c>
      <c r="B102" s="8" t="s">
        <v>81</v>
      </c>
      <c r="C102" s="2">
        <v>-7.7977315689981105E-2</v>
      </c>
      <c r="D102" s="2">
        <v>-0.17170681701691401</v>
      </c>
      <c r="E102" s="2">
        <v>-0.341584158415842</v>
      </c>
      <c r="F102" s="2">
        <v>-0.10902255639097699</v>
      </c>
      <c r="G102" s="2">
        <v>7.2784810126582306E-2</v>
      </c>
      <c r="H102" s="2">
        <v>0.23500491642084601</v>
      </c>
      <c r="I102" s="2">
        <v>0.38216560509554098</v>
      </c>
      <c r="J102" s="2">
        <v>0.44182027649769601</v>
      </c>
      <c r="K102" s="2">
        <v>0.25769077107471</v>
      </c>
      <c r="L102" s="2">
        <v>0.22617534942820799</v>
      </c>
      <c r="M102" s="2">
        <v>0.51191709844559596</v>
      </c>
      <c r="N102" s="2">
        <v>0.52518848526387896</v>
      </c>
      <c r="O102" s="3">
        <v>2.5561326408310001</v>
      </c>
      <c r="P102" s="3">
        <v>4.5080445544554504</v>
      </c>
    </row>
    <row r="103" spans="1:16" x14ac:dyDescent="0.3">
      <c r="A103" s="8" t="s">
        <v>17</v>
      </c>
      <c r="B103" s="8" t="s">
        <v>82</v>
      </c>
      <c r="C103" s="2">
        <v>-7.2815533980582506E-2</v>
      </c>
      <c r="D103" s="2">
        <v>-0.16753926701570701</v>
      </c>
      <c r="E103" s="2">
        <v>-0.34591194968553501</v>
      </c>
      <c r="F103" s="2">
        <v>-9.1346153846153799E-2</v>
      </c>
      <c r="G103" s="2">
        <v>7.9365079365079402E-2</v>
      </c>
      <c r="H103" s="2">
        <v>0.43627450980392202</v>
      </c>
      <c r="I103" s="2">
        <v>1.54607508532423</v>
      </c>
      <c r="J103" s="2">
        <v>0.184986595174263</v>
      </c>
      <c r="K103" s="2">
        <v>0.191176470588235</v>
      </c>
      <c r="L103" s="2">
        <v>-8.5470085470085496E-3</v>
      </c>
      <c r="M103" s="2">
        <v>0.22796934865900401</v>
      </c>
      <c r="N103" s="2">
        <v>0.49609984399376</v>
      </c>
      <c r="O103" s="3">
        <v>1.1696832579185501</v>
      </c>
      <c r="P103" s="3">
        <v>5.0314465408805003</v>
      </c>
    </row>
    <row r="104" spans="1:16" x14ac:dyDescent="0.3">
      <c r="A104" s="8" t="s">
        <v>17</v>
      </c>
      <c r="B104" s="8" t="s">
        <v>83</v>
      </c>
      <c r="C104" s="2">
        <v>-6.9892473118279605E-2</v>
      </c>
      <c r="D104" s="2">
        <v>-0.16184971098265899</v>
      </c>
      <c r="E104" s="2">
        <v>-0.32413793103448302</v>
      </c>
      <c r="F104" s="2">
        <v>-0.35714285714285698</v>
      </c>
      <c r="G104" s="2">
        <v>0.11111111111111099</v>
      </c>
      <c r="H104" s="2">
        <v>0.214285714285714</v>
      </c>
      <c r="I104" s="2">
        <v>0.38823529411764701</v>
      </c>
      <c r="J104" s="2">
        <v>0.40677966101694901</v>
      </c>
      <c r="K104" s="2">
        <v>0.108433734939759</v>
      </c>
      <c r="L104" s="2">
        <v>-9.7826086956521702E-2</v>
      </c>
      <c r="M104" s="2">
        <v>0.35542168674698799</v>
      </c>
      <c r="N104" s="2">
        <v>7.1111111111111097E-2</v>
      </c>
      <c r="O104" s="3">
        <v>0.451807228915663</v>
      </c>
      <c r="P104" s="3">
        <v>0.66206896551724104</v>
      </c>
    </row>
    <row r="105" spans="1:16" x14ac:dyDescent="0.3">
      <c r="A105" s="8" t="s">
        <v>17</v>
      </c>
      <c r="B105" s="8" t="s">
        <v>84</v>
      </c>
      <c r="C105" s="2">
        <v>-0.112712975098296</v>
      </c>
      <c r="D105" s="2">
        <v>-0.114918759231905</v>
      </c>
      <c r="E105" s="2">
        <v>-0.38551401869158902</v>
      </c>
      <c r="F105" s="2">
        <v>-0.33568712656165101</v>
      </c>
      <c r="G105" s="2">
        <v>-2.1259198691741601E-2</v>
      </c>
      <c r="H105" s="2">
        <v>-5.4302422723475401E-2</v>
      </c>
      <c r="I105" s="2">
        <v>6.8021201413427601E-2</v>
      </c>
      <c r="J105" s="2">
        <v>0.14392059553349901</v>
      </c>
      <c r="K105" s="2">
        <v>1.15690527838033E-2</v>
      </c>
      <c r="L105" s="2">
        <v>-0.15153681200857799</v>
      </c>
      <c r="M105" s="2">
        <v>0.17186183656276299</v>
      </c>
      <c r="N105" s="2">
        <v>0.24155283968368099</v>
      </c>
      <c r="O105" s="3">
        <v>0.248734634851772</v>
      </c>
      <c r="P105" s="3">
        <v>-0.42356475300400498</v>
      </c>
    </row>
    <row r="106" spans="1:16" x14ac:dyDescent="0.3">
      <c r="A106" s="8" t="s">
        <v>17</v>
      </c>
      <c r="B106" s="8" t="s">
        <v>17</v>
      </c>
      <c r="C106" s="2">
        <v>-2.40963855421687E-2</v>
      </c>
      <c r="D106" s="2">
        <v>-0.15226337448559699</v>
      </c>
      <c r="E106" s="2">
        <v>-0.32524271844660202</v>
      </c>
      <c r="F106" s="2">
        <v>-0.115107913669065</v>
      </c>
      <c r="G106" s="2">
        <v>0.16666666666666699</v>
      </c>
      <c r="H106" s="2">
        <v>0.59581881533101</v>
      </c>
      <c r="I106" s="2">
        <v>0.79912663755458502</v>
      </c>
      <c r="J106" s="2">
        <v>0.15291262135922301</v>
      </c>
      <c r="K106" s="2">
        <v>0.31263157894736798</v>
      </c>
      <c r="L106" s="2">
        <v>-0.101042502004812</v>
      </c>
      <c r="M106" s="2">
        <v>0.458519179304193</v>
      </c>
      <c r="N106" s="2">
        <v>0.26422018348623899</v>
      </c>
      <c r="O106" s="3">
        <v>1.1757894736842101</v>
      </c>
      <c r="P106" s="3">
        <v>4.0169902912621396</v>
      </c>
    </row>
    <row r="107" spans="1:16" x14ac:dyDescent="0.3">
      <c r="A107" s="8" t="s">
        <v>17</v>
      </c>
      <c r="B107" s="8" t="s">
        <v>85</v>
      </c>
      <c r="C107" s="2">
        <v>-0.26991676575505402</v>
      </c>
      <c r="D107" s="2">
        <v>-0.45114006514658</v>
      </c>
      <c r="E107" s="2">
        <v>-0.56280909990108796</v>
      </c>
      <c r="F107" s="2">
        <v>-0.33710407239819001</v>
      </c>
      <c r="G107" s="2">
        <v>-0.150170648464164</v>
      </c>
      <c r="H107" s="2">
        <v>0.108433734939759</v>
      </c>
      <c r="I107" s="2">
        <v>0.344202898550725</v>
      </c>
      <c r="J107" s="2">
        <v>0.18598382749326101</v>
      </c>
      <c r="K107" s="2">
        <v>0.20909090909090899</v>
      </c>
      <c r="L107" s="2">
        <v>1.3157894736842099E-2</v>
      </c>
      <c r="M107" s="2">
        <v>0.13172541743970301</v>
      </c>
      <c r="N107" s="2">
        <v>0.16229508196721301</v>
      </c>
      <c r="O107" s="3">
        <v>0.611363636363636</v>
      </c>
      <c r="P107" s="3">
        <v>-0.29871414441147398</v>
      </c>
    </row>
    <row r="108" spans="1:16" x14ac:dyDescent="0.3">
      <c r="A108" s="11" t="s">
        <v>18</v>
      </c>
      <c r="B108" s="11" t="s">
        <v>18</v>
      </c>
      <c r="C108" s="3">
        <v>1.15360369825594E-2</v>
      </c>
      <c r="D108" s="3">
        <v>-5.1330522029954903E-2</v>
      </c>
      <c r="E108" s="3">
        <v>-5.4633441359376402E-2</v>
      </c>
      <c r="F108" s="3">
        <v>-2.5478887267505199E-3</v>
      </c>
      <c r="G108" s="3">
        <v>5.84028051923925E-2</v>
      </c>
      <c r="H108" s="3">
        <v>5.7505814208609403E-2</v>
      </c>
      <c r="I108" s="3">
        <v>0.108570717234797</v>
      </c>
      <c r="J108" s="3">
        <v>9.9715526276388702E-2</v>
      </c>
      <c r="K108" s="3">
        <v>8.4734513274336301E-2</v>
      </c>
      <c r="L108" s="3">
        <v>0.106339917475957</v>
      </c>
      <c r="M108" s="3">
        <v>0.14414963767602099</v>
      </c>
      <c r="N108" s="3">
        <v>8.0178974244565104E-2</v>
      </c>
      <c r="O108" s="3">
        <v>0.48316882232811398</v>
      </c>
      <c r="P108" s="3">
        <v>0.90836033984409204</v>
      </c>
    </row>
    <row r="109" spans="1:16" x14ac:dyDescent="0.3">
      <c r="A109" s="15"/>
      <c r="B109" s="15"/>
    </row>
    <row r="110" spans="1:16" x14ac:dyDescent="0.3">
      <c r="A110" s="13" t="s">
        <v>42</v>
      </c>
      <c r="B110" s="15"/>
    </row>
    <row r="111" spans="1:16" x14ac:dyDescent="0.3">
      <c r="A111" s="14" t="s">
        <v>43</v>
      </c>
      <c r="B111" s="15"/>
    </row>
    <row r="112" spans="1:16" x14ac:dyDescent="0.3">
      <c r="A112" s="14" t="s">
        <v>44</v>
      </c>
      <c r="B112" s="15"/>
    </row>
    <row r="113" spans="1:2" x14ac:dyDescent="0.3">
      <c r="A113" s="14" t="s">
        <v>45</v>
      </c>
      <c r="B113" s="15"/>
    </row>
    <row r="114" spans="1:2" x14ac:dyDescent="0.3">
      <c r="A114" s="14" t="s">
        <v>46</v>
      </c>
      <c r="B114" s="15"/>
    </row>
    <row r="115" spans="1:2" x14ac:dyDescent="0.3">
      <c r="A115" s="14" t="s">
        <v>47</v>
      </c>
      <c r="B115" s="15"/>
    </row>
    <row r="116" spans="1:2" x14ac:dyDescent="0.3">
      <c r="A116" s="14" t="s">
        <v>88</v>
      </c>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42:O42"/>
    <mergeCell ref="C76:N7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182</v>
      </c>
      <c r="B1" s="15"/>
    </row>
    <row r="2" spans="1:15" ht="15.6" x14ac:dyDescent="0.3">
      <c r="A2" s="12" t="s">
        <v>176</v>
      </c>
      <c r="B2" s="15"/>
    </row>
    <row r="3" spans="1:15" ht="15.6" x14ac:dyDescent="0.3">
      <c r="A3" s="12" t="s">
        <v>35</v>
      </c>
      <c r="B3" s="15"/>
    </row>
    <row r="4" spans="1:15" ht="15.6" x14ac:dyDescent="0.3">
      <c r="A4" s="12" t="s">
        <v>87</v>
      </c>
      <c r="B4" s="15"/>
    </row>
    <row r="5" spans="1:15" ht="15.6" x14ac:dyDescent="0.3">
      <c r="A5" s="12" t="s">
        <v>79</v>
      </c>
      <c r="B5" s="15"/>
    </row>
    <row r="6" spans="1:15" x14ac:dyDescent="0.3">
      <c r="A6" s="16" t="str">
        <f>HYPERLINK("#'Table of contents'!A51",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89</v>
      </c>
      <c r="C9" s="1">
        <v>1894</v>
      </c>
      <c r="D9" s="1">
        <v>2308</v>
      </c>
      <c r="E9" s="1">
        <v>2325</v>
      </c>
      <c r="F9" s="1">
        <v>2418</v>
      </c>
      <c r="G9" s="1">
        <v>2416</v>
      </c>
      <c r="H9" s="1">
        <v>2567</v>
      </c>
      <c r="I9" s="1">
        <v>2650</v>
      </c>
      <c r="J9" s="1">
        <v>2816</v>
      </c>
      <c r="K9" s="1">
        <v>3265</v>
      </c>
      <c r="L9" s="1">
        <v>3240</v>
      </c>
      <c r="M9" s="1">
        <v>3755</v>
      </c>
      <c r="N9" s="1">
        <v>4095</v>
      </c>
      <c r="O9" s="1">
        <v>4248</v>
      </c>
    </row>
    <row r="10" spans="1:15" x14ac:dyDescent="0.3">
      <c r="A10" s="7" t="s">
        <v>13</v>
      </c>
      <c r="B10" s="7" t="s">
        <v>90</v>
      </c>
      <c r="C10" s="1">
        <v>10487</v>
      </c>
      <c r="D10" s="1">
        <v>10658</v>
      </c>
      <c r="E10" s="1">
        <v>10507</v>
      </c>
      <c r="F10" s="1">
        <v>10725</v>
      </c>
      <c r="G10" s="1">
        <v>11048</v>
      </c>
      <c r="H10" s="1">
        <v>11667</v>
      </c>
      <c r="I10" s="1">
        <v>12431</v>
      </c>
      <c r="J10" s="1">
        <v>13822</v>
      </c>
      <c r="K10" s="1">
        <v>14818</v>
      </c>
      <c r="L10" s="1">
        <v>16665</v>
      </c>
      <c r="M10" s="1">
        <v>19774</v>
      </c>
      <c r="N10" s="1">
        <v>23497</v>
      </c>
      <c r="O10" s="1">
        <v>24892</v>
      </c>
    </row>
    <row r="11" spans="1:15" x14ac:dyDescent="0.3">
      <c r="A11" s="7" t="s">
        <v>13</v>
      </c>
      <c r="B11" s="7" t="s">
        <v>91</v>
      </c>
      <c r="C11" s="1">
        <v>304</v>
      </c>
      <c r="D11" s="1">
        <v>339</v>
      </c>
      <c r="E11" s="1">
        <v>364</v>
      </c>
      <c r="F11" s="1">
        <v>403</v>
      </c>
      <c r="G11" s="1">
        <v>395</v>
      </c>
      <c r="H11" s="1">
        <v>443</v>
      </c>
      <c r="I11" s="1">
        <v>480</v>
      </c>
      <c r="J11" s="1">
        <v>495</v>
      </c>
      <c r="K11" s="1">
        <v>572</v>
      </c>
      <c r="L11" s="1">
        <v>591</v>
      </c>
      <c r="M11" s="1">
        <v>692</v>
      </c>
      <c r="N11" s="1">
        <v>775</v>
      </c>
      <c r="O11" s="1">
        <v>868</v>
      </c>
    </row>
    <row r="12" spans="1:15" x14ac:dyDescent="0.3">
      <c r="A12" s="7" t="s">
        <v>13</v>
      </c>
      <c r="B12" s="7" t="s">
        <v>92</v>
      </c>
      <c r="C12" s="1">
        <v>2229</v>
      </c>
      <c r="D12" s="1">
        <v>2293</v>
      </c>
      <c r="E12" s="1">
        <v>2303</v>
      </c>
      <c r="F12" s="1">
        <v>2322</v>
      </c>
      <c r="G12" s="1">
        <v>2426</v>
      </c>
      <c r="H12" s="1">
        <v>2713</v>
      </c>
      <c r="I12" s="1">
        <v>3159</v>
      </c>
      <c r="J12" s="1">
        <v>3575</v>
      </c>
      <c r="K12" s="1">
        <v>3817</v>
      </c>
      <c r="L12" s="1">
        <v>4426</v>
      </c>
      <c r="M12" s="1">
        <v>5434</v>
      </c>
      <c r="N12" s="1">
        <v>6270</v>
      </c>
      <c r="O12" s="1">
        <v>6767</v>
      </c>
    </row>
    <row r="13" spans="1:15" x14ac:dyDescent="0.3">
      <c r="A13" s="7" t="s">
        <v>13</v>
      </c>
      <c r="B13" s="7" t="s">
        <v>93</v>
      </c>
      <c r="C13" s="1">
        <v>280</v>
      </c>
      <c r="D13" s="1">
        <v>363</v>
      </c>
      <c r="E13" s="1">
        <v>396</v>
      </c>
      <c r="F13" s="1">
        <v>409</v>
      </c>
      <c r="G13" s="1">
        <v>429</v>
      </c>
      <c r="H13" s="1">
        <v>537</v>
      </c>
      <c r="I13" s="1">
        <v>530</v>
      </c>
      <c r="J13" s="1">
        <v>560</v>
      </c>
      <c r="K13" s="1">
        <v>647</v>
      </c>
      <c r="L13" s="1">
        <v>652</v>
      </c>
      <c r="M13" s="1">
        <v>710</v>
      </c>
      <c r="N13" s="1">
        <v>749</v>
      </c>
      <c r="O13" s="1">
        <v>795</v>
      </c>
    </row>
    <row r="14" spans="1:15" x14ac:dyDescent="0.3">
      <c r="A14" s="7" t="s">
        <v>13</v>
      </c>
      <c r="B14" s="7" t="s">
        <v>94</v>
      </c>
      <c r="C14" s="1">
        <v>500</v>
      </c>
      <c r="D14" s="1">
        <v>530</v>
      </c>
      <c r="E14" s="1">
        <v>528</v>
      </c>
      <c r="F14" s="1">
        <v>527</v>
      </c>
      <c r="G14" s="1">
        <v>535</v>
      </c>
      <c r="H14" s="1">
        <v>580</v>
      </c>
      <c r="I14" s="1">
        <v>609</v>
      </c>
      <c r="J14" s="1">
        <v>689</v>
      </c>
      <c r="K14" s="1">
        <v>763</v>
      </c>
      <c r="L14" s="1">
        <v>856</v>
      </c>
      <c r="M14" s="1">
        <v>902</v>
      </c>
      <c r="N14" s="1">
        <v>971</v>
      </c>
      <c r="O14" s="1">
        <v>983</v>
      </c>
    </row>
    <row r="15" spans="1:15" x14ac:dyDescent="0.3">
      <c r="A15" s="7" t="s">
        <v>13</v>
      </c>
      <c r="B15" s="7" t="s">
        <v>95</v>
      </c>
      <c r="C15" s="1">
        <v>7081</v>
      </c>
      <c r="D15" s="1">
        <v>7761</v>
      </c>
      <c r="E15" s="1">
        <v>7504</v>
      </c>
      <c r="F15" s="1">
        <v>7665</v>
      </c>
      <c r="G15" s="1">
        <v>7798</v>
      </c>
      <c r="H15" s="1">
        <v>8516</v>
      </c>
      <c r="I15" s="1">
        <v>8613</v>
      </c>
      <c r="J15" s="1">
        <v>9112</v>
      </c>
      <c r="K15" s="1">
        <v>9851</v>
      </c>
      <c r="L15" s="1">
        <v>9803</v>
      </c>
      <c r="M15" s="1">
        <v>10135</v>
      </c>
      <c r="N15" s="1">
        <v>10299</v>
      </c>
      <c r="O15" s="1">
        <v>9895</v>
      </c>
    </row>
    <row r="16" spans="1:15" x14ac:dyDescent="0.3">
      <c r="A16" s="7" t="s">
        <v>13</v>
      </c>
      <c r="B16" s="7" t="s">
        <v>96</v>
      </c>
      <c r="C16" s="1">
        <v>4442</v>
      </c>
      <c r="D16" s="1">
        <v>4839</v>
      </c>
      <c r="E16" s="1">
        <v>4895</v>
      </c>
      <c r="F16" s="1">
        <v>4698</v>
      </c>
      <c r="G16" s="1">
        <v>4713</v>
      </c>
      <c r="H16" s="1">
        <v>4757</v>
      </c>
      <c r="I16" s="1">
        <v>4891</v>
      </c>
      <c r="J16" s="1">
        <v>4929</v>
      </c>
      <c r="K16" s="1">
        <v>4956</v>
      </c>
      <c r="L16" s="1">
        <v>5001</v>
      </c>
      <c r="M16" s="1">
        <v>5032</v>
      </c>
      <c r="N16" s="1">
        <v>5268</v>
      </c>
      <c r="O16" s="1">
        <v>5002</v>
      </c>
    </row>
    <row r="17" spans="1:15" x14ac:dyDescent="0.3">
      <c r="A17" s="7" t="s">
        <v>13</v>
      </c>
      <c r="B17" s="7" t="s">
        <v>97</v>
      </c>
      <c r="C17" s="1">
        <v>266</v>
      </c>
      <c r="D17" s="1">
        <v>272</v>
      </c>
      <c r="E17" s="1">
        <v>312</v>
      </c>
      <c r="F17" s="1">
        <v>335</v>
      </c>
      <c r="G17" s="1">
        <v>319</v>
      </c>
      <c r="H17" s="1">
        <v>341</v>
      </c>
      <c r="I17" s="1">
        <v>381</v>
      </c>
      <c r="J17" s="1">
        <v>408</v>
      </c>
      <c r="K17" s="1">
        <v>465</v>
      </c>
      <c r="L17" s="1">
        <v>474</v>
      </c>
      <c r="M17" s="1">
        <v>543</v>
      </c>
      <c r="N17" s="1">
        <v>592</v>
      </c>
      <c r="O17" s="1">
        <v>575</v>
      </c>
    </row>
    <row r="18" spans="1:15" x14ac:dyDescent="0.3">
      <c r="A18" s="7" t="s">
        <v>13</v>
      </c>
      <c r="B18" s="7" t="s">
        <v>98</v>
      </c>
      <c r="C18" s="1">
        <v>1686</v>
      </c>
      <c r="D18" s="1">
        <v>1771</v>
      </c>
      <c r="E18" s="1">
        <v>1838</v>
      </c>
      <c r="F18" s="1">
        <v>1936</v>
      </c>
      <c r="G18" s="1">
        <v>2095</v>
      </c>
      <c r="H18" s="1">
        <v>2317</v>
      </c>
      <c r="I18" s="1">
        <v>2651</v>
      </c>
      <c r="J18" s="1">
        <v>3276</v>
      </c>
      <c r="K18" s="1">
        <v>3843</v>
      </c>
      <c r="L18" s="1">
        <v>4467</v>
      </c>
      <c r="M18" s="1">
        <v>5100</v>
      </c>
      <c r="N18" s="1">
        <v>5914</v>
      </c>
      <c r="O18" s="1">
        <v>6139</v>
      </c>
    </row>
    <row r="19" spans="1:15" x14ac:dyDescent="0.3">
      <c r="A19" s="7" t="s">
        <v>13</v>
      </c>
      <c r="B19" s="7" t="s">
        <v>99</v>
      </c>
      <c r="C19" s="1">
        <v>1389</v>
      </c>
      <c r="D19" s="1">
        <v>1285</v>
      </c>
      <c r="E19" s="1">
        <v>1095</v>
      </c>
      <c r="F19" s="1">
        <v>964</v>
      </c>
      <c r="G19" s="1">
        <v>882</v>
      </c>
      <c r="H19" s="1">
        <v>866</v>
      </c>
      <c r="I19" s="1">
        <v>806</v>
      </c>
      <c r="J19" s="1">
        <v>779</v>
      </c>
      <c r="K19" s="1">
        <v>801</v>
      </c>
      <c r="L19" s="1">
        <v>784</v>
      </c>
      <c r="M19" s="1">
        <v>739</v>
      </c>
      <c r="N19" s="1">
        <v>725</v>
      </c>
      <c r="O19" s="1">
        <v>660</v>
      </c>
    </row>
    <row r="20" spans="1:15" x14ac:dyDescent="0.3">
      <c r="A20" s="7" t="s">
        <v>13</v>
      </c>
      <c r="B20" s="7" t="s">
        <v>100</v>
      </c>
      <c r="C20" s="1">
        <v>2205</v>
      </c>
      <c r="D20" s="1">
        <v>2111</v>
      </c>
      <c r="E20" s="1">
        <v>1879</v>
      </c>
      <c r="F20" s="1">
        <v>1671</v>
      </c>
      <c r="G20" s="1">
        <v>1658</v>
      </c>
      <c r="H20" s="1">
        <v>1656</v>
      </c>
      <c r="I20" s="1">
        <v>1683</v>
      </c>
      <c r="J20" s="1">
        <v>1806</v>
      </c>
      <c r="K20" s="1">
        <v>1926</v>
      </c>
      <c r="L20" s="1">
        <v>2095</v>
      </c>
      <c r="M20" s="1">
        <v>2109</v>
      </c>
      <c r="N20" s="1">
        <v>2244</v>
      </c>
      <c r="O20" s="1">
        <v>2218</v>
      </c>
    </row>
    <row r="21" spans="1:15" x14ac:dyDescent="0.3">
      <c r="A21" s="7" t="s">
        <v>14</v>
      </c>
      <c r="B21" s="7" t="s">
        <v>89</v>
      </c>
      <c r="C21" s="1">
        <v>24</v>
      </c>
      <c r="D21" s="1">
        <v>22</v>
      </c>
      <c r="E21" s="1">
        <v>24</v>
      </c>
      <c r="F21" s="1">
        <v>27</v>
      </c>
      <c r="G21" s="1">
        <v>32</v>
      </c>
      <c r="H21" s="1">
        <v>28</v>
      </c>
      <c r="I21" s="1">
        <v>33</v>
      </c>
      <c r="J21" s="1">
        <v>31</v>
      </c>
      <c r="K21" s="1">
        <v>39</v>
      </c>
      <c r="L21" s="1">
        <v>41</v>
      </c>
      <c r="M21" s="1">
        <v>48</v>
      </c>
      <c r="N21" s="1">
        <v>50</v>
      </c>
      <c r="O21" s="1">
        <v>59</v>
      </c>
    </row>
    <row r="22" spans="1:15" x14ac:dyDescent="0.3">
      <c r="A22" s="7" t="s">
        <v>14</v>
      </c>
      <c r="B22" s="7" t="s">
        <v>90</v>
      </c>
      <c r="C22" s="1">
        <v>110</v>
      </c>
      <c r="D22" s="1">
        <v>107</v>
      </c>
      <c r="E22" s="1">
        <v>94</v>
      </c>
      <c r="F22" s="1">
        <v>95</v>
      </c>
      <c r="G22" s="1">
        <v>87</v>
      </c>
      <c r="H22" s="1">
        <v>88</v>
      </c>
      <c r="I22" s="1">
        <v>99</v>
      </c>
      <c r="J22" s="1">
        <v>107</v>
      </c>
      <c r="K22" s="1">
        <v>118</v>
      </c>
      <c r="L22" s="1">
        <v>140</v>
      </c>
      <c r="M22" s="1">
        <v>158</v>
      </c>
      <c r="N22" s="1">
        <v>245</v>
      </c>
      <c r="O22" s="1">
        <v>224</v>
      </c>
    </row>
    <row r="23" spans="1:15" x14ac:dyDescent="0.3">
      <c r="A23" s="7" t="s">
        <v>14</v>
      </c>
      <c r="B23" s="7" t="s">
        <v>91</v>
      </c>
      <c r="C23" s="1">
        <v>3</v>
      </c>
      <c r="D23" s="1">
        <v>4</v>
      </c>
      <c r="E23" s="1">
        <v>3</v>
      </c>
      <c r="F23" s="1">
        <v>4</v>
      </c>
      <c r="G23" s="1">
        <v>4</v>
      </c>
      <c r="H23" s="1">
        <v>3</v>
      </c>
      <c r="I23" s="1">
        <v>5</v>
      </c>
      <c r="J23" s="1">
        <v>4</v>
      </c>
      <c r="K23" s="1">
        <v>6</v>
      </c>
      <c r="L23" s="1">
        <v>5</v>
      </c>
      <c r="M23" s="1">
        <v>3</v>
      </c>
      <c r="N23" s="1">
        <v>3</v>
      </c>
      <c r="O23" s="1">
        <v>4</v>
      </c>
    </row>
    <row r="24" spans="1:15" x14ac:dyDescent="0.3">
      <c r="A24" s="7" t="s">
        <v>14</v>
      </c>
      <c r="B24" s="7" t="s">
        <v>92</v>
      </c>
      <c r="C24" s="1">
        <v>15</v>
      </c>
      <c r="D24" s="1">
        <v>19</v>
      </c>
      <c r="E24" s="1">
        <v>18</v>
      </c>
      <c r="F24" s="1">
        <v>19</v>
      </c>
      <c r="G24" s="1">
        <v>27</v>
      </c>
      <c r="H24" s="1">
        <v>25</v>
      </c>
      <c r="I24" s="1">
        <v>32</v>
      </c>
      <c r="J24" s="1">
        <v>62</v>
      </c>
      <c r="K24" s="1">
        <v>58</v>
      </c>
      <c r="L24" s="1">
        <v>63</v>
      </c>
      <c r="M24" s="1">
        <v>61</v>
      </c>
      <c r="N24" s="1">
        <v>82</v>
      </c>
      <c r="O24" s="1">
        <v>94</v>
      </c>
    </row>
    <row r="25" spans="1:15" x14ac:dyDescent="0.3">
      <c r="A25" s="7" t="s">
        <v>14</v>
      </c>
      <c r="B25" s="7" t="s">
        <v>93</v>
      </c>
      <c r="C25" s="1">
        <v>3</v>
      </c>
      <c r="D25" s="1">
        <v>2</v>
      </c>
      <c r="E25" s="1">
        <v>4</v>
      </c>
      <c r="F25" s="1">
        <v>6</v>
      </c>
      <c r="G25" s="1">
        <v>6</v>
      </c>
      <c r="H25" s="1">
        <v>7</v>
      </c>
      <c r="I25" s="1">
        <v>6</v>
      </c>
      <c r="J25" s="1">
        <v>8</v>
      </c>
      <c r="K25" s="1">
        <v>7</v>
      </c>
      <c r="L25" s="1">
        <v>10</v>
      </c>
      <c r="M25" s="1">
        <v>10</v>
      </c>
      <c r="N25" s="1">
        <v>8</v>
      </c>
      <c r="O25" s="1">
        <v>10</v>
      </c>
    </row>
    <row r="26" spans="1:15" x14ac:dyDescent="0.3">
      <c r="A26" s="7" t="s">
        <v>14</v>
      </c>
      <c r="B26" s="7" t="s">
        <v>94</v>
      </c>
      <c r="C26" s="1">
        <v>7</v>
      </c>
      <c r="D26" s="1">
        <v>6</v>
      </c>
      <c r="E26" s="1">
        <v>6</v>
      </c>
      <c r="F26" s="1">
        <v>4</v>
      </c>
      <c r="G26" s="1">
        <v>6</v>
      </c>
      <c r="H26" s="1">
        <v>5</v>
      </c>
      <c r="I26" s="1">
        <v>9</v>
      </c>
      <c r="J26" s="1">
        <v>12</v>
      </c>
      <c r="K26" s="1">
        <v>8</v>
      </c>
      <c r="L26" s="1">
        <v>11</v>
      </c>
      <c r="M26" s="1">
        <v>11</v>
      </c>
      <c r="N26" s="1">
        <v>12</v>
      </c>
      <c r="O26" s="1">
        <v>13</v>
      </c>
    </row>
    <row r="27" spans="1:15" x14ac:dyDescent="0.3">
      <c r="A27" s="7" t="s">
        <v>14</v>
      </c>
      <c r="B27" s="7" t="s">
        <v>95</v>
      </c>
      <c r="C27" s="1">
        <v>499</v>
      </c>
      <c r="D27" s="1">
        <v>547</v>
      </c>
      <c r="E27" s="1">
        <v>570</v>
      </c>
      <c r="F27" s="1">
        <v>595</v>
      </c>
      <c r="G27" s="1">
        <v>641</v>
      </c>
      <c r="H27" s="1">
        <v>677</v>
      </c>
      <c r="I27" s="1">
        <v>738</v>
      </c>
      <c r="J27" s="1">
        <v>741</v>
      </c>
      <c r="K27" s="1">
        <v>851</v>
      </c>
      <c r="L27" s="1">
        <v>880</v>
      </c>
      <c r="M27" s="1">
        <v>923</v>
      </c>
      <c r="N27" s="1">
        <v>923</v>
      </c>
      <c r="O27" s="1">
        <v>960</v>
      </c>
    </row>
    <row r="28" spans="1:15" x14ac:dyDescent="0.3">
      <c r="A28" s="7" t="s">
        <v>14</v>
      </c>
      <c r="B28" s="7" t="s">
        <v>96</v>
      </c>
      <c r="C28" s="1">
        <v>94</v>
      </c>
      <c r="D28" s="1">
        <v>90</v>
      </c>
      <c r="E28" s="1">
        <v>87</v>
      </c>
      <c r="F28" s="1">
        <v>82</v>
      </c>
      <c r="G28" s="1">
        <v>78</v>
      </c>
      <c r="H28" s="1">
        <v>91</v>
      </c>
      <c r="I28" s="1">
        <v>100</v>
      </c>
      <c r="J28" s="1">
        <v>107</v>
      </c>
      <c r="K28" s="1">
        <v>108</v>
      </c>
      <c r="L28" s="1">
        <v>124</v>
      </c>
      <c r="M28" s="1">
        <v>126</v>
      </c>
      <c r="N28" s="1">
        <v>126</v>
      </c>
      <c r="O28" s="1">
        <v>127</v>
      </c>
    </row>
    <row r="29" spans="1:15" x14ac:dyDescent="0.3">
      <c r="A29" s="7" t="s">
        <v>14</v>
      </c>
      <c r="B29" s="7" t="s">
        <v>97</v>
      </c>
      <c r="C29" s="1">
        <v>8</v>
      </c>
      <c r="D29" s="1">
        <v>8</v>
      </c>
      <c r="E29" s="1">
        <v>8</v>
      </c>
      <c r="F29" s="1">
        <v>5</v>
      </c>
      <c r="G29" s="1">
        <v>7</v>
      </c>
      <c r="H29" s="1">
        <v>6</v>
      </c>
      <c r="I29" s="1">
        <v>7</v>
      </c>
      <c r="J29" s="1">
        <v>8</v>
      </c>
      <c r="K29" s="1">
        <v>9</v>
      </c>
      <c r="L29" s="1">
        <v>12</v>
      </c>
      <c r="M29" s="1">
        <v>15</v>
      </c>
      <c r="N29" s="1">
        <v>11</v>
      </c>
      <c r="O29" s="1">
        <v>14</v>
      </c>
    </row>
    <row r="30" spans="1:15" x14ac:dyDescent="0.3">
      <c r="A30" s="7" t="s">
        <v>14</v>
      </c>
      <c r="B30" s="7" t="s">
        <v>98</v>
      </c>
      <c r="C30" s="1">
        <v>12</v>
      </c>
      <c r="D30" s="1">
        <v>13</v>
      </c>
      <c r="E30" s="1">
        <v>9</v>
      </c>
      <c r="F30" s="1">
        <v>15</v>
      </c>
      <c r="G30" s="1">
        <v>20</v>
      </c>
      <c r="H30" s="1">
        <v>17</v>
      </c>
      <c r="I30" s="1">
        <v>25</v>
      </c>
      <c r="J30" s="1">
        <v>34</v>
      </c>
      <c r="K30" s="1">
        <v>33</v>
      </c>
      <c r="L30" s="1">
        <v>40</v>
      </c>
      <c r="M30" s="1">
        <v>52</v>
      </c>
      <c r="N30" s="1">
        <v>66</v>
      </c>
      <c r="O30" s="1">
        <v>82</v>
      </c>
    </row>
    <row r="31" spans="1:15" x14ac:dyDescent="0.3">
      <c r="A31" s="7" t="s">
        <v>14</v>
      </c>
      <c r="B31" s="7" t="s">
        <v>99</v>
      </c>
      <c r="C31" s="1">
        <v>83</v>
      </c>
      <c r="D31" s="1">
        <v>81</v>
      </c>
      <c r="E31" s="1">
        <v>72</v>
      </c>
      <c r="F31" s="1">
        <v>64</v>
      </c>
      <c r="G31" s="1">
        <v>64</v>
      </c>
      <c r="H31" s="1">
        <v>63</v>
      </c>
      <c r="I31" s="1">
        <v>64</v>
      </c>
      <c r="J31" s="1">
        <v>56</v>
      </c>
      <c r="K31" s="1">
        <v>58</v>
      </c>
      <c r="L31" s="1">
        <v>63</v>
      </c>
      <c r="M31" s="1">
        <v>50</v>
      </c>
      <c r="N31" s="1">
        <v>43</v>
      </c>
      <c r="O31" s="1">
        <v>40</v>
      </c>
    </row>
    <row r="32" spans="1:15" x14ac:dyDescent="0.3">
      <c r="A32" s="7" t="s">
        <v>14</v>
      </c>
      <c r="B32" s="7" t="s">
        <v>100</v>
      </c>
      <c r="C32" s="1">
        <v>58</v>
      </c>
      <c r="D32" s="1">
        <v>57</v>
      </c>
      <c r="E32" s="1">
        <v>48</v>
      </c>
      <c r="F32" s="1">
        <v>38</v>
      </c>
      <c r="G32" s="1">
        <v>33</v>
      </c>
      <c r="H32" s="1">
        <v>31</v>
      </c>
      <c r="I32" s="1">
        <v>28</v>
      </c>
      <c r="J32" s="1">
        <v>33</v>
      </c>
      <c r="K32" s="1">
        <v>34</v>
      </c>
      <c r="L32" s="1">
        <v>41</v>
      </c>
      <c r="M32" s="1">
        <v>34</v>
      </c>
      <c r="N32" s="1">
        <v>29</v>
      </c>
      <c r="O32" s="1">
        <v>32</v>
      </c>
    </row>
    <row r="33" spans="1:15" x14ac:dyDescent="0.3">
      <c r="A33" s="7" t="s">
        <v>15</v>
      </c>
      <c r="B33" s="7" t="s">
        <v>89</v>
      </c>
      <c r="C33" s="1">
        <v>83</v>
      </c>
      <c r="D33" s="1">
        <v>112</v>
      </c>
      <c r="E33" s="1">
        <v>105</v>
      </c>
      <c r="F33" s="1">
        <v>102</v>
      </c>
      <c r="G33" s="1">
        <v>106</v>
      </c>
      <c r="H33" s="1">
        <v>135</v>
      </c>
      <c r="I33" s="1">
        <v>137</v>
      </c>
      <c r="J33" s="1">
        <v>138</v>
      </c>
      <c r="K33" s="1">
        <v>165</v>
      </c>
      <c r="L33" s="1">
        <v>185</v>
      </c>
      <c r="M33" s="1">
        <v>204</v>
      </c>
      <c r="N33" s="1">
        <v>230</v>
      </c>
      <c r="O33" s="1">
        <v>245</v>
      </c>
    </row>
    <row r="34" spans="1:15" x14ac:dyDescent="0.3">
      <c r="A34" s="7" t="s">
        <v>15</v>
      </c>
      <c r="B34" s="7" t="s">
        <v>90</v>
      </c>
      <c r="C34" s="1">
        <v>413</v>
      </c>
      <c r="D34" s="1">
        <v>428</v>
      </c>
      <c r="E34" s="1">
        <v>421</v>
      </c>
      <c r="F34" s="1">
        <v>404</v>
      </c>
      <c r="G34" s="1">
        <v>396</v>
      </c>
      <c r="H34" s="1">
        <v>409</v>
      </c>
      <c r="I34" s="1">
        <v>389</v>
      </c>
      <c r="J34" s="1">
        <v>426</v>
      </c>
      <c r="K34" s="1">
        <v>457</v>
      </c>
      <c r="L34" s="1">
        <v>529</v>
      </c>
      <c r="M34" s="1">
        <v>663</v>
      </c>
      <c r="N34" s="1">
        <v>791</v>
      </c>
      <c r="O34" s="1">
        <v>695</v>
      </c>
    </row>
    <row r="35" spans="1:15" x14ac:dyDescent="0.3">
      <c r="A35" s="7" t="s">
        <v>15</v>
      </c>
      <c r="B35" s="7" t="s">
        <v>91</v>
      </c>
      <c r="C35" s="1">
        <v>5</v>
      </c>
      <c r="D35" s="1">
        <v>10</v>
      </c>
      <c r="E35" s="1">
        <v>12</v>
      </c>
      <c r="F35" s="1">
        <v>12</v>
      </c>
      <c r="G35" s="1">
        <v>5</v>
      </c>
      <c r="H35" s="1">
        <v>11</v>
      </c>
      <c r="I35" s="1">
        <v>13</v>
      </c>
      <c r="J35" s="1">
        <v>14</v>
      </c>
      <c r="K35" s="1">
        <v>18</v>
      </c>
      <c r="L35" s="1">
        <v>21</v>
      </c>
      <c r="M35" s="1">
        <v>18</v>
      </c>
      <c r="N35" s="1">
        <v>13</v>
      </c>
      <c r="O35" s="1">
        <v>18</v>
      </c>
    </row>
    <row r="36" spans="1:15" x14ac:dyDescent="0.3">
      <c r="A36" s="7" t="s">
        <v>15</v>
      </c>
      <c r="B36" s="7" t="s">
        <v>92</v>
      </c>
      <c r="C36" s="1">
        <v>86</v>
      </c>
      <c r="D36" s="1">
        <v>89</v>
      </c>
      <c r="E36" s="1">
        <v>90</v>
      </c>
      <c r="F36" s="1">
        <v>89</v>
      </c>
      <c r="G36" s="1">
        <v>104</v>
      </c>
      <c r="H36" s="1">
        <v>92</v>
      </c>
      <c r="I36" s="1">
        <v>96</v>
      </c>
      <c r="J36" s="1">
        <v>110</v>
      </c>
      <c r="K36" s="1">
        <v>123</v>
      </c>
      <c r="L36" s="1">
        <v>142</v>
      </c>
      <c r="M36" s="1">
        <v>193</v>
      </c>
      <c r="N36" s="1">
        <v>235</v>
      </c>
      <c r="O36" s="1">
        <v>252</v>
      </c>
    </row>
    <row r="37" spans="1:15" x14ac:dyDescent="0.3">
      <c r="A37" s="7" t="s">
        <v>15</v>
      </c>
      <c r="B37" s="7" t="s">
        <v>93</v>
      </c>
      <c r="C37" s="1">
        <v>22</v>
      </c>
      <c r="D37" s="1">
        <v>24</v>
      </c>
      <c r="E37" s="1">
        <v>24</v>
      </c>
      <c r="F37" s="1">
        <v>25</v>
      </c>
      <c r="G37" s="1">
        <v>33</v>
      </c>
      <c r="H37" s="1">
        <v>40</v>
      </c>
      <c r="I37" s="1">
        <v>40</v>
      </c>
      <c r="J37" s="1">
        <v>57</v>
      </c>
      <c r="K37" s="1">
        <v>53</v>
      </c>
      <c r="L37" s="1">
        <v>60</v>
      </c>
      <c r="M37" s="1">
        <v>62</v>
      </c>
      <c r="N37" s="1">
        <v>69</v>
      </c>
      <c r="O37" s="1">
        <v>61</v>
      </c>
    </row>
    <row r="38" spans="1:15" x14ac:dyDescent="0.3">
      <c r="A38" s="7" t="s">
        <v>15</v>
      </c>
      <c r="B38" s="7" t="s">
        <v>94</v>
      </c>
      <c r="C38" s="1">
        <v>23</v>
      </c>
      <c r="D38" s="1">
        <v>25</v>
      </c>
      <c r="E38" s="1">
        <v>22</v>
      </c>
      <c r="F38" s="1">
        <v>25</v>
      </c>
      <c r="G38" s="1">
        <v>23</v>
      </c>
      <c r="H38" s="1">
        <v>23</v>
      </c>
      <c r="I38" s="1">
        <v>28</v>
      </c>
      <c r="J38" s="1">
        <v>28</v>
      </c>
      <c r="K38" s="1">
        <v>30</v>
      </c>
      <c r="L38" s="1">
        <v>35</v>
      </c>
      <c r="M38" s="1">
        <v>35</v>
      </c>
      <c r="N38" s="1">
        <v>39</v>
      </c>
      <c r="O38" s="1">
        <v>40</v>
      </c>
    </row>
    <row r="39" spans="1:15" x14ac:dyDescent="0.3">
      <c r="A39" s="7" t="s">
        <v>15</v>
      </c>
      <c r="B39" s="7" t="s">
        <v>95</v>
      </c>
      <c r="C39" s="1">
        <v>1084</v>
      </c>
      <c r="D39" s="1">
        <v>1134</v>
      </c>
      <c r="E39" s="1">
        <v>1112</v>
      </c>
      <c r="F39" s="1">
        <v>1083</v>
      </c>
      <c r="G39" s="1">
        <v>1164</v>
      </c>
      <c r="H39" s="1">
        <v>1254</v>
      </c>
      <c r="I39" s="1">
        <v>1335</v>
      </c>
      <c r="J39" s="1">
        <v>1396</v>
      </c>
      <c r="K39" s="1">
        <v>1586</v>
      </c>
      <c r="L39" s="1">
        <v>1523</v>
      </c>
      <c r="M39" s="1">
        <v>1510</v>
      </c>
      <c r="N39" s="1">
        <v>1560</v>
      </c>
      <c r="O39" s="1">
        <v>1656</v>
      </c>
    </row>
    <row r="40" spans="1:15" x14ac:dyDescent="0.3">
      <c r="A40" s="7" t="s">
        <v>15</v>
      </c>
      <c r="B40" s="7" t="s">
        <v>96</v>
      </c>
      <c r="C40" s="1">
        <v>247</v>
      </c>
      <c r="D40" s="1">
        <v>254</v>
      </c>
      <c r="E40" s="1">
        <v>249</v>
      </c>
      <c r="F40" s="1">
        <v>266</v>
      </c>
      <c r="G40" s="1">
        <v>273</v>
      </c>
      <c r="H40" s="1">
        <v>266</v>
      </c>
      <c r="I40" s="1">
        <v>257</v>
      </c>
      <c r="J40" s="1">
        <v>265</v>
      </c>
      <c r="K40" s="1">
        <v>275</v>
      </c>
      <c r="L40" s="1">
        <v>312</v>
      </c>
      <c r="M40" s="1">
        <v>330</v>
      </c>
      <c r="N40" s="1">
        <v>304</v>
      </c>
      <c r="O40" s="1">
        <v>250</v>
      </c>
    </row>
    <row r="41" spans="1:15" x14ac:dyDescent="0.3">
      <c r="A41" s="7" t="s">
        <v>15</v>
      </c>
      <c r="B41" s="7" t="s">
        <v>97</v>
      </c>
      <c r="C41" s="1">
        <v>14</v>
      </c>
      <c r="D41" s="1">
        <v>25</v>
      </c>
      <c r="E41" s="1">
        <v>22</v>
      </c>
      <c r="F41" s="1">
        <v>23</v>
      </c>
      <c r="G41" s="1">
        <v>20</v>
      </c>
      <c r="H41" s="1">
        <v>21</v>
      </c>
      <c r="I41" s="1">
        <v>24</v>
      </c>
      <c r="J41" s="1">
        <v>27</v>
      </c>
      <c r="K41" s="1">
        <v>35</v>
      </c>
      <c r="L41" s="1">
        <v>35</v>
      </c>
      <c r="M41" s="1">
        <v>35</v>
      </c>
      <c r="N41" s="1">
        <v>37</v>
      </c>
      <c r="O41" s="1">
        <v>43</v>
      </c>
    </row>
    <row r="42" spans="1:15" x14ac:dyDescent="0.3">
      <c r="A42" s="7" t="s">
        <v>15</v>
      </c>
      <c r="B42" s="7" t="s">
        <v>98</v>
      </c>
      <c r="C42" s="1">
        <v>87</v>
      </c>
      <c r="D42" s="1">
        <v>93</v>
      </c>
      <c r="E42" s="1">
        <v>90</v>
      </c>
      <c r="F42" s="1">
        <v>78</v>
      </c>
      <c r="G42" s="1">
        <v>82</v>
      </c>
      <c r="H42" s="1">
        <v>74</v>
      </c>
      <c r="I42" s="1">
        <v>80</v>
      </c>
      <c r="J42" s="1">
        <v>94</v>
      </c>
      <c r="K42" s="1">
        <v>112</v>
      </c>
      <c r="L42" s="1">
        <v>123</v>
      </c>
      <c r="M42" s="1">
        <v>168</v>
      </c>
      <c r="N42" s="1">
        <v>188</v>
      </c>
      <c r="O42" s="1">
        <v>184</v>
      </c>
    </row>
    <row r="43" spans="1:15" x14ac:dyDescent="0.3">
      <c r="A43" s="7" t="s">
        <v>15</v>
      </c>
      <c r="B43" s="7" t="s">
        <v>99</v>
      </c>
      <c r="C43" s="1">
        <v>267</v>
      </c>
      <c r="D43" s="1">
        <v>232</v>
      </c>
      <c r="E43" s="1">
        <v>198</v>
      </c>
      <c r="F43" s="1">
        <v>198</v>
      </c>
      <c r="G43" s="1">
        <v>178</v>
      </c>
      <c r="H43" s="1">
        <v>157</v>
      </c>
      <c r="I43" s="1">
        <v>147</v>
      </c>
      <c r="J43" s="1">
        <v>151</v>
      </c>
      <c r="K43" s="1">
        <v>161</v>
      </c>
      <c r="L43" s="1">
        <v>147</v>
      </c>
      <c r="M43" s="1">
        <v>127</v>
      </c>
      <c r="N43" s="1">
        <v>103</v>
      </c>
      <c r="O43" s="1">
        <v>110</v>
      </c>
    </row>
    <row r="44" spans="1:15" x14ac:dyDescent="0.3">
      <c r="A44" s="7" t="s">
        <v>15</v>
      </c>
      <c r="B44" s="7" t="s">
        <v>100</v>
      </c>
      <c r="C44" s="1">
        <v>153</v>
      </c>
      <c r="D44" s="1">
        <v>141</v>
      </c>
      <c r="E44" s="1">
        <v>122</v>
      </c>
      <c r="F44" s="1">
        <v>110</v>
      </c>
      <c r="G44" s="1">
        <v>101</v>
      </c>
      <c r="H44" s="1">
        <v>102</v>
      </c>
      <c r="I44" s="1">
        <v>94</v>
      </c>
      <c r="J44" s="1">
        <v>94</v>
      </c>
      <c r="K44" s="1">
        <v>97</v>
      </c>
      <c r="L44" s="1">
        <v>104</v>
      </c>
      <c r="M44" s="1">
        <v>98</v>
      </c>
      <c r="N44" s="1">
        <v>96</v>
      </c>
      <c r="O44" s="1">
        <v>83</v>
      </c>
    </row>
    <row r="45" spans="1:15" x14ac:dyDescent="0.3">
      <c r="A45" s="7" t="s">
        <v>16</v>
      </c>
      <c r="B45" s="7" t="s">
        <v>89</v>
      </c>
      <c r="C45" s="1">
        <v>44</v>
      </c>
      <c r="D45" s="1">
        <v>48</v>
      </c>
      <c r="E45" s="1">
        <v>53</v>
      </c>
      <c r="F45" s="1">
        <v>61</v>
      </c>
      <c r="G45" s="1">
        <v>59</v>
      </c>
      <c r="H45" s="1">
        <v>70</v>
      </c>
      <c r="I45" s="1">
        <v>76</v>
      </c>
      <c r="J45" s="1">
        <v>83</v>
      </c>
      <c r="K45" s="1">
        <v>95</v>
      </c>
      <c r="L45" s="1">
        <v>86</v>
      </c>
      <c r="M45" s="1">
        <v>114</v>
      </c>
      <c r="N45" s="1">
        <v>137</v>
      </c>
      <c r="O45" s="1">
        <v>160</v>
      </c>
    </row>
    <row r="46" spans="1:15" x14ac:dyDescent="0.3">
      <c r="A46" s="7" t="s">
        <v>16</v>
      </c>
      <c r="B46" s="7" t="s">
        <v>90</v>
      </c>
      <c r="C46" s="1">
        <v>687</v>
      </c>
      <c r="D46" s="1">
        <v>689</v>
      </c>
      <c r="E46" s="1">
        <v>641</v>
      </c>
      <c r="F46" s="1">
        <v>639</v>
      </c>
      <c r="G46" s="1">
        <v>665</v>
      </c>
      <c r="H46" s="1">
        <v>726</v>
      </c>
      <c r="I46" s="1">
        <v>736</v>
      </c>
      <c r="J46" s="1">
        <v>761</v>
      </c>
      <c r="K46" s="1">
        <v>774</v>
      </c>
      <c r="L46" s="1">
        <v>865</v>
      </c>
      <c r="M46" s="1">
        <v>979</v>
      </c>
      <c r="N46" s="1">
        <v>1217</v>
      </c>
      <c r="O46" s="1">
        <v>1307</v>
      </c>
    </row>
    <row r="47" spans="1:15" x14ac:dyDescent="0.3">
      <c r="A47" s="7" t="s">
        <v>16</v>
      </c>
      <c r="B47" s="7" t="s">
        <v>91</v>
      </c>
      <c r="C47" s="1">
        <v>7</v>
      </c>
      <c r="D47" s="1">
        <v>6</v>
      </c>
      <c r="E47" s="1">
        <v>8</v>
      </c>
      <c r="F47" s="1">
        <v>5</v>
      </c>
      <c r="G47" s="1">
        <v>7</v>
      </c>
      <c r="H47" s="1">
        <v>9</v>
      </c>
      <c r="I47" s="1">
        <v>6</v>
      </c>
      <c r="J47" s="1">
        <v>11</v>
      </c>
      <c r="K47" s="1">
        <v>10</v>
      </c>
      <c r="L47" s="1">
        <v>9</v>
      </c>
      <c r="M47" s="1">
        <v>15</v>
      </c>
      <c r="N47" s="1">
        <v>22</v>
      </c>
      <c r="O47" s="1">
        <v>19</v>
      </c>
    </row>
    <row r="48" spans="1:15" x14ac:dyDescent="0.3">
      <c r="A48" s="7" t="s">
        <v>16</v>
      </c>
      <c r="B48" s="7" t="s">
        <v>92</v>
      </c>
      <c r="C48" s="1">
        <v>82</v>
      </c>
      <c r="D48" s="1">
        <v>84</v>
      </c>
      <c r="E48" s="1">
        <v>84</v>
      </c>
      <c r="F48" s="1">
        <v>92</v>
      </c>
      <c r="G48" s="1">
        <v>103</v>
      </c>
      <c r="H48" s="1">
        <v>104</v>
      </c>
      <c r="I48" s="1">
        <v>124</v>
      </c>
      <c r="J48" s="1">
        <v>137</v>
      </c>
      <c r="K48" s="1">
        <v>168</v>
      </c>
      <c r="L48" s="1">
        <v>196</v>
      </c>
      <c r="M48" s="1">
        <v>228</v>
      </c>
      <c r="N48" s="1">
        <v>252</v>
      </c>
      <c r="O48" s="1">
        <v>291</v>
      </c>
    </row>
    <row r="49" spans="1:15" x14ac:dyDescent="0.3">
      <c r="A49" s="7" t="s">
        <v>16</v>
      </c>
      <c r="B49" s="7" t="s">
        <v>93</v>
      </c>
      <c r="C49" s="1">
        <v>14</v>
      </c>
      <c r="D49" s="1">
        <v>8</v>
      </c>
      <c r="E49" s="1">
        <v>13</v>
      </c>
      <c r="F49" s="1">
        <v>18</v>
      </c>
      <c r="G49" s="1">
        <v>17</v>
      </c>
      <c r="H49" s="1">
        <v>17</v>
      </c>
      <c r="I49" s="1">
        <v>20</v>
      </c>
      <c r="J49" s="1">
        <v>25</v>
      </c>
      <c r="K49" s="1">
        <v>20</v>
      </c>
      <c r="L49" s="1">
        <v>26</v>
      </c>
      <c r="M49" s="1">
        <v>29</v>
      </c>
      <c r="N49" s="1">
        <v>33</v>
      </c>
      <c r="O49" s="1">
        <v>27</v>
      </c>
    </row>
    <row r="50" spans="1:15" x14ac:dyDescent="0.3">
      <c r="A50" s="7" t="s">
        <v>16</v>
      </c>
      <c r="B50" s="7" t="s">
        <v>94</v>
      </c>
      <c r="C50" s="1">
        <v>23</v>
      </c>
      <c r="D50" s="1">
        <v>20</v>
      </c>
      <c r="E50" s="1">
        <v>24</v>
      </c>
      <c r="F50" s="1">
        <v>21</v>
      </c>
      <c r="G50" s="1">
        <v>26</v>
      </c>
      <c r="H50" s="1">
        <v>28</v>
      </c>
      <c r="I50" s="1">
        <v>27</v>
      </c>
      <c r="J50" s="1">
        <v>32</v>
      </c>
      <c r="K50" s="1">
        <v>31</v>
      </c>
      <c r="L50" s="1">
        <v>31</v>
      </c>
      <c r="M50" s="1">
        <v>37</v>
      </c>
      <c r="N50" s="1">
        <v>35</v>
      </c>
      <c r="O50" s="1">
        <v>40</v>
      </c>
    </row>
    <row r="51" spans="1:15" x14ac:dyDescent="0.3">
      <c r="A51" s="7" t="s">
        <v>16</v>
      </c>
      <c r="B51" s="7" t="s">
        <v>95</v>
      </c>
      <c r="C51" s="1">
        <v>449</v>
      </c>
      <c r="D51" s="1">
        <v>459</v>
      </c>
      <c r="E51" s="1">
        <v>463</v>
      </c>
      <c r="F51" s="1">
        <v>449</v>
      </c>
      <c r="G51" s="1">
        <v>500</v>
      </c>
      <c r="H51" s="1">
        <v>516</v>
      </c>
      <c r="I51" s="1">
        <v>553</v>
      </c>
      <c r="J51" s="1">
        <v>591</v>
      </c>
      <c r="K51" s="1">
        <v>601</v>
      </c>
      <c r="L51" s="1">
        <v>646</v>
      </c>
      <c r="M51" s="1">
        <v>662</v>
      </c>
      <c r="N51" s="1">
        <v>645</v>
      </c>
      <c r="O51" s="1">
        <v>690</v>
      </c>
    </row>
    <row r="52" spans="1:15" x14ac:dyDescent="0.3">
      <c r="A52" s="7" t="s">
        <v>16</v>
      </c>
      <c r="B52" s="7" t="s">
        <v>96</v>
      </c>
      <c r="C52" s="1">
        <v>159</v>
      </c>
      <c r="D52" s="1">
        <v>145</v>
      </c>
      <c r="E52" s="1">
        <v>149</v>
      </c>
      <c r="F52" s="1">
        <v>146</v>
      </c>
      <c r="G52" s="1">
        <v>146</v>
      </c>
      <c r="H52" s="1">
        <v>136</v>
      </c>
      <c r="I52" s="1">
        <v>134</v>
      </c>
      <c r="J52" s="1">
        <v>122</v>
      </c>
      <c r="K52" s="1">
        <v>147</v>
      </c>
      <c r="L52" s="1">
        <v>156</v>
      </c>
      <c r="M52" s="1">
        <v>172</v>
      </c>
      <c r="N52" s="1">
        <v>162</v>
      </c>
      <c r="O52" s="1">
        <v>162</v>
      </c>
    </row>
    <row r="53" spans="1:15" x14ac:dyDescent="0.3">
      <c r="A53" s="7" t="s">
        <v>16</v>
      </c>
      <c r="B53" s="7" t="s">
        <v>97</v>
      </c>
      <c r="C53" s="1">
        <v>20</v>
      </c>
      <c r="D53" s="1">
        <v>19</v>
      </c>
      <c r="E53" s="1">
        <v>19</v>
      </c>
      <c r="F53" s="1">
        <v>19</v>
      </c>
      <c r="G53" s="1">
        <v>17</v>
      </c>
      <c r="H53" s="1">
        <v>18</v>
      </c>
      <c r="I53" s="1">
        <v>15</v>
      </c>
      <c r="J53" s="1">
        <v>16</v>
      </c>
      <c r="K53" s="1">
        <v>16</v>
      </c>
      <c r="L53" s="1">
        <v>19</v>
      </c>
      <c r="M53" s="1">
        <v>22</v>
      </c>
      <c r="N53" s="1">
        <v>28</v>
      </c>
      <c r="O53" s="1">
        <v>22</v>
      </c>
    </row>
    <row r="54" spans="1:15" x14ac:dyDescent="0.3">
      <c r="A54" s="7" t="s">
        <v>16</v>
      </c>
      <c r="B54" s="7" t="s">
        <v>98</v>
      </c>
      <c r="C54" s="1">
        <v>111</v>
      </c>
      <c r="D54" s="1">
        <v>109</v>
      </c>
      <c r="E54" s="1">
        <v>116</v>
      </c>
      <c r="F54" s="1">
        <v>122</v>
      </c>
      <c r="G54" s="1">
        <v>125</v>
      </c>
      <c r="H54" s="1">
        <v>134</v>
      </c>
      <c r="I54" s="1">
        <v>150</v>
      </c>
      <c r="J54" s="1">
        <v>188</v>
      </c>
      <c r="K54" s="1">
        <v>209</v>
      </c>
      <c r="L54" s="1">
        <v>239</v>
      </c>
      <c r="M54" s="1">
        <v>274</v>
      </c>
      <c r="N54" s="1">
        <v>303</v>
      </c>
      <c r="O54" s="1">
        <v>327</v>
      </c>
    </row>
    <row r="55" spans="1:15" x14ac:dyDescent="0.3">
      <c r="A55" s="7" t="s">
        <v>16</v>
      </c>
      <c r="B55" s="7" t="s">
        <v>99</v>
      </c>
      <c r="C55" s="1">
        <v>97</v>
      </c>
      <c r="D55" s="1">
        <v>92</v>
      </c>
      <c r="E55" s="1">
        <v>87</v>
      </c>
      <c r="F55" s="1">
        <v>74</v>
      </c>
      <c r="G55" s="1">
        <v>78</v>
      </c>
      <c r="H55" s="1">
        <v>65</v>
      </c>
      <c r="I55" s="1">
        <v>59</v>
      </c>
      <c r="J55" s="1">
        <v>55</v>
      </c>
      <c r="K55" s="1">
        <v>55</v>
      </c>
      <c r="L55" s="1">
        <v>64</v>
      </c>
      <c r="M55" s="1">
        <v>59</v>
      </c>
      <c r="N55" s="1">
        <v>57</v>
      </c>
      <c r="O55" s="1">
        <v>61</v>
      </c>
    </row>
    <row r="56" spans="1:15" x14ac:dyDescent="0.3">
      <c r="A56" s="7" t="s">
        <v>16</v>
      </c>
      <c r="B56" s="7" t="s">
        <v>100</v>
      </c>
      <c r="C56" s="1">
        <v>184</v>
      </c>
      <c r="D56" s="1">
        <v>188</v>
      </c>
      <c r="E56" s="1">
        <v>157</v>
      </c>
      <c r="F56" s="1">
        <v>154</v>
      </c>
      <c r="G56" s="1">
        <v>154</v>
      </c>
      <c r="H56" s="1">
        <v>146</v>
      </c>
      <c r="I56" s="1">
        <v>129</v>
      </c>
      <c r="J56" s="1">
        <v>137</v>
      </c>
      <c r="K56" s="1">
        <v>143</v>
      </c>
      <c r="L56" s="1">
        <v>139</v>
      </c>
      <c r="M56" s="1">
        <v>150</v>
      </c>
      <c r="N56" s="1">
        <v>150</v>
      </c>
      <c r="O56" s="1">
        <v>144</v>
      </c>
    </row>
    <row r="57" spans="1:15" x14ac:dyDescent="0.3">
      <c r="A57" s="7" t="s">
        <v>17</v>
      </c>
      <c r="B57" s="7" t="s">
        <v>89</v>
      </c>
      <c r="C57" s="1">
        <v>186</v>
      </c>
      <c r="D57" s="1">
        <v>191</v>
      </c>
      <c r="E57" s="1">
        <v>165</v>
      </c>
      <c r="F57" s="1">
        <v>142</v>
      </c>
      <c r="G57" s="1">
        <v>147</v>
      </c>
      <c r="H57" s="1">
        <v>148</v>
      </c>
      <c r="I57" s="1">
        <v>165</v>
      </c>
      <c r="J57" s="1">
        <v>211</v>
      </c>
      <c r="K57" s="1">
        <v>242</v>
      </c>
      <c r="L57" s="1">
        <v>205</v>
      </c>
      <c r="M57" s="1">
        <v>168</v>
      </c>
      <c r="N57" s="1">
        <v>115</v>
      </c>
      <c r="O57" s="1">
        <v>100</v>
      </c>
    </row>
    <row r="58" spans="1:15" x14ac:dyDescent="0.3">
      <c r="A58" s="7" t="s">
        <v>17</v>
      </c>
      <c r="B58" s="7" t="s">
        <v>90</v>
      </c>
      <c r="C58" s="1">
        <v>1930</v>
      </c>
      <c r="D58" s="1">
        <v>1760</v>
      </c>
      <c r="E58" s="1">
        <v>1451</v>
      </c>
      <c r="F58" s="1">
        <v>922</v>
      </c>
      <c r="G58" s="1">
        <v>801</v>
      </c>
      <c r="H58" s="1">
        <v>869</v>
      </c>
      <c r="I58" s="1">
        <v>1091</v>
      </c>
      <c r="J58" s="1">
        <v>1525</v>
      </c>
      <c r="K58" s="1">
        <v>2261</v>
      </c>
      <c r="L58" s="1">
        <v>2943</v>
      </c>
      <c r="M58" s="1">
        <v>3692</v>
      </c>
      <c r="N58" s="1">
        <v>5721</v>
      </c>
      <c r="O58" s="1">
        <v>8801</v>
      </c>
    </row>
    <row r="59" spans="1:15" x14ac:dyDescent="0.3">
      <c r="A59" s="7" t="s">
        <v>17</v>
      </c>
      <c r="B59" s="7" t="s">
        <v>91</v>
      </c>
      <c r="C59" s="1">
        <v>12</v>
      </c>
      <c r="D59" s="1">
        <v>9</v>
      </c>
      <c r="E59" s="1">
        <v>7</v>
      </c>
      <c r="F59" s="1">
        <v>7</v>
      </c>
      <c r="G59" s="1">
        <v>6</v>
      </c>
      <c r="H59" s="1">
        <v>6</v>
      </c>
      <c r="I59" s="1">
        <v>5</v>
      </c>
      <c r="J59" s="1">
        <v>4</v>
      </c>
      <c r="K59" s="1">
        <v>5</v>
      </c>
      <c r="L59" s="1">
        <v>5</v>
      </c>
      <c r="M59" s="1">
        <v>4</v>
      </c>
      <c r="N59" s="1">
        <v>4</v>
      </c>
      <c r="O59" s="1">
        <v>9</v>
      </c>
    </row>
    <row r="60" spans="1:15" x14ac:dyDescent="0.3">
      <c r="A60" s="7" t="s">
        <v>17</v>
      </c>
      <c r="B60" s="7" t="s">
        <v>92</v>
      </c>
      <c r="C60" s="1">
        <v>400</v>
      </c>
      <c r="D60" s="1">
        <v>373</v>
      </c>
      <c r="E60" s="1">
        <v>311</v>
      </c>
      <c r="F60" s="1">
        <v>201</v>
      </c>
      <c r="G60" s="1">
        <v>183</v>
      </c>
      <c r="H60" s="1">
        <v>198</v>
      </c>
      <c r="I60" s="1">
        <v>288</v>
      </c>
      <c r="J60" s="1">
        <v>742</v>
      </c>
      <c r="K60" s="1">
        <v>879</v>
      </c>
      <c r="L60" s="1">
        <v>1048</v>
      </c>
      <c r="M60" s="1">
        <v>1040</v>
      </c>
      <c r="N60" s="1">
        <v>1278</v>
      </c>
      <c r="O60" s="1">
        <v>1909</v>
      </c>
    </row>
    <row r="61" spans="1:15" x14ac:dyDescent="0.3">
      <c r="A61" s="7" t="s">
        <v>17</v>
      </c>
      <c r="B61" s="7" t="s">
        <v>93</v>
      </c>
      <c r="C61" s="1">
        <v>14</v>
      </c>
      <c r="D61" s="1">
        <v>13</v>
      </c>
      <c r="E61" s="1">
        <v>15</v>
      </c>
      <c r="F61" s="1">
        <v>10</v>
      </c>
      <c r="G61" s="1">
        <v>10</v>
      </c>
      <c r="H61" s="1">
        <v>6</v>
      </c>
      <c r="I61" s="1">
        <v>11</v>
      </c>
      <c r="J61" s="1">
        <v>13</v>
      </c>
      <c r="K61" s="1">
        <v>14</v>
      </c>
      <c r="L61" s="1">
        <v>11</v>
      </c>
      <c r="M61" s="1">
        <v>15</v>
      </c>
      <c r="N61" s="1">
        <v>12</v>
      </c>
      <c r="O61" s="1">
        <v>9</v>
      </c>
    </row>
    <row r="62" spans="1:15" x14ac:dyDescent="0.3">
      <c r="A62" s="7" t="s">
        <v>17</v>
      </c>
      <c r="B62" s="7" t="s">
        <v>94</v>
      </c>
      <c r="C62" s="1">
        <v>172</v>
      </c>
      <c r="D62" s="1">
        <v>160</v>
      </c>
      <c r="E62" s="1">
        <v>130</v>
      </c>
      <c r="F62" s="1">
        <v>88</v>
      </c>
      <c r="G62" s="1">
        <v>53</v>
      </c>
      <c r="H62" s="1">
        <v>64</v>
      </c>
      <c r="I62" s="1">
        <v>74</v>
      </c>
      <c r="J62" s="1">
        <v>105</v>
      </c>
      <c r="K62" s="1">
        <v>152</v>
      </c>
      <c r="L62" s="1">
        <v>173</v>
      </c>
      <c r="M62" s="1">
        <v>151</v>
      </c>
      <c r="N62" s="1">
        <v>213</v>
      </c>
      <c r="O62" s="1">
        <v>232</v>
      </c>
    </row>
    <row r="63" spans="1:15" x14ac:dyDescent="0.3">
      <c r="A63" s="7" t="s">
        <v>17</v>
      </c>
      <c r="B63" s="7" t="s">
        <v>95</v>
      </c>
      <c r="C63" s="1">
        <v>408</v>
      </c>
      <c r="D63" s="1">
        <v>359</v>
      </c>
      <c r="E63" s="1">
        <v>271</v>
      </c>
      <c r="F63" s="1">
        <v>191</v>
      </c>
      <c r="G63" s="1">
        <v>166</v>
      </c>
      <c r="H63" s="1">
        <v>170</v>
      </c>
      <c r="I63" s="1">
        <v>154</v>
      </c>
      <c r="J63" s="1">
        <v>174</v>
      </c>
      <c r="K63" s="1">
        <v>190</v>
      </c>
      <c r="L63" s="1">
        <v>190</v>
      </c>
      <c r="M63" s="1">
        <v>178</v>
      </c>
      <c r="N63" s="1">
        <v>168</v>
      </c>
      <c r="O63" s="1">
        <v>183</v>
      </c>
    </row>
    <row r="64" spans="1:15" x14ac:dyDescent="0.3">
      <c r="A64" s="7" t="s">
        <v>17</v>
      </c>
      <c r="B64" s="7" t="s">
        <v>96</v>
      </c>
      <c r="C64" s="1">
        <v>3407</v>
      </c>
      <c r="D64" s="1">
        <v>3026</v>
      </c>
      <c r="E64" s="1">
        <v>2725</v>
      </c>
      <c r="F64" s="1">
        <v>1650</v>
      </c>
      <c r="G64" s="1">
        <v>1057</v>
      </c>
      <c r="H64" s="1">
        <v>1027</v>
      </c>
      <c r="I64" s="1">
        <v>978</v>
      </c>
      <c r="J64" s="1">
        <v>1035</v>
      </c>
      <c r="K64" s="1">
        <v>1193</v>
      </c>
      <c r="L64" s="1">
        <v>1209</v>
      </c>
      <c r="M64" s="1">
        <v>1009</v>
      </c>
      <c r="N64" s="1">
        <v>1223</v>
      </c>
      <c r="O64" s="1">
        <v>1544</v>
      </c>
    </row>
    <row r="65" spans="1:15" x14ac:dyDescent="0.3">
      <c r="A65" s="7" t="s">
        <v>17</v>
      </c>
      <c r="B65" s="7" t="s">
        <v>97</v>
      </c>
      <c r="C65" s="1">
        <v>46</v>
      </c>
      <c r="D65" s="1">
        <v>45</v>
      </c>
      <c r="E65" s="1">
        <v>46</v>
      </c>
      <c r="F65" s="1">
        <v>27</v>
      </c>
      <c r="G65" s="1">
        <v>24</v>
      </c>
      <c r="H65" s="1">
        <v>35</v>
      </c>
      <c r="I65" s="1">
        <v>19</v>
      </c>
      <c r="J65" s="1">
        <v>17</v>
      </c>
      <c r="K65" s="1">
        <v>26</v>
      </c>
      <c r="L65" s="1">
        <v>25</v>
      </c>
      <c r="M65" s="1">
        <v>23</v>
      </c>
      <c r="N65" s="1">
        <v>24</v>
      </c>
      <c r="O65" s="1">
        <v>32</v>
      </c>
    </row>
    <row r="66" spans="1:15" x14ac:dyDescent="0.3">
      <c r="A66" s="7" t="s">
        <v>17</v>
      </c>
      <c r="B66" s="7" t="s">
        <v>98</v>
      </c>
      <c r="C66" s="1">
        <v>452</v>
      </c>
      <c r="D66" s="1">
        <v>441</v>
      </c>
      <c r="E66" s="1">
        <v>366</v>
      </c>
      <c r="F66" s="1">
        <v>251</v>
      </c>
      <c r="G66" s="1">
        <v>222</v>
      </c>
      <c r="H66" s="1">
        <v>252</v>
      </c>
      <c r="I66" s="1">
        <v>439</v>
      </c>
      <c r="J66" s="1">
        <v>807</v>
      </c>
      <c r="K66" s="1">
        <v>924</v>
      </c>
      <c r="L66" s="1">
        <v>1222</v>
      </c>
      <c r="M66" s="1">
        <v>1098</v>
      </c>
      <c r="N66" s="1">
        <v>1611</v>
      </c>
      <c r="O66" s="1">
        <v>2035</v>
      </c>
    </row>
    <row r="67" spans="1:15" x14ac:dyDescent="0.3">
      <c r="A67" s="7" t="s">
        <v>17</v>
      </c>
      <c r="B67" s="7" t="s">
        <v>99</v>
      </c>
      <c r="C67" s="1">
        <v>411</v>
      </c>
      <c r="D67" s="1">
        <v>321</v>
      </c>
      <c r="E67" s="1">
        <v>171</v>
      </c>
      <c r="F67" s="1">
        <v>70</v>
      </c>
      <c r="G67" s="1">
        <v>51</v>
      </c>
      <c r="H67" s="1">
        <v>42</v>
      </c>
      <c r="I67" s="1">
        <v>37</v>
      </c>
      <c r="J67" s="1">
        <v>35</v>
      </c>
      <c r="K67" s="1">
        <v>31</v>
      </c>
      <c r="L67" s="1">
        <v>28</v>
      </c>
      <c r="M67" s="1">
        <v>21</v>
      </c>
      <c r="N67" s="1">
        <v>20</v>
      </c>
      <c r="O67" s="1">
        <v>19</v>
      </c>
    </row>
    <row r="68" spans="1:15" x14ac:dyDescent="0.3">
      <c r="A68" s="7" t="s">
        <v>17</v>
      </c>
      <c r="B68" s="7" t="s">
        <v>100</v>
      </c>
      <c r="C68" s="1">
        <v>2112</v>
      </c>
      <c r="D68" s="1">
        <v>1521</v>
      </c>
      <c r="E68" s="1">
        <v>840</v>
      </c>
      <c r="F68" s="1">
        <v>372</v>
      </c>
      <c r="G68" s="1">
        <v>242</v>
      </c>
      <c r="H68" s="1">
        <v>207</v>
      </c>
      <c r="I68" s="1">
        <v>239</v>
      </c>
      <c r="J68" s="1">
        <v>336</v>
      </c>
      <c r="K68" s="1">
        <v>409</v>
      </c>
      <c r="L68" s="1">
        <v>504</v>
      </c>
      <c r="M68" s="1">
        <v>518</v>
      </c>
      <c r="N68" s="1">
        <v>590</v>
      </c>
      <c r="O68" s="1">
        <v>690</v>
      </c>
    </row>
    <row r="69" spans="1:15" x14ac:dyDescent="0.3">
      <c r="A69" s="10" t="s">
        <v>18</v>
      </c>
      <c r="B69" s="10" t="s">
        <v>18</v>
      </c>
      <c r="C69" s="5">
        <v>47590</v>
      </c>
      <c r="D69" s="5">
        <v>48139</v>
      </c>
      <c r="E69" s="5">
        <v>45668</v>
      </c>
      <c r="F69" s="5">
        <v>43173</v>
      </c>
      <c r="G69" s="5">
        <v>43063</v>
      </c>
      <c r="H69" s="5">
        <v>45578</v>
      </c>
      <c r="I69" s="5">
        <v>48199</v>
      </c>
      <c r="J69" s="5">
        <v>53432</v>
      </c>
      <c r="K69" s="5">
        <v>58760</v>
      </c>
      <c r="L69" s="5">
        <v>63739</v>
      </c>
      <c r="M69" s="5">
        <v>70517</v>
      </c>
      <c r="N69" s="5">
        <v>80682</v>
      </c>
      <c r="O69" s="5">
        <v>87151</v>
      </c>
    </row>
    <row r="70" spans="1:15" x14ac:dyDescent="0.3">
      <c r="A70" s="15"/>
      <c r="B70" s="15"/>
    </row>
    <row r="71" spans="1:15" x14ac:dyDescent="0.3">
      <c r="A71" s="15"/>
      <c r="B71" s="15"/>
    </row>
    <row r="72" spans="1:15" x14ac:dyDescent="0.3">
      <c r="A72" s="15"/>
      <c r="B72" s="15"/>
      <c r="C72" s="18" t="s">
        <v>37</v>
      </c>
      <c r="D72" s="19"/>
      <c r="E72" s="19"/>
      <c r="F72" s="19"/>
      <c r="G72" s="19"/>
      <c r="H72" s="19"/>
      <c r="I72" s="19"/>
      <c r="J72" s="19"/>
      <c r="K72" s="19"/>
      <c r="L72" s="19"/>
      <c r="M72" s="19"/>
      <c r="N72" s="19"/>
      <c r="O72" s="19"/>
    </row>
    <row r="73" spans="1:15" x14ac:dyDescent="0.3">
      <c r="A73" s="9" t="s">
        <v>41</v>
      </c>
      <c r="B73" s="9" t="s">
        <v>41</v>
      </c>
      <c r="C73" s="4" t="s">
        <v>0</v>
      </c>
      <c r="D73" s="4" t="s">
        <v>1</v>
      </c>
      <c r="E73" s="4" t="s">
        <v>2</v>
      </c>
      <c r="F73" s="4" t="s">
        <v>3</v>
      </c>
      <c r="G73" s="4" t="s">
        <v>4</v>
      </c>
      <c r="H73" s="4" t="s">
        <v>5</v>
      </c>
      <c r="I73" s="4" t="s">
        <v>6</v>
      </c>
      <c r="J73" s="4" t="s">
        <v>7</v>
      </c>
      <c r="K73" s="4" t="s">
        <v>8</v>
      </c>
      <c r="L73" s="4" t="s">
        <v>9</v>
      </c>
      <c r="M73" s="4" t="s">
        <v>10</v>
      </c>
      <c r="N73" s="4" t="s">
        <v>11</v>
      </c>
      <c r="O73" s="4" t="s">
        <v>12</v>
      </c>
    </row>
    <row r="74" spans="1:15" x14ac:dyDescent="0.3">
      <c r="A74" s="8" t="s">
        <v>13</v>
      </c>
      <c r="B74" s="8" t="s">
        <v>89</v>
      </c>
      <c r="C74" s="2">
        <v>0.168896022828607</v>
      </c>
      <c r="D74" s="2">
        <v>0.187216093445814</v>
      </c>
      <c r="E74" s="2">
        <v>0.193814604868289</v>
      </c>
      <c r="F74" s="2">
        <v>0.198294243070362</v>
      </c>
      <c r="G74" s="2">
        <v>0.19740174850886499</v>
      </c>
      <c r="H74" s="2">
        <v>0.19344385832705299</v>
      </c>
      <c r="I74" s="2">
        <v>0.19687964338781599</v>
      </c>
      <c r="J74" s="2">
        <v>0.19872971065631601</v>
      </c>
      <c r="K74" s="2">
        <v>0.20928145631690301</v>
      </c>
      <c r="L74" s="2">
        <v>0.20844055584148199</v>
      </c>
      <c r="M74" s="2">
        <v>0.226559671775069</v>
      </c>
      <c r="N74" s="2">
        <v>0.23759791122715401</v>
      </c>
      <c r="O74" s="2">
        <v>0.24928114547268401</v>
      </c>
    </row>
    <row r="75" spans="1:15" x14ac:dyDescent="0.3">
      <c r="A75" s="8" t="s">
        <v>13</v>
      </c>
      <c r="B75" s="8" t="s">
        <v>90</v>
      </c>
      <c r="C75" s="2">
        <v>0.48665831361084</v>
      </c>
      <c r="D75" s="2">
        <v>0.48004684262678998</v>
      </c>
      <c r="E75" s="2">
        <v>0.478678815489749</v>
      </c>
      <c r="F75" s="2">
        <v>0.49019607843137297</v>
      </c>
      <c r="G75" s="2">
        <v>0.49156840934371498</v>
      </c>
      <c r="H75" s="2">
        <v>0.49248628113127901</v>
      </c>
      <c r="I75" s="2">
        <v>0.48894745122718702</v>
      </c>
      <c r="J75" s="2">
        <v>0.491938641136064</v>
      </c>
      <c r="K75" s="2">
        <v>0.49191647578262498</v>
      </c>
      <c r="L75" s="2">
        <v>0.49731423455684898</v>
      </c>
      <c r="M75" s="2">
        <v>0.51560585121639602</v>
      </c>
      <c r="N75" s="2">
        <v>0.532039670319717</v>
      </c>
      <c r="O75" s="2">
        <v>0.54111867133323199</v>
      </c>
    </row>
    <row r="76" spans="1:15" x14ac:dyDescent="0.3">
      <c r="A76" s="8" t="s">
        <v>13</v>
      </c>
      <c r="B76" s="8" t="s">
        <v>91</v>
      </c>
      <c r="C76" s="2">
        <v>2.7108970929195599E-2</v>
      </c>
      <c r="D76" s="2">
        <v>2.7498377676833202E-2</v>
      </c>
      <c r="E76" s="2">
        <v>3.03434478159386E-2</v>
      </c>
      <c r="F76" s="2">
        <v>3.30490405117271E-2</v>
      </c>
      <c r="G76" s="2">
        <v>3.2273878584851701E-2</v>
      </c>
      <c r="H76" s="2">
        <v>3.3383571966842503E-2</v>
      </c>
      <c r="I76" s="2">
        <v>3.56612184249629E-2</v>
      </c>
      <c r="J76" s="2">
        <v>3.4932956951305598E-2</v>
      </c>
      <c r="K76" s="2">
        <v>3.6664316389974999E-2</v>
      </c>
      <c r="L76" s="2">
        <v>3.8021101389603698E-2</v>
      </c>
      <c r="M76" s="2">
        <v>4.17521419090141E-2</v>
      </c>
      <c r="N76" s="2">
        <v>4.4966637655932701E-2</v>
      </c>
      <c r="O76" s="2">
        <v>5.09359779355672E-2</v>
      </c>
    </row>
    <row r="77" spans="1:15" x14ac:dyDescent="0.3">
      <c r="A77" s="8" t="s">
        <v>13</v>
      </c>
      <c r="B77" s="8" t="s">
        <v>92</v>
      </c>
      <c r="C77" s="2">
        <v>0.103438674648476</v>
      </c>
      <c r="D77" s="2">
        <v>0.103278983875327</v>
      </c>
      <c r="E77" s="2">
        <v>0.104920273348519</v>
      </c>
      <c r="F77" s="2">
        <v>0.10612916495269401</v>
      </c>
      <c r="G77" s="2">
        <v>0.10794215795328101</v>
      </c>
      <c r="H77" s="2">
        <v>0.11452089489236</v>
      </c>
      <c r="I77" s="2">
        <v>0.124252674638137</v>
      </c>
      <c r="J77" s="2">
        <v>0.12723778339324501</v>
      </c>
      <c r="K77" s="2">
        <v>0.12671380672575799</v>
      </c>
      <c r="L77" s="2">
        <v>0.132079976126529</v>
      </c>
      <c r="M77" s="2">
        <v>0.141691220567912</v>
      </c>
      <c r="N77" s="2">
        <v>0.14197083597500201</v>
      </c>
      <c r="O77" s="2">
        <v>0.147105497706572</v>
      </c>
    </row>
    <row r="78" spans="1:15" x14ac:dyDescent="0.3">
      <c r="A78" s="8" t="s">
        <v>13</v>
      </c>
      <c r="B78" s="8" t="s">
        <v>93</v>
      </c>
      <c r="C78" s="2">
        <v>2.4968789013732801E-2</v>
      </c>
      <c r="D78" s="2">
        <v>2.9445165476962999E-2</v>
      </c>
      <c r="E78" s="2">
        <v>3.3011003667889303E-2</v>
      </c>
      <c r="F78" s="2">
        <v>3.3541085779891698E-2</v>
      </c>
      <c r="G78" s="2">
        <v>3.5051883323800999E-2</v>
      </c>
      <c r="H78" s="2">
        <v>4.0467219291635298E-2</v>
      </c>
      <c r="I78" s="2">
        <v>3.93759286775631E-2</v>
      </c>
      <c r="J78" s="2">
        <v>3.9520112914608302E-2</v>
      </c>
      <c r="K78" s="2">
        <v>4.1471700532017201E-2</v>
      </c>
      <c r="L78" s="2">
        <v>4.19454451878538E-2</v>
      </c>
      <c r="M78" s="2">
        <v>4.2838180282369999E-2</v>
      </c>
      <c r="N78" s="2">
        <v>4.3458079489411099E-2</v>
      </c>
      <c r="O78" s="2">
        <v>4.6652191772783298E-2</v>
      </c>
    </row>
    <row r="79" spans="1:15" x14ac:dyDescent="0.3">
      <c r="A79" s="8" t="s">
        <v>13</v>
      </c>
      <c r="B79" s="8" t="s">
        <v>94</v>
      </c>
      <c r="C79" s="2">
        <v>2.3202932850712302E-2</v>
      </c>
      <c r="D79" s="2">
        <v>2.3871723268174001E-2</v>
      </c>
      <c r="E79" s="2">
        <v>2.4054669703872399E-2</v>
      </c>
      <c r="F79" s="2">
        <v>2.4087024087024098E-2</v>
      </c>
      <c r="G79" s="2">
        <v>2.3804226918798702E-2</v>
      </c>
      <c r="H79" s="2">
        <v>2.4482904178978498E-2</v>
      </c>
      <c r="I79" s="2">
        <v>2.3953744493392101E-2</v>
      </c>
      <c r="J79" s="2">
        <v>2.4522190981243499E-2</v>
      </c>
      <c r="K79" s="2">
        <v>2.53294824552667E-2</v>
      </c>
      <c r="L79" s="2">
        <v>2.5544613548194602E-2</v>
      </c>
      <c r="M79" s="2">
        <v>2.3519595316940901E-2</v>
      </c>
      <c r="N79" s="2">
        <v>2.1986233131056999E-2</v>
      </c>
      <c r="O79" s="2">
        <v>2.1369100671724501E-2</v>
      </c>
    </row>
    <row r="80" spans="1:15" x14ac:dyDescent="0.3">
      <c r="A80" s="8" t="s">
        <v>13</v>
      </c>
      <c r="B80" s="8" t="s">
        <v>95</v>
      </c>
      <c r="C80" s="2">
        <v>0.63144283930800804</v>
      </c>
      <c r="D80" s="2">
        <v>0.62954250486696905</v>
      </c>
      <c r="E80" s="2">
        <v>0.62554184728242701</v>
      </c>
      <c r="F80" s="2">
        <v>0.628587830080367</v>
      </c>
      <c r="G80" s="2">
        <v>0.63714355748018603</v>
      </c>
      <c r="H80" s="2">
        <v>0.64174830444611897</v>
      </c>
      <c r="I80" s="2">
        <v>0.63989598811292703</v>
      </c>
      <c r="J80" s="2">
        <v>0.64304869442484103</v>
      </c>
      <c r="K80" s="2">
        <v>0.63143388244343301</v>
      </c>
      <c r="L80" s="2">
        <v>0.630661348430262</v>
      </c>
      <c r="M80" s="2">
        <v>0.61149993966453497</v>
      </c>
      <c r="N80" s="2">
        <v>0.59756309834638799</v>
      </c>
      <c r="O80" s="2">
        <v>0.58065841206502</v>
      </c>
    </row>
    <row r="81" spans="1:15" x14ac:dyDescent="0.3">
      <c r="A81" s="8" t="s">
        <v>13</v>
      </c>
      <c r="B81" s="8" t="s">
        <v>96</v>
      </c>
      <c r="C81" s="2">
        <v>0.20613485544572799</v>
      </c>
      <c r="D81" s="2">
        <v>0.21795333753715901</v>
      </c>
      <c r="E81" s="2">
        <v>0.22300683371298399</v>
      </c>
      <c r="F81" s="2">
        <v>0.214726450020568</v>
      </c>
      <c r="G81" s="2">
        <v>0.20969966629588399</v>
      </c>
      <c r="H81" s="2">
        <v>0.20080202617137999</v>
      </c>
      <c r="I81" s="2">
        <v>0.192377281308999</v>
      </c>
      <c r="J81" s="2">
        <v>0.17542798163505</v>
      </c>
      <c r="K81" s="2">
        <v>0.16452544567274199</v>
      </c>
      <c r="L81" s="2">
        <v>0.14923903312444001</v>
      </c>
      <c r="M81" s="2">
        <v>0.13120909493885399</v>
      </c>
      <c r="N81" s="2">
        <v>0.119282673670863</v>
      </c>
      <c r="O81" s="2">
        <v>0.10873676659203101</v>
      </c>
    </row>
    <row r="82" spans="1:15" x14ac:dyDescent="0.3">
      <c r="A82" s="8" t="s">
        <v>13</v>
      </c>
      <c r="B82" s="8" t="s">
        <v>97</v>
      </c>
      <c r="C82" s="2">
        <v>2.3720349563046202E-2</v>
      </c>
      <c r="D82" s="2">
        <v>2.2063595068137602E-2</v>
      </c>
      <c r="E82" s="2">
        <v>2.6008669556518801E-2</v>
      </c>
      <c r="F82" s="2">
        <v>2.74725274725275E-2</v>
      </c>
      <c r="G82" s="2">
        <v>2.6064220933082801E-2</v>
      </c>
      <c r="H82" s="2">
        <v>2.5697061039939701E-2</v>
      </c>
      <c r="I82" s="2">
        <v>2.8306092124814299E-2</v>
      </c>
      <c r="J82" s="2">
        <v>2.87932251235004E-2</v>
      </c>
      <c r="K82" s="2">
        <v>2.9805781680661499E-2</v>
      </c>
      <c r="L82" s="2">
        <v>3.0494081317550201E-2</v>
      </c>
      <c r="M82" s="2">
        <v>3.2762157596235103E-2</v>
      </c>
      <c r="N82" s="2">
        <v>3.4348709022338303E-2</v>
      </c>
      <c r="O82" s="2">
        <v>3.3742151282201698E-2</v>
      </c>
    </row>
    <row r="83" spans="1:15" x14ac:dyDescent="0.3">
      <c r="A83" s="8" t="s">
        <v>13</v>
      </c>
      <c r="B83" s="8" t="s">
        <v>98</v>
      </c>
      <c r="C83" s="2">
        <v>7.8240289572601998E-2</v>
      </c>
      <c r="D83" s="2">
        <v>7.9767588505539999E-2</v>
      </c>
      <c r="E83" s="2">
        <v>8.3735763097949903E-2</v>
      </c>
      <c r="F83" s="2">
        <v>8.8486676721970803E-2</v>
      </c>
      <c r="G83" s="2">
        <v>9.3214682981090105E-2</v>
      </c>
      <c r="H83" s="2">
        <v>9.7804981004643299E-2</v>
      </c>
      <c r="I83" s="2">
        <v>0.104271554436753</v>
      </c>
      <c r="J83" s="2">
        <v>0.116596077873083</v>
      </c>
      <c r="K83" s="2">
        <v>0.12757693456826999</v>
      </c>
      <c r="L83" s="2">
        <v>0.133303491495076</v>
      </c>
      <c r="M83" s="2">
        <v>0.132982190816406</v>
      </c>
      <c r="N83" s="2">
        <v>0.13390997192283299</v>
      </c>
      <c r="O83" s="2">
        <v>0.13345362057346599</v>
      </c>
    </row>
    <row r="84" spans="1:15" x14ac:dyDescent="0.3">
      <c r="A84" s="8" t="s">
        <v>13</v>
      </c>
      <c r="B84" s="8" t="s">
        <v>99</v>
      </c>
      <c r="C84" s="2">
        <v>0.12386302835741</v>
      </c>
      <c r="D84" s="2">
        <v>0.104234263465282</v>
      </c>
      <c r="E84" s="2">
        <v>9.1280426808936305E-2</v>
      </c>
      <c r="F84" s="2">
        <v>7.9055273085123806E-2</v>
      </c>
      <c r="G84" s="2">
        <v>7.2064711169213203E-2</v>
      </c>
      <c r="H84" s="2">
        <v>6.5259984928409995E-2</v>
      </c>
      <c r="I84" s="2">
        <v>5.98811292719168E-2</v>
      </c>
      <c r="J84" s="2">
        <v>5.4975299929428401E-2</v>
      </c>
      <c r="K84" s="2">
        <v>5.1342862637010399E-2</v>
      </c>
      <c r="L84" s="2">
        <v>5.0437467833247603E-2</v>
      </c>
      <c r="M84" s="2">
        <v>4.4587908772776602E-2</v>
      </c>
      <c r="N84" s="2">
        <v>4.2065564258775702E-2</v>
      </c>
      <c r="O84" s="2">
        <v>3.8730121471744601E-2</v>
      </c>
    </row>
    <row r="85" spans="1:15" x14ac:dyDescent="0.3">
      <c r="A85" s="8" t="s">
        <v>13</v>
      </c>
      <c r="B85" s="8" t="s">
        <v>100</v>
      </c>
      <c r="C85" s="2">
        <v>0.102324933871641</v>
      </c>
      <c r="D85" s="2">
        <v>9.50815241870102E-2</v>
      </c>
      <c r="E85" s="2">
        <v>8.5603644646924798E-2</v>
      </c>
      <c r="F85" s="2">
        <v>7.6374605786370495E-2</v>
      </c>
      <c r="G85" s="2">
        <v>7.3770856507230295E-2</v>
      </c>
      <c r="H85" s="2">
        <v>6.9902912621359198E-2</v>
      </c>
      <c r="I85" s="2">
        <v>6.6197293895531806E-2</v>
      </c>
      <c r="J85" s="2">
        <v>6.4277324981314707E-2</v>
      </c>
      <c r="K85" s="2">
        <v>6.3937854795339102E-2</v>
      </c>
      <c r="L85" s="2">
        <v>6.2518651148910795E-2</v>
      </c>
      <c r="M85" s="2">
        <v>5.4992047143490402E-2</v>
      </c>
      <c r="N85" s="2">
        <v>5.0810614980527101E-2</v>
      </c>
      <c r="O85" s="2">
        <v>4.8216343122975597E-2</v>
      </c>
    </row>
    <row r="86" spans="1:15" x14ac:dyDescent="0.3">
      <c r="A86" s="8" t="s">
        <v>14</v>
      </c>
      <c r="B86" s="8" t="s">
        <v>89</v>
      </c>
      <c r="C86" s="2">
        <v>3.8709677419354799E-2</v>
      </c>
      <c r="D86" s="2">
        <v>3.3132530120481903E-2</v>
      </c>
      <c r="E86" s="2">
        <v>3.5242290748898703E-2</v>
      </c>
      <c r="F86" s="2">
        <v>3.8516405135520702E-2</v>
      </c>
      <c r="G86" s="2">
        <v>4.24403183023873E-2</v>
      </c>
      <c r="H86" s="2">
        <v>3.5714285714285698E-2</v>
      </c>
      <c r="I86" s="2">
        <v>3.86869871043376E-2</v>
      </c>
      <c r="J86" s="2">
        <v>3.6556603773584898E-2</v>
      </c>
      <c r="K86" s="2">
        <v>4.0206185567010298E-2</v>
      </c>
      <c r="L86" s="2">
        <v>4.0553907022749802E-2</v>
      </c>
      <c r="M86" s="2">
        <v>4.57578646329838E-2</v>
      </c>
      <c r="N86" s="2">
        <v>4.81695568400771E-2</v>
      </c>
      <c r="O86" s="2">
        <v>5.4277828886844501E-2</v>
      </c>
    </row>
    <row r="87" spans="1:15" x14ac:dyDescent="0.3">
      <c r="A87" s="8" t="s">
        <v>14</v>
      </c>
      <c r="B87" s="8" t="s">
        <v>90</v>
      </c>
      <c r="C87" s="2">
        <v>0.37162162162162199</v>
      </c>
      <c r="D87" s="2">
        <v>0.36643835616438403</v>
      </c>
      <c r="E87" s="2">
        <v>0.35877862595419802</v>
      </c>
      <c r="F87" s="2">
        <v>0.375494071146245</v>
      </c>
      <c r="G87" s="2">
        <v>0.34661354581673298</v>
      </c>
      <c r="H87" s="2">
        <v>0.34241245136186799</v>
      </c>
      <c r="I87" s="2">
        <v>0.33788395904436902</v>
      </c>
      <c r="J87" s="2">
        <v>0.30140845070422501</v>
      </c>
      <c r="K87" s="2">
        <v>0.32869080779944299</v>
      </c>
      <c r="L87" s="2">
        <v>0.33412887828162302</v>
      </c>
      <c r="M87" s="2">
        <v>0.35746606334841602</v>
      </c>
      <c r="N87" s="2">
        <v>0.4375</v>
      </c>
      <c r="O87" s="2">
        <v>0.391608391608392</v>
      </c>
    </row>
    <row r="88" spans="1:15" x14ac:dyDescent="0.3">
      <c r="A88" s="8" t="s">
        <v>14</v>
      </c>
      <c r="B88" s="8" t="s">
        <v>91</v>
      </c>
      <c r="C88" s="2">
        <v>4.8387096774193603E-3</v>
      </c>
      <c r="D88" s="2">
        <v>6.0240963855421699E-3</v>
      </c>
      <c r="E88" s="2">
        <v>4.4052863436123404E-3</v>
      </c>
      <c r="F88" s="2">
        <v>5.7061340941512101E-3</v>
      </c>
      <c r="G88" s="2">
        <v>5.3050397877984099E-3</v>
      </c>
      <c r="H88" s="2">
        <v>3.8265306122449E-3</v>
      </c>
      <c r="I88" s="2">
        <v>5.86166471277843E-3</v>
      </c>
      <c r="J88" s="2">
        <v>4.7169811320754698E-3</v>
      </c>
      <c r="K88" s="2">
        <v>6.1855670103092798E-3</v>
      </c>
      <c r="L88" s="2">
        <v>4.9455984174085104E-3</v>
      </c>
      <c r="M88" s="2">
        <v>2.8598665395614901E-3</v>
      </c>
      <c r="N88" s="2">
        <v>2.8901734104046198E-3</v>
      </c>
      <c r="O88" s="2">
        <v>3.6798528058877601E-3</v>
      </c>
    </row>
    <row r="89" spans="1:15" x14ac:dyDescent="0.3">
      <c r="A89" s="8" t="s">
        <v>14</v>
      </c>
      <c r="B89" s="8" t="s">
        <v>92</v>
      </c>
      <c r="C89" s="2">
        <v>5.0675675675675699E-2</v>
      </c>
      <c r="D89" s="2">
        <v>6.50684931506849E-2</v>
      </c>
      <c r="E89" s="2">
        <v>6.8702290076335895E-2</v>
      </c>
      <c r="F89" s="2">
        <v>7.5098814229248995E-2</v>
      </c>
      <c r="G89" s="2">
        <v>0.107569721115538</v>
      </c>
      <c r="H89" s="2">
        <v>9.7276264591439704E-2</v>
      </c>
      <c r="I89" s="2">
        <v>0.109215017064846</v>
      </c>
      <c r="J89" s="2">
        <v>0.17464788732394401</v>
      </c>
      <c r="K89" s="2">
        <v>0.161559888579387</v>
      </c>
      <c r="L89" s="2">
        <v>0.15035799522672999</v>
      </c>
      <c r="M89" s="2">
        <v>0.138009049773756</v>
      </c>
      <c r="N89" s="2">
        <v>0.14642857142857099</v>
      </c>
      <c r="O89" s="2">
        <v>0.16433566433566399</v>
      </c>
    </row>
    <row r="90" spans="1:15" x14ac:dyDescent="0.3">
      <c r="A90" s="8" t="s">
        <v>14</v>
      </c>
      <c r="B90" s="8" t="s">
        <v>93</v>
      </c>
      <c r="C90" s="2">
        <v>4.8387096774193603E-3</v>
      </c>
      <c r="D90" s="2">
        <v>3.0120481927710802E-3</v>
      </c>
      <c r="E90" s="2">
        <v>5.8737151248164504E-3</v>
      </c>
      <c r="F90" s="2">
        <v>8.5592011412268208E-3</v>
      </c>
      <c r="G90" s="2">
        <v>7.9575596816976093E-3</v>
      </c>
      <c r="H90" s="2">
        <v>8.9285714285714298E-3</v>
      </c>
      <c r="I90" s="2">
        <v>7.0339976553341196E-3</v>
      </c>
      <c r="J90" s="2">
        <v>9.4339622641509396E-3</v>
      </c>
      <c r="K90" s="2">
        <v>7.2164948453608303E-3</v>
      </c>
      <c r="L90" s="2">
        <v>9.8911968348170103E-3</v>
      </c>
      <c r="M90" s="2">
        <v>9.5328884652049594E-3</v>
      </c>
      <c r="N90" s="2">
        <v>7.7071290944123296E-3</v>
      </c>
      <c r="O90" s="2">
        <v>9.1996320147194107E-3</v>
      </c>
    </row>
    <row r="91" spans="1:15" x14ac:dyDescent="0.3">
      <c r="A91" s="8" t="s">
        <v>14</v>
      </c>
      <c r="B91" s="8" t="s">
        <v>94</v>
      </c>
      <c r="C91" s="2">
        <v>2.3648648648648601E-2</v>
      </c>
      <c r="D91" s="2">
        <v>2.0547945205479499E-2</v>
      </c>
      <c r="E91" s="2">
        <v>2.2900763358778602E-2</v>
      </c>
      <c r="F91" s="2">
        <v>1.58102766798419E-2</v>
      </c>
      <c r="G91" s="2">
        <v>2.3904382470119501E-2</v>
      </c>
      <c r="H91" s="2">
        <v>1.94552529182879E-2</v>
      </c>
      <c r="I91" s="2">
        <v>3.0716723549488099E-2</v>
      </c>
      <c r="J91" s="2">
        <v>3.3802816901408399E-2</v>
      </c>
      <c r="K91" s="2">
        <v>2.2284122562674102E-2</v>
      </c>
      <c r="L91" s="2">
        <v>2.62529832935561E-2</v>
      </c>
      <c r="M91" s="2">
        <v>2.48868778280543E-2</v>
      </c>
      <c r="N91" s="2">
        <v>2.1428571428571401E-2</v>
      </c>
      <c r="O91" s="2">
        <v>2.27272727272727E-2</v>
      </c>
    </row>
    <row r="92" spans="1:15" x14ac:dyDescent="0.3">
      <c r="A92" s="8" t="s">
        <v>14</v>
      </c>
      <c r="B92" s="8" t="s">
        <v>95</v>
      </c>
      <c r="C92" s="2">
        <v>0.804838709677419</v>
      </c>
      <c r="D92" s="2">
        <v>0.82379518072289204</v>
      </c>
      <c r="E92" s="2">
        <v>0.83700440528634401</v>
      </c>
      <c r="F92" s="2">
        <v>0.84878744650499305</v>
      </c>
      <c r="G92" s="2">
        <v>0.85013262599469497</v>
      </c>
      <c r="H92" s="2">
        <v>0.86352040816326503</v>
      </c>
      <c r="I92" s="2">
        <v>0.86518171160609603</v>
      </c>
      <c r="J92" s="2">
        <v>0.87382075471698095</v>
      </c>
      <c r="K92" s="2">
        <v>0.87731958762886597</v>
      </c>
      <c r="L92" s="2">
        <v>0.87042532146389695</v>
      </c>
      <c r="M92" s="2">
        <v>0.87988560533841798</v>
      </c>
      <c r="N92" s="2">
        <v>0.88921001926782295</v>
      </c>
      <c r="O92" s="2">
        <v>0.88316467341306304</v>
      </c>
    </row>
    <row r="93" spans="1:15" x14ac:dyDescent="0.3">
      <c r="A93" s="8" t="s">
        <v>14</v>
      </c>
      <c r="B93" s="8" t="s">
        <v>96</v>
      </c>
      <c r="C93" s="2">
        <v>0.31756756756756799</v>
      </c>
      <c r="D93" s="2">
        <v>0.30821917808219201</v>
      </c>
      <c r="E93" s="2">
        <v>0.33206106870229002</v>
      </c>
      <c r="F93" s="2">
        <v>0.32411067193675902</v>
      </c>
      <c r="G93" s="2">
        <v>0.31075697211155401</v>
      </c>
      <c r="H93" s="2">
        <v>0.35408560311283999</v>
      </c>
      <c r="I93" s="2">
        <v>0.34129692832764502</v>
      </c>
      <c r="J93" s="2">
        <v>0.30140845070422501</v>
      </c>
      <c r="K93" s="2">
        <v>0.30083565459610001</v>
      </c>
      <c r="L93" s="2">
        <v>0.29594272076372302</v>
      </c>
      <c r="M93" s="2">
        <v>0.28506787330316702</v>
      </c>
      <c r="N93" s="2">
        <v>0.22500000000000001</v>
      </c>
      <c r="O93" s="2">
        <v>0.222027972027972</v>
      </c>
    </row>
    <row r="94" spans="1:15" x14ac:dyDescent="0.3">
      <c r="A94" s="8" t="s">
        <v>14</v>
      </c>
      <c r="B94" s="8" t="s">
        <v>97</v>
      </c>
      <c r="C94" s="2">
        <v>1.2903225806451601E-2</v>
      </c>
      <c r="D94" s="2">
        <v>1.20481927710843E-2</v>
      </c>
      <c r="E94" s="2">
        <v>1.1747430249632901E-2</v>
      </c>
      <c r="F94" s="2">
        <v>7.1326676176890202E-3</v>
      </c>
      <c r="G94" s="2">
        <v>9.2838196286472094E-3</v>
      </c>
      <c r="H94" s="2">
        <v>7.6530612244898001E-3</v>
      </c>
      <c r="I94" s="2">
        <v>8.2063305978897997E-3</v>
      </c>
      <c r="J94" s="2">
        <v>9.4339622641509396E-3</v>
      </c>
      <c r="K94" s="2">
        <v>9.2783505154639193E-3</v>
      </c>
      <c r="L94" s="2">
        <v>1.18694362017804E-2</v>
      </c>
      <c r="M94" s="2">
        <v>1.42993326978074E-2</v>
      </c>
      <c r="N94" s="2">
        <v>1.0597302504817E-2</v>
      </c>
      <c r="O94" s="2">
        <v>1.28794848206072E-2</v>
      </c>
    </row>
    <row r="95" spans="1:15" x14ac:dyDescent="0.3">
      <c r="A95" s="8" t="s">
        <v>14</v>
      </c>
      <c r="B95" s="8" t="s">
        <v>98</v>
      </c>
      <c r="C95" s="2">
        <v>4.0540540540540501E-2</v>
      </c>
      <c r="D95" s="2">
        <v>4.4520547945205498E-2</v>
      </c>
      <c r="E95" s="2">
        <v>3.4351145038167899E-2</v>
      </c>
      <c r="F95" s="2">
        <v>5.9288537549407098E-2</v>
      </c>
      <c r="G95" s="2">
        <v>7.9681274900398405E-2</v>
      </c>
      <c r="H95" s="2">
        <v>6.6147859922179003E-2</v>
      </c>
      <c r="I95" s="2">
        <v>8.5324232081911297E-2</v>
      </c>
      <c r="J95" s="2">
        <v>9.5774647887323899E-2</v>
      </c>
      <c r="K95" s="2">
        <v>9.1922005571030599E-2</v>
      </c>
      <c r="L95" s="2">
        <v>9.5465393794749401E-2</v>
      </c>
      <c r="M95" s="2">
        <v>0.11764705882352899</v>
      </c>
      <c r="N95" s="2">
        <v>0.11785714285714299</v>
      </c>
      <c r="O95" s="2">
        <v>0.143356643356643</v>
      </c>
    </row>
    <row r="96" spans="1:15" x14ac:dyDescent="0.3">
      <c r="A96" s="8" t="s">
        <v>14</v>
      </c>
      <c r="B96" s="8" t="s">
        <v>99</v>
      </c>
      <c r="C96" s="2">
        <v>0.13387096774193499</v>
      </c>
      <c r="D96" s="2">
        <v>0.121987951807229</v>
      </c>
      <c r="E96" s="2">
        <v>0.105726872246696</v>
      </c>
      <c r="F96" s="2">
        <v>9.1298145506419404E-2</v>
      </c>
      <c r="G96" s="2">
        <v>8.4880636604774504E-2</v>
      </c>
      <c r="H96" s="2">
        <v>8.0357142857142905E-2</v>
      </c>
      <c r="I96" s="2">
        <v>7.5029308323563901E-2</v>
      </c>
      <c r="J96" s="2">
        <v>6.6037735849056603E-2</v>
      </c>
      <c r="K96" s="2">
        <v>5.97938144329897E-2</v>
      </c>
      <c r="L96" s="2">
        <v>6.2314540059347202E-2</v>
      </c>
      <c r="M96" s="2">
        <v>4.7664442326024799E-2</v>
      </c>
      <c r="N96" s="2">
        <v>4.1425818882466298E-2</v>
      </c>
      <c r="O96" s="2">
        <v>3.6798528058877601E-2</v>
      </c>
    </row>
    <row r="97" spans="1:15" x14ac:dyDescent="0.3">
      <c r="A97" s="8" t="s">
        <v>14</v>
      </c>
      <c r="B97" s="8" t="s">
        <v>100</v>
      </c>
      <c r="C97" s="2">
        <v>0.195945945945946</v>
      </c>
      <c r="D97" s="2">
        <v>0.19520547945205499</v>
      </c>
      <c r="E97" s="2">
        <v>0.18320610687022901</v>
      </c>
      <c r="F97" s="2">
        <v>0.15019762845849799</v>
      </c>
      <c r="G97" s="2">
        <v>0.131474103585657</v>
      </c>
      <c r="H97" s="2">
        <v>0.12062256809338499</v>
      </c>
      <c r="I97" s="2">
        <v>9.5563139931740607E-2</v>
      </c>
      <c r="J97" s="2">
        <v>9.2957746478873199E-2</v>
      </c>
      <c r="K97" s="2">
        <v>9.4707520891364902E-2</v>
      </c>
      <c r="L97" s="2">
        <v>9.7852028639618102E-2</v>
      </c>
      <c r="M97" s="2">
        <v>7.69230769230769E-2</v>
      </c>
      <c r="N97" s="2">
        <v>5.1785714285714303E-2</v>
      </c>
      <c r="O97" s="2">
        <v>5.5944055944055902E-2</v>
      </c>
    </row>
    <row r="98" spans="1:15" x14ac:dyDescent="0.3">
      <c r="A98" s="8" t="s">
        <v>15</v>
      </c>
      <c r="B98" s="8" t="s">
        <v>89</v>
      </c>
      <c r="C98" s="2">
        <v>5.6271186440678002E-2</v>
      </c>
      <c r="D98" s="2">
        <v>7.2869225764476298E-2</v>
      </c>
      <c r="E98" s="2">
        <v>7.1283095723014306E-2</v>
      </c>
      <c r="F98" s="2">
        <v>7.0686070686070704E-2</v>
      </c>
      <c r="G98" s="2">
        <v>7.0385126162018599E-2</v>
      </c>
      <c r="H98" s="2">
        <v>8.3436341161928301E-2</v>
      </c>
      <c r="I98" s="2">
        <v>8.0778301886792497E-2</v>
      </c>
      <c r="J98" s="2">
        <v>7.73976444195177E-2</v>
      </c>
      <c r="K98" s="2">
        <v>8.1764122893954405E-2</v>
      </c>
      <c r="L98" s="2">
        <v>9.3860984271943199E-2</v>
      </c>
      <c r="M98" s="2">
        <v>0.104294478527607</v>
      </c>
      <c r="N98" s="2">
        <v>0.114314115308151</v>
      </c>
      <c r="O98" s="2">
        <v>0.11486169714017801</v>
      </c>
    </row>
    <row r="99" spans="1:15" x14ac:dyDescent="0.3">
      <c r="A99" s="8" t="s">
        <v>15</v>
      </c>
      <c r="B99" s="8" t="s">
        <v>90</v>
      </c>
      <c r="C99" s="2">
        <v>0.409316154608523</v>
      </c>
      <c r="D99" s="2">
        <v>0.415533980582524</v>
      </c>
      <c r="E99" s="2">
        <v>0.42354124748490901</v>
      </c>
      <c r="F99" s="2">
        <v>0.41563786008230502</v>
      </c>
      <c r="G99" s="2">
        <v>0.40449438202247201</v>
      </c>
      <c r="H99" s="2">
        <v>0.423395445134576</v>
      </c>
      <c r="I99" s="2">
        <v>0.41207627118644102</v>
      </c>
      <c r="J99" s="2">
        <v>0.418879056047198</v>
      </c>
      <c r="K99" s="2">
        <v>0.41773308957952499</v>
      </c>
      <c r="L99" s="2">
        <v>0.424899598393574</v>
      </c>
      <c r="M99" s="2">
        <v>0.44586415601883</v>
      </c>
      <c r="N99" s="2">
        <v>0.47852389594676298</v>
      </c>
      <c r="O99" s="2">
        <v>0.462101063829787</v>
      </c>
    </row>
    <row r="100" spans="1:15" x14ac:dyDescent="0.3">
      <c r="A100" s="8" t="s">
        <v>15</v>
      </c>
      <c r="B100" s="8" t="s">
        <v>91</v>
      </c>
      <c r="C100" s="2">
        <v>3.3898305084745801E-3</v>
      </c>
      <c r="D100" s="2">
        <v>6.5061808718282401E-3</v>
      </c>
      <c r="E100" s="2">
        <v>8.1466395112016303E-3</v>
      </c>
      <c r="F100" s="2">
        <v>8.3160083160083199E-3</v>
      </c>
      <c r="G100" s="2">
        <v>3.3200531208499302E-3</v>
      </c>
      <c r="H100" s="2">
        <v>6.7985166872682303E-3</v>
      </c>
      <c r="I100" s="2">
        <v>7.6650943396226398E-3</v>
      </c>
      <c r="J100" s="2">
        <v>7.8519349411104895E-3</v>
      </c>
      <c r="K100" s="2">
        <v>8.9197224975223009E-3</v>
      </c>
      <c r="L100" s="2">
        <v>1.06544901065449E-2</v>
      </c>
      <c r="M100" s="2">
        <v>9.2024539877300603E-3</v>
      </c>
      <c r="N100" s="2">
        <v>6.4612326043737602E-3</v>
      </c>
      <c r="O100" s="2">
        <v>8.4388185654008397E-3</v>
      </c>
    </row>
    <row r="101" spans="1:15" x14ac:dyDescent="0.3">
      <c r="A101" s="8" t="s">
        <v>15</v>
      </c>
      <c r="B101" s="8" t="s">
        <v>92</v>
      </c>
      <c r="C101" s="2">
        <v>8.5232903865213094E-2</v>
      </c>
      <c r="D101" s="2">
        <v>8.6407766990291304E-2</v>
      </c>
      <c r="E101" s="2">
        <v>9.0543259557344102E-2</v>
      </c>
      <c r="F101" s="2">
        <v>9.1563786008230494E-2</v>
      </c>
      <c r="G101" s="2">
        <v>0.10623084780388201</v>
      </c>
      <c r="H101" s="2">
        <v>9.5238095238095205E-2</v>
      </c>
      <c r="I101" s="2">
        <v>0.101694915254237</v>
      </c>
      <c r="J101" s="2">
        <v>0.108161258603736</v>
      </c>
      <c r="K101" s="2">
        <v>0.112431444241316</v>
      </c>
      <c r="L101" s="2">
        <v>0.114056224899598</v>
      </c>
      <c r="M101" s="2">
        <v>0.129791526563551</v>
      </c>
      <c r="N101" s="2">
        <v>0.14216575922565</v>
      </c>
      <c r="O101" s="2">
        <v>0.16755319148936201</v>
      </c>
    </row>
    <row r="102" spans="1:15" x14ac:dyDescent="0.3">
      <c r="A102" s="8" t="s">
        <v>15</v>
      </c>
      <c r="B102" s="8" t="s">
        <v>93</v>
      </c>
      <c r="C102" s="2">
        <v>1.49152542372881E-2</v>
      </c>
      <c r="D102" s="2">
        <v>1.56148340923878E-2</v>
      </c>
      <c r="E102" s="2">
        <v>1.6293279022403299E-2</v>
      </c>
      <c r="F102" s="2">
        <v>1.7325017325017299E-2</v>
      </c>
      <c r="G102" s="2">
        <v>2.1912350597609601E-2</v>
      </c>
      <c r="H102" s="2">
        <v>2.47218788627936E-2</v>
      </c>
      <c r="I102" s="2">
        <v>2.3584905660377398E-2</v>
      </c>
      <c r="J102" s="2">
        <v>3.1968592260235601E-2</v>
      </c>
      <c r="K102" s="2">
        <v>2.62636273538157E-2</v>
      </c>
      <c r="L102" s="2">
        <v>3.0441400304414001E-2</v>
      </c>
      <c r="M102" s="2">
        <v>3.1697341513292399E-2</v>
      </c>
      <c r="N102" s="2">
        <v>3.4294234592445301E-2</v>
      </c>
      <c r="O102" s="2">
        <v>2.85982184716362E-2</v>
      </c>
    </row>
    <row r="103" spans="1:15" x14ac:dyDescent="0.3">
      <c r="A103" s="8" t="s">
        <v>15</v>
      </c>
      <c r="B103" s="8" t="s">
        <v>94</v>
      </c>
      <c r="C103" s="2">
        <v>2.2794846382557001E-2</v>
      </c>
      <c r="D103" s="2">
        <v>2.4271844660194199E-2</v>
      </c>
      <c r="E103" s="2">
        <v>2.21327967806841E-2</v>
      </c>
      <c r="F103" s="2">
        <v>2.5720164609053499E-2</v>
      </c>
      <c r="G103" s="2">
        <v>2.34933605720123E-2</v>
      </c>
      <c r="H103" s="2">
        <v>2.3809523809523801E-2</v>
      </c>
      <c r="I103" s="2">
        <v>2.9661016949152502E-2</v>
      </c>
      <c r="J103" s="2">
        <v>2.7531956735496601E-2</v>
      </c>
      <c r="K103" s="2">
        <v>2.74223034734918E-2</v>
      </c>
      <c r="L103" s="2">
        <v>2.81124497991968E-2</v>
      </c>
      <c r="M103" s="2">
        <v>2.3537323470073999E-2</v>
      </c>
      <c r="N103" s="2">
        <v>2.3593466424682401E-2</v>
      </c>
      <c r="O103" s="2">
        <v>2.6595744680851099E-2</v>
      </c>
    </row>
    <row r="104" spans="1:15" x14ac:dyDescent="0.3">
      <c r="A104" s="8" t="s">
        <v>15</v>
      </c>
      <c r="B104" s="8" t="s">
        <v>95</v>
      </c>
      <c r="C104" s="2">
        <v>0.73491525423728798</v>
      </c>
      <c r="D104" s="2">
        <v>0.73780091086532196</v>
      </c>
      <c r="E104" s="2">
        <v>0.75492192803801805</v>
      </c>
      <c r="F104" s="2">
        <v>0.75051975051975095</v>
      </c>
      <c r="G104" s="2">
        <v>0.77290836653386497</v>
      </c>
      <c r="H104" s="2">
        <v>0.77503090234857897</v>
      </c>
      <c r="I104" s="2">
        <v>0.78714622641509402</v>
      </c>
      <c r="J104" s="2">
        <v>0.78295008412787404</v>
      </c>
      <c r="K104" s="2">
        <v>0.78592666005946499</v>
      </c>
      <c r="L104" s="2">
        <v>0.77270421106037501</v>
      </c>
      <c r="M104" s="2">
        <v>0.77198364008179998</v>
      </c>
      <c r="N104" s="2">
        <v>0.77534791252485102</v>
      </c>
      <c r="O104" s="2">
        <v>0.77637130801687804</v>
      </c>
    </row>
    <row r="105" spans="1:15" x14ac:dyDescent="0.3">
      <c r="A105" s="8" t="s">
        <v>15</v>
      </c>
      <c r="B105" s="8" t="s">
        <v>96</v>
      </c>
      <c r="C105" s="2">
        <v>0.24479682854311199</v>
      </c>
      <c r="D105" s="2">
        <v>0.24660194174757299</v>
      </c>
      <c r="E105" s="2">
        <v>0.250503018108652</v>
      </c>
      <c r="F105" s="2">
        <v>0.27366255144032903</v>
      </c>
      <c r="G105" s="2">
        <v>0.27885597548518898</v>
      </c>
      <c r="H105" s="2">
        <v>0.27536231884057999</v>
      </c>
      <c r="I105" s="2">
        <v>0.27224576271186401</v>
      </c>
      <c r="J105" s="2">
        <v>0.26057030481809201</v>
      </c>
      <c r="K105" s="2">
        <v>0.251371115173675</v>
      </c>
      <c r="L105" s="2">
        <v>0.25060240963855401</v>
      </c>
      <c r="M105" s="2">
        <v>0.22192333557498301</v>
      </c>
      <c r="N105" s="2">
        <v>0.18390804597701099</v>
      </c>
      <c r="O105" s="2">
        <v>0.16622340425531901</v>
      </c>
    </row>
    <row r="106" spans="1:15" x14ac:dyDescent="0.3">
      <c r="A106" s="8" t="s">
        <v>15</v>
      </c>
      <c r="B106" s="8" t="s">
        <v>97</v>
      </c>
      <c r="C106" s="2">
        <v>9.4915254237288096E-3</v>
      </c>
      <c r="D106" s="2">
        <v>1.6265452179570601E-2</v>
      </c>
      <c r="E106" s="2">
        <v>1.49355057705363E-2</v>
      </c>
      <c r="F106" s="2">
        <v>1.5939015939015901E-2</v>
      </c>
      <c r="G106" s="2">
        <v>1.32802124833997E-2</v>
      </c>
      <c r="H106" s="2">
        <v>1.2978986402966601E-2</v>
      </c>
      <c r="I106" s="2">
        <v>1.41509433962264E-2</v>
      </c>
      <c r="J106" s="2">
        <v>1.51430173864274E-2</v>
      </c>
      <c r="K106" s="2">
        <v>1.7343904856293401E-2</v>
      </c>
      <c r="L106" s="2">
        <v>1.7757483510908199E-2</v>
      </c>
      <c r="M106" s="2">
        <v>1.78936605316973E-2</v>
      </c>
      <c r="N106" s="2">
        <v>1.8389662027833001E-2</v>
      </c>
      <c r="O106" s="2">
        <v>2.01593999062353E-2</v>
      </c>
    </row>
    <row r="107" spans="1:15" x14ac:dyDescent="0.3">
      <c r="A107" s="8" t="s">
        <v>15</v>
      </c>
      <c r="B107" s="8" t="s">
        <v>98</v>
      </c>
      <c r="C107" s="2">
        <v>8.6223984142715607E-2</v>
      </c>
      <c r="D107" s="2">
        <v>9.0291262135922298E-2</v>
      </c>
      <c r="E107" s="2">
        <v>9.0543259557344102E-2</v>
      </c>
      <c r="F107" s="2">
        <v>8.0246913580246895E-2</v>
      </c>
      <c r="G107" s="2">
        <v>8.3758937691521998E-2</v>
      </c>
      <c r="H107" s="2">
        <v>7.6604554865424404E-2</v>
      </c>
      <c r="I107" s="2">
        <v>8.4745762711864403E-2</v>
      </c>
      <c r="J107" s="2">
        <v>9.2428711897738394E-2</v>
      </c>
      <c r="K107" s="2">
        <v>0.102376599634369</v>
      </c>
      <c r="L107" s="2">
        <v>9.8795180722891604E-2</v>
      </c>
      <c r="M107" s="2">
        <v>0.112979152656355</v>
      </c>
      <c r="N107" s="2">
        <v>0.11373260738052</v>
      </c>
      <c r="O107" s="2">
        <v>0.122340425531915</v>
      </c>
    </row>
    <row r="108" spans="1:15" x14ac:dyDescent="0.3">
      <c r="A108" s="8" t="s">
        <v>15</v>
      </c>
      <c r="B108" s="8" t="s">
        <v>99</v>
      </c>
      <c r="C108" s="2">
        <v>0.18101694915254199</v>
      </c>
      <c r="D108" s="2">
        <v>0.15094339622641501</v>
      </c>
      <c r="E108" s="2">
        <v>0.13441955193482699</v>
      </c>
      <c r="F108" s="2">
        <v>0.137214137214137</v>
      </c>
      <c r="G108" s="2">
        <v>0.118193891102258</v>
      </c>
      <c r="H108" s="2">
        <v>9.7033374536464795E-2</v>
      </c>
      <c r="I108" s="2">
        <v>8.6674528301886794E-2</v>
      </c>
      <c r="J108" s="2">
        <v>8.4688726864834502E-2</v>
      </c>
      <c r="K108" s="2">
        <v>7.9781962338949394E-2</v>
      </c>
      <c r="L108" s="2">
        <v>7.4581430745814303E-2</v>
      </c>
      <c r="M108" s="2">
        <v>6.4928425357873201E-2</v>
      </c>
      <c r="N108" s="2">
        <v>5.1192842942345898E-2</v>
      </c>
      <c r="O108" s="2">
        <v>5.1570557899671798E-2</v>
      </c>
    </row>
    <row r="109" spans="1:15" x14ac:dyDescent="0.3">
      <c r="A109" s="8" t="s">
        <v>15</v>
      </c>
      <c r="B109" s="8" t="s">
        <v>100</v>
      </c>
      <c r="C109" s="2">
        <v>0.15163528245787899</v>
      </c>
      <c r="D109" s="2">
        <v>0.13689320388349499</v>
      </c>
      <c r="E109" s="2">
        <v>0.12273641851106599</v>
      </c>
      <c r="F109" s="2">
        <v>0.113168724279835</v>
      </c>
      <c r="G109" s="2">
        <v>0.103166496424923</v>
      </c>
      <c r="H109" s="2">
        <v>0.105590062111801</v>
      </c>
      <c r="I109" s="2">
        <v>9.9576271186440704E-2</v>
      </c>
      <c r="J109" s="2">
        <v>9.2428711897738394E-2</v>
      </c>
      <c r="K109" s="2">
        <v>8.8665447897623401E-2</v>
      </c>
      <c r="L109" s="2">
        <v>8.3534136546184704E-2</v>
      </c>
      <c r="M109" s="2">
        <v>6.5904505716207096E-2</v>
      </c>
      <c r="N109" s="2">
        <v>5.8076225045372E-2</v>
      </c>
      <c r="O109" s="2">
        <v>5.5186170212765999E-2</v>
      </c>
    </row>
    <row r="110" spans="1:15" x14ac:dyDescent="0.3">
      <c r="A110" s="8" t="s">
        <v>16</v>
      </c>
      <c r="B110" s="8" t="s">
        <v>89</v>
      </c>
      <c r="C110" s="2">
        <v>6.9730586370839898E-2</v>
      </c>
      <c r="D110" s="2">
        <v>7.5949367088607597E-2</v>
      </c>
      <c r="E110" s="2">
        <v>8.2426127527216203E-2</v>
      </c>
      <c r="F110" s="2">
        <v>9.7444089456868999E-2</v>
      </c>
      <c r="G110" s="2">
        <v>8.70206489675516E-2</v>
      </c>
      <c r="H110" s="2">
        <v>0.100719424460432</v>
      </c>
      <c r="I110" s="2">
        <v>0.104252400548697</v>
      </c>
      <c r="J110" s="2">
        <v>0.106274007682458</v>
      </c>
      <c r="K110" s="2">
        <v>0.11919698870765399</v>
      </c>
      <c r="L110" s="2">
        <v>0.10117647058823501</v>
      </c>
      <c r="M110" s="2">
        <v>0.126526082130966</v>
      </c>
      <c r="N110" s="2">
        <v>0.14859002169197399</v>
      </c>
      <c r="O110" s="2">
        <v>0.16343207354443301</v>
      </c>
    </row>
    <row r="111" spans="1:15" x14ac:dyDescent="0.3">
      <c r="A111" s="8" t="s">
        <v>16</v>
      </c>
      <c r="B111" s="8" t="s">
        <v>90</v>
      </c>
      <c r="C111" s="2">
        <v>0.55136436597110705</v>
      </c>
      <c r="D111" s="2">
        <v>0.557894736842105</v>
      </c>
      <c r="E111" s="2">
        <v>0.54739538855678904</v>
      </c>
      <c r="F111" s="2">
        <v>0.54429301533219798</v>
      </c>
      <c r="G111" s="2">
        <v>0.54552912223133698</v>
      </c>
      <c r="H111" s="2">
        <v>0.56985871271585598</v>
      </c>
      <c r="I111" s="2">
        <v>0.56615384615384601</v>
      </c>
      <c r="J111" s="2">
        <v>0.55265068990559196</v>
      </c>
      <c r="K111" s="2">
        <v>0.52581521739130399</v>
      </c>
      <c r="L111" s="2">
        <v>0.53198031980319804</v>
      </c>
      <c r="M111" s="2">
        <v>0.53206521739130397</v>
      </c>
      <c r="N111" s="2">
        <v>0.57432751297782003</v>
      </c>
      <c r="O111" s="2">
        <v>0.57551739321884599</v>
      </c>
    </row>
    <row r="112" spans="1:15" x14ac:dyDescent="0.3">
      <c r="A112" s="8" t="s">
        <v>16</v>
      </c>
      <c r="B112" s="8" t="s">
        <v>91</v>
      </c>
      <c r="C112" s="2">
        <v>1.10935023771791E-2</v>
      </c>
      <c r="D112" s="2">
        <v>9.4936708860759497E-3</v>
      </c>
      <c r="E112" s="2">
        <v>1.2441679626749601E-2</v>
      </c>
      <c r="F112" s="2">
        <v>7.9872204472843395E-3</v>
      </c>
      <c r="G112" s="2">
        <v>1.0324483775811201E-2</v>
      </c>
      <c r="H112" s="2">
        <v>1.2949640287769799E-2</v>
      </c>
      <c r="I112" s="2">
        <v>8.23045267489712E-3</v>
      </c>
      <c r="J112" s="2">
        <v>1.4084507042253501E-2</v>
      </c>
      <c r="K112" s="2">
        <v>1.2547051442910901E-2</v>
      </c>
      <c r="L112" s="2">
        <v>1.05882352941176E-2</v>
      </c>
      <c r="M112" s="2">
        <v>1.6648168701442801E-2</v>
      </c>
      <c r="N112" s="2">
        <v>2.3861171366594401E-2</v>
      </c>
      <c r="O112" s="2">
        <v>1.94075587334014E-2</v>
      </c>
    </row>
    <row r="113" spans="1:15" x14ac:dyDescent="0.3">
      <c r="A113" s="8" t="s">
        <v>16</v>
      </c>
      <c r="B113" s="8" t="s">
        <v>92</v>
      </c>
      <c r="C113" s="2">
        <v>6.5810593900481495E-2</v>
      </c>
      <c r="D113" s="2">
        <v>6.8016194331983804E-2</v>
      </c>
      <c r="E113" s="2">
        <v>7.1733561058924006E-2</v>
      </c>
      <c r="F113" s="2">
        <v>7.8364565587734206E-2</v>
      </c>
      <c r="G113" s="2">
        <v>8.4495488105004096E-2</v>
      </c>
      <c r="H113" s="2">
        <v>8.1632653061224497E-2</v>
      </c>
      <c r="I113" s="2">
        <v>9.5384615384615401E-2</v>
      </c>
      <c r="J113" s="2">
        <v>9.94916485112564E-2</v>
      </c>
      <c r="K113" s="2">
        <v>0.11413043478260899</v>
      </c>
      <c r="L113" s="2">
        <v>0.120541205412054</v>
      </c>
      <c r="M113" s="2">
        <v>0.123913043478261</v>
      </c>
      <c r="N113" s="2">
        <v>0.118924020764512</v>
      </c>
      <c r="O113" s="2">
        <v>0.128137384412153</v>
      </c>
    </row>
    <row r="114" spans="1:15" x14ac:dyDescent="0.3">
      <c r="A114" s="8" t="s">
        <v>16</v>
      </c>
      <c r="B114" s="8" t="s">
        <v>93</v>
      </c>
      <c r="C114" s="2">
        <v>2.2187004754358201E-2</v>
      </c>
      <c r="D114" s="2">
        <v>1.26582278481013E-2</v>
      </c>
      <c r="E114" s="2">
        <v>2.0217729393468099E-2</v>
      </c>
      <c r="F114" s="2">
        <v>2.8753993610223599E-2</v>
      </c>
      <c r="G114" s="2">
        <v>2.50737463126844E-2</v>
      </c>
      <c r="H114" s="2">
        <v>2.4460431654676301E-2</v>
      </c>
      <c r="I114" s="2">
        <v>2.7434842249657101E-2</v>
      </c>
      <c r="J114" s="2">
        <v>3.2010243277848897E-2</v>
      </c>
      <c r="K114" s="2">
        <v>2.5094102885821801E-2</v>
      </c>
      <c r="L114" s="2">
        <v>3.05882352941176E-2</v>
      </c>
      <c r="M114" s="2">
        <v>3.2186459489456198E-2</v>
      </c>
      <c r="N114" s="2">
        <v>3.5791757049891501E-2</v>
      </c>
      <c r="O114" s="2">
        <v>2.7579162410623099E-2</v>
      </c>
    </row>
    <row r="115" spans="1:15" x14ac:dyDescent="0.3">
      <c r="A115" s="8" t="s">
        <v>16</v>
      </c>
      <c r="B115" s="8" t="s">
        <v>94</v>
      </c>
      <c r="C115" s="2">
        <v>1.8459069020866799E-2</v>
      </c>
      <c r="D115" s="2">
        <v>1.6194331983805699E-2</v>
      </c>
      <c r="E115" s="2">
        <v>2.0495303159692599E-2</v>
      </c>
      <c r="F115" s="2">
        <v>1.7887563884156701E-2</v>
      </c>
      <c r="G115" s="2">
        <v>2.1328958162428201E-2</v>
      </c>
      <c r="H115" s="2">
        <v>2.1978021978022001E-2</v>
      </c>
      <c r="I115" s="2">
        <v>2.07692307692308E-2</v>
      </c>
      <c r="J115" s="2">
        <v>2.3238925199709499E-2</v>
      </c>
      <c r="K115" s="2">
        <v>2.1059782608695701E-2</v>
      </c>
      <c r="L115" s="2">
        <v>1.90651906519065E-2</v>
      </c>
      <c r="M115" s="2">
        <v>2.0108695652173901E-2</v>
      </c>
      <c r="N115" s="2">
        <v>1.6517225106182198E-2</v>
      </c>
      <c r="O115" s="2">
        <v>1.76133861734919E-2</v>
      </c>
    </row>
    <row r="116" spans="1:15" x14ac:dyDescent="0.3">
      <c r="A116" s="8" t="s">
        <v>16</v>
      </c>
      <c r="B116" s="8" t="s">
        <v>95</v>
      </c>
      <c r="C116" s="2">
        <v>0.71156893819334399</v>
      </c>
      <c r="D116" s="2">
        <v>0.72626582278481</v>
      </c>
      <c r="E116" s="2">
        <v>0.72006220839813395</v>
      </c>
      <c r="F116" s="2">
        <v>0.71725239616613401</v>
      </c>
      <c r="G116" s="2">
        <v>0.737463126843658</v>
      </c>
      <c r="H116" s="2">
        <v>0.74244604316546803</v>
      </c>
      <c r="I116" s="2">
        <v>0.75857338820301801</v>
      </c>
      <c r="J116" s="2">
        <v>0.75672215108834795</v>
      </c>
      <c r="K116" s="2">
        <v>0.75407779171894596</v>
      </c>
      <c r="L116" s="2">
        <v>0.76</v>
      </c>
      <c r="M116" s="2">
        <v>0.734739178690344</v>
      </c>
      <c r="N116" s="2">
        <v>0.69956616052060705</v>
      </c>
      <c r="O116" s="2">
        <v>0.70480081716036802</v>
      </c>
    </row>
    <row r="117" spans="1:15" x14ac:dyDescent="0.3">
      <c r="A117" s="8" t="s">
        <v>16</v>
      </c>
      <c r="B117" s="8" t="s">
        <v>96</v>
      </c>
      <c r="C117" s="2">
        <v>0.12760834670946999</v>
      </c>
      <c r="D117" s="2">
        <v>0.11740890688259099</v>
      </c>
      <c r="E117" s="2">
        <v>0.12724167378309101</v>
      </c>
      <c r="F117" s="2">
        <v>0.12436115843270901</v>
      </c>
      <c r="G117" s="2">
        <v>0.119770303527482</v>
      </c>
      <c r="H117" s="2">
        <v>0.106750392464678</v>
      </c>
      <c r="I117" s="2">
        <v>0.103076923076923</v>
      </c>
      <c r="J117" s="2">
        <v>8.8598402323892503E-2</v>
      </c>
      <c r="K117" s="2">
        <v>9.9864130434782594E-2</v>
      </c>
      <c r="L117" s="2">
        <v>9.5940959409594101E-2</v>
      </c>
      <c r="M117" s="2">
        <v>9.3478260869565205E-2</v>
      </c>
      <c r="N117" s="2">
        <v>7.6451156205757403E-2</v>
      </c>
      <c r="O117" s="2">
        <v>7.1334214002642005E-2</v>
      </c>
    </row>
    <row r="118" spans="1:15" x14ac:dyDescent="0.3">
      <c r="A118" s="8" t="s">
        <v>16</v>
      </c>
      <c r="B118" s="8" t="s">
        <v>97</v>
      </c>
      <c r="C118" s="2">
        <v>3.1695721077654497E-2</v>
      </c>
      <c r="D118" s="2">
        <v>3.00632911392405E-2</v>
      </c>
      <c r="E118" s="2">
        <v>2.9548989113530301E-2</v>
      </c>
      <c r="F118" s="2">
        <v>3.03514376996805E-2</v>
      </c>
      <c r="G118" s="2">
        <v>2.50737463126844E-2</v>
      </c>
      <c r="H118" s="2">
        <v>2.5899280575539599E-2</v>
      </c>
      <c r="I118" s="2">
        <v>2.0576131687242798E-2</v>
      </c>
      <c r="J118" s="2">
        <v>2.0486555697823299E-2</v>
      </c>
      <c r="K118" s="2">
        <v>2.0075282308657499E-2</v>
      </c>
      <c r="L118" s="2">
        <v>2.23529411764706E-2</v>
      </c>
      <c r="M118" s="2">
        <v>2.4417314095449501E-2</v>
      </c>
      <c r="N118" s="2">
        <v>3.0368763557483702E-2</v>
      </c>
      <c r="O118" s="2">
        <v>2.2471910112359501E-2</v>
      </c>
    </row>
    <row r="119" spans="1:15" x14ac:dyDescent="0.3">
      <c r="A119" s="8" t="s">
        <v>16</v>
      </c>
      <c r="B119" s="8" t="s">
        <v>98</v>
      </c>
      <c r="C119" s="2">
        <v>8.9085072231139706E-2</v>
      </c>
      <c r="D119" s="2">
        <v>8.8259109311740899E-2</v>
      </c>
      <c r="E119" s="2">
        <v>9.9060631938514096E-2</v>
      </c>
      <c r="F119" s="2">
        <v>0.103918228279387</v>
      </c>
      <c r="G119" s="2">
        <v>0.10254306808859701</v>
      </c>
      <c r="H119" s="2">
        <v>0.105180533751962</v>
      </c>
      <c r="I119" s="2">
        <v>0.115384615384615</v>
      </c>
      <c r="J119" s="2">
        <v>0.13652868554829301</v>
      </c>
      <c r="K119" s="2">
        <v>0.141983695652174</v>
      </c>
      <c r="L119" s="2">
        <v>0.14698646986469899</v>
      </c>
      <c r="M119" s="2">
        <v>0.14891304347826101</v>
      </c>
      <c r="N119" s="2">
        <v>0.142991977347806</v>
      </c>
      <c r="O119" s="2">
        <v>0.143989431968296</v>
      </c>
    </row>
    <row r="120" spans="1:15" x14ac:dyDescent="0.3">
      <c r="A120" s="8" t="s">
        <v>16</v>
      </c>
      <c r="B120" s="8" t="s">
        <v>99</v>
      </c>
      <c r="C120" s="2">
        <v>0.15372424722662401</v>
      </c>
      <c r="D120" s="2">
        <v>0.145569620253165</v>
      </c>
      <c r="E120" s="2">
        <v>0.135303265940902</v>
      </c>
      <c r="F120" s="2">
        <v>0.118210862619808</v>
      </c>
      <c r="G120" s="2">
        <v>0.11504424778761101</v>
      </c>
      <c r="H120" s="2">
        <v>9.3525179856115095E-2</v>
      </c>
      <c r="I120" s="2">
        <v>8.09327846364883E-2</v>
      </c>
      <c r="J120" s="2">
        <v>7.0422535211267595E-2</v>
      </c>
      <c r="K120" s="2">
        <v>6.9008782936009996E-2</v>
      </c>
      <c r="L120" s="2">
        <v>7.5294117647058803E-2</v>
      </c>
      <c r="M120" s="2">
        <v>6.5482796892341794E-2</v>
      </c>
      <c r="N120" s="2">
        <v>6.1822125813449001E-2</v>
      </c>
      <c r="O120" s="2">
        <v>6.2308478038815097E-2</v>
      </c>
    </row>
    <row r="121" spans="1:15" x14ac:dyDescent="0.3">
      <c r="A121" s="8" t="s">
        <v>16</v>
      </c>
      <c r="B121" s="8" t="s">
        <v>100</v>
      </c>
      <c r="C121" s="2">
        <v>0.14767255216693401</v>
      </c>
      <c r="D121" s="2">
        <v>0.15222672064777301</v>
      </c>
      <c r="E121" s="2">
        <v>0.134073441502989</v>
      </c>
      <c r="F121" s="2">
        <v>0.131175468483816</v>
      </c>
      <c r="G121" s="2">
        <v>0.126333059885152</v>
      </c>
      <c r="H121" s="2">
        <v>0.114599686028257</v>
      </c>
      <c r="I121" s="2">
        <v>9.9230769230769206E-2</v>
      </c>
      <c r="J121" s="2">
        <v>9.94916485112564E-2</v>
      </c>
      <c r="K121" s="2">
        <v>9.7146739130434798E-2</v>
      </c>
      <c r="L121" s="2">
        <v>8.5485854858548593E-2</v>
      </c>
      <c r="M121" s="2">
        <v>8.1521739130434798E-2</v>
      </c>
      <c r="N121" s="2">
        <v>7.0788107597923505E-2</v>
      </c>
      <c r="O121" s="2">
        <v>6.3408190224570699E-2</v>
      </c>
    </row>
    <row r="122" spans="1:15" x14ac:dyDescent="0.3">
      <c r="A122" s="8" t="s">
        <v>17</v>
      </c>
      <c r="B122" s="8" t="s">
        <v>89</v>
      </c>
      <c r="C122" s="2">
        <v>0.17270194986072401</v>
      </c>
      <c r="D122" s="2">
        <v>0.20362473347547999</v>
      </c>
      <c r="E122" s="2">
        <v>0.24444444444444399</v>
      </c>
      <c r="F122" s="2">
        <v>0.317673378076063</v>
      </c>
      <c r="G122" s="2">
        <v>0.36386138613861402</v>
      </c>
      <c r="H122" s="2">
        <v>0.36363636363636398</v>
      </c>
      <c r="I122" s="2">
        <v>0.42199488491048598</v>
      </c>
      <c r="J122" s="2">
        <v>0.46475770925110099</v>
      </c>
      <c r="K122" s="2">
        <v>0.476377952755905</v>
      </c>
      <c r="L122" s="2">
        <v>0.44181034482758602</v>
      </c>
      <c r="M122" s="2">
        <v>0.41075794621026901</v>
      </c>
      <c r="N122" s="2">
        <v>0.33527696793002898</v>
      </c>
      <c r="O122" s="2">
        <v>0.28409090909090901</v>
      </c>
    </row>
    <row r="123" spans="1:15" x14ac:dyDescent="0.3">
      <c r="A123" s="8" t="s">
        <v>17</v>
      </c>
      <c r="B123" s="8" t="s">
        <v>90</v>
      </c>
      <c r="C123" s="2">
        <v>0.22778236752035899</v>
      </c>
      <c r="D123" s="2">
        <v>0.24172503776953699</v>
      </c>
      <c r="E123" s="2">
        <v>0.24918426927700499</v>
      </c>
      <c r="F123" s="2">
        <v>0.26463834672789899</v>
      </c>
      <c r="G123" s="2">
        <v>0.31313526192337798</v>
      </c>
      <c r="H123" s="2">
        <v>0.33205961024073399</v>
      </c>
      <c r="I123" s="2">
        <v>0.35091669347056897</v>
      </c>
      <c r="J123" s="2">
        <v>0.33516483516483497</v>
      </c>
      <c r="K123" s="2">
        <v>0.38862151942248202</v>
      </c>
      <c r="L123" s="2">
        <v>0.41456543175095101</v>
      </c>
      <c r="M123" s="2">
        <v>0.49174214171550301</v>
      </c>
      <c r="N123" s="2">
        <v>0.53789018427980395</v>
      </c>
      <c r="O123" s="2">
        <v>0.57859443823548795</v>
      </c>
    </row>
    <row r="124" spans="1:15" x14ac:dyDescent="0.3">
      <c r="A124" s="8" t="s">
        <v>17</v>
      </c>
      <c r="B124" s="8" t="s">
        <v>91</v>
      </c>
      <c r="C124" s="2">
        <v>1.1142061281337001E-2</v>
      </c>
      <c r="D124" s="2">
        <v>9.5948827292110898E-3</v>
      </c>
      <c r="E124" s="2">
        <v>1.03703703703704E-2</v>
      </c>
      <c r="F124" s="2">
        <v>1.5659955257270701E-2</v>
      </c>
      <c r="G124" s="2">
        <v>1.4851485148514899E-2</v>
      </c>
      <c r="H124" s="2">
        <v>1.4742014742014699E-2</v>
      </c>
      <c r="I124" s="2">
        <v>1.27877237851662E-2</v>
      </c>
      <c r="J124" s="2">
        <v>8.8105726872246704E-3</v>
      </c>
      <c r="K124" s="2">
        <v>9.8425196850393699E-3</v>
      </c>
      <c r="L124" s="2">
        <v>1.0775862068965501E-2</v>
      </c>
      <c r="M124" s="2">
        <v>9.7799511002445005E-3</v>
      </c>
      <c r="N124" s="2">
        <v>1.1661807580174899E-2</v>
      </c>
      <c r="O124" s="2">
        <v>2.5568181818181799E-2</v>
      </c>
    </row>
    <row r="125" spans="1:15" x14ac:dyDescent="0.3">
      <c r="A125" s="8" t="s">
        <v>17</v>
      </c>
      <c r="B125" s="8" t="s">
        <v>92</v>
      </c>
      <c r="C125" s="2">
        <v>4.7208780833235001E-2</v>
      </c>
      <c r="D125" s="2">
        <v>5.1229226754566697E-2</v>
      </c>
      <c r="E125" s="2">
        <v>5.3408895758200202E-2</v>
      </c>
      <c r="F125" s="2">
        <v>5.7692307692307702E-2</v>
      </c>
      <c r="G125" s="2">
        <v>7.1540265832681804E-2</v>
      </c>
      <c r="H125" s="2">
        <v>7.5659151700420299E-2</v>
      </c>
      <c r="I125" s="2">
        <v>9.2634287552267602E-2</v>
      </c>
      <c r="J125" s="2">
        <v>0.16307692307692301</v>
      </c>
      <c r="K125" s="2">
        <v>0.151082846338948</v>
      </c>
      <c r="L125" s="2">
        <v>0.147626426257219</v>
      </c>
      <c r="M125" s="2">
        <v>0.13851891315929701</v>
      </c>
      <c r="N125" s="2">
        <v>0.12015795411808999</v>
      </c>
      <c r="O125" s="2">
        <v>0.125501281966998</v>
      </c>
    </row>
    <row r="126" spans="1:15" x14ac:dyDescent="0.3">
      <c r="A126" s="8" t="s">
        <v>17</v>
      </c>
      <c r="B126" s="8" t="s">
        <v>93</v>
      </c>
      <c r="C126" s="2">
        <v>1.29990714948932E-2</v>
      </c>
      <c r="D126" s="2">
        <v>1.3859275053304899E-2</v>
      </c>
      <c r="E126" s="2">
        <v>2.2222222222222199E-2</v>
      </c>
      <c r="F126" s="2">
        <v>2.2371364653243801E-2</v>
      </c>
      <c r="G126" s="2">
        <v>2.4752475247524799E-2</v>
      </c>
      <c r="H126" s="2">
        <v>1.4742014742014699E-2</v>
      </c>
      <c r="I126" s="2">
        <v>2.81329923273657E-2</v>
      </c>
      <c r="J126" s="2">
        <v>2.8634361233480201E-2</v>
      </c>
      <c r="K126" s="2">
        <v>2.7559055118110201E-2</v>
      </c>
      <c r="L126" s="2">
        <v>2.3706896551724099E-2</v>
      </c>
      <c r="M126" s="2">
        <v>3.6674816625916901E-2</v>
      </c>
      <c r="N126" s="2">
        <v>3.4985422740524803E-2</v>
      </c>
      <c r="O126" s="2">
        <v>2.5568181818181799E-2</v>
      </c>
    </row>
    <row r="127" spans="1:15" x14ac:dyDescent="0.3">
      <c r="A127" s="8" t="s">
        <v>17</v>
      </c>
      <c r="B127" s="8" t="s">
        <v>94</v>
      </c>
      <c r="C127" s="2">
        <v>2.0299775758290999E-2</v>
      </c>
      <c r="D127" s="2">
        <v>2.1975003433594299E-2</v>
      </c>
      <c r="E127" s="2">
        <v>2.2325261892495299E-2</v>
      </c>
      <c r="F127" s="2">
        <v>2.5258323765786499E-2</v>
      </c>
      <c r="G127" s="2">
        <v>2.0719311962470701E-2</v>
      </c>
      <c r="H127" s="2">
        <v>2.44554833779136E-2</v>
      </c>
      <c r="I127" s="2">
        <v>2.38018655516243E-2</v>
      </c>
      <c r="J127" s="2">
        <v>2.3076923076923099E-2</v>
      </c>
      <c r="K127" s="2">
        <v>2.61258164317635E-2</v>
      </c>
      <c r="L127" s="2">
        <v>2.4369629525285302E-2</v>
      </c>
      <c r="M127" s="2">
        <v>2.01118806606287E-2</v>
      </c>
      <c r="N127" s="2">
        <v>2.0026325686348299E-2</v>
      </c>
      <c r="O127" s="2">
        <v>1.5252120176188299E-2</v>
      </c>
    </row>
    <row r="128" spans="1:15" x14ac:dyDescent="0.3">
      <c r="A128" s="8" t="s">
        <v>17</v>
      </c>
      <c r="B128" s="8" t="s">
        <v>95</v>
      </c>
      <c r="C128" s="2">
        <v>0.37883008356546</v>
      </c>
      <c r="D128" s="2">
        <v>0.38272921108741997</v>
      </c>
      <c r="E128" s="2">
        <v>0.401481481481481</v>
      </c>
      <c r="F128" s="2">
        <v>0.42729306487695801</v>
      </c>
      <c r="G128" s="2">
        <v>0.41089108910891098</v>
      </c>
      <c r="H128" s="2">
        <v>0.41769041769041798</v>
      </c>
      <c r="I128" s="2">
        <v>0.39386189258311999</v>
      </c>
      <c r="J128" s="2">
        <v>0.383259911894273</v>
      </c>
      <c r="K128" s="2">
        <v>0.37401574803149601</v>
      </c>
      <c r="L128" s="2">
        <v>0.40948275862069</v>
      </c>
      <c r="M128" s="2">
        <v>0.43520782396087998</v>
      </c>
      <c r="N128" s="2">
        <v>0.48979591836734698</v>
      </c>
      <c r="O128" s="2">
        <v>0.51988636363636398</v>
      </c>
    </row>
    <row r="129" spans="1:16" x14ac:dyDescent="0.3">
      <c r="A129" s="8" t="s">
        <v>17</v>
      </c>
      <c r="B129" s="8" t="s">
        <v>96</v>
      </c>
      <c r="C129" s="2">
        <v>0.402100790747079</v>
      </c>
      <c r="D129" s="2">
        <v>0.41560225243785198</v>
      </c>
      <c r="E129" s="2">
        <v>0.46797183582345903</v>
      </c>
      <c r="F129" s="2">
        <v>0.473593570608496</v>
      </c>
      <c r="G129" s="2">
        <v>0.41321344800625498</v>
      </c>
      <c r="H129" s="2">
        <v>0.39243408482995801</v>
      </c>
      <c r="I129" s="2">
        <v>0.314570601479575</v>
      </c>
      <c r="J129" s="2">
        <v>0.227472527472527</v>
      </c>
      <c r="K129" s="2">
        <v>0.20505328291509101</v>
      </c>
      <c r="L129" s="2">
        <v>0.17030567685589501</v>
      </c>
      <c r="M129" s="2">
        <v>0.13438998401704799</v>
      </c>
      <c r="N129" s="2">
        <v>0.11498683715682601</v>
      </c>
      <c r="O129" s="2">
        <v>0.101505489448425</v>
      </c>
    </row>
    <row r="130" spans="1:16" x14ac:dyDescent="0.3">
      <c r="A130" s="8" t="s">
        <v>17</v>
      </c>
      <c r="B130" s="8" t="s">
        <v>97</v>
      </c>
      <c r="C130" s="2">
        <v>4.2711234911791997E-2</v>
      </c>
      <c r="D130" s="2">
        <v>4.7974413646055397E-2</v>
      </c>
      <c r="E130" s="2">
        <v>6.8148148148148194E-2</v>
      </c>
      <c r="F130" s="2">
        <v>6.0402684563758399E-2</v>
      </c>
      <c r="G130" s="2">
        <v>5.9405940594059403E-2</v>
      </c>
      <c r="H130" s="2">
        <v>8.5995085995085999E-2</v>
      </c>
      <c r="I130" s="2">
        <v>4.8593350383631703E-2</v>
      </c>
      <c r="J130" s="2">
        <v>3.7444933920704797E-2</v>
      </c>
      <c r="K130" s="2">
        <v>5.1181102362204703E-2</v>
      </c>
      <c r="L130" s="2">
        <v>5.3879310344827597E-2</v>
      </c>
      <c r="M130" s="2">
        <v>5.6234718826405898E-2</v>
      </c>
      <c r="N130" s="2">
        <v>6.9970845481049607E-2</v>
      </c>
      <c r="O130" s="2">
        <v>9.0909090909090898E-2</v>
      </c>
    </row>
    <row r="131" spans="1:16" x14ac:dyDescent="0.3">
      <c r="A131" s="8" t="s">
        <v>17</v>
      </c>
      <c r="B131" s="8" t="s">
        <v>98</v>
      </c>
      <c r="C131" s="2">
        <v>5.3345922341555503E-2</v>
      </c>
      <c r="D131" s="2">
        <v>6.0568603213844302E-2</v>
      </c>
      <c r="E131" s="2">
        <v>6.2854198866563599E-2</v>
      </c>
      <c r="F131" s="2">
        <v>7.2043628013777297E-2</v>
      </c>
      <c r="G131" s="2">
        <v>8.6786551993745104E-2</v>
      </c>
      <c r="H131" s="2">
        <v>9.6293465800534994E-2</v>
      </c>
      <c r="I131" s="2">
        <v>0.14120295915085199</v>
      </c>
      <c r="J131" s="2">
        <v>0.17736263736263699</v>
      </c>
      <c r="K131" s="2">
        <v>0.15881746304572</v>
      </c>
      <c r="L131" s="2">
        <v>0.172136920693055</v>
      </c>
      <c r="M131" s="2">
        <v>0.146244006393181</v>
      </c>
      <c r="N131" s="2">
        <v>0.15146671681083099</v>
      </c>
      <c r="O131" s="2">
        <v>0.133784761028203</v>
      </c>
    </row>
    <row r="132" spans="1:16" x14ac:dyDescent="0.3">
      <c r="A132" s="8" t="s">
        <v>17</v>
      </c>
      <c r="B132" s="8" t="s">
        <v>99</v>
      </c>
      <c r="C132" s="2">
        <v>0.38161559888579399</v>
      </c>
      <c r="D132" s="2">
        <v>0.34221748400852903</v>
      </c>
      <c r="E132" s="2">
        <v>0.25333333333333302</v>
      </c>
      <c r="F132" s="2">
        <v>0.156599552572707</v>
      </c>
      <c r="G132" s="2">
        <v>0.12623762376237599</v>
      </c>
      <c r="H132" s="2">
        <v>0.10319410319410301</v>
      </c>
      <c r="I132" s="2">
        <v>9.4629156010230198E-2</v>
      </c>
      <c r="J132" s="2">
        <v>7.7092511013215903E-2</v>
      </c>
      <c r="K132" s="2">
        <v>6.1023622047244097E-2</v>
      </c>
      <c r="L132" s="2">
        <v>6.0344827586206899E-2</v>
      </c>
      <c r="M132" s="2">
        <v>5.1344743276283598E-2</v>
      </c>
      <c r="N132" s="2">
        <v>5.8309037900874598E-2</v>
      </c>
      <c r="O132" s="2">
        <v>5.39772727272727E-2</v>
      </c>
    </row>
    <row r="133" spans="1:16" x14ac:dyDescent="0.3">
      <c r="A133" s="8" t="s">
        <v>17</v>
      </c>
      <c r="B133" s="8" t="s">
        <v>100</v>
      </c>
      <c r="C133" s="2">
        <v>0.249262362799481</v>
      </c>
      <c r="D133" s="2">
        <v>0.208899876390606</v>
      </c>
      <c r="E133" s="2">
        <v>0.144255538382277</v>
      </c>
      <c r="F133" s="2">
        <v>0.10677382319173399</v>
      </c>
      <c r="G133" s="2">
        <v>9.4605160281469897E-2</v>
      </c>
      <c r="H133" s="2">
        <v>7.9098204050439394E-2</v>
      </c>
      <c r="I133" s="2">
        <v>7.6873592795110995E-2</v>
      </c>
      <c r="J133" s="2">
        <v>7.3846153846153895E-2</v>
      </c>
      <c r="K133" s="2">
        <v>7.0299071845995195E-2</v>
      </c>
      <c r="L133" s="2">
        <v>7.0995914917593994E-2</v>
      </c>
      <c r="M133" s="2">
        <v>6.8993074054342005E-2</v>
      </c>
      <c r="N133" s="2">
        <v>5.5471981948100803E-2</v>
      </c>
      <c r="O133" s="2">
        <v>4.5361909144697898E-2</v>
      </c>
    </row>
    <row r="134" spans="1:16" x14ac:dyDescent="0.3">
      <c r="A134" s="15"/>
      <c r="B134" s="15"/>
    </row>
    <row r="135" spans="1:16" x14ac:dyDescent="0.3">
      <c r="A135" s="15"/>
      <c r="B135" s="15"/>
    </row>
    <row r="136" spans="1:16" x14ac:dyDescent="0.3">
      <c r="A136" s="15"/>
      <c r="B136" s="13"/>
      <c r="C136" s="18" t="s">
        <v>38</v>
      </c>
      <c r="D136" s="18"/>
      <c r="E136" s="18"/>
      <c r="F136" s="18"/>
      <c r="G136" s="18"/>
      <c r="H136" s="18"/>
      <c r="I136" s="18"/>
      <c r="J136" s="18"/>
      <c r="K136" s="18"/>
      <c r="L136" s="18"/>
      <c r="M136" s="18"/>
      <c r="N136" s="18"/>
      <c r="O136" s="6" t="s">
        <v>39</v>
      </c>
      <c r="P136" s="6" t="s">
        <v>40</v>
      </c>
    </row>
    <row r="137" spans="1:16" x14ac:dyDescent="0.3">
      <c r="A137" s="9" t="s">
        <v>41</v>
      </c>
      <c r="B137" s="9" t="s">
        <v>41</v>
      </c>
      <c r="C137" s="4" t="s">
        <v>19</v>
      </c>
      <c r="D137" s="4" t="s">
        <v>20</v>
      </c>
      <c r="E137" s="4" t="s">
        <v>21</v>
      </c>
      <c r="F137" s="4" t="s">
        <v>22</v>
      </c>
      <c r="G137" s="4" t="s">
        <v>23</v>
      </c>
      <c r="H137" s="4" t="s">
        <v>24</v>
      </c>
      <c r="I137" s="4" t="s">
        <v>25</v>
      </c>
      <c r="J137" s="4" t="s">
        <v>26</v>
      </c>
      <c r="K137" s="4" t="s">
        <v>27</v>
      </c>
      <c r="L137" s="4" t="s">
        <v>28</v>
      </c>
      <c r="M137" s="4" t="s">
        <v>29</v>
      </c>
      <c r="N137" s="4" t="s">
        <v>30</v>
      </c>
      <c r="O137" s="4" t="s">
        <v>31</v>
      </c>
      <c r="P137" s="4" t="s">
        <v>32</v>
      </c>
    </row>
    <row r="138" spans="1:16" x14ac:dyDescent="0.3">
      <c r="A138" s="8" t="s">
        <v>13</v>
      </c>
      <c r="B138" s="8" t="s">
        <v>89</v>
      </c>
      <c r="C138" s="2">
        <v>0.21858500527983099</v>
      </c>
      <c r="D138" s="2">
        <v>7.36568457538995E-3</v>
      </c>
      <c r="E138" s="2">
        <v>0.04</v>
      </c>
      <c r="F138" s="2">
        <v>-8.2712985938792401E-4</v>
      </c>
      <c r="G138" s="2">
        <v>6.25E-2</v>
      </c>
      <c r="H138" s="2">
        <v>3.2333463186599097E-2</v>
      </c>
      <c r="I138" s="2">
        <v>6.2641509433962295E-2</v>
      </c>
      <c r="J138" s="2">
        <v>0.15944602272727301</v>
      </c>
      <c r="K138" s="2">
        <v>-7.6569678407350699E-3</v>
      </c>
      <c r="L138" s="2">
        <v>0.15895061728395099</v>
      </c>
      <c r="M138" s="2">
        <v>9.0545938748335594E-2</v>
      </c>
      <c r="N138" s="2">
        <v>3.7362637362637403E-2</v>
      </c>
      <c r="O138" s="3">
        <v>0.30107197549770298</v>
      </c>
      <c r="P138" s="3">
        <v>0.82709677419354799</v>
      </c>
    </row>
    <row r="139" spans="1:16" x14ac:dyDescent="0.3">
      <c r="A139" s="8" t="s">
        <v>13</v>
      </c>
      <c r="B139" s="8" t="s">
        <v>90</v>
      </c>
      <c r="C139" s="2">
        <v>1.6305902546009301E-2</v>
      </c>
      <c r="D139" s="2">
        <v>-1.41677613060612E-2</v>
      </c>
      <c r="E139" s="2">
        <v>2.07480727134291E-2</v>
      </c>
      <c r="F139" s="2">
        <v>3.0116550116550098E-2</v>
      </c>
      <c r="G139" s="2">
        <v>5.6028240405503298E-2</v>
      </c>
      <c r="H139" s="2">
        <v>6.5483843318762294E-2</v>
      </c>
      <c r="I139" s="2">
        <v>0.11189767516692101</v>
      </c>
      <c r="J139" s="2">
        <v>7.2059036318911904E-2</v>
      </c>
      <c r="K139" s="2">
        <v>0.124645701174248</v>
      </c>
      <c r="L139" s="2">
        <v>0.18655865586558701</v>
      </c>
      <c r="M139" s="2">
        <v>0.188277536158592</v>
      </c>
      <c r="N139" s="2">
        <v>5.9369281184832097E-2</v>
      </c>
      <c r="O139" s="3">
        <v>0.67984883250101202</v>
      </c>
      <c r="P139" s="3">
        <v>1.3690872751498999</v>
      </c>
    </row>
    <row r="140" spans="1:16" x14ac:dyDescent="0.3">
      <c r="A140" s="8" t="s">
        <v>13</v>
      </c>
      <c r="B140" s="8" t="s">
        <v>91</v>
      </c>
      <c r="C140" s="2">
        <v>0.115131578947368</v>
      </c>
      <c r="D140" s="2">
        <v>7.3746312684365795E-2</v>
      </c>
      <c r="E140" s="2">
        <v>0.107142857142857</v>
      </c>
      <c r="F140" s="2">
        <v>-1.9851116625310201E-2</v>
      </c>
      <c r="G140" s="2">
        <v>0.12151898734177199</v>
      </c>
      <c r="H140" s="2">
        <v>8.35214446952596E-2</v>
      </c>
      <c r="I140" s="2">
        <v>3.125E-2</v>
      </c>
      <c r="J140" s="2">
        <v>0.155555555555556</v>
      </c>
      <c r="K140" s="2">
        <v>3.3216783216783202E-2</v>
      </c>
      <c r="L140" s="2">
        <v>0.17089678510998299</v>
      </c>
      <c r="M140" s="2">
        <v>0.119942196531792</v>
      </c>
      <c r="N140" s="2">
        <v>0.12</v>
      </c>
      <c r="O140" s="3">
        <v>0.51748251748251795</v>
      </c>
      <c r="P140" s="3">
        <v>1.3846153846153799</v>
      </c>
    </row>
    <row r="141" spans="1:16" x14ac:dyDescent="0.3">
      <c r="A141" s="8" t="s">
        <v>13</v>
      </c>
      <c r="B141" s="8" t="s">
        <v>92</v>
      </c>
      <c r="C141" s="2">
        <v>2.87124270973531E-2</v>
      </c>
      <c r="D141" s="2">
        <v>4.3610989969472304E-3</v>
      </c>
      <c r="E141" s="2">
        <v>8.2501085540599203E-3</v>
      </c>
      <c r="F141" s="2">
        <v>4.4788975021533201E-2</v>
      </c>
      <c r="G141" s="2">
        <v>0.118301731244847</v>
      </c>
      <c r="H141" s="2">
        <v>0.16439366015481</v>
      </c>
      <c r="I141" s="2">
        <v>0.131687242798354</v>
      </c>
      <c r="J141" s="2">
        <v>6.7692307692307704E-2</v>
      </c>
      <c r="K141" s="2">
        <v>0.159549384333246</v>
      </c>
      <c r="L141" s="2">
        <v>0.227745142340714</v>
      </c>
      <c r="M141" s="2">
        <v>0.15384615384615399</v>
      </c>
      <c r="N141" s="2">
        <v>7.9266347687400304E-2</v>
      </c>
      <c r="O141" s="3">
        <v>0.77285826565365501</v>
      </c>
      <c r="P141" s="3">
        <v>1.93834129396439</v>
      </c>
    </row>
    <row r="142" spans="1:16" x14ac:dyDescent="0.3">
      <c r="A142" s="8" t="s">
        <v>13</v>
      </c>
      <c r="B142" s="8" t="s">
        <v>93</v>
      </c>
      <c r="C142" s="2">
        <v>0.29642857142857099</v>
      </c>
      <c r="D142" s="2">
        <v>9.0909090909090898E-2</v>
      </c>
      <c r="E142" s="2">
        <v>3.2828282828282797E-2</v>
      </c>
      <c r="F142" s="2">
        <v>4.8899755501222497E-2</v>
      </c>
      <c r="G142" s="2">
        <v>0.25174825174825199</v>
      </c>
      <c r="H142" s="2">
        <v>-1.3035381750465499E-2</v>
      </c>
      <c r="I142" s="2">
        <v>5.6603773584905703E-2</v>
      </c>
      <c r="J142" s="2">
        <v>0.155357142857143</v>
      </c>
      <c r="K142" s="2">
        <v>7.7279752704791302E-3</v>
      </c>
      <c r="L142" s="2">
        <v>8.8957055214723899E-2</v>
      </c>
      <c r="M142" s="2">
        <v>5.4929577464788701E-2</v>
      </c>
      <c r="N142" s="2">
        <v>6.1415220293725002E-2</v>
      </c>
      <c r="O142" s="3">
        <v>0.228748068006182</v>
      </c>
      <c r="P142" s="3">
        <v>1.00757575757576</v>
      </c>
    </row>
    <row r="143" spans="1:16" x14ac:dyDescent="0.3">
      <c r="A143" s="8" t="s">
        <v>13</v>
      </c>
      <c r="B143" s="8" t="s">
        <v>94</v>
      </c>
      <c r="C143" s="2">
        <v>0.06</v>
      </c>
      <c r="D143" s="2">
        <v>-3.77358490566038E-3</v>
      </c>
      <c r="E143" s="2">
        <v>-1.8939393939393901E-3</v>
      </c>
      <c r="F143" s="2">
        <v>1.5180265654649E-2</v>
      </c>
      <c r="G143" s="2">
        <v>8.4112149532710304E-2</v>
      </c>
      <c r="H143" s="2">
        <v>0.05</v>
      </c>
      <c r="I143" s="2">
        <v>0.13136288998358001</v>
      </c>
      <c r="J143" s="2">
        <v>0.107402031930334</v>
      </c>
      <c r="K143" s="2">
        <v>0.12188728702490199</v>
      </c>
      <c r="L143" s="2">
        <v>5.3738317757009303E-2</v>
      </c>
      <c r="M143" s="2">
        <v>7.6496674057649705E-2</v>
      </c>
      <c r="N143" s="2">
        <v>1.23583934088568E-2</v>
      </c>
      <c r="O143" s="3">
        <v>0.288335517693316</v>
      </c>
      <c r="P143" s="3">
        <v>0.86174242424242398</v>
      </c>
    </row>
    <row r="144" spans="1:16" x14ac:dyDescent="0.3">
      <c r="A144" s="8" t="s">
        <v>13</v>
      </c>
      <c r="B144" s="8" t="s">
        <v>95</v>
      </c>
      <c r="C144" s="2">
        <v>9.6031633950007106E-2</v>
      </c>
      <c r="D144" s="2">
        <v>-3.3114289395696397E-2</v>
      </c>
      <c r="E144" s="2">
        <v>2.1455223880597001E-2</v>
      </c>
      <c r="F144" s="2">
        <v>1.7351598173516E-2</v>
      </c>
      <c r="G144" s="2">
        <v>9.20748909976917E-2</v>
      </c>
      <c r="H144" s="2">
        <v>1.1390324095819601E-2</v>
      </c>
      <c r="I144" s="2">
        <v>5.7935678625333803E-2</v>
      </c>
      <c r="J144" s="2">
        <v>8.1101843722563696E-2</v>
      </c>
      <c r="K144" s="2">
        <v>-4.8726017663181399E-3</v>
      </c>
      <c r="L144" s="2">
        <v>3.38671835152504E-2</v>
      </c>
      <c r="M144" s="2">
        <v>1.6181549087321199E-2</v>
      </c>
      <c r="N144" s="2">
        <v>-3.9227109428099802E-2</v>
      </c>
      <c r="O144" s="3">
        <v>4.4665516191249597E-3</v>
      </c>
      <c r="P144" s="3">
        <v>0.318630063965885</v>
      </c>
    </row>
    <row r="145" spans="1:16" x14ac:dyDescent="0.3">
      <c r="A145" s="8" t="s">
        <v>13</v>
      </c>
      <c r="B145" s="8" t="s">
        <v>96</v>
      </c>
      <c r="C145" s="2">
        <v>8.93741557856821E-2</v>
      </c>
      <c r="D145" s="2">
        <v>1.15726389749948E-2</v>
      </c>
      <c r="E145" s="2">
        <v>-4.0245148110316702E-2</v>
      </c>
      <c r="F145" s="2">
        <v>3.1928480204342301E-3</v>
      </c>
      <c r="G145" s="2">
        <v>9.3358794822830504E-3</v>
      </c>
      <c r="H145" s="2">
        <v>2.8169014084507001E-2</v>
      </c>
      <c r="I145" s="2">
        <v>7.7693723164996903E-3</v>
      </c>
      <c r="J145" s="2">
        <v>5.4777845404747399E-3</v>
      </c>
      <c r="K145" s="2">
        <v>9.0799031476997607E-3</v>
      </c>
      <c r="L145" s="2">
        <v>6.1987602479504104E-3</v>
      </c>
      <c r="M145" s="2">
        <v>4.6899841017488099E-2</v>
      </c>
      <c r="N145" s="2">
        <v>-5.0493545937737298E-2</v>
      </c>
      <c r="O145" s="3">
        <v>9.2816787732042001E-3</v>
      </c>
      <c r="P145" s="3">
        <v>2.1859039836567899E-2</v>
      </c>
    </row>
    <row r="146" spans="1:16" x14ac:dyDescent="0.3">
      <c r="A146" s="8" t="s">
        <v>13</v>
      </c>
      <c r="B146" s="8" t="s">
        <v>97</v>
      </c>
      <c r="C146" s="2">
        <v>2.2556390977443601E-2</v>
      </c>
      <c r="D146" s="2">
        <v>0.14705882352941199</v>
      </c>
      <c r="E146" s="2">
        <v>7.3717948717948706E-2</v>
      </c>
      <c r="F146" s="2">
        <v>-4.7761194029850698E-2</v>
      </c>
      <c r="G146" s="2">
        <v>6.8965517241379296E-2</v>
      </c>
      <c r="H146" s="2">
        <v>0.117302052785924</v>
      </c>
      <c r="I146" s="2">
        <v>7.0866141732283505E-2</v>
      </c>
      <c r="J146" s="2">
        <v>0.13970588235294101</v>
      </c>
      <c r="K146" s="2">
        <v>1.9354838709677399E-2</v>
      </c>
      <c r="L146" s="2">
        <v>0.145569620253165</v>
      </c>
      <c r="M146" s="2">
        <v>9.0239410681399596E-2</v>
      </c>
      <c r="N146" s="2">
        <v>-2.87162162162162E-2</v>
      </c>
      <c r="O146" s="3">
        <v>0.236559139784946</v>
      </c>
      <c r="P146" s="3">
        <v>0.84294871794871795</v>
      </c>
    </row>
    <row r="147" spans="1:16" x14ac:dyDescent="0.3">
      <c r="A147" s="8" t="s">
        <v>13</v>
      </c>
      <c r="B147" s="8" t="s">
        <v>98</v>
      </c>
      <c r="C147" s="2">
        <v>5.0415183867141201E-2</v>
      </c>
      <c r="D147" s="2">
        <v>3.78317334839074E-2</v>
      </c>
      <c r="E147" s="2">
        <v>5.3318824809575602E-2</v>
      </c>
      <c r="F147" s="2">
        <v>8.2128099173553695E-2</v>
      </c>
      <c r="G147" s="2">
        <v>0.10596658711217199</v>
      </c>
      <c r="H147" s="2">
        <v>0.14415192058696599</v>
      </c>
      <c r="I147" s="2">
        <v>0.23576009053187499</v>
      </c>
      <c r="J147" s="2">
        <v>0.17307692307692299</v>
      </c>
      <c r="K147" s="2">
        <v>0.16237314597970301</v>
      </c>
      <c r="L147" s="2">
        <v>0.141705842847549</v>
      </c>
      <c r="M147" s="2">
        <v>0.15960784313725501</v>
      </c>
      <c r="N147" s="2">
        <v>3.8045316198850203E-2</v>
      </c>
      <c r="O147" s="3">
        <v>0.59744990892531902</v>
      </c>
      <c r="P147" s="3">
        <v>2.3400435255712702</v>
      </c>
    </row>
    <row r="148" spans="1:16" x14ac:dyDescent="0.3">
      <c r="A148" s="8" t="s">
        <v>13</v>
      </c>
      <c r="B148" s="8" t="s">
        <v>99</v>
      </c>
      <c r="C148" s="2">
        <v>-7.4874010079193698E-2</v>
      </c>
      <c r="D148" s="2">
        <v>-0.147859922178988</v>
      </c>
      <c r="E148" s="2">
        <v>-0.119634703196347</v>
      </c>
      <c r="F148" s="2">
        <v>-8.5062240663900404E-2</v>
      </c>
      <c r="G148" s="2">
        <v>-1.8140589569161002E-2</v>
      </c>
      <c r="H148" s="2">
        <v>-6.9284064665127001E-2</v>
      </c>
      <c r="I148" s="2">
        <v>-3.3498759305210901E-2</v>
      </c>
      <c r="J148" s="2">
        <v>2.82413350449294E-2</v>
      </c>
      <c r="K148" s="2">
        <v>-2.1223470661672902E-2</v>
      </c>
      <c r="L148" s="2">
        <v>-5.7397959183673498E-2</v>
      </c>
      <c r="M148" s="2">
        <v>-1.8944519621109601E-2</v>
      </c>
      <c r="N148" s="2">
        <v>-8.9655172413793102E-2</v>
      </c>
      <c r="O148" s="3">
        <v>-0.17602996254681599</v>
      </c>
      <c r="P148" s="3">
        <v>-0.397260273972603</v>
      </c>
    </row>
    <row r="149" spans="1:16" x14ac:dyDescent="0.3">
      <c r="A149" s="8" t="s">
        <v>13</v>
      </c>
      <c r="B149" s="8" t="s">
        <v>100</v>
      </c>
      <c r="C149" s="2">
        <v>-4.2630385487528302E-2</v>
      </c>
      <c r="D149" s="2">
        <v>-0.109900521080057</v>
      </c>
      <c r="E149" s="2">
        <v>-0.110697179350718</v>
      </c>
      <c r="F149" s="2">
        <v>-7.7797725912627201E-3</v>
      </c>
      <c r="G149" s="2">
        <v>-1.2062726176115799E-3</v>
      </c>
      <c r="H149" s="2">
        <v>1.6304347826087001E-2</v>
      </c>
      <c r="I149" s="2">
        <v>7.3083778966131899E-2</v>
      </c>
      <c r="J149" s="2">
        <v>6.6445182724252497E-2</v>
      </c>
      <c r="K149" s="2">
        <v>8.7746625129802705E-2</v>
      </c>
      <c r="L149" s="2">
        <v>6.6825775656324596E-3</v>
      </c>
      <c r="M149" s="2">
        <v>6.4011379800853502E-2</v>
      </c>
      <c r="N149" s="2">
        <v>-1.15864527629234E-2</v>
      </c>
      <c r="O149" s="3">
        <v>0.15160955347871199</v>
      </c>
      <c r="P149" s="3">
        <v>0.180415114422565</v>
      </c>
    </row>
    <row r="150" spans="1:16" x14ac:dyDescent="0.3">
      <c r="A150" s="8" t="s">
        <v>14</v>
      </c>
      <c r="B150" s="8" t="s">
        <v>89</v>
      </c>
      <c r="C150" s="2">
        <v>-8.3333333333333301E-2</v>
      </c>
      <c r="D150" s="2">
        <v>9.0909090909090898E-2</v>
      </c>
      <c r="E150" s="2">
        <v>0.125</v>
      </c>
      <c r="F150" s="2">
        <v>0.18518518518518501</v>
      </c>
      <c r="G150" s="2">
        <v>-0.125</v>
      </c>
      <c r="H150" s="2">
        <v>0.17857142857142899</v>
      </c>
      <c r="I150" s="2">
        <v>-6.0606060606060601E-2</v>
      </c>
      <c r="J150" s="2">
        <v>0.25806451612903197</v>
      </c>
      <c r="K150" s="2">
        <v>5.1282051282051301E-2</v>
      </c>
      <c r="L150" s="2">
        <v>0.17073170731707299</v>
      </c>
      <c r="M150" s="2">
        <v>4.1666666666666699E-2</v>
      </c>
      <c r="N150" s="2">
        <v>0.18</v>
      </c>
      <c r="O150" s="3">
        <v>0.512820512820513</v>
      </c>
      <c r="P150" s="3">
        <v>1.4583333333333299</v>
      </c>
    </row>
    <row r="151" spans="1:16" x14ac:dyDescent="0.3">
      <c r="A151" s="8" t="s">
        <v>14</v>
      </c>
      <c r="B151" s="8" t="s">
        <v>90</v>
      </c>
      <c r="C151" s="2">
        <v>-2.7272727272727299E-2</v>
      </c>
      <c r="D151" s="2">
        <v>-0.121495327102804</v>
      </c>
      <c r="E151" s="2">
        <v>1.0638297872340399E-2</v>
      </c>
      <c r="F151" s="2">
        <v>-8.42105263157895E-2</v>
      </c>
      <c r="G151" s="2">
        <v>1.1494252873563199E-2</v>
      </c>
      <c r="H151" s="2">
        <v>0.125</v>
      </c>
      <c r="I151" s="2">
        <v>8.0808080808080801E-2</v>
      </c>
      <c r="J151" s="2">
        <v>0.10280373831775701</v>
      </c>
      <c r="K151" s="2">
        <v>0.186440677966102</v>
      </c>
      <c r="L151" s="2">
        <v>0.128571428571429</v>
      </c>
      <c r="M151" s="2">
        <v>0.550632911392405</v>
      </c>
      <c r="N151" s="2">
        <v>-8.5714285714285701E-2</v>
      </c>
      <c r="O151" s="3">
        <v>0.89830508474576298</v>
      </c>
      <c r="P151" s="3">
        <v>1.3829787234042601</v>
      </c>
    </row>
    <row r="152" spans="1:16" x14ac:dyDescent="0.3">
      <c r="A152" s="8" t="s">
        <v>14</v>
      </c>
      <c r="B152" s="8" t="s">
        <v>91</v>
      </c>
      <c r="C152" s="2">
        <v>0.33333333333333298</v>
      </c>
      <c r="D152" s="2">
        <v>-0.25</v>
      </c>
      <c r="E152" s="2">
        <v>0.33333333333333298</v>
      </c>
      <c r="F152" s="2">
        <v>0</v>
      </c>
      <c r="G152" s="2">
        <v>-0.25</v>
      </c>
      <c r="H152" s="2">
        <v>0.66666666666666696</v>
      </c>
      <c r="I152" s="2">
        <v>-0.2</v>
      </c>
      <c r="J152" s="2">
        <v>0.5</v>
      </c>
      <c r="K152" s="2">
        <v>-0.16666666666666699</v>
      </c>
      <c r="L152" s="2">
        <v>-0.4</v>
      </c>
      <c r="M152" s="2">
        <v>0</v>
      </c>
      <c r="N152" s="2">
        <v>0.33333333333333298</v>
      </c>
      <c r="O152" s="3">
        <v>-0.33333333333333298</v>
      </c>
      <c r="P152" s="3">
        <v>0.33333333333333298</v>
      </c>
    </row>
    <row r="153" spans="1:16" x14ac:dyDescent="0.3">
      <c r="A153" s="8" t="s">
        <v>14</v>
      </c>
      <c r="B153" s="8" t="s">
        <v>92</v>
      </c>
      <c r="C153" s="2">
        <v>0.266666666666667</v>
      </c>
      <c r="D153" s="2">
        <v>-5.2631578947368397E-2</v>
      </c>
      <c r="E153" s="2">
        <v>5.5555555555555601E-2</v>
      </c>
      <c r="F153" s="2">
        <v>0.42105263157894701</v>
      </c>
      <c r="G153" s="2">
        <v>-7.4074074074074098E-2</v>
      </c>
      <c r="H153" s="2">
        <v>0.28000000000000003</v>
      </c>
      <c r="I153" s="2">
        <v>0.9375</v>
      </c>
      <c r="J153" s="2">
        <v>-6.4516129032258104E-2</v>
      </c>
      <c r="K153" s="2">
        <v>8.6206896551724102E-2</v>
      </c>
      <c r="L153" s="2">
        <v>-3.1746031746031703E-2</v>
      </c>
      <c r="M153" s="2">
        <v>0.34426229508196698</v>
      </c>
      <c r="N153" s="2">
        <v>0.146341463414634</v>
      </c>
      <c r="O153" s="3">
        <v>0.62068965517241403</v>
      </c>
      <c r="P153" s="3">
        <v>4.2222222222222197</v>
      </c>
    </row>
    <row r="154" spans="1:16" x14ac:dyDescent="0.3">
      <c r="A154" s="8" t="s">
        <v>14</v>
      </c>
      <c r="B154" s="8" t="s">
        <v>93</v>
      </c>
      <c r="C154" s="2">
        <v>-0.33333333333333298</v>
      </c>
      <c r="D154" s="2">
        <v>1</v>
      </c>
      <c r="E154" s="2">
        <v>0.5</v>
      </c>
      <c r="F154" s="2">
        <v>0</v>
      </c>
      <c r="G154" s="2">
        <v>0.16666666666666699</v>
      </c>
      <c r="H154" s="2">
        <v>-0.14285714285714299</v>
      </c>
      <c r="I154" s="2">
        <v>0.33333333333333298</v>
      </c>
      <c r="J154" s="2">
        <v>-0.125</v>
      </c>
      <c r="K154" s="2">
        <v>0.42857142857142899</v>
      </c>
      <c r="L154" s="2">
        <v>0</v>
      </c>
      <c r="M154" s="2">
        <v>-0.2</v>
      </c>
      <c r="N154" s="2">
        <v>0.25</v>
      </c>
      <c r="O154" s="3">
        <v>0.42857142857142899</v>
      </c>
      <c r="P154" s="3">
        <v>1.5</v>
      </c>
    </row>
    <row r="155" spans="1:16" x14ac:dyDescent="0.3">
      <c r="A155" s="8" t="s">
        <v>14</v>
      </c>
      <c r="B155" s="8" t="s">
        <v>94</v>
      </c>
      <c r="C155" s="2">
        <v>-0.14285714285714299</v>
      </c>
      <c r="D155" s="2">
        <v>0</v>
      </c>
      <c r="E155" s="2">
        <v>-0.33333333333333298</v>
      </c>
      <c r="F155" s="2">
        <v>0.5</v>
      </c>
      <c r="G155" s="2">
        <v>-0.16666666666666699</v>
      </c>
      <c r="H155" s="2">
        <v>0.8</v>
      </c>
      <c r="I155" s="2">
        <v>0.33333333333333298</v>
      </c>
      <c r="J155" s="2">
        <v>-0.33333333333333298</v>
      </c>
      <c r="K155" s="2">
        <v>0.375</v>
      </c>
      <c r="L155" s="2">
        <v>0</v>
      </c>
      <c r="M155" s="2">
        <v>9.0909090909090898E-2</v>
      </c>
      <c r="N155" s="2">
        <v>8.3333333333333301E-2</v>
      </c>
      <c r="O155" s="3">
        <v>0.625</v>
      </c>
      <c r="P155" s="3">
        <v>1.1666666666666701</v>
      </c>
    </row>
    <row r="156" spans="1:16" x14ac:dyDescent="0.3">
      <c r="A156" s="8" t="s">
        <v>14</v>
      </c>
      <c r="B156" s="8" t="s">
        <v>95</v>
      </c>
      <c r="C156" s="2">
        <v>9.6192384769539105E-2</v>
      </c>
      <c r="D156" s="2">
        <v>4.2047531992687397E-2</v>
      </c>
      <c r="E156" s="2">
        <v>4.3859649122807001E-2</v>
      </c>
      <c r="F156" s="2">
        <v>7.7310924369747902E-2</v>
      </c>
      <c r="G156" s="2">
        <v>5.6162246489859603E-2</v>
      </c>
      <c r="H156" s="2">
        <v>9.01033973412112E-2</v>
      </c>
      <c r="I156" s="2">
        <v>4.0650406504065002E-3</v>
      </c>
      <c r="J156" s="2">
        <v>0.148448043184885</v>
      </c>
      <c r="K156" s="2">
        <v>3.40775558166862E-2</v>
      </c>
      <c r="L156" s="2">
        <v>4.8863636363636401E-2</v>
      </c>
      <c r="M156" s="2">
        <v>0</v>
      </c>
      <c r="N156" s="2">
        <v>4.0086673889490797E-2</v>
      </c>
      <c r="O156" s="3">
        <v>0.128084606345476</v>
      </c>
      <c r="P156" s="3">
        <v>0.68421052631578905</v>
      </c>
    </row>
    <row r="157" spans="1:16" x14ac:dyDescent="0.3">
      <c r="A157" s="8" t="s">
        <v>14</v>
      </c>
      <c r="B157" s="8" t="s">
        <v>96</v>
      </c>
      <c r="C157" s="2">
        <v>-4.2553191489361701E-2</v>
      </c>
      <c r="D157" s="2">
        <v>-3.3333333333333298E-2</v>
      </c>
      <c r="E157" s="2">
        <v>-5.7471264367816098E-2</v>
      </c>
      <c r="F157" s="2">
        <v>-4.8780487804878099E-2</v>
      </c>
      <c r="G157" s="2">
        <v>0.16666666666666699</v>
      </c>
      <c r="H157" s="2">
        <v>9.8901098901098897E-2</v>
      </c>
      <c r="I157" s="2">
        <v>7.0000000000000007E-2</v>
      </c>
      <c r="J157" s="2">
        <v>9.3457943925233603E-3</v>
      </c>
      <c r="K157" s="2">
        <v>0.148148148148148</v>
      </c>
      <c r="L157" s="2">
        <v>1.6129032258064498E-2</v>
      </c>
      <c r="M157" s="2">
        <v>0</v>
      </c>
      <c r="N157" s="2">
        <v>7.9365079365079395E-3</v>
      </c>
      <c r="O157" s="3">
        <v>0.17592592592592601</v>
      </c>
      <c r="P157" s="3">
        <v>0.45977011494252901</v>
      </c>
    </row>
    <row r="158" spans="1:16" x14ac:dyDescent="0.3">
      <c r="A158" s="8" t="s">
        <v>14</v>
      </c>
      <c r="B158" s="8" t="s">
        <v>97</v>
      </c>
      <c r="C158" s="2">
        <v>0</v>
      </c>
      <c r="D158" s="2">
        <v>0</v>
      </c>
      <c r="E158" s="2">
        <v>-0.375</v>
      </c>
      <c r="F158" s="2">
        <v>0.4</v>
      </c>
      <c r="G158" s="2">
        <v>-0.14285714285714299</v>
      </c>
      <c r="H158" s="2">
        <v>0.16666666666666699</v>
      </c>
      <c r="I158" s="2">
        <v>0.14285714285714299</v>
      </c>
      <c r="J158" s="2">
        <v>0.125</v>
      </c>
      <c r="K158" s="2">
        <v>0.33333333333333298</v>
      </c>
      <c r="L158" s="2">
        <v>0.25</v>
      </c>
      <c r="M158" s="2">
        <v>-0.266666666666667</v>
      </c>
      <c r="N158" s="2">
        <v>0.27272727272727298</v>
      </c>
      <c r="O158" s="3">
        <v>0.55555555555555602</v>
      </c>
      <c r="P158" s="3">
        <v>0.75</v>
      </c>
    </row>
    <row r="159" spans="1:16" x14ac:dyDescent="0.3">
      <c r="A159" s="8" t="s">
        <v>14</v>
      </c>
      <c r="B159" s="8" t="s">
        <v>98</v>
      </c>
      <c r="C159" s="2">
        <v>8.3333333333333301E-2</v>
      </c>
      <c r="D159" s="2">
        <v>-0.30769230769230799</v>
      </c>
      <c r="E159" s="2">
        <v>0.66666666666666696</v>
      </c>
      <c r="F159" s="2">
        <v>0.33333333333333298</v>
      </c>
      <c r="G159" s="2">
        <v>-0.15</v>
      </c>
      <c r="H159" s="2">
        <v>0.47058823529411797</v>
      </c>
      <c r="I159" s="2">
        <v>0.36</v>
      </c>
      <c r="J159" s="2">
        <v>-2.9411764705882401E-2</v>
      </c>
      <c r="K159" s="2">
        <v>0.21212121212121199</v>
      </c>
      <c r="L159" s="2">
        <v>0.3</v>
      </c>
      <c r="M159" s="2">
        <v>0.269230769230769</v>
      </c>
      <c r="N159" s="2">
        <v>0.24242424242424199</v>
      </c>
      <c r="O159" s="3">
        <v>1.48484848484848</v>
      </c>
      <c r="P159" s="3">
        <v>8.1111111111111107</v>
      </c>
    </row>
    <row r="160" spans="1:16" x14ac:dyDescent="0.3">
      <c r="A160" s="8" t="s">
        <v>14</v>
      </c>
      <c r="B160" s="8" t="s">
        <v>99</v>
      </c>
      <c r="C160" s="2">
        <v>-2.40963855421687E-2</v>
      </c>
      <c r="D160" s="2">
        <v>-0.11111111111111099</v>
      </c>
      <c r="E160" s="2">
        <v>-0.11111111111111099</v>
      </c>
      <c r="F160" s="2">
        <v>0</v>
      </c>
      <c r="G160" s="2">
        <v>-1.5625E-2</v>
      </c>
      <c r="H160" s="2">
        <v>1.58730158730159E-2</v>
      </c>
      <c r="I160" s="2">
        <v>-0.125</v>
      </c>
      <c r="J160" s="2">
        <v>3.5714285714285698E-2</v>
      </c>
      <c r="K160" s="2">
        <v>8.6206896551724102E-2</v>
      </c>
      <c r="L160" s="2">
        <v>-0.206349206349206</v>
      </c>
      <c r="M160" s="2">
        <v>-0.14000000000000001</v>
      </c>
      <c r="N160" s="2">
        <v>-6.9767441860465101E-2</v>
      </c>
      <c r="O160" s="3">
        <v>-0.31034482758620702</v>
      </c>
      <c r="P160" s="3">
        <v>-0.44444444444444398</v>
      </c>
    </row>
    <row r="161" spans="1:16" x14ac:dyDescent="0.3">
      <c r="A161" s="8" t="s">
        <v>14</v>
      </c>
      <c r="B161" s="8" t="s">
        <v>100</v>
      </c>
      <c r="C161" s="2">
        <v>-1.72413793103448E-2</v>
      </c>
      <c r="D161" s="2">
        <v>-0.157894736842105</v>
      </c>
      <c r="E161" s="2">
        <v>-0.20833333333333301</v>
      </c>
      <c r="F161" s="2">
        <v>-0.13157894736842099</v>
      </c>
      <c r="G161" s="2">
        <v>-6.0606060606060601E-2</v>
      </c>
      <c r="H161" s="2">
        <v>-9.6774193548387094E-2</v>
      </c>
      <c r="I161" s="2">
        <v>0.17857142857142899</v>
      </c>
      <c r="J161" s="2">
        <v>3.03030303030303E-2</v>
      </c>
      <c r="K161" s="2">
        <v>0.20588235294117599</v>
      </c>
      <c r="L161" s="2">
        <v>-0.17073170731707299</v>
      </c>
      <c r="M161" s="2">
        <v>-0.14705882352941199</v>
      </c>
      <c r="N161" s="2">
        <v>0.10344827586206901</v>
      </c>
      <c r="O161" s="3">
        <v>-5.8823529411764698E-2</v>
      </c>
      <c r="P161" s="3">
        <v>-0.33333333333333298</v>
      </c>
    </row>
    <row r="162" spans="1:16" x14ac:dyDescent="0.3">
      <c r="A162" s="8" t="s">
        <v>15</v>
      </c>
      <c r="B162" s="8" t="s">
        <v>89</v>
      </c>
      <c r="C162" s="2">
        <v>0.34939759036144602</v>
      </c>
      <c r="D162" s="2">
        <v>-6.25E-2</v>
      </c>
      <c r="E162" s="2">
        <v>-2.8571428571428598E-2</v>
      </c>
      <c r="F162" s="2">
        <v>3.9215686274509803E-2</v>
      </c>
      <c r="G162" s="2">
        <v>0.27358490566037702</v>
      </c>
      <c r="H162" s="2">
        <v>1.48148148148148E-2</v>
      </c>
      <c r="I162" s="2">
        <v>7.2992700729926996E-3</v>
      </c>
      <c r="J162" s="2">
        <v>0.19565217391304299</v>
      </c>
      <c r="K162" s="2">
        <v>0.12121212121212099</v>
      </c>
      <c r="L162" s="2">
        <v>0.102702702702703</v>
      </c>
      <c r="M162" s="2">
        <v>0.12745098039215699</v>
      </c>
      <c r="N162" s="2">
        <v>6.5217391304347797E-2</v>
      </c>
      <c r="O162" s="3">
        <v>0.48484848484848497</v>
      </c>
      <c r="P162" s="3">
        <v>1.3333333333333299</v>
      </c>
    </row>
    <row r="163" spans="1:16" x14ac:dyDescent="0.3">
      <c r="A163" s="8" t="s">
        <v>15</v>
      </c>
      <c r="B163" s="8" t="s">
        <v>90</v>
      </c>
      <c r="C163" s="2">
        <v>3.6319612590799001E-2</v>
      </c>
      <c r="D163" s="2">
        <v>-1.63551401869159E-2</v>
      </c>
      <c r="E163" s="2">
        <v>-4.0380047505938203E-2</v>
      </c>
      <c r="F163" s="2">
        <v>-1.9801980198019799E-2</v>
      </c>
      <c r="G163" s="2">
        <v>3.2828282828282797E-2</v>
      </c>
      <c r="H163" s="2">
        <v>-4.8899755501222497E-2</v>
      </c>
      <c r="I163" s="2">
        <v>9.51156812339332E-2</v>
      </c>
      <c r="J163" s="2">
        <v>7.2769953051643202E-2</v>
      </c>
      <c r="K163" s="2">
        <v>0.15754923413566699</v>
      </c>
      <c r="L163" s="2">
        <v>0.25330812854442297</v>
      </c>
      <c r="M163" s="2">
        <v>0.19306184012066399</v>
      </c>
      <c r="N163" s="2">
        <v>-0.12136536030341299</v>
      </c>
      <c r="O163" s="3">
        <v>0.52078774617067802</v>
      </c>
      <c r="P163" s="3">
        <v>0.65083135391923996</v>
      </c>
    </row>
    <row r="164" spans="1:16" x14ac:dyDescent="0.3">
      <c r="A164" s="8" t="s">
        <v>15</v>
      </c>
      <c r="B164" s="8" t="s">
        <v>91</v>
      </c>
      <c r="C164" s="2">
        <v>1</v>
      </c>
      <c r="D164" s="2">
        <v>0.2</v>
      </c>
      <c r="E164" s="2">
        <v>0</v>
      </c>
      <c r="F164" s="2">
        <v>-0.58333333333333304</v>
      </c>
      <c r="G164" s="2">
        <v>1.2</v>
      </c>
      <c r="H164" s="2">
        <v>0.18181818181818199</v>
      </c>
      <c r="I164" s="2">
        <v>7.69230769230769E-2</v>
      </c>
      <c r="J164" s="2">
        <v>0.28571428571428598</v>
      </c>
      <c r="K164" s="2">
        <v>0.16666666666666699</v>
      </c>
      <c r="L164" s="2">
        <v>-0.14285714285714299</v>
      </c>
      <c r="M164" s="2">
        <v>-0.27777777777777801</v>
      </c>
      <c r="N164" s="2">
        <v>0.38461538461538503</v>
      </c>
      <c r="O164" s="3">
        <v>0</v>
      </c>
      <c r="P164" s="3">
        <v>0.5</v>
      </c>
    </row>
    <row r="165" spans="1:16" x14ac:dyDescent="0.3">
      <c r="A165" s="8" t="s">
        <v>15</v>
      </c>
      <c r="B165" s="8" t="s">
        <v>92</v>
      </c>
      <c r="C165" s="2">
        <v>3.4883720930232599E-2</v>
      </c>
      <c r="D165" s="2">
        <v>1.1235955056179799E-2</v>
      </c>
      <c r="E165" s="2">
        <v>-1.1111111111111099E-2</v>
      </c>
      <c r="F165" s="2">
        <v>0.16853932584269701</v>
      </c>
      <c r="G165" s="2">
        <v>-0.115384615384615</v>
      </c>
      <c r="H165" s="2">
        <v>4.3478260869565202E-2</v>
      </c>
      <c r="I165" s="2">
        <v>0.14583333333333301</v>
      </c>
      <c r="J165" s="2">
        <v>0.118181818181818</v>
      </c>
      <c r="K165" s="2">
        <v>0.154471544715447</v>
      </c>
      <c r="L165" s="2">
        <v>0.35915492957746498</v>
      </c>
      <c r="M165" s="2">
        <v>0.21761658031088099</v>
      </c>
      <c r="N165" s="2">
        <v>7.2340425531914901E-2</v>
      </c>
      <c r="O165" s="3">
        <v>1.0487804878048801</v>
      </c>
      <c r="P165" s="3">
        <v>1.8</v>
      </c>
    </row>
    <row r="166" spans="1:16" x14ac:dyDescent="0.3">
      <c r="A166" s="8" t="s">
        <v>15</v>
      </c>
      <c r="B166" s="8" t="s">
        <v>93</v>
      </c>
      <c r="C166" s="2">
        <v>9.0909090909090898E-2</v>
      </c>
      <c r="D166" s="2">
        <v>0</v>
      </c>
      <c r="E166" s="2">
        <v>4.1666666666666699E-2</v>
      </c>
      <c r="F166" s="2">
        <v>0.32</v>
      </c>
      <c r="G166" s="2">
        <v>0.21212121212121199</v>
      </c>
      <c r="H166" s="2">
        <v>0</v>
      </c>
      <c r="I166" s="2">
        <v>0.42499999999999999</v>
      </c>
      <c r="J166" s="2">
        <v>-7.0175438596491196E-2</v>
      </c>
      <c r="K166" s="2">
        <v>0.13207547169811301</v>
      </c>
      <c r="L166" s="2">
        <v>3.3333333333333298E-2</v>
      </c>
      <c r="M166" s="2">
        <v>0.112903225806452</v>
      </c>
      <c r="N166" s="2">
        <v>-0.115942028985507</v>
      </c>
      <c r="O166" s="3">
        <v>0.15094339622641501</v>
      </c>
      <c r="P166" s="3">
        <v>1.5416666666666701</v>
      </c>
    </row>
    <row r="167" spans="1:16" x14ac:dyDescent="0.3">
      <c r="A167" s="8" t="s">
        <v>15</v>
      </c>
      <c r="B167" s="8" t="s">
        <v>94</v>
      </c>
      <c r="C167" s="2">
        <v>8.6956521739130405E-2</v>
      </c>
      <c r="D167" s="2">
        <v>-0.12</v>
      </c>
      <c r="E167" s="2">
        <v>0.13636363636363599</v>
      </c>
      <c r="F167" s="2">
        <v>-0.08</v>
      </c>
      <c r="G167" s="2">
        <v>0</v>
      </c>
      <c r="H167" s="2">
        <v>0.217391304347826</v>
      </c>
      <c r="I167" s="2">
        <v>0</v>
      </c>
      <c r="J167" s="2">
        <v>7.1428571428571397E-2</v>
      </c>
      <c r="K167" s="2">
        <v>0.16666666666666699</v>
      </c>
      <c r="L167" s="2">
        <v>0</v>
      </c>
      <c r="M167" s="2">
        <v>0.114285714285714</v>
      </c>
      <c r="N167" s="2">
        <v>2.5641025641025599E-2</v>
      </c>
      <c r="O167" s="3">
        <v>0.33333333333333298</v>
      </c>
      <c r="P167" s="3">
        <v>0.81818181818181801</v>
      </c>
    </row>
    <row r="168" spans="1:16" x14ac:dyDescent="0.3">
      <c r="A168" s="8" t="s">
        <v>15</v>
      </c>
      <c r="B168" s="8" t="s">
        <v>95</v>
      </c>
      <c r="C168" s="2">
        <v>4.6125461254612497E-2</v>
      </c>
      <c r="D168" s="2">
        <v>-1.9400352733686101E-2</v>
      </c>
      <c r="E168" s="2">
        <v>-2.60791366906475E-2</v>
      </c>
      <c r="F168" s="2">
        <v>7.4792243767312999E-2</v>
      </c>
      <c r="G168" s="2">
        <v>7.7319587628865996E-2</v>
      </c>
      <c r="H168" s="2">
        <v>6.4593301435406703E-2</v>
      </c>
      <c r="I168" s="2">
        <v>4.5692883895131098E-2</v>
      </c>
      <c r="J168" s="2">
        <v>0.13610315186246399</v>
      </c>
      <c r="K168" s="2">
        <v>-3.97225725094578E-2</v>
      </c>
      <c r="L168" s="2">
        <v>-8.53578463558766E-3</v>
      </c>
      <c r="M168" s="2">
        <v>3.3112582781456998E-2</v>
      </c>
      <c r="N168" s="2">
        <v>6.15384615384615E-2</v>
      </c>
      <c r="O168" s="3">
        <v>4.41361916771753E-2</v>
      </c>
      <c r="P168" s="3">
        <v>0.48920863309352502</v>
      </c>
    </row>
    <row r="169" spans="1:16" x14ac:dyDescent="0.3">
      <c r="A169" s="8" t="s">
        <v>15</v>
      </c>
      <c r="B169" s="8" t="s">
        <v>96</v>
      </c>
      <c r="C169" s="2">
        <v>2.8340080971659899E-2</v>
      </c>
      <c r="D169" s="2">
        <v>-1.9685039370078702E-2</v>
      </c>
      <c r="E169" s="2">
        <v>6.82730923694779E-2</v>
      </c>
      <c r="F169" s="2">
        <v>2.6315789473684199E-2</v>
      </c>
      <c r="G169" s="2">
        <v>-2.5641025641025599E-2</v>
      </c>
      <c r="H169" s="2">
        <v>-3.3834586466165398E-2</v>
      </c>
      <c r="I169" s="2">
        <v>3.1128404669260701E-2</v>
      </c>
      <c r="J169" s="2">
        <v>3.77358490566038E-2</v>
      </c>
      <c r="K169" s="2">
        <v>0.134545454545455</v>
      </c>
      <c r="L169" s="2">
        <v>5.7692307692307702E-2</v>
      </c>
      <c r="M169" s="2">
        <v>-7.8787878787878796E-2</v>
      </c>
      <c r="N169" s="2">
        <v>-0.177631578947368</v>
      </c>
      <c r="O169" s="3">
        <v>-9.0909090909090898E-2</v>
      </c>
      <c r="P169" s="3">
        <v>4.0160642570281103E-3</v>
      </c>
    </row>
    <row r="170" spans="1:16" x14ac:dyDescent="0.3">
      <c r="A170" s="8" t="s">
        <v>15</v>
      </c>
      <c r="B170" s="8" t="s">
        <v>97</v>
      </c>
      <c r="C170" s="2">
        <v>0.78571428571428603</v>
      </c>
      <c r="D170" s="2">
        <v>-0.12</v>
      </c>
      <c r="E170" s="2">
        <v>4.5454545454545497E-2</v>
      </c>
      <c r="F170" s="2">
        <v>-0.13043478260869601</v>
      </c>
      <c r="G170" s="2">
        <v>0.05</v>
      </c>
      <c r="H170" s="2">
        <v>0.14285714285714299</v>
      </c>
      <c r="I170" s="2">
        <v>0.125</v>
      </c>
      <c r="J170" s="2">
        <v>0.296296296296296</v>
      </c>
      <c r="K170" s="2">
        <v>0</v>
      </c>
      <c r="L170" s="2">
        <v>0</v>
      </c>
      <c r="M170" s="2">
        <v>5.7142857142857099E-2</v>
      </c>
      <c r="N170" s="2">
        <v>0.162162162162162</v>
      </c>
      <c r="O170" s="3">
        <v>0.22857142857142901</v>
      </c>
      <c r="P170" s="3">
        <v>0.95454545454545503</v>
      </c>
    </row>
    <row r="171" spans="1:16" x14ac:dyDescent="0.3">
      <c r="A171" s="8" t="s">
        <v>15</v>
      </c>
      <c r="B171" s="8" t="s">
        <v>98</v>
      </c>
      <c r="C171" s="2">
        <v>6.8965517241379296E-2</v>
      </c>
      <c r="D171" s="2">
        <v>-3.2258064516128997E-2</v>
      </c>
      <c r="E171" s="2">
        <v>-0.133333333333333</v>
      </c>
      <c r="F171" s="2">
        <v>5.1282051282051301E-2</v>
      </c>
      <c r="G171" s="2">
        <v>-9.7560975609756101E-2</v>
      </c>
      <c r="H171" s="2">
        <v>8.1081081081081099E-2</v>
      </c>
      <c r="I171" s="2">
        <v>0.17499999999999999</v>
      </c>
      <c r="J171" s="2">
        <v>0.19148936170212799</v>
      </c>
      <c r="K171" s="2">
        <v>9.8214285714285698E-2</v>
      </c>
      <c r="L171" s="2">
        <v>0.36585365853658502</v>
      </c>
      <c r="M171" s="2">
        <v>0.119047619047619</v>
      </c>
      <c r="N171" s="2">
        <v>-2.1276595744680899E-2</v>
      </c>
      <c r="O171" s="3">
        <v>0.64285714285714302</v>
      </c>
      <c r="P171" s="3">
        <v>1.0444444444444401</v>
      </c>
    </row>
    <row r="172" spans="1:16" x14ac:dyDescent="0.3">
      <c r="A172" s="8" t="s">
        <v>15</v>
      </c>
      <c r="B172" s="8" t="s">
        <v>99</v>
      </c>
      <c r="C172" s="2">
        <v>-0.131086142322097</v>
      </c>
      <c r="D172" s="2">
        <v>-0.14655172413793099</v>
      </c>
      <c r="E172" s="2">
        <v>0</v>
      </c>
      <c r="F172" s="2">
        <v>-0.10101010101010099</v>
      </c>
      <c r="G172" s="2">
        <v>-0.117977528089888</v>
      </c>
      <c r="H172" s="2">
        <v>-6.3694267515923594E-2</v>
      </c>
      <c r="I172" s="2">
        <v>2.7210884353741499E-2</v>
      </c>
      <c r="J172" s="2">
        <v>6.6225165562913899E-2</v>
      </c>
      <c r="K172" s="2">
        <v>-8.6956521739130405E-2</v>
      </c>
      <c r="L172" s="2">
        <v>-0.136054421768707</v>
      </c>
      <c r="M172" s="2">
        <v>-0.18897637795275599</v>
      </c>
      <c r="N172" s="2">
        <v>6.7961165048543701E-2</v>
      </c>
      <c r="O172" s="3">
        <v>-0.31677018633540399</v>
      </c>
      <c r="P172" s="3">
        <v>-0.44444444444444398</v>
      </c>
    </row>
    <row r="173" spans="1:16" x14ac:dyDescent="0.3">
      <c r="A173" s="8" t="s">
        <v>15</v>
      </c>
      <c r="B173" s="8" t="s">
        <v>100</v>
      </c>
      <c r="C173" s="2">
        <v>-7.8431372549019607E-2</v>
      </c>
      <c r="D173" s="2">
        <v>-0.134751773049645</v>
      </c>
      <c r="E173" s="2">
        <v>-9.8360655737704902E-2</v>
      </c>
      <c r="F173" s="2">
        <v>-8.1818181818181804E-2</v>
      </c>
      <c r="G173" s="2">
        <v>9.9009900990098994E-3</v>
      </c>
      <c r="H173" s="2">
        <v>-7.8431372549019607E-2</v>
      </c>
      <c r="I173" s="2">
        <v>0</v>
      </c>
      <c r="J173" s="2">
        <v>3.1914893617021302E-2</v>
      </c>
      <c r="K173" s="2">
        <v>7.2164948453608199E-2</v>
      </c>
      <c r="L173" s="2">
        <v>-5.7692307692307702E-2</v>
      </c>
      <c r="M173" s="2">
        <v>-2.04081632653061E-2</v>
      </c>
      <c r="N173" s="2">
        <v>-0.13541666666666699</v>
      </c>
      <c r="O173" s="3">
        <v>-0.14432989690721601</v>
      </c>
      <c r="P173" s="3">
        <v>-0.31967213114754101</v>
      </c>
    </row>
    <row r="174" spans="1:16" x14ac:dyDescent="0.3">
      <c r="A174" s="8" t="s">
        <v>16</v>
      </c>
      <c r="B174" s="8" t="s">
        <v>89</v>
      </c>
      <c r="C174" s="2">
        <v>9.0909090909090898E-2</v>
      </c>
      <c r="D174" s="2">
        <v>0.104166666666667</v>
      </c>
      <c r="E174" s="2">
        <v>0.15094339622641501</v>
      </c>
      <c r="F174" s="2">
        <v>-3.2786885245901599E-2</v>
      </c>
      <c r="G174" s="2">
        <v>0.186440677966102</v>
      </c>
      <c r="H174" s="2">
        <v>8.5714285714285701E-2</v>
      </c>
      <c r="I174" s="2">
        <v>9.2105263157894704E-2</v>
      </c>
      <c r="J174" s="2">
        <v>0.14457831325301199</v>
      </c>
      <c r="K174" s="2">
        <v>-9.4736842105263203E-2</v>
      </c>
      <c r="L174" s="2">
        <v>0.32558139534883701</v>
      </c>
      <c r="M174" s="2">
        <v>0.20175438596491199</v>
      </c>
      <c r="N174" s="2">
        <v>0.167883211678832</v>
      </c>
      <c r="O174" s="3">
        <v>0.68421052631578905</v>
      </c>
      <c r="P174" s="3">
        <v>2.0188679245282999</v>
      </c>
    </row>
    <row r="175" spans="1:16" x14ac:dyDescent="0.3">
      <c r="A175" s="8" t="s">
        <v>16</v>
      </c>
      <c r="B175" s="8" t="s">
        <v>90</v>
      </c>
      <c r="C175" s="2">
        <v>2.9112081513828201E-3</v>
      </c>
      <c r="D175" s="2">
        <v>-6.9666182873729998E-2</v>
      </c>
      <c r="E175" s="2">
        <v>-3.1201248049921998E-3</v>
      </c>
      <c r="F175" s="2">
        <v>4.0688575899843503E-2</v>
      </c>
      <c r="G175" s="2">
        <v>9.1729323308270702E-2</v>
      </c>
      <c r="H175" s="2">
        <v>1.37741046831956E-2</v>
      </c>
      <c r="I175" s="2">
        <v>3.3967391304347803E-2</v>
      </c>
      <c r="J175" s="2">
        <v>1.7082785808147202E-2</v>
      </c>
      <c r="K175" s="2">
        <v>0.117571059431525</v>
      </c>
      <c r="L175" s="2">
        <v>0.131791907514451</v>
      </c>
      <c r="M175" s="2">
        <v>0.24310520939734401</v>
      </c>
      <c r="N175" s="2">
        <v>7.3952341824157802E-2</v>
      </c>
      <c r="O175" s="3">
        <v>0.68863049095607198</v>
      </c>
      <c r="P175" s="3">
        <v>1.0390015600624001</v>
      </c>
    </row>
    <row r="176" spans="1:16" x14ac:dyDescent="0.3">
      <c r="A176" s="8" t="s">
        <v>16</v>
      </c>
      <c r="B176" s="8" t="s">
        <v>91</v>
      </c>
      <c r="C176" s="2">
        <v>-0.14285714285714299</v>
      </c>
      <c r="D176" s="2">
        <v>0.33333333333333298</v>
      </c>
      <c r="E176" s="2">
        <v>-0.375</v>
      </c>
      <c r="F176" s="2">
        <v>0.4</v>
      </c>
      <c r="G176" s="2">
        <v>0.28571428571428598</v>
      </c>
      <c r="H176" s="2">
        <v>-0.33333333333333298</v>
      </c>
      <c r="I176" s="2">
        <v>0.83333333333333304</v>
      </c>
      <c r="J176" s="2">
        <v>-9.0909090909090898E-2</v>
      </c>
      <c r="K176" s="2">
        <v>-0.1</v>
      </c>
      <c r="L176" s="2">
        <v>0.66666666666666696</v>
      </c>
      <c r="M176" s="2">
        <v>0.46666666666666701</v>
      </c>
      <c r="N176" s="2">
        <v>-0.13636363636363599</v>
      </c>
      <c r="O176" s="3">
        <v>0.9</v>
      </c>
      <c r="P176" s="3">
        <v>1.375</v>
      </c>
    </row>
    <row r="177" spans="1:16" x14ac:dyDescent="0.3">
      <c r="A177" s="8" t="s">
        <v>16</v>
      </c>
      <c r="B177" s="8" t="s">
        <v>92</v>
      </c>
      <c r="C177" s="2">
        <v>2.4390243902439001E-2</v>
      </c>
      <c r="D177" s="2">
        <v>0</v>
      </c>
      <c r="E177" s="2">
        <v>9.5238095238095205E-2</v>
      </c>
      <c r="F177" s="2">
        <v>0.119565217391304</v>
      </c>
      <c r="G177" s="2">
        <v>9.7087378640776708E-3</v>
      </c>
      <c r="H177" s="2">
        <v>0.19230769230769201</v>
      </c>
      <c r="I177" s="2">
        <v>0.104838709677419</v>
      </c>
      <c r="J177" s="2">
        <v>0.226277372262774</v>
      </c>
      <c r="K177" s="2">
        <v>0.16666666666666699</v>
      </c>
      <c r="L177" s="2">
        <v>0.16326530612244899</v>
      </c>
      <c r="M177" s="2">
        <v>0.105263157894737</v>
      </c>
      <c r="N177" s="2">
        <v>0.15476190476190499</v>
      </c>
      <c r="O177" s="3">
        <v>0.73214285714285698</v>
      </c>
      <c r="P177" s="3">
        <v>2.46428571428571</v>
      </c>
    </row>
    <row r="178" spans="1:16" x14ac:dyDescent="0.3">
      <c r="A178" s="8" t="s">
        <v>16</v>
      </c>
      <c r="B178" s="8" t="s">
        <v>93</v>
      </c>
      <c r="C178" s="2">
        <v>-0.42857142857142899</v>
      </c>
      <c r="D178" s="2">
        <v>0.625</v>
      </c>
      <c r="E178" s="2">
        <v>0.38461538461538503</v>
      </c>
      <c r="F178" s="2">
        <v>-5.5555555555555601E-2</v>
      </c>
      <c r="G178" s="2">
        <v>0</v>
      </c>
      <c r="H178" s="2">
        <v>0.17647058823529399</v>
      </c>
      <c r="I178" s="2">
        <v>0.25</v>
      </c>
      <c r="J178" s="2">
        <v>-0.2</v>
      </c>
      <c r="K178" s="2">
        <v>0.3</v>
      </c>
      <c r="L178" s="2">
        <v>0.115384615384615</v>
      </c>
      <c r="M178" s="2">
        <v>0.13793103448275901</v>
      </c>
      <c r="N178" s="2">
        <v>-0.18181818181818199</v>
      </c>
      <c r="O178" s="3">
        <v>0.35</v>
      </c>
      <c r="P178" s="3">
        <v>1.07692307692308</v>
      </c>
    </row>
    <row r="179" spans="1:16" x14ac:dyDescent="0.3">
      <c r="A179" s="8" t="s">
        <v>16</v>
      </c>
      <c r="B179" s="8" t="s">
        <v>94</v>
      </c>
      <c r="C179" s="2">
        <v>-0.13043478260869601</v>
      </c>
      <c r="D179" s="2">
        <v>0.2</v>
      </c>
      <c r="E179" s="2">
        <v>-0.125</v>
      </c>
      <c r="F179" s="2">
        <v>0.238095238095238</v>
      </c>
      <c r="G179" s="2">
        <v>7.69230769230769E-2</v>
      </c>
      <c r="H179" s="2">
        <v>-3.5714285714285698E-2</v>
      </c>
      <c r="I179" s="2">
        <v>0.18518518518518501</v>
      </c>
      <c r="J179" s="2">
        <v>-3.125E-2</v>
      </c>
      <c r="K179" s="2">
        <v>0</v>
      </c>
      <c r="L179" s="2">
        <v>0.19354838709677399</v>
      </c>
      <c r="M179" s="2">
        <v>-5.4054054054054099E-2</v>
      </c>
      <c r="N179" s="2">
        <v>0.14285714285714299</v>
      </c>
      <c r="O179" s="3">
        <v>0.29032258064516098</v>
      </c>
      <c r="P179" s="3">
        <v>0.66666666666666696</v>
      </c>
    </row>
    <row r="180" spans="1:16" x14ac:dyDescent="0.3">
      <c r="A180" s="8" t="s">
        <v>16</v>
      </c>
      <c r="B180" s="8" t="s">
        <v>95</v>
      </c>
      <c r="C180" s="2">
        <v>2.2271714922049001E-2</v>
      </c>
      <c r="D180" s="2">
        <v>8.7145969498910701E-3</v>
      </c>
      <c r="E180" s="2">
        <v>-3.0237580993520499E-2</v>
      </c>
      <c r="F180" s="2">
        <v>0.11358574610244999</v>
      </c>
      <c r="G180" s="2">
        <v>3.2000000000000001E-2</v>
      </c>
      <c r="H180" s="2">
        <v>7.1705426356589094E-2</v>
      </c>
      <c r="I180" s="2">
        <v>6.8716094032549704E-2</v>
      </c>
      <c r="J180" s="2">
        <v>1.69204737732657E-2</v>
      </c>
      <c r="K180" s="2">
        <v>7.4875207986688896E-2</v>
      </c>
      <c r="L180" s="2">
        <v>2.4767801857585099E-2</v>
      </c>
      <c r="M180" s="2">
        <v>-2.5679758308157101E-2</v>
      </c>
      <c r="N180" s="2">
        <v>6.9767441860465101E-2</v>
      </c>
      <c r="O180" s="3">
        <v>0.14808652246256199</v>
      </c>
      <c r="P180" s="3">
        <v>0.49028077753779697</v>
      </c>
    </row>
    <row r="181" spans="1:16" x14ac:dyDescent="0.3">
      <c r="A181" s="8" t="s">
        <v>16</v>
      </c>
      <c r="B181" s="8" t="s">
        <v>96</v>
      </c>
      <c r="C181" s="2">
        <v>-8.8050314465408799E-2</v>
      </c>
      <c r="D181" s="2">
        <v>2.7586206896551699E-2</v>
      </c>
      <c r="E181" s="2">
        <v>-2.01342281879195E-2</v>
      </c>
      <c r="F181" s="2">
        <v>0</v>
      </c>
      <c r="G181" s="2">
        <v>-6.8493150684931503E-2</v>
      </c>
      <c r="H181" s="2">
        <v>-1.4705882352941201E-2</v>
      </c>
      <c r="I181" s="2">
        <v>-8.9552238805970102E-2</v>
      </c>
      <c r="J181" s="2">
        <v>0.204918032786885</v>
      </c>
      <c r="K181" s="2">
        <v>6.1224489795918401E-2</v>
      </c>
      <c r="L181" s="2">
        <v>0.102564102564103</v>
      </c>
      <c r="M181" s="2">
        <v>-5.8139534883720902E-2</v>
      </c>
      <c r="N181" s="2">
        <v>0</v>
      </c>
      <c r="O181" s="3">
        <v>0.102040816326531</v>
      </c>
      <c r="P181" s="3">
        <v>8.7248322147651006E-2</v>
      </c>
    </row>
    <row r="182" spans="1:16" x14ac:dyDescent="0.3">
      <c r="A182" s="8" t="s">
        <v>16</v>
      </c>
      <c r="B182" s="8" t="s">
        <v>97</v>
      </c>
      <c r="C182" s="2">
        <v>-0.05</v>
      </c>
      <c r="D182" s="2">
        <v>0</v>
      </c>
      <c r="E182" s="2">
        <v>0</v>
      </c>
      <c r="F182" s="2">
        <v>-0.105263157894737</v>
      </c>
      <c r="G182" s="2">
        <v>5.8823529411764698E-2</v>
      </c>
      <c r="H182" s="2">
        <v>-0.16666666666666699</v>
      </c>
      <c r="I182" s="2">
        <v>6.6666666666666693E-2</v>
      </c>
      <c r="J182" s="2">
        <v>0</v>
      </c>
      <c r="K182" s="2">
        <v>0.1875</v>
      </c>
      <c r="L182" s="2">
        <v>0.157894736842105</v>
      </c>
      <c r="M182" s="2">
        <v>0.27272727272727298</v>
      </c>
      <c r="N182" s="2">
        <v>-0.214285714285714</v>
      </c>
      <c r="O182" s="3">
        <v>0.375</v>
      </c>
      <c r="P182" s="3">
        <v>0.157894736842105</v>
      </c>
    </row>
    <row r="183" spans="1:16" x14ac:dyDescent="0.3">
      <c r="A183" s="8" t="s">
        <v>16</v>
      </c>
      <c r="B183" s="8" t="s">
        <v>98</v>
      </c>
      <c r="C183" s="2">
        <v>-1.8018018018018001E-2</v>
      </c>
      <c r="D183" s="2">
        <v>6.4220183486238494E-2</v>
      </c>
      <c r="E183" s="2">
        <v>5.1724137931034503E-2</v>
      </c>
      <c r="F183" s="2">
        <v>2.4590163934426201E-2</v>
      </c>
      <c r="G183" s="2">
        <v>7.1999999999999995E-2</v>
      </c>
      <c r="H183" s="2">
        <v>0.119402985074627</v>
      </c>
      <c r="I183" s="2">
        <v>0.25333333333333302</v>
      </c>
      <c r="J183" s="2">
        <v>0.111702127659574</v>
      </c>
      <c r="K183" s="2">
        <v>0.143540669856459</v>
      </c>
      <c r="L183" s="2">
        <v>0.14644351464435101</v>
      </c>
      <c r="M183" s="2">
        <v>0.105839416058394</v>
      </c>
      <c r="N183" s="2">
        <v>7.9207920792079195E-2</v>
      </c>
      <c r="O183" s="3">
        <v>0.56459330143540698</v>
      </c>
      <c r="P183" s="3">
        <v>1.8189655172413799</v>
      </c>
    </row>
    <row r="184" spans="1:16" x14ac:dyDescent="0.3">
      <c r="A184" s="8" t="s">
        <v>16</v>
      </c>
      <c r="B184" s="8" t="s">
        <v>99</v>
      </c>
      <c r="C184" s="2">
        <v>-5.1546391752577303E-2</v>
      </c>
      <c r="D184" s="2">
        <v>-5.4347826086956499E-2</v>
      </c>
      <c r="E184" s="2">
        <v>-0.14942528735632199</v>
      </c>
      <c r="F184" s="2">
        <v>5.4054054054054099E-2</v>
      </c>
      <c r="G184" s="2">
        <v>-0.16666666666666699</v>
      </c>
      <c r="H184" s="2">
        <v>-9.2307692307692299E-2</v>
      </c>
      <c r="I184" s="2">
        <v>-6.7796610169491497E-2</v>
      </c>
      <c r="J184" s="2">
        <v>0</v>
      </c>
      <c r="K184" s="2">
        <v>0.163636363636364</v>
      </c>
      <c r="L184" s="2">
        <v>-7.8125E-2</v>
      </c>
      <c r="M184" s="2">
        <v>-3.3898305084745797E-2</v>
      </c>
      <c r="N184" s="2">
        <v>7.0175438596491196E-2</v>
      </c>
      <c r="O184" s="3">
        <v>0.109090909090909</v>
      </c>
      <c r="P184" s="3">
        <v>-0.29885057471264398</v>
      </c>
    </row>
    <row r="185" spans="1:16" x14ac:dyDescent="0.3">
      <c r="A185" s="8" t="s">
        <v>16</v>
      </c>
      <c r="B185" s="8" t="s">
        <v>100</v>
      </c>
      <c r="C185" s="2">
        <v>2.1739130434782601E-2</v>
      </c>
      <c r="D185" s="2">
        <v>-0.164893617021277</v>
      </c>
      <c r="E185" s="2">
        <v>-1.9108280254777101E-2</v>
      </c>
      <c r="F185" s="2">
        <v>0</v>
      </c>
      <c r="G185" s="2">
        <v>-5.1948051948052E-2</v>
      </c>
      <c r="H185" s="2">
        <v>-0.116438356164384</v>
      </c>
      <c r="I185" s="2">
        <v>6.2015503875968998E-2</v>
      </c>
      <c r="J185" s="2">
        <v>4.3795620437956199E-2</v>
      </c>
      <c r="K185" s="2">
        <v>-2.7972027972028E-2</v>
      </c>
      <c r="L185" s="2">
        <v>7.9136690647481994E-2</v>
      </c>
      <c r="M185" s="2">
        <v>0</v>
      </c>
      <c r="N185" s="2">
        <v>-0.04</v>
      </c>
      <c r="O185" s="3">
        <v>6.9930069930069904E-3</v>
      </c>
      <c r="P185" s="3">
        <v>-8.2802547770700605E-2</v>
      </c>
    </row>
    <row r="186" spans="1:16" x14ac:dyDescent="0.3">
      <c r="A186" s="8" t="s">
        <v>17</v>
      </c>
      <c r="B186" s="8" t="s">
        <v>89</v>
      </c>
      <c r="C186" s="2">
        <v>2.68817204301075E-2</v>
      </c>
      <c r="D186" s="2">
        <v>-0.13612565445026201</v>
      </c>
      <c r="E186" s="2">
        <v>-0.13939393939393899</v>
      </c>
      <c r="F186" s="2">
        <v>3.5211267605633798E-2</v>
      </c>
      <c r="G186" s="2">
        <v>6.8027210884353704E-3</v>
      </c>
      <c r="H186" s="2">
        <v>0.114864864864865</v>
      </c>
      <c r="I186" s="2">
        <v>0.27878787878787897</v>
      </c>
      <c r="J186" s="2">
        <v>0.14691943127962101</v>
      </c>
      <c r="K186" s="2">
        <v>-0.15289256198347101</v>
      </c>
      <c r="L186" s="2">
        <v>-0.180487804878049</v>
      </c>
      <c r="M186" s="2">
        <v>-0.31547619047619002</v>
      </c>
      <c r="N186" s="2">
        <v>-0.13043478260869601</v>
      </c>
      <c r="O186" s="3">
        <v>-0.58677685950413205</v>
      </c>
      <c r="P186" s="3">
        <v>-0.39393939393939398</v>
      </c>
    </row>
    <row r="187" spans="1:16" x14ac:dyDescent="0.3">
      <c r="A187" s="8" t="s">
        <v>17</v>
      </c>
      <c r="B187" s="8" t="s">
        <v>90</v>
      </c>
      <c r="C187" s="2">
        <v>-8.8082901554404097E-2</v>
      </c>
      <c r="D187" s="2">
        <v>-0.17556818181818201</v>
      </c>
      <c r="E187" s="2">
        <v>-0.36457615437629198</v>
      </c>
      <c r="F187" s="2">
        <v>-0.13123644251626901</v>
      </c>
      <c r="G187" s="2">
        <v>8.4893882646691607E-2</v>
      </c>
      <c r="H187" s="2">
        <v>0.255466052934407</v>
      </c>
      <c r="I187" s="2">
        <v>0.397800183318057</v>
      </c>
      <c r="J187" s="2">
        <v>0.48262295081967199</v>
      </c>
      <c r="K187" s="2">
        <v>0.30163644405130502</v>
      </c>
      <c r="L187" s="2">
        <v>0.25450220863064899</v>
      </c>
      <c r="M187" s="2">
        <v>0.54956663055254595</v>
      </c>
      <c r="N187" s="2">
        <v>0.53836741828351697</v>
      </c>
      <c r="O187" s="3">
        <v>2.8925254312251201</v>
      </c>
      <c r="P187" s="3">
        <v>5.0654720882150199</v>
      </c>
    </row>
    <row r="188" spans="1:16" x14ac:dyDescent="0.3">
      <c r="A188" s="8" t="s">
        <v>17</v>
      </c>
      <c r="B188" s="8" t="s">
        <v>91</v>
      </c>
      <c r="C188" s="2">
        <v>-0.25</v>
      </c>
      <c r="D188" s="2">
        <v>-0.22222222222222199</v>
      </c>
      <c r="E188" s="2">
        <v>0</v>
      </c>
      <c r="F188" s="2">
        <v>-0.14285714285714299</v>
      </c>
      <c r="G188" s="2">
        <v>0</v>
      </c>
      <c r="H188" s="2">
        <v>-0.16666666666666699</v>
      </c>
      <c r="I188" s="2">
        <v>-0.2</v>
      </c>
      <c r="J188" s="2">
        <v>0.25</v>
      </c>
      <c r="K188" s="2">
        <v>0</v>
      </c>
      <c r="L188" s="2">
        <v>-0.2</v>
      </c>
      <c r="M188" s="2">
        <v>0</v>
      </c>
      <c r="N188" s="2">
        <v>1.25</v>
      </c>
      <c r="O188" s="3">
        <v>0.8</v>
      </c>
      <c r="P188" s="3">
        <v>0.28571428571428598</v>
      </c>
    </row>
    <row r="189" spans="1:16" x14ac:dyDescent="0.3">
      <c r="A189" s="8" t="s">
        <v>17</v>
      </c>
      <c r="B189" s="8" t="s">
        <v>92</v>
      </c>
      <c r="C189" s="2">
        <v>-6.7500000000000004E-2</v>
      </c>
      <c r="D189" s="2">
        <v>-0.16621983914209101</v>
      </c>
      <c r="E189" s="2">
        <v>-0.353697749196141</v>
      </c>
      <c r="F189" s="2">
        <v>-8.9552238805970102E-2</v>
      </c>
      <c r="G189" s="2">
        <v>8.1967213114754106E-2</v>
      </c>
      <c r="H189" s="2">
        <v>0.45454545454545497</v>
      </c>
      <c r="I189" s="2">
        <v>1.5763888888888899</v>
      </c>
      <c r="J189" s="2">
        <v>0.184636118598383</v>
      </c>
      <c r="K189" s="2">
        <v>0.19226393629124</v>
      </c>
      <c r="L189" s="2">
        <v>-7.63358778625954E-3</v>
      </c>
      <c r="M189" s="2">
        <v>0.228846153846154</v>
      </c>
      <c r="N189" s="2">
        <v>0.49374021909233201</v>
      </c>
      <c r="O189" s="3">
        <v>1.17178612059158</v>
      </c>
      <c r="P189" s="3">
        <v>5.1382636655948604</v>
      </c>
    </row>
    <row r="190" spans="1:16" x14ac:dyDescent="0.3">
      <c r="A190" s="8" t="s">
        <v>17</v>
      </c>
      <c r="B190" s="8" t="s">
        <v>93</v>
      </c>
      <c r="C190" s="2">
        <v>-7.1428571428571397E-2</v>
      </c>
      <c r="D190" s="2">
        <v>0.15384615384615399</v>
      </c>
      <c r="E190" s="2">
        <v>-0.33333333333333298</v>
      </c>
      <c r="F190" s="2">
        <v>0</v>
      </c>
      <c r="G190" s="2">
        <v>-0.4</v>
      </c>
      <c r="H190" s="2">
        <v>0.83333333333333304</v>
      </c>
      <c r="I190" s="2">
        <v>0.18181818181818199</v>
      </c>
      <c r="J190" s="2">
        <v>7.69230769230769E-2</v>
      </c>
      <c r="K190" s="2">
        <v>-0.214285714285714</v>
      </c>
      <c r="L190" s="2">
        <v>0.36363636363636398</v>
      </c>
      <c r="M190" s="2">
        <v>-0.2</v>
      </c>
      <c r="N190" s="2">
        <v>-0.25</v>
      </c>
      <c r="O190" s="3">
        <v>-0.35714285714285698</v>
      </c>
      <c r="P190" s="3">
        <v>-0.4</v>
      </c>
    </row>
    <row r="191" spans="1:16" x14ac:dyDescent="0.3">
      <c r="A191" s="8" t="s">
        <v>17</v>
      </c>
      <c r="B191" s="8" t="s">
        <v>94</v>
      </c>
      <c r="C191" s="2">
        <v>-6.9767441860465101E-2</v>
      </c>
      <c r="D191" s="2">
        <v>-0.1875</v>
      </c>
      <c r="E191" s="2">
        <v>-0.32307692307692298</v>
      </c>
      <c r="F191" s="2">
        <v>-0.39772727272727298</v>
      </c>
      <c r="G191" s="2">
        <v>0.20754716981132099</v>
      </c>
      <c r="H191" s="2">
        <v>0.15625</v>
      </c>
      <c r="I191" s="2">
        <v>0.41891891891891903</v>
      </c>
      <c r="J191" s="2">
        <v>0.44761904761904803</v>
      </c>
      <c r="K191" s="2">
        <v>0.13815789473684201</v>
      </c>
      <c r="L191" s="2">
        <v>-0.12716763005780299</v>
      </c>
      <c r="M191" s="2">
        <v>0.41059602649006599</v>
      </c>
      <c r="N191" s="2">
        <v>8.9201877934272297E-2</v>
      </c>
      <c r="O191" s="3">
        <v>0.52631578947368396</v>
      </c>
      <c r="P191" s="3">
        <v>0.78461538461538505</v>
      </c>
    </row>
    <row r="192" spans="1:16" x14ac:dyDescent="0.3">
      <c r="A192" s="8" t="s">
        <v>17</v>
      </c>
      <c r="B192" s="8" t="s">
        <v>95</v>
      </c>
      <c r="C192" s="2">
        <v>-0.120098039215686</v>
      </c>
      <c r="D192" s="2">
        <v>-0.245125348189415</v>
      </c>
      <c r="E192" s="2">
        <v>-0.29520295202952002</v>
      </c>
      <c r="F192" s="2">
        <v>-0.130890052356021</v>
      </c>
      <c r="G192" s="2">
        <v>2.40963855421687E-2</v>
      </c>
      <c r="H192" s="2">
        <v>-9.41176470588235E-2</v>
      </c>
      <c r="I192" s="2">
        <v>0.12987012987013</v>
      </c>
      <c r="J192" s="2">
        <v>9.1954022988505704E-2</v>
      </c>
      <c r="K192" s="2">
        <v>0</v>
      </c>
      <c r="L192" s="2">
        <v>-6.3157894736842093E-2</v>
      </c>
      <c r="M192" s="2">
        <v>-5.6179775280898903E-2</v>
      </c>
      <c r="N192" s="2">
        <v>8.9285714285714302E-2</v>
      </c>
      <c r="O192" s="3">
        <v>-3.6842105263157898E-2</v>
      </c>
      <c r="P192" s="3">
        <v>-0.32472324723247198</v>
      </c>
    </row>
    <row r="193" spans="1:16" x14ac:dyDescent="0.3">
      <c r="A193" s="8" t="s">
        <v>17</v>
      </c>
      <c r="B193" s="8" t="s">
        <v>96</v>
      </c>
      <c r="C193" s="2">
        <v>-0.111828588200763</v>
      </c>
      <c r="D193" s="2">
        <v>-9.9471249173826798E-2</v>
      </c>
      <c r="E193" s="2">
        <v>-0.394495412844037</v>
      </c>
      <c r="F193" s="2">
        <v>-0.35939393939393899</v>
      </c>
      <c r="G193" s="2">
        <v>-2.8382213812677401E-2</v>
      </c>
      <c r="H193" s="2">
        <v>-4.77117818889971E-2</v>
      </c>
      <c r="I193" s="2">
        <v>5.82822085889571E-2</v>
      </c>
      <c r="J193" s="2">
        <v>0.15265700483091801</v>
      </c>
      <c r="K193" s="2">
        <v>1.34115674769489E-2</v>
      </c>
      <c r="L193" s="2">
        <v>-0.16542597187758501</v>
      </c>
      <c r="M193" s="2">
        <v>0.21209117938552999</v>
      </c>
      <c r="N193" s="2">
        <v>0.262469337694195</v>
      </c>
      <c r="O193" s="3">
        <v>0.29421626152556601</v>
      </c>
      <c r="P193" s="3">
        <v>-0.43339449541284403</v>
      </c>
    </row>
    <row r="194" spans="1:16" x14ac:dyDescent="0.3">
      <c r="A194" s="8" t="s">
        <v>17</v>
      </c>
      <c r="B194" s="8" t="s">
        <v>97</v>
      </c>
      <c r="C194" s="2">
        <v>-2.1739130434782601E-2</v>
      </c>
      <c r="D194" s="2">
        <v>2.2222222222222199E-2</v>
      </c>
      <c r="E194" s="2">
        <v>-0.41304347826087001</v>
      </c>
      <c r="F194" s="2">
        <v>-0.11111111111111099</v>
      </c>
      <c r="G194" s="2">
        <v>0.45833333333333298</v>
      </c>
      <c r="H194" s="2">
        <v>-0.45714285714285702</v>
      </c>
      <c r="I194" s="2">
        <v>-0.105263157894737</v>
      </c>
      <c r="J194" s="2">
        <v>0.52941176470588203</v>
      </c>
      <c r="K194" s="2">
        <v>-3.8461538461538498E-2</v>
      </c>
      <c r="L194" s="2">
        <v>-0.08</v>
      </c>
      <c r="M194" s="2">
        <v>4.3478260869565202E-2</v>
      </c>
      <c r="N194" s="2">
        <v>0.33333333333333298</v>
      </c>
      <c r="O194" s="3">
        <v>0.230769230769231</v>
      </c>
      <c r="P194" s="3">
        <v>-0.30434782608695699</v>
      </c>
    </row>
    <row r="195" spans="1:16" x14ac:dyDescent="0.3">
      <c r="A195" s="8" t="s">
        <v>17</v>
      </c>
      <c r="B195" s="8" t="s">
        <v>98</v>
      </c>
      <c r="C195" s="2">
        <v>-2.4336283185840701E-2</v>
      </c>
      <c r="D195" s="2">
        <v>-0.17006802721088399</v>
      </c>
      <c r="E195" s="2">
        <v>-0.314207650273224</v>
      </c>
      <c r="F195" s="2">
        <v>-0.115537848605578</v>
      </c>
      <c r="G195" s="2">
        <v>0.135135135135135</v>
      </c>
      <c r="H195" s="2">
        <v>0.74206349206349198</v>
      </c>
      <c r="I195" s="2">
        <v>0.83826879271070598</v>
      </c>
      <c r="J195" s="2">
        <v>0.14498141263940501</v>
      </c>
      <c r="K195" s="2">
        <v>0.32251082251082303</v>
      </c>
      <c r="L195" s="2">
        <v>-0.101472995090016</v>
      </c>
      <c r="M195" s="2">
        <v>0.46721311475409799</v>
      </c>
      <c r="N195" s="2">
        <v>0.26319056486654302</v>
      </c>
      <c r="O195" s="3">
        <v>1.2023809523809501</v>
      </c>
      <c r="P195" s="3">
        <v>4.5601092896174897</v>
      </c>
    </row>
    <row r="196" spans="1:16" x14ac:dyDescent="0.3">
      <c r="A196" s="8" t="s">
        <v>17</v>
      </c>
      <c r="B196" s="8" t="s">
        <v>99</v>
      </c>
      <c r="C196" s="2">
        <v>-0.218978102189781</v>
      </c>
      <c r="D196" s="2">
        <v>-0.467289719626168</v>
      </c>
      <c r="E196" s="2">
        <v>-0.59064327485380097</v>
      </c>
      <c r="F196" s="2">
        <v>-0.27142857142857102</v>
      </c>
      <c r="G196" s="2">
        <v>-0.17647058823529399</v>
      </c>
      <c r="H196" s="2">
        <v>-0.119047619047619</v>
      </c>
      <c r="I196" s="2">
        <v>-5.4054054054054099E-2</v>
      </c>
      <c r="J196" s="2">
        <v>-0.114285714285714</v>
      </c>
      <c r="K196" s="2">
        <v>-9.6774193548387094E-2</v>
      </c>
      <c r="L196" s="2">
        <v>-0.25</v>
      </c>
      <c r="M196" s="2">
        <v>-4.7619047619047603E-2</v>
      </c>
      <c r="N196" s="2">
        <v>-0.05</v>
      </c>
      <c r="O196" s="3">
        <v>-0.38709677419354799</v>
      </c>
      <c r="P196" s="3">
        <v>-0.88888888888888895</v>
      </c>
    </row>
    <row r="197" spans="1:16" x14ac:dyDescent="0.3">
      <c r="A197" s="8" t="s">
        <v>17</v>
      </c>
      <c r="B197" s="8" t="s">
        <v>100</v>
      </c>
      <c r="C197" s="2">
        <v>-0.27982954545454503</v>
      </c>
      <c r="D197" s="2">
        <v>-0.44773175542406302</v>
      </c>
      <c r="E197" s="2">
        <v>-0.55714285714285705</v>
      </c>
      <c r="F197" s="2">
        <v>-0.34946236559139798</v>
      </c>
      <c r="G197" s="2">
        <v>-0.14462809917355399</v>
      </c>
      <c r="H197" s="2">
        <v>0.15458937198067599</v>
      </c>
      <c r="I197" s="2">
        <v>0.40585774058577401</v>
      </c>
      <c r="J197" s="2">
        <v>0.21726190476190499</v>
      </c>
      <c r="K197" s="2">
        <v>0.232273838630807</v>
      </c>
      <c r="L197" s="2">
        <v>2.7777777777777801E-2</v>
      </c>
      <c r="M197" s="2">
        <v>0.138996138996139</v>
      </c>
      <c r="N197" s="2">
        <v>0.169491525423729</v>
      </c>
      <c r="O197" s="3">
        <v>0.68704156479217604</v>
      </c>
      <c r="P197" s="3">
        <v>-0.17857142857142899</v>
      </c>
    </row>
    <row r="198" spans="1:16" x14ac:dyDescent="0.3">
      <c r="A198" s="11" t="s">
        <v>18</v>
      </c>
      <c r="B198" s="11" t="s">
        <v>18</v>
      </c>
      <c r="C198" s="3">
        <v>1.15360369825594E-2</v>
      </c>
      <c r="D198" s="3">
        <v>-5.1330522029954903E-2</v>
      </c>
      <c r="E198" s="3">
        <v>-5.4633441359376402E-2</v>
      </c>
      <c r="F198" s="3">
        <v>-2.5478887267505199E-3</v>
      </c>
      <c r="G198" s="3">
        <v>5.84028051923925E-2</v>
      </c>
      <c r="H198" s="3">
        <v>5.7505814208609403E-2</v>
      </c>
      <c r="I198" s="3">
        <v>0.108570717234797</v>
      </c>
      <c r="J198" s="3">
        <v>9.9715526276388702E-2</v>
      </c>
      <c r="K198" s="3">
        <v>8.4734513274336301E-2</v>
      </c>
      <c r="L198" s="3">
        <v>0.106339917475957</v>
      </c>
      <c r="M198" s="3">
        <v>0.14414963767602099</v>
      </c>
      <c r="N198" s="3">
        <v>8.0178974244565104E-2</v>
      </c>
      <c r="O198" s="3">
        <v>0.48316882232811398</v>
      </c>
      <c r="P198" s="3">
        <v>0.90836033984409204</v>
      </c>
    </row>
    <row r="199" spans="1:16" x14ac:dyDescent="0.3">
      <c r="A199" s="15"/>
      <c r="B199" s="15"/>
    </row>
    <row r="200" spans="1:16" x14ac:dyDescent="0.3">
      <c r="A200" s="13" t="s">
        <v>42</v>
      </c>
      <c r="B200" s="15"/>
    </row>
    <row r="201" spans="1:16" x14ac:dyDescent="0.3">
      <c r="A201" s="14" t="s">
        <v>43</v>
      </c>
      <c r="B201" s="15"/>
    </row>
    <row r="202" spans="1:16" x14ac:dyDescent="0.3">
      <c r="A202" s="14" t="s">
        <v>44</v>
      </c>
      <c r="B202" s="15"/>
    </row>
    <row r="203" spans="1:16" x14ac:dyDescent="0.3">
      <c r="A203" s="14" t="s">
        <v>102</v>
      </c>
      <c r="B203" s="15"/>
    </row>
    <row r="204" spans="1:16" x14ac:dyDescent="0.3">
      <c r="A204" s="14" t="s">
        <v>45</v>
      </c>
      <c r="B204" s="15"/>
    </row>
    <row r="205" spans="1:16" x14ac:dyDescent="0.3">
      <c r="A205" s="14" t="s">
        <v>46</v>
      </c>
      <c r="B205" s="15"/>
    </row>
    <row r="206" spans="1:16" x14ac:dyDescent="0.3">
      <c r="A206" s="14" t="s">
        <v>47</v>
      </c>
      <c r="B206" s="15"/>
    </row>
    <row r="207" spans="1:16" x14ac:dyDescent="0.3">
      <c r="A207" s="15"/>
      <c r="B207" s="15"/>
    </row>
    <row r="208" spans="1:16"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72:O72"/>
    <mergeCell ref="C136:N13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183</v>
      </c>
      <c r="B1" s="15"/>
    </row>
    <row r="2" spans="1:15" ht="15.6" x14ac:dyDescent="0.3">
      <c r="A2" s="12" t="s">
        <v>176</v>
      </c>
      <c r="B2" s="15"/>
    </row>
    <row r="3" spans="1:15" ht="15.6" x14ac:dyDescent="0.3">
      <c r="A3" s="12" t="s">
        <v>35</v>
      </c>
      <c r="B3" s="15"/>
    </row>
    <row r="4" spans="1:15" ht="15.6" x14ac:dyDescent="0.3">
      <c r="A4" s="12" t="s">
        <v>113</v>
      </c>
      <c r="B4" s="15"/>
    </row>
    <row r="5" spans="1:15" x14ac:dyDescent="0.3">
      <c r="A5" s="15"/>
      <c r="B5" s="15"/>
    </row>
    <row r="6" spans="1:15" x14ac:dyDescent="0.3">
      <c r="A6" s="16" t="str">
        <f>HYPERLINK("#'Table of contents'!A52",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103</v>
      </c>
      <c r="C9" s="1">
        <v>505</v>
      </c>
      <c r="D9" s="1">
        <v>576</v>
      </c>
      <c r="E9" s="1">
        <v>642</v>
      </c>
      <c r="F9" s="1">
        <v>696</v>
      </c>
      <c r="G9" s="1">
        <v>759</v>
      </c>
      <c r="H9" s="1">
        <v>823</v>
      </c>
      <c r="I9" s="1">
        <v>944</v>
      </c>
      <c r="J9" s="1">
        <v>1068</v>
      </c>
      <c r="K9" s="1">
        <v>1128</v>
      </c>
      <c r="L9" s="1">
        <v>1406</v>
      </c>
      <c r="M9" s="1">
        <v>1937</v>
      </c>
      <c r="N9" s="1">
        <v>2468</v>
      </c>
      <c r="O9" s="1">
        <v>2570</v>
      </c>
    </row>
    <row r="10" spans="1:15" x14ac:dyDescent="0.3">
      <c r="A10" s="7" t="s">
        <v>13</v>
      </c>
      <c r="B10" s="7" t="s">
        <v>104</v>
      </c>
      <c r="C10" s="1">
        <v>5393</v>
      </c>
      <c r="D10" s="1">
        <v>5962</v>
      </c>
      <c r="E10" s="1">
        <v>6184</v>
      </c>
      <c r="F10" s="1">
        <v>6390</v>
      </c>
      <c r="G10" s="1">
        <v>6636</v>
      </c>
      <c r="H10" s="1">
        <v>7430</v>
      </c>
      <c r="I10" s="1">
        <v>8205</v>
      </c>
      <c r="J10" s="1">
        <v>9219</v>
      </c>
      <c r="K10" s="1">
        <v>9821</v>
      </c>
      <c r="L10" s="1">
        <v>10498</v>
      </c>
      <c r="M10" s="1">
        <v>12334</v>
      </c>
      <c r="N10" s="1">
        <v>14028</v>
      </c>
      <c r="O10" s="1">
        <v>14541</v>
      </c>
    </row>
    <row r="11" spans="1:15" x14ac:dyDescent="0.3">
      <c r="A11" s="7" t="s">
        <v>13</v>
      </c>
      <c r="B11" s="7" t="s">
        <v>105</v>
      </c>
      <c r="C11" s="1">
        <v>2894</v>
      </c>
      <c r="D11" s="1">
        <v>3029</v>
      </c>
      <c r="E11" s="1">
        <v>2975</v>
      </c>
      <c r="F11" s="1">
        <v>3061</v>
      </c>
      <c r="G11" s="1">
        <v>3182</v>
      </c>
      <c r="H11" s="1">
        <v>3561</v>
      </c>
      <c r="I11" s="1">
        <v>3978</v>
      </c>
      <c r="J11" s="1">
        <v>4567</v>
      </c>
      <c r="K11" s="1">
        <v>5132</v>
      </c>
      <c r="L11" s="1">
        <v>5711</v>
      </c>
      <c r="M11" s="1">
        <v>6818</v>
      </c>
      <c r="N11" s="1">
        <v>7965</v>
      </c>
      <c r="O11" s="1">
        <v>8331</v>
      </c>
    </row>
    <row r="12" spans="1:15" x14ac:dyDescent="0.3">
      <c r="A12" s="7" t="s">
        <v>13</v>
      </c>
      <c r="B12" s="7" t="s">
        <v>106</v>
      </c>
      <c r="C12" s="1">
        <v>137</v>
      </c>
      <c r="D12" s="1">
        <v>156</v>
      </c>
      <c r="E12" s="1">
        <v>158</v>
      </c>
      <c r="F12" s="1">
        <v>159</v>
      </c>
      <c r="G12" s="1">
        <v>162</v>
      </c>
      <c r="H12" s="1">
        <v>172</v>
      </c>
      <c r="I12" s="1">
        <v>186</v>
      </c>
      <c r="J12" s="1">
        <v>209</v>
      </c>
      <c r="K12" s="1">
        <v>234</v>
      </c>
      <c r="L12" s="1">
        <v>214</v>
      </c>
      <c r="M12" s="1">
        <v>247</v>
      </c>
      <c r="N12" s="1">
        <v>248</v>
      </c>
      <c r="O12" s="1">
        <v>262</v>
      </c>
    </row>
    <row r="13" spans="1:15" x14ac:dyDescent="0.3">
      <c r="A13" s="7" t="s">
        <v>13</v>
      </c>
      <c r="B13" s="7" t="s">
        <v>107</v>
      </c>
      <c r="C13" s="1">
        <v>4506</v>
      </c>
      <c r="D13" s="1">
        <v>4950</v>
      </c>
      <c r="E13" s="1">
        <v>5230</v>
      </c>
      <c r="F13" s="1">
        <v>5547</v>
      </c>
      <c r="G13" s="1">
        <v>5995</v>
      </c>
      <c r="H13" s="1">
        <v>6743</v>
      </c>
      <c r="I13" s="1">
        <v>7757</v>
      </c>
      <c r="J13" s="1">
        <v>9420</v>
      </c>
      <c r="K13" s="1">
        <v>10922</v>
      </c>
      <c r="L13" s="1">
        <v>12847</v>
      </c>
      <c r="M13" s="1">
        <v>15675</v>
      </c>
      <c r="N13" s="1">
        <v>18859</v>
      </c>
      <c r="O13" s="1">
        <v>20188</v>
      </c>
    </row>
    <row r="14" spans="1:15" x14ac:dyDescent="0.3">
      <c r="A14" s="7" t="s">
        <v>13</v>
      </c>
      <c r="B14" s="7" t="s">
        <v>108</v>
      </c>
      <c r="C14" s="1">
        <v>156</v>
      </c>
      <c r="D14" s="1">
        <v>181</v>
      </c>
      <c r="E14" s="1">
        <v>191</v>
      </c>
      <c r="F14" s="1">
        <v>208</v>
      </c>
      <c r="G14" s="1">
        <v>204</v>
      </c>
      <c r="H14" s="1">
        <v>237</v>
      </c>
      <c r="I14" s="1">
        <v>253</v>
      </c>
      <c r="J14" s="1">
        <v>299</v>
      </c>
      <c r="K14" s="1">
        <v>332</v>
      </c>
      <c r="L14" s="1">
        <v>340</v>
      </c>
      <c r="M14" s="1">
        <v>465</v>
      </c>
      <c r="N14" s="1">
        <v>522</v>
      </c>
      <c r="O14" s="1">
        <v>515</v>
      </c>
    </row>
    <row r="15" spans="1:15" x14ac:dyDescent="0.3">
      <c r="A15" s="7" t="s">
        <v>13</v>
      </c>
      <c r="B15" s="7" t="s">
        <v>17</v>
      </c>
      <c r="C15" s="1">
        <v>256</v>
      </c>
      <c r="D15" s="1">
        <v>280</v>
      </c>
      <c r="E15" s="1">
        <v>290</v>
      </c>
      <c r="F15" s="1">
        <v>302</v>
      </c>
      <c r="G15" s="1">
        <v>331</v>
      </c>
      <c r="H15" s="1">
        <v>361</v>
      </c>
      <c r="I15" s="1">
        <v>382</v>
      </c>
      <c r="J15" s="1">
        <v>423</v>
      </c>
      <c r="K15" s="1">
        <v>447</v>
      </c>
      <c r="L15" s="1">
        <v>446</v>
      </c>
      <c r="M15" s="1">
        <v>533</v>
      </c>
      <c r="N15" s="1">
        <v>607</v>
      </c>
      <c r="O15" s="1">
        <v>618</v>
      </c>
    </row>
    <row r="16" spans="1:15" x14ac:dyDescent="0.3">
      <c r="A16" s="7" t="s">
        <v>13</v>
      </c>
      <c r="B16" s="7" t="s">
        <v>109</v>
      </c>
      <c r="C16" s="1">
        <v>3009</v>
      </c>
      <c r="D16" s="1">
        <v>3611</v>
      </c>
      <c r="E16" s="1">
        <v>3818</v>
      </c>
      <c r="F16" s="1">
        <v>4300</v>
      </c>
      <c r="G16" s="1">
        <v>4681</v>
      </c>
      <c r="H16" s="1">
        <v>5428</v>
      </c>
      <c r="I16" s="1">
        <v>5869</v>
      </c>
      <c r="J16" s="1">
        <v>6634</v>
      </c>
      <c r="K16" s="1">
        <v>7530</v>
      </c>
      <c r="L16" s="1">
        <v>7808</v>
      </c>
      <c r="M16" s="1">
        <v>8749</v>
      </c>
      <c r="N16" s="1">
        <v>9393</v>
      </c>
      <c r="O16" s="1">
        <v>9315</v>
      </c>
    </row>
    <row r="17" spans="1:15" x14ac:dyDescent="0.3">
      <c r="A17" s="7" t="s">
        <v>13</v>
      </c>
      <c r="B17" s="7" t="s">
        <v>110</v>
      </c>
      <c r="C17" s="1">
        <v>1688</v>
      </c>
      <c r="D17" s="1">
        <v>1962</v>
      </c>
      <c r="E17" s="1">
        <v>2049</v>
      </c>
      <c r="F17" s="1">
        <v>2137</v>
      </c>
      <c r="G17" s="1">
        <v>2323</v>
      </c>
      <c r="H17" s="1">
        <v>2490</v>
      </c>
      <c r="I17" s="1">
        <v>2543</v>
      </c>
      <c r="J17" s="1">
        <v>2750</v>
      </c>
      <c r="K17" s="1">
        <v>2888</v>
      </c>
      <c r="L17" s="1">
        <v>2940</v>
      </c>
      <c r="M17" s="1">
        <v>3415</v>
      </c>
      <c r="N17" s="1">
        <v>3744</v>
      </c>
      <c r="O17" s="1">
        <v>3802</v>
      </c>
    </row>
    <row r="18" spans="1:15" x14ac:dyDescent="0.3">
      <c r="A18" s="7" t="s">
        <v>13</v>
      </c>
      <c r="B18" s="7" t="s">
        <v>111</v>
      </c>
      <c r="C18" s="1">
        <v>14219</v>
      </c>
      <c r="D18" s="1">
        <v>13823</v>
      </c>
      <c r="E18" s="1">
        <v>12409</v>
      </c>
      <c r="F18" s="1">
        <v>11273</v>
      </c>
      <c r="G18" s="1">
        <v>10441</v>
      </c>
      <c r="H18" s="1">
        <v>9715</v>
      </c>
      <c r="I18" s="1">
        <v>8767</v>
      </c>
      <c r="J18" s="1">
        <v>7678</v>
      </c>
      <c r="K18" s="1">
        <v>7290</v>
      </c>
      <c r="L18" s="1">
        <v>6844</v>
      </c>
      <c r="M18" s="1">
        <v>4752</v>
      </c>
      <c r="N18" s="1">
        <v>3565</v>
      </c>
      <c r="O18" s="1">
        <v>2900</v>
      </c>
    </row>
    <row r="19" spans="1:15" x14ac:dyDescent="0.3">
      <c r="A19" s="7" t="s">
        <v>14</v>
      </c>
      <c r="B19" s="7" t="s">
        <v>103</v>
      </c>
      <c r="C19" s="1">
        <v>5</v>
      </c>
      <c r="D19" s="1">
        <v>6</v>
      </c>
      <c r="E19" s="1">
        <v>5</v>
      </c>
      <c r="F19" s="1">
        <v>7</v>
      </c>
      <c r="G19" s="1">
        <v>6</v>
      </c>
      <c r="H19" s="1">
        <v>5</v>
      </c>
      <c r="I19" s="1">
        <v>4</v>
      </c>
      <c r="J19" s="1">
        <v>6</v>
      </c>
      <c r="K19" s="1">
        <v>9</v>
      </c>
      <c r="L19" s="1">
        <v>7</v>
      </c>
      <c r="M19" s="1">
        <v>14</v>
      </c>
      <c r="N19" s="1">
        <v>18</v>
      </c>
      <c r="O19" s="1">
        <v>23</v>
      </c>
    </row>
    <row r="20" spans="1:15" x14ac:dyDescent="0.3">
      <c r="A20" s="7" t="s">
        <v>14</v>
      </c>
      <c r="B20" s="7" t="s">
        <v>104</v>
      </c>
      <c r="C20" s="1">
        <v>292</v>
      </c>
      <c r="D20" s="1">
        <v>299</v>
      </c>
      <c r="E20" s="1">
        <v>331</v>
      </c>
      <c r="F20" s="1">
        <v>355</v>
      </c>
      <c r="G20" s="1">
        <v>391</v>
      </c>
      <c r="H20" s="1">
        <v>417</v>
      </c>
      <c r="I20" s="1">
        <v>496</v>
      </c>
      <c r="J20" s="1">
        <v>532</v>
      </c>
      <c r="K20" s="1">
        <v>627</v>
      </c>
      <c r="L20" s="1">
        <v>659</v>
      </c>
      <c r="M20" s="1">
        <v>735</v>
      </c>
      <c r="N20" s="1">
        <v>788</v>
      </c>
      <c r="O20" s="1">
        <v>856</v>
      </c>
    </row>
    <row r="21" spans="1:15" x14ac:dyDescent="0.3">
      <c r="A21" s="7" t="s">
        <v>14</v>
      </c>
      <c r="B21" s="7" t="s">
        <v>105</v>
      </c>
      <c r="C21" s="1">
        <v>27</v>
      </c>
      <c r="D21" s="1">
        <v>27</v>
      </c>
      <c r="E21" s="1">
        <v>23</v>
      </c>
      <c r="F21" s="1">
        <v>27</v>
      </c>
      <c r="G21" s="1">
        <v>22</v>
      </c>
      <c r="H21" s="1">
        <v>26</v>
      </c>
      <c r="I21" s="1">
        <v>28</v>
      </c>
      <c r="J21" s="1">
        <v>22</v>
      </c>
      <c r="K21" s="1">
        <v>31</v>
      </c>
      <c r="L21" s="1">
        <v>35</v>
      </c>
      <c r="M21" s="1">
        <v>41</v>
      </c>
      <c r="N21" s="1">
        <v>83</v>
      </c>
      <c r="O21" s="1">
        <v>64</v>
      </c>
    </row>
    <row r="22" spans="1:15" x14ac:dyDescent="0.3">
      <c r="A22" s="7" t="s">
        <v>14</v>
      </c>
      <c r="B22" s="7" t="s">
        <v>106</v>
      </c>
      <c r="C22" s="1">
        <v>0</v>
      </c>
      <c r="D22" s="1">
        <v>0</v>
      </c>
      <c r="E22" s="1">
        <v>0</v>
      </c>
      <c r="F22" s="1">
        <v>0</v>
      </c>
      <c r="G22" s="1">
        <v>0</v>
      </c>
      <c r="H22" s="1">
        <v>0</v>
      </c>
      <c r="I22" s="1">
        <v>0</v>
      </c>
      <c r="J22" s="1">
        <v>0</v>
      </c>
      <c r="K22" s="1">
        <v>0</v>
      </c>
      <c r="L22" s="1">
        <v>1</v>
      </c>
      <c r="M22" s="1">
        <v>1</v>
      </c>
      <c r="N22" s="1">
        <v>1</v>
      </c>
      <c r="O22" s="1">
        <v>2</v>
      </c>
    </row>
    <row r="23" spans="1:15" x14ac:dyDescent="0.3">
      <c r="A23" s="7" t="s">
        <v>14</v>
      </c>
      <c r="B23" s="7" t="s">
        <v>107</v>
      </c>
      <c r="C23" s="1">
        <v>48</v>
      </c>
      <c r="D23" s="1">
        <v>56</v>
      </c>
      <c r="E23" s="1">
        <v>49</v>
      </c>
      <c r="F23" s="1">
        <v>57</v>
      </c>
      <c r="G23" s="1">
        <v>60</v>
      </c>
      <c r="H23" s="1">
        <v>62</v>
      </c>
      <c r="I23" s="1">
        <v>87</v>
      </c>
      <c r="J23" s="1">
        <v>117</v>
      </c>
      <c r="K23" s="1">
        <v>123</v>
      </c>
      <c r="L23" s="1">
        <v>144</v>
      </c>
      <c r="M23" s="1">
        <v>165</v>
      </c>
      <c r="N23" s="1">
        <v>198</v>
      </c>
      <c r="O23" s="1">
        <v>213</v>
      </c>
    </row>
    <row r="24" spans="1:15" x14ac:dyDescent="0.3">
      <c r="A24" s="7" t="s">
        <v>14</v>
      </c>
      <c r="B24" s="7" t="s">
        <v>108</v>
      </c>
      <c r="C24" s="1">
        <v>0</v>
      </c>
      <c r="D24" s="1">
        <v>0</v>
      </c>
      <c r="E24" s="1">
        <v>0</v>
      </c>
      <c r="F24" s="1">
        <v>0</v>
      </c>
      <c r="G24" s="1">
        <v>0</v>
      </c>
      <c r="H24" s="1">
        <v>0</v>
      </c>
      <c r="I24" s="1">
        <v>2</v>
      </c>
      <c r="J24" s="1">
        <v>0</v>
      </c>
      <c r="K24" s="1">
        <v>1</v>
      </c>
      <c r="L24" s="1">
        <v>1</v>
      </c>
      <c r="M24" s="1">
        <v>4</v>
      </c>
      <c r="N24" s="1">
        <v>5</v>
      </c>
      <c r="O24" s="1">
        <v>3</v>
      </c>
    </row>
    <row r="25" spans="1:15" x14ac:dyDescent="0.3">
      <c r="A25" s="7" t="s">
        <v>14</v>
      </c>
      <c r="B25" s="7" t="s">
        <v>17</v>
      </c>
      <c r="C25" s="1">
        <v>1</v>
      </c>
      <c r="D25" s="1">
        <v>1</v>
      </c>
      <c r="E25" s="1">
        <v>4</v>
      </c>
      <c r="F25" s="1">
        <v>1</v>
      </c>
      <c r="G25" s="1">
        <v>2</v>
      </c>
      <c r="H25" s="1">
        <v>2</v>
      </c>
      <c r="I25" s="1">
        <v>3</v>
      </c>
      <c r="J25" s="1">
        <v>4</v>
      </c>
      <c r="K25" s="1">
        <v>6</v>
      </c>
      <c r="L25" s="1">
        <v>7</v>
      </c>
      <c r="M25" s="1">
        <v>8</v>
      </c>
      <c r="N25" s="1">
        <v>8</v>
      </c>
      <c r="O25" s="1">
        <v>14</v>
      </c>
    </row>
    <row r="26" spans="1:15" x14ac:dyDescent="0.3">
      <c r="A26" s="7" t="s">
        <v>14</v>
      </c>
      <c r="B26" s="7" t="s">
        <v>109</v>
      </c>
      <c r="C26" s="1">
        <v>88</v>
      </c>
      <c r="D26" s="1">
        <v>120</v>
      </c>
      <c r="E26" s="1">
        <v>118</v>
      </c>
      <c r="F26" s="1">
        <v>122</v>
      </c>
      <c r="G26" s="1">
        <v>151</v>
      </c>
      <c r="H26" s="1">
        <v>163</v>
      </c>
      <c r="I26" s="1">
        <v>167</v>
      </c>
      <c r="J26" s="1">
        <v>193</v>
      </c>
      <c r="K26" s="1">
        <v>202</v>
      </c>
      <c r="L26" s="1">
        <v>236</v>
      </c>
      <c r="M26" s="1">
        <v>266</v>
      </c>
      <c r="N26" s="1">
        <v>276</v>
      </c>
      <c r="O26" s="1">
        <v>282</v>
      </c>
    </row>
    <row r="27" spans="1:15" x14ac:dyDescent="0.3">
      <c r="A27" s="7" t="s">
        <v>14</v>
      </c>
      <c r="B27" s="7" t="s">
        <v>110</v>
      </c>
      <c r="C27" s="1">
        <v>47</v>
      </c>
      <c r="D27" s="1">
        <v>52</v>
      </c>
      <c r="E27" s="1">
        <v>50</v>
      </c>
      <c r="F27" s="1">
        <v>56</v>
      </c>
      <c r="G27" s="1">
        <v>60</v>
      </c>
      <c r="H27" s="1">
        <v>74</v>
      </c>
      <c r="I27" s="1">
        <v>70</v>
      </c>
      <c r="J27" s="1">
        <v>73</v>
      </c>
      <c r="K27" s="1">
        <v>80</v>
      </c>
      <c r="L27" s="1">
        <v>94</v>
      </c>
      <c r="M27" s="1">
        <v>99</v>
      </c>
      <c r="N27" s="1">
        <v>103</v>
      </c>
      <c r="O27" s="1">
        <v>108</v>
      </c>
    </row>
    <row r="28" spans="1:15" x14ac:dyDescent="0.3">
      <c r="A28" s="7" t="s">
        <v>14</v>
      </c>
      <c r="B28" s="7" t="s">
        <v>111</v>
      </c>
      <c r="C28" s="1">
        <v>408</v>
      </c>
      <c r="D28" s="1">
        <v>395</v>
      </c>
      <c r="E28" s="1">
        <v>363</v>
      </c>
      <c r="F28" s="1">
        <v>329</v>
      </c>
      <c r="G28" s="1">
        <v>313</v>
      </c>
      <c r="H28" s="1">
        <v>292</v>
      </c>
      <c r="I28" s="1">
        <v>289</v>
      </c>
      <c r="J28" s="1">
        <v>256</v>
      </c>
      <c r="K28" s="1">
        <v>250</v>
      </c>
      <c r="L28" s="1">
        <v>246</v>
      </c>
      <c r="M28" s="1">
        <v>158</v>
      </c>
      <c r="N28" s="1">
        <v>118</v>
      </c>
      <c r="O28" s="1">
        <v>94</v>
      </c>
    </row>
    <row r="29" spans="1:15" x14ac:dyDescent="0.3">
      <c r="A29" s="7" t="s">
        <v>15</v>
      </c>
      <c r="B29" s="7" t="s">
        <v>103</v>
      </c>
      <c r="C29" s="1">
        <v>21</v>
      </c>
      <c r="D29" s="1">
        <v>23</v>
      </c>
      <c r="E29" s="1">
        <v>26</v>
      </c>
      <c r="F29" s="1">
        <v>31</v>
      </c>
      <c r="G29" s="1">
        <v>27</v>
      </c>
      <c r="H29" s="1">
        <v>29</v>
      </c>
      <c r="I29" s="1">
        <v>31</v>
      </c>
      <c r="J29" s="1">
        <v>36</v>
      </c>
      <c r="K29" s="1">
        <v>40</v>
      </c>
      <c r="L29" s="1">
        <v>56</v>
      </c>
      <c r="M29" s="1">
        <v>76</v>
      </c>
      <c r="N29" s="1">
        <v>94</v>
      </c>
      <c r="O29" s="1">
        <v>96</v>
      </c>
    </row>
    <row r="30" spans="1:15" x14ac:dyDescent="0.3">
      <c r="A30" s="7" t="s">
        <v>15</v>
      </c>
      <c r="B30" s="7" t="s">
        <v>104</v>
      </c>
      <c r="C30" s="1">
        <v>419</v>
      </c>
      <c r="D30" s="1">
        <v>485</v>
      </c>
      <c r="E30" s="1">
        <v>483</v>
      </c>
      <c r="F30" s="1">
        <v>494</v>
      </c>
      <c r="G30" s="1">
        <v>521</v>
      </c>
      <c r="H30" s="1">
        <v>571</v>
      </c>
      <c r="I30" s="1">
        <v>621</v>
      </c>
      <c r="J30" s="1">
        <v>678</v>
      </c>
      <c r="K30" s="1">
        <v>748</v>
      </c>
      <c r="L30" s="1">
        <v>757</v>
      </c>
      <c r="M30" s="1">
        <v>864</v>
      </c>
      <c r="N30" s="1">
        <v>944</v>
      </c>
      <c r="O30" s="1">
        <v>957</v>
      </c>
    </row>
    <row r="31" spans="1:15" x14ac:dyDescent="0.3">
      <c r="A31" s="7" t="s">
        <v>15</v>
      </c>
      <c r="B31" s="7" t="s">
        <v>105</v>
      </c>
      <c r="C31" s="1">
        <v>108</v>
      </c>
      <c r="D31" s="1">
        <v>113</v>
      </c>
      <c r="E31" s="1">
        <v>115</v>
      </c>
      <c r="F31" s="1">
        <v>106</v>
      </c>
      <c r="G31" s="1">
        <v>109</v>
      </c>
      <c r="H31" s="1">
        <v>124</v>
      </c>
      <c r="I31" s="1">
        <v>130</v>
      </c>
      <c r="J31" s="1">
        <v>160</v>
      </c>
      <c r="K31" s="1">
        <v>154</v>
      </c>
      <c r="L31" s="1">
        <v>178</v>
      </c>
      <c r="M31" s="1">
        <v>222</v>
      </c>
      <c r="N31" s="1">
        <v>257</v>
      </c>
      <c r="O31" s="1">
        <v>228</v>
      </c>
    </row>
    <row r="32" spans="1:15" x14ac:dyDescent="0.3">
      <c r="A32" s="7" t="s">
        <v>15</v>
      </c>
      <c r="B32" s="7" t="s">
        <v>106</v>
      </c>
      <c r="C32" s="1">
        <v>5</v>
      </c>
      <c r="D32" s="1">
        <v>7</v>
      </c>
      <c r="E32" s="1">
        <v>5</v>
      </c>
      <c r="F32" s="1">
        <v>2</v>
      </c>
      <c r="G32" s="1">
        <v>5</v>
      </c>
      <c r="H32" s="1">
        <v>5</v>
      </c>
      <c r="I32" s="1">
        <v>6</v>
      </c>
      <c r="J32" s="1">
        <v>7</v>
      </c>
      <c r="K32" s="1">
        <v>9</v>
      </c>
      <c r="L32" s="1">
        <v>8</v>
      </c>
      <c r="M32" s="1">
        <v>7</v>
      </c>
      <c r="N32" s="1">
        <v>9</v>
      </c>
      <c r="O32" s="1">
        <v>4</v>
      </c>
    </row>
    <row r="33" spans="1:15" x14ac:dyDescent="0.3">
      <c r="A33" s="7" t="s">
        <v>15</v>
      </c>
      <c r="B33" s="7" t="s">
        <v>107</v>
      </c>
      <c r="C33" s="1">
        <v>213</v>
      </c>
      <c r="D33" s="1">
        <v>241</v>
      </c>
      <c r="E33" s="1">
        <v>245</v>
      </c>
      <c r="F33" s="1">
        <v>233</v>
      </c>
      <c r="G33" s="1">
        <v>245</v>
      </c>
      <c r="H33" s="1">
        <v>246</v>
      </c>
      <c r="I33" s="1">
        <v>254</v>
      </c>
      <c r="J33" s="1">
        <v>272</v>
      </c>
      <c r="K33" s="1">
        <v>357</v>
      </c>
      <c r="L33" s="1">
        <v>427</v>
      </c>
      <c r="M33" s="1">
        <v>544</v>
      </c>
      <c r="N33" s="1">
        <v>668</v>
      </c>
      <c r="O33" s="1">
        <v>623</v>
      </c>
    </row>
    <row r="34" spans="1:15" x14ac:dyDescent="0.3">
      <c r="A34" s="7" t="s">
        <v>15</v>
      </c>
      <c r="B34" s="7" t="s">
        <v>108</v>
      </c>
      <c r="C34" s="1">
        <v>4</v>
      </c>
      <c r="D34" s="1">
        <v>9</v>
      </c>
      <c r="E34" s="1">
        <v>6</v>
      </c>
      <c r="F34" s="1">
        <v>4</v>
      </c>
      <c r="G34" s="1">
        <v>4</v>
      </c>
      <c r="H34" s="1">
        <v>4</v>
      </c>
      <c r="I34" s="1">
        <v>7</v>
      </c>
      <c r="J34" s="1">
        <v>7</v>
      </c>
      <c r="K34" s="1">
        <v>7</v>
      </c>
      <c r="L34" s="1">
        <v>10</v>
      </c>
      <c r="M34" s="1">
        <v>11</v>
      </c>
      <c r="N34" s="1">
        <v>11</v>
      </c>
      <c r="O34" s="1">
        <v>12</v>
      </c>
    </row>
    <row r="35" spans="1:15" x14ac:dyDescent="0.3">
      <c r="A35" s="7" t="s">
        <v>15</v>
      </c>
      <c r="B35" s="7" t="s">
        <v>17</v>
      </c>
      <c r="C35" s="1">
        <v>19</v>
      </c>
      <c r="D35" s="1">
        <v>20</v>
      </c>
      <c r="E35" s="1">
        <v>18</v>
      </c>
      <c r="F35" s="1">
        <v>20</v>
      </c>
      <c r="G35" s="1">
        <v>25</v>
      </c>
      <c r="H35" s="1">
        <v>29</v>
      </c>
      <c r="I35" s="1">
        <v>28</v>
      </c>
      <c r="J35" s="1">
        <v>27</v>
      </c>
      <c r="K35" s="1">
        <v>27</v>
      </c>
      <c r="L35" s="1">
        <v>32</v>
      </c>
      <c r="M35" s="1">
        <v>33</v>
      </c>
      <c r="N35" s="1">
        <v>37</v>
      </c>
      <c r="O35" s="1">
        <v>41</v>
      </c>
    </row>
    <row r="36" spans="1:15" x14ac:dyDescent="0.3">
      <c r="A36" s="7" t="s">
        <v>15</v>
      </c>
      <c r="B36" s="7" t="s">
        <v>109</v>
      </c>
      <c r="C36" s="1">
        <v>354</v>
      </c>
      <c r="D36" s="1">
        <v>411</v>
      </c>
      <c r="E36" s="1">
        <v>422</v>
      </c>
      <c r="F36" s="1">
        <v>467</v>
      </c>
      <c r="G36" s="1">
        <v>561</v>
      </c>
      <c r="H36" s="1">
        <v>649</v>
      </c>
      <c r="I36" s="1">
        <v>702</v>
      </c>
      <c r="J36" s="1">
        <v>803</v>
      </c>
      <c r="K36" s="1">
        <v>960</v>
      </c>
      <c r="L36" s="1">
        <v>997</v>
      </c>
      <c r="M36" s="1">
        <v>1032</v>
      </c>
      <c r="N36" s="1">
        <v>1094</v>
      </c>
      <c r="O36" s="1">
        <v>1166</v>
      </c>
    </row>
    <row r="37" spans="1:15" x14ac:dyDescent="0.3">
      <c r="A37" s="7" t="s">
        <v>15</v>
      </c>
      <c r="B37" s="7" t="s">
        <v>110</v>
      </c>
      <c r="C37" s="1">
        <v>131</v>
      </c>
      <c r="D37" s="1">
        <v>144</v>
      </c>
      <c r="E37" s="1">
        <v>140</v>
      </c>
      <c r="F37" s="1">
        <v>163</v>
      </c>
      <c r="G37" s="1">
        <v>166</v>
      </c>
      <c r="H37" s="1">
        <v>169</v>
      </c>
      <c r="I37" s="1">
        <v>175</v>
      </c>
      <c r="J37" s="1">
        <v>216</v>
      </c>
      <c r="K37" s="1">
        <v>240</v>
      </c>
      <c r="L37" s="1">
        <v>225</v>
      </c>
      <c r="M37" s="1">
        <v>285</v>
      </c>
      <c r="N37" s="1">
        <v>270</v>
      </c>
      <c r="O37" s="1">
        <v>284</v>
      </c>
    </row>
    <row r="38" spans="1:15" x14ac:dyDescent="0.3">
      <c r="A38" s="7" t="s">
        <v>15</v>
      </c>
      <c r="B38" s="7" t="s">
        <v>111</v>
      </c>
      <c r="C38" s="1">
        <v>1210</v>
      </c>
      <c r="D38" s="1">
        <v>1114</v>
      </c>
      <c r="E38" s="1">
        <v>1007</v>
      </c>
      <c r="F38" s="1">
        <v>895</v>
      </c>
      <c r="G38" s="1">
        <v>822</v>
      </c>
      <c r="H38" s="1">
        <v>758</v>
      </c>
      <c r="I38" s="1">
        <v>686</v>
      </c>
      <c r="J38" s="1">
        <v>594</v>
      </c>
      <c r="K38" s="1">
        <v>570</v>
      </c>
      <c r="L38" s="1">
        <v>526</v>
      </c>
      <c r="M38" s="1">
        <v>369</v>
      </c>
      <c r="N38" s="1">
        <v>281</v>
      </c>
      <c r="O38" s="1">
        <v>226</v>
      </c>
    </row>
    <row r="39" spans="1:15" x14ac:dyDescent="0.3">
      <c r="A39" s="7" t="s">
        <v>16</v>
      </c>
      <c r="B39" s="7" t="s">
        <v>103</v>
      </c>
      <c r="C39" s="1">
        <v>36</v>
      </c>
      <c r="D39" s="1">
        <v>39</v>
      </c>
      <c r="E39" s="1">
        <v>40</v>
      </c>
      <c r="F39" s="1">
        <v>34</v>
      </c>
      <c r="G39" s="1">
        <v>36</v>
      </c>
      <c r="H39" s="1">
        <v>54</v>
      </c>
      <c r="I39" s="1">
        <v>63</v>
      </c>
      <c r="J39" s="1">
        <v>76</v>
      </c>
      <c r="K39" s="1">
        <v>76</v>
      </c>
      <c r="L39" s="1">
        <v>93</v>
      </c>
      <c r="M39" s="1">
        <v>126</v>
      </c>
      <c r="N39" s="1">
        <v>160</v>
      </c>
      <c r="O39" s="1">
        <v>168</v>
      </c>
    </row>
    <row r="40" spans="1:15" x14ac:dyDescent="0.3">
      <c r="A40" s="7" t="s">
        <v>16</v>
      </c>
      <c r="B40" s="7" t="s">
        <v>104</v>
      </c>
      <c r="C40" s="1">
        <v>260</v>
      </c>
      <c r="D40" s="1">
        <v>287</v>
      </c>
      <c r="E40" s="1">
        <v>289</v>
      </c>
      <c r="F40" s="1">
        <v>277</v>
      </c>
      <c r="G40" s="1">
        <v>331</v>
      </c>
      <c r="H40" s="1">
        <v>326</v>
      </c>
      <c r="I40" s="1">
        <v>377</v>
      </c>
      <c r="J40" s="1">
        <v>429</v>
      </c>
      <c r="K40" s="1">
        <v>466</v>
      </c>
      <c r="L40" s="1">
        <v>495</v>
      </c>
      <c r="M40" s="1">
        <v>582</v>
      </c>
      <c r="N40" s="1">
        <v>627</v>
      </c>
      <c r="O40" s="1">
        <v>687</v>
      </c>
    </row>
    <row r="41" spans="1:15" x14ac:dyDescent="0.3">
      <c r="A41" s="7" t="s">
        <v>16</v>
      </c>
      <c r="B41" s="7" t="s">
        <v>105</v>
      </c>
      <c r="C41" s="1">
        <v>195</v>
      </c>
      <c r="D41" s="1">
        <v>204</v>
      </c>
      <c r="E41" s="1">
        <v>180</v>
      </c>
      <c r="F41" s="1">
        <v>190</v>
      </c>
      <c r="G41" s="1">
        <v>204</v>
      </c>
      <c r="H41" s="1">
        <v>239</v>
      </c>
      <c r="I41" s="1">
        <v>250</v>
      </c>
      <c r="J41" s="1">
        <v>278</v>
      </c>
      <c r="K41" s="1">
        <v>277</v>
      </c>
      <c r="L41" s="1">
        <v>292</v>
      </c>
      <c r="M41" s="1">
        <v>312</v>
      </c>
      <c r="N41" s="1">
        <v>412</v>
      </c>
      <c r="O41" s="1">
        <v>453</v>
      </c>
    </row>
    <row r="42" spans="1:15" x14ac:dyDescent="0.3">
      <c r="A42" s="7" t="s">
        <v>16</v>
      </c>
      <c r="B42" s="7" t="s">
        <v>106</v>
      </c>
      <c r="C42" s="1">
        <v>1</v>
      </c>
      <c r="D42" s="1">
        <v>1</v>
      </c>
      <c r="E42" s="1">
        <v>1</v>
      </c>
      <c r="F42" s="1">
        <v>2</v>
      </c>
      <c r="G42" s="1">
        <v>1</v>
      </c>
      <c r="H42" s="1">
        <v>2</v>
      </c>
      <c r="I42" s="1">
        <v>2</v>
      </c>
      <c r="J42" s="1">
        <v>3</v>
      </c>
      <c r="K42" s="1">
        <v>2</v>
      </c>
      <c r="L42" s="1">
        <v>1</v>
      </c>
      <c r="M42" s="1">
        <v>3</v>
      </c>
      <c r="N42" s="1">
        <v>4</v>
      </c>
      <c r="O42" s="1">
        <v>2</v>
      </c>
    </row>
    <row r="43" spans="1:15" x14ac:dyDescent="0.3">
      <c r="A43" s="7" t="s">
        <v>16</v>
      </c>
      <c r="B43" s="7" t="s">
        <v>107</v>
      </c>
      <c r="C43" s="1">
        <v>272</v>
      </c>
      <c r="D43" s="1">
        <v>269</v>
      </c>
      <c r="E43" s="1">
        <v>284</v>
      </c>
      <c r="F43" s="1">
        <v>305</v>
      </c>
      <c r="G43" s="1">
        <v>323</v>
      </c>
      <c r="H43" s="1">
        <v>341</v>
      </c>
      <c r="I43" s="1">
        <v>376</v>
      </c>
      <c r="J43" s="1">
        <v>418</v>
      </c>
      <c r="K43" s="1">
        <v>480</v>
      </c>
      <c r="L43" s="1">
        <v>577</v>
      </c>
      <c r="M43" s="1">
        <v>715</v>
      </c>
      <c r="N43" s="1">
        <v>858</v>
      </c>
      <c r="O43" s="1">
        <v>930</v>
      </c>
    </row>
    <row r="44" spans="1:15" x14ac:dyDescent="0.3">
      <c r="A44" s="7" t="s">
        <v>16</v>
      </c>
      <c r="B44" s="7" t="s">
        <v>108</v>
      </c>
      <c r="C44" s="1">
        <v>9</v>
      </c>
      <c r="D44" s="1">
        <v>8</v>
      </c>
      <c r="E44" s="1">
        <v>8</v>
      </c>
      <c r="F44" s="1">
        <v>5</v>
      </c>
      <c r="G44" s="1">
        <v>11</v>
      </c>
      <c r="H44" s="1">
        <v>10</v>
      </c>
      <c r="I44" s="1">
        <v>10</v>
      </c>
      <c r="J44" s="1">
        <v>8</v>
      </c>
      <c r="K44" s="1">
        <v>10</v>
      </c>
      <c r="L44" s="1">
        <v>10</v>
      </c>
      <c r="M44" s="1">
        <v>19</v>
      </c>
      <c r="N44" s="1">
        <v>23</v>
      </c>
      <c r="O44" s="1">
        <v>30</v>
      </c>
    </row>
    <row r="45" spans="1:15" x14ac:dyDescent="0.3">
      <c r="A45" s="7" t="s">
        <v>16</v>
      </c>
      <c r="B45" s="7" t="s">
        <v>17</v>
      </c>
      <c r="C45" s="1">
        <v>10</v>
      </c>
      <c r="D45" s="1">
        <v>6</v>
      </c>
      <c r="E45" s="1">
        <v>7</v>
      </c>
      <c r="F45" s="1">
        <v>12</v>
      </c>
      <c r="G45" s="1">
        <v>12</v>
      </c>
      <c r="H45" s="1">
        <v>11</v>
      </c>
      <c r="I45" s="1">
        <v>10</v>
      </c>
      <c r="J45" s="1">
        <v>16</v>
      </c>
      <c r="K45" s="1">
        <v>20</v>
      </c>
      <c r="L45" s="1">
        <v>18</v>
      </c>
      <c r="M45" s="1">
        <v>25</v>
      </c>
      <c r="N45" s="1">
        <v>22</v>
      </c>
      <c r="O45" s="1">
        <v>26</v>
      </c>
    </row>
    <row r="46" spans="1:15" x14ac:dyDescent="0.3">
      <c r="A46" s="7" t="s">
        <v>16</v>
      </c>
      <c r="B46" s="7" t="s">
        <v>109</v>
      </c>
      <c r="C46" s="1">
        <v>169</v>
      </c>
      <c r="D46" s="1">
        <v>189</v>
      </c>
      <c r="E46" s="1">
        <v>215</v>
      </c>
      <c r="F46" s="1">
        <v>242</v>
      </c>
      <c r="G46" s="1">
        <v>249</v>
      </c>
      <c r="H46" s="1">
        <v>293</v>
      </c>
      <c r="I46" s="1">
        <v>310</v>
      </c>
      <c r="J46" s="1">
        <v>343</v>
      </c>
      <c r="K46" s="1">
        <v>390</v>
      </c>
      <c r="L46" s="1">
        <v>448</v>
      </c>
      <c r="M46" s="1">
        <v>498</v>
      </c>
      <c r="N46" s="1">
        <v>507</v>
      </c>
      <c r="O46" s="1">
        <v>552</v>
      </c>
    </row>
    <row r="47" spans="1:15" x14ac:dyDescent="0.3">
      <c r="A47" s="7" t="s">
        <v>16</v>
      </c>
      <c r="B47" s="7" t="s">
        <v>110</v>
      </c>
      <c r="C47" s="1">
        <v>91</v>
      </c>
      <c r="D47" s="1">
        <v>90</v>
      </c>
      <c r="E47" s="1">
        <v>89</v>
      </c>
      <c r="F47" s="1">
        <v>96</v>
      </c>
      <c r="G47" s="1">
        <v>118</v>
      </c>
      <c r="H47" s="1">
        <v>123</v>
      </c>
      <c r="I47" s="1">
        <v>112</v>
      </c>
      <c r="J47" s="1">
        <v>125</v>
      </c>
      <c r="K47" s="1">
        <v>118</v>
      </c>
      <c r="L47" s="1">
        <v>140</v>
      </c>
      <c r="M47" s="1">
        <v>156</v>
      </c>
      <c r="N47" s="1">
        <v>198</v>
      </c>
      <c r="O47" s="1">
        <v>188</v>
      </c>
    </row>
    <row r="48" spans="1:15" x14ac:dyDescent="0.3">
      <c r="A48" s="7" t="s">
        <v>16</v>
      </c>
      <c r="B48" s="7" t="s">
        <v>111</v>
      </c>
      <c r="C48" s="1">
        <v>834</v>
      </c>
      <c r="D48" s="1">
        <v>774</v>
      </c>
      <c r="E48" s="1">
        <v>701</v>
      </c>
      <c r="F48" s="1">
        <v>637</v>
      </c>
      <c r="G48" s="1">
        <v>612</v>
      </c>
      <c r="H48" s="1">
        <v>570</v>
      </c>
      <c r="I48" s="1">
        <v>519</v>
      </c>
      <c r="J48" s="1">
        <v>462</v>
      </c>
      <c r="K48" s="1">
        <v>430</v>
      </c>
      <c r="L48" s="1">
        <v>402</v>
      </c>
      <c r="M48" s="1">
        <v>305</v>
      </c>
      <c r="N48" s="1">
        <v>230</v>
      </c>
      <c r="O48" s="1">
        <v>214</v>
      </c>
    </row>
    <row r="49" spans="1:15" x14ac:dyDescent="0.3">
      <c r="A49" s="7" t="s">
        <v>17</v>
      </c>
      <c r="B49" s="7" t="s">
        <v>103</v>
      </c>
      <c r="C49" s="1">
        <v>132</v>
      </c>
      <c r="D49" s="1">
        <v>117</v>
      </c>
      <c r="E49" s="1">
        <v>93</v>
      </c>
      <c r="F49" s="1">
        <v>59</v>
      </c>
      <c r="G49" s="1">
        <v>50</v>
      </c>
      <c r="H49" s="1">
        <v>55</v>
      </c>
      <c r="I49" s="1">
        <v>108</v>
      </c>
      <c r="J49" s="1">
        <v>174</v>
      </c>
      <c r="K49" s="1">
        <v>247</v>
      </c>
      <c r="L49" s="1">
        <v>329</v>
      </c>
      <c r="M49" s="1">
        <v>256</v>
      </c>
      <c r="N49" s="1">
        <v>347</v>
      </c>
      <c r="O49" s="1">
        <v>524</v>
      </c>
    </row>
    <row r="50" spans="1:15" x14ac:dyDescent="0.3">
      <c r="A50" s="7" t="s">
        <v>17</v>
      </c>
      <c r="B50" s="7" t="s">
        <v>104</v>
      </c>
      <c r="C50" s="1">
        <v>1861</v>
      </c>
      <c r="D50" s="1">
        <v>1637</v>
      </c>
      <c r="E50" s="1">
        <v>1415</v>
      </c>
      <c r="F50" s="1">
        <v>979</v>
      </c>
      <c r="G50" s="1">
        <v>783</v>
      </c>
      <c r="H50" s="1">
        <v>919</v>
      </c>
      <c r="I50" s="1">
        <v>1028</v>
      </c>
      <c r="J50" s="1">
        <v>1529</v>
      </c>
      <c r="K50" s="1">
        <v>1773</v>
      </c>
      <c r="L50" s="1">
        <v>2040</v>
      </c>
      <c r="M50" s="1">
        <v>1952</v>
      </c>
      <c r="N50" s="1">
        <v>2406</v>
      </c>
      <c r="O50" s="1">
        <v>3555</v>
      </c>
    </row>
    <row r="51" spans="1:15" x14ac:dyDescent="0.3">
      <c r="A51" s="7" t="s">
        <v>17</v>
      </c>
      <c r="B51" s="7" t="s">
        <v>105</v>
      </c>
      <c r="C51" s="1">
        <v>376</v>
      </c>
      <c r="D51" s="1">
        <v>344</v>
      </c>
      <c r="E51" s="1">
        <v>290</v>
      </c>
      <c r="F51" s="1">
        <v>212</v>
      </c>
      <c r="G51" s="1">
        <v>197</v>
      </c>
      <c r="H51" s="1">
        <v>231</v>
      </c>
      <c r="I51" s="1">
        <v>285</v>
      </c>
      <c r="J51" s="1">
        <v>438</v>
      </c>
      <c r="K51" s="1">
        <v>599</v>
      </c>
      <c r="L51" s="1">
        <v>780</v>
      </c>
      <c r="M51" s="1">
        <v>1031</v>
      </c>
      <c r="N51" s="1">
        <v>1642</v>
      </c>
      <c r="O51" s="1">
        <v>2656</v>
      </c>
    </row>
    <row r="52" spans="1:15" x14ac:dyDescent="0.3">
      <c r="A52" s="7" t="s">
        <v>17</v>
      </c>
      <c r="B52" s="7" t="s">
        <v>106</v>
      </c>
      <c r="C52" s="1">
        <v>56</v>
      </c>
      <c r="D52" s="1">
        <v>35</v>
      </c>
      <c r="E52" s="1">
        <v>22</v>
      </c>
      <c r="F52" s="1">
        <v>14</v>
      </c>
      <c r="G52" s="1">
        <v>18</v>
      </c>
      <c r="H52" s="1">
        <v>16</v>
      </c>
      <c r="I52" s="1">
        <v>17</v>
      </c>
      <c r="J52" s="1">
        <v>20</v>
      </c>
      <c r="K52" s="1">
        <v>30</v>
      </c>
      <c r="L52" s="1">
        <v>30</v>
      </c>
      <c r="M52" s="1">
        <v>25</v>
      </c>
      <c r="N52" s="1">
        <v>29</v>
      </c>
      <c r="O52" s="1">
        <v>37</v>
      </c>
    </row>
    <row r="53" spans="1:15" x14ac:dyDescent="0.3">
      <c r="A53" s="7" t="s">
        <v>17</v>
      </c>
      <c r="B53" s="7" t="s">
        <v>107</v>
      </c>
      <c r="C53" s="1">
        <v>1222</v>
      </c>
      <c r="D53" s="1">
        <v>1164</v>
      </c>
      <c r="E53" s="1">
        <v>992</v>
      </c>
      <c r="F53" s="1">
        <v>645</v>
      </c>
      <c r="G53" s="1">
        <v>627</v>
      </c>
      <c r="H53" s="1">
        <v>739</v>
      </c>
      <c r="I53" s="1">
        <v>1093</v>
      </c>
      <c r="J53" s="1">
        <v>1846</v>
      </c>
      <c r="K53" s="1">
        <v>2479</v>
      </c>
      <c r="L53" s="1">
        <v>3065</v>
      </c>
      <c r="M53" s="1">
        <v>3442</v>
      </c>
      <c r="N53" s="1">
        <v>5079</v>
      </c>
      <c r="O53" s="1">
        <v>6973</v>
      </c>
    </row>
    <row r="54" spans="1:15" x14ac:dyDescent="0.3">
      <c r="A54" s="7" t="s">
        <v>17</v>
      </c>
      <c r="B54" s="7" t="s">
        <v>108</v>
      </c>
      <c r="C54" s="1">
        <v>13</v>
      </c>
      <c r="D54" s="1">
        <v>13</v>
      </c>
      <c r="E54" s="1">
        <v>10</v>
      </c>
      <c r="F54" s="1">
        <v>9</v>
      </c>
      <c r="G54" s="1">
        <v>11</v>
      </c>
      <c r="H54" s="1">
        <v>15</v>
      </c>
      <c r="I54" s="1">
        <v>18</v>
      </c>
      <c r="J54" s="1">
        <v>23</v>
      </c>
      <c r="K54" s="1">
        <v>29</v>
      </c>
      <c r="L54" s="1">
        <v>39</v>
      </c>
      <c r="M54" s="1">
        <v>50</v>
      </c>
      <c r="N54" s="1">
        <v>67</v>
      </c>
      <c r="O54" s="1">
        <v>91</v>
      </c>
    </row>
    <row r="55" spans="1:15" x14ac:dyDescent="0.3">
      <c r="A55" s="7" t="s">
        <v>17</v>
      </c>
      <c r="B55" s="7" t="s">
        <v>17</v>
      </c>
      <c r="C55" s="1">
        <v>50</v>
      </c>
      <c r="D55" s="1">
        <v>50</v>
      </c>
      <c r="E55" s="1">
        <v>44</v>
      </c>
      <c r="F55" s="1">
        <v>33</v>
      </c>
      <c r="G55" s="1">
        <v>31</v>
      </c>
      <c r="H55" s="1">
        <v>37</v>
      </c>
      <c r="I55" s="1">
        <v>31</v>
      </c>
      <c r="J55" s="1">
        <v>31</v>
      </c>
      <c r="K55" s="1">
        <v>39</v>
      </c>
      <c r="L55" s="1">
        <v>48</v>
      </c>
      <c r="M55" s="1">
        <v>63</v>
      </c>
      <c r="N55" s="1">
        <v>66</v>
      </c>
      <c r="O55" s="1">
        <v>98</v>
      </c>
    </row>
    <row r="56" spans="1:15" x14ac:dyDescent="0.3">
      <c r="A56" s="7" t="s">
        <v>17</v>
      </c>
      <c r="B56" s="7" t="s">
        <v>109</v>
      </c>
      <c r="C56" s="1">
        <v>579</v>
      </c>
      <c r="D56" s="1">
        <v>550</v>
      </c>
      <c r="E56" s="1">
        <v>439</v>
      </c>
      <c r="F56" s="1">
        <v>312</v>
      </c>
      <c r="G56" s="1">
        <v>264</v>
      </c>
      <c r="H56" s="1">
        <v>308</v>
      </c>
      <c r="I56" s="1">
        <v>360</v>
      </c>
      <c r="J56" s="1">
        <v>448</v>
      </c>
      <c r="K56" s="1">
        <v>578</v>
      </c>
      <c r="L56" s="1">
        <v>643</v>
      </c>
      <c r="M56" s="1">
        <v>625</v>
      </c>
      <c r="N56" s="1">
        <v>799</v>
      </c>
      <c r="O56" s="1">
        <v>1007</v>
      </c>
    </row>
    <row r="57" spans="1:15" x14ac:dyDescent="0.3">
      <c r="A57" s="7" t="s">
        <v>17</v>
      </c>
      <c r="B57" s="7" t="s">
        <v>110</v>
      </c>
      <c r="C57" s="1">
        <v>391</v>
      </c>
      <c r="D57" s="1">
        <v>336</v>
      </c>
      <c r="E57" s="1">
        <v>299</v>
      </c>
      <c r="F57" s="1">
        <v>207</v>
      </c>
      <c r="G57" s="1">
        <v>178</v>
      </c>
      <c r="H57" s="1">
        <v>165</v>
      </c>
      <c r="I57" s="1">
        <v>200</v>
      </c>
      <c r="J57" s="1">
        <v>232</v>
      </c>
      <c r="K57" s="1">
        <v>281</v>
      </c>
      <c r="L57" s="1">
        <v>368</v>
      </c>
      <c r="M57" s="1">
        <v>365</v>
      </c>
      <c r="N57" s="1">
        <v>470</v>
      </c>
      <c r="O57" s="1">
        <v>562</v>
      </c>
    </row>
    <row r="58" spans="1:15" x14ac:dyDescent="0.3">
      <c r="A58" s="7" t="s">
        <v>17</v>
      </c>
      <c r="B58" s="7" t="s">
        <v>111</v>
      </c>
      <c r="C58" s="1">
        <v>4870</v>
      </c>
      <c r="D58" s="1">
        <v>3973</v>
      </c>
      <c r="E58" s="1">
        <v>2894</v>
      </c>
      <c r="F58" s="1">
        <v>1461</v>
      </c>
      <c r="G58" s="1">
        <v>803</v>
      </c>
      <c r="H58" s="1">
        <v>539</v>
      </c>
      <c r="I58" s="1">
        <v>360</v>
      </c>
      <c r="J58" s="1">
        <v>263</v>
      </c>
      <c r="K58" s="1">
        <v>271</v>
      </c>
      <c r="L58" s="1">
        <v>221</v>
      </c>
      <c r="M58" s="1">
        <v>108</v>
      </c>
      <c r="N58" s="1">
        <v>74</v>
      </c>
      <c r="O58" s="1">
        <v>60</v>
      </c>
    </row>
    <row r="59" spans="1:15" x14ac:dyDescent="0.3">
      <c r="A59" s="10" t="s">
        <v>18</v>
      </c>
      <c r="B59" s="10" t="s">
        <v>18</v>
      </c>
      <c r="C59" s="5">
        <v>47590</v>
      </c>
      <c r="D59" s="5">
        <v>48139</v>
      </c>
      <c r="E59" s="5">
        <v>45668</v>
      </c>
      <c r="F59" s="5">
        <v>43173</v>
      </c>
      <c r="G59" s="5">
        <v>43063</v>
      </c>
      <c r="H59" s="5">
        <v>45578</v>
      </c>
      <c r="I59" s="5">
        <v>48199</v>
      </c>
      <c r="J59" s="5">
        <v>53432</v>
      </c>
      <c r="K59" s="5">
        <v>58760</v>
      </c>
      <c r="L59" s="5">
        <v>63739</v>
      </c>
      <c r="M59" s="5">
        <v>70517</v>
      </c>
      <c r="N59" s="5">
        <v>80682</v>
      </c>
      <c r="O59" s="5">
        <v>87151</v>
      </c>
    </row>
    <row r="60" spans="1:15" x14ac:dyDescent="0.3">
      <c r="A60" s="15"/>
      <c r="B60" s="15"/>
    </row>
    <row r="61" spans="1:15" x14ac:dyDescent="0.3">
      <c r="A61" s="15"/>
      <c r="B61" s="15"/>
    </row>
    <row r="62" spans="1:15" x14ac:dyDescent="0.3">
      <c r="A62" s="15"/>
      <c r="B62" s="15"/>
      <c r="C62" s="18" t="s">
        <v>37</v>
      </c>
      <c r="D62" s="19"/>
      <c r="E62" s="19"/>
      <c r="F62" s="19"/>
      <c r="G62" s="19"/>
      <c r="H62" s="19"/>
      <c r="I62" s="19"/>
      <c r="J62" s="19"/>
      <c r="K62" s="19"/>
      <c r="L62" s="19"/>
      <c r="M62" s="19"/>
      <c r="N62" s="19"/>
      <c r="O62" s="19"/>
    </row>
    <row r="63" spans="1:15" x14ac:dyDescent="0.3">
      <c r="A63" s="9" t="s">
        <v>41</v>
      </c>
      <c r="B63" s="9" t="s">
        <v>41</v>
      </c>
      <c r="C63" s="4" t="s">
        <v>0</v>
      </c>
      <c r="D63" s="4" t="s">
        <v>1</v>
      </c>
      <c r="E63" s="4" t="s">
        <v>2</v>
      </c>
      <c r="F63" s="4" t="s">
        <v>3</v>
      </c>
      <c r="G63" s="4" t="s">
        <v>4</v>
      </c>
      <c r="H63" s="4" t="s">
        <v>5</v>
      </c>
      <c r="I63" s="4" t="s">
        <v>6</v>
      </c>
      <c r="J63" s="4" t="s">
        <v>7</v>
      </c>
      <c r="K63" s="4" t="s">
        <v>8</v>
      </c>
      <c r="L63" s="4" t="s">
        <v>9</v>
      </c>
      <c r="M63" s="4" t="s">
        <v>10</v>
      </c>
      <c r="N63" s="4" t="s">
        <v>11</v>
      </c>
      <c r="O63" s="4" t="s">
        <v>12</v>
      </c>
    </row>
    <row r="64" spans="1:15" x14ac:dyDescent="0.3">
      <c r="A64" s="8" t="s">
        <v>13</v>
      </c>
      <c r="B64" s="8" t="s">
        <v>103</v>
      </c>
      <c r="C64" s="2">
        <v>1.5413728901504701E-2</v>
      </c>
      <c r="D64" s="2">
        <v>1.6681146828844501E-2</v>
      </c>
      <c r="E64" s="2">
        <v>1.8912390266894501E-2</v>
      </c>
      <c r="F64" s="2">
        <v>2.0426730842602599E-2</v>
      </c>
      <c r="G64" s="2">
        <v>2.1864377484588301E-2</v>
      </c>
      <c r="H64" s="2">
        <v>2.2267316017316002E-2</v>
      </c>
      <c r="I64" s="2">
        <v>2.42773377224565E-2</v>
      </c>
      <c r="J64" s="2">
        <v>2.5267939527290801E-2</v>
      </c>
      <c r="K64" s="2">
        <v>2.4669757676493698E-2</v>
      </c>
      <c r="L64" s="2">
        <v>2.86622905369593E-2</v>
      </c>
      <c r="M64" s="2">
        <v>3.52662721893491E-2</v>
      </c>
      <c r="N64" s="2">
        <v>4.0196094398931598E-2</v>
      </c>
      <c r="O64" s="2">
        <v>4.0766473144887502E-2</v>
      </c>
    </row>
    <row r="65" spans="1:15" x14ac:dyDescent="0.3">
      <c r="A65" s="8" t="s">
        <v>13</v>
      </c>
      <c r="B65" s="8" t="s">
        <v>104</v>
      </c>
      <c r="C65" s="2">
        <v>0.16460641577389101</v>
      </c>
      <c r="D65" s="2">
        <v>0.17266145380828299</v>
      </c>
      <c r="E65" s="2">
        <v>0.18217168443999299</v>
      </c>
      <c r="F65" s="2">
        <v>0.18753852023596401</v>
      </c>
      <c r="G65" s="2">
        <v>0.191162067177508</v>
      </c>
      <c r="H65" s="2">
        <v>0.201028138528139</v>
      </c>
      <c r="I65" s="2">
        <v>0.211012241538936</v>
      </c>
      <c r="J65" s="2">
        <v>0.21811342181844001</v>
      </c>
      <c r="K65" s="2">
        <v>0.21478873239436599</v>
      </c>
      <c r="L65" s="2">
        <v>0.21400905124964301</v>
      </c>
      <c r="M65" s="2">
        <v>0.22456076467910799</v>
      </c>
      <c r="N65" s="2">
        <v>0.228472776429584</v>
      </c>
      <c r="O65" s="2">
        <v>0.23065575330731899</v>
      </c>
    </row>
    <row r="66" spans="1:15" x14ac:dyDescent="0.3">
      <c r="A66" s="8" t="s">
        <v>13</v>
      </c>
      <c r="B66" s="8" t="s">
        <v>105</v>
      </c>
      <c r="C66" s="2">
        <v>8.8331349388029196E-2</v>
      </c>
      <c r="D66" s="2">
        <v>8.7720822473211696E-2</v>
      </c>
      <c r="E66" s="2">
        <v>8.7639191657338106E-2</v>
      </c>
      <c r="F66" s="2">
        <v>8.9836527455756807E-2</v>
      </c>
      <c r="G66" s="2">
        <v>9.16633058708302E-2</v>
      </c>
      <c r="H66" s="2">
        <v>9.6347402597402598E-2</v>
      </c>
      <c r="I66" s="2">
        <v>0.102304289682131</v>
      </c>
      <c r="J66" s="2">
        <v>0.108051198334398</v>
      </c>
      <c r="K66" s="2">
        <v>0.112238649287027</v>
      </c>
      <c r="L66" s="2">
        <v>0.116422717821177</v>
      </c>
      <c r="M66" s="2">
        <v>0.12413290851160701</v>
      </c>
      <c r="N66" s="2">
        <v>0.12972523982475301</v>
      </c>
      <c r="O66" s="2">
        <v>0.132149995241268</v>
      </c>
    </row>
    <row r="67" spans="1:15" x14ac:dyDescent="0.3">
      <c r="A67" s="8" t="s">
        <v>13</v>
      </c>
      <c r="B67" s="8" t="s">
        <v>106</v>
      </c>
      <c r="C67" s="2">
        <v>4.18154625644782E-3</v>
      </c>
      <c r="D67" s="2">
        <v>4.5178105994787103E-3</v>
      </c>
      <c r="E67" s="2">
        <v>4.6544511871796403E-3</v>
      </c>
      <c r="F67" s="2">
        <v>4.6664514424911204E-3</v>
      </c>
      <c r="G67" s="2">
        <v>4.6667050757619403E-3</v>
      </c>
      <c r="H67" s="2">
        <v>4.6536796536796503E-3</v>
      </c>
      <c r="I67" s="2">
        <v>4.7834584919246997E-3</v>
      </c>
      <c r="J67" s="2">
        <v>4.9447559561833099E-3</v>
      </c>
      <c r="K67" s="2">
        <v>5.1176624967194497E-3</v>
      </c>
      <c r="L67" s="2">
        <v>4.3625392424674796E-3</v>
      </c>
      <c r="M67" s="2">
        <v>4.4970414201183397E-3</v>
      </c>
      <c r="N67" s="2">
        <v>4.0391537321454703E-3</v>
      </c>
      <c r="O67" s="2">
        <v>4.1559595190507901E-3</v>
      </c>
    </row>
    <row r="68" spans="1:15" x14ac:dyDescent="0.3">
      <c r="A68" s="8" t="s">
        <v>13</v>
      </c>
      <c r="B68" s="8" t="s">
        <v>107</v>
      </c>
      <c r="C68" s="2">
        <v>0.13753319293105001</v>
      </c>
      <c r="D68" s="2">
        <v>0.14335360556038201</v>
      </c>
      <c r="E68" s="2">
        <v>0.15406822600601</v>
      </c>
      <c r="F68" s="2">
        <v>0.16279752296539801</v>
      </c>
      <c r="G68" s="2">
        <v>0.17269689462464699</v>
      </c>
      <c r="H68" s="2">
        <v>0.18244047619047599</v>
      </c>
      <c r="I68" s="2">
        <v>0.199490793128279</v>
      </c>
      <c r="J68" s="2">
        <v>0.222868904819363</v>
      </c>
      <c r="K68" s="2">
        <v>0.238867990552008</v>
      </c>
      <c r="L68" s="2">
        <v>0.26189505442981198</v>
      </c>
      <c r="M68" s="2">
        <v>0.285389167045972</v>
      </c>
      <c r="N68" s="2">
        <v>0.30715483965536899</v>
      </c>
      <c r="O68" s="2">
        <v>0.32023095713968502</v>
      </c>
    </row>
    <row r="69" spans="1:15" x14ac:dyDescent="0.3">
      <c r="A69" s="8" t="s">
        <v>13</v>
      </c>
      <c r="B69" s="8" t="s">
        <v>108</v>
      </c>
      <c r="C69" s="2">
        <v>4.7614687299697804E-3</v>
      </c>
      <c r="D69" s="2">
        <v>5.2418187083695302E-3</v>
      </c>
      <c r="E69" s="2">
        <v>5.6265833971601998E-3</v>
      </c>
      <c r="F69" s="2">
        <v>6.1045402518122901E-3</v>
      </c>
      <c r="G69" s="2">
        <v>5.8765915768854097E-3</v>
      </c>
      <c r="H69" s="2">
        <v>6.4123376623376601E-3</v>
      </c>
      <c r="I69" s="2">
        <v>6.5065322497685398E-3</v>
      </c>
      <c r="J69" s="2">
        <v>7.0740767028651197E-3</v>
      </c>
      <c r="K69" s="2">
        <v>7.26095704662759E-3</v>
      </c>
      <c r="L69" s="2">
        <v>6.9311371142006797E-3</v>
      </c>
      <c r="M69" s="2">
        <v>8.46609012289486E-3</v>
      </c>
      <c r="N69" s="2">
        <v>8.5017671297578108E-3</v>
      </c>
      <c r="O69" s="2">
        <v>8.1691570698899096E-3</v>
      </c>
    </row>
    <row r="70" spans="1:15" x14ac:dyDescent="0.3">
      <c r="A70" s="8" t="s">
        <v>13</v>
      </c>
      <c r="B70" s="8" t="s">
        <v>17</v>
      </c>
      <c r="C70" s="2">
        <v>7.8136922748222107E-3</v>
      </c>
      <c r="D70" s="2">
        <v>8.1088908195771792E-3</v>
      </c>
      <c r="E70" s="2">
        <v>8.5429800271018697E-3</v>
      </c>
      <c r="F70" s="2">
        <v>8.8633228656120697E-3</v>
      </c>
      <c r="G70" s="2">
        <v>9.5350579017111307E-3</v>
      </c>
      <c r="H70" s="2">
        <v>9.76731601731602E-3</v>
      </c>
      <c r="I70" s="2">
        <v>9.8240921715872908E-3</v>
      </c>
      <c r="J70" s="2">
        <v>1.00078075094045E-2</v>
      </c>
      <c r="K70" s="2">
        <v>9.7760475898871508E-3</v>
      </c>
      <c r="L70" s="2">
        <v>9.0920210380397107E-3</v>
      </c>
      <c r="M70" s="2">
        <v>9.7041420118343207E-3</v>
      </c>
      <c r="N70" s="2">
        <v>9.8861544976302507E-3</v>
      </c>
      <c r="O70" s="2">
        <v>9.8029884838678992E-3</v>
      </c>
    </row>
    <row r="71" spans="1:15" x14ac:dyDescent="0.3">
      <c r="A71" s="8" t="s">
        <v>13</v>
      </c>
      <c r="B71" s="8" t="s">
        <v>109</v>
      </c>
      <c r="C71" s="2">
        <v>9.1841406464609504E-2</v>
      </c>
      <c r="D71" s="2">
        <v>0.10457573124819</v>
      </c>
      <c r="E71" s="2">
        <v>0.11247275083956899</v>
      </c>
      <c r="F71" s="2">
        <v>0.12619963020573499</v>
      </c>
      <c r="G71" s="2">
        <v>0.13484473123235599</v>
      </c>
      <c r="H71" s="2">
        <v>0.146861471861472</v>
      </c>
      <c r="I71" s="2">
        <v>0.15093611768336601</v>
      </c>
      <c r="J71" s="2">
        <v>0.15695459814985699</v>
      </c>
      <c r="K71" s="2">
        <v>0.16468375470212601</v>
      </c>
      <c r="L71" s="2">
        <v>0.159171525257879</v>
      </c>
      <c r="M71" s="2">
        <v>0.159289940828402</v>
      </c>
      <c r="N71" s="2">
        <v>0.15298294760500999</v>
      </c>
      <c r="O71" s="2">
        <v>0.14775863709907699</v>
      </c>
    </row>
    <row r="72" spans="1:15" x14ac:dyDescent="0.3">
      <c r="A72" s="8" t="s">
        <v>13</v>
      </c>
      <c r="B72" s="8" t="s">
        <v>110</v>
      </c>
      <c r="C72" s="2">
        <v>5.1521533437108899E-2</v>
      </c>
      <c r="D72" s="2">
        <v>5.6820156385751497E-2</v>
      </c>
      <c r="E72" s="2">
        <v>6.0360572674247298E-2</v>
      </c>
      <c r="F72" s="2">
        <v>6.2718281337129103E-2</v>
      </c>
      <c r="G72" s="2">
        <v>6.69182462407098E-2</v>
      </c>
      <c r="H72" s="2">
        <v>6.73701298701299E-2</v>
      </c>
      <c r="I72" s="2">
        <v>6.5399650241744697E-2</v>
      </c>
      <c r="J72" s="2">
        <v>6.5062578370832999E-2</v>
      </c>
      <c r="K72" s="2">
        <v>6.3161578164640006E-2</v>
      </c>
      <c r="L72" s="2">
        <v>5.9933950340441099E-2</v>
      </c>
      <c r="M72" s="2">
        <v>6.2175694128356801E-2</v>
      </c>
      <c r="N72" s="2">
        <v>6.0978191827228502E-2</v>
      </c>
      <c r="O72" s="2">
        <v>6.0309000348973699E-2</v>
      </c>
    </row>
    <row r="73" spans="1:15" x14ac:dyDescent="0.3">
      <c r="A73" s="8" t="s">
        <v>13</v>
      </c>
      <c r="B73" s="8" t="s">
        <v>111</v>
      </c>
      <c r="C73" s="2">
        <v>0.43399566584256599</v>
      </c>
      <c r="D73" s="2">
        <v>0.40031856356791201</v>
      </c>
      <c r="E73" s="2">
        <v>0.365551169504507</v>
      </c>
      <c r="F73" s="2">
        <v>0.33084847239749898</v>
      </c>
      <c r="G73" s="2">
        <v>0.30077202281500298</v>
      </c>
      <c r="H73" s="2">
        <v>0.26285173160173197</v>
      </c>
      <c r="I73" s="2">
        <v>0.22546548708980599</v>
      </c>
      <c r="J73" s="2">
        <v>0.18165471881136599</v>
      </c>
      <c r="K73" s="2">
        <v>0.15943487009010601</v>
      </c>
      <c r="L73" s="2">
        <v>0.13951971296938101</v>
      </c>
      <c r="M73" s="2">
        <v>8.6517979062357794E-2</v>
      </c>
      <c r="N73" s="2">
        <v>5.8062834899591201E-2</v>
      </c>
      <c r="O73" s="2">
        <v>4.6001078645981998E-2</v>
      </c>
    </row>
    <row r="74" spans="1:15" x14ac:dyDescent="0.3">
      <c r="A74" s="8" t="s">
        <v>14</v>
      </c>
      <c r="B74" s="8" t="s">
        <v>103</v>
      </c>
      <c r="C74" s="2">
        <v>5.4585152838427901E-3</v>
      </c>
      <c r="D74" s="2">
        <v>6.2761506276150601E-3</v>
      </c>
      <c r="E74" s="2">
        <v>5.30222693531283E-3</v>
      </c>
      <c r="F74" s="2">
        <v>7.3375262054507298E-3</v>
      </c>
      <c r="G74" s="2">
        <v>5.9701492537313399E-3</v>
      </c>
      <c r="H74" s="2">
        <v>4.8030739673391E-3</v>
      </c>
      <c r="I74" s="2">
        <v>3.4904013961605598E-3</v>
      </c>
      <c r="J74" s="2">
        <v>4.9875311720698296E-3</v>
      </c>
      <c r="K74" s="2">
        <v>6.7720090293453697E-3</v>
      </c>
      <c r="L74" s="2">
        <v>4.8951048951048999E-3</v>
      </c>
      <c r="M74" s="2">
        <v>9.3896713615023494E-3</v>
      </c>
      <c r="N74" s="2">
        <v>1.1264080100125201E-2</v>
      </c>
      <c r="O74" s="2">
        <v>1.38637733574442E-2</v>
      </c>
    </row>
    <row r="75" spans="1:15" x14ac:dyDescent="0.3">
      <c r="A75" s="8" t="s">
        <v>14</v>
      </c>
      <c r="B75" s="8" t="s">
        <v>104</v>
      </c>
      <c r="C75" s="2">
        <v>0.31877729257641901</v>
      </c>
      <c r="D75" s="2">
        <v>0.31276150627615101</v>
      </c>
      <c r="E75" s="2">
        <v>0.35100742311770899</v>
      </c>
      <c r="F75" s="2">
        <v>0.37211740041928698</v>
      </c>
      <c r="G75" s="2">
        <v>0.38905472636815902</v>
      </c>
      <c r="H75" s="2">
        <v>0.400576368876081</v>
      </c>
      <c r="I75" s="2">
        <v>0.432809773123909</v>
      </c>
      <c r="J75" s="2">
        <v>0.44222776392352497</v>
      </c>
      <c r="K75" s="2">
        <v>0.47178329571106098</v>
      </c>
      <c r="L75" s="2">
        <v>0.46083916083916099</v>
      </c>
      <c r="M75" s="2">
        <v>0.49295774647887303</v>
      </c>
      <c r="N75" s="2">
        <v>0.49311639549436798</v>
      </c>
      <c r="O75" s="2">
        <v>0.51597347799879401</v>
      </c>
    </row>
    <row r="76" spans="1:15" x14ac:dyDescent="0.3">
      <c r="A76" s="8" t="s">
        <v>14</v>
      </c>
      <c r="B76" s="8" t="s">
        <v>105</v>
      </c>
      <c r="C76" s="2">
        <v>2.9475982532751101E-2</v>
      </c>
      <c r="D76" s="2">
        <v>2.8242677824267801E-2</v>
      </c>
      <c r="E76" s="2">
        <v>2.4390243902439001E-2</v>
      </c>
      <c r="F76" s="2">
        <v>2.83018867924528E-2</v>
      </c>
      <c r="G76" s="2">
        <v>2.1890547263681601E-2</v>
      </c>
      <c r="H76" s="2">
        <v>2.49759846301633E-2</v>
      </c>
      <c r="I76" s="2">
        <v>2.4432809773123901E-2</v>
      </c>
      <c r="J76" s="2">
        <v>1.8287614297589402E-2</v>
      </c>
      <c r="K76" s="2">
        <v>2.33258088788563E-2</v>
      </c>
      <c r="L76" s="2">
        <v>2.44755244755245E-2</v>
      </c>
      <c r="M76" s="2">
        <v>2.7498323272971199E-2</v>
      </c>
      <c r="N76" s="2">
        <v>5.1939924906132702E-2</v>
      </c>
      <c r="O76" s="2">
        <v>3.8577456298975299E-2</v>
      </c>
    </row>
    <row r="77" spans="1:15" x14ac:dyDescent="0.3">
      <c r="A77" s="8" t="s">
        <v>14</v>
      </c>
      <c r="B77" s="8" t="s">
        <v>106</v>
      </c>
      <c r="C77" s="2">
        <v>0</v>
      </c>
      <c r="D77" s="2">
        <v>0</v>
      </c>
      <c r="E77" s="2">
        <v>0</v>
      </c>
      <c r="F77" s="2">
        <v>0</v>
      </c>
      <c r="G77" s="2">
        <v>0</v>
      </c>
      <c r="H77" s="2">
        <v>0</v>
      </c>
      <c r="I77" s="2">
        <v>0</v>
      </c>
      <c r="J77" s="2">
        <v>0</v>
      </c>
      <c r="K77" s="2">
        <v>0</v>
      </c>
      <c r="L77" s="2">
        <v>6.9930069930069897E-4</v>
      </c>
      <c r="M77" s="2">
        <v>6.7069081153588205E-4</v>
      </c>
      <c r="N77" s="2">
        <v>6.2578222778473104E-4</v>
      </c>
      <c r="O77" s="2">
        <v>1.20554550934298E-3</v>
      </c>
    </row>
    <row r="78" spans="1:15" x14ac:dyDescent="0.3">
      <c r="A78" s="8" t="s">
        <v>14</v>
      </c>
      <c r="B78" s="8" t="s">
        <v>107</v>
      </c>
      <c r="C78" s="2">
        <v>5.2401746724890799E-2</v>
      </c>
      <c r="D78" s="2">
        <v>5.85774058577406E-2</v>
      </c>
      <c r="E78" s="2">
        <v>5.1961823966065697E-2</v>
      </c>
      <c r="F78" s="2">
        <v>5.9748427672956003E-2</v>
      </c>
      <c r="G78" s="2">
        <v>5.9701492537313397E-2</v>
      </c>
      <c r="H78" s="2">
        <v>5.9558117195004798E-2</v>
      </c>
      <c r="I78" s="2">
        <v>7.5916230366492102E-2</v>
      </c>
      <c r="J78" s="2">
        <v>9.7256857855361603E-2</v>
      </c>
      <c r="K78" s="2">
        <v>9.2550790067720101E-2</v>
      </c>
      <c r="L78" s="2">
        <v>0.100699300699301</v>
      </c>
      <c r="M78" s="2">
        <v>0.110663983903421</v>
      </c>
      <c r="N78" s="2">
        <v>0.123904881101377</v>
      </c>
      <c r="O78" s="2">
        <v>0.12839059674502701</v>
      </c>
    </row>
    <row r="79" spans="1:15" x14ac:dyDescent="0.3">
      <c r="A79" s="8" t="s">
        <v>14</v>
      </c>
      <c r="B79" s="8" t="s">
        <v>108</v>
      </c>
      <c r="C79" s="2">
        <v>0</v>
      </c>
      <c r="D79" s="2">
        <v>0</v>
      </c>
      <c r="E79" s="2">
        <v>0</v>
      </c>
      <c r="F79" s="2">
        <v>0</v>
      </c>
      <c r="G79" s="2">
        <v>0</v>
      </c>
      <c r="H79" s="2">
        <v>0</v>
      </c>
      <c r="I79" s="2">
        <v>1.7452006980802799E-3</v>
      </c>
      <c r="J79" s="2">
        <v>0</v>
      </c>
      <c r="K79" s="2">
        <v>7.5244544770504103E-4</v>
      </c>
      <c r="L79" s="2">
        <v>6.9930069930069897E-4</v>
      </c>
      <c r="M79" s="2">
        <v>2.6827632461435299E-3</v>
      </c>
      <c r="N79" s="2">
        <v>3.1289111389236502E-3</v>
      </c>
      <c r="O79" s="2">
        <v>1.80831826401447E-3</v>
      </c>
    </row>
    <row r="80" spans="1:15" x14ac:dyDescent="0.3">
      <c r="A80" s="8" t="s">
        <v>14</v>
      </c>
      <c r="B80" s="8" t="s">
        <v>17</v>
      </c>
      <c r="C80" s="2">
        <v>1.09170305676856E-3</v>
      </c>
      <c r="D80" s="2">
        <v>1.0460251046025099E-3</v>
      </c>
      <c r="E80" s="2">
        <v>4.2417815482502699E-3</v>
      </c>
      <c r="F80" s="2">
        <v>1.0482180293501001E-3</v>
      </c>
      <c r="G80" s="2">
        <v>1.9900497512437801E-3</v>
      </c>
      <c r="H80" s="2">
        <v>1.9212295869356401E-3</v>
      </c>
      <c r="I80" s="2">
        <v>2.6178010471204199E-3</v>
      </c>
      <c r="J80" s="2">
        <v>3.3250207813798802E-3</v>
      </c>
      <c r="K80" s="2">
        <v>4.5146726862302497E-3</v>
      </c>
      <c r="L80" s="2">
        <v>4.8951048951048999E-3</v>
      </c>
      <c r="M80" s="2">
        <v>5.3655264922870599E-3</v>
      </c>
      <c r="N80" s="2">
        <v>5.00625782227785E-3</v>
      </c>
      <c r="O80" s="2">
        <v>8.4388185654008397E-3</v>
      </c>
    </row>
    <row r="81" spans="1:15" x14ac:dyDescent="0.3">
      <c r="A81" s="8" t="s">
        <v>14</v>
      </c>
      <c r="B81" s="8" t="s">
        <v>109</v>
      </c>
      <c r="C81" s="2">
        <v>9.6069868995633204E-2</v>
      </c>
      <c r="D81" s="2">
        <v>0.125523012552301</v>
      </c>
      <c r="E81" s="2">
        <v>0.12513255567338299</v>
      </c>
      <c r="F81" s="2">
        <v>0.12788259958071299</v>
      </c>
      <c r="G81" s="2">
        <v>0.15024875621890499</v>
      </c>
      <c r="H81" s="2">
        <v>0.15658021133525499</v>
      </c>
      <c r="I81" s="2">
        <v>0.14572425828970301</v>
      </c>
      <c r="J81" s="2">
        <v>0.16043225270157899</v>
      </c>
      <c r="K81" s="2">
        <v>0.15199398043641801</v>
      </c>
      <c r="L81" s="2">
        <v>0.16503496503496501</v>
      </c>
      <c r="M81" s="2">
        <v>0.17840375586854501</v>
      </c>
      <c r="N81" s="2">
        <v>0.17271589486858599</v>
      </c>
      <c r="O81" s="2">
        <v>0.16998191681736</v>
      </c>
    </row>
    <row r="82" spans="1:15" x14ac:dyDescent="0.3">
      <c r="A82" s="8" t="s">
        <v>14</v>
      </c>
      <c r="B82" s="8" t="s">
        <v>110</v>
      </c>
      <c r="C82" s="2">
        <v>5.13100436681223E-2</v>
      </c>
      <c r="D82" s="2">
        <v>5.4393305439330498E-2</v>
      </c>
      <c r="E82" s="2">
        <v>5.3022269353128301E-2</v>
      </c>
      <c r="F82" s="2">
        <v>5.8700209643605901E-2</v>
      </c>
      <c r="G82" s="2">
        <v>5.9701492537313397E-2</v>
      </c>
      <c r="H82" s="2">
        <v>7.1085494716618597E-2</v>
      </c>
      <c r="I82" s="2">
        <v>6.1082024432809801E-2</v>
      </c>
      <c r="J82" s="2">
        <v>6.0681629260182897E-2</v>
      </c>
      <c r="K82" s="2">
        <v>6.0195635816403303E-2</v>
      </c>
      <c r="L82" s="2">
        <v>6.5734265734265704E-2</v>
      </c>
      <c r="M82" s="2">
        <v>6.6398390342052305E-2</v>
      </c>
      <c r="N82" s="2">
        <v>6.4455569461827303E-2</v>
      </c>
      <c r="O82" s="2">
        <v>6.50994575045208E-2</v>
      </c>
    </row>
    <row r="83" spans="1:15" x14ac:dyDescent="0.3">
      <c r="A83" s="8" t="s">
        <v>14</v>
      </c>
      <c r="B83" s="8" t="s">
        <v>111</v>
      </c>
      <c r="C83" s="2">
        <v>0.44541484716157198</v>
      </c>
      <c r="D83" s="2">
        <v>0.413179916317992</v>
      </c>
      <c r="E83" s="2">
        <v>0.384941675503712</v>
      </c>
      <c r="F83" s="2">
        <v>0.344863731656185</v>
      </c>
      <c r="G83" s="2">
        <v>0.31144278606965198</v>
      </c>
      <c r="H83" s="2">
        <v>0.28049951969260301</v>
      </c>
      <c r="I83" s="2">
        <v>0.2521815008726</v>
      </c>
      <c r="J83" s="2">
        <v>0.212801330008313</v>
      </c>
      <c r="K83" s="2">
        <v>0.18811136192625999</v>
      </c>
      <c r="L83" s="2">
        <v>0.17202797202797199</v>
      </c>
      <c r="M83" s="2">
        <v>0.10596914822266899</v>
      </c>
      <c r="N83" s="2">
        <v>7.3842302878598207E-2</v>
      </c>
      <c r="O83" s="2">
        <v>5.6660638939120003E-2</v>
      </c>
    </row>
    <row r="84" spans="1:15" x14ac:dyDescent="0.3">
      <c r="A84" s="8" t="s">
        <v>15</v>
      </c>
      <c r="B84" s="8" t="s">
        <v>103</v>
      </c>
      <c r="C84" s="2">
        <v>8.4541062801932396E-3</v>
      </c>
      <c r="D84" s="2">
        <v>8.9598753408648198E-3</v>
      </c>
      <c r="E84" s="2">
        <v>1.0539116335630301E-2</v>
      </c>
      <c r="F84" s="2">
        <v>1.28364389233954E-2</v>
      </c>
      <c r="G84" s="2">
        <v>1.08651911468813E-2</v>
      </c>
      <c r="H84" s="2">
        <v>1.12229102167183E-2</v>
      </c>
      <c r="I84" s="2">
        <v>1.17424242424242E-2</v>
      </c>
      <c r="J84" s="2">
        <v>1.28571428571429E-2</v>
      </c>
      <c r="K84" s="2">
        <v>1.2853470437018E-2</v>
      </c>
      <c r="L84" s="2">
        <v>1.7412935323383099E-2</v>
      </c>
      <c r="M84" s="2">
        <v>2.2073772872494901E-2</v>
      </c>
      <c r="N84" s="2">
        <v>2.56480218281037E-2</v>
      </c>
      <c r="O84" s="2">
        <v>2.6395380808358501E-2</v>
      </c>
    </row>
    <row r="85" spans="1:15" x14ac:dyDescent="0.3">
      <c r="A85" s="8" t="s">
        <v>15</v>
      </c>
      <c r="B85" s="8" t="s">
        <v>104</v>
      </c>
      <c r="C85" s="2">
        <v>0.168679549114332</v>
      </c>
      <c r="D85" s="2">
        <v>0.18893650175301899</v>
      </c>
      <c r="E85" s="2">
        <v>0.19578435346574799</v>
      </c>
      <c r="F85" s="2">
        <v>0.20455486542443099</v>
      </c>
      <c r="G85" s="2">
        <v>0.20965794768611701</v>
      </c>
      <c r="H85" s="2">
        <v>0.220975232198142</v>
      </c>
      <c r="I85" s="2">
        <v>0.23522727272727301</v>
      </c>
      <c r="J85" s="2">
        <v>0.24214285714285699</v>
      </c>
      <c r="K85" s="2">
        <v>0.24035989717223599</v>
      </c>
      <c r="L85" s="2">
        <v>0.235385572139303</v>
      </c>
      <c r="M85" s="2">
        <v>0.25094394423467897</v>
      </c>
      <c r="N85" s="2">
        <v>0.25757162346521101</v>
      </c>
      <c r="O85" s="2">
        <v>0.26312895243332401</v>
      </c>
    </row>
    <row r="86" spans="1:15" x14ac:dyDescent="0.3">
      <c r="A86" s="8" t="s">
        <v>15</v>
      </c>
      <c r="B86" s="8" t="s">
        <v>105</v>
      </c>
      <c r="C86" s="2">
        <v>4.3478260869565202E-2</v>
      </c>
      <c r="D86" s="2">
        <v>4.4020257109466297E-2</v>
      </c>
      <c r="E86" s="2">
        <v>4.6615322253749501E-2</v>
      </c>
      <c r="F86" s="2">
        <v>4.3892339544513499E-2</v>
      </c>
      <c r="G86" s="2">
        <v>4.3863179074446701E-2</v>
      </c>
      <c r="H86" s="2">
        <v>4.7987616099071199E-2</v>
      </c>
      <c r="I86" s="2">
        <v>4.9242424242424199E-2</v>
      </c>
      <c r="J86" s="2">
        <v>5.7142857142857099E-2</v>
      </c>
      <c r="K86" s="2">
        <v>4.9485861182519297E-2</v>
      </c>
      <c r="L86" s="2">
        <v>5.5348258706467701E-2</v>
      </c>
      <c r="M86" s="2">
        <v>6.44786523380773E-2</v>
      </c>
      <c r="N86" s="2">
        <v>7.0122783083219606E-2</v>
      </c>
      <c r="O86" s="2">
        <v>6.2689029419851494E-2</v>
      </c>
    </row>
    <row r="87" spans="1:15" x14ac:dyDescent="0.3">
      <c r="A87" s="8" t="s">
        <v>15</v>
      </c>
      <c r="B87" s="8" t="s">
        <v>106</v>
      </c>
      <c r="C87" s="2">
        <v>2.0128824476650601E-3</v>
      </c>
      <c r="D87" s="2">
        <v>2.72691858200234E-3</v>
      </c>
      <c r="E87" s="2">
        <v>2.02675314146737E-3</v>
      </c>
      <c r="F87" s="2">
        <v>8.2815734989648E-4</v>
      </c>
      <c r="G87" s="2">
        <v>2.0120724346076499E-3</v>
      </c>
      <c r="H87" s="2">
        <v>1.9349845201238401E-3</v>
      </c>
      <c r="I87" s="2">
        <v>2.27272727272727E-3</v>
      </c>
      <c r="J87" s="2">
        <v>2.5000000000000001E-3</v>
      </c>
      <c r="K87" s="2">
        <v>2.8920308483290501E-3</v>
      </c>
      <c r="L87" s="2">
        <v>2.4875621890547298E-3</v>
      </c>
      <c r="M87" s="2">
        <v>2.0331106593087398E-3</v>
      </c>
      <c r="N87" s="2">
        <v>2.4556616643929101E-3</v>
      </c>
      <c r="O87" s="2">
        <v>1.0998075336816099E-3</v>
      </c>
    </row>
    <row r="88" spans="1:15" x14ac:dyDescent="0.3">
      <c r="A88" s="8" t="s">
        <v>15</v>
      </c>
      <c r="B88" s="8" t="s">
        <v>107</v>
      </c>
      <c r="C88" s="2">
        <v>8.5748792270531393E-2</v>
      </c>
      <c r="D88" s="2">
        <v>9.3883911180366195E-2</v>
      </c>
      <c r="E88" s="2">
        <v>9.9310903931901104E-2</v>
      </c>
      <c r="F88" s="2">
        <v>9.6480331262940006E-2</v>
      </c>
      <c r="G88" s="2">
        <v>9.85915492957746E-2</v>
      </c>
      <c r="H88" s="2">
        <v>9.5201238390092896E-2</v>
      </c>
      <c r="I88" s="2">
        <v>9.6212121212121193E-2</v>
      </c>
      <c r="J88" s="2">
        <v>9.71428571428571E-2</v>
      </c>
      <c r="K88" s="2">
        <v>0.114717223650386</v>
      </c>
      <c r="L88" s="2">
        <v>0.13277363184079599</v>
      </c>
      <c r="M88" s="2">
        <v>0.158001742666279</v>
      </c>
      <c r="N88" s="2">
        <v>0.18226466575716199</v>
      </c>
      <c r="O88" s="2">
        <v>0.17129502337090999</v>
      </c>
    </row>
    <row r="89" spans="1:15" x14ac:dyDescent="0.3">
      <c r="A89" s="8" t="s">
        <v>15</v>
      </c>
      <c r="B89" s="8" t="s">
        <v>108</v>
      </c>
      <c r="C89" s="2">
        <v>1.6103059581320501E-3</v>
      </c>
      <c r="D89" s="2">
        <v>3.5060381768601502E-3</v>
      </c>
      <c r="E89" s="2">
        <v>2.4321037697608398E-3</v>
      </c>
      <c r="F89" s="2">
        <v>1.65631469979296E-3</v>
      </c>
      <c r="G89" s="2">
        <v>1.6096579476861199E-3</v>
      </c>
      <c r="H89" s="2">
        <v>1.54798761609907E-3</v>
      </c>
      <c r="I89" s="2">
        <v>2.6515151515151499E-3</v>
      </c>
      <c r="J89" s="2">
        <v>2.5000000000000001E-3</v>
      </c>
      <c r="K89" s="2">
        <v>2.2493573264781501E-3</v>
      </c>
      <c r="L89" s="2">
        <v>3.1094527363184099E-3</v>
      </c>
      <c r="M89" s="2">
        <v>3.1948881789137401E-3</v>
      </c>
      <c r="N89" s="2">
        <v>3.0013642564802202E-3</v>
      </c>
      <c r="O89" s="2">
        <v>3.29942260104482E-3</v>
      </c>
    </row>
    <row r="90" spans="1:15" x14ac:dyDescent="0.3">
      <c r="A90" s="8" t="s">
        <v>15</v>
      </c>
      <c r="B90" s="8" t="s">
        <v>17</v>
      </c>
      <c r="C90" s="2">
        <v>7.64895330112721E-3</v>
      </c>
      <c r="D90" s="2">
        <v>7.79119594857811E-3</v>
      </c>
      <c r="E90" s="2">
        <v>7.2963113092825299E-3</v>
      </c>
      <c r="F90" s="2">
        <v>8.2815734989648004E-3</v>
      </c>
      <c r="G90" s="2">
        <v>1.00603621730382E-2</v>
      </c>
      <c r="H90" s="2">
        <v>1.12229102167183E-2</v>
      </c>
      <c r="I90" s="2">
        <v>1.06060606060606E-2</v>
      </c>
      <c r="J90" s="2">
        <v>9.6428571428571405E-3</v>
      </c>
      <c r="K90" s="2">
        <v>8.6760925449871507E-3</v>
      </c>
      <c r="L90" s="2">
        <v>9.9502487562189105E-3</v>
      </c>
      <c r="M90" s="2">
        <v>9.5846645367412102E-3</v>
      </c>
      <c r="N90" s="2">
        <v>1.00954979536153E-2</v>
      </c>
      <c r="O90" s="2">
        <v>1.1273027220236501E-2</v>
      </c>
    </row>
    <row r="91" spans="1:15" x14ac:dyDescent="0.3">
      <c r="A91" s="8" t="s">
        <v>15</v>
      </c>
      <c r="B91" s="8" t="s">
        <v>109</v>
      </c>
      <c r="C91" s="2">
        <v>0.14251207729468601</v>
      </c>
      <c r="D91" s="2">
        <v>0.16010907674328001</v>
      </c>
      <c r="E91" s="2">
        <v>0.171057965139846</v>
      </c>
      <c r="F91" s="2">
        <v>0.19337474120082801</v>
      </c>
      <c r="G91" s="2">
        <v>0.225754527162978</v>
      </c>
      <c r="H91" s="2">
        <v>0.25116099071207398</v>
      </c>
      <c r="I91" s="2">
        <v>0.26590909090909098</v>
      </c>
      <c r="J91" s="2">
        <v>0.28678571428571398</v>
      </c>
      <c r="K91" s="2">
        <v>0.30848329048843198</v>
      </c>
      <c r="L91" s="2">
        <v>0.31001243781094501</v>
      </c>
      <c r="M91" s="2">
        <v>0.299738600058089</v>
      </c>
      <c r="N91" s="2">
        <v>0.29849931787175998</v>
      </c>
      <c r="O91" s="2">
        <v>0.320593896068188</v>
      </c>
    </row>
    <row r="92" spans="1:15" x14ac:dyDescent="0.3">
      <c r="A92" s="8" t="s">
        <v>15</v>
      </c>
      <c r="B92" s="8" t="s">
        <v>110</v>
      </c>
      <c r="C92" s="2">
        <v>5.2737520128824503E-2</v>
      </c>
      <c r="D92" s="2">
        <v>5.6096610829762403E-2</v>
      </c>
      <c r="E92" s="2">
        <v>5.6749087961086297E-2</v>
      </c>
      <c r="F92" s="2">
        <v>6.7494824016563107E-2</v>
      </c>
      <c r="G92" s="2">
        <v>6.6800804828973798E-2</v>
      </c>
      <c r="H92" s="2">
        <v>6.5402476780185806E-2</v>
      </c>
      <c r="I92" s="2">
        <v>6.6287878787878798E-2</v>
      </c>
      <c r="J92" s="2">
        <v>7.7142857142857096E-2</v>
      </c>
      <c r="K92" s="2">
        <v>7.7120822622107996E-2</v>
      </c>
      <c r="L92" s="2">
        <v>6.9962686567164201E-2</v>
      </c>
      <c r="M92" s="2">
        <v>8.2776648271855893E-2</v>
      </c>
      <c r="N92" s="2">
        <v>7.3669849931787199E-2</v>
      </c>
      <c r="O92" s="2">
        <v>7.8086334891393994E-2</v>
      </c>
    </row>
    <row r="93" spans="1:15" x14ac:dyDescent="0.3">
      <c r="A93" s="8" t="s">
        <v>15</v>
      </c>
      <c r="B93" s="8" t="s">
        <v>111</v>
      </c>
      <c r="C93" s="2">
        <v>0.48711755233494403</v>
      </c>
      <c r="D93" s="2">
        <v>0.433969614335801</v>
      </c>
      <c r="E93" s="2">
        <v>0.40818808269152801</v>
      </c>
      <c r="F93" s="2">
        <v>0.370600414078675</v>
      </c>
      <c r="G93" s="2">
        <v>0.33078470824949702</v>
      </c>
      <c r="H93" s="2">
        <v>0.29334365325077399</v>
      </c>
      <c r="I93" s="2">
        <v>0.259848484848485</v>
      </c>
      <c r="J93" s="2">
        <v>0.21214285714285699</v>
      </c>
      <c r="K93" s="2">
        <v>0.18316195372750599</v>
      </c>
      <c r="L93" s="2">
        <v>0.163557213930348</v>
      </c>
      <c r="M93" s="2">
        <v>0.107173976183561</v>
      </c>
      <c r="N93" s="2">
        <v>7.6671214188267403E-2</v>
      </c>
      <c r="O93" s="2">
        <v>6.2139125653010698E-2</v>
      </c>
    </row>
    <row r="94" spans="1:15" x14ac:dyDescent="0.3">
      <c r="A94" s="8" t="s">
        <v>16</v>
      </c>
      <c r="B94" s="8" t="s">
        <v>103</v>
      </c>
      <c r="C94" s="2">
        <v>1.9179541822056501E-2</v>
      </c>
      <c r="D94" s="2">
        <v>2.0889126941617601E-2</v>
      </c>
      <c r="E94" s="2">
        <v>2.2050716648291099E-2</v>
      </c>
      <c r="F94" s="2">
        <v>1.8888888888888899E-2</v>
      </c>
      <c r="G94" s="2">
        <v>1.8977332630469201E-2</v>
      </c>
      <c r="H94" s="2">
        <v>2.74250888776028E-2</v>
      </c>
      <c r="I94" s="2">
        <v>3.1049778215869898E-2</v>
      </c>
      <c r="J94" s="2">
        <v>3.5217794253938797E-2</v>
      </c>
      <c r="K94" s="2">
        <v>3.3494931687968299E-2</v>
      </c>
      <c r="L94" s="2">
        <v>3.75605815831987E-2</v>
      </c>
      <c r="M94" s="2">
        <v>4.5968624589565903E-2</v>
      </c>
      <c r="N94" s="2">
        <v>5.2614271621177197E-2</v>
      </c>
      <c r="O94" s="2">
        <v>5.1692307692307697E-2</v>
      </c>
    </row>
    <row r="95" spans="1:15" x14ac:dyDescent="0.3">
      <c r="A95" s="8" t="s">
        <v>16</v>
      </c>
      <c r="B95" s="8" t="s">
        <v>104</v>
      </c>
      <c r="C95" s="2">
        <v>0.13851891315929701</v>
      </c>
      <c r="D95" s="2">
        <v>0.153722549544724</v>
      </c>
      <c r="E95" s="2">
        <v>0.15931642778390301</v>
      </c>
      <c r="F95" s="2">
        <v>0.15388888888888899</v>
      </c>
      <c r="G95" s="2">
        <v>0.174486030574591</v>
      </c>
      <c r="H95" s="2">
        <v>0.16556627729812101</v>
      </c>
      <c r="I95" s="2">
        <v>0.18580581567274501</v>
      </c>
      <c r="J95" s="2">
        <v>0.19879518072289201</v>
      </c>
      <c r="K95" s="2">
        <v>0.20537681798148999</v>
      </c>
      <c r="L95" s="2">
        <v>0.19991922455573499</v>
      </c>
      <c r="M95" s="2">
        <v>0.21233126596132801</v>
      </c>
      <c r="N95" s="2">
        <v>0.20618217691548801</v>
      </c>
      <c r="O95" s="2">
        <v>0.211384615384615</v>
      </c>
    </row>
    <row r="96" spans="1:15" x14ac:dyDescent="0.3">
      <c r="A96" s="8" t="s">
        <v>16</v>
      </c>
      <c r="B96" s="8" t="s">
        <v>105</v>
      </c>
      <c r="C96" s="2">
        <v>0.103889184869473</v>
      </c>
      <c r="D96" s="2">
        <v>0.109266202463846</v>
      </c>
      <c r="E96" s="2">
        <v>9.9228224917309801E-2</v>
      </c>
      <c r="F96" s="2">
        <v>0.105555555555556</v>
      </c>
      <c r="G96" s="2">
        <v>0.107538218239325</v>
      </c>
      <c r="H96" s="2">
        <v>0.121381411884205</v>
      </c>
      <c r="I96" s="2">
        <v>0.123213405618531</v>
      </c>
      <c r="J96" s="2">
        <v>0.12882298424467101</v>
      </c>
      <c r="K96" s="2">
        <v>0.122080211546937</v>
      </c>
      <c r="L96" s="2">
        <v>0.117932148626817</v>
      </c>
      <c r="M96" s="2">
        <v>0.11382707041225799</v>
      </c>
      <c r="N96" s="2">
        <v>0.13548174942453101</v>
      </c>
      <c r="O96" s="2">
        <v>0.139384615384615</v>
      </c>
    </row>
    <row r="97" spans="1:15" x14ac:dyDescent="0.3">
      <c r="A97" s="8" t="s">
        <v>16</v>
      </c>
      <c r="B97" s="8" t="s">
        <v>106</v>
      </c>
      <c r="C97" s="2">
        <v>5.3276505061267999E-4</v>
      </c>
      <c r="D97" s="2">
        <v>5.3561863952865602E-4</v>
      </c>
      <c r="E97" s="2">
        <v>5.5126791620727696E-4</v>
      </c>
      <c r="F97" s="2">
        <v>1.11111111111111E-3</v>
      </c>
      <c r="G97" s="2">
        <v>5.2714812862414298E-4</v>
      </c>
      <c r="H97" s="2">
        <v>1.01574403250381E-3</v>
      </c>
      <c r="I97" s="2">
        <v>9.8570724494825E-4</v>
      </c>
      <c r="J97" s="2">
        <v>1.3901760889712699E-3</v>
      </c>
      <c r="K97" s="2">
        <v>8.8144557073600697E-4</v>
      </c>
      <c r="L97" s="2">
        <v>4.0387722132471699E-4</v>
      </c>
      <c r="M97" s="2">
        <v>1.09449106165633E-3</v>
      </c>
      <c r="N97" s="2">
        <v>1.3153567905294301E-3</v>
      </c>
      <c r="O97" s="2">
        <v>6.1538461538461497E-4</v>
      </c>
    </row>
    <row r="98" spans="1:15" x14ac:dyDescent="0.3">
      <c r="A98" s="8" t="s">
        <v>16</v>
      </c>
      <c r="B98" s="8" t="s">
        <v>107</v>
      </c>
      <c r="C98" s="2">
        <v>0.14491209376664901</v>
      </c>
      <c r="D98" s="2">
        <v>0.14408141403320801</v>
      </c>
      <c r="E98" s="2">
        <v>0.15656008820286699</v>
      </c>
      <c r="F98" s="2">
        <v>0.16944444444444401</v>
      </c>
      <c r="G98" s="2">
        <v>0.17026884554559801</v>
      </c>
      <c r="H98" s="2">
        <v>0.17318435754189901</v>
      </c>
      <c r="I98" s="2">
        <v>0.18531296205027101</v>
      </c>
      <c r="J98" s="2">
        <v>0.193697868396664</v>
      </c>
      <c r="K98" s="2">
        <v>0.21154693697664201</v>
      </c>
      <c r="L98" s="2">
        <v>0.23303715670436201</v>
      </c>
      <c r="M98" s="2">
        <v>0.26085370302809202</v>
      </c>
      <c r="N98" s="2">
        <v>0.28214403156856299</v>
      </c>
      <c r="O98" s="2">
        <v>0.28615384615384598</v>
      </c>
    </row>
    <row r="99" spans="1:15" x14ac:dyDescent="0.3">
      <c r="A99" s="8" t="s">
        <v>16</v>
      </c>
      <c r="B99" s="8" t="s">
        <v>108</v>
      </c>
      <c r="C99" s="2">
        <v>4.7948854555141199E-3</v>
      </c>
      <c r="D99" s="2">
        <v>4.2849491162292403E-3</v>
      </c>
      <c r="E99" s="2">
        <v>4.4101433296582096E-3</v>
      </c>
      <c r="F99" s="2">
        <v>2.7777777777777801E-3</v>
      </c>
      <c r="G99" s="2">
        <v>5.7986294148655798E-3</v>
      </c>
      <c r="H99" s="2">
        <v>5.0787201625190504E-3</v>
      </c>
      <c r="I99" s="2">
        <v>4.9285362247412498E-3</v>
      </c>
      <c r="J99" s="2">
        <v>3.7071362372567201E-3</v>
      </c>
      <c r="K99" s="2">
        <v>4.4072278536800404E-3</v>
      </c>
      <c r="L99" s="2">
        <v>4.0387722132471703E-3</v>
      </c>
      <c r="M99" s="2">
        <v>6.9317767238234202E-3</v>
      </c>
      <c r="N99" s="2">
        <v>7.5633015455442302E-3</v>
      </c>
      <c r="O99" s="2">
        <v>9.2307692307692299E-3</v>
      </c>
    </row>
    <row r="100" spans="1:15" x14ac:dyDescent="0.3">
      <c r="A100" s="8" t="s">
        <v>16</v>
      </c>
      <c r="B100" s="8" t="s">
        <v>17</v>
      </c>
      <c r="C100" s="2">
        <v>5.3276505061267999E-3</v>
      </c>
      <c r="D100" s="2">
        <v>3.21371183717193E-3</v>
      </c>
      <c r="E100" s="2">
        <v>3.85887541345094E-3</v>
      </c>
      <c r="F100" s="2">
        <v>6.6666666666666697E-3</v>
      </c>
      <c r="G100" s="2">
        <v>6.3257775434897197E-3</v>
      </c>
      <c r="H100" s="2">
        <v>5.5865921787709499E-3</v>
      </c>
      <c r="I100" s="2">
        <v>4.9285362247412498E-3</v>
      </c>
      <c r="J100" s="2">
        <v>7.4142724745134402E-3</v>
      </c>
      <c r="K100" s="2">
        <v>8.8144557073600704E-3</v>
      </c>
      <c r="L100" s="2">
        <v>7.2697899838449096E-3</v>
      </c>
      <c r="M100" s="2">
        <v>9.1207588471360797E-3</v>
      </c>
      <c r="N100" s="2">
        <v>7.23446234791187E-3</v>
      </c>
      <c r="O100" s="2">
        <v>8.0000000000000002E-3</v>
      </c>
    </row>
    <row r="101" spans="1:15" x14ac:dyDescent="0.3">
      <c r="A101" s="8" t="s">
        <v>16</v>
      </c>
      <c r="B101" s="8" t="s">
        <v>109</v>
      </c>
      <c r="C101" s="2">
        <v>9.0037293553542896E-2</v>
      </c>
      <c r="D101" s="2">
        <v>0.10123192287091599</v>
      </c>
      <c r="E101" s="2">
        <v>0.118522601984565</v>
      </c>
      <c r="F101" s="2">
        <v>0.13444444444444401</v>
      </c>
      <c r="G101" s="2">
        <v>0.13125988402741201</v>
      </c>
      <c r="H101" s="2">
        <v>0.14880650076180801</v>
      </c>
      <c r="I101" s="2">
        <v>0.15278462296697901</v>
      </c>
      <c r="J101" s="2">
        <v>0.158943466172382</v>
      </c>
      <c r="K101" s="2">
        <v>0.171881886293521</v>
      </c>
      <c r="L101" s="2">
        <v>0.180936995153473</v>
      </c>
      <c r="M101" s="2">
        <v>0.18168551623495099</v>
      </c>
      <c r="N101" s="2">
        <v>0.16672147319960501</v>
      </c>
      <c r="O101" s="2">
        <v>0.16984615384615401</v>
      </c>
    </row>
    <row r="102" spans="1:15" x14ac:dyDescent="0.3">
      <c r="A102" s="8" t="s">
        <v>16</v>
      </c>
      <c r="B102" s="8" t="s">
        <v>110</v>
      </c>
      <c r="C102" s="2">
        <v>4.8481619605753902E-2</v>
      </c>
      <c r="D102" s="2">
        <v>4.8205677557578999E-2</v>
      </c>
      <c r="E102" s="2">
        <v>4.9062844542447602E-2</v>
      </c>
      <c r="F102" s="2">
        <v>5.3333333333333302E-2</v>
      </c>
      <c r="G102" s="2">
        <v>6.2203479177648902E-2</v>
      </c>
      <c r="H102" s="2">
        <v>6.2468257998984297E-2</v>
      </c>
      <c r="I102" s="2">
        <v>5.5199605717102002E-2</v>
      </c>
      <c r="J102" s="2">
        <v>5.7924003707136199E-2</v>
      </c>
      <c r="K102" s="2">
        <v>5.2005288673424403E-2</v>
      </c>
      <c r="L102" s="2">
        <v>5.65428109854604E-2</v>
      </c>
      <c r="M102" s="2">
        <v>5.6913535206129101E-2</v>
      </c>
      <c r="N102" s="2">
        <v>6.5110161131206795E-2</v>
      </c>
      <c r="O102" s="2">
        <v>5.7846153846153797E-2</v>
      </c>
    </row>
    <row r="103" spans="1:15" x14ac:dyDescent="0.3">
      <c r="A103" s="8" t="s">
        <v>16</v>
      </c>
      <c r="B103" s="8" t="s">
        <v>111</v>
      </c>
      <c r="C103" s="2">
        <v>0.44432605221097499</v>
      </c>
      <c r="D103" s="2">
        <v>0.414568826995179</v>
      </c>
      <c r="E103" s="2">
        <v>0.38643880926130098</v>
      </c>
      <c r="F103" s="2">
        <v>0.35388888888888897</v>
      </c>
      <c r="G103" s="2">
        <v>0.32261465471797601</v>
      </c>
      <c r="H103" s="2">
        <v>0.28948704926358598</v>
      </c>
      <c r="I103" s="2">
        <v>0.255791030064071</v>
      </c>
      <c r="J103" s="2">
        <v>0.21408711770157601</v>
      </c>
      <c r="K103" s="2">
        <v>0.189510797708242</v>
      </c>
      <c r="L103" s="2">
        <v>0.16235864297253599</v>
      </c>
      <c r="M103" s="2">
        <v>0.11127325793506</v>
      </c>
      <c r="N103" s="2">
        <v>7.5633015455442307E-2</v>
      </c>
      <c r="O103" s="2">
        <v>6.5846153846153804E-2</v>
      </c>
    </row>
    <row r="104" spans="1:15" x14ac:dyDescent="0.3">
      <c r="A104" s="8" t="s">
        <v>17</v>
      </c>
      <c r="B104" s="8" t="s">
        <v>103</v>
      </c>
      <c r="C104" s="2">
        <v>1.38219895287958E-2</v>
      </c>
      <c r="D104" s="2">
        <v>1.42353084316827E-2</v>
      </c>
      <c r="E104" s="2">
        <v>1.43120960295476E-2</v>
      </c>
      <c r="F104" s="2">
        <v>1.5008903586873601E-2</v>
      </c>
      <c r="G104" s="2">
        <v>1.68804861580014E-2</v>
      </c>
      <c r="H104" s="2">
        <v>1.8187830687830701E-2</v>
      </c>
      <c r="I104" s="2">
        <v>3.0857142857142899E-2</v>
      </c>
      <c r="J104" s="2">
        <v>3.47721822541966E-2</v>
      </c>
      <c r="K104" s="2">
        <v>3.90452102434398E-2</v>
      </c>
      <c r="L104" s="2">
        <v>4.3501256115298197E-2</v>
      </c>
      <c r="M104" s="2">
        <v>3.2335480611342698E-2</v>
      </c>
      <c r="N104" s="2">
        <v>3.1605792877311203E-2</v>
      </c>
      <c r="O104" s="2">
        <v>3.3669600976675401E-2</v>
      </c>
    </row>
    <row r="105" spans="1:15" x14ac:dyDescent="0.3">
      <c r="A105" s="8" t="s">
        <v>17</v>
      </c>
      <c r="B105" s="8" t="s">
        <v>104</v>
      </c>
      <c r="C105" s="2">
        <v>0.194869109947644</v>
      </c>
      <c r="D105" s="2">
        <v>0.19917264874072299</v>
      </c>
      <c r="E105" s="2">
        <v>0.21775931055709399</v>
      </c>
      <c r="F105" s="2">
        <v>0.24904604426354601</v>
      </c>
      <c r="G105" s="2">
        <v>0.26434841323430103</v>
      </c>
      <c r="H105" s="2">
        <v>0.30390211640211601</v>
      </c>
      <c r="I105" s="2">
        <v>0.29371428571428598</v>
      </c>
      <c r="J105" s="2">
        <v>0.30555555555555602</v>
      </c>
      <c r="K105" s="2">
        <v>0.280271893771736</v>
      </c>
      <c r="L105" s="2">
        <v>0.26973423244744099</v>
      </c>
      <c r="M105" s="2">
        <v>0.24655803966148801</v>
      </c>
      <c r="N105" s="2">
        <v>0.21914564167957001</v>
      </c>
      <c r="O105" s="2">
        <v>0.22842639593908601</v>
      </c>
    </row>
    <row r="106" spans="1:15" x14ac:dyDescent="0.3">
      <c r="A106" s="8" t="s">
        <v>17</v>
      </c>
      <c r="B106" s="8" t="s">
        <v>105</v>
      </c>
      <c r="C106" s="2">
        <v>3.9371727748691097E-2</v>
      </c>
      <c r="D106" s="2">
        <v>4.1854240175203797E-2</v>
      </c>
      <c r="E106" s="2">
        <v>4.4629116651277299E-2</v>
      </c>
      <c r="F106" s="2">
        <v>5.39302976341898E-2</v>
      </c>
      <c r="G106" s="2">
        <v>6.6509115462525303E-2</v>
      </c>
      <c r="H106" s="2">
        <v>7.6388888888888895E-2</v>
      </c>
      <c r="I106" s="2">
        <v>8.1428571428571406E-2</v>
      </c>
      <c r="J106" s="2">
        <v>8.7529976019184594E-2</v>
      </c>
      <c r="K106" s="2">
        <v>9.4688586784698103E-2</v>
      </c>
      <c r="L106" s="2">
        <v>0.103133677112257</v>
      </c>
      <c r="M106" s="2">
        <v>0.13022609574333699</v>
      </c>
      <c r="N106" s="2">
        <v>0.14955824756353001</v>
      </c>
      <c r="O106" s="2">
        <v>0.17066118357643101</v>
      </c>
    </row>
    <row r="107" spans="1:15" x14ac:dyDescent="0.3">
      <c r="A107" s="8" t="s">
        <v>17</v>
      </c>
      <c r="B107" s="8" t="s">
        <v>106</v>
      </c>
      <c r="C107" s="2">
        <v>5.8638743455497397E-3</v>
      </c>
      <c r="D107" s="2">
        <v>4.2584255992213198E-3</v>
      </c>
      <c r="E107" s="2">
        <v>3.3856571252693099E-3</v>
      </c>
      <c r="F107" s="2">
        <v>3.5614347494276298E-3</v>
      </c>
      <c r="G107" s="2">
        <v>6.0769750168804901E-3</v>
      </c>
      <c r="H107" s="2">
        <v>5.2910052910052898E-3</v>
      </c>
      <c r="I107" s="2">
        <v>4.8571428571428602E-3</v>
      </c>
      <c r="J107" s="2">
        <v>3.9968025579536397E-3</v>
      </c>
      <c r="K107" s="2">
        <v>4.7423332279481504E-3</v>
      </c>
      <c r="L107" s="2">
        <v>3.9666798889329601E-3</v>
      </c>
      <c r="M107" s="2">
        <v>3.1577617784514299E-3</v>
      </c>
      <c r="N107" s="2">
        <v>2.64140632115858E-3</v>
      </c>
      <c r="O107" s="2">
        <v>2.3774336567499799E-3</v>
      </c>
    </row>
    <row r="108" spans="1:15" x14ac:dyDescent="0.3">
      <c r="A108" s="8" t="s">
        <v>17</v>
      </c>
      <c r="B108" s="8" t="s">
        <v>107</v>
      </c>
      <c r="C108" s="2">
        <v>0.12795811518324601</v>
      </c>
      <c r="D108" s="2">
        <v>0.14162306849981701</v>
      </c>
      <c r="E108" s="2">
        <v>0.152662357648507</v>
      </c>
      <c r="F108" s="2">
        <v>0.164080386670059</v>
      </c>
      <c r="G108" s="2">
        <v>0.21168129642133701</v>
      </c>
      <c r="H108" s="2">
        <v>0.244378306878307</v>
      </c>
      <c r="I108" s="2">
        <v>0.312285714285714</v>
      </c>
      <c r="J108" s="2">
        <v>0.36890487609912098</v>
      </c>
      <c r="K108" s="2">
        <v>0.391874802402782</v>
      </c>
      <c r="L108" s="2">
        <v>0.40526246198598398</v>
      </c>
      <c r="M108" s="2">
        <v>0.43476064165719303</v>
      </c>
      <c r="N108" s="2">
        <v>0.46261043810911701</v>
      </c>
      <c r="O108" s="2">
        <v>0.44804986185182799</v>
      </c>
    </row>
    <row r="109" spans="1:15" x14ac:dyDescent="0.3">
      <c r="A109" s="8" t="s">
        <v>17</v>
      </c>
      <c r="B109" s="8" t="s">
        <v>108</v>
      </c>
      <c r="C109" s="2">
        <v>1.36125654450262E-3</v>
      </c>
      <c r="D109" s="2">
        <v>1.5817009368536299E-3</v>
      </c>
      <c r="E109" s="2">
        <v>1.5389350569406E-3</v>
      </c>
      <c r="F109" s="2">
        <v>2.2894937674891899E-3</v>
      </c>
      <c r="G109" s="2">
        <v>3.7137069547603001E-3</v>
      </c>
      <c r="H109" s="2">
        <v>4.96031746031746E-3</v>
      </c>
      <c r="I109" s="2">
        <v>5.14285714285714E-3</v>
      </c>
      <c r="J109" s="2">
        <v>4.5963229416466798E-3</v>
      </c>
      <c r="K109" s="2">
        <v>4.5842554536832097E-3</v>
      </c>
      <c r="L109" s="2">
        <v>5.1566838556128501E-3</v>
      </c>
      <c r="M109" s="2">
        <v>6.3155235569028701E-3</v>
      </c>
      <c r="N109" s="2">
        <v>6.1025594316422302E-3</v>
      </c>
      <c r="O109" s="2">
        <v>5.8472016963310404E-3</v>
      </c>
    </row>
    <row r="110" spans="1:15" x14ac:dyDescent="0.3">
      <c r="A110" s="8" t="s">
        <v>17</v>
      </c>
      <c r="B110" s="8" t="s">
        <v>17</v>
      </c>
      <c r="C110" s="2">
        <v>5.2356020942408397E-3</v>
      </c>
      <c r="D110" s="2">
        <v>6.0834651417447398E-3</v>
      </c>
      <c r="E110" s="2">
        <v>6.7713142505386303E-3</v>
      </c>
      <c r="F110" s="2">
        <v>8.3948104807936904E-3</v>
      </c>
      <c r="G110" s="2">
        <v>1.0465901417960799E-2</v>
      </c>
      <c r="H110" s="2">
        <v>1.22354497354497E-2</v>
      </c>
      <c r="I110" s="2">
        <v>8.8571428571428603E-3</v>
      </c>
      <c r="J110" s="2">
        <v>6.19504396482814E-3</v>
      </c>
      <c r="K110" s="2">
        <v>6.1650331963325998E-3</v>
      </c>
      <c r="L110" s="2">
        <v>6.3466878222927401E-3</v>
      </c>
      <c r="M110" s="2">
        <v>7.9575596816976093E-3</v>
      </c>
      <c r="N110" s="2">
        <v>6.0114764550505502E-3</v>
      </c>
      <c r="O110" s="2">
        <v>6.29698644220266E-3</v>
      </c>
    </row>
    <row r="111" spans="1:15" x14ac:dyDescent="0.3">
      <c r="A111" s="8" t="s">
        <v>17</v>
      </c>
      <c r="B111" s="8" t="s">
        <v>109</v>
      </c>
      <c r="C111" s="2">
        <v>6.0628272251308901E-2</v>
      </c>
      <c r="D111" s="2">
        <v>6.6918116559192095E-2</v>
      </c>
      <c r="E111" s="2">
        <v>6.7559248999692206E-2</v>
      </c>
      <c r="F111" s="2">
        <v>7.9369117272958506E-2</v>
      </c>
      <c r="G111" s="2">
        <v>8.9128966914247099E-2</v>
      </c>
      <c r="H111" s="2">
        <v>0.101851851851852</v>
      </c>
      <c r="I111" s="2">
        <v>0.10285714285714299</v>
      </c>
      <c r="J111" s="2">
        <v>8.9528377298161502E-2</v>
      </c>
      <c r="K111" s="2">
        <v>9.1368953525134397E-2</v>
      </c>
      <c r="L111" s="2">
        <v>8.5019172286129804E-2</v>
      </c>
      <c r="M111" s="2">
        <v>7.8944044461285806E-2</v>
      </c>
      <c r="N111" s="2">
        <v>7.2775298296748295E-2</v>
      </c>
      <c r="O111" s="2">
        <v>6.4704748441817103E-2</v>
      </c>
    </row>
    <row r="112" spans="1:15" x14ac:dyDescent="0.3">
      <c r="A112" s="8" t="s">
        <v>17</v>
      </c>
      <c r="B112" s="8" t="s">
        <v>110</v>
      </c>
      <c r="C112" s="2">
        <v>4.09424083769633E-2</v>
      </c>
      <c r="D112" s="2">
        <v>4.0880885752524597E-2</v>
      </c>
      <c r="E112" s="2">
        <v>4.60141582025239E-2</v>
      </c>
      <c r="F112" s="2">
        <v>5.2658356652251298E-2</v>
      </c>
      <c r="G112" s="2">
        <v>6.0094530722484801E-2</v>
      </c>
      <c r="H112" s="2">
        <v>5.4563492063492099E-2</v>
      </c>
      <c r="I112" s="2">
        <v>5.7142857142857099E-2</v>
      </c>
      <c r="J112" s="2">
        <v>4.6362909672262198E-2</v>
      </c>
      <c r="K112" s="2">
        <v>4.44198545684477E-2</v>
      </c>
      <c r="L112" s="2">
        <v>4.8657939970911002E-2</v>
      </c>
      <c r="M112" s="2">
        <v>4.6103321965390902E-2</v>
      </c>
      <c r="N112" s="2">
        <v>4.2808998998087301E-2</v>
      </c>
      <c r="O112" s="2">
        <v>3.6111289597121399E-2</v>
      </c>
    </row>
    <row r="113" spans="1:16" x14ac:dyDescent="0.3">
      <c r="A113" s="8" t="s">
        <v>17</v>
      </c>
      <c r="B113" s="8" t="s">
        <v>111</v>
      </c>
      <c r="C113" s="2">
        <v>0.50994764397905801</v>
      </c>
      <c r="D113" s="2">
        <v>0.483392140163037</v>
      </c>
      <c r="E113" s="2">
        <v>0.44536780547860899</v>
      </c>
      <c r="F113" s="2">
        <v>0.37166115492241197</v>
      </c>
      <c r="G113" s="2">
        <v>0.27110060769750199</v>
      </c>
      <c r="H113" s="2">
        <v>0.178240740740741</v>
      </c>
      <c r="I113" s="2">
        <v>0.10285714285714299</v>
      </c>
      <c r="J113" s="2">
        <v>5.2557953637090302E-2</v>
      </c>
      <c r="K113" s="2">
        <v>4.2839076825798302E-2</v>
      </c>
      <c r="L113" s="2">
        <v>2.9221208515139499E-2</v>
      </c>
      <c r="M113" s="2">
        <v>1.36415308829102E-2</v>
      </c>
      <c r="N113" s="2">
        <v>6.7401402677839499E-3</v>
      </c>
      <c r="O113" s="2">
        <v>3.8552978217567301E-3</v>
      </c>
    </row>
    <row r="114" spans="1:16" x14ac:dyDescent="0.3">
      <c r="A114" s="15"/>
      <c r="B114" s="15"/>
    </row>
    <row r="115" spans="1:16" x14ac:dyDescent="0.3">
      <c r="A115" s="15"/>
      <c r="B115" s="15"/>
    </row>
    <row r="116" spans="1:16" x14ac:dyDescent="0.3">
      <c r="A116" s="15"/>
      <c r="B116" s="13"/>
      <c r="C116" s="18" t="s">
        <v>38</v>
      </c>
      <c r="D116" s="18"/>
      <c r="E116" s="18"/>
      <c r="F116" s="18"/>
      <c r="G116" s="18"/>
      <c r="H116" s="18"/>
      <c r="I116" s="18"/>
      <c r="J116" s="18"/>
      <c r="K116" s="18"/>
      <c r="L116" s="18"/>
      <c r="M116" s="18"/>
      <c r="N116" s="18"/>
      <c r="O116" s="6" t="s">
        <v>39</v>
      </c>
      <c r="P116" s="6" t="s">
        <v>40</v>
      </c>
    </row>
    <row r="117" spans="1:16" x14ac:dyDescent="0.3">
      <c r="A117" s="9" t="s">
        <v>41</v>
      </c>
      <c r="B117" s="9" t="s">
        <v>41</v>
      </c>
      <c r="C117" s="4" t="s">
        <v>19</v>
      </c>
      <c r="D117" s="4" t="s">
        <v>20</v>
      </c>
      <c r="E117" s="4" t="s">
        <v>21</v>
      </c>
      <c r="F117" s="4" t="s">
        <v>22</v>
      </c>
      <c r="G117" s="4" t="s">
        <v>23</v>
      </c>
      <c r="H117" s="4" t="s">
        <v>24</v>
      </c>
      <c r="I117" s="4" t="s">
        <v>25</v>
      </c>
      <c r="J117" s="4" t="s">
        <v>26</v>
      </c>
      <c r="K117" s="4" t="s">
        <v>27</v>
      </c>
      <c r="L117" s="4" t="s">
        <v>28</v>
      </c>
      <c r="M117" s="4" t="s">
        <v>29</v>
      </c>
      <c r="N117" s="4" t="s">
        <v>30</v>
      </c>
      <c r="O117" s="4" t="s">
        <v>31</v>
      </c>
      <c r="P117" s="4" t="s">
        <v>32</v>
      </c>
    </row>
    <row r="118" spans="1:16" x14ac:dyDescent="0.3">
      <c r="A118" s="8" t="s">
        <v>13</v>
      </c>
      <c r="B118" s="8" t="s">
        <v>103</v>
      </c>
      <c r="C118" s="2">
        <v>0.140594059405941</v>
      </c>
      <c r="D118" s="2">
        <v>0.114583333333333</v>
      </c>
      <c r="E118" s="2">
        <v>8.4112149532710304E-2</v>
      </c>
      <c r="F118" s="2">
        <v>9.0517241379310304E-2</v>
      </c>
      <c r="G118" s="2">
        <v>8.4321475625823497E-2</v>
      </c>
      <c r="H118" s="2">
        <v>0.147023086269745</v>
      </c>
      <c r="I118" s="2">
        <v>0.13135593220339001</v>
      </c>
      <c r="J118" s="2">
        <v>5.6179775280898903E-2</v>
      </c>
      <c r="K118" s="2">
        <v>0.24645390070921999</v>
      </c>
      <c r="L118" s="2">
        <v>0.377667140825036</v>
      </c>
      <c r="M118" s="2">
        <v>0.27413526071244199</v>
      </c>
      <c r="N118" s="2">
        <v>4.1329011345218797E-2</v>
      </c>
      <c r="O118" s="3">
        <v>1.2783687943262401</v>
      </c>
      <c r="P118" s="3">
        <v>3.0031152647975099</v>
      </c>
    </row>
    <row r="119" spans="1:16" x14ac:dyDescent="0.3">
      <c r="A119" s="8" t="s">
        <v>13</v>
      </c>
      <c r="B119" s="8" t="s">
        <v>104</v>
      </c>
      <c r="C119" s="2">
        <v>0.105507138883738</v>
      </c>
      <c r="D119" s="2">
        <v>3.7235826903723603E-2</v>
      </c>
      <c r="E119" s="2">
        <v>3.3311772315653299E-2</v>
      </c>
      <c r="F119" s="2">
        <v>3.8497652582159599E-2</v>
      </c>
      <c r="G119" s="2">
        <v>0.11965039180229101</v>
      </c>
      <c r="H119" s="2">
        <v>0.104306864064603</v>
      </c>
      <c r="I119" s="2">
        <v>0.123583180987203</v>
      </c>
      <c r="J119" s="2">
        <v>6.52999240698557E-2</v>
      </c>
      <c r="K119" s="2">
        <v>6.8933917116383303E-2</v>
      </c>
      <c r="L119" s="2">
        <v>0.174890455324824</v>
      </c>
      <c r="M119" s="2">
        <v>0.13734392735527801</v>
      </c>
      <c r="N119" s="2">
        <v>3.6569717707442301E-2</v>
      </c>
      <c r="O119" s="3">
        <v>0.480602789939925</v>
      </c>
      <c r="P119" s="3">
        <v>1.3513906856403599</v>
      </c>
    </row>
    <row r="120" spans="1:16" x14ac:dyDescent="0.3">
      <c r="A120" s="8" t="s">
        <v>13</v>
      </c>
      <c r="B120" s="8" t="s">
        <v>105</v>
      </c>
      <c r="C120" s="2">
        <v>4.6648237733241199E-2</v>
      </c>
      <c r="D120" s="2">
        <v>-1.7827665896335401E-2</v>
      </c>
      <c r="E120" s="2">
        <v>2.8907563025210099E-2</v>
      </c>
      <c r="F120" s="2">
        <v>3.9529565501470097E-2</v>
      </c>
      <c r="G120" s="2">
        <v>0.119107479572596</v>
      </c>
      <c r="H120" s="2">
        <v>0.11710193765796099</v>
      </c>
      <c r="I120" s="2">
        <v>0.148064353946707</v>
      </c>
      <c r="J120" s="2">
        <v>0.123713597547624</v>
      </c>
      <c r="K120" s="2">
        <v>0.11282151208106</v>
      </c>
      <c r="L120" s="2">
        <v>0.19383645596217799</v>
      </c>
      <c r="M120" s="2">
        <v>0.168231152830742</v>
      </c>
      <c r="N120" s="2">
        <v>4.5951035781544303E-2</v>
      </c>
      <c r="O120" s="3">
        <v>0.62334372564302398</v>
      </c>
      <c r="P120" s="3">
        <v>1.80033613445378</v>
      </c>
    </row>
    <row r="121" spans="1:16" x14ac:dyDescent="0.3">
      <c r="A121" s="8" t="s">
        <v>13</v>
      </c>
      <c r="B121" s="8" t="s">
        <v>106</v>
      </c>
      <c r="C121" s="2">
        <v>0.13868613138686101</v>
      </c>
      <c r="D121" s="2">
        <v>1.2820512820512799E-2</v>
      </c>
      <c r="E121" s="2">
        <v>6.3291139240506302E-3</v>
      </c>
      <c r="F121" s="2">
        <v>1.88679245283019E-2</v>
      </c>
      <c r="G121" s="2">
        <v>6.1728395061728399E-2</v>
      </c>
      <c r="H121" s="2">
        <v>8.1395348837209294E-2</v>
      </c>
      <c r="I121" s="2">
        <v>0.123655913978495</v>
      </c>
      <c r="J121" s="2">
        <v>0.119617224880383</v>
      </c>
      <c r="K121" s="2">
        <v>-8.54700854700855E-2</v>
      </c>
      <c r="L121" s="2">
        <v>0.154205607476636</v>
      </c>
      <c r="M121" s="2">
        <v>4.0485829959514196E-3</v>
      </c>
      <c r="N121" s="2">
        <v>5.6451612903225798E-2</v>
      </c>
      <c r="O121" s="3">
        <v>0.11965811965812</v>
      </c>
      <c r="P121" s="3">
        <v>0.658227848101266</v>
      </c>
    </row>
    <row r="122" spans="1:16" x14ac:dyDescent="0.3">
      <c r="A122" s="8" t="s">
        <v>13</v>
      </c>
      <c r="B122" s="8" t="s">
        <v>107</v>
      </c>
      <c r="C122" s="2">
        <v>9.8535286284953394E-2</v>
      </c>
      <c r="D122" s="2">
        <v>5.6565656565656597E-2</v>
      </c>
      <c r="E122" s="2">
        <v>6.0611854684512398E-2</v>
      </c>
      <c r="F122" s="2">
        <v>8.0764377140796803E-2</v>
      </c>
      <c r="G122" s="2">
        <v>0.12477064220183499</v>
      </c>
      <c r="H122" s="2">
        <v>0.150378169954026</v>
      </c>
      <c r="I122" s="2">
        <v>0.21438700528554899</v>
      </c>
      <c r="J122" s="2">
        <v>0.15944798301486199</v>
      </c>
      <c r="K122" s="2">
        <v>0.17624977110419299</v>
      </c>
      <c r="L122" s="2">
        <v>0.22012921304584701</v>
      </c>
      <c r="M122" s="2">
        <v>0.20312599681020699</v>
      </c>
      <c r="N122" s="2">
        <v>7.0470332467256994E-2</v>
      </c>
      <c r="O122" s="3">
        <v>0.84837941768906799</v>
      </c>
      <c r="P122" s="3">
        <v>2.8600382409177798</v>
      </c>
    </row>
    <row r="123" spans="1:16" x14ac:dyDescent="0.3">
      <c r="A123" s="8" t="s">
        <v>13</v>
      </c>
      <c r="B123" s="8" t="s">
        <v>108</v>
      </c>
      <c r="C123" s="2">
        <v>0.16025641025640999</v>
      </c>
      <c r="D123" s="2">
        <v>5.5248618784530398E-2</v>
      </c>
      <c r="E123" s="2">
        <v>8.9005235602094196E-2</v>
      </c>
      <c r="F123" s="2">
        <v>-1.9230769230769201E-2</v>
      </c>
      <c r="G123" s="2">
        <v>0.161764705882353</v>
      </c>
      <c r="H123" s="2">
        <v>6.7510548523206704E-2</v>
      </c>
      <c r="I123" s="2">
        <v>0.18181818181818199</v>
      </c>
      <c r="J123" s="2">
        <v>0.110367892976589</v>
      </c>
      <c r="K123" s="2">
        <v>2.40963855421687E-2</v>
      </c>
      <c r="L123" s="2">
        <v>0.36764705882352899</v>
      </c>
      <c r="M123" s="2">
        <v>0.12258064516129</v>
      </c>
      <c r="N123" s="2">
        <v>-1.34099616858238E-2</v>
      </c>
      <c r="O123" s="3">
        <v>0.55120481927710796</v>
      </c>
      <c r="P123" s="3">
        <v>1.6963350785340301</v>
      </c>
    </row>
    <row r="124" spans="1:16" x14ac:dyDescent="0.3">
      <c r="A124" s="8" t="s">
        <v>13</v>
      </c>
      <c r="B124" s="8" t="s">
        <v>17</v>
      </c>
      <c r="C124" s="2">
        <v>9.375E-2</v>
      </c>
      <c r="D124" s="2">
        <v>3.5714285714285698E-2</v>
      </c>
      <c r="E124" s="2">
        <v>4.13793103448276E-2</v>
      </c>
      <c r="F124" s="2">
        <v>9.6026490066225198E-2</v>
      </c>
      <c r="G124" s="2">
        <v>9.0634441087613302E-2</v>
      </c>
      <c r="H124" s="2">
        <v>5.8171745152354598E-2</v>
      </c>
      <c r="I124" s="2">
        <v>0.10732984293193699</v>
      </c>
      <c r="J124" s="2">
        <v>5.6737588652482303E-2</v>
      </c>
      <c r="K124" s="2">
        <v>-2.23713646532438E-3</v>
      </c>
      <c r="L124" s="2">
        <v>0.19506726457399101</v>
      </c>
      <c r="M124" s="2">
        <v>0.138836772983114</v>
      </c>
      <c r="N124" s="2">
        <v>1.8121911037891299E-2</v>
      </c>
      <c r="O124" s="3">
        <v>0.38255033557047002</v>
      </c>
      <c r="P124" s="3">
        <v>1.1310344827586201</v>
      </c>
    </row>
    <row r="125" spans="1:16" x14ac:dyDescent="0.3">
      <c r="A125" s="8" t="s">
        <v>13</v>
      </c>
      <c r="B125" s="8" t="s">
        <v>109</v>
      </c>
      <c r="C125" s="2">
        <v>0.20006646726487201</v>
      </c>
      <c r="D125" s="2">
        <v>5.7324840764331197E-2</v>
      </c>
      <c r="E125" s="2">
        <v>0.126244106862232</v>
      </c>
      <c r="F125" s="2">
        <v>8.8604651162790704E-2</v>
      </c>
      <c r="G125" s="2">
        <v>0.159581286049989</v>
      </c>
      <c r="H125" s="2">
        <v>8.1245394252026495E-2</v>
      </c>
      <c r="I125" s="2">
        <v>0.130345885159312</v>
      </c>
      <c r="J125" s="2">
        <v>0.135061802833886</v>
      </c>
      <c r="K125" s="2">
        <v>3.6918990703851302E-2</v>
      </c>
      <c r="L125" s="2">
        <v>0.120517418032787</v>
      </c>
      <c r="M125" s="2">
        <v>7.3608412389987402E-2</v>
      </c>
      <c r="N125" s="2">
        <v>-8.30405621207282E-3</v>
      </c>
      <c r="O125" s="3">
        <v>0.23705179282868499</v>
      </c>
      <c r="P125" s="3">
        <v>1.43975903614458</v>
      </c>
    </row>
    <row r="126" spans="1:16" x14ac:dyDescent="0.3">
      <c r="A126" s="8" t="s">
        <v>13</v>
      </c>
      <c r="B126" s="8" t="s">
        <v>110</v>
      </c>
      <c r="C126" s="2">
        <v>0.16232227488151699</v>
      </c>
      <c r="D126" s="2">
        <v>4.4342507645259897E-2</v>
      </c>
      <c r="E126" s="2">
        <v>4.2947779404587598E-2</v>
      </c>
      <c r="F126" s="2">
        <v>8.7037903603182004E-2</v>
      </c>
      <c r="G126" s="2">
        <v>7.1889797675419698E-2</v>
      </c>
      <c r="H126" s="2">
        <v>2.1285140562248998E-2</v>
      </c>
      <c r="I126" s="2">
        <v>8.1399921352732996E-2</v>
      </c>
      <c r="J126" s="2">
        <v>5.0181818181818202E-2</v>
      </c>
      <c r="K126" s="2">
        <v>1.8005540166205002E-2</v>
      </c>
      <c r="L126" s="2">
        <v>0.16156462585034001</v>
      </c>
      <c r="M126" s="2">
        <v>9.6339677891654499E-2</v>
      </c>
      <c r="N126" s="2">
        <v>1.5491452991453001E-2</v>
      </c>
      <c r="O126" s="3">
        <v>0.31648199445983399</v>
      </c>
      <c r="P126" s="3">
        <v>0.85553928745729602</v>
      </c>
    </row>
    <row r="127" spans="1:16" x14ac:dyDescent="0.3">
      <c r="A127" s="8" t="s">
        <v>13</v>
      </c>
      <c r="B127" s="8" t="s">
        <v>111</v>
      </c>
      <c r="C127" s="2">
        <v>-2.7850059779168702E-2</v>
      </c>
      <c r="D127" s="2">
        <v>-0.10229327931708</v>
      </c>
      <c r="E127" s="2">
        <v>-9.1546458215811102E-2</v>
      </c>
      <c r="F127" s="2">
        <v>-7.3804666016144799E-2</v>
      </c>
      <c r="G127" s="2">
        <v>-6.9533569581457705E-2</v>
      </c>
      <c r="H127" s="2">
        <v>-9.7581060216160601E-2</v>
      </c>
      <c r="I127" s="2">
        <v>-0.124215809284818</v>
      </c>
      <c r="J127" s="2">
        <v>-5.0533993227402998E-2</v>
      </c>
      <c r="K127" s="2">
        <v>-6.1179698216735301E-2</v>
      </c>
      <c r="L127" s="2">
        <v>-0.30566919929865599</v>
      </c>
      <c r="M127" s="2">
        <v>-0.24978956228956201</v>
      </c>
      <c r="N127" s="2">
        <v>-0.18653576437587699</v>
      </c>
      <c r="O127" s="3">
        <v>-0.60219478737997301</v>
      </c>
      <c r="P127" s="3">
        <v>-0.76629865420259502</v>
      </c>
    </row>
    <row r="128" spans="1:16" x14ac:dyDescent="0.3">
      <c r="A128" s="8" t="s">
        <v>14</v>
      </c>
      <c r="B128" s="8" t="s">
        <v>103</v>
      </c>
      <c r="C128" s="2">
        <v>0.2</v>
      </c>
      <c r="D128" s="2">
        <v>-0.16666666666666699</v>
      </c>
      <c r="E128" s="2">
        <v>0.4</v>
      </c>
      <c r="F128" s="2">
        <v>-0.14285714285714299</v>
      </c>
      <c r="G128" s="2">
        <v>-0.16666666666666699</v>
      </c>
      <c r="H128" s="2">
        <v>-0.2</v>
      </c>
      <c r="I128" s="2">
        <v>0.5</v>
      </c>
      <c r="J128" s="2">
        <v>0.5</v>
      </c>
      <c r="K128" s="2">
        <v>-0.22222222222222199</v>
      </c>
      <c r="L128" s="2">
        <v>1</v>
      </c>
      <c r="M128" s="2">
        <v>0.28571428571428598</v>
      </c>
      <c r="N128" s="2">
        <v>0.27777777777777801</v>
      </c>
      <c r="O128" s="3">
        <v>1.55555555555556</v>
      </c>
      <c r="P128" s="3">
        <v>3.6</v>
      </c>
    </row>
    <row r="129" spans="1:16" x14ac:dyDescent="0.3">
      <c r="A129" s="8" t="s">
        <v>14</v>
      </c>
      <c r="B129" s="8" t="s">
        <v>104</v>
      </c>
      <c r="C129" s="2">
        <v>2.3972602739725998E-2</v>
      </c>
      <c r="D129" s="2">
        <v>0.107023411371237</v>
      </c>
      <c r="E129" s="2">
        <v>7.25075528700906E-2</v>
      </c>
      <c r="F129" s="2">
        <v>0.10140845070422499</v>
      </c>
      <c r="G129" s="2">
        <v>6.6496163682864498E-2</v>
      </c>
      <c r="H129" s="2">
        <v>0.189448441247002</v>
      </c>
      <c r="I129" s="2">
        <v>7.25806451612903E-2</v>
      </c>
      <c r="J129" s="2">
        <v>0.17857142857142899</v>
      </c>
      <c r="K129" s="2">
        <v>5.1036682615629998E-2</v>
      </c>
      <c r="L129" s="2">
        <v>0.115326251896813</v>
      </c>
      <c r="M129" s="2">
        <v>7.2108843537414993E-2</v>
      </c>
      <c r="N129" s="2">
        <v>8.6294416243654803E-2</v>
      </c>
      <c r="O129" s="3">
        <v>0.36523125996810202</v>
      </c>
      <c r="P129" s="3">
        <v>1.58610271903323</v>
      </c>
    </row>
    <row r="130" spans="1:16" x14ac:dyDescent="0.3">
      <c r="A130" s="8" t="s">
        <v>14</v>
      </c>
      <c r="B130" s="8" t="s">
        <v>105</v>
      </c>
      <c r="C130" s="2">
        <v>0</v>
      </c>
      <c r="D130" s="2">
        <v>-0.148148148148148</v>
      </c>
      <c r="E130" s="2">
        <v>0.173913043478261</v>
      </c>
      <c r="F130" s="2">
        <v>-0.18518518518518501</v>
      </c>
      <c r="G130" s="2">
        <v>0.18181818181818199</v>
      </c>
      <c r="H130" s="2">
        <v>7.69230769230769E-2</v>
      </c>
      <c r="I130" s="2">
        <v>-0.214285714285714</v>
      </c>
      <c r="J130" s="2">
        <v>0.40909090909090901</v>
      </c>
      <c r="K130" s="2">
        <v>0.12903225806451599</v>
      </c>
      <c r="L130" s="2">
        <v>0.17142857142857101</v>
      </c>
      <c r="M130" s="2">
        <v>1.0243902439024399</v>
      </c>
      <c r="N130" s="2">
        <v>-0.22891566265060201</v>
      </c>
      <c r="O130" s="3">
        <v>1.06451612903226</v>
      </c>
      <c r="P130" s="3">
        <v>1.7826086956521701</v>
      </c>
    </row>
    <row r="131" spans="1:16" x14ac:dyDescent="0.3">
      <c r="A131" s="8" t="s">
        <v>14</v>
      </c>
      <c r="B131" s="8" t="s">
        <v>106</v>
      </c>
      <c r="C131" s="2">
        <v>0</v>
      </c>
      <c r="D131" s="2">
        <v>0</v>
      </c>
      <c r="E131" s="2">
        <v>0</v>
      </c>
      <c r="F131" s="2">
        <v>0</v>
      </c>
      <c r="G131" s="2">
        <v>0</v>
      </c>
      <c r="H131" s="2">
        <v>0</v>
      </c>
      <c r="I131" s="2">
        <v>0</v>
      </c>
      <c r="J131" s="2">
        <v>0</v>
      </c>
      <c r="K131" s="2">
        <v>0</v>
      </c>
      <c r="L131" s="2">
        <v>0</v>
      </c>
      <c r="M131" s="2">
        <v>0</v>
      </c>
      <c r="N131" s="2">
        <v>1</v>
      </c>
      <c r="O131" s="3">
        <v>0</v>
      </c>
      <c r="P131" s="3">
        <v>0</v>
      </c>
    </row>
    <row r="132" spans="1:16" x14ac:dyDescent="0.3">
      <c r="A132" s="8" t="s">
        <v>14</v>
      </c>
      <c r="B132" s="8" t="s">
        <v>107</v>
      </c>
      <c r="C132" s="2">
        <v>0.16666666666666699</v>
      </c>
      <c r="D132" s="2">
        <v>-0.125</v>
      </c>
      <c r="E132" s="2">
        <v>0.16326530612244899</v>
      </c>
      <c r="F132" s="2">
        <v>5.2631578947368397E-2</v>
      </c>
      <c r="G132" s="2">
        <v>3.3333333333333298E-2</v>
      </c>
      <c r="H132" s="2">
        <v>0.40322580645161299</v>
      </c>
      <c r="I132" s="2">
        <v>0.34482758620689702</v>
      </c>
      <c r="J132" s="2">
        <v>5.1282051282051301E-2</v>
      </c>
      <c r="K132" s="2">
        <v>0.17073170731707299</v>
      </c>
      <c r="L132" s="2">
        <v>0.14583333333333301</v>
      </c>
      <c r="M132" s="2">
        <v>0.2</v>
      </c>
      <c r="N132" s="2">
        <v>7.5757575757575801E-2</v>
      </c>
      <c r="O132" s="3">
        <v>0.73170731707317105</v>
      </c>
      <c r="P132" s="3">
        <v>3.3469387755101998</v>
      </c>
    </row>
    <row r="133" spans="1:16" x14ac:dyDescent="0.3">
      <c r="A133" s="8" t="s">
        <v>14</v>
      </c>
      <c r="B133" s="8" t="s">
        <v>108</v>
      </c>
      <c r="C133" s="2">
        <v>0</v>
      </c>
      <c r="D133" s="2">
        <v>0</v>
      </c>
      <c r="E133" s="2">
        <v>0</v>
      </c>
      <c r="F133" s="2">
        <v>0</v>
      </c>
      <c r="G133" s="2">
        <v>0</v>
      </c>
      <c r="H133" s="2">
        <v>0</v>
      </c>
      <c r="I133" s="2">
        <v>-1</v>
      </c>
      <c r="J133" s="2">
        <v>0</v>
      </c>
      <c r="K133" s="2">
        <v>0</v>
      </c>
      <c r="L133" s="2">
        <v>3</v>
      </c>
      <c r="M133" s="2">
        <v>0.25</v>
      </c>
      <c r="N133" s="2">
        <v>-0.4</v>
      </c>
      <c r="O133" s="3">
        <v>2</v>
      </c>
      <c r="P133" s="3">
        <v>0</v>
      </c>
    </row>
    <row r="134" spans="1:16" x14ac:dyDescent="0.3">
      <c r="A134" s="8" t="s">
        <v>14</v>
      </c>
      <c r="B134" s="8" t="s">
        <v>17</v>
      </c>
      <c r="C134" s="2">
        <v>0</v>
      </c>
      <c r="D134" s="2">
        <v>3</v>
      </c>
      <c r="E134" s="2">
        <v>-0.75</v>
      </c>
      <c r="F134" s="2">
        <v>1</v>
      </c>
      <c r="G134" s="2">
        <v>0</v>
      </c>
      <c r="H134" s="2">
        <v>0.5</v>
      </c>
      <c r="I134" s="2">
        <v>0.33333333333333298</v>
      </c>
      <c r="J134" s="2">
        <v>0.5</v>
      </c>
      <c r="K134" s="2">
        <v>0.16666666666666699</v>
      </c>
      <c r="L134" s="2">
        <v>0.14285714285714299</v>
      </c>
      <c r="M134" s="2">
        <v>0</v>
      </c>
      <c r="N134" s="2">
        <v>0.75</v>
      </c>
      <c r="O134" s="3">
        <v>1.3333333333333299</v>
      </c>
      <c r="P134" s="3">
        <v>2.5</v>
      </c>
    </row>
    <row r="135" spans="1:16" x14ac:dyDescent="0.3">
      <c r="A135" s="8" t="s">
        <v>14</v>
      </c>
      <c r="B135" s="8" t="s">
        <v>109</v>
      </c>
      <c r="C135" s="2">
        <v>0.36363636363636398</v>
      </c>
      <c r="D135" s="2">
        <v>-1.6666666666666701E-2</v>
      </c>
      <c r="E135" s="2">
        <v>3.3898305084745797E-2</v>
      </c>
      <c r="F135" s="2">
        <v>0.23770491803278701</v>
      </c>
      <c r="G135" s="2">
        <v>7.9470198675496706E-2</v>
      </c>
      <c r="H135" s="2">
        <v>2.4539877300613501E-2</v>
      </c>
      <c r="I135" s="2">
        <v>0.155688622754491</v>
      </c>
      <c r="J135" s="2">
        <v>4.6632124352331598E-2</v>
      </c>
      <c r="K135" s="2">
        <v>0.16831683168316799</v>
      </c>
      <c r="L135" s="2">
        <v>0.12711864406779699</v>
      </c>
      <c r="M135" s="2">
        <v>3.7593984962405999E-2</v>
      </c>
      <c r="N135" s="2">
        <v>2.1739130434782601E-2</v>
      </c>
      <c r="O135" s="3">
        <v>0.396039603960396</v>
      </c>
      <c r="P135" s="3">
        <v>1.3898305084745799</v>
      </c>
    </row>
    <row r="136" spans="1:16" x14ac:dyDescent="0.3">
      <c r="A136" s="8" t="s">
        <v>14</v>
      </c>
      <c r="B136" s="8" t="s">
        <v>110</v>
      </c>
      <c r="C136" s="2">
        <v>0.10638297872340401</v>
      </c>
      <c r="D136" s="2">
        <v>-3.8461538461538498E-2</v>
      </c>
      <c r="E136" s="2">
        <v>0.12</v>
      </c>
      <c r="F136" s="2">
        <v>7.1428571428571397E-2</v>
      </c>
      <c r="G136" s="2">
        <v>0.233333333333333</v>
      </c>
      <c r="H136" s="2">
        <v>-5.4054054054054099E-2</v>
      </c>
      <c r="I136" s="2">
        <v>4.2857142857142899E-2</v>
      </c>
      <c r="J136" s="2">
        <v>9.5890410958904104E-2</v>
      </c>
      <c r="K136" s="2">
        <v>0.17499999999999999</v>
      </c>
      <c r="L136" s="2">
        <v>5.31914893617021E-2</v>
      </c>
      <c r="M136" s="2">
        <v>4.0404040404040401E-2</v>
      </c>
      <c r="N136" s="2">
        <v>4.85436893203883E-2</v>
      </c>
      <c r="O136" s="3">
        <v>0.35</v>
      </c>
      <c r="P136" s="3">
        <v>1.1599999999999999</v>
      </c>
    </row>
    <row r="137" spans="1:16" x14ac:dyDescent="0.3">
      <c r="A137" s="8" t="s">
        <v>14</v>
      </c>
      <c r="B137" s="8" t="s">
        <v>111</v>
      </c>
      <c r="C137" s="2">
        <v>-3.18627450980392E-2</v>
      </c>
      <c r="D137" s="2">
        <v>-8.1012658227848103E-2</v>
      </c>
      <c r="E137" s="2">
        <v>-9.3663911845730002E-2</v>
      </c>
      <c r="F137" s="2">
        <v>-4.8632218844984802E-2</v>
      </c>
      <c r="G137" s="2">
        <v>-6.7092651757188496E-2</v>
      </c>
      <c r="H137" s="2">
        <v>-1.0273972602739699E-2</v>
      </c>
      <c r="I137" s="2">
        <v>-0.114186851211073</v>
      </c>
      <c r="J137" s="2">
        <v>-2.34375E-2</v>
      </c>
      <c r="K137" s="2">
        <v>-1.6E-2</v>
      </c>
      <c r="L137" s="2">
        <v>-0.35772357723577197</v>
      </c>
      <c r="M137" s="2">
        <v>-0.253164556962025</v>
      </c>
      <c r="N137" s="2">
        <v>-0.20338983050847501</v>
      </c>
      <c r="O137" s="3">
        <v>-0.624</v>
      </c>
      <c r="P137" s="3">
        <v>-0.74104683195592302</v>
      </c>
    </row>
    <row r="138" spans="1:16" x14ac:dyDescent="0.3">
      <c r="A138" s="8" t="s">
        <v>15</v>
      </c>
      <c r="B138" s="8" t="s">
        <v>103</v>
      </c>
      <c r="C138" s="2">
        <v>9.5238095238095205E-2</v>
      </c>
      <c r="D138" s="2">
        <v>0.13043478260869601</v>
      </c>
      <c r="E138" s="2">
        <v>0.19230769230769201</v>
      </c>
      <c r="F138" s="2">
        <v>-0.12903225806451599</v>
      </c>
      <c r="G138" s="2">
        <v>7.4074074074074098E-2</v>
      </c>
      <c r="H138" s="2">
        <v>6.8965517241379296E-2</v>
      </c>
      <c r="I138" s="2">
        <v>0.16129032258064499</v>
      </c>
      <c r="J138" s="2">
        <v>0.11111111111111099</v>
      </c>
      <c r="K138" s="2">
        <v>0.4</v>
      </c>
      <c r="L138" s="2">
        <v>0.35714285714285698</v>
      </c>
      <c r="M138" s="2">
        <v>0.23684210526315799</v>
      </c>
      <c r="N138" s="2">
        <v>2.1276595744680899E-2</v>
      </c>
      <c r="O138" s="3">
        <v>1.4</v>
      </c>
      <c r="P138" s="3">
        <v>2.6923076923076898</v>
      </c>
    </row>
    <row r="139" spans="1:16" x14ac:dyDescent="0.3">
      <c r="A139" s="8" t="s">
        <v>15</v>
      </c>
      <c r="B139" s="8" t="s">
        <v>104</v>
      </c>
      <c r="C139" s="2">
        <v>0.15751789976133701</v>
      </c>
      <c r="D139" s="2">
        <v>-4.12371134020619E-3</v>
      </c>
      <c r="E139" s="2">
        <v>2.2774327122153201E-2</v>
      </c>
      <c r="F139" s="2">
        <v>5.4655870445344097E-2</v>
      </c>
      <c r="G139" s="2">
        <v>9.5969289827255305E-2</v>
      </c>
      <c r="H139" s="2">
        <v>8.7565674255691797E-2</v>
      </c>
      <c r="I139" s="2">
        <v>9.1787439613526603E-2</v>
      </c>
      <c r="J139" s="2">
        <v>0.103244837758112</v>
      </c>
      <c r="K139" s="2">
        <v>1.20320855614973E-2</v>
      </c>
      <c r="L139" s="2">
        <v>0.14134742404227199</v>
      </c>
      <c r="M139" s="2">
        <v>9.2592592592592601E-2</v>
      </c>
      <c r="N139" s="2">
        <v>1.3771186440678001E-2</v>
      </c>
      <c r="O139" s="3">
        <v>0.27941176470588203</v>
      </c>
      <c r="P139" s="3">
        <v>0.98136645962732905</v>
      </c>
    </row>
    <row r="140" spans="1:16" x14ac:dyDescent="0.3">
      <c r="A140" s="8" t="s">
        <v>15</v>
      </c>
      <c r="B140" s="8" t="s">
        <v>105</v>
      </c>
      <c r="C140" s="2">
        <v>4.6296296296296301E-2</v>
      </c>
      <c r="D140" s="2">
        <v>1.7699115044247801E-2</v>
      </c>
      <c r="E140" s="2">
        <v>-7.8260869565217397E-2</v>
      </c>
      <c r="F140" s="2">
        <v>2.83018867924528E-2</v>
      </c>
      <c r="G140" s="2">
        <v>0.13761467889908299</v>
      </c>
      <c r="H140" s="2">
        <v>4.8387096774193498E-2</v>
      </c>
      <c r="I140" s="2">
        <v>0.230769230769231</v>
      </c>
      <c r="J140" s="2">
        <v>-3.7499999999999999E-2</v>
      </c>
      <c r="K140" s="2">
        <v>0.15584415584415601</v>
      </c>
      <c r="L140" s="2">
        <v>0.24719101123595499</v>
      </c>
      <c r="M140" s="2">
        <v>0.15765765765765799</v>
      </c>
      <c r="N140" s="2">
        <v>-0.11284046692607</v>
      </c>
      <c r="O140" s="3">
        <v>0.48051948051948101</v>
      </c>
      <c r="P140" s="3">
        <v>0.98260869565217401</v>
      </c>
    </row>
    <row r="141" spans="1:16" x14ac:dyDescent="0.3">
      <c r="A141" s="8" t="s">
        <v>15</v>
      </c>
      <c r="B141" s="8" t="s">
        <v>106</v>
      </c>
      <c r="C141" s="2">
        <v>0.4</v>
      </c>
      <c r="D141" s="2">
        <v>-0.28571428571428598</v>
      </c>
      <c r="E141" s="2">
        <v>-0.6</v>
      </c>
      <c r="F141" s="2">
        <v>1.5</v>
      </c>
      <c r="G141" s="2">
        <v>0</v>
      </c>
      <c r="H141" s="2">
        <v>0.2</v>
      </c>
      <c r="I141" s="2">
        <v>0.16666666666666699</v>
      </c>
      <c r="J141" s="2">
        <v>0.28571428571428598</v>
      </c>
      <c r="K141" s="2">
        <v>-0.11111111111111099</v>
      </c>
      <c r="L141" s="2">
        <v>-0.125</v>
      </c>
      <c r="M141" s="2">
        <v>0.28571428571428598</v>
      </c>
      <c r="N141" s="2">
        <v>-0.55555555555555602</v>
      </c>
      <c r="O141" s="3">
        <v>-0.55555555555555602</v>
      </c>
      <c r="P141" s="3">
        <v>-0.2</v>
      </c>
    </row>
    <row r="142" spans="1:16" x14ac:dyDescent="0.3">
      <c r="A142" s="8" t="s">
        <v>15</v>
      </c>
      <c r="B142" s="8" t="s">
        <v>107</v>
      </c>
      <c r="C142" s="2">
        <v>0.13145539906103301</v>
      </c>
      <c r="D142" s="2">
        <v>1.6597510373444001E-2</v>
      </c>
      <c r="E142" s="2">
        <v>-4.8979591836734698E-2</v>
      </c>
      <c r="F142" s="2">
        <v>5.1502145922746802E-2</v>
      </c>
      <c r="G142" s="2">
        <v>4.0816326530612197E-3</v>
      </c>
      <c r="H142" s="2">
        <v>3.2520325203252001E-2</v>
      </c>
      <c r="I142" s="2">
        <v>7.0866141732283505E-2</v>
      </c>
      <c r="J142" s="2">
        <v>0.3125</v>
      </c>
      <c r="K142" s="2">
        <v>0.19607843137254899</v>
      </c>
      <c r="L142" s="2">
        <v>0.274004683840749</v>
      </c>
      <c r="M142" s="2">
        <v>0.22794117647058801</v>
      </c>
      <c r="N142" s="2">
        <v>-6.7365269461077806E-2</v>
      </c>
      <c r="O142" s="3">
        <v>0.74509803921568596</v>
      </c>
      <c r="P142" s="3">
        <v>1.54285714285714</v>
      </c>
    </row>
    <row r="143" spans="1:16" x14ac:dyDescent="0.3">
      <c r="A143" s="8" t="s">
        <v>15</v>
      </c>
      <c r="B143" s="8" t="s">
        <v>108</v>
      </c>
      <c r="C143" s="2">
        <v>1.25</v>
      </c>
      <c r="D143" s="2">
        <v>-0.33333333333333298</v>
      </c>
      <c r="E143" s="2">
        <v>-0.33333333333333298</v>
      </c>
      <c r="F143" s="2">
        <v>0</v>
      </c>
      <c r="G143" s="2">
        <v>0</v>
      </c>
      <c r="H143" s="2">
        <v>0.75</v>
      </c>
      <c r="I143" s="2">
        <v>0</v>
      </c>
      <c r="J143" s="2">
        <v>0</v>
      </c>
      <c r="K143" s="2">
        <v>0.42857142857142899</v>
      </c>
      <c r="L143" s="2">
        <v>0.1</v>
      </c>
      <c r="M143" s="2">
        <v>0</v>
      </c>
      <c r="N143" s="2">
        <v>9.0909090909090898E-2</v>
      </c>
      <c r="O143" s="3">
        <v>0.71428571428571397</v>
      </c>
      <c r="P143" s="3">
        <v>1</v>
      </c>
    </row>
    <row r="144" spans="1:16" x14ac:dyDescent="0.3">
      <c r="A144" s="8" t="s">
        <v>15</v>
      </c>
      <c r="B144" s="8" t="s">
        <v>17</v>
      </c>
      <c r="C144" s="2">
        <v>5.2631578947368397E-2</v>
      </c>
      <c r="D144" s="2">
        <v>-0.1</v>
      </c>
      <c r="E144" s="2">
        <v>0.11111111111111099</v>
      </c>
      <c r="F144" s="2">
        <v>0.25</v>
      </c>
      <c r="G144" s="2">
        <v>0.16</v>
      </c>
      <c r="H144" s="2">
        <v>-3.4482758620689703E-2</v>
      </c>
      <c r="I144" s="2">
        <v>-3.5714285714285698E-2</v>
      </c>
      <c r="J144" s="2">
        <v>0</v>
      </c>
      <c r="K144" s="2">
        <v>0.18518518518518501</v>
      </c>
      <c r="L144" s="2">
        <v>3.125E-2</v>
      </c>
      <c r="M144" s="2">
        <v>0.12121212121212099</v>
      </c>
      <c r="N144" s="2">
        <v>0.108108108108108</v>
      </c>
      <c r="O144" s="3">
        <v>0.51851851851851805</v>
      </c>
      <c r="P144" s="3">
        <v>1.2777777777777799</v>
      </c>
    </row>
    <row r="145" spans="1:16" x14ac:dyDescent="0.3">
      <c r="A145" s="8" t="s">
        <v>15</v>
      </c>
      <c r="B145" s="8" t="s">
        <v>109</v>
      </c>
      <c r="C145" s="2">
        <v>0.161016949152542</v>
      </c>
      <c r="D145" s="2">
        <v>2.6763990267639901E-2</v>
      </c>
      <c r="E145" s="2">
        <v>0.106635071090047</v>
      </c>
      <c r="F145" s="2">
        <v>0.20128479657387599</v>
      </c>
      <c r="G145" s="2">
        <v>0.15686274509803899</v>
      </c>
      <c r="H145" s="2">
        <v>8.1664098613251093E-2</v>
      </c>
      <c r="I145" s="2">
        <v>0.14387464387464399</v>
      </c>
      <c r="J145" s="2">
        <v>0.19551681195516801</v>
      </c>
      <c r="K145" s="2">
        <v>3.8541666666666703E-2</v>
      </c>
      <c r="L145" s="2">
        <v>3.5105315947843503E-2</v>
      </c>
      <c r="M145" s="2">
        <v>6.0077519379844999E-2</v>
      </c>
      <c r="N145" s="2">
        <v>6.5813528336380295E-2</v>
      </c>
      <c r="O145" s="3">
        <v>0.21458333333333299</v>
      </c>
      <c r="P145" s="3">
        <v>1.76303317535545</v>
      </c>
    </row>
    <row r="146" spans="1:16" x14ac:dyDescent="0.3">
      <c r="A146" s="8" t="s">
        <v>15</v>
      </c>
      <c r="B146" s="8" t="s">
        <v>110</v>
      </c>
      <c r="C146" s="2">
        <v>9.9236641221374003E-2</v>
      </c>
      <c r="D146" s="2">
        <v>-2.7777777777777801E-2</v>
      </c>
      <c r="E146" s="2">
        <v>0.16428571428571401</v>
      </c>
      <c r="F146" s="2">
        <v>1.84049079754601E-2</v>
      </c>
      <c r="G146" s="2">
        <v>1.8072289156626498E-2</v>
      </c>
      <c r="H146" s="2">
        <v>3.5502958579881699E-2</v>
      </c>
      <c r="I146" s="2">
        <v>0.23428571428571399</v>
      </c>
      <c r="J146" s="2">
        <v>0.11111111111111099</v>
      </c>
      <c r="K146" s="2">
        <v>-6.25E-2</v>
      </c>
      <c r="L146" s="2">
        <v>0.266666666666667</v>
      </c>
      <c r="M146" s="2">
        <v>-5.2631578947368397E-2</v>
      </c>
      <c r="N146" s="2">
        <v>5.1851851851851899E-2</v>
      </c>
      <c r="O146" s="3">
        <v>0.18333333333333299</v>
      </c>
      <c r="P146" s="3">
        <v>1.02857142857143</v>
      </c>
    </row>
    <row r="147" spans="1:16" x14ac:dyDescent="0.3">
      <c r="A147" s="8" t="s">
        <v>15</v>
      </c>
      <c r="B147" s="8" t="s">
        <v>111</v>
      </c>
      <c r="C147" s="2">
        <v>-7.9338842975206603E-2</v>
      </c>
      <c r="D147" s="2">
        <v>-9.6050269299820495E-2</v>
      </c>
      <c r="E147" s="2">
        <v>-0.111221449851043</v>
      </c>
      <c r="F147" s="2">
        <v>-8.1564245810055905E-2</v>
      </c>
      <c r="G147" s="2">
        <v>-7.7858880778588796E-2</v>
      </c>
      <c r="H147" s="2">
        <v>-9.4986807387862804E-2</v>
      </c>
      <c r="I147" s="2">
        <v>-0.134110787172012</v>
      </c>
      <c r="J147" s="2">
        <v>-4.0404040404040401E-2</v>
      </c>
      <c r="K147" s="2">
        <v>-7.7192982456140397E-2</v>
      </c>
      <c r="L147" s="2">
        <v>-0.29847908745247098</v>
      </c>
      <c r="M147" s="2">
        <v>-0.23848238482384801</v>
      </c>
      <c r="N147" s="2">
        <v>-0.195729537366548</v>
      </c>
      <c r="O147" s="3">
        <v>-0.60350877192982499</v>
      </c>
      <c r="P147" s="3">
        <v>-0.77557100297914605</v>
      </c>
    </row>
    <row r="148" spans="1:16" x14ac:dyDescent="0.3">
      <c r="A148" s="8" t="s">
        <v>16</v>
      </c>
      <c r="B148" s="8" t="s">
        <v>103</v>
      </c>
      <c r="C148" s="2">
        <v>8.3333333333333301E-2</v>
      </c>
      <c r="D148" s="2">
        <v>2.5641025641025599E-2</v>
      </c>
      <c r="E148" s="2">
        <v>-0.15</v>
      </c>
      <c r="F148" s="2">
        <v>5.8823529411764698E-2</v>
      </c>
      <c r="G148" s="2">
        <v>0.5</v>
      </c>
      <c r="H148" s="2">
        <v>0.16666666666666699</v>
      </c>
      <c r="I148" s="2">
        <v>0.206349206349206</v>
      </c>
      <c r="J148" s="2">
        <v>0</v>
      </c>
      <c r="K148" s="2">
        <v>0.22368421052631601</v>
      </c>
      <c r="L148" s="2">
        <v>0.35483870967741898</v>
      </c>
      <c r="M148" s="2">
        <v>0.26984126984126999</v>
      </c>
      <c r="N148" s="2">
        <v>0.05</v>
      </c>
      <c r="O148" s="3">
        <v>1.2105263157894699</v>
      </c>
      <c r="P148" s="3">
        <v>3.2</v>
      </c>
    </row>
    <row r="149" spans="1:16" x14ac:dyDescent="0.3">
      <c r="A149" s="8" t="s">
        <v>16</v>
      </c>
      <c r="B149" s="8" t="s">
        <v>104</v>
      </c>
      <c r="C149" s="2">
        <v>0.103846153846154</v>
      </c>
      <c r="D149" s="2">
        <v>6.9686411149825801E-3</v>
      </c>
      <c r="E149" s="2">
        <v>-4.1522491349481001E-2</v>
      </c>
      <c r="F149" s="2">
        <v>0.19494584837545101</v>
      </c>
      <c r="G149" s="2">
        <v>-1.51057401812689E-2</v>
      </c>
      <c r="H149" s="2">
        <v>0.156441717791411</v>
      </c>
      <c r="I149" s="2">
        <v>0.13793103448275901</v>
      </c>
      <c r="J149" s="2">
        <v>8.6247086247086199E-2</v>
      </c>
      <c r="K149" s="2">
        <v>6.2231759656652397E-2</v>
      </c>
      <c r="L149" s="2">
        <v>0.175757575757576</v>
      </c>
      <c r="M149" s="2">
        <v>7.7319587628865996E-2</v>
      </c>
      <c r="N149" s="2">
        <v>9.5693779904306206E-2</v>
      </c>
      <c r="O149" s="3">
        <v>0.47424892703862698</v>
      </c>
      <c r="P149" s="3">
        <v>1.3771626297577899</v>
      </c>
    </row>
    <row r="150" spans="1:16" x14ac:dyDescent="0.3">
      <c r="A150" s="8" t="s">
        <v>16</v>
      </c>
      <c r="B150" s="8" t="s">
        <v>105</v>
      </c>
      <c r="C150" s="2">
        <v>4.6153846153846198E-2</v>
      </c>
      <c r="D150" s="2">
        <v>-0.11764705882352899</v>
      </c>
      <c r="E150" s="2">
        <v>5.5555555555555601E-2</v>
      </c>
      <c r="F150" s="2">
        <v>7.3684210526315796E-2</v>
      </c>
      <c r="G150" s="2">
        <v>0.17156862745098</v>
      </c>
      <c r="H150" s="2">
        <v>4.6025104602510497E-2</v>
      </c>
      <c r="I150" s="2">
        <v>0.112</v>
      </c>
      <c r="J150" s="2">
        <v>-3.5971223021582701E-3</v>
      </c>
      <c r="K150" s="2">
        <v>5.4151624548736503E-2</v>
      </c>
      <c r="L150" s="2">
        <v>6.8493150684931503E-2</v>
      </c>
      <c r="M150" s="2">
        <v>0.32051282051282098</v>
      </c>
      <c r="N150" s="2">
        <v>9.95145631067961E-2</v>
      </c>
      <c r="O150" s="3">
        <v>0.63537906137184097</v>
      </c>
      <c r="P150" s="3">
        <v>1.5166666666666699</v>
      </c>
    </row>
    <row r="151" spans="1:16" x14ac:dyDescent="0.3">
      <c r="A151" s="8" t="s">
        <v>16</v>
      </c>
      <c r="B151" s="8" t="s">
        <v>106</v>
      </c>
      <c r="C151" s="2">
        <v>0</v>
      </c>
      <c r="D151" s="2">
        <v>0</v>
      </c>
      <c r="E151" s="2">
        <v>1</v>
      </c>
      <c r="F151" s="2">
        <v>-0.5</v>
      </c>
      <c r="G151" s="2">
        <v>1</v>
      </c>
      <c r="H151" s="2">
        <v>0</v>
      </c>
      <c r="I151" s="2">
        <v>0.5</v>
      </c>
      <c r="J151" s="2">
        <v>-0.33333333333333298</v>
      </c>
      <c r="K151" s="2">
        <v>-0.5</v>
      </c>
      <c r="L151" s="2">
        <v>2</v>
      </c>
      <c r="M151" s="2">
        <v>0.33333333333333298</v>
      </c>
      <c r="N151" s="2">
        <v>-0.5</v>
      </c>
      <c r="O151" s="3">
        <v>0</v>
      </c>
      <c r="P151" s="3">
        <v>1</v>
      </c>
    </row>
    <row r="152" spans="1:16" x14ac:dyDescent="0.3">
      <c r="A152" s="8" t="s">
        <v>16</v>
      </c>
      <c r="B152" s="8" t="s">
        <v>107</v>
      </c>
      <c r="C152" s="2">
        <v>-1.10294117647059E-2</v>
      </c>
      <c r="D152" s="2">
        <v>5.5762081784386602E-2</v>
      </c>
      <c r="E152" s="2">
        <v>7.3943661971830998E-2</v>
      </c>
      <c r="F152" s="2">
        <v>5.9016393442623001E-2</v>
      </c>
      <c r="G152" s="2">
        <v>5.5727554179566603E-2</v>
      </c>
      <c r="H152" s="2">
        <v>0.102639296187683</v>
      </c>
      <c r="I152" s="2">
        <v>0.111702127659574</v>
      </c>
      <c r="J152" s="2">
        <v>0.148325358851675</v>
      </c>
      <c r="K152" s="2">
        <v>0.202083333333333</v>
      </c>
      <c r="L152" s="2">
        <v>0.23916811091854401</v>
      </c>
      <c r="M152" s="2">
        <v>0.2</v>
      </c>
      <c r="N152" s="2">
        <v>8.3916083916083906E-2</v>
      </c>
      <c r="O152" s="3">
        <v>0.9375</v>
      </c>
      <c r="P152" s="3">
        <v>2.27464788732394</v>
      </c>
    </row>
    <row r="153" spans="1:16" x14ac:dyDescent="0.3">
      <c r="A153" s="8" t="s">
        <v>16</v>
      </c>
      <c r="B153" s="8" t="s">
        <v>108</v>
      </c>
      <c r="C153" s="2">
        <v>-0.11111111111111099</v>
      </c>
      <c r="D153" s="2">
        <v>0</v>
      </c>
      <c r="E153" s="2">
        <v>-0.375</v>
      </c>
      <c r="F153" s="2">
        <v>1.2</v>
      </c>
      <c r="G153" s="2">
        <v>-9.0909090909090898E-2</v>
      </c>
      <c r="H153" s="2">
        <v>0</v>
      </c>
      <c r="I153" s="2">
        <v>-0.2</v>
      </c>
      <c r="J153" s="2">
        <v>0.25</v>
      </c>
      <c r="K153" s="2">
        <v>0</v>
      </c>
      <c r="L153" s="2">
        <v>0.9</v>
      </c>
      <c r="M153" s="2">
        <v>0.21052631578947401</v>
      </c>
      <c r="N153" s="2">
        <v>0.30434782608695699</v>
      </c>
      <c r="O153" s="3">
        <v>2</v>
      </c>
      <c r="P153" s="3">
        <v>2.75</v>
      </c>
    </row>
    <row r="154" spans="1:16" x14ac:dyDescent="0.3">
      <c r="A154" s="8" t="s">
        <v>16</v>
      </c>
      <c r="B154" s="8" t="s">
        <v>17</v>
      </c>
      <c r="C154" s="2">
        <v>-0.4</v>
      </c>
      <c r="D154" s="2">
        <v>0.16666666666666699</v>
      </c>
      <c r="E154" s="2">
        <v>0.71428571428571397</v>
      </c>
      <c r="F154" s="2">
        <v>0</v>
      </c>
      <c r="G154" s="2">
        <v>-8.3333333333333301E-2</v>
      </c>
      <c r="H154" s="2">
        <v>-9.0909090909090898E-2</v>
      </c>
      <c r="I154" s="2">
        <v>0.6</v>
      </c>
      <c r="J154" s="2">
        <v>0.25</v>
      </c>
      <c r="K154" s="2">
        <v>-0.1</v>
      </c>
      <c r="L154" s="2">
        <v>0.38888888888888901</v>
      </c>
      <c r="M154" s="2">
        <v>-0.12</v>
      </c>
      <c r="N154" s="2">
        <v>0.18181818181818199</v>
      </c>
      <c r="O154" s="3">
        <v>0.3</v>
      </c>
      <c r="P154" s="3">
        <v>2.71428571428571</v>
      </c>
    </row>
    <row r="155" spans="1:16" x14ac:dyDescent="0.3">
      <c r="A155" s="8" t="s">
        <v>16</v>
      </c>
      <c r="B155" s="8" t="s">
        <v>109</v>
      </c>
      <c r="C155" s="2">
        <v>0.118343195266272</v>
      </c>
      <c r="D155" s="2">
        <v>0.137566137566138</v>
      </c>
      <c r="E155" s="2">
        <v>0.125581395348837</v>
      </c>
      <c r="F155" s="2">
        <v>2.89256198347107E-2</v>
      </c>
      <c r="G155" s="2">
        <v>0.17670682730923701</v>
      </c>
      <c r="H155" s="2">
        <v>5.8020477815699703E-2</v>
      </c>
      <c r="I155" s="2">
        <v>0.106451612903226</v>
      </c>
      <c r="J155" s="2">
        <v>0.13702623906705499</v>
      </c>
      <c r="K155" s="2">
        <v>0.14871794871794899</v>
      </c>
      <c r="L155" s="2">
        <v>0.111607142857143</v>
      </c>
      <c r="M155" s="2">
        <v>1.8072289156626498E-2</v>
      </c>
      <c r="N155" s="2">
        <v>8.8757396449704096E-2</v>
      </c>
      <c r="O155" s="3">
        <v>0.41538461538461502</v>
      </c>
      <c r="P155" s="3">
        <v>1.5674418604651199</v>
      </c>
    </row>
    <row r="156" spans="1:16" x14ac:dyDescent="0.3">
      <c r="A156" s="8" t="s">
        <v>16</v>
      </c>
      <c r="B156" s="8" t="s">
        <v>110</v>
      </c>
      <c r="C156" s="2">
        <v>-1.0989010989011E-2</v>
      </c>
      <c r="D156" s="2">
        <v>-1.1111111111111099E-2</v>
      </c>
      <c r="E156" s="2">
        <v>7.8651685393258397E-2</v>
      </c>
      <c r="F156" s="2">
        <v>0.22916666666666699</v>
      </c>
      <c r="G156" s="2">
        <v>4.2372881355932202E-2</v>
      </c>
      <c r="H156" s="2">
        <v>-8.9430894308943104E-2</v>
      </c>
      <c r="I156" s="2">
        <v>0.11607142857142901</v>
      </c>
      <c r="J156" s="2">
        <v>-5.6000000000000001E-2</v>
      </c>
      <c r="K156" s="2">
        <v>0.186440677966102</v>
      </c>
      <c r="L156" s="2">
        <v>0.114285714285714</v>
      </c>
      <c r="M156" s="2">
        <v>0.269230769230769</v>
      </c>
      <c r="N156" s="2">
        <v>-5.0505050505050497E-2</v>
      </c>
      <c r="O156" s="3">
        <v>0.59322033898305104</v>
      </c>
      <c r="P156" s="3">
        <v>1.1123595505618</v>
      </c>
    </row>
    <row r="157" spans="1:16" x14ac:dyDescent="0.3">
      <c r="A157" s="8" t="s">
        <v>16</v>
      </c>
      <c r="B157" s="8" t="s">
        <v>111</v>
      </c>
      <c r="C157" s="2">
        <v>-7.1942446043165506E-2</v>
      </c>
      <c r="D157" s="2">
        <v>-9.43152454780362E-2</v>
      </c>
      <c r="E157" s="2">
        <v>-9.1298145506419404E-2</v>
      </c>
      <c r="F157" s="2">
        <v>-3.9246467817896397E-2</v>
      </c>
      <c r="G157" s="2">
        <v>-6.8627450980392204E-2</v>
      </c>
      <c r="H157" s="2">
        <v>-8.9473684210526302E-2</v>
      </c>
      <c r="I157" s="2">
        <v>-0.109826589595376</v>
      </c>
      <c r="J157" s="2">
        <v>-6.9264069264069306E-2</v>
      </c>
      <c r="K157" s="2">
        <v>-6.5116279069767399E-2</v>
      </c>
      <c r="L157" s="2">
        <v>-0.241293532338308</v>
      </c>
      <c r="M157" s="2">
        <v>-0.24590163934426201</v>
      </c>
      <c r="N157" s="2">
        <v>-6.9565217391304293E-2</v>
      </c>
      <c r="O157" s="3">
        <v>-0.502325581395349</v>
      </c>
      <c r="P157" s="3">
        <v>-0.69472182596290999</v>
      </c>
    </row>
    <row r="158" spans="1:16" x14ac:dyDescent="0.3">
      <c r="A158" s="8" t="s">
        <v>17</v>
      </c>
      <c r="B158" s="8" t="s">
        <v>103</v>
      </c>
      <c r="C158" s="2">
        <v>-0.11363636363636399</v>
      </c>
      <c r="D158" s="2">
        <v>-0.20512820512820501</v>
      </c>
      <c r="E158" s="2">
        <v>-0.36559139784946199</v>
      </c>
      <c r="F158" s="2">
        <v>-0.152542372881356</v>
      </c>
      <c r="G158" s="2">
        <v>0.1</v>
      </c>
      <c r="H158" s="2">
        <v>0.96363636363636396</v>
      </c>
      <c r="I158" s="2">
        <v>0.61111111111111105</v>
      </c>
      <c r="J158" s="2">
        <v>0.41954022988505701</v>
      </c>
      <c r="K158" s="2">
        <v>0.331983805668016</v>
      </c>
      <c r="L158" s="2">
        <v>-0.221884498480243</v>
      </c>
      <c r="M158" s="2">
        <v>0.35546875</v>
      </c>
      <c r="N158" s="2">
        <v>0.51008645533141195</v>
      </c>
      <c r="O158" s="3">
        <v>1.1214574898785401</v>
      </c>
      <c r="P158" s="3">
        <v>4.6344086021505397</v>
      </c>
    </row>
    <row r="159" spans="1:16" x14ac:dyDescent="0.3">
      <c r="A159" s="8" t="s">
        <v>17</v>
      </c>
      <c r="B159" s="8" t="s">
        <v>104</v>
      </c>
      <c r="C159" s="2">
        <v>-0.120365394948952</v>
      </c>
      <c r="D159" s="2">
        <v>-0.13561392791692101</v>
      </c>
      <c r="E159" s="2">
        <v>-0.30812720848056502</v>
      </c>
      <c r="F159" s="2">
        <v>-0.200204290091931</v>
      </c>
      <c r="G159" s="2">
        <v>0.173690932311622</v>
      </c>
      <c r="H159" s="2">
        <v>0.11860718171926</v>
      </c>
      <c r="I159" s="2">
        <v>0.487354085603113</v>
      </c>
      <c r="J159" s="2">
        <v>0.159581425768476</v>
      </c>
      <c r="K159" s="2">
        <v>0.15059221658206401</v>
      </c>
      <c r="L159" s="2">
        <v>-4.3137254901960798E-2</v>
      </c>
      <c r="M159" s="2">
        <v>0.232581967213115</v>
      </c>
      <c r="N159" s="2">
        <v>0.47755610972568602</v>
      </c>
      <c r="O159" s="3">
        <v>1.00507614213198</v>
      </c>
      <c r="P159" s="3">
        <v>1.51236749116608</v>
      </c>
    </row>
    <row r="160" spans="1:16" x14ac:dyDescent="0.3">
      <c r="A160" s="8" t="s">
        <v>17</v>
      </c>
      <c r="B160" s="8" t="s">
        <v>105</v>
      </c>
      <c r="C160" s="2">
        <v>-8.5106382978723402E-2</v>
      </c>
      <c r="D160" s="2">
        <v>-0.15697674418604701</v>
      </c>
      <c r="E160" s="2">
        <v>-0.26896551724137902</v>
      </c>
      <c r="F160" s="2">
        <v>-7.0754716981132101E-2</v>
      </c>
      <c r="G160" s="2">
        <v>0.17258883248731</v>
      </c>
      <c r="H160" s="2">
        <v>0.23376623376623401</v>
      </c>
      <c r="I160" s="2">
        <v>0.53684210526315801</v>
      </c>
      <c r="J160" s="2">
        <v>0.36757990867579898</v>
      </c>
      <c r="K160" s="2">
        <v>0.30217028380634398</v>
      </c>
      <c r="L160" s="2">
        <v>0.32179487179487198</v>
      </c>
      <c r="M160" s="2">
        <v>0.59262851600388</v>
      </c>
      <c r="N160" s="2">
        <v>0.61753958587088897</v>
      </c>
      <c r="O160" s="3">
        <v>3.43405676126878</v>
      </c>
      <c r="P160" s="3">
        <v>8.1586206896551694</v>
      </c>
    </row>
    <row r="161" spans="1:16" x14ac:dyDescent="0.3">
      <c r="A161" s="8" t="s">
        <v>17</v>
      </c>
      <c r="B161" s="8" t="s">
        <v>106</v>
      </c>
      <c r="C161" s="2">
        <v>-0.375</v>
      </c>
      <c r="D161" s="2">
        <v>-0.371428571428571</v>
      </c>
      <c r="E161" s="2">
        <v>-0.36363636363636398</v>
      </c>
      <c r="F161" s="2">
        <v>0.28571428571428598</v>
      </c>
      <c r="G161" s="2">
        <v>-0.11111111111111099</v>
      </c>
      <c r="H161" s="2">
        <v>6.25E-2</v>
      </c>
      <c r="I161" s="2">
        <v>0.17647058823529399</v>
      </c>
      <c r="J161" s="2">
        <v>0.5</v>
      </c>
      <c r="K161" s="2">
        <v>0</v>
      </c>
      <c r="L161" s="2">
        <v>-0.16666666666666699</v>
      </c>
      <c r="M161" s="2">
        <v>0.16</v>
      </c>
      <c r="N161" s="2">
        <v>0.27586206896551702</v>
      </c>
      <c r="O161" s="3">
        <v>0.233333333333333</v>
      </c>
      <c r="P161" s="3">
        <v>0.68181818181818199</v>
      </c>
    </row>
    <row r="162" spans="1:16" x14ac:dyDescent="0.3">
      <c r="A162" s="8" t="s">
        <v>17</v>
      </c>
      <c r="B162" s="8" t="s">
        <v>107</v>
      </c>
      <c r="C162" s="2">
        <v>-4.7463175122749598E-2</v>
      </c>
      <c r="D162" s="2">
        <v>-0.14776632302405501</v>
      </c>
      <c r="E162" s="2">
        <v>-0.34979838709677402</v>
      </c>
      <c r="F162" s="2">
        <v>-2.7906976744186001E-2</v>
      </c>
      <c r="G162" s="2">
        <v>0.178628389154705</v>
      </c>
      <c r="H162" s="2">
        <v>0.47902571041948599</v>
      </c>
      <c r="I162" s="2">
        <v>0.68892955169258896</v>
      </c>
      <c r="J162" s="2">
        <v>0.34290357529794202</v>
      </c>
      <c r="K162" s="2">
        <v>0.236385639370714</v>
      </c>
      <c r="L162" s="2">
        <v>0.12300163132137</v>
      </c>
      <c r="M162" s="2">
        <v>0.47559558396281199</v>
      </c>
      <c r="N162" s="2">
        <v>0.37290805276629302</v>
      </c>
      <c r="O162" s="3">
        <v>1.81282775312626</v>
      </c>
      <c r="P162" s="3">
        <v>6.0292338709677402</v>
      </c>
    </row>
    <row r="163" spans="1:16" x14ac:dyDescent="0.3">
      <c r="A163" s="8" t="s">
        <v>17</v>
      </c>
      <c r="B163" s="8" t="s">
        <v>108</v>
      </c>
      <c r="C163" s="2">
        <v>0</v>
      </c>
      <c r="D163" s="2">
        <v>-0.230769230769231</v>
      </c>
      <c r="E163" s="2">
        <v>-0.1</v>
      </c>
      <c r="F163" s="2">
        <v>0.22222222222222199</v>
      </c>
      <c r="G163" s="2">
        <v>0.36363636363636398</v>
      </c>
      <c r="H163" s="2">
        <v>0.2</v>
      </c>
      <c r="I163" s="2">
        <v>0.27777777777777801</v>
      </c>
      <c r="J163" s="2">
        <v>0.26086956521739102</v>
      </c>
      <c r="K163" s="2">
        <v>0.34482758620689702</v>
      </c>
      <c r="L163" s="2">
        <v>0.28205128205128199</v>
      </c>
      <c r="M163" s="2">
        <v>0.34</v>
      </c>
      <c r="N163" s="2">
        <v>0.35820895522388102</v>
      </c>
      <c r="O163" s="3">
        <v>2.1379310344827598</v>
      </c>
      <c r="P163" s="3">
        <v>8.1</v>
      </c>
    </row>
    <row r="164" spans="1:16" x14ac:dyDescent="0.3">
      <c r="A164" s="8" t="s">
        <v>17</v>
      </c>
      <c r="B164" s="8" t="s">
        <v>17</v>
      </c>
      <c r="C164" s="2">
        <v>0</v>
      </c>
      <c r="D164" s="2">
        <v>-0.12</v>
      </c>
      <c r="E164" s="2">
        <v>-0.25</v>
      </c>
      <c r="F164" s="2">
        <v>-6.0606060606060601E-2</v>
      </c>
      <c r="G164" s="2">
        <v>0.19354838709677399</v>
      </c>
      <c r="H164" s="2">
        <v>-0.162162162162162</v>
      </c>
      <c r="I164" s="2">
        <v>0</v>
      </c>
      <c r="J164" s="2">
        <v>0.25806451612903197</v>
      </c>
      <c r="K164" s="2">
        <v>0.230769230769231</v>
      </c>
      <c r="L164" s="2">
        <v>0.3125</v>
      </c>
      <c r="M164" s="2">
        <v>4.7619047619047603E-2</v>
      </c>
      <c r="N164" s="2">
        <v>0.48484848484848497</v>
      </c>
      <c r="O164" s="3">
        <v>1.5128205128205101</v>
      </c>
      <c r="P164" s="3">
        <v>1.22727272727273</v>
      </c>
    </row>
    <row r="165" spans="1:16" x14ac:dyDescent="0.3">
      <c r="A165" s="8" t="s">
        <v>17</v>
      </c>
      <c r="B165" s="8" t="s">
        <v>109</v>
      </c>
      <c r="C165" s="2">
        <v>-5.00863557858377E-2</v>
      </c>
      <c r="D165" s="2">
        <v>-0.20181818181818201</v>
      </c>
      <c r="E165" s="2">
        <v>-0.28929384965831401</v>
      </c>
      <c r="F165" s="2">
        <v>-0.15384615384615399</v>
      </c>
      <c r="G165" s="2">
        <v>0.16666666666666699</v>
      </c>
      <c r="H165" s="2">
        <v>0.168831168831169</v>
      </c>
      <c r="I165" s="2">
        <v>0.24444444444444399</v>
      </c>
      <c r="J165" s="2">
        <v>0.29017857142857101</v>
      </c>
      <c r="K165" s="2">
        <v>0.112456747404844</v>
      </c>
      <c r="L165" s="2">
        <v>-2.79937791601866E-2</v>
      </c>
      <c r="M165" s="2">
        <v>0.27839999999999998</v>
      </c>
      <c r="N165" s="2">
        <v>0.26032540675844801</v>
      </c>
      <c r="O165" s="3">
        <v>0.74221453287197203</v>
      </c>
      <c r="P165" s="3">
        <v>1.2938496583143499</v>
      </c>
    </row>
    <row r="166" spans="1:16" x14ac:dyDescent="0.3">
      <c r="A166" s="8" t="s">
        <v>17</v>
      </c>
      <c r="B166" s="8" t="s">
        <v>110</v>
      </c>
      <c r="C166" s="2">
        <v>-0.14066496163682901</v>
      </c>
      <c r="D166" s="2">
        <v>-0.110119047619048</v>
      </c>
      <c r="E166" s="2">
        <v>-0.30769230769230799</v>
      </c>
      <c r="F166" s="2">
        <v>-0.14009661835748799</v>
      </c>
      <c r="G166" s="2">
        <v>-7.3033707865168496E-2</v>
      </c>
      <c r="H166" s="2">
        <v>0.21212121212121199</v>
      </c>
      <c r="I166" s="2">
        <v>0.16</v>
      </c>
      <c r="J166" s="2">
        <v>0.211206896551724</v>
      </c>
      <c r="K166" s="2">
        <v>0.30960854092526702</v>
      </c>
      <c r="L166" s="2">
        <v>-8.1521739130434798E-3</v>
      </c>
      <c r="M166" s="2">
        <v>0.28767123287671198</v>
      </c>
      <c r="N166" s="2">
        <v>0.195744680851064</v>
      </c>
      <c r="O166" s="3">
        <v>1</v>
      </c>
      <c r="P166" s="3">
        <v>0.87959866220735805</v>
      </c>
    </row>
    <row r="167" spans="1:16" x14ac:dyDescent="0.3">
      <c r="A167" s="8" t="s">
        <v>17</v>
      </c>
      <c r="B167" s="8" t="s">
        <v>111</v>
      </c>
      <c r="C167" s="2">
        <v>-0.18418891170431201</v>
      </c>
      <c r="D167" s="2">
        <v>-0.27158318650893498</v>
      </c>
      <c r="E167" s="2">
        <v>-0.49516240497581199</v>
      </c>
      <c r="F167" s="2">
        <v>-0.45037645448323099</v>
      </c>
      <c r="G167" s="2">
        <v>-0.32876712328767099</v>
      </c>
      <c r="H167" s="2">
        <v>-0.33209647495361799</v>
      </c>
      <c r="I167" s="2">
        <v>-0.26944444444444399</v>
      </c>
      <c r="J167" s="2">
        <v>3.04182509505703E-2</v>
      </c>
      <c r="K167" s="2">
        <v>-0.18450184501844999</v>
      </c>
      <c r="L167" s="2">
        <v>-0.51131221719456998</v>
      </c>
      <c r="M167" s="2">
        <v>-0.31481481481481499</v>
      </c>
      <c r="N167" s="2">
        <v>-0.18918918918918901</v>
      </c>
      <c r="O167" s="3">
        <v>-0.77859778597786</v>
      </c>
      <c r="P167" s="3">
        <v>-0.97926744989633696</v>
      </c>
    </row>
    <row r="168" spans="1:16" x14ac:dyDescent="0.3">
      <c r="A168" s="11" t="s">
        <v>18</v>
      </c>
      <c r="B168" s="11" t="s">
        <v>18</v>
      </c>
      <c r="C168" s="3">
        <v>1.15360369825594E-2</v>
      </c>
      <c r="D168" s="3">
        <v>-5.1330522029954903E-2</v>
      </c>
      <c r="E168" s="3">
        <v>-5.4633441359376402E-2</v>
      </c>
      <c r="F168" s="3">
        <v>-2.5478887267505199E-3</v>
      </c>
      <c r="G168" s="3">
        <v>5.84028051923925E-2</v>
      </c>
      <c r="H168" s="3">
        <v>5.7505814208609403E-2</v>
      </c>
      <c r="I168" s="3">
        <v>0.108570717234797</v>
      </c>
      <c r="J168" s="3">
        <v>9.9715526276388702E-2</v>
      </c>
      <c r="K168" s="3">
        <v>8.4734513274336301E-2</v>
      </c>
      <c r="L168" s="3">
        <v>0.106339917475957</v>
      </c>
      <c r="M168" s="3">
        <v>0.14414963767602099</v>
      </c>
      <c r="N168" s="3">
        <v>8.0178974244565104E-2</v>
      </c>
      <c r="O168" s="3">
        <v>0.48316882232811398</v>
      </c>
      <c r="P168" s="3">
        <v>0.90836033984409204</v>
      </c>
    </row>
    <row r="169" spans="1:16" x14ac:dyDescent="0.3">
      <c r="A169" s="15"/>
      <c r="B169" s="15"/>
    </row>
    <row r="170" spans="1:16" x14ac:dyDescent="0.3">
      <c r="A170" s="13" t="s">
        <v>42</v>
      </c>
      <c r="B170" s="15"/>
    </row>
    <row r="171" spans="1:16" x14ac:dyDescent="0.3">
      <c r="A171" s="14" t="s">
        <v>43</v>
      </c>
      <c r="B171" s="15"/>
    </row>
    <row r="172" spans="1:16" x14ac:dyDescent="0.3">
      <c r="A172" s="14" t="s">
        <v>44</v>
      </c>
      <c r="B172" s="15"/>
    </row>
    <row r="173" spans="1:16" x14ac:dyDescent="0.3">
      <c r="A173" s="14" t="s">
        <v>114</v>
      </c>
      <c r="B173" s="15"/>
    </row>
    <row r="174" spans="1:16" x14ac:dyDescent="0.3">
      <c r="A174" s="14" t="s">
        <v>45</v>
      </c>
      <c r="B174" s="15"/>
    </row>
    <row r="175" spans="1:16" x14ac:dyDescent="0.3">
      <c r="A175" s="14" t="s">
        <v>46</v>
      </c>
      <c r="B175" s="15"/>
    </row>
    <row r="176" spans="1:16" x14ac:dyDescent="0.3">
      <c r="A176" s="14" t="s">
        <v>47</v>
      </c>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62:O62"/>
    <mergeCell ref="C116:N11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184</v>
      </c>
      <c r="B1" s="15"/>
    </row>
    <row r="2" spans="1:15" ht="15.6" x14ac:dyDescent="0.3">
      <c r="A2" s="12" t="s">
        <v>176</v>
      </c>
      <c r="B2" s="15"/>
    </row>
    <row r="3" spans="1:15" ht="15.6" x14ac:dyDescent="0.3">
      <c r="A3" s="12" t="s">
        <v>35</v>
      </c>
      <c r="B3" s="15"/>
    </row>
    <row r="4" spans="1:15" ht="15.6" x14ac:dyDescent="0.3">
      <c r="A4" s="12" t="s">
        <v>119</v>
      </c>
      <c r="B4" s="15"/>
    </row>
    <row r="5" spans="1:15" x14ac:dyDescent="0.3">
      <c r="A5" s="15"/>
      <c r="B5" s="15"/>
    </row>
    <row r="6" spans="1:15" x14ac:dyDescent="0.3">
      <c r="A6" s="16" t="str">
        <f>HYPERLINK("#'Table of contents'!A53",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115</v>
      </c>
      <c r="C9" s="1">
        <v>154</v>
      </c>
      <c r="D9" s="1">
        <v>167</v>
      </c>
      <c r="E9" s="1">
        <v>192</v>
      </c>
      <c r="F9" s="1">
        <v>183</v>
      </c>
      <c r="G9" s="1">
        <v>199</v>
      </c>
      <c r="H9" s="1">
        <v>251</v>
      </c>
      <c r="I9" s="1">
        <v>286</v>
      </c>
      <c r="J9" s="1">
        <v>334</v>
      </c>
      <c r="K9" s="1">
        <v>362</v>
      </c>
      <c r="L9" s="1">
        <v>437</v>
      </c>
      <c r="M9" s="1">
        <v>598</v>
      </c>
      <c r="N9" s="1">
        <v>713</v>
      </c>
      <c r="O9" s="1">
        <v>782</v>
      </c>
    </row>
    <row r="10" spans="1:15" x14ac:dyDescent="0.3">
      <c r="A10" s="7" t="s">
        <v>13</v>
      </c>
      <c r="B10" s="7" t="s">
        <v>116</v>
      </c>
      <c r="C10" s="1">
        <v>15877</v>
      </c>
      <c r="D10" s="1">
        <v>17665</v>
      </c>
      <c r="E10" s="1">
        <v>18337</v>
      </c>
      <c r="F10" s="1">
        <v>19446</v>
      </c>
      <c r="G10" s="1">
        <v>20645</v>
      </c>
      <c r="H10" s="1">
        <v>23338</v>
      </c>
      <c r="I10" s="1">
        <v>26007</v>
      </c>
      <c r="J10" s="1">
        <v>30168</v>
      </c>
      <c r="K10" s="1">
        <v>33766</v>
      </c>
      <c r="L10" s="1">
        <v>37277</v>
      </c>
      <c r="M10" s="1">
        <v>44329</v>
      </c>
      <c r="N10" s="1">
        <v>51160</v>
      </c>
      <c r="O10" s="1">
        <v>53208</v>
      </c>
    </row>
    <row r="11" spans="1:15" x14ac:dyDescent="0.3">
      <c r="A11" s="7" t="s">
        <v>13</v>
      </c>
      <c r="B11" s="7" t="s">
        <v>117</v>
      </c>
      <c r="C11" s="1">
        <v>274</v>
      </c>
      <c r="D11" s="1">
        <v>334</v>
      </c>
      <c r="E11" s="1">
        <v>338</v>
      </c>
      <c r="F11" s="1">
        <v>390</v>
      </c>
      <c r="G11" s="1">
        <v>407</v>
      </c>
      <c r="H11" s="1">
        <v>480</v>
      </c>
      <c r="I11" s="1">
        <v>532</v>
      </c>
      <c r="J11" s="1">
        <v>560</v>
      </c>
      <c r="K11" s="1">
        <v>587</v>
      </c>
      <c r="L11" s="1">
        <v>636</v>
      </c>
      <c r="M11" s="1">
        <v>740</v>
      </c>
      <c r="N11" s="1">
        <v>859</v>
      </c>
      <c r="O11" s="1">
        <v>858</v>
      </c>
    </row>
    <row r="12" spans="1:15" x14ac:dyDescent="0.3">
      <c r="A12" s="7" t="s">
        <v>13</v>
      </c>
      <c r="B12" s="7" t="s">
        <v>17</v>
      </c>
      <c r="C12" s="1">
        <v>70</v>
      </c>
      <c r="D12" s="1">
        <v>72</v>
      </c>
      <c r="E12" s="1">
        <v>78</v>
      </c>
      <c r="F12" s="1">
        <v>79</v>
      </c>
      <c r="G12" s="1">
        <v>89</v>
      </c>
      <c r="H12" s="1">
        <v>91</v>
      </c>
      <c r="I12" s="1">
        <v>110</v>
      </c>
      <c r="J12" s="1">
        <v>119</v>
      </c>
      <c r="K12" s="1">
        <v>149</v>
      </c>
      <c r="L12" s="1">
        <v>176</v>
      </c>
      <c r="M12" s="1">
        <v>235</v>
      </c>
      <c r="N12" s="1">
        <v>260</v>
      </c>
      <c r="O12" s="1">
        <v>282</v>
      </c>
    </row>
    <row r="13" spans="1:15" x14ac:dyDescent="0.3">
      <c r="A13" s="7" t="s">
        <v>13</v>
      </c>
      <c r="B13" s="7" t="s">
        <v>110</v>
      </c>
      <c r="C13" s="1">
        <v>2167</v>
      </c>
      <c r="D13" s="1">
        <v>2467</v>
      </c>
      <c r="E13" s="1">
        <v>2589</v>
      </c>
      <c r="F13" s="1">
        <v>2700</v>
      </c>
      <c r="G13" s="1">
        <v>2932</v>
      </c>
      <c r="H13" s="1">
        <v>3086</v>
      </c>
      <c r="I13" s="1">
        <v>3184</v>
      </c>
      <c r="J13" s="1">
        <v>3409</v>
      </c>
      <c r="K13" s="1">
        <v>3570</v>
      </c>
      <c r="L13" s="1">
        <v>3683</v>
      </c>
      <c r="M13" s="1">
        <v>4271</v>
      </c>
      <c r="N13" s="1">
        <v>4842</v>
      </c>
      <c r="O13" s="1">
        <v>5012</v>
      </c>
    </row>
    <row r="14" spans="1:15" x14ac:dyDescent="0.3">
      <c r="A14" s="7" t="s">
        <v>13</v>
      </c>
      <c r="B14" s="7" t="s">
        <v>111</v>
      </c>
      <c r="C14" s="1">
        <v>14221</v>
      </c>
      <c r="D14" s="1">
        <v>13825</v>
      </c>
      <c r="E14" s="1">
        <v>12412</v>
      </c>
      <c r="F14" s="1">
        <v>11275</v>
      </c>
      <c r="G14" s="1">
        <v>10442</v>
      </c>
      <c r="H14" s="1">
        <v>9714</v>
      </c>
      <c r="I14" s="1">
        <v>8765</v>
      </c>
      <c r="J14" s="1">
        <v>7677</v>
      </c>
      <c r="K14" s="1">
        <v>7290</v>
      </c>
      <c r="L14" s="1">
        <v>6845</v>
      </c>
      <c r="M14" s="1">
        <v>4752</v>
      </c>
      <c r="N14" s="1">
        <v>3565</v>
      </c>
      <c r="O14" s="1">
        <v>2900</v>
      </c>
    </row>
    <row r="15" spans="1:15" x14ac:dyDescent="0.3">
      <c r="A15" s="7" t="s">
        <v>14</v>
      </c>
      <c r="B15" s="7" t="s">
        <v>115</v>
      </c>
      <c r="C15" s="1">
        <v>2</v>
      </c>
      <c r="D15" s="1">
        <v>2</v>
      </c>
      <c r="E15" s="1">
        <v>2</v>
      </c>
      <c r="F15" s="1">
        <v>4</v>
      </c>
      <c r="G15" s="1">
        <v>4</v>
      </c>
      <c r="H15" s="1">
        <v>5</v>
      </c>
      <c r="I15" s="1">
        <v>8</v>
      </c>
      <c r="J15" s="1">
        <v>7</v>
      </c>
      <c r="K15" s="1">
        <v>11</v>
      </c>
      <c r="L15" s="1">
        <v>9</v>
      </c>
      <c r="M15" s="1">
        <v>11</v>
      </c>
      <c r="N15" s="1">
        <v>14</v>
      </c>
      <c r="O15" s="1">
        <v>13</v>
      </c>
    </row>
    <row r="16" spans="1:15" x14ac:dyDescent="0.3">
      <c r="A16" s="7" t="s">
        <v>14</v>
      </c>
      <c r="B16" s="7" t="s">
        <v>116</v>
      </c>
      <c r="C16" s="1">
        <v>433</v>
      </c>
      <c r="D16" s="1">
        <v>460</v>
      </c>
      <c r="E16" s="1">
        <v>485</v>
      </c>
      <c r="F16" s="1">
        <v>519</v>
      </c>
      <c r="G16" s="1">
        <v>582</v>
      </c>
      <c r="H16" s="1">
        <v>617</v>
      </c>
      <c r="I16" s="1">
        <v>718</v>
      </c>
      <c r="J16" s="1">
        <v>801</v>
      </c>
      <c r="K16" s="1">
        <v>918</v>
      </c>
      <c r="L16" s="1">
        <v>1020</v>
      </c>
      <c r="M16" s="1">
        <v>1141</v>
      </c>
      <c r="N16" s="1">
        <v>1282</v>
      </c>
      <c r="O16" s="1">
        <v>1365</v>
      </c>
    </row>
    <row r="17" spans="1:15" x14ac:dyDescent="0.3">
      <c r="A17" s="7" t="s">
        <v>14</v>
      </c>
      <c r="B17" s="7" t="s">
        <v>117</v>
      </c>
      <c r="C17" s="1">
        <v>14</v>
      </c>
      <c r="D17" s="1">
        <v>17</v>
      </c>
      <c r="E17" s="1">
        <v>14</v>
      </c>
      <c r="F17" s="1">
        <v>23</v>
      </c>
      <c r="G17" s="1">
        <v>26</v>
      </c>
      <c r="H17" s="1">
        <v>31</v>
      </c>
      <c r="I17" s="1">
        <v>38</v>
      </c>
      <c r="J17" s="1">
        <v>42</v>
      </c>
      <c r="K17" s="1">
        <v>43</v>
      </c>
      <c r="L17" s="1">
        <v>34</v>
      </c>
      <c r="M17" s="1">
        <v>43</v>
      </c>
      <c r="N17" s="1">
        <v>47</v>
      </c>
      <c r="O17" s="1">
        <v>41</v>
      </c>
    </row>
    <row r="18" spans="1:15" x14ac:dyDescent="0.3">
      <c r="A18" s="7" t="s">
        <v>14</v>
      </c>
      <c r="B18" s="7" t="s">
        <v>17</v>
      </c>
      <c r="C18" s="1">
        <v>1</v>
      </c>
      <c r="D18" s="1">
        <v>3</v>
      </c>
      <c r="E18" s="1">
        <v>2</v>
      </c>
      <c r="F18" s="1">
        <v>2</v>
      </c>
      <c r="G18" s="1">
        <v>1</v>
      </c>
      <c r="H18" s="1">
        <v>1</v>
      </c>
      <c r="I18" s="1">
        <v>2</v>
      </c>
      <c r="J18" s="1">
        <v>2</v>
      </c>
      <c r="K18" s="1">
        <v>2</v>
      </c>
      <c r="L18" s="1">
        <v>2</v>
      </c>
      <c r="M18" s="1">
        <v>4</v>
      </c>
      <c r="N18" s="1">
        <v>4</v>
      </c>
      <c r="O18" s="1">
        <v>5</v>
      </c>
    </row>
    <row r="19" spans="1:15" x14ac:dyDescent="0.3">
      <c r="A19" s="7" t="s">
        <v>14</v>
      </c>
      <c r="B19" s="7" t="s">
        <v>110</v>
      </c>
      <c r="C19" s="1">
        <v>58</v>
      </c>
      <c r="D19" s="1">
        <v>79</v>
      </c>
      <c r="E19" s="1">
        <v>77</v>
      </c>
      <c r="F19" s="1">
        <v>77</v>
      </c>
      <c r="G19" s="1">
        <v>79</v>
      </c>
      <c r="H19" s="1">
        <v>95</v>
      </c>
      <c r="I19" s="1">
        <v>91</v>
      </c>
      <c r="J19" s="1">
        <v>95</v>
      </c>
      <c r="K19" s="1">
        <v>105</v>
      </c>
      <c r="L19" s="1">
        <v>119</v>
      </c>
      <c r="M19" s="1">
        <v>134</v>
      </c>
      <c r="N19" s="1">
        <v>133</v>
      </c>
      <c r="O19" s="1">
        <v>141</v>
      </c>
    </row>
    <row r="20" spans="1:15" x14ac:dyDescent="0.3">
      <c r="A20" s="7" t="s">
        <v>14</v>
      </c>
      <c r="B20" s="7" t="s">
        <v>111</v>
      </c>
      <c r="C20" s="1">
        <v>408</v>
      </c>
      <c r="D20" s="1">
        <v>395</v>
      </c>
      <c r="E20" s="1">
        <v>363</v>
      </c>
      <c r="F20" s="1">
        <v>329</v>
      </c>
      <c r="G20" s="1">
        <v>313</v>
      </c>
      <c r="H20" s="1">
        <v>292</v>
      </c>
      <c r="I20" s="1">
        <v>289</v>
      </c>
      <c r="J20" s="1">
        <v>256</v>
      </c>
      <c r="K20" s="1">
        <v>250</v>
      </c>
      <c r="L20" s="1">
        <v>246</v>
      </c>
      <c r="M20" s="1">
        <v>158</v>
      </c>
      <c r="N20" s="1">
        <v>118</v>
      </c>
      <c r="O20" s="1">
        <v>94</v>
      </c>
    </row>
    <row r="21" spans="1:15" x14ac:dyDescent="0.3">
      <c r="A21" s="7" t="s">
        <v>15</v>
      </c>
      <c r="B21" s="7" t="s">
        <v>115</v>
      </c>
      <c r="C21" s="1">
        <v>5</v>
      </c>
      <c r="D21" s="1">
        <v>7</v>
      </c>
      <c r="E21" s="1">
        <v>9</v>
      </c>
      <c r="F21" s="1">
        <v>7</v>
      </c>
      <c r="G21" s="1">
        <v>15</v>
      </c>
      <c r="H21" s="1">
        <v>20</v>
      </c>
      <c r="I21" s="1">
        <v>22</v>
      </c>
      <c r="J21" s="1">
        <v>29</v>
      </c>
      <c r="K21" s="1">
        <v>41</v>
      </c>
      <c r="L21" s="1">
        <v>42</v>
      </c>
      <c r="M21" s="1">
        <v>54</v>
      </c>
      <c r="N21" s="1">
        <v>71</v>
      </c>
      <c r="O21" s="1">
        <v>93</v>
      </c>
    </row>
    <row r="22" spans="1:15" x14ac:dyDescent="0.3">
      <c r="A22" s="7" t="s">
        <v>15</v>
      </c>
      <c r="B22" s="7" t="s">
        <v>116</v>
      </c>
      <c r="C22" s="1">
        <v>1071</v>
      </c>
      <c r="D22" s="1">
        <v>1210</v>
      </c>
      <c r="E22" s="1">
        <v>1234</v>
      </c>
      <c r="F22" s="1">
        <v>1256</v>
      </c>
      <c r="G22" s="1">
        <v>1370</v>
      </c>
      <c r="H22" s="1">
        <v>1510</v>
      </c>
      <c r="I22" s="1">
        <v>1642</v>
      </c>
      <c r="J22" s="1">
        <v>1831</v>
      </c>
      <c r="K22" s="1">
        <v>2104</v>
      </c>
      <c r="L22" s="1">
        <v>2279</v>
      </c>
      <c r="M22" s="1">
        <v>2580</v>
      </c>
      <c r="N22" s="1">
        <v>2864</v>
      </c>
      <c r="O22" s="1">
        <v>2817</v>
      </c>
    </row>
    <row r="23" spans="1:15" x14ac:dyDescent="0.3">
      <c r="A23" s="7" t="s">
        <v>15</v>
      </c>
      <c r="B23" s="7" t="s">
        <v>117</v>
      </c>
      <c r="C23" s="1">
        <v>28</v>
      </c>
      <c r="D23" s="1">
        <v>37</v>
      </c>
      <c r="E23" s="1">
        <v>38</v>
      </c>
      <c r="F23" s="1">
        <v>46</v>
      </c>
      <c r="G23" s="1">
        <v>54</v>
      </c>
      <c r="H23" s="1">
        <v>52</v>
      </c>
      <c r="I23" s="1">
        <v>48</v>
      </c>
      <c r="J23" s="1">
        <v>68</v>
      </c>
      <c r="K23" s="1">
        <v>82</v>
      </c>
      <c r="L23" s="1">
        <v>75</v>
      </c>
      <c r="M23" s="1">
        <v>68</v>
      </c>
      <c r="N23" s="1">
        <v>83</v>
      </c>
      <c r="O23" s="1">
        <v>96</v>
      </c>
    </row>
    <row r="24" spans="1:15" x14ac:dyDescent="0.3">
      <c r="A24" s="7" t="s">
        <v>15</v>
      </c>
      <c r="B24" s="7" t="s">
        <v>17</v>
      </c>
      <c r="C24" s="1">
        <v>6</v>
      </c>
      <c r="D24" s="1">
        <v>7</v>
      </c>
      <c r="E24" s="1">
        <v>6</v>
      </c>
      <c r="F24" s="1">
        <v>7</v>
      </c>
      <c r="G24" s="1">
        <v>5</v>
      </c>
      <c r="H24" s="1">
        <v>7</v>
      </c>
      <c r="I24" s="1">
        <v>8</v>
      </c>
      <c r="J24" s="1">
        <v>11</v>
      </c>
      <c r="K24" s="1">
        <v>13</v>
      </c>
      <c r="L24" s="1">
        <v>10</v>
      </c>
      <c r="M24" s="1">
        <v>16</v>
      </c>
      <c r="N24" s="1">
        <v>20</v>
      </c>
      <c r="O24" s="1">
        <v>21</v>
      </c>
    </row>
    <row r="25" spans="1:15" x14ac:dyDescent="0.3">
      <c r="A25" s="7" t="s">
        <v>15</v>
      </c>
      <c r="B25" s="7" t="s">
        <v>110</v>
      </c>
      <c r="C25" s="1">
        <v>164</v>
      </c>
      <c r="D25" s="1">
        <v>192</v>
      </c>
      <c r="E25" s="1">
        <v>173</v>
      </c>
      <c r="F25" s="1">
        <v>204</v>
      </c>
      <c r="G25" s="1">
        <v>219</v>
      </c>
      <c r="H25" s="1">
        <v>237</v>
      </c>
      <c r="I25" s="1">
        <v>234</v>
      </c>
      <c r="J25" s="1">
        <v>267</v>
      </c>
      <c r="K25" s="1">
        <v>302</v>
      </c>
      <c r="L25" s="1">
        <v>284</v>
      </c>
      <c r="M25" s="1">
        <v>356</v>
      </c>
      <c r="N25" s="1">
        <v>346</v>
      </c>
      <c r="O25" s="1">
        <v>384</v>
      </c>
    </row>
    <row r="26" spans="1:15" x14ac:dyDescent="0.3">
      <c r="A26" s="7" t="s">
        <v>15</v>
      </c>
      <c r="B26" s="7" t="s">
        <v>111</v>
      </c>
      <c r="C26" s="1">
        <v>1210</v>
      </c>
      <c r="D26" s="1">
        <v>1114</v>
      </c>
      <c r="E26" s="1">
        <v>1007</v>
      </c>
      <c r="F26" s="1">
        <v>895</v>
      </c>
      <c r="G26" s="1">
        <v>822</v>
      </c>
      <c r="H26" s="1">
        <v>758</v>
      </c>
      <c r="I26" s="1">
        <v>686</v>
      </c>
      <c r="J26" s="1">
        <v>594</v>
      </c>
      <c r="K26" s="1">
        <v>570</v>
      </c>
      <c r="L26" s="1">
        <v>526</v>
      </c>
      <c r="M26" s="1">
        <v>369</v>
      </c>
      <c r="N26" s="1">
        <v>281</v>
      </c>
      <c r="O26" s="1">
        <v>226</v>
      </c>
    </row>
    <row r="27" spans="1:15" x14ac:dyDescent="0.3">
      <c r="A27" s="7" t="s">
        <v>16</v>
      </c>
      <c r="B27" s="7" t="s">
        <v>115</v>
      </c>
      <c r="C27" s="1">
        <v>7</v>
      </c>
      <c r="D27" s="1">
        <v>8</v>
      </c>
      <c r="E27" s="1">
        <v>7</v>
      </c>
      <c r="F27" s="1">
        <v>7</v>
      </c>
      <c r="G27" s="1">
        <v>8</v>
      </c>
      <c r="H27" s="1">
        <v>12</v>
      </c>
      <c r="I27" s="1">
        <v>15</v>
      </c>
      <c r="J27" s="1">
        <v>22</v>
      </c>
      <c r="K27" s="1">
        <v>26</v>
      </c>
      <c r="L27" s="1">
        <v>27</v>
      </c>
      <c r="M27" s="1">
        <v>40</v>
      </c>
      <c r="N27" s="1">
        <v>42</v>
      </c>
      <c r="O27" s="1">
        <v>46</v>
      </c>
    </row>
    <row r="28" spans="1:15" x14ac:dyDescent="0.3">
      <c r="A28" s="7" t="s">
        <v>16</v>
      </c>
      <c r="B28" s="7" t="s">
        <v>116</v>
      </c>
      <c r="C28" s="1">
        <v>926</v>
      </c>
      <c r="D28" s="1">
        <v>956</v>
      </c>
      <c r="E28" s="1">
        <v>975</v>
      </c>
      <c r="F28" s="1">
        <v>1015</v>
      </c>
      <c r="G28" s="1">
        <v>1117</v>
      </c>
      <c r="H28" s="1">
        <v>1211</v>
      </c>
      <c r="I28" s="1">
        <v>1334</v>
      </c>
      <c r="J28" s="1">
        <v>1511</v>
      </c>
      <c r="K28" s="1">
        <v>1636</v>
      </c>
      <c r="L28" s="1">
        <v>1836</v>
      </c>
      <c r="M28" s="1">
        <v>2165</v>
      </c>
      <c r="N28" s="1">
        <v>2483</v>
      </c>
      <c r="O28" s="1">
        <v>2686</v>
      </c>
    </row>
    <row r="29" spans="1:15" x14ac:dyDescent="0.3">
      <c r="A29" s="7" t="s">
        <v>16</v>
      </c>
      <c r="B29" s="7" t="s">
        <v>117</v>
      </c>
      <c r="C29" s="1">
        <v>9</v>
      </c>
      <c r="D29" s="1">
        <v>12</v>
      </c>
      <c r="E29" s="1">
        <v>14</v>
      </c>
      <c r="F29" s="1">
        <v>16</v>
      </c>
      <c r="G29" s="1">
        <v>15</v>
      </c>
      <c r="H29" s="1">
        <v>23</v>
      </c>
      <c r="I29" s="1">
        <v>16</v>
      </c>
      <c r="J29" s="1">
        <v>13</v>
      </c>
      <c r="K29" s="1">
        <v>22</v>
      </c>
      <c r="L29" s="1">
        <v>21</v>
      </c>
      <c r="M29" s="1">
        <v>29</v>
      </c>
      <c r="N29" s="1">
        <v>33</v>
      </c>
      <c r="O29" s="1">
        <v>40</v>
      </c>
    </row>
    <row r="30" spans="1:15" x14ac:dyDescent="0.3">
      <c r="A30" s="7" t="s">
        <v>16</v>
      </c>
      <c r="B30" s="7" t="s">
        <v>17</v>
      </c>
      <c r="C30" s="1">
        <v>3</v>
      </c>
      <c r="D30" s="1">
        <v>2</v>
      </c>
      <c r="E30" s="1">
        <v>2</v>
      </c>
      <c r="F30" s="1">
        <v>2</v>
      </c>
      <c r="G30" s="1">
        <v>6</v>
      </c>
      <c r="H30" s="1">
        <v>7</v>
      </c>
      <c r="I30" s="1">
        <v>6</v>
      </c>
      <c r="J30" s="1">
        <v>6</v>
      </c>
      <c r="K30" s="1">
        <v>10</v>
      </c>
      <c r="L30" s="1">
        <v>10</v>
      </c>
      <c r="M30" s="1">
        <v>9</v>
      </c>
      <c r="N30" s="1">
        <v>9</v>
      </c>
      <c r="O30" s="1">
        <v>14</v>
      </c>
    </row>
    <row r="31" spans="1:15" x14ac:dyDescent="0.3">
      <c r="A31" s="7" t="s">
        <v>16</v>
      </c>
      <c r="B31" s="7" t="s">
        <v>110</v>
      </c>
      <c r="C31" s="1">
        <v>98</v>
      </c>
      <c r="D31" s="1">
        <v>115</v>
      </c>
      <c r="E31" s="1">
        <v>115</v>
      </c>
      <c r="F31" s="1">
        <v>123</v>
      </c>
      <c r="G31" s="1">
        <v>139</v>
      </c>
      <c r="H31" s="1">
        <v>146</v>
      </c>
      <c r="I31" s="1">
        <v>139</v>
      </c>
      <c r="J31" s="1">
        <v>144</v>
      </c>
      <c r="K31" s="1">
        <v>145</v>
      </c>
      <c r="L31" s="1">
        <v>180</v>
      </c>
      <c r="M31" s="1">
        <v>193</v>
      </c>
      <c r="N31" s="1">
        <v>244</v>
      </c>
      <c r="O31" s="1">
        <v>250</v>
      </c>
    </row>
    <row r="32" spans="1:15" x14ac:dyDescent="0.3">
      <c r="A32" s="7" t="s">
        <v>16</v>
      </c>
      <c r="B32" s="7" t="s">
        <v>111</v>
      </c>
      <c r="C32" s="1">
        <v>834</v>
      </c>
      <c r="D32" s="1">
        <v>774</v>
      </c>
      <c r="E32" s="1">
        <v>701</v>
      </c>
      <c r="F32" s="1">
        <v>637</v>
      </c>
      <c r="G32" s="1">
        <v>612</v>
      </c>
      <c r="H32" s="1">
        <v>570</v>
      </c>
      <c r="I32" s="1">
        <v>519</v>
      </c>
      <c r="J32" s="1">
        <v>462</v>
      </c>
      <c r="K32" s="1">
        <v>430</v>
      </c>
      <c r="L32" s="1">
        <v>402</v>
      </c>
      <c r="M32" s="1">
        <v>305</v>
      </c>
      <c r="N32" s="1">
        <v>230</v>
      </c>
      <c r="O32" s="1">
        <v>214</v>
      </c>
    </row>
    <row r="33" spans="1:15" x14ac:dyDescent="0.3">
      <c r="A33" s="7" t="s">
        <v>17</v>
      </c>
      <c r="B33" s="7" t="s">
        <v>115</v>
      </c>
      <c r="C33" s="1">
        <v>50</v>
      </c>
      <c r="D33" s="1">
        <v>46</v>
      </c>
      <c r="E33" s="1">
        <v>36</v>
      </c>
      <c r="F33" s="1">
        <v>23</v>
      </c>
      <c r="G33" s="1">
        <v>17</v>
      </c>
      <c r="H33" s="1">
        <v>31</v>
      </c>
      <c r="I33" s="1">
        <v>37</v>
      </c>
      <c r="J33" s="1">
        <v>58</v>
      </c>
      <c r="K33" s="1">
        <v>51</v>
      </c>
      <c r="L33" s="1">
        <v>64</v>
      </c>
      <c r="M33" s="1">
        <v>65</v>
      </c>
      <c r="N33" s="1">
        <v>83</v>
      </c>
      <c r="O33" s="1">
        <v>115</v>
      </c>
    </row>
    <row r="34" spans="1:15" x14ac:dyDescent="0.3">
      <c r="A34" s="7" t="s">
        <v>17</v>
      </c>
      <c r="B34" s="7" t="s">
        <v>116</v>
      </c>
      <c r="C34" s="1">
        <v>3954</v>
      </c>
      <c r="D34" s="1">
        <v>3594</v>
      </c>
      <c r="E34" s="1">
        <v>3086</v>
      </c>
      <c r="F34" s="1">
        <v>2114</v>
      </c>
      <c r="G34" s="1">
        <v>1862</v>
      </c>
      <c r="H34" s="1">
        <v>2191</v>
      </c>
      <c r="I34" s="1">
        <v>2785</v>
      </c>
      <c r="J34" s="1">
        <v>4271</v>
      </c>
      <c r="K34" s="1">
        <v>5508</v>
      </c>
      <c r="L34" s="1">
        <v>6672</v>
      </c>
      <c r="M34" s="1">
        <v>7080</v>
      </c>
      <c r="N34" s="1">
        <v>9919</v>
      </c>
      <c r="O34" s="1">
        <v>14240</v>
      </c>
    </row>
    <row r="35" spans="1:15" x14ac:dyDescent="0.3">
      <c r="A35" s="7" t="s">
        <v>17</v>
      </c>
      <c r="B35" s="7" t="s">
        <v>117</v>
      </c>
      <c r="C35" s="1">
        <v>55</v>
      </c>
      <c r="D35" s="1">
        <v>51</v>
      </c>
      <c r="E35" s="1">
        <v>33</v>
      </c>
      <c r="F35" s="1">
        <v>26</v>
      </c>
      <c r="G35" s="1">
        <v>20</v>
      </c>
      <c r="H35" s="1">
        <v>25</v>
      </c>
      <c r="I35" s="1">
        <v>26</v>
      </c>
      <c r="J35" s="1">
        <v>35</v>
      </c>
      <c r="K35" s="1">
        <v>45</v>
      </c>
      <c r="L35" s="1">
        <v>62</v>
      </c>
      <c r="M35" s="1">
        <v>58</v>
      </c>
      <c r="N35" s="1">
        <v>80</v>
      </c>
      <c r="O35" s="1">
        <v>115</v>
      </c>
    </row>
    <row r="36" spans="1:15" x14ac:dyDescent="0.3">
      <c r="A36" s="7" t="s">
        <v>17</v>
      </c>
      <c r="B36" s="7" t="s">
        <v>17</v>
      </c>
      <c r="C36" s="1">
        <v>31</v>
      </c>
      <c r="D36" s="1">
        <v>34</v>
      </c>
      <c r="E36" s="1">
        <v>23</v>
      </c>
      <c r="F36" s="1">
        <v>24</v>
      </c>
      <c r="G36" s="1">
        <v>17</v>
      </c>
      <c r="H36" s="1">
        <v>12</v>
      </c>
      <c r="I36" s="1">
        <v>22</v>
      </c>
      <c r="J36" s="1">
        <v>38</v>
      </c>
      <c r="K36" s="1">
        <v>44</v>
      </c>
      <c r="L36" s="1">
        <v>44</v>
      </c>
      <c r="M36" s="1">
        <v>46</v>
      </c>
      <c r="N36" s="1">
        <v>55</v>
      </c>
      <c r="O36" s="1">
        <v>92</v>
      </c>
    </row>
    <row r="37" spans="1:15" x14ac:dyDescent="0.3">
      <c r="A37" s="7" t="s">
        <v>17</v>
      </c>
      <c r="B37" s="7" t="s">
        <v>110</v>
      </c>
      <c r="C37" s="1">
        <v>591</v>
      </c>
      <c r="D37" s="1">
        <v>521</v>
      </c>
      <c r="E37" s="1">
        <v>426</v>
      </c>
      <c r="F37" s="1">
        <v>283</v>
      </c>
      <c r="G37" s="1">
        <v>243</v>
      </c>
      <c r="H37" s="1">
        <v>226</v>
      </c>
      <c r="I37" s="1">
        <v>270</v>
      </c>
      <c r="J37" s="1">
        <v>339</v>
      </c>
      <c r="K37" s="1">
        <v>407</v>
      </c>
      <c r="L37" s="1">
        <v>500</v>
      </c>
      <c r="M37" s="1">
        <v>560</v>
      </c>
      <c r="N37" s="1">
        <v>768</v>
      </c>
      <c r="O37" s="1">
        <v>941</v>
      </c>
    </row>
    <row r="38" spans="1:15" x14ac:dyDescent="0.3">
      <c r="A38" s="7" t="s">
        <v>17</v>
      </c>
      <c r="B38" s="7" t="s">
        <v>111</v>
      </c>
      <c r="C38" s="1">
        <v>4869</v>
      </c>
      <c r="D38" s="1">
        <v>3973</v>
      </c>
      <c r="E38" s="1">
        <v>2894</v>
      </c>
      <c r="F38" s="1">
        <v>1461</v>
      </c>
      <c r="G38" s="1">
        <v>803</v>
      </c>
      <c r="H38" s="1">
        <v>539</v>
      </c>
      <c r="I38" s="1">
        <v>360</v>
      </c>
      <c r="J38" s="1">
        <v>263</v>
      </c>
      <c r="K38" s="1">
        <v>271</v>
      </c>
      <c r="L38" s="1">
        <v>221</v>
      </c>
      <c r="M38" s="1">
        <v>108</v>
      </c>
      <c r="N38" s="1">
        <v>74</v>
      </c>
      <c r="O38" s="1">
        <v>60</v>
      </c>
    </row>
    <row r="39" spans="1:15" x14ac:dyDescent="0.3">
      <c r="A39" s="10" t="s">
        <v>18</v>
      </c>
      <c r="B39" s="10" t="s">
        <v>18</v>
      </c>
      <c r="C39" s="5">
        <v>47590</v>
      </c>
      <c r="D39" s="5">
        <v>48139</v>
      </c>
      <c r="E39" s="5">
        <v>45668</v>
      </c>
      <c r="F39" s="5">
        <v>43173</v>
      </c>
      <c r="G39" s="5">
        <v>43063</v>
      </c>
      <c r="H39" s="5">
        <v>45578</v>
      </c>
      <c r="I39" s="5">
        <v>48199</v>
      </c>
      <c r="J39" s="5">
        <v>53432</v>
      </c>
      <c r="K39" s="5">
        <v>58760</v>
      </c>
      <c r="L39" s="5">
        <v>63739</v>
      </c>
      <c r="M39" s="5">
        <v>70517</v>
      </c>
      <c r="N39" s="5">
        <v>80682</v>
      </c>
      <c r="O39" s="5">
        <v>87151</v>
      </c>
    </row>
    <row r="40" spans="1:15" x14ac:dyDescent="0.3">
      <c r="A40" s="15"/>
      <c r="B40" s="15"/>
    </row>
    <row r="41" spans="1:15" x14ac:dyDescent="0.3">
      <c r="A41" s="15"/>
      <c r="B41" s="15"/>
    </row>
    <row r="42" spans="1:15" x14ac:dyDescent="0.3">
      <c r="A42" s="15"/>
      <c r="B42" s="15"/>
      <c r="C42" s="18" t="s">
        <v>37</v>
      </c>
      <c r="D42" s="19"/>
      <c r="E42" s="19"/>
      <c r="F42" s="19"/>
      <c r="G42" s="19"/>
      <c r="H42" s="19"/>
      <c r="I42" s="19"/>
      <c r="J42" s="19"/>
      <c r="K42" s="19"/>
      <c r="L42" s="19"/>
      <c r="M42" s="19"/>
      <c r="N42" s="19"/>
      <c r="O42" s="19"/>
    </row>
    <row r="43" spans="1:15" x14ac:dyDescent="0.3">
      <c r="A43" s="9" t="s">
        <v>41</v>
      </c>
      <c r="B43" s="9" t="s">
        <v>41</v>
      </c>
      <c r="C43" s="4" t="s">
        <v>0</v>
      </c>
      <c r="D43" s="4" t="s">
        <v>1</v>
      </c>
      <c r="E43" s="4" t="s">
        <v>2</v>
      </c>
      <c r="F43" s="4" t="s">
        <v>3</v>
      </c>
      <c r="G43" s="4" t="s">
        <v>4</v>
      </c>
      <c r="H43" s="4" t="s">
        <v>5</v>
      </c>
      <c r="I43" s="4" t="s">
        <v>6</v>
      </c>
      <c r="J43" s="4" t="s">
        <v>7</v>
      </c>
      <c r="K43" s="4" t="s">
        <v>8</v>
      </c>
      <c r="L43" s="4" t="s">
        <v>9</v>
      </c>
      <c r="M43" s="4" t="s">
        <v>10</v>
      </c>
      <c r="N43" s="4" t="s">
        <v>11</v>
      </c>
      <c r="O43" s="4" t="s">
        <v>12</v>
      </c>
    </row>
    <row r="44" spans="1:15" x14ac:dyDescent="0.3">
      <c r="A44" s="8" t="s">
        <v>13</v>
      </c>
      <c r="B44" s="8" t="s">
        <v>115</v>
      </c>
      <c r="C44" s="2">
        <v>4.7004242590727302E-3</v>
      </c>
      <c r="D44" s="2">
        <v>4.8363741673906804E-3</v>
      </c>
      <c r="E44" s="2">
        <v>5.6560419489777901E-3</v>
      </c>
      <c r="F44" s="2">
        <v>5.3708214715463901E-3</v>
      </c>
      <c r="G44" s="2">
        <v>5.7325574696087999E-3</v>
      </c>
      <c r="H44" s="2">
        <v>6.7911255411255396E-3</v>
      </c>
      <c r="I44" s="2">
        <v>7.3552103693035704E-3</v>
      </c>
      <c r="J44" s="2">
        <v>7.9021458821302692E-3</v>
      </c>
      <c r="K44" s="2">
        <v>7.9170676231300908E-3</v>
      </c>
      <c r="L44" s="2">
        <v>8.9085497614873402E-3</v>
      </c>
      <c r="M44" s="2">
        <v>1.0887573964497001E-2</v>
      </c>
      <c r="N44" s="2">
        <v>1.16125669799182E-2</v>
      </c>
      <c r="O44" s="2">
        <v>1.24044287935027E-2</v>
      </c>
    </row>
    <row r="45" spans="1:15" x14ac:dyDescent="0.3">
      <c r="A45" s="8" t="s">
        <v>13</v>
      </c>
      <c r="B45" s="8" t="s">
        <v>116</v>
      </c>
      <c r="C45" s="2">
        <v>0.48460153221621899</v>
      </c>
      <c r="D45" s="2">
        <v>0.51158412974225298</v>
      </c>
      <c r="E45" s="2">
        <v>0.54018146467919603</v>
      </c>
      <c r="F45" s="2">
        <v>0.57071581604202704</v>
      </c>
      <c r="G45" s="2">
        <v>0.59471682894509403</v>
      </c>
      <c r="H45" s="2">
        <v>0.63143939393939397</v>
      </c>
      <c r="I45" s="2">
        <v>0.66883551074992298</v>
      </c>
      <c r="J45" s="2">
        <v>0.71374831428774199</v>
      </c>
      <c r="K45" s="2">
        <v>0.73847432420610604</v>
      </c>
      <c r="L45" s="2">
        <v>0.75991764178252497</v>
      </c>
      <c r="M45" s="2">
        <v>0.80708238507055097</v>
      </c>
      <c r="N45" s="2">
        <v>0.83323832635710704</v>
      </c>
      <c r="O45" s="2">
        <v>0.84400875606738401</v>
      </c>
    </row>
    <row r="46" spans="1:15" x14ac:dyDescent="0.3">
      <c r="A46" s="8" t="s">
        <v>13</v>
      </c>
      <c r="B46" s="8" t="s">
        <v>117</v>
      </c>
      <c r="C46" s="2">
        <v>8.3630925128956504E-3</v>
      </c>
      <c r="D46" s="2">
        <v>9.6727483347813503E-3</v>
      </c>
      <c r="E46" s="2">
        <v>9.9569905143463092E-3</v>
      </c>
      <c r="F46" s="2">
        <v>1.1446012972147999E-2</v>
      </c>
      <c r="G46" s="2">
        <v>1.17243763323155E-2</v>
      </c>
      <c r="H46" s="2">
        <v>1.2987012987013E-2</v>
      </c>
      <c r="I46" s="2">
        <v>1.36817199876556E-2</v>
      </c>
      <c r="J46" s="2">
        <v>1.32491068682424E-2</v>
      </c>
      <c r="K46" s="2">
        <v>1.28378969468988E-2</v>
      </c>
      <c r="L46" s="2">
        <v>1.29653035430342E-2</v>
      </c>
      <c r="M46" s="2">
        <v>1.34729176149294E-2</v>
      </c>
      <c r="N46" s="2">
        <v>1.39904558706168E-2</v>
      </c>
      <c r="O46" s="2">
        <v>1.36099743028457E-2</v>
      </c>
    </row>
    <row r="47" spans="1:15" x14ac:dyDescent="0.3">
      <c r="A47" s="8" t="s">
        <v>13</v>
      </c>
      <c r="B47" s="8" t="s">
        <v>17</v>
      </c>
      <c r="C47" s="2">
        <v>2.1365564813966998E-3</v>
      </c>
      <c r="D47" s="2">
        <v>2.08514335360556E-3</v>
      </c>
      <c r="E47" s="2">
        <v>2.2977670417722298E-3</v>
      </c>
      <c r="F47" s="2">
        <v>2.3185513456402398E-3</v>
      </c>
      <c r="G47" s="2">
        <v>2.56380710952354E-3</v>
      </c>
      <c r="H47" s="2">
        <v>2.4621212121212102E-3</v>
      </c>
      <c r="I47" s="2">
        <v>2.8289270651167598E-3</v>
      </c>
      <c r="J47" s="2">
        <v>2.8154352095015002E-3</v>
      </c>
      <c r="K47" s="2">
        <v>3.2586825299623801E-3</v>
      </c>
      <c r="L47" s="2">
        <v>3.5878827414685898E-3</v>
      </c>
      <c r="M47" s="2">
        <v>4.2785616750113803E-3</v>
      </c>
      <c r="N47" s="2">
        <v>4.2345966546686398E-3</v>
      </c>
      <c r="O47" s="2">
        <v>4.4732083372989399E-3</v>
      </c>
    </row>
    <row r="48" spans="1:15" x14ac:dyDescent="0.3">
      <c r="A48" s="8" t="s">
        <v>13</v>
      </c>
      <c r="B48" s="8" t="s">
        <v>110</v>
      </c>
      <c r="C48" s="2">
        <v>6.6141684216952004E-2</v>
      </c>
      <c r="D48" s="2">
        <v>7.14451201853461E-2</v>
      </c>
      <c r="E48" s="2">
        <v>7.62681906557474E-2</v>
      </c>
      <c r="F48" s="2">
        <v>7.9241628268717196E-2</v>
      </c>
      <c r="G48" s="2">
        <v>8.4461600507000106E-2</v>
      </c>
      <c r="H48" s="2">
        <v>8.3495670995670998E-2</v>
      </c>
      <c r="I48" s="2">
        <v>8.1884579775743205E-2</v>
      </c>
      <c r="J48" s="2">
        <v>8.0653938060425395E-2</v>
      </c>
      <c r="K48" s="2">
        <v>7.8077158603796701E-2</v>
      </c>
      <c r="L48" s="2">
        <v>7.5080523504709104E-2</v>
      </c>
      <c r="M48" s="2">
        <v>7.7760582612653603E-2</v>
      </c>
      <c r="N48" s="2">
        <v>7.8861219238098301E-2</v>
      </c>
      <c r="O48" s="2">
        <v>7.9502553852986907E-2</v>
      </c>
    </row>
    <row r="49" spans="1:15" x14ac:dyDescent="0.3">
      <c r="A49" s="8" t="s">
        <v>13</v>
      </c>
      <c r="B49" s="8" t="s">
        <v>111</v>
      </c>
      <c r="C49" s="2">
        <v>0.43405671031346299</v>
      </c>
      <c r="D49" s="2">
        <v>0.40037648421662297</v>
      </c>
      <c r="E49" s="2">
        <v>0.36563954515996</v>
      </c>
      <c r="F49" s="2">
        <v>0.33090716989992103</v>
      </c>
      <c r="G49" s="2">
        <v>0.30080082963645799</v>
      </c>
      <c r="H49" s="2">
        <v>0.26282467532467502</v>
      </c>
      <c r="I49" s="2">
        <v>0.22541405205225801</v>
      </c>
      <c r="J49" s="2">
        <v>0.181631059691958</v>
      </c>
      <c r="K49" s="2">
        <v>0.15943487009010601</v>
      </c>
      <c r="L49" s="2">
        <v>0.139540098666775</v>
      </c>
      <c r="M49" s="2">
        <v>8.6517979062357794E-2</v>
      </c>
      <c r="N49" s="2">
        <v>5.8062834899591201E-2</v>
      </c>
      <c r="O49" s="2">
        <v>4.6001078645981998E-2</v>
      </c>
    </row>
    <row r="50" spans="1:15" x14ac:dyDescent="0.3">
      <c r="A50" s="8" t="s">
        <v>14</v>
      </c>
      <c r="B50" s="8" t="s">
        <v>115</v>
      </c>
      <c r="C50" s="2">
        <v>2.18340611353712E-3</v>
      </c>
      <c r="D50" s="2">
        <v>2.0920502092050199E-3</v>
      </c>
      <c r="E50" s="2">
        <v>2.1208907741251302E-3</v>
      </c>
      <c r="F50" s="2">
        <v>4.1928721174004204E-3</v>
      </c>
      <c r="G50" s="2">
        <v>3.9800995024875602E-3</v>
      </c>
      <c r="H50" s="2">
        <v>4.8030739673391E-3</v>
      </c>
      <c r="I50" s="2">
        <v>6.9808027923211197E-3</v>
      </c>
      <c r="J50" s="2">
        <v>5.8187863674148002E-3</v>
      </c>
      <c r="K50" s="2">
        <v>8.2768999247554605E-3</v>
      </c>
      <c r="L50" s="2">
        <v>6.2937062937062898E-3</v>
      </c>
      <c r="M50" s="2">
        <v>7.3775989268946999E-3</v>
      </c>
      <c r="N50" s="2">
        <v>8.7609511889862306E-3</v>
      </c>
      <c r="O50" s="2">
        <v>7.8360458107293498E-3</v>
      </c>
    </row>
    <row r="51" spans="1:15" x14ac:dyDescent="0.3">
      <c r="A51" s="8" t="s">
        <v>14</v>
      </c>
      <c r="B51" s="8" t="s">
        <v>116</v>
      </c>
      <c r="C51" s="2">
        <v>0.47270742358078599</v>
      </c>
      <c r="D51" s="2">
        <v>0.48117154811715501</v>
      </c>
      <c r="E51" s="2">
        <v>0.514316012725345</v>
      </c>
      <c r="F51" s="2">
        <v>0.54402515723270395</v>
      </c>
      <c r="G51" s="2">
        <v>0.57910447761193995</v>
      </c>
      <c r="H51" s="2">
        <v>0.59269932756964505</v>
      </c>
      <c r="I51" s="2">
        <v>0.62652705061082004</v>
      </c>
      <c r="J51" s="2">
        <v>0.66583541147132197</v>
      </c>
      <c r="K51" s="2">
        <v>0.69074492099322804</v>
      </c>
      <c r="L51" s="2">
        <v>0.713286713286713</v>
      </c>
      <c r="M51" s="2">
        <v>0.76525821596244104</v>
      </c>
      <c r="N51" s="2">
        <v>0.80225281602002496</v>
      </c>
      <c r="O51" s="2">
        <v>0.822784810126582</v>
      </c>
    </row>
    <row r="52" spans="1:15" x14ac:dyDescent="0.3">
      <c r="A52" s="8" t="s">
        <v>14</v>
      </c>
      <c r="B52" s="8" t="s">
        <v>117</v>
      </c>
      <c r="C52" s="2">
        <v>1.52838427947598E-2</v>
      </c>
      <c r="D52" s="2">
        <v>1.77824267782427E-2</v>
      </c>
      <c r="E52" s="2">
        <v>1.48462354188759E-2</v>
      </c>
      <c r="F52" s="2">
        <v>2.4109014675052401E-2</v>
      </c>
      <c r="G52" s="2">
        <v>2.5870646766169202E-2</v>
      </c>
      <c r="H52" s="2">
        <v>2.9779058597502399E-2</v>
      </c>
      <c r="I52" s="2">
        <v>3.3158813263525301E-2</v>
      </c>
      <c r="J52" s="2">
        <v>3.4912718204488803E-2</v>
      </c>
      <c r="K52" s="2">
        <v>3.2355154251316798E-2</v>
      </c>
      <c r="L52" s="2">
        <v>2.37762237762238E-2</v>
      </c>
      <c r="M52" s="2">
        <v>2.88397048960429E-2</v>
      </c>
      <c r="N52" s="2">
        <v>2.9411764705882401E-2</v>
      </c>
      <c r="O52" s="2">
        <v>2.4713682941531E-2</v>
      </c>
    </row>
    <row r="53" spans="1:15" x14ac:dyDescent="0.3">
      <c r="A53" s="8" t="s">
        <v>14</v>
      </c>
      <c r="B53" s="8" t="s">
        <v>17</v>
      </c>
      <c r="C53" s="2">
        <v>1.09170305676856E-3</v>
      </c>
      <c r="D53" s="2">
        <v>3.13807531380753E-3</v>
      </c>
      <c r="E53" s="2">
        <v>2.1208907741251302E-3</v>
      </c>
      <c r="F53" s="2">
        <v>2.0964360587002102E-3</v>
      </c>
      <c r="G53" s="2">
        <v>9.9502487562189005E-4</v>
      </c>
      <c r="H53" s="2">
        <v>9.6061479346781905E-4</v>
      </c>
      <c r="I53" s="2">
        <v>1.7452006980802799E-3</v>
      </c>
      <c r="J53" s="2">
        <v>1.6625103906899401E-3</v>
      </c>
      <c r="K53" s="2">
        <v>1.5048908954100799E-3</v>
      </c>
      <c r="L53" s="2">
        <v>1.3986013986013999E-3</v>
      </c>
      <c r="M53" s="2">
        <v>2.6827632461435299E-3</v>
      </c>
      <c r="N53" s="2">
        <v>2.5031289111389198E-3</v>
      </c>
      <c r="O53" s="2">
        <v>3.01386377335744E-3</v>
      </c>
    </row>
    <row r="54" spans="1:15" x14ac:dyDescent="0.3">
      <c r="A54" s="8" t="s">
        <v>14</v>
      </c>
      <c r="B54" s="8" t="s">
        <v>110</v>
      </c>
      <c r="C54" s="2">
        <v>6.33187772925764E-2</v>
      </c>
      <c r="D54" s="2">
        <v>8.2635983263598306E-2</v>
      </c>
      <c r="E54" s="2">
        <v>8.1654294803817598E-2</v>
      </c>
      <c r="F54" s="2">
        <v>8.0712788259958104E-2</v>
      </c>
      <c r="G54" s="2">
        <v>7.8606965174129406E-2</v>
      </c>
      <c r="H54" s="2">
        <v>9.1258405379442797E-2</v>
      </c>
      <c r="I54" s="2">
        <v>7.9406631762652696E-2</v>
      </c>
      <c r="J54" s="2">
        <v>7.8969243557772198E-2</v>
      </c>
      <c r="K54" s="2">
        <v>7.9006772009029294E-2</v>
      </c>
      <c r="L54" s="2">
        <v>8.3216783216783205E-2</v>
      </c>
      <c r="M54" s="2">
        <v>8.9872568745808207E-2</v>
      </c>
      <c r="N54" s="2">
        <v>8.3229036295369194E-2</v>
      </c>
      <c r="O54" s="2">
        <v>8.4990958408679901E-2</v>
      </c>
    </row>
    <row r="55" spans="1:15" x14ac:dyDescent="0.3">
      <c r="A55" s="8" t="s">
        <v>14</v>
      </c>
      <c r="B55" s="8" t="s">
        <v>111</v>
      </c>
      <c r="C55" s="2">
        <v>0.44541484716157198</v>
      </c>
      <c r="D55" s="2">
        <v>0.413179916317992</v>
      </c>
      <c r="E55" s="2">
        <v>0.384941675503712</v>
      </c>
      <c r="F55" s="2">
        <v>0.344863731656185</v>
      </c>
      <c r="G55" s="2">
        <v>0.31144278606965198</v>
      </c>
      <c r="H55" s="2">
        <v>0.28049951969260301</v>
      </c>
      <c r="I55" s="2">
        <v>0.2521815008726</v>
      </c>
      <c r="J55" s="2">
        <v>0.212801330008313</v>
      </c>
      <c r="K55" s="2">
        <v>0.18811136192625999</v>
      </c>
      <c r="L55" s="2">
        <v>0.17202797202797199</v>
      </c>
      <c r="M55" s="2">
        <v>0.10596914822266899</v>
      </c>
      <c r="N55" s="2">
        <v>7.3842302878598207E-2</v>
      </c>
      <c r="O55" s="2">
        <v>5.6660638939120003E-2</v>
      </c>
    </row>
    <row r="56" spans="1:15" x14ac:dyDescent="0.3">
      <c r="A56" s="8" t="s">
        <v>15</v>
      </c>
      <c r="B56" s="8" t="s">
        <v>115</v>
      </c>
      <c r="C56" s="2">
        <v>2.0128824476650601E-3</v>
      </c>
      <c r="D56" s="2">
        <v>2.72691858200234E-3</v>
      </c>
      <c r="E56" s="2">
        <v>3.6481556546412602E-3</v>
      </c>
      <c r="F56" s="2">
        <v>2.8985507246376799E-3</v>
      </c>
      <c r="G56" s="2">
        <v>6.0362173038229399E-3</v>
      </c>
      <c r="H56" s="2">
        <v>7.7399380804953604E-3</v>
      </c>
      <c r="I56" s="2">
        <v>8.3333333333333297E-3</v>
      </c>
      <c r="J56" s="2">
        <v>1.03571428571429E-2</v>
      </c>
      <c r="K56" s="2">
        <v>1.31748071979434E-2</v>
      </c>
      <c r="L56" s="2">
        <v>1.3059701492537301E-2</v>
      </c>
      <c r="M56" s="2">
        <v>1.5683996514667401E-2</v>
      </c>
      <c r="N56" s="2">
        <v>1.9372442019099601E-2</v>
      </c>
      <c r="O56" s="2">
        <v>2.5570525158097299E-2</v>
      </c>
    </row>
    <row r="57" spans="1:15" x14ac:dyDescent="0.3">
      <c r="A57" s="8" t="s">
        <v>15</v>
      </c>
      <c r="B57" s="8" t="s">
        <v>116</v>
      </c>
      <c r="C57" s="2">
        <v>0.43115942028985499</v>
      </c>
      <c r="D57" s="2">
        <v>0.47136735488897502</v>
      </c>
      <c r="E57" s="2">
        <v>0.50020267531414697</v>
      </c>
      <c r="F57" s="2">
        <v>0.52008281573499004</v>
      </c>
      <c r="G57" s="2">
        <v>0.55130784708249503</v>
      </c>
      <c r="H57" s="2">
        <v>0.58436532507739902</v>
      </c>
      <c r="I57" s="2">
        <v>0.62196969696969695</v>
      </c>
      <c r="J57" s="2">
        <v>0.65392857142857097</v>
      </c>
      <c r="K57" s="2">
        <v>0.67609254498714699</v>
      </c>
      <c r="L57" s="2">
        <v>0.70864427860696499</v>
      </c>
      <c r="M57" s="2">
        <v>0.74934650014522197</v>
      </c>
      <c r="N57" s="2">
        <v>0.78144611186903101</v>
      </c>
      <c r="O57" s="2">
        <v>0.77453945559527104</v>
      </c>
    </row>
    <row r="58" spans="1:15" x14ac:dyDescent="0.3">
      <c r="A58" s="8" t="s">
        <v>15</v>
      </c>
      <c r="B58" s="8" t="s">
        <v>117</v>
      </c>
      <c r="C58" s="2">
        <v>1.12721417069243E-2</v>
      </c>
      <c r="D58" s="2">
        <v>1.4413712504869501E-2</v>
      </c>
      <c r="E58" s="2">
        <v>1.5403323875151999E-2</v>
      </c>
      <c r="F58" s="2">
        <v>1.9047619047619001E-2</v>
      </c>
      <c r="G58" s="2">
        <v>2.1730382293762601E-2</v>
      </c>
      <c r="H58" s="2">
        <v>2.0123839009287901E-2</v>
      </c>
      <c r="I58" s="2">
        <v>1.8181818181818198E-2</v>
      </c>
      <c r="J58" s="2">
        <v>2.4285714285714299E-2</v>
      </c>
      <c r="K58" s="2">
        <v>2.63496143958869E-2</v>
      </c>
      <c r="L58" s="2">
        <v>2.3320895522388099E-2</v>
      </c>
      <c r="M58" s="2">
        <v>1.97502178332849E-2</v>
      </c>
      <c r="N58" s="2">
        <v>2.2646657571623499E-2</v>
      </c>
      <c r="O58" s="2">
        <v>2.6395380808358501E-2</v>
      </c>
    </row>
    <row r="59" spans="1:15" x14ac:dyDescent="0.3">
      <c r="A59" s="8" t="s">
        <v>15</v>
      </c>
      <c r="B59" s="8" t="s">
        <v>17</v>
      </c>
      <c r="C59" s="2">
        <v>2.4154589371980701E-3</v>
      </c>
      <c r="D59" s="2">
        <v>2.72691858200234E-3</v>
      </c>
      <c r="E59" s="2">
        <v>2.4321037697608398E-3</v>
      </c>
      <c r="F59" s="2">
        <v>2.8985507246376799E-3</v>
      </c>
      <c r="G59" s="2">
        <v>2.0120724346076499E-3</v>
      </c>
      <c r="H59" s="2">
        <v>2.7089783281733699E-3</v>
      </c>
      <c r="I59" s="2">
        <v>3.0303030303030299E-3</v>
      </c>
      <c r="J59" s="2">
        <v>3.9285714285714297E-3</v>
      </c>
      <c r="K59" s="2">
        <v>4.1773778920308497E-3</v>
      </c>
      <c r="L59" s="2">
        <v>3.1094527363184099E-3</v>
      </c>
      <c r="M59" s="2">
        <v>4.64711007841998E-3</v>
      </c>
      <c r="N59" s="2">
        <v>5.4570259208731198E-3</v>
      </c>
      <c r="O59" s="2">
        <v>5.7739895518284304E-3</v>
      </c>
    </row>
    <row r="60" spans="1:15" x14ac:dyDescent="0.3">
      <c r="A60" s="8" t="s">
        <v>15</v>
      </c>
      <c r="B60" s="8" t="s">
        <v>110</v>
      </c>
      <c r="C60" s="2">
        <v>6.6022544283413906E-2</v>
      </c>
      <c r="D60" s="2">
        <v>7.4795481106349801E-2</v>
      </c>
      <c r="E60" s="2">
        <v>7.0125658694770998E-2</v>
      </c>
      <c r="F60" s="2">
        <v>8.4472049689440998E-2</v>
      </c>
      <c r="G60" s="2">
        <v>8.8128772635814895E-2</v>
      </c>
      <c r="H60" s="2">
        <v>9.1718266253870001E-2</v>
      </c>
      <c r="I60" s="2">
        <v>8.8636363636363596E-2</v>
      </c>
      <c r="J60" s="2">
        <v>9.5357142857142904E-2</v>
      </c>
      <c r="K60" s="2">
        <v>9.7043701799485904E-2</v>
      </c>
      <c r="L60" s="2">
        <v>8.83084577114428E-2</v>
      </c>
      <c r="M60" s="2">
        <v>0.103398199244845</v>
      </c>
      <c r="N60" s="2">
        <v>9.4406548431105006E-2</v>
      </c>
      <c r="O60" s="2">
        <v>0.105581523233434</v>
      </c>
    </row>
    <row r="61" spans="1:15" x14ac:dyDescent="0.3">
      <c r="A61" s="8" t="s">
        <v>15</v>
      </c>
      <c r="B61" s="8" t="s">
        <v>111</v>
      </c>
      <c r="C61" s="2">
        <v>0.48711755233494403</v>
      </c>
      <c r="D61" s="2">
        <v>0.433969614335801</v>
      </c>
      <c r="E61" s="2">
        <v>0.40818808269152801</v>
      </c>
      <c r="F61" s="2">
        <v>0.370600414078675</v>
      </c>
      <c r="G61" s="2">
        <v>0.33078470824949702</v>
      </c>
      <c r="H61" s="2">
        <v>0.29334365325077399</v>
      </c>
      <c r="I61" s="2">
        <v>0.259848484848485</v>
      </c>
      <c r="J61" s="2">
        <v>0.21214285714285699</v>
      </c>
      <c r="K61" s="2">
        <v>0.18316195372750599</v>
      </c>
      <c r="L61" s="2">
        <v>0.163557213930348</v>
      </c>
      <c r="M61" s="2">
        <v>0.107173976183561</v>
      </c>
      <c r="N61" s="2">
        <v>7.6671214188267403E-2</v>
      </c>
      <c r="O61" s="2">
        <v>6.2139125653010698E-2</v>
      </c>
    </row>
    <row r="62" spans="1:15" x14ac:dyDescent="0.3">
      <c r="A62" s="8" t="s">
        <v>16</v>
      </c>
      <c r="B62" s="8" t="s">
        <v>115</v>
      </c>
      <c r="C62" s="2">
        <v>3.72935535428876E-3</v>
      </c>
      <c r="D62" s="2">
        <v>4.2849491162292403E-3</v>
      </c>
      <c r="E62" s="2">
        <v>3.85887541345094E-3</v>
      </c>
      <c r="F62" s="2">
        <v>3.8888888888888901E-3</v>
      </c>
      <c r="G62" s="2">
        <v>4.2171850289931499E-3</v>
      </c>
      <c r="H62" s="2">
        <v>6.0944641950228503E-3</v>
      </c>
      <c r="I62" s="2">
        <v>7.3928043371118803E-3</v>
      </c>
      <c r="J62" s="2">
        <v>1.0194624652456E-2</v>
      </c>
      <c r="K62" s="2">
        <v>1.14587924195681E-2</v>
      </c>
      <c r="L62" s="2">
        <v>1.09046849757674E-2</v>
      </c>
      <c r="M62" s="2">
        <v>1.45932141554177E-2</v>
      </c>
      <c r="N62" s="2">
        <v>1.3811246300559001E-2</v>
      </c>
      <c r="O62" s="2">
        <v>1.4153846153846201E-2</v>
      </c>
    </row>
    <row r="63" spans="1:15" x14ac:dyDescent="0.3">
      <c r="A63" s="8" t="s">
        <v>16</v>
      </c>
      <c r="B63" s="8" t="s">
        <v>116</v>
      </c>
      <c r="C63" s="2">
        <v>0.49334043686734202</v>
      </c>
      <c r="D63" s="2">
        <v>0.51205141938939502</v>
      </c>
      <c r="E63" s="2">
        <v>0.53748621830209498</v>
      </c>
      <c r="F63" s="2">
        <v>0.56388888888888899</v>
      </c>
      <c r="G63" s="2">
        <v>0.58882445967316799</v>
      </c>
      <c r="H63" s="2">
        <v>0.61503301168105595</v>
      </c>
      <c r="I63" s="2">
        <v>0.65746673238048303</v>
      </c>
      <c r="J63" s="2">
        <v>0.700185356811863</v>
      </c>
      <c r="K63" s="2">
        <v>0.72102247686205401</v>
      </c>
      <c r="L63" s="2">
        <v>0.74151857835218105</v>
      </c>
      <c r="M63" s="2">
        <v>0.78985771616198497</v>
      </c>
      <c r="N63" s="2">
        <v>0.81650772772114399</v>
      </c>
      <c r="O63" s="2">
        <v>0.82646153846153803</v>
      </c>
    </row>
    <row r="64" spans="1:15" x14ac:dyDescent="0.3">
      <c r="A64" s="8" t="s">
        <v>16</v>
      </c>
      <c r="B64" s="8" t="s">
        <v>117</v>
      </c>
      <c r="C64" s="2">
        <v>4.7948854555141199E-3</v>
      </c>
      <c r="D64" s="2">
        <v>6.4274236743438696E-3</v>
      </c>
      <c r="E64" s="2">
        <v>7.7177508269018697E-3</v>
      </c>
      <c r="F64" s="2">
        <v>8.8888888888888906E-3</v>
      </c>
      <c r="G64" s="2">
        <v>7.9072219293621505E-3</v>
      </c>
      <c r="H64" s="2">
        <v>1.16810563737938E-2</v>
      </c>
      <c r="I64" s="2">
        <v>7.885657959586E-3</v>
      </c>
      <c r="J64" s="2">
        <v>6.0240963855421699E-3</v>
      </c>
      <c r="K64" s="2">
        <v>9.6959012780960807E-3</v>
      </c>
      <c r="L64" s="2">
        <v>8.48142164781906E-3</v>
      </c>
      <c r="M64" s="2">
        <v>1.0580080262677901E-2</v>
      </c>
      <c r="N64" s="2">
        <v>1.08516935218678E-2</v>
      </c>
      <c r="O64" s="2">
        <v>1.2307692307692301E-2</v>
      </c>
    </row>
    <row r="65" spans="1:16" x14ac:dyDescent="0.3">
      <c r="A65" s="8" t="s">
        <v>16</v>
      </c>
      <c r="B65" s="8" t="s">
        <v>17</v>
      </c>
      <c r="C65" s="2">
        <v>1.59829515183804E-3</v>
      </c>
      <c r="D65" s="2">
        <v>1.0712372790573101E-3</v>
      </c>
      <c r="E65" s="2">
        <v>1.10253583241455E-3</v>
      </c>
      <c r="F65" s="2">
        <v>1.11111111111111E-3</v>
      </c>
      <c r="G65" s="2">
        <v>3.1628887717448598E-3</v>
      </c>
      <c r="H65" s="2">
        <v>3.5551041137633298E-3</v>
      </c>
      <c r="I65" s="2">
        <v>2.9571217348447502E-3</v>
      </c>
      <c r="J65" s="2">
        <v>2.7803521779425399E-3</v>
      </c>
      <c r="K65" s="2">
        <v>4.4072278536800404E-3</v>
      </c>
      <c r="L65" s="2">
        <v>4.0387722132471703E-3</v>
      </c>
      <c r="M65" s="2">
        <v>3.2834731849689901E-3</v>
      </c>
      <c r="N65" s="2">
        <v>2.9595527786912199E-3</v>
      </c>
      <c r="O65" s="2">
        <v>4.3076923076923101E-3</v>
      </c>
    </row>
    <row r="66" spans="1:16" x14ac:dyDescent="0.3">
      <c r="A66" s="8" t="s">
        <v>16</v>
      </c>
      <c r="B66" s="8" t="s">
        <v>110</v>
      </c>
      <c r="C66" s="2">
        <v>5.2210974960042601E-2</v>
      </c>
      <c r="D66" s="2">
        <v>6.1596143545795401E-2</v>
      </c>
      <c r="E66" s="2">
        <v>6.3395810363836805E-2</v>
      </c>
      <c r="F66" s="2">
        <v>6.8333333333333302E-2</v>
      </c>
      <c r="G66" s="2">
        <v>7.3273589878755901E-2</v>
      </c>
      <c r="H66" s="2">
        <v>7.4149314372778094E-2</v>
      </c>
      <c r="I66" s="2">
        <v>6.8506653523903394E-2</v>
      </c>
      <c r="J66" s="2">
        <v>6.6728452270620894E-2</v>
      </c>
      <c r="K66" s="2">
        <v>6.3904803878360505E-2</v>
      </c>
      <c r="L66" s="2">
        <v>7.2697899838449098E-2</v>
      </c>
      <c r="M66" s="2">
        <v>7.0412258299890507E-2</v>
      </c>
      <c r="N66" s="2">
        <v>8.0236764222295295E-2</v>
      </c>
      <c r="O66" s="2">
        <v>7.69230769230769E-2</v>
      </c>
    </row>
    <row r="67" spans="1:16" x14ac:dyDescent="0.3">
      <c r="A67" s="8" t="s">
        <v>16</v>
      </c>
      <c r="B67" s="8" t="s">
        <v>111</v>
      </c>
      <c r="C67" s="2">
        <v>0.44432605221097499</v>
      </c>
      <c r="D67" s="2">
        <v>0.414568826995179</v>
      </c>
      <c r="E67" s="2">
        <v>0.38643880926130098</v>
      </c>
      <c r="F67" s="2">
        <v>0.35388888888888897</v>
      </c>
      <c r="G67" s="2">
        <v>0.32261465471797601</v>
      </c>
      <c r="H67" s="2">
        <v>0.28948704926358598</v>
      </c>
      <c r="I67" s="2">
        <v>0.255791030064071</v>
      </c>
      <c r="J67" s="2">
        <v>0.21408711770157601</v>
      </c>
      <c r="K67" s="2">
        <v>0.189510797708242</v>
      </c>
      <c r="L67" s="2">
        <v>0.16235864297253599</v>
      </c>
      <c r="M67" s="2">
        <v>0.11127325793506</v>
      </c>
      <c r="N67" s="2">
        <v>7.5633015455442307E-2</v>
      </c>
      <c r="O67" s="2">
        <v>6.5846153846153804E-2</v>
      </c>
    </row>
    <row r="68" spans="1:16" x14ac:dyDescent="0.3">
      <c r="A68" s="8" t="s">
        <v>17</v>
      </c>
      <c r="B68" s="8" t="s">
        <v>115</v>
      </c>
      <c r="C68" s="2">
        <v>5.2356020942408397E-3</v>
      </c>
      <c r="D68" s="2">
        <v>5.5967879304051598E-3</v>
      </c>
      <c r="E68" s="2">
        <v>5.5401662049861496E-3</v>
      </c>
      <c r="F68" s="2">
        <v>5.8509285169168097E-3</v>
      </c>
      <c r="G68" s="2">
        <v>5.73936529372046E-3</v>
      </c>
      <c r="H68" s="2">
        <v>1.0251322751322799E-2</v>
      </c>
      <c r="I68" s="2">
        <v>1.05714285714286E-2</v>
      </c>
      <c r="J68" s="2">
        <v>1.1590727418065499E-2</v>
      </c>
      <c r="K68" s="2">
        <v>8.0619664875118593E-3</v>
      </c>
      <c r="L68" s="2">
        <v>8.4622504297236605E-3</v>
      </c>
      <c r="M68" s="2">
        <v>8.2101806239737295E-3</v>
      </c>
      <c r="N68" s="2">
        <v>7.5598870571090297E-3</v>
      </c>
      <c r="O68" s="2">
        <v>7.3893208250337301E-3</v>
      </c>
    </row>
    <row r="69" spans="1:16" x14ac:dyDescent="0.3">
      <c r="A69" s="8" t="s">
        <v>17</v>
      </c>
      <c r="B69" s="8" t="s">
        <v>116</v>
      </c>
      <c r="C69" s="2">
        <v>0.41403141361256501</v>
      </c>
      <c r="D69" s="2">
        <v>0.43727947438861198</v>
      </c>
      <c r="E69" s="2">
        <v>0.47491535857186801</v>
      </c>
      <c r="F69" s="2">
        <v>0.53777664716357199</v>
      </c>
      <c r="G69" s="2">
        <v>0.62862930452397003</v>
      </c>
      <c r="H69" s="2">
        <v>0.72453703703703698</v>
      </c>
      <c r="I69" s="2">
        <v>0.79571428571428604</v>
      </c>
      <c r="J69" s="2">
        <v>0.85351718625099904</v>
      </c>
      <c r="K69" s="2">
        <v>0.87069238065127996</v>
      </c>
      <c r="L69" s="2">
        <v>0.882189607298691</v>
      </c>
      <c r="M69" s="2">
        <v>0.89427813565744596</v>
      </c>
      <c r="N69" s="2">
        <v>0.90345204481282404</v>
      </c>
      <c r="O69" s="2">
        <v>0.91499068303026398</v>
      </c>
    </row>
    <row r="70" spans="1:16" x14ac:dyDescent="0.3">
      <c r="A70" s="8" t="s">
        <v>17</v>
      </c>
      <c r="B70" s="8" t="s">
        <v>117</v>
      </c>
      <c r="C70" s="2">
        <v>5.7591623036649204E-3</v>
      </c>
      <c r="D70" s="2">
        <v>6.2051344445796302E-3</v>
      </c>
      <c r="E70" s="2">
        <v>5.0784856879039697E-3</v>
      </c>
      <c r="F70" s="2">
        <v>6.6140931060798798E-3</v>
      </c>
      <c r="G70" s="2">
        <v>6.75219446320054E-3</v>
      </c>
      <c r="H70" s="2">
        <v>8.2671957671957702E-3</v>
      </c>
      <c r="I70" s="2">
        <v>7.4285714285714302E-3</v>
      </c>
      <c r="J70" s="2">
        <v>6.9944044764188602E-3</v>
      </c>
      <c r="K70" s="2">
        <v>7.1134998419222304E-3</v>
      </c>
      <c r="L70" s="2">
        <v>8.1978051037947895E-3</v>
      </c>
      <c r="M70" s="2">
        <v>7.3260073260073303E-3</v>
      </c>
      <c r="N70" s="2">
        <v>7.2866381273339999E-3</v>
      </c>
      <c r="O70" s="2">
        <v>7.3893208250337301E-3</v>
      </c>
    </row>
    <row r="71" spans="1:16" x14ac:dyDescent="0.3">
      <c r="A71" s="8" t="s">
        <v>17</v>
      </c>
      <c r="B71" s="8" t="s">
        <v>17</v>
      </c>
      <c r="C71" s="2">
        <v>3.2460732984293198E-3</v>
      </c>
      <c r="D71" s="2">
        <v>4.1367562963864199E-3</v>
      </c>
      <c r="E71" s="2">
        <v>3.5395506309633699E-3</v>
      </c>
      <c r="F71" s="2">
        <v>6.1053167133045001E-3</v>
      </c>
      <c r="G71" s="2">
        <v>5.73936529372046E-3</v>
      </c>
      <c r="H71" s="2">
        <v>3.9682539682539698E-3</v>
      </c>
      <c r="I71" s="2">
        <v>6.2857142857142903E-3</v>
      </c>
      <c r="J71" s="2">
        <v>7.5939248601119098E-3</v>
      </c>
      <c r="K71" s="2">
        <v>6.9554220676572897E-3</v>
      </c>
      <c r="L71" s="2">
        <v>5.8177971704350103E-3</v>
      </c>
      <c r="M71" s="2">
        <v>5.81028167235064E-3</v>
      </c>
      <c r="N71" s="2">
        <v>5.0095637125421302E-3</v>
      </c>
      <c r="O71" s="2">
        <v>5.9114566600269904E-3</v>
      </c>
    </row>
    <row r="72" spans="1:16" x14ac:dyDescent="0.3">
      <c r="A72" s="8" t="s">
        <v>17</v>
      </c>
      <c r="B72" s="8" t="s">
        <v>110</v>
      </c>
      <c r="C72" s="2">
        <v>6.1884816753926701E-2</v>
      </c>
      <c r="D72" s="2">
        <v>6.3389706776980206E-2</v>
      </c>
      <c r="E72" s="2">
        <v>6.5558633425669394E-2</v>
      </c>
      <c r="F72" s="2">
        <v>7.1991859577715603E-2</v>
      </c>
      <c r="G72" s="2">
        <v>8.2039162727886597E-2</v>
      </c>
      <c r="H72" s="2">
        <v>7.4735449735449697E-2</v>
      </c>
      <c r="I72" s="2">
        <v>7.7142857142857096E-2</v>
      </c>
      <c r="J72" s="2">
        <v>6.7745803357314102E-2</v>
      </c>
      <c r="K72" s="2">
        <v>6.4337654125829896E-2</v>
      </c>
      <c r="L72" s="2">
        <v>6.6111331482216096E-2</v>
      </c>
      <c r="M72" s="2">
        <v>7.0733863837312103E-2</v>
      </c>
      <c r="N72" s="2">
        <v>6.9951726022406402E-2</v>
      </c>
      <c r="O72" s="2">
        <v>6.0463920837884703E-2</v>
      </c>
    </row>
    <row r="73" spans="1:16" x14ac:dyDescent="0.3">
      <c r="A73" s="8" t="s">
        <v>17</v>
      </c>
      <c r="B73" s="8" t="s">
        <v>111</v>
      </c>
      <c r="C73" s="2">
        <v>0.50984293193717301</v>
      </c>
      <c r="D73" s="2">
        <v>0.483392140163037</v>
      </c>
      <c r="E73" s="2">
        <v>0.44536780547860899</v>
      </c>
      <c r="F73" s="2">
        <v>0.37166115492241197</v>
      </c>
      <c r="G73" s="2">
        <v>0.27110060769750199</v>
      </c>
      <c r="H73" s="2">
        <v>0.178240740740741</v>
      </c>
      <c r="I73" s="2">
        <v>0.10285714285714299</v>
      </c>
      <c r="J73" s="2">
        <v>5.2557953637090302E-2</v>
      </c>
      <c r="K73" s="2">
        <v>4.2839076825798302E-2</v>
      </c>
      <c r="L73" s="2">
        <v>2.9221208515139499E-2</v>
      </c>
      <c r="M73" s="2">
        <v>1.36415308829102E-2</v>
      </c>
      <c r="N73" s="2">
        <v>6.7401402677839499E-3</v>
      </c>
      <c r="O73" s="2">
        <v>3.8552978217567301E-3</v>
      </c>
    </row>
    <row r="74" spans="1:16" x14ac:dyDescent="0.3">
      <c r="A74" s="15"/>
      <c r="B74" s="15"/>
    </row>
    <row r="75" spans="1:16" x14ac:dyDescent="0.3">
      <c r="A75" s="15"/>
      <c r="B75" s="15"/>
    </row>
    <row r="76" spans="1:16" x14ac:dyDescent="0.3">
      <c r="A76" s="15"/>
      <c r="B76" s="13"/>
      <c r="C76" s="18" t="s">
        <v>38</v>
      </c>
      <c r="D76" s="18"/>
      <c r="E76" s="18"/>
      <c r="F76" s="18"/>
      <c r="G76" s="18"/>
      <c r="H76" s="18"/>
      <c r="I76" s="18"/>
      <c r="J76" s="18"/>
      <c r="K76" s="18"/>
      <c r="L76" s="18"/>
      <c r="M76" s="18"/>
      <c r="N76" s="18"/>
      <c r="O76" s="6" t="s">
        <v>39</v>
      </c>
      <c r="P76" s="6" t="s">
        <v>40</v>
      </c>
    </row>
    <row r="77" spans="1:16" x14ac:dyDescent="0.3">
      <c r="A77" s="9" t="s">
        <v>41</v>
      </c>
      <c r="B77" s="9" t="s">
        <v>41</v>
      </c>
      <c r="C77" s="4" t="s">
        <v>19</v>
      </c>
      <c r="D77" s="4" t="s">
        <v>20</v>
      </c>
      <c r="E77" s="4" t="s">
        <v>21</v>
      </c>
      <c r="F77" s="4" t="s">
        <v>22</v>
      </c>
      <c r="G77" s="4" t="s">
        <v>23</v>
      </c>
      <c r="H77" s="4" t="s">
        <v>24</v>
      </c>
      <c r="I77" s="4" t="s">
        <v>25</v>
      </c>
      <c r="J77" s="4" t="s">
        <v>26</v>
      </c>
      <c r="K77" s="4" t="s">
        <v>27</v>
      </c>
      <c r="L77" s="4" t="s">
        <v>28</v>
      </c>
      <c r="M77" s="4" t="s">
        <v>29</v>
      </c>
      <c r="N77" s="4" t="s">
        <v>30</v>
      </c>
      <c r="O77" s="4" t="s">
        <v>31</v>
      </c>
      <c r="P77" s="4" t="s">
        <v>32</v>
      </c>
    </row>
    <row r="78" spans="1:16" x14ac:dyDescent="0.3">
      <c r="A78" s="8" t="s">
        <v>13</v>
      </c>
      <c r="B78" s="8" t="s">
        <v>115</v>
      </c>
      <c r="C78" s="2">
        <v>8.4415584415584402E-2</v>
      </c>
      <c r="D78" s="2">
        <v>0.149700598802395</v>
      </c>
      <c r="E78" s="2">
        <v>-4.6875E-2</v>
      </c>
      <c r="F78" s="2">
        <v>8.7431693989070997E-2</v>
      </c>
      <c r="G78" s="2">
        <v>0.26130653266331699</v>
      </c>
      <c r="H78" s="2">
        <v>0.139442231075697</v>
      </c>
      <c r="I78" s="2">
        <v>0.16783216783216801</v>
      </c>
      <c r="J78" s="2">
        <v>8.3832335329341298E-2</v>
      </c>
      <c r="K78" s="2">
        <v>0.207182320441989</v>
      </c>
      <c r="L78" s="2">
        <v>0.36842105263157898</v>
      </c>
      <c r="M78" s="2">
        <v>0.19230769230769201</v>
      </c>
      <c r="N78" s="2">
        <v>9.6774193548387094E-2</v>
      </c>
      <c r="O78" s="3">
        <v>1.16022099447514</v>
      </c>
      <c r="P78" s="3">
        <v>3.0729166666666701</v>
      </c>
    </row>
    <row r="79" spans="1:16" x14ac:dyDescent="0.3">
      <c r="A79" s="8" t="s">
        <v>13</v>
      </c>
      <c r="B79" s="8" t="s">
        <v>116</v>
      </c>
      <c r="C79" s="2">
        <v>0.112615733450904</v>
      </c>
      <c r="D79" s="2">
        <v>3.8041324653269197E-2</v>
      </c>
      <c r="E79" s="2">
        <v>6.0478813328243397E-2</v>
      </c>
      <c r="F79" s="2">
        <v>6.16579245088964E-2</v>
      </c>
      <c r="G79" s="2">
        <v>0.13044320658755101</v>
      </c>
      <c r="H79" s="2">
        <v>0.114362841717371</v>
      </c>
      <c r="I79" s="2">
        <v>0.15999538585765399</v>
      </c>
      <c r="J79" s="2">
        <v>0.11926544683107899</v>
      </c>
      <c r="K79" s="2">
        <v>0.103980335248475</v>
      </c>
      <c r="L79" s="2">
        <v>0.189178313705502</v>
      </c>
      <c r="M79" s="2">
        <v>0.15409776895485999</v>
      </c>
      <c r="N79" s="2">
        <v>4.0031274433150903E-2</v>
      </c>
      <c r="O79" s="3">
        <v>0.57578629390511205</v>
      </c>
      <c r="P79" s="3">
        <v>1.90167421061242</v>
      </c>
    </row>
    <row r="80" spans="1:16" x14ac:dyDescent="0.3">
      <c r="A80" s="8" t="s">
        <v>13</v>
      </c>
      <c r="B80" s="8" t="s">
        <v>117</v>
      </c>
      <c r="C80" s="2">
        <v>0.218978102189781</v>
      </c>
      <c r="D80" s="2">
        <v>1.19760479041916E-2</v>
      </c>
      <c r="E80" s="2">
        <v>0.15384615384615399</v>
      </c>
      <c r="F80" s="2">
        <v>4.3589743589743601E-2</v>
      </c>
      <c r="G80" s="2">
        <v>0.17936117936117901</v>
      </c>
      <c r="H80" s="2">
        <v>0.108333333333333</v>
      </c>
      <c r="I80" s="2">
        <v>5.2631578947368397E-2</v>
      </c>
      <c r="J80" s="2">
        <v>4.8214285714285703E-2</v>
      </c>
      <c r="K80" s="2">
        <v>8.3475298126064704E-2</v>
      </c>
      <c r="L80" s="2">
        <v>0.16352201257861601</v>
      </c>
      <c r="M80" s="2">
        <v>0.160810810810811</v>
      </c>
      <c r="N80" s="2">
        <v>-1.1641443538998801E-3</v>
      </c>
      <c r="O80" s="3">
        <v>0.46166950596252099</v>
      </c>
      <c r="P80" s="3">
        <v>1.5384615384615401</v>
      </c>
    </row>
    <row r="81" spans="1:16" x14ac:dyDescent="0.3">
      <c r="A81" s="8" t="s">
        <v>13</v>
      </c>
      <c r="B81" s="8" t="s">
        <v>17</v>
      </c>
      <c r="C81" s="2">
        <v>2.8571428571428598E-2</v>
      </c>
      <c r="D81" s="2">
        <v>8.3333333333333301E-2</v>
      </c>
      <c r="E81" s="2">
        <v>1.2820512820512799E-2</v>
      </c>
      <c r="F81" s="2">
        <v>0.126582278481013</v>
      </c>
      <c r="G81" s="2">
        <v>2.2471910112359501E-2</v>
      </c>
      <c r="H81" s="2">
        <v>0.20879120879120899</v>
      </c>
      <c r="I81" s="2">
        <v>8.1818181818181804E-2</v>
      </c>
      <c r="J81" s="2">
        <v>0.252100840336134</v>
      </c>
      <c r="K81" s="2">
        <v>0.18120805369127499</v>
      </c>
      <c r="L81" s="2">
        <v>0.33522727272727298</v>
      </c>
      <c r="M81" s="2">
        <v>0.10638297872340401</v>
      </c>
      <c r="N81" s="2">
        <v>8.4615384615384606E-2</v>
      </c>
      <c r="O81" s="3">
        <v>0.89261744966443002</v>
      </c>
      <c r="P81" s="3">
        <v>2.6153846153846199</v>
      </c>
    </row>
    <row r="82" spans="1:16" x14ac:dyDescent="0.3">
      <c r="A82" s="8" t="s">
        <v>13</v>
      </c>
      <c r="B82" s="8" t="s">
        <v>110</v>
      </c>
      <c r="C82" s="2">
        <v>0.13844023996308299</v>
      </c>
      <c r="D82" s="2">
        <v>4.9452776651803802E-2</v>
      </c>
      <c r="E82" s="2">
        <v>4.2873696407879497E-2</v>
      </c>
      <c r="F82" s="2">
        <v>8.5925925925925906E-2</v>
      </c>
      <c r="G82" s="2">
        <v>5.2523874488403802E-2</v>
      </c>
      <c r="H82" s="2">
        <v>3.1756318859364897E-2</v>
      </c>
      <c r="I82" s="2">
        <v>7.0665829145728595E-2</v>
      </c>
      <c r="J82" s="2">
        <v>4.7227926078028698E-2</v>
      </c>
      <c r="K82" s="2">
        <v>3.1652661064425797E-2</v>
      </c>
      <c r="L82" s="2">
        <v>0.15965245723594901</v>
      </c>
      <c r="M82" s="2">
        <v>0.13369234371341601</v>
      </c>
      <c r="N82" s="2">
        <v>3.5109458901280498E-2</v>
      </c>
      <c r="O82" s="3">
        <v>0.40392156862745099</v>
      </c>
      <c r="P82" s="3">
        <v>0.93588258014677495</v>
      </c>
    </row>
    <row r="83" spans="1:16" x14ac:dyDescent="0.3">
      <c r="A83" s="8" t="s">
        <v>13</v>
      </c>
      <c r="B83" s="8" t="s">
        <v>111</v>
      </c>
      <c r="C83" s="2">
        <v>-2.7846143027916499E-2</v>
      </c>
      <c r="D83" s="2">
        <v>-0.10220614828209799</v>
      </c>
      <c r="E83" s="2">
        <v>-9.1604898485336803E-2</v>
      </c>
      <c r="F83" s="2">
        <v>-7.3880266075388001E-2</v>
      </c>
      <c r="G83" s="2">
        <v>-6.9718444742386504E-2</v>
      </c>
      <c r="H83" s="2">
        <v>-9.7694049824994897E-2</v>
      </c>
      <c r="I83" s="2">
        <v>-0.124130062749572</v>
      </c>
      <c r="J83" s="2">
        <v>-5.04103165298945E-2</v>
      </c>
      <c r="K83" s="2">
        <v>-6.1042524005487001E-2</v>
      </c>
      <c r="L83" s="2">
        <v>-0.30577063550036498</v>
      </c>
      <c r="M83" s="2">
        <v>-0.24978956228956201</v>
      </c>
      <c r="N83" s="2">
        <v>-0.18653576437587699</v>
      </c>
      <c r="O83" s="3">
        <v>-0.60219478737997301</v>
      </c>
      <c r="P83" s="3">
        <v>-0.76635514018691597</v>
      </c>
    </row>
    <row r="84" spans="1:16" x14ac:dyDescent="0.3">
      <c r="A84" s="8" t="s">
        <v>14</v>
      </c>
      <c r="B84" s="8" t="s">
        <v>115</v>
      </c>
      <c r="C84" s="2">
        <v>0</v>
      </c>
      <c r="D84" s="2">
        <v>0</v>
      </c>
      <c r="E84" s="2">
        <v>1</v>
      </c>
      <c r="F84" s="2">
        <v>0</v>
      </c>
      <c r="G84" s="2">
        <v>0.25</v>
      </c>
      <c r="H84" s="2">
        <v>0.6</v>
      </c>
      <c r="I84" s="2">
        <v>-0.125</v>
      </c>
      <c r="J84" s="2">
        <v>0.57142857142857095</v>
      </c>
      <c r="K84" s="2">
        <v>-0.18181818181818199</v>
      </c>
      <c r="L84" s="2">
        <v>0.22222222222222199</v>
      </c>
      <c r="M84" s="2">
        <v>0.27272727272727298</v>
      </c>
      <c r="N84" s="2">
        <v>-7.1428571428571397E-2</v>
      </c>
      <c r="O84" s="3">
        <v>0.18181818181818199</v>
      </c>
      <c r="P84" s="3">
        <v>5.5</v>
      </c>
    </row>
    <row r="85" spans="1:16" x14ac:dyDescent="0.3">
      <c r="A85" s="8" t="s">
        <v>14</v>
      </c>
      <c r="B85" s="8" t="s">
        <v>116</v>
      </c>
      <c r="C85" s="2">
        <v>6.23556581986143E-2</v>
      </c>
      <c r="D85" s="2">
        <v>5.4347826086956499E-2</v>
      </c>
      <c r="E85" s="2">
        <v>7.0103092783505197E-2</v>
      </c>
      <c r="F85" s="2">
        <v>0.12138728323699401</v>
      </c>
      <c r="G85" s="2">
        <v>6.0137457044673499E-2</v>
      </c>
      <c r="H85" s="2">
        <v>0.163695299837925</v>
      </c>
      <c r="I85" s="2">
        <v>0.11559888579387199</v>
      </c>
      <c r="J85" s="2">
        <v>0.14606741573033699</v>
      </c>
      <c r="K85" s="2">
        <v>0.11111111111111099</v>
      </c>
      <c r="L85" s="2">
        <v>0.118627450980392</v>
      </c>
      <c r="M85" s="2">
        <v>0.123575810692375</v>
      </c>
      <c r="N85" s="2">
        <v>6.4742589703588094E-2</v>
      </c>
      <c r="O85" s="3">
        <v>0.486928104575163</v>
      </c>
      <c r="P85" s="3">
        <v>1.8144329896907201</v>
      </c>
    </row>
    <row r="86" spans="1:16" x14ac:dyDescent="0.3">
      <c r="A86" s="8" t="s">
        <v>14</v>
      </c>
      <c r="B86" s="8" t="s">
        <v>117</v>
      </c>
      <c r="C86" s="2">
        <v>0.214285714285714</v>
      </c>
      <c r="D86" s="2">
        <v>-0.17647058823529399</v>
      </c>
      <c r="E86" s="2">
        <v>0.64285714285714302</v>
      </c>
      <c r="F86" s="2">
        <v>0.13043478260869601</v>
      </c>
      <c r="G86" s="2">
        <v>0.19230769230769201</v>
      </c>
      <c r="H86" s="2">
        <v>0.225806451612903</v>
      </c>
      <c r="I86" s="2">
        <v>0.105263157894737</v>
      </c>
      <c r="J86" s="2">
        <v>2.3809523809523801E-2</v>
      </c>
      <c r="K86" s="2">
        <v>-0.209302325581395</v>
      </c>
      <c r="L86" s="2">
        <v>0.26470588235294101</v>
      </c>
      <c r="M86" s="2">
        <v>9.3023255813953501E-2</v>
      </c>
      <c r="N86" s="2">
        <v>-0.12765957446808501</v>
      </c>
      <c r="O86" s="3">
        <v>-4.6511627906976702E-2</v>
      </c>
      <c r="P86" s="3">
        <v>1.9285714285714299</v>
      </c>
    </row>
    <row r="87" spans="1:16" x14ac:dyDescent="0.3">
      <c r="A87" s="8" t="s">
        <v>14</v>
      </c>
      <c r="B87" s="8" t="s">
        <v>17</v>
      </c>
      <c r="C87" s="2">
        <v>2</v>
      </c>
      <c r="D87" s="2">
        <v>-0.33333333333333298</v>
      </c>
      <c r="E87" s="2">
        <v>0</v>
      </c>
      <c r="F87" s="2">
        <v>-0.5</v>
      </c>
      <c r="G87" s="2">
        <v>0</v>
      </c>
      <c r="H87" s="2">
        <v>1</v>
      </c>
      <c r="I87" s="2">
        <v>0</v>
      </c>
      <c r="J87" s="2">
        <v>0</v>
      </c>
      <c r="K87" s="2">
        <v>0</v>
      </c>
      <c r="L87" s="2">
        <v>1</v>
      </c>
      <c r="M87" s="2">
        <v>0</v>
      </c>
      <c r="N87" s="2">
        <v>0.25</v>
      </c>
      <c r="O87" s="3">
        <v>1.5</v>
      </c>
      <c r="P87" s="3">
        <v>1.5</v>
      </c>
    </row>
    <row r="88" spans="1:16" x14ac:dyDescent="0.3">
      <c r="A88" s="8" t="s">
        <v>14</v>
      </c>
      <c r="B88" s="8" t="s">
        <v>110</v>
      </c>
      <c r="C88" s="2">
        <v>0.36206896551724099</v>
      </c>
      <c r="D88" s="2">
        <v>-2.53164556962025E-2</v>
      </c>
      <c r="E88" s="2">
        <v>0</v>
      </c>
      <c r="F88" s="2">
        <v>2.5974025974026E-2</v>
      </c>
      <c r="G88" s="2">
        <v>0.20253164556962</v>
      </c>
      <c r="H88" s="2">
        <v>-4.2105263157894701E-2</v>
      </c>
      <c r="I88" s="2">
        <v>4.3956043956044001E-2</v>
      </c>
      <c r="J88" s="2">
        <v>0.105263157894737</v>
      </c>
      <c r="K88" s="2">
        <v>0.133333333333333</v>
      </c>
      <c r="L88" s="2">
        <v>0.126050420168067</v>
      </c>
      <c r="M88" s="2">
        <v>-7.4626865671641798E-3</v>
      </c>
      <c r="N88" s="2">
        <v>6.01503759398496E-2</v>
      </c>
      <c r="O88" s="3">
        <v>0.34285714285714303</v>
      </c>
      <c r="P88" s="3">
        <v>0.831168831168831</v>
      </c>
    </row>
    <row r="89" spans="1:16" x14ac:dyDescent="0.3">
      <c r="A89" s="8" t="s">
        <v>14</v>
      </c>
      <c r="B89" s="8" t="s">
        <v>111</v>
      </c>
      <c r="C89" s="2">
        <v>-3.18627450980392E-2</v>
      </c>
      <c r="D89" s="2">
        <v>-8.1012658227848103E-2</v>
      </c>
      <c r="E89" s="2">
        <v>-9.3663911845730002E-2</v>
      </c>
      <c r="F89" s="2">
        <v>-4.8632218844984802E-2</v>
      </c>
      <c r="G89" s="2">
        <v>-6.7092651757188496E-2</v>
      </c>
      <c r="H89" s="2">
        <v>-1.0273972602739699E-2</v>
      </c>
      <c r="I89" s="2">
        <v>-0.114186851211073</v>
      </c>
      <c r="J89" s="2">
        <v>-2.34375E-2</v>
      </c>
      <c r="K89" s="2">
        <v>-1.6E-2</v>
      </c>
      <c r="L89" s="2">
        <v>-0.35772357723577197</v>
      </c>
      <c r="M89" s="2">
        <v>-0.253164556962025</v>
      </c>
      <c r="N89" s="2">
        <v>-0.20338983050847501</v>
      </c>
      <c r="O89" s="3">
        <v>-0.624</v>
      </c>
      <c r="P89" s="3">
        <v>-0.74104683195592302</v>
      </c>
    </row>
    <row r="90" spans="1:16" x14ac:dyDescent="0.3">
      <c r="A90" s="8" t="s">
        <v>15</v>
      </c>
      <c r="B90" s="8" t="s">
        <v>115</v>
      </c>
      <c r="C90" s="2">
        <v>0.4</v>
      </c>
      <c r="D90" s="2">
        <v>0.28571428571428598</v>
      </c>
      <c r="E90" s="2">
        <v>-0.22222222222222199</v>
      </c>
      <c r="F90" s="2">
        <v>1.1428571428571399</v>
      </c>
      <c r="G90" s="2">
        <v>0.33333333333333298</v>
      </c>
      <c r="H90" s="2">
        <v>0.1</v>
      </c>
      <c r="I90" s="2">
        <v>0.31818181818181801</v>
      </c>
      <c r="J90" s="2">
        <v>0.41379310344827602</v>
      </c>
      <c r="K90" s="2">
        <v>2.4390243902439001E-2</v>
      </c>
      <c r="L90" s="2">
        <v>0.28571428571428598</v>
      </c>
      <c r="M90" s="2">
        <v>0.31481481481481499</v>
      </c>
      <c r="N90" s="2">
        <v>0.309859154929577</v>
      </c>
      <c r="O90" s="3">
        <v>1.26829268292683</v>
      </c>
      <c r="P90" s="3">
        <v>9.3333333333333304</v>
      </c>
    </row>
    <row r="91" spans="1:16" x14ac:dyDescent="0.3">
      <c r="A91" s="8" t="s">
        <v>15</v>
      </c>
      <c r="B91" s="8" t="s">
        <v>116</v>
      </c>
      <c r="C91" s="2">
        <v>0.12978524743230599</v>
      </c>
      <c r="D91" s="2">
        <v>1.9834710743801699E-2</v>
      </c>
      <c r="E91" s="2">
        <v>1.7828200972447299E-2</v>
      </c>
      <c r="F91" s="2">
        <v>9.0764331210191104E-2</v>
      </c>
      <c r="G91" s="2">
        <v>0.102189781021898</v>
      </c>
      <c r="H91" s="2">
        <v>8.7417218543046404E-2</v>
      </c>
      <c r="I91" s="2">
        <v>0.11510353227771</v>
      </c>
      <c r="J91" s="2">
        <v>0.149098853085745</v>
      </c>
      <c r="K91" s="2">
        <v>8.3174904942965797E-2</v>
      </c>
      <c r="L91" s="2">
        <v>0.13207547169811301</v>
      </c>
      <c r="M91" s="2">
        <v>0.110077519379845</v>
      </c>
      <c r="N91" s="2">
        <v>-1.64106145251397E-2</v>
      </c>
      <c r="O91" s="3">
        <v>0.33887832699619802</v>
      </c>
      <c r="P91" s="3">
        <v>1.2828200972447299</v>
      </c>
    </row>
    <row r="92" spans="1:16" x14ac:dyDescent="0.3">
      <c r="A92" s="8" t="s">
        <v>15</v>
      </c>
      <c r="B92" s="8" t="s">
        <v>117</v>
      </c>
      <c r="C92" s="2">
        <v>0.32142857142857101</v>
      </c>
      <c r="D92" s="2">
        <v>2.7027027027027001E-2</v>
      </c>
      <c r="E92" s="2">
        <v>0.21052631578947401</v>
      </c>
      <c r="F92" s="2">
        <v>0.173913043478261</v>
      </c>
      <c r="G92" s="2">
        <v>-3.7037037037037E-2</v>
      </c>
      <c r="H92" s="2">
        <v>-7.69230769230769E-2</v>
      </c>
      <c r="I92" s="2">
        <v>0.41666666666666702</v>
      </c>
      <c r="J92" s="2">
        <v>0.20588235294117599</v>
      </c>
      <c r="K92" s="2">
        <v>-8.5365853658536606E-2</v>
      </c>
      <c r="L92" s="2">
        <v>-9.3333333333333296E-2</v>
      </c>
      <c r="M92" s="2">
        <v>0.220588235294118</v>
      </c>
      <c r="N92" s="2">
        <v>0.156626506024096</v>
      </c>
      <c r="O92" s="3">
        <v>0.17073170731707299</v>
      </c>
      <c r="P92" s="3">
        <v>1.5263157894736801</v>
      </c>
    </row>
    <row r="93" spans="1:16" x14ac:dyDescent="0.3">
      <c r="A93" s="8" t="s">
        <v>15</v>
      </c>
      <c r="B93" s="8" t="s">
        <v>17</v>
      </c>
      <c r="C93" s="2">
        <v>0.16666666666666699</v>
      </c>
      <c r="D93" s="2">
        <v>-0.14285714285714299</v>
      </c>
      <c r="E93" s="2">
        <v>0.16666666666666699</v>
      </c>
      <c r="F93" s="2">
        <v>-0.28571428571428598</v>
      </c>
      <c r="G93" s="2">
        <v>0.4</v>
      </c>
      <c r="H93" s="2">
        <v>0.14285714285714299</v>
      </c>
      <c r="I93" s="2">
        <v>0.375</v>
      </c>
      <c r="J93" s="2">
        <v>0.18181818181818199</v>
      </c>
      <c r="K93" s="2">
        <v>-0.230769230769231</v>
      </c>
      <c r="L93" s="2">
        <v>0.6</v>
      </c>
      <c r="M93" s="2">
        <v>0.25</v>
      </c>
      <c r="N93" s="2">
        <v>0.05</v>
      </c>
      <c r="O93" s="3">
        <v>0.61538461538461497</v>
      </c>
      <c r="P93" s="3">
        <v>2.5</v>
      </c>
    </row>
    <row r="94" spans="1:16" x14ac:dyDescent="0.3">
      <c r="A94" s="8" t="s">
        <v>15</v>
      </c>
      <c r="B94" s="8" t="s">
        <v>110</v>
      </c>
      <c r="C94" s="2">
        <v>0.17073170731707299</v>
      </c>
      <c r="D94" s="2">
        <v>-9.8958333333333301E-2</v>
      </c>
      <c r="E94" s="2">
        <v>0.179190751445087</v>
      </c>
      <c r="F94" s="2">
        <v>7.3529411764705899E-2</v>
      </c>
      <c r="G94" s="2">
        <v>8.2191780821917804E-2</v>
      </c>
      <c r="H94" s="2">
        <v>-1.26582278481013E-2</v>
      </c>
      <c r="I94" s="2">
        <v>0.141025641025641</v>
      </c>
      <c r="J94" s="2">
        <v>0.131086142322097</v>
      </c>
      <c r="K94" s="2">
        <v>-5.9602649006622502E-2</v>
      </c>
      <c r="L94" s="2">
        <v>0.25352112676056299</v>
      </c>
      <c r="M94" s="2">
        <v>-2.8089887640449399E-2</v>
      </c>
      <c r="N94" s="2">
        <v>0.109826589595376</v>
      </c>
      <c r="O94" s="3">
        <v>0.27152317880794702</v>
      </c>
      <c r="P94" s="3">
        <v>1.2196531791907499</v>
      </c>
    </row>
    <row r="95" spans="1:16" x14ac:dyDescent="0.3">
      <c r="A95" s="8" t="s">
        <v>15</v>
      </c>
      <c r="B95" s="8" t="s">
        <v>111</v>
      </c>
      <c r="C95" s="2">
        <v>-7.9338842975206603E-2</v>
      </c>
      <c r="D95" s="2">
        <v>-9.6050269299820495E-2</v>
      </c>
      <c r="E95" s="2">
        <v>-0.111221449851043</v>
      </c>
      <c r="F95" s="2">
        <v>-8.1564245810055905E-2</v>
      </c>
      <c r="G95" s="2">
        <v>-7.7858880778588796E-2</v>
      </c>
      <c r="H95" s="2">
        <v>-9.4986807387862804E-2</v>
      </c>
      <c r="I95" s="2">
        <v>-0.134110787172012</v>
      </c>
      <c r="J95" s="2">
        <v>-4.0404040404040401E-2</v>
      </c>
      <c r="K95" s="2">
        <v>-7.7192982456140397E-2</v>
      </c>
      <c r="L95" s="2">
        <v>-0.29847908745247098</v>
      </c>
      <c r="M95" s="2">
        <v>-0.23848238482384801</v>
      </c>
      <c r="N95" s="2">
        <v>-0.195729537366548</v>
      </c>
      <c r="O95" s="3">
        <v>-0.60350877192982499</v>
      </c>
      <c r="P95" s="3">
        <v>-0.77557100297914605</v>
      </c>
    </row>
    <row r="96" spans="1:16" x14ac:dyDescent="0.3">
      <c r="A96" s="8" t="s">
        <v>16</v>
      </c>
      <c r="B96" s="8" t="s">
        <v>115</v>
      </c>
      <c r="C96" s="2">
        <v>0.14285714285714299</v>
      </c>
      <c r="D96" s="2">
        <v>-0.125</v>
      </c>
      <c r="E96" s="2">
        <v>0</v>
      </c>
      <c r="F96" s="2">
        <v>0.14285714285714299</v>
      </c>
      <c r="G96" s="2">
        <v>0.5</v>
      </c>
      <c r="H96" s="2">
        <v>0.25</v>
      </c>
      <c r="I96" s="2">
        <v>0.46666666666666701</v>
      </c>
      <c r="J96" s="2">
        <v>0.18181818181818199</v>
      </c>
      <c r="K96" s="2">
        <v>3.8461538461538498E-2</v>
      </c>
      <c r="L96" s="2">
        <v>0.48148148148148101</v>
      </c>
      <c r="M96" s="2">
        <v>0.05</v>
      </c>
      <c r="N96" s="2">
        <v>9.5238095238095205E-2</v>
      </c>
      <c r="O96" s="3">
        <v>0.76923076923076905</v>
      </c>
      <c r="P96" s="3">
        <v>5.5714285714285703</v>
      </c>
    </row>
    <row r="97" spans="1:16" x14ac:dyDescent="0.3">
      <c r="A97" s="8" t="s">
        <v>16</v>
      </c>
      <c r="B97" s="8" t="s">
        <v>116</v>
      </c>
      <c r="C97" s="2">
        <v>3.2397408207343402E-2</v>
      </c>
      <c r="D97" s="2">
        <v>1.9874476987447699E-2</v>
      </c>
      <c r="E97" s="2">
        <v>4.1025641025640998E-2</v>
      </c>
      <c r="F97" s="2">
        <v>0.100492610837438</v>
      </c>
      <c r="G97" s="2">
        <v>8.4153983885407305E-2</v>
      </c>
      <c r="H97" s="2">
        <v>0.101568951279934</v>
      </c>
      <c r="I97" s="2">
        <v>0.13268365817091499</v>
      </c>
      <c r="J97" s="2">
        <v>8.2726671078755795E-2</v>
      </c>
      <c r="K97" s="2">
        <v>0.12224938875305599</v>
      </c>
      <c r="L97" s="2">
        <v>0.17919389978213501</v>
      </c>
      <c r="M97" s="2">
        <v>0.14688221709006899</v>
      </c>
      <c r="N97" s="2">
        <v>8.1755940394683896E-2</v>
      </c>
      <c r="O97" s="3">
        <v>0.641809290953545</v>
      </c>
      <c r="P97" s="3">
        <v>1.75487179487179</v>
      </c>
    </row>
    <row r="98" spans="1:16" x14ac:dyDescent="0.3">
      <c r="A98" s="8" t="s">
        <v>16</v>
      </c>
      <c r="B98" s="8" t="s">
        <v>117</v>
      </c>
      <c r="C98" s="2">
        <v>0.33333333333333298</v>
      </c>
      <c r="D98" s="2">
        <v>0.16666666666666699</v>
      </c>
      <c r="E98" s="2">
        <v>0.14285714285714299</v>
      </c>
      <c r="F98" s="2">
        <v>-6.25E-2</v>
      </c>
      <c r="G98" s="2">
        <v>0.53333333333333299</v>
      </c>
      <c r="H98" s="2">
        <v>-0.30434782608695699</v>
      </c>
      <c r="I98" s="2">
        <v>-0.1875</v>
      </c>
      <c r="J98" s="2">
        <v>0.69230769230769196</v>
      </c>
      <c r="K98" s="2">
        <v>-4.5454545454545497E-2</v>
      </c>
      <c r="L98" s="2">
        <v>0.38095238095238099</v>
      </c>
      <c r="M98" s="2">
        <v>0.13793103448275901</v>
      </c>
      <c r="N98" s="2">
        <v>0.21212121212121199</v>
      </c>
      <c r="O98" s="3">
        <v>0.81818181818181801</v>
      </c>
      <c r="P98" s="3">
        <v>1.8571428571428601</v>
      </c>
    </row>
    <row r="99" spans="1:16" x14ac:dyDescent="0.3">
      <c r="A99" s="8" t="s">
        <v>16</v>
      </c>
      <c r="B99" s="8" t="s">
        <v>17</v>
      </c>
      <c r="C99" s="2">
        <v>-0.33333333333333298</v>
      </c>
      <c r="D99" s="2">
        <v>0</v>
      </c>
      <c r="E99" s="2">
        <v>0</v>
      </c>
      <c r="F99" s="2">
        <v>2</v>
      </c>
      <c r="G99" s="2">
        <v>0.16666666666666699</v>
      </c>
      <c r="H99" s="2">
        <v>-0.14285714285714299</v>
      </c>
      <c r="I99" s="2">
        <v>0</v>
      </c>
      <c r="J99" s="2">
        <v>0.66666666666666696</v>
      </c>
      <c r="K99" s="2">
        <v>0</v>
      </c>
      <c r="L99" s="2">
        <v>-0.1</v>
      </c>
      <c r="M99" s="2">
        <v>0</v>
      </c>
      <c r="N99" s="2">
        <v>0.55555555555555602</v>
      </c>
      <c r="O99" s="3">
        <v>0.4</v>
      </c>
      <c r="P99" s="3">
        <v>6</v>
      </c>
    </row>
    <row r="100" spans="1:16" x14ac:dyDescent="0.3">
      <c r="A100" s="8" t="s">
        <v>16</v>
      </c>
      <c r="B100" s="8" t="s">
        <v>110</v>
      </c>
      <c r="C100" s="2">
        <v>0.17346938775510201</v>
      </c>
      <c r="D100" s="2">
        <v>0</v>
      </c>
      <c r="E100" s="2">
        <v>6.9565217391304293E-2</v>
      </c>
      <c r="F100" s="2">
        <v>0.13008130081300801</v>
      </c>
      <c r="G100" s="2">
        <v>5.0359712230215799E-2</v>
      </c>
      <c r="H100" s="2">
        <v>-4.7945205479452101E-2</v>
      </c>
      <c r="I100" s="2">
        <v>3.5971223021582698E-2</v>
      </c>
      <c r="J100" s="2">
        <v>6.9444444444444397E-3</v>
      </c>
      <c r="K100" s="2">
        <v>0.24137931034482801</v>
      </c>
      <c r="L100" s="2">
        <v>7.2222222222222202E-2</v>
      </c>
      <c r="M100" s="2">
        <v>0.26424870466321199</v>
      </c>
      <c r="N100" s="2">
        <v>2.4590163934426201E-2</v>
      </c>
      <c r="O100" s="3">
        <v>0.72413793103448298</v>
      </c>
      <c r="P100" s="3">
        <v>1.1739130434782601</v>
      </c>
    </row>
    <row r="101" spans="1:16" x14ac:dyDescent="0.3">
      <c r="A101" s="8" t="s">
        <v>16</v>
      </c>
      <c r="B101" s="8" t="s">
        <v>111</v>
      </c>
      <c r="C101" s="2">
        <v>-7.1942446043165506E-2</v>
      </c>
      <c r="D101" s="2">
        <v>-9.43152454780362E-2</v>
      </c>
      <c r="E101" s="2">
        <v>-9.1298145506419404E-2</v>
      </c>
      <c r="F101" s="2">
        <v>-3.9246467817896397E-2</v>
      </c>
      <c r="G101" s="2">
        <v>-6.8627450980392204E-2</v>
      </c>
      <c r="H101" s="2">
        <v>-8.9473684210526302E-2</v>
      </c>
      <c r="I101" s="2">
        <v>-0.109826589595376</v>
      </c>
      <c r="J101" s="2">
        <v>-6.9264069264069306E-2</v>
      </c>
      <c r="K101" s="2">
        <v>-6.5116279069767399E-2</v>
      </c>
      <c r="L101" s="2">
        <v>-0.241293532338308</v>
      </c>
      <c r="M101" s="2">
        <v>-0.24590163934426201</v>
      </c>
      <c r="N101" s="2">
        <v>-6.9565217391304293E-2</v>
      </c>
      <c r="O101" s="3">
        <v>-0.502325581395349</v>
      </c>
      <c r="P101" s="3">
        <v>-0.69472182596290999</v>
      </c>
    </row>
    <row r="102" spans="1:16" x14ac:dyDescent="0.3">
      <c r="A102" s="8" t="s">
        <v>17</v>
      </c>
      <c r="B102" s="8" t="s">
        <v>115</v>
      </c>
      <c r="C102" s="2">
        <v>-0.08</v>
      </c>
      <c r="D102" s="2">
        <v>-0.217391304347826</v>
      </c>
      <c r="E102" s="2">
        <v>-0.36111111111111099</v>
      </c>
      <c r="F102" s="2">
        <v>-0.26086956521739102</v>
      </c>
      <c r="G102" s="2">
        <v>0.82352941176470595</v>
      </c>
      <c r="H102" s="2">
        <v>0.19354838709677399</v>
      </c>
      <c r="I102" s="2">
        <v>0.56756756756756799</v>
      </c>
      <c r="J102" s="2">
        <v>-0.12068965517241401</v>
      </c>
      <c r="K102" s="2">
        <v>0.25490196078431399</v>
      </c>
      <c r="L102" s="2">
        <v>1.5625E-2</v>
      </c>
      <c r="M102" s="2">
        <v>0.27692307692307699</v>
      </c>
      <c r="N102" s="2">
        <v>0.38554216867469898</v>
      </c>
      <c r="O102" s="3">
        <v>1.2549019607843099</v>
      </c>
      <c r="P102" s="3">
        <v>2.1944444444444402</v>
      </c>
    </row>
    <row r="103" spans="1:16" x14ac:dyDescent="0.3">
      <c r="A103" s="8" t="s">
        <v>17</v>
      </c>
      <c r="B103" s="8" t="s">
        <v>116</v>
      </c>
      <c r="C103" s="2">
        <v>-9.1047040971168405E-2</v>
      </c>
      <c r="D103" s="2">
        <v>-0.14134668892598801</v>
      </c>
      <c r="E103" s="2">
        <v>-0.31497083603370102</v>
      </c>
      <c r="F103" s="2">
        <v>-0.119205298013245</v>
      </c>
      <c r="G103" s="2">
        <v>0.17669172932330801</v>
      </c>
      <c r="H103" s="2">
        <v>0.27110908261068001</v>
      </c>
      <c r="I103" s="2">
        <v>0.53357271095152603</v>
      </c>
      <c r="J103" s="2">
        <v>0.28962772184500102</v>
      </c>
      <c r="K103" s="2">
        <v>0.21132897603485801</v>
      </c>
      <c r="L103" s="2">
        <v>6.11510791366906E-2</v>
      </c>
      <c r="M103" s="2">
        <v>0.40098870056497199</v>
      </c>
      <c r="N103" s="2">
        <v>0.43562859159189399</v>
      </c>
      <c r="O103" s="3">
        <v>1.5853304284676799</v>
      </c>
      <c r="P103" s="3">
        <v>3.6143875567077099</v>
      </c>
    </row>
    <row r="104" spans="1:16" x14ac:dyDescent="0.3">
      <c r="A104" s="8" t="s">
        <v>17</v>
      </c>
      <c r="B104" s="8" t="s">
        <v>117</v>
      </c>
      <c r="C104" s="2">
        <v>-7.2727272727272696E-2</v>
      </c>
      <c r="D104" s="2">
        <v>-0.35294117647058798</v>
      </c>
      <c r="E104" s="2">
        <v>-0.21212121212121199</v>
      </c>
      <c r="F104" s="2">
        <v>-0.230769230769231</v>
      </c>
      <c r="G104" s="2">
        <v>0.25</v>
      </c>
      <c r="H104" s="2">
        <v>0.04</v>
      </c>
      <c r="I104" s="2">
        <v>0.34615384615384598</v>
      </c>
      <c r="J104" s="2">
        <v>0.28571428571428598</v>
      </c>
      <c r="K104" s="2">
        <v>0.37777777777777799</v>
      </c>
      <c r="L104" s="2">
        <v>-6.4516129032258104E-2</v>
      </c>
      <c r="M104" s="2">
        <v>0.37931034482758602</v>
      </c>
      <c r="N104" s="2">
        <v>0.4375</v>
      </c>
      <c r="O104" s="3">
        <v>1.55555555555556</v>
      </c>
      <c r="P104" s="3">
        <v>2.48484848484848</v>
      </c>
    </row>
    <row r="105" spans="1:16" x14ac:dyDescent="0.3">
      <c r="A105" s="8" t="s">
        <v>17</v>
      </c>
      <c r="B105" s="8" t="s">
        <v>17</v>
      </c>
      <c r="C105" s="2">
        <v>9.6774193548387094E-2</v>
      </c>
      <c r="D105" s="2">
        <v>-0.32352941176470601</v>
      </c>
      <c r="E105" s="2">
        <v>4.3478260869565202E-2</v>
      </c>
      <c r="F105" s="2">
        <v>-0.29166666666666702</v>
      </c>
      <c r="G105" s="2">
        <v>-0.29411764705882398</v>
      </c>
      <c r="H105" s="2">
        <v>0.83333333333333304</v>
      </c>
      <c r="I105" s="2">
        <v>0.72727272727272696</v>
      </c>
      <c r="J105" s="2">
        <v>0.157894736842105</v>
      </c>
      <c r="K105" s="2">
        <v>0</v>
      </c>
      <c r="L105" s="2">
        <v>4.5454545454545497E-2</v>
      </c>
      <c r="M105" s="2">
        <v>0.19565217391304299</v>
      </c>
      <c r="N105" s="2">
        <v>0.67272727272727295</v>
      </c>
      <c r="O105" s="3">
        <v>1.0909090909090899</v>
      </c>
      <c r="P105" s="3">
        <v>3</v>
      </c>
    </row>
    <row r="106" spans="1:16" x14ac:dyDescent="0.3">
      <c r="A106" s="8" t="s">
        <v>17</v>
      </c>
      <c r="B106" s="8" t="s">
        <v>110</v>
      </c>
      <c r="C106" s="2">
        <v>-0.11844331641286</v>
      </c>
      <c r="D106" s="2">
        <v>-0.18234165067178501</v>
      </c>
      <c r="E106" s="2">
        <v>-0.33568075117370899</v>
      </c>
      <c r="F106" s="2">
        <v>-0.141342756183746</v>
      </c>
      <c r="G106" s="2">
        <v>-6.9958847736625501E-2</v>
      </c>
      <c r="H106" s="2">
        <v>0.19469026548672599</v>
      </c>
      <c r="I106" s="2">
        <v>0.25555555555555598</v>
      </c>
      <c r="J106" s="2">
        <v>0.20058997050147501</v>
      </c>
      <c r="K106" s="2">
        <v>0.228501228501229</v>
      </c>
      <c r="L106" s="2">
        <v>0.12</v>
      </c>
      <c r="M106" s="2">
        <v>0.371428571428571</v>
      </c>
      <c r="N106" s="2">
        <v>0.22526041666666699</v>
      </c>
      <c r="O106" s="3">
        <v>1.3120393120393099</v>
      </c>
      <c r="P106" s="3">
        <v>1.2089201877934299</v>
      </c>
    </row>
    <row r="107" spans="1:16" x14ac:dyDescent="0.3">
      <c r="A107" s="8" t="s">
        <v>17</v>
      </c>
      <c r="B107" s="8" t="s">
        <v>111</v>
      </c>
      <c r="C107" s="2">
        <v>-0.18402135962209901</v>
      </c>
      <c r="D107" s="2">
        <v>-0.27158318650893498</v>
      </c>
      <c r="E107" s="2">
        <v>-0.49516240497581199</v>
      </c>
      <c r="F107" s="2">
        <v>-0.45037645448323099</v>
      </c>
      <c r="G107" s="2">
        <v>-0.32876712328767099</v>
      </c>
      <c r="H107" s="2">
        <v>-0.33209647495361799</v>
      </c>
      <c r="I107" s="2">
        <v>-0.26944444444444399</v>
      </c>
      <c r="J107" s="2">
        <v>3.04182509505703E-2</v>
      </c>
      <c r="K107" s="2">
        <v>-0.18450184501844999</v>
      </c>
      <c r="L107" s="2">
        <v>-0.51131221719456998</v>
      </c>
      <c r="M107" s="2">
        <v>-0.31481481481481499</v>
      </c>
      <c r="N107" s="2">
        <v>-0.18918918918918901</v>
      </c>
      <c r="O107" s="3">
        <v>-0.77859778597786</v>
      </c>
      <c r="P107" s="3">
        <v>-0.97926744989633696</v>
      </c>
    </row>
    <row r="108" spans="1:16" x14ac:dyDescent="0.3">
      <c r="A108" s="11" t="s">
        <v>18</v>
      </c>
      <c r="B108" s="11" t="s">
        <v>18</v>
      </c>
      <c r="C108" s="3">
        <v>1.15360369825594E-2</v>
      </c>
      <c r="D108" s="3">
        <v>-5.1330522029954903E-2</v>
      </c>
      <c r="E108" s="3">
        <v>-5.4633441359376402E-2</v>
      </c>
      <c r="F108" s="3">
        <v>-2.5478887267505199E-3</v>
      </c>
      <c r="G108" s="3">
        <v>5.84028051923925E-2</v>
      </c>
      <c r="H108" s="3">
        <v>5.7505814208609403E-2</v>
      </c>
      <c r="I108" s="3">
        <v>0.108570717234797</v>
      </c>
      <c r="J108" s="3">
        <v>9.9715526276388702E-2</v>
      </c>
      <c r="K108" s="3">
        <v>8.4734513274336301E-2</v>
      </c>
      <c r="L108" s="3">
        <v>0.106339917475957</v>
      </c>
      <c r="M108" s="3">
        <v>0.14414963767602099</v>
      </c>
      <c r="N108" s="3">
        <v>8.0178974244565104E-2</v>
      </c>
      <c r="O108" s="3">
        <v>0.48316882232811398</v>
      </c>
      <c r="P108" s="3">
        <v>0.90836033984409204</v>
      </c>
    </row>
    <row r="109" spans="1:16" x14ac:dyDescent="0.3">
      <c r="A109" s="15"/>
      <c r="B109" s="15"/>
    </row>
    <row r="110" spans="1:16" x14ac:dyDescent="0.3">
      <c r="A110" s="13" t="s">
        <v>42</v>
      </c>
      <c r="B110" s="15"/>
    </row>
    <row r="111" spans="1:16" x14ac:dyDescent="0.3">
      <c r="A111" s="14" t="s">
        <v>43</v>
      </c>
      <c r="B111" s="15"/>
    </row>
    <row r="112" spans="1:16" x14ac:dyDescent="0.3">
      <c r="A112" s="14" t="s">
        <v>44</v>
      </c>
      <c r="B112" s="15"/>
    </row>
    <row r="113" spans="1:2" x14ac:dyDescent="0.3">
      <c r="A113" s="14" t="s">
        <v>120</v>
      </c>
      <c r="B113" s="15"/>
    </row>
    <row r="114" spans="1:2" x14ac:dyDescent="0.3">
      <c r="A114" s="14" t="s">
        <v>45</v>
      </c>
      <c r="B114" s="15"/>
    </row>
    <row r="115" spans="1:2" x14ac:dyDescent="0.3">
      <c r="A115" s="14" t="s">
        <v>46</v>
      </c>
      <c r="B115" s="15"/>
    </row>
    <row r="116" spans="1:2" x14ac:dyDescent="0.3">
      <c r="A116" s="14" t="s">
        <v>47</v>
      </c>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42:O42"/>
    <mergeCell ref="C76:N7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F400"/>
  <sheetViews>
    <sheetView showGridLines="0" workbookViewId="0"/>
  </sheetViews>
  <sheetFormatPr defaultColWidth="11.5546875" defaultRowHeight="14.4" x14ac:dyDescent="0.3"/>
  <cols>
    <col min="1" max="1" width="25.6640625" customWidth="1"/>
    <col min="2" max="2" width="21.6640625" customWidth="1"/>
    <col min="3" max="13" width="10.5546875" customWidth="1"/>
  </cols>
  <sheetData>
    <row r="1" spans="1:6" ht="15.6" x14ac:dyDescent="0.3">
      <c r="A1" s="12" t="s">
        <v>185</v>
      </c>
      <c r="B1" s="15"/>
    </row>
    <row r="2" spans="1:6" ht="15.6" x14ac:dyDescent="0.3">
      <c r="A2" s="12" t="s">
        <v>176</v>
      </c>
      <c r="B2" s="15"/>
    </row>
    <row r="3" spans="1:6" ht="15.6" x14ac:dyDescent="0.3">
      <c r="A3" s="12" t="s">
        <v>35</v>
      </c>
      <c r="B3" s="15"/>
    </row>
    <row r="4" spans="1:6" ht="15.6" x14ac:dyDescent="0.3">
      <c r="A4" s="12" t="s">
        <v>124</v>
      </c>
      <c r="B4" s="15"/>
    </row>
    <row r="5" spans="1:6" ht="15.6" x14ac:dyDescent="0.3">
      <c r="A5" s="12"/>
      <c r="B5" s="15"/>
    </row>
    <row r="6" spans="1:6" x14ac:dyDescent="0.3">
      <c r="A6" s="16" t="str">
        <f>HYPERLINK("#'Table of contents'!A54", "Back to contents")</f>
        <v>Back to contents</v>
      </c>
      <c r="B6" s="15"/>
    </row>
    <row r="7" spans="1:6" x14ac:dyDescent="0.3">
      <c r="A7" s="15"/>
      <c r="B7" s="15"/>
      <c r="C7" s="18" t="s">
        <v>36</v>
      </c>
      <c r="D7" s="19"/>
      <c r="E7" s="19"/>
      <c r="F7" s="19"/>
    </row>
    <row r="8" spans="1:6" x14ac:dyDescent="0.3">
      <c r="A8" s="9" t="s">
        <v>41</v>
      </c>
      <c r="B8" s="9" t="s">
        <v>41</v>
      </c>
      <c r="C8" s="4" t="s">
        <v>9</v>
      </c>
      <c r="D8" s="4" t="s">
        <v>10</v>
      </c>
      <c r="E8" s="4" t="s">
        <v>11</v>
      </c>
      <c r="F8" s="4" t="s">
        <v>12</v>
      </c>
    </row>
    <row r="9" spans="1:6" x14ac:dyDescent="0.3">
      <c r="A9" s="7" t="s">
        <v>13</v>
      </c>
      <c r="B9" s="7" t="s">
        <v>121</v>
      </c>
      <c r="C9" s="1">
        <v>2064</v>
      </c>
      <c r="D9" s="1">
        <v>2565</v>
      </c>
      <c r="E9" s="1">
        <v>2882</v>
      </c>
      <c r="F9" s="1">
        <v>3142</v>
      </c>
    </row>
    <row r="10" spans="1:6" x14ac:dyDescent="0.3">
      <c r="A10" s="7" t="s">
        <v>13</v>
      </c>
      <c r="B10" s="7" t="s">
        <v>122</v>
      </c>
      <c r="C10" s="1">
        <v>46990</v>
      </c>
      <c r="D10" s="1">
        <v>52365</v>
      </c>
      <c r="E10" s="1">
        <v>58527</v>
      </c>
      <c r="F10" s="1">
        <v>59919</v>
      </c>
    </row>
    <row r="11" spans="1:6" x14ac:dyDescent="0.3">
      <c r="A11" s="7" t="s">
        <v>14</v>
      </c>
      <c r="B11" s="7" t="s">
        <v>121</v>
      </c>
      <c r="C11" s="1">
        <v>83</v>
      </c>
      <c r="D11" s="1">
        <v>100</v>
      </c>
      <c r="E11" s="1">
        <v>106</v>
      </c>
      <c r="F11" s="1">
        <v>104</v>
      </c>
    </row>
    <row r="12" spans="1:6" x14ac:dyDescent="0.3">
      <c r="A12" s="7" t="s">
        <v>14</v>
      </c>
      <c r="B12" s="7" t="s">
        <v>122</v>
      </c>
      <c r="C12" s="1">
        <v>1347</v>
      </c>
      <c r="D12" s="1">
        <v>1391</v>
      </c>
      <c r="E12" s="1">
        <v>1492</v>
      </c>
      <c r="F12" s="1">
        <v>1555</v>
      </c>
    </row>
    <row r="13" spans="1:6" x14ac:dyDescent="0.3">
      <c r="A13" s="7" t="s">
        <v>15</v>
      </c>
      <c r="B13" s="7" t="s">
        <v>121</v>
      </c>
      <c r="C13" s="1">
        <v>198</v>
      </c>
      <c r="D13" s="1">
        <v>237</v>
      </c>
      <c r="E13" s="1">
        <v>273</v>
      </c>
      <c r="F13" s="1">
        <v>302</v>
      </c>
    </row>
    <row r="14" spans="1:6" x14ac:dyDescent="0.3">
      <c r="A14" s="7" t="s">
        <v>15</v>
      </c>
      <c r="B14" s="7" t="s">
        <v>122</v>
      </c>
      <c r="C14" s="1">
        <v>3018</v>
      </c>
      <c r="D14" s="1">
        <v>3206</v>
      </c>
      <c r="E14" s="1">
        <v>3392</v>
      </c>
      <c r="F14" s="1">
        <v>3336</v>
      </c>
    </row>
    <row r="15" spans="1:6" x14ac:dyDescent="0.3">
      <c r="A15" s="7" t="s">
        <v>16</v>
      </c>
      <c r="B15" s="7" t="s">
        <v>121</v>
      </c>
      <c r="C15" s="1">
        <v>116</v>
      </c>
      <c r="D15" s="1">
        <v>147</v>
      </c>
      <c r="E15" s="1">
        <v>175</v>
      </c>
      <c r="F15" s="1">
        <v>193</v>
      </c>
    </row>
    <row r="16" spans="1:6" x14ac:dyDescent="0.3">
      <c r="A16" s="7" t="s">
        <v>16</v>
      </c>
      <c r="B16" s="7" t="s">
        <v>122</v>
      </c>
      <c r="C16" s="1">
        <v>2360</v>
      </c>
      <c r="D16" s="1">
        <v>2594</v>
      </c>
      <c r="E16" s="1">
        <v>2866</v>
      </c>
      <c r="F16" s="1">
        <v>3057</v>
      </c>
    </row>
    <row r="17" spans="1:6" x14ac:dyDescent="0.3">
      <c r="A17" s="7" t="s">
        <v>17</v>
      </c>
      <c r="B17" s="7" t="s">
        <v>121</v>
      </c>
      <c r="C17" s="1">
        <v>54</v>
      </c>
      <c r="D17" s="1">
        <v>115</v>
      </c>
      <c r="E17" s="1">
        <v>141</v>
      </c>
      <c r="F17" s="1">
        <v>176</v>
      </c>
    </row>
    <row r="18" spans="1:6" x14ac:dyDescent="0.3">
      <c r="A18" s="7" t="s">
        <v>17</v>
      </c>
      <c r="B18" s="7" t="s">
        <v>122</v>
      </c>
      <c r="C18" s="1">
        <v>7509</v>
      </c>
      <c r="D18" s="1">
        <v>7803</v>
      </c>
      <c r="E18" s="1">
        <v>10844</v>
      </c>
      <c r="F18" s="1">
        <v>15401</v>
      </c>
    </row>
    <row r="19" spans="1:6" x14ac:dyDescent="0.3">
      <c r="A19" s="10" t="s">
        <v>18</v>
      </c>
      <c r="B19" s="10" t="s">
        <v>18</v>
      </c>
      <c r="C19" s="5">
        <v>63739</v>
      </c>
      <c r="D19" s="5">
        <v>70523</v>
      </c>
      <c r="E19" s="5">
        <v>80698</v>
      </c>
      <c r="F19" s="5">
        <v>87185</v>
      </c>
    </row>
    <row r="20" spans="1:6" x14ac:dyDescent="0.3">
      <c r="A20" s="15"/>
      <c r="B20" s="15"/>
    </row>
    <row r="21" spans="1:6" x14ac:dyDescent="0.3">
      <c r="A21" s="15"/>
      <c r="B21" s="15"/>
    </row>
    <row r="22" spans="1:6" x14ac:dyDescent="0.3">
      <c r="A22" s="15"/>
      <c r="B22" s="15"/>
      <c r="C22" s="18" t="s">
        <v>37</v>
      </c>
      <c r="D22" s="19"/>
      <c r="E22" s="19"/>
      <c r="F22" s="19"/>
    </row>
    <row r="23" spans="1:6" x14ac:dyDescent="0.3">
      <c r="A23" s="9" t="s">
        <v>41</v>
      </c>
      <c r="B23" s="9" t="s">
        <v>41</v>
      </c>
      <c r="C23" s="4" t="s">
        <v>9</v>
      </c>
      <c r="D23" s="4" t="s">
        <v>10</v>
      </c>
      <c r="E23" s="4" t="s">
        <v>11</v>
      </c>
      <c r="F23" s="4" t="s">
        <v>12</v>
      </c>
    </row>
    <row r="24" spans="1:6" x14ac:dyDescent="0.3">
      <c r="A24" s="8" t="s">
        <v>13</v>
      </c>
      <c r="B24" s="8" t="s">
        <v>121</v>
      </c>
      <c r="C24" s="2">
        <v>4.2076079422677E-2</v>
      </c>
      <c r="D24" s="2">
        <v>4.6695794647733498E-2</v>
      </c>
      <c r="E24" s="2">
        <v>4.6931231578433097E-2</v>
      </c>
      <c r="F24" s="2">
        <v>4.9824772838997201E-2</v>
      </c>
    </row>
    <row r="25" spans="1:6" x14ac:dyDescent="0.3">
      <c r="A25" s="8" t="s">
        <v>13</v>
      </c>
      <c r="B25" s="8" t="s">
        <v>122</v>
      </c>
      <c r="C25" s="2">
        <v>0.95792392057732301</v>
      </c>
      <c r="D25" s="2">
        <v>0.95330420535226701</v>
      </c>
      <c r="E25" s="2">
        <v>0.95306876842156696</v>
      </c>
      <c r="F25" s="2">
        <v>0.950175227161003</v>
      </c>
    </row>
    <row r="26" spans="1:6" x14ac:dyDescent="0.3">
      <c r="A26" s="8" t="s">
        <v>14</v>
      </c>
      <c r="B26" s="8" t="s">
        <v>121</v>
      </c>
      <c r="C26" s="2">
        <v>5.8041958041957997E-2</v>
      </c>
      <c r="D26" s="2">
        <v>6.70690811535882E-2</v>
      </c>
      <c r="E26" s="2">
        <v>6.6332916145181497E-2</v>
      </c>
      <c r="F26" s="2">
        <v>6.2688366485834798E-2</v>
      </c>
    </row>
    <row r="27" spans="1:6" x14ac:dyDescent="0.3">
      <c r="A27" s="8" t="s">
        <v>14</v>
      </c>
      <c r="B27" s="8" t="s">
        <v>122</v>
      </c>
      <c r="C27" s="2">
        <v>0.941958041958042</v>
      </c>
      <c r="D27" s="2">
        <v>0.93293091884641199</v>
      </c>
      <c r="E27" s="2">
        <v>0.933667083854819</v>
      </c>
      <c r="F27" s="2">
        <v>0.93731163351416502</v>
      </c>
    </row>
    <row r="28" spans="1:6" x14ac:dyDescent="0.3">
      <c r="A28" s="8" t="s">
        <v>15</v>
      </c>
      <c r="B28" s="8" t="s">
        <v>121</v>
      </c>
      <c r="C28" s="2">
        <v>6.1567164179104503E-2</v>
      </c>
      <c r="D28" s="2">
        <v>6.8835318036595997E-2</v>
      </c>
      <c r="E28" s="2">
        <v>7.44884038199181E-2</v>
      </c>
      <c r="F28" s="2">
        <v>8.3012644310060502E-2</v>
      </c>
    </row>
    <row r="29" spans="1:6" x14ac:dyDescent="0.3">
      <c r="A29" s="8" t="s">
        <v>15</v>
      </c>
      <c r="B29" s="8" t="s">
        <v>122</v>
      </c>
      <c r="C29" s="2">
        <v>0.93843283582089598</v>
      </c>
      <c r="D29" s="2">
        <v>0.93116468196340396</v>
      </c>
      <c r="E29" s="2">
        <v>0.92551159618008205</v>
      </c>
      <c r="F29" s="2">
        <v>0.91698735568993905</v>
      </c>
    </row>
    <row r="30" spans="1:6" x14ac:dyDescent="0.3">
      <c r="A30" s="8" t="s">
        <v>16</v>
      </c>
      <c r="B30" s="8" t="s">
        <v>121</v>
      </c>
      <c r="C30" s="2">
        <v>4.6849757673667197E-2</v>
      </c>
      <c r="D30" s="2">
        <v>5.3630062021160198E-2</v>
      </c>
      <c r="E30" s="2">
        <v>5.7546859585662601E-2</v>
      </c>
      <c r="F30" s="2">
        <v>5.9384615384615397E-2</v>
      </c>
    </row>
    <row r="31" spans="1:6" x14ac:dyDescent="0.3">
      <c r="A31" s="8" t="s">
        <v>16</v>
      </c>
      <c r="B31" s="8" t="s">
        <v>122</v>
      </c>
      <c r="C31" s="2">
        <v>0.95315024232633305</v>
      </c>
      <c r="D31" s="2">
        <v>0.94636993797883995</v>
      </c>
      <c r="E31" s="2">
        <v>0.94245314041433703</v>
      </c>
      <c r="F31" s="2">
        <v>0.94061538461538496</v>
      </c>
    </row>
    <row r="32" spans="1:6" x14ac:dyDescent="0.3">
      <c r="A32" s="8" t="s">
        <v>17</v>
      </c>
      <c r="B32" s="8" t="s">
        <v>121</v>
      </c>
      <c r="C32" s="2">
        <v>7.1400238000793297E-3</v>
      </c>
      <c r="D32" s="2">
        <v>1.45238696640566E-2</v>
      </c>
      <c r="E32" s="2">
        <v>1.2835685025034099E-2</v>
      </c>
      <c r="F32" s="2">
        <v>1.12987096360018E-2</v>
      </c>
    </row>
    <row r="33" spans="1:6" x14ac:dyDescent="0.3">
      <c r="A33" s="8" t="s">
        <v>17</v>
      </c>
      <c r="B33" s="8" t="s">
        <v>122</v>
      </c>
      <c r="C33" s="2">
        <v>0.99285997619992095</v>
      </c>
      <c r="D33" s="2">
        <v>0.98547613033594295</v>
      </c>
      <c r="E33" s="2">
        <v>0.98716431497496604</v>
      </c>
      <c r="F33" s="2">
        <v>0.98870129036399801</v>
      </c>
    </row>
    <row r="34" spans="1:6" x14ac:dyDescent="0.3">
      <c r="A34" s="15"/>
      <c r="B34" s="15"/>
    </row>
    <row r="35" spans="1:6" x14ac:dyDescent="0.3">
      <c r="A35" s="13" t="s">
        <v>42</v>
      </c>
      <c r="B35" s="15"/>
    </row>
    <row r="36" spans="1:6" x14ac:dyDescent="0.3">
      <c r="A36" s="14" t="s">
        <v>43</v>
      </c>
      <c r="B36" s="15"/>
    </row>
    <row r="37" spans="1:6" x14ac:dyDescent="0.3">
      <c r="A37" s="14" t="s">
        <v>44</v>
      </c>
      <c r="B37" s="15"/>
    </row>
    <row r="38" spans="1:6" x14ac:dyDescent="0.3">
      <c r="A38" s="14" t="s">
        <v>125</v>
      </c>
      <c r="B38" s="15"/>
    </row>
    <row r="39" spans="1:6" x14ac:dyDescent="0.3">
      <c r="A39" s="14" t="s">
        <v>45</v>
      </c>
      <c r="B39" s="15"/>
    </row>
    <row r="40" spans="1:6" x14ac:dyDescent="0.3">
      <c r="A40" s="14" t="s">
        <v>46</v>
      </c>
      <c r="B40" s="15"/>
    </row>
    <row r="41" spans="1:6" x14ac:dyDescent="0.3">
      <c r="A41" s="14" t="s">
        <v>47</v>
      </c>
      <c r="B41" s="15"/>
    </row>
    <row r="42" spans="1:6" x14ac:dyDescent="0.3">
      <c r="A42" s="15"/>
      <c r="B42" s="15"/>
    </row>
    <row r="43" spans="1:6" x14ac:dyDescent="0.3">
      <c r="A43" s="15"/>
      <c r="B43" s="15"/>
    </row>
    <row r="44" spans="1:6" x14ac:dyDescent="0.3">
      <c r="A44" s="15"/>
      <c r="B44" s="15"/>
    </row>
    <row r="45" spans="1:6" x14ac:dyDescent="0.3">
      <c r="A45" s="15"/>
      <c r="B45" s="15"/>
    </row>
    <row r="46" spans="1:6" x14ac:dyDescent="0.3">
      <c r="A46" s="15"/>
      <c r="B46" s="15"/>
    </row>
    <row r="47" spans="1:6" x14ac:dyDescent="0.3">
      <c r="A47" s="15"/>
      <c r="B47" s="15"/>
    </row>
    <row r="48" spans="1:6" x14ac:dyDescent="0.3">
      <c r="A48" s="15"/>
      <c r="B48" s="15"/>
    </row>
    <row r="49" spans="1:2" x14ac:dyDescent="0.3">
      <c r="A49" s="15"/>
      <c r="B49" s="15"/>
    </row>
    <row r="50" spans="1:2" x14ac:dyDescent="0.3">
      <c r="A50" s="15"/>
      <c r="B50" s="15"/>
    </row>
    <row r="51" spans="1:2" x14ac:dyDescent="0.3">
      <c r="A51" s="15"/>
      <c r="B51" s="15"/>
    </row>
    <row r="52" spans="1:2" x14ac:dyDescent="0.3">
      <c r="A52" s="15"/>
      <c r="B52" s="15"/>
    </row>
    <row r="53" spans="1:2" x14ac:dyDescent="0.3">
      <c r="A53" s="15"/>
      <c r="B53" s="15"/>
    </row>
    <row r="54" spans="1:2" x14ac:dyDescent="0.3">
      <c r="A54" s="15"/>
      <c r="B54" s="15"/>
    </row>
    <row r="55" spans="1:2" x14ac:dyDescent="0.3">
      <c r="A55" s="15"/>
      <c r="B55" s="15"/>
    </row>
    <row r="56" spans="1:2" x14ac:dyDescent="0.3">
      <c r="A56" s="15"/>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F7"/>
    <mergeCell ref="C22:F22"/>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O400"/>
  <sheetViews>
    <sheetView showGridLines="0" workbookViewId="0"/>
  </sheetViews>
  <sheetFormatPr defaultColWidth="11.5546875" defaultRowHeight="14.4" x14ac:dyDescent="0.3"/>
  <cols>
    <col min="1" max="1" width="25.6640625" customWidth="1"/>
    <col min="2" max="12" width="10.5546875" customWidth="1"/>
  </cols>
  <sheetData>
    <row r="1" spans="1:14" ht="15.6" x14ac:dyDescent="0.3">
      <c r="A1" s="12" t="s">
        <v>186</v>
      </c>
    </row>
    <row r="2" spans="1:14" ht="15.6" x14ac:dyDescent="0.3">
      <c r="A2" s="12" t="s">
        <v>187</v>
      </c>
    </row>
    <row r="3" spans="1:14" ht="15.6" x14ac:dyDescent="0.3">
      <c r="A3" s="12" t="s">
        <v>35</v>
      </c>
    </row>
    <row r="4" spans="1:14" x14ac:dyDescent="0.3">
      <c r="A4" s="15"/>
    </row>
    <row r="5" spans="1:14" x14ac:dyDescent="0.3">
      <c r="A5" s="15"/>
    </row>
    <row r="6" spans="1:14" x14ac:dyDescent="0.3">
      <c r="A6" s="16" t="str">
        <f>HYPERLINK("#'Table of contents'!A55", "Back to contents")</f>
        <v>Back to contents</v>
      </c>
    </row>
    <row r="7" spans="1:14" x14ac:dyDescent="0.3">
      <c r="A7" s="15"/>
      <c r="B7" s="18" t="s">
        <v>36</v>
      </c>
      <c r="C7" s="19"/>
      <c r="D7" s="19"/>
      <c r="E7" s="19"/>
      <c r="F7" s="19"/>
      <c r="G7" s="19"/>
      <c r="H7" s="19"/>
      <c r="I7" s="19"/>
      <c r="J7" s="19"/>
      <c r="K7" s="19"/>
      <c r="L7" s="19"/>
      <c r="M7" s="19"/>
      <c r="N7" s="19"/>
    </row>
    <row r="8" spans="1:14" x14ac:dyDescent="0.3">
      <c r="A8" s="9" t="s">
        <v>41</v>
      </c>
      <c r="B8" s="4" t="s">
        <v>0</v>
      </c>
      <c r="C8" s="4" t="s">
        <v>1</v>
      </c>
      <c r="D8" s="4" t="s">
        <v>2</v>
      </c>
      <c r="E8" s="4" t="s">
        <v>3</v>
      </c>
      <c r="F8" s="4" t="s">
        <v>4</v>
      </c>
      <c r="G8" s="4" t="s">
        <v>5</v>
      </c>
      <c r="H8" s="4" t="s">
        <v>6</v>
      </c>
      <c r="I8" s="4" t="s">
        <v>7</v>
      </c>
      <c r="J8" s="4" t="s">
        <v>8</v>
      </c>
      <c r="K8" s="4" t="s">
        <v>9</v>
      </c>
      <c r="L8" s="4" t="s">
        <v>10</v>
      </c>
      <c r="M8" s="4" t="s">
        <v>11</v>
      </c>
      <c r="N8" s="4" t="s">
        <v>12</v>
      </c>
    </row>
    <row r="9" spans="1:14" x14ac:dyDescent="0.3">
      <c r="A9" s="7" t="s">
        <v>13</v>
      </c>
      <c r="B9" s="1">
        <v>49667</v>
      </c>
      <c r="C9" s="1">
        <v>48581</v>
      </c>
      <c r="D9" s="1">
        <v>49003</v>
      </c>
      <c r="E9" s="1">
        <v>49496</v>
      </c>
      <c r="F9" s="1">
        <v>49820</v>
      </c>
      <c r="G9" s="1">
        <v>49919</v>
      </c>
      <c r="H9" s="1">
        <v>52087</v>
      </c>
      <c r="I9" s="1">
        <v>53910</v>
      </c>
      <c r="J9" s="1">
        <v>55908</v>
      </c>
      <c r="K9" s="1">
        <v>58882</v>
      </c>
      <c r="L9" s="1">
        <v>61057</v>
      </c>
      <c r="M9" s="1">
        <v>64007</v>
      </c>
      <c r="N9" s="1">
        <v>66726</v>
      </c>
    </row>
    <row r="10" spans="1:14" x14ac:dyDescent="0.3">
      <c r="A10" s="7" t="s">
        <v>14</v>
      </c>
      <c r="B10" s="1">
        <v>1735</v>
      </c>
      <c r="C10" s="1">
        <v>1695</v>
      </c>
      <c r="D10" s="1">
        <v>1721</v>
      </c>
      <c r="E10" s="1">
        <v>1702</v>
      </c>
      <c r="F10" s="1">
        <v>1732</v>
      </c>
      <c r="G10" s="1">
        <v>1770</v>
      </c>
      <c r="H10" s="1">
        <v>1782</v>
      </c>
      <c r="I10" s="1">
        <v>1880</v>
      </c>
      <c r="J10" s="1">
        <v>1901</v>
      </c>
      <c r="K10" s="1">
        <v>1912</v>
      </c>
      <c r="L10" s="1">
        <v>1926</v>
      </c>
      <c r="M10" s="1">
        <v>1895</v>
      </c>
      <c r="N10" s="1">
        <v>2138</v>
      </c>
    </row>
    <row r="11" spans="1:14" x14ac:dyDescent="0.3">
      <c r="A11" s="7" t="s">
        <v>15</v>
      </c>
      <c r="B11" s="1">
        <v>5473</v>
      </c>
      <c r="C11" s="1">
        <v>5518</v>
      </c>
      <c r="D11" s="1">
        <v>5591</v>
      </c>
      <c r="E11" s="1">
        <v>5552</v>
      </c>
      <c r="F11" s="1">
        <v>5650</v>
      </c>
      <c r="G11" s="1">
        <v>5675</v>
      </c>
      <c r="H11" s="1">
        <v>5742</v>
      </c>
      <c r="I11" s="1">
        <v>5838</v>
      </c>
      <c r="J11" s="1">
        <v>5920</v>
      </c>
      <c r="K11" s="1">
        <v>6056</v>
      </c>
      <c r="L11" s="1">
        <v>6316</v>
      </c>
      <c r="M11" s="1">
        <v>6245</v>
      </c>
      <c r="N11" s="1">
        <v>6797</v>
      </c>
    </row>
    <row r="12" spans="1:14" x14ac:dyDescent="0.3">
      <c r="A12" s="7" t="s">
        <v>16</v>
      </c>
      <c r="B12" s="1">
        <v>2449</v>
      </c>
      <c r="C12" s="1">
        <v>2486</v>
      </c>
      <c r="D12" s="1">
        <v>2454</v>
      </c>
      <c r="E12" s="1">
        <v>2401</v>
      </c>
      <c r="F12" s="1">
        <v>2376</v>
      </c>
      <c r="G12" s="1">
        <v>2416</v>
      </c>
      <c r="H12" s="1">
        <v>2512</v>
      </c>
      <c r="I12" s="1">
        <v>2636</v>
      </c>
      <c r="J12" s="1">
        <v>2804</v>
      </c>
      <c r="K12" s="1">
        <v>3017</v>
      </c>
      <c r="L12" s="1">
        <v>3135</v>
      </c>
      <c r="M12" s="1">
        <v>3348</v>
      </c>
      <c r="N12" s="1">
        <v>3365</v>
      </c>
    </row>
    <row r="13" spans="1:14" x14ac:dyDescent="0.3">
      <c r="A13" s="7" t="s">
        <v>17</v>
      </c>
      <c r="B13" s="1">
        <v>92</v>
      </c>
      <c r="C13" s="1">
        <v>71</v>
      </c>
      <c r="D13" s="1">
        <v>73</v>
      </c>
      <c r="E13" s="1">
        <v>64</v>
      </c>
      <c r="F13" s="1">
        <v>72</v>
      </c>
      <c r="G13" s="1">
        <v>71</v>
      </c>
      <c r="H13" s="1">
        <v>77</v>
      </c>
      <c r="I13" s="1">
        <v>78</v>
      </c>
      <c r="J13" s="1">
        <v>88</v>
      </c>
      <c r="K13" s="1">
        <v>95</v>
      </c>
      <c r="L13" s="1">
        <v>100</v>
      </c>
      <c r="M13" s="1">
        <v>105</v>
      </c>
      <c r="N13" s="1">
        <v>145</v>
      </c>
    </row>
    <row r="14" spans="1:14" x14ac:dyDescent="0.3">
      <c r="A14" s="10" t="s">
        <v>18</v>
      </c>
      <c r="B14" s="5">
        <v>59416</v>
      </c>
      <c r="C14" s="5">
        <v>58351</v>
      </c>
      <c r="D14" s="5">
        <v>58842</v>
      </c>
      <c r="E14" s="5">
        <v>59215</v>
      </c>
      <c r="F14" s="5">
        <v>59650</v>
      </c>
      <c r="G14" s="5">
        <v>59851</v>
      </c>
      <c r="H14" s="5">
        <v>62200</v>
      </c>
      <c r="I14" s="5">
        <v>64342</v>
      </c>
      <c r="J14" s="5">
        <v>66621</v>
      </c>
      <c r="K14" s="5">
        <v>69962</v>
      </c>
      <c r="L14" s="5">
        <v>72534</v>
      </c>
      <c r="M14" s="5">
        <v>75600</v>
      </c>
      <c r="N14" s="5">
        <v>79171</v>
      </c>
    </row>
    <row r="15" spans="1:14" x14ac:dyDescent="0.3">
      <c r="A15" s="15"/>
    </row>
    <row r="16" spans="1:14" x14ac:dyDescent="0.3">
      <c r="A16" s="15"/>
    </row>
    <row r="17" spans="1:15" x14ac:dyDescent="0.3">
      <c r="A17" s="15"/>
      <c r="B17" s="18" t="s">
        <v>37</v>
      </c>
      <c r="C17" s="19"/>
      <c r="D17" s="19"/>
      <c r="E17" s="19"/>
      <c r="F17" s="19"/>
      <c r="G17" s="19"/>
      <c r="H17" s="19"/>
      <c r="I17" s="19"/>
      <c r="J17" s="19"/>
      <c r="K17" s="19"/>
      <c r="L17" s="19"/>
      <c r="M17" s="19"/>
      <c r="N17" s="19"/>
    </row>
    <row r="18" spans="1:15" x14ac:dyDescent="0.3">
      <c r="A18" s="9" t="s">
        <v>41</v>
      </c>
      <c r="B18" s="4" t="s">
        <v>0</v>
      </c>
      <c r="C18" s="4" t="s">
        <v>1</v>
      </c>
      <c r="D18" s="4" t="s">
        <v>2</v>
      </c>
      <c r="E18" s="4" t="s">
        <v>3</v>
      </c>
      <c r="F18" s="4" t="s">
        <v>4</v>
      </c>
      <c r="G18" s="4" t="s">
        <v>5</v>
      </c>
      <c r="H18" s="4" t="s">
        <v>6</v>
      </c>
      <c r="I18" s="4" t="s">
        <v>7</v>
      </c>
      <c r="J18" s="4" t="s">
        <v>8</v>
      </c>
      <c r="K18" s="4" t="s">
        <v>9</v>
      </c>
      <c r="L18" s="4" t="s">
        <v>10</v>
      </c>
      <c r="M18" s="4" t="s">
        <v>11</v>
      </c>
      <c r="N18" s="4" t="s">
        <v>12</v>
      </c>
    </row>
    <row r="19" spans="1:15" x14ac:dyDescent="0.3">
      <c r="A19" s="8" t="s">
        <v>13</v>
      </c>
      <c r="B19" s="2">
        <v>0.83591961761141798</v>
      </c>
      <c r="C19" s="2">
        <v>0.83256499460163502</v>
      </c>
      <c r="D19" s="2">
        <v>0.83278950409571395</v>
      </c>
      <c r="E19" s="2">
        <v>0.83586928987587605</v>
      </c>
      <c r="F19" s="2">
        <v>0.83520536462699102</v>
      </c>
      <c r="G19" s="2">
        <v>0.83405456884596796</v>
      </c>
      <c r="H19" s="2">
        <v>0.83741157556270096</v>
      </c>
      <c r="I19" s="2">
        <v>0.83786640141742597</v>
      </c>
      <c r="J19" s="2">
        <v>0.83919484847120296</v>
      </c>
      <c r="K19" s="2">
        <v>0.84162831251250703</v>
      </c>
      <c r="L19" s="2">
        <v>0.84177075578349503</v>
      </c>
      <c r="M19" s="2">
        <v>0.84665343915343905</v>
      </c>
      <c r="N19" s="2">
        <v>0.84280860416061398</v>
      </c>
    </row>
    <row r="20" spans="1:15" x14ac:dyDescent="0.3">
      <c r="A20" s="8" t="s">
        <v>14</v>
      </c>
      <c r="B20" s="2">
        <v>2.9200888649522E-2</v>
      </c>
      <c r="C20" s="2">
        <v>2.9048345358262902E-2</v>
      </c>
      <c r="D20" s="2">
        <v>2.9247816185717701E-2</v>
      </c>
      <c r="E20" s="2">
        <v>2.8742717216921398E-2</v>
      </c>
      <c r="F20" s="2">
        <v>2.9036043587594301E-2</v>
      </c>
      <c r="G20" s="2">
        <v>2.95734407110992E-2</v>
      </c>
      <c r="H20" s="2">
        <v>2.86495176848875E-2</v>
      </c>
      <c r="I20" s="2">
        <v>2.9218861707749198E-2</v>
      </c>
      <c r="J20" s="2">
        <v>2.8534546164122401E-2</v>
      </c>
      <c r="K20" s="2">
        <v>2.7329121523112499E-2</v>
      </c>
      <c r="L20" s="2">
        <v>2.6553064769625299E-2</v>
      </c>
      <c r="M20" s="2">
        <v>2.5066137566137601E-2</v>
      </c>
      <c r="N20" s="2">
        <v>2.7004837629940302E-2</v>
      </c>
    </row>
    <row r="21" spans="1:15" x14ac:dyDescent="0.3">
      <c r="A21" s="8" t="s">
        <v>15</v>
      </c>
      <c r="B21" s="2">
        <v>9.2113235492123302E-2</v>
      </c>
      <c r="C21" s="2">
        <v>9.4565645832976303E-2</v>
      </c>
      <c r="D21" s="2">
        <v>9.5017164610312399E-2</v>
      </c>
      <c r="E21" s="2">
        <v>9.37600270201807E-2</v>
      </c>
      <c r="F21" s="2">
        <v>9.4719195305951395E-2</v>
      </c>
      <c r="G21" s="2">
        <v>9.4818800020049804E-2</v>
      </c>
      <c r="H21" s="2">
        <v>9.2315112540192895E-2</v>
      </c>
      <c r="I21" s="2">
        <v>9.07338907711914E-2</v>
      </c>
      <c r="J21" s="2">
        <v>8.8860869695741598E-2</v>
      </c>
      <c r="K21" s="2">
        <v>8.6561276121323E-2</v>
      </c>
      <c r="L21" s="2">
        <v>8.7076405547743096E-2</v>
      </c>
      <c r="M21" s="2">
        <v>8.2605820105820099E-2</v>
      </c>
      <c r="N21" s="2">
        <v>8.5852142830076694E-2</v>
      </c>
    </row>
    <row r="22" spans="1:15" x14ac:dyDescent="0.3">
      <c r="A22" s="8" t="s">
        <v>16</v>
      </c>
      <c r="B22" s="2">
        <v>4.1217853776760502E-2</v>
      </c>
      <c r="C22" s="2">
        <v>4.26042398587856E-2</v>
      </c>
      <c r="D22" s="2">
        <v>4.1704904659936801E-2</v>
      </c>
      <c r="E22" s="2">
        <v>4.0547158659123499E-2</v>
      </c>
      <c r="F22" s="2">
        <v>3.9832355406538102E-2</v>
      </c>
      <c r="G22" s="2">
        <v>4.03669111627208E-2</v>
      </c>
      <c r="H22" s="2">
        <v>4.0385852090032197E-2</v>
      </c>
      <c r="I22" s="2">
        <v>4.0968574181716497E-2</v>
      </c>
      <c r="J22" s="2">
        <v>4.2088830849131703E-2</v>
      </c>
      <c r="K22" s="2">
        <v>4.3123409851062E-2</v>
      </c>
      <c r="L22" s="2">
        <v>4.3221110100090998E-2</v>
      </c>
      <c r="M22" s="2">
        <v>4.4285714285714303E-2</v>
      </c>
      <c r="N22" s="2">
        <v>4.2502936681360598E-2</v>
      </c>
    </row>
    <row r="23" spans="1:15" x14ac:dyDescent="0.3">
      <c r="A23" s="8" t="s">
        <v>17</v>
      </c>
      <c r="B23" s="2">
        <v>1.54840447017638E-3</v>
      </c>
      <c r="C23" s="2">
        <v>1.2167743483402201E-3</v>
      </c>
      <c r="D23" s="2">
        <v>1.2406104483192299E-3</v>
      </c>
      <c r="E23" s="2">
        <v>1.08080722789834E-3</v>
      </c>
      <c r="F23" s="2">
        <v>1.2070410729253999E-3</v>
      </c>
      <c r="G23" s="2">
        <v>1.18627926016274E-3</v>
      </c>
      <c r="H23" s="2">
        <v>1.2379421221865E-3</v>
      </c>
      <c r="I23" s="2">
        <v>1.21227192191725E-3</v>
      </c>
      <c r="J23" s="2">
        <v>1.3209048198015601E-3</v>
      </c>
      <c r="K23" s="2">
        <v>1.3578799919956501E-3</v>
      </c>
      <c r="L23" s="2">
        <v>1.3786637990459601E-3</v>
      </c>
      <c r="M23" s="2">
        <v>1.38888888888889E-3</v>
      </c>
      <c r="N23" s="2">
        <v>1.83147869800811E-3</v>
      </c>
    </row>
    <row r="24" spans="1:15" x14ac:dyDescent="0.3">
      <c r="A24" s="15"/>
    </row>
    <row r="25" spans="1:15" x14ac:dyDescent="0.3">
      <c r="A25" s="15"/>
    </row>
    <row r="26" spans="1:15" x14ac:dyDescent="0.3">
      <c r="A26" s="15"/>
      <c r="B26" s="18" t="s">
        <v>38</v>
      </c>
      <c r="C26" s="18"/>
      <c r="D26" s="18"/>
      <c r="E26" s="18"/>
      <c r="F26" s="18"/>
      <c r="G26" s="18"/>
      <c r="H26" s="18"/>
      <c r="I26" s="18"/>
      <c r="J26" s="18"/>
      <c r="K26" s="18"/>
      <c r="L26" s="18"/>
      <c r="M26" s="18"/>
      <c r="N26" s="6" t="s">
        <v>39</v>
      </c>
      <c r="O26" s="6" t="s">
        <v>40</v>
      </c>
    </row>
    <row r="27" spans="1:15" x14ac:dyDescent="0.3">
      <c r="A27" s="9" t="s">
        <v>41</v>
      </c>
      <c r="B27" s="4" t="s">
        <v>19</v>
      </c>
      <c r="C27" s="4" t="s">
        <v>20</v>
      </c>
      <c r="D27" s="4" t="s">
        <v>21</v>
      </c>
      <c r="E27" s="4" t="s">
        <v>22</v>
      </c>
      <c r="F27" s="4" t="s">
        <v>23</v>
      </c>
      <c r="G27" s="4" t="s">
        <v>24</v>
      </c>
      <c r="H27" s="4" t="s">
        <v>25</v>
      </c>
      <c r="I27" s="4" t="s">
        <v>26</v>
      </c>
      <c r="J27" s="4" t="s">
        <v>27</v>
      </c>
      <c r="K27" s="4" t="s">
        <v>28</v>
      </c>
      <c r="L27" s="4" t="s">
        <v>29</v>
      </c>
      <c r="M27" s="4" t="s">
        <v>30</v>
      </c>
      <c r="N27" s="4" t="s">
        <v>31</v>
      </c>
      <c r="O27" s="4" t="s">
        <v>32</v>
      </c>
    </row>
    <row r="28" spans="1:15" x14ac:dyDescent="0.3">
      <c r="A28" s="8" t="s">
        <v>13</v>
      </c>
      <c r="B28" s="2">
        <v>-2.1865625062919E-2</v>
      </c>
      <c r="C28" s="2">
        <v>8.6865235380086895E-3</v>
      </c>
      <c r="D28" s="2">
        <v>1.00606085341714E-2</v>
      </c>
      <c r="E28" s="2">
        <v>6.5459835138192996E-3</v>
      </c>
      <c r="F28" s="2">
        <v>1.98715375351265E-3</v>
      </c>
      <c r="G28" s="2">
        <v>4.3430357178629399E-2</v>
      </c>
      <c r="H28" s="2">
        <v>3.49991360608213E-2</v>
      </c>
      <c r="I28" s="2">
        <v>3.7061769616026703E-2</v>
      </c>
      <c r="J28" s="2">
        <v>5.3194533877083797E-2</v>
      </c>
      <c r="K28" s="2">
        <v>3.6938283346353698E-2</v>
      </c>
      <c r="L28" s="2">
        <v>4.8315508459308501E-2</v>
      </c>
      <c r="M28" s="2">
        <v>4.2479728779664702E-2</v>
      </c>
      <c r="N28" s="3">
        <v>0.19349645846748201</v>
      </c>
      <c r="O28" s="3">
        <v>0.361671734383609</v>
      </c>
    </row>
    <row r="29" spans="1:15" x14ac:dyDescent="0.3">
      <c r="A29" s="8" t="s">
        <v>14</v>
      </c>
      <c r="B29" s="2">
        <v>-2.3054755043227699E-2</v>
      </c>
      <c r="C29" s="2">
        <v>1.53392330383481E-2</v>
      </c>
      <c r="D29" s="2">
        <v>-1.1040092969204E-2</v>
      </c>
      <c r="E29" s="2">
        <v>1.7626321974148099E-2</v>
      </c>
      <c r="F29" s="2">
        <v>2.1939953810623601E-2</v>
      </c>
      <c r="G29" s="2">
        <v>6.7796610169491497E-3</v>
      </c>
      <c r="H29" s="2">
        <v>5.4994388327721702E-2</v>
      </c>
      <c r="I29" s="2">
        <v>1.11702127659574E-2</v>
      </c>
      <c r="J29" s="2">
        <v>5.7864281956864798E-3</v>
      </c>
      <c r="K29" s="2">
        <v>7.3221757322175698E-3</v>
      </c>
      <c r="L29" s="2">
        <v>-1.6095534787123601E-2</v>
      </c>
      <c r="M29" s="2">
        <v>0.12823218997361499</v>
      </c>
      <c r="N29" s="3">
        <v>0.12467122567070001</v>
      </c>
      <c r="O29" s="3">
        <v>0.24230098779779199</v>
      </c>
    </row>
    <row r="30" spans="1:15" x14ac:dyDescent="0.3">
      <c r="A30" s="8" t="s">
        <v>15</v>
      </c>
      <c r="B30" s="2">
        <v>8.2221816188561992E-3</v>
      </c>
      <c r="C30" s="2">
        <v>1.3229430953243901E-2</v>
      </c>
      <c r="D30" s="2">
        <v>-6.9754963333929498E-3</v>
      </c>
      <c r="E30" s="2">
        <v>1.76512968299712E-2</v>
      </c>
      <c r="F30" s="2">
        <v>4.4247787610619503E-3</v>
      </c>
      <c r="G30" s="2">
        <v>1.18061674008811E-2</v>
      </c>
      <c r="H30" s="2">
        <v>1.67189132706374E-2</v>
      </c>
      <c r="I30" s="2">
        <v>1.40459061322371E-2</v>
      </c>
      <c r="J30" s="2">
        <v>2.2972972972972999E-2</v>
      </c>
      <c r="K30" s="2">
        <v>4.2932628797886403E-2</v>
      </c>
      <c r="L30" s="2">
        <v>-1.1241291956934799E-2</v>
      </c>
      <c r="M30" s="2">
        <v>8.8390712570055999E-2</v>
      </c>
      <c r="N30" s="3">
        <v>0.148141891891892</v>
      </c>
      <c r="O30" s="3">
        <v>0.21570380969415101</v>
      </c>
    </row>
    <row r="31" spans="1:15" x14ac:dyDescent="0.3">
      <c r="A31" s="8" t="s">
        <v>16</v>
      </c>
      <c r="B31" s="2">
        <v>1.51082074316047E-2</v>
      </c>
      <c r="C31" s="2">
        <v>-1.28720836685438E-2</v>
      </c>
      <c r="D31" s="2">
        <v>-2.1597392013039899E-2</v>
      </c>
      <c r="E31" s="2">
        <v>-1.0412328196584801E-2</v>
      </c>
      <c r="F31" s="2">
        <v>1.68350168350168E-2</v>
      </c>
      <c r="G31" s="2">
        <v>3.9735099337748297E-2</v>
      </c>
      <c r="H31" s="2">
        <v>4.9363057324840802E-2</v>
      </c>
      <c r="I31" s="2">
        <v>6.3732928679817905E-2</v>
      </c>
      <c r="J31" s="2">
        <v>7.5962910128388003E-2</v>
      </c>
      <c r="K31" s="2">
        <v>3.9111700364600599E-2</v>
      </c>
      <c r="L31" s="2">
        <v>6.7942583732057402E-2</v>
      </c>
      <c r="M31" s="2">
        <v>5.0776583034647504E-3</v>
      </c>
      <c r="N31" s="3">
        <v>0.200071326676177</v>
      </c>
      <c r="O31" s="3">
        <v>0.37123064384678101</v>
      </c>
    </row>
    <row r="32" spans="1:15" x14ac:dyDescent="0.3">
      <c r="A32" s="8" t="s">
        <v>17</v>
      </c>
      <c r="B32" s="2">
        <v>-0.22826086956521699</v>
      </c>
      <c r="C32" s="2">
        <v>2.8169014084507001E-2</v>
      </c>
      <c r="D32" s="2">
        <v>-0.123287671232877</v>
      </c>
      <c r="E32" s="2">
        <v>0.125</v>
      </c>
      <c r="F32" s="2">
        <v>-1.38888888888889E-2</v>
      </c>
      <c r="G32" s="2">
        <v>8.4507042253521097E-2</v>
      </c>
      <c r="H32" s="2">
        <v>1.2987012987013E-2</v>
      </c>
      <c r="I32" s="2">
        <v>0.128205128205128</v>
      </c>
      <c r="J32" s="2">
        <v>7.9545454545454503E-2</v>
      </c>
      <c r="K32" s="2">
        <v>5.2631578947368397E-2</v>
      </c>
      <c r="L32" s="2">
        <v>0.05</v>
      </c>
      <c r="M32" s="2">
        <v>0.38095238095238099</v>
      </c>
      <c r="N32" s="3">
        <v>0.64772727272727304</v>
      </c>
      <c r="O32" s="3">
        <v>0.98630136986301398</v>
      </c>
    </row>
    <row r="33" spans="1:15" x14ac:dyDescent="0.3">
      <c r="A33" s="11" t="s">
        <v>18</v>
      </c>
      <c r="B33" s="3">
        <v>-1.79244647906288E-2</v>
      </c>
      <c r="C33" s="3">
        <v>8.4145944371133308E-3</v>
      </c>
      <c r="D33" s="3">
        <v>6.3390095510009901E-3</v>
      </c>
      <c r="E33" s="3">
        <v>7.3461116271215099E-3</v>
      </c>
      <c r="F33" s="3">
        <v>3.3696563285834E-3</v>
      </c>
      <c r="G33" s="3">
        <v>3.9247464536933403E-2</v>
      </c>
      <c r="H33" s="3">
        <v>3.4437299035369802E-2</v>
      </c>
      <c r="I33" s="3">
        <v>3.5420098846787498E-2</v>
      </c>
      <c r="J33" s="3">
        <v>5.0149352306329803E-2</v>
      </c>
      <c r="K33" s="3">
        <v>3.67628140990824E-2</v>
      </c>
      <c r="L33" s="3">
        <v>4.2269832078749299E-2</v>
      </c>
      <c r="M33" s="3">
        <v>4.72354497354497E-2</v>
      </c>
      <c r="N33" s="3">
        <v>0.18837903964215499</v>
      </c>
      <c r="O33" s="3">
        <v>0.345484517861392</v>
      </c>
    </row>
    <row r="34" spans="1:15" x14ac:dyDescent="0.3">
      <c r="A34" s="15"/>
    </row>
    <row r="35" spans="1:15" x14ac:dyDescent="0.3">
      <c r="A35" s="13" t="s">
        <v>42</v>
      </c>
    </row>
    <row r="36" spans="1:15" x14ac:dyDescent="0.3">
      <c r="A36" s="14" t="s">
        <v>43</v>
      </c>
    </row>
    <row r="37" spans="1:15" x14ac:dyDescent="0.3">
      <c r="A37" s="14" t="s">
        <v>44</v>
      </c>
    </row>
    <row r="38" spans="1:15" x14ac:dyDescent="0.3">
      <c r="A38" s="14" t="s">
        <v>188</v>
      </c>
    </row>
    <row r="39" spans="1:15" x14ac:dyDescent="0.3">
      <c r="A39" s="14" t="s">
        <v>45</v>
      </c>
    </row>
    <row r="40" spans="1:15" x14ac:dyDescent="0.3">
      <c r="A40" s="14" t="s">
        <v>46</v>
      </c>
    </row>
    <row r="41" spans="1:15" x14ac:dyDescent="0.3">
      <c r="A41" s="14" t="s">
        <v>47</v>
      </c>
    </row>
    <row r="42" spans="1:15" x14ac:dyDescent="0.3">
      <c r="A42" s="15"/>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N7"/>
    <mergeCell ref="B17:N17"/>
    <mergeCell ref="B26:M2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189</v>
      </c>
      <c r="B1" s="15"/>
    </row>
    <row r="2" spans="1:15" ht="15.6" x14ac:dyDescent="0.3">
      <c r="A2" s="12" t="s">
        <v>187</v>
      </c>
      <c r="B2" s="15"/>
    </row>
    <row r="3" spans="1:15" ht="15.6" x14ac:dyDescent="0.3">
      <c r="A3" s="12" t="s">
        <v>35</v>
      </c>
      <c r="B3" s="15"/>
    </row>
    <row r="4" spans="1:15" ht="15.6" x14ac:dyDescent="0.3">
      <c r="A4" s="12" t="s">
        <v>55</v>
      </c>
      <c r="B4" s="15"/>
    </row>
    <row r="5" spans="1:15" x14ac:dyDescent="0.3">
      <c r="A5" s="15"/>
      <c r="B5" s="15"/>
    </row>
    <row r="6" spans="1:15" x14ac:dyDescent="0.3">
      <c r="A6" s="16" t="str">
        <f>HYPERLINK("#'Table of contents'!A56",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48</v>
      </c>
      <c r="C9" s="1">
        <v>23211</v>
      </c>
      <c r="D9" s="1">
        <v>23691</v>
      </c>
      <c r="E9" s="1">
        <v>23907</v>
      </c>
      <c r="F9" s="1">
        <v>23719</v>
      </c>
      <c r="G9" s="1">
        <v>22833</v>
      </c>
      <c r="H9" s="1">
        <v>22208</v>
      </c>
      <c r="I9" s="1">
        <v>22237</v>
      </c>
      <c r="J9" s="1">
        <v>22507</v>
      </c>
      <c r="K9" s="1">
        <v>22447</v>
      </c>
      <c r="L9" s="1">
        <v>22726</v>
      </c>
      <c r="M9" s="1">
        <v>22877</v>
      </c>
      <c r="N9" s="1">
        <v>23639</v>
      </c>
      <c r="O9" s="1">
        <v>25229</v>
      </c>
    </row>
    <row r="10" spans="1:15" x14ac:dyDescent="0.3">
      <c r="A10" s="7" t="s">
        <v>13</v>
      </c>
      <c r="B10" s="7" t="s">
        <v>49</v>
      </c>
      <c r="C10" s="1">
        <v>23446</v>
      </c>
      <c r="D10" s="1">
        <v>22091</v>
      </c>
      <c r="E10" s="1">
        <v>22314</v>
      </c>
      <c r="F10" s="1">
        <v>22919</v>
      </c>
      <c r="G10" s="1">
        <v>24128</v>
      </c>
      <c r="H10" s="1">
        <v>24696</v>
      </c>
      <c r="I10" s="1">
        <v>26450</v>
      </c>
      <c r="J10" s="1">
        <v>27661</v>
      </c>
      <c r="K10" s="1">
        <v>29397</v>
      </c>
      <c r="L10" s="1">
        <v>31709</v>
      </c>
      <c r="M10" s="1">
        <v>33482</v>
      </c>
      <c r="N10" s="1">
        <v>35417</v>
      </c>
      <c r="O10" s="1">
        <v>36353</v>
      </c>
    </row>
    <row r="11" spans="1:15" x14ac:dyDescent="0.3">
      <c r="A11" s="7" t="s">
        <v>13</v>
      </c>
      <c r="B11" s="7" t="s">
        <v>50</v>
      </c>
      <c r="C11" s="1">
        <v>2843</v>
      </c>
      <c r="D11" s="1">
        <v>2655</v>
      </c>
      <c r="E11" s="1">
        <v>2630</v>
      </c>
      <c r="F11" s="1">
        <v>2692</v>
      </c>
      <c r="G11" s="1">
        <v>2689</v>
      </c>
      <c r="H11" s="1">
        <v>2831</v>
      </c>
      <c r="I11" s="1">
        <v>3170</v>
      </c>
      <c r="J11" s="1">
        <v>3444</v>
      </c>
      <c r="K11" s="1">
        <v>3719</v>
      </c>
      <c r="L11" s="1">
        <v>4047</v>
      </c>
      <c r="M11" s="1">
        <v>4292</v>
      </c>
      <c r="N11" s="1">
        <v>4535</v>
      </c>
      <c r="O11" s="1">
        <v>4724</v>
      </c>
    </row>
    <row r="12" spans="1:15" x14ac:dyDescent="0.3">
      <c r="A12" s="7" t="s">
        <v>13</v>
      </c>
      <c r="B12" s="7" t="s">
        <v>51</v>
      </c>
      <c r="C12" s="1">
        <v>165</v>
      </c>
      <c r="D12" s="1">
        <v>142</v>
      </c>
      <c r="E12" s="1">
        <v>150</v>
      </c>
      <c r="F12" s="1">
        <v>163</v>
      </c>
      <c r="G12" s="1">
        <v>166</v>
      </c>
      <c r="H12" s="1">
        <v>179</v>
      </c>
      <c r="I12" s="1">
        <v>224</v>
      </c>
      <c r="J12" s="1">
        <v>292</v>
      </c>
      <c r="K12" s="1">
        <v>339</v>
      </c>
      <c r="L12" s="1">
        <v>387</v>
      </c>
      <c r="M12" s="1">
        <v>396</v>
      </c>
      <c r="N12" s="1">
        <v>407</v>
      </c>
      <c r="O12" s="1">
        <v>405</v>
      </c>
    </row>
    <row r="13" spans="1:15" x14ac:dyDescent="0.3">
      <c r="A13" s="7" t="s">
        <v>13</v>
      </c>
      <c r="B13" s="7" t="s">
        <v>52</v>
      </c>
      <c r="C13" s="1">
        <v>2</v>
      </c>
      <c r="D13" s="1">
        <v>2</v>
      </c>
      <c r="E13" s="1">
        <v>2</v>
      </c>
      <c r="F13" s="1">
        <v>3</v>
      </c>
      <c r="G13" s="1">
        <v>4</v>
      </c>
      <c r="H13" s="1">
        <v>5</v>
      </c>
      <c r="I13" s="1">
        <v>6</v>
      </c>
      <c r="J13" s="1">
        <v>6</v>
      </c>
      <c r="K13" s="1">
        <v>6</v>
      </c>
      <c r="L13" s="1">
        <v>13</v>
      </c>
      <c r="M13" s="1">
        <v>10</v>
      </c>
      <c r="N13" s="1">
        <v>9</v>
      </c>
      <c r="O13" s="1">
        <v>15</v>
      </c>
    </row>
    <row r="14" spans="1:15" x14ac:dyDescent="0.3">
      <c r="A14" s="7" t="s">
        <v>13</v>
      </c>
      <c r="B14" s="7" t="s">
        <v>53</v>
      </c>
      <c r="C14" s="1">
        <v>0</v>
      </c>
      <c r="D14" s="1">
        <v>0</v>
      </c>
      <c r="E14" s="1">
        <v>0</v>
      </c>
      <c r="F14" s="1">
        <v>0</v>
      </c>
      <c r="G14" s="1">
        <v>0</v>
      </c>
      <c r="H14" s="1">
        <v>0</v>
      </c>
      <c r="I14" s="1">
        <v>0</v>
      </c>
      <c r="J14" s="1">
        <v>0</v>
      </c>
      <c r="K14" s="1">
        <v>0</v>
      </c>
      <c r="L14" s="1">
        <v>0</v>
      </c>
      <c r="M14" s="1">
        <v>0</v>
      </c>
      <c r="N14" s="1">
        <v>0</v>
      </c>
      <c r="O14" s="1">
        <v>0</v>
      </c>
    </row>
    <row r="15" spans="1:15" x14ac:dyDescent="0.3">
      <c r="A15" s="7" t="s">
        <v>14</v>
      </c>
      <c r="B15" s="7" t="s">
        <v>48</v>
      </c>
      <c r="C15" s="1">
        <v>1130</v>
      </c>
      <c r="D15" s="1">
        <v>1134</v>
      </c>
      <c r="E15" s="1">
        <v>1123</v>
      </c>
      <c r="F15" s="1">
        <v>1077</v>
      </c>
      <c r="G15" s="1">
        <v>1072</v>
      </c>
      <c r="H15" s="1">
        <v>998</v>
      </c>
      <c r="I15" s="1">
        <v>950</v>
      </c>
      <c r="J15" s="1">
        <v>937</v>
      </c>
      <c r="K15" s="1">
        <v>869</v>
      </c>
      <c r="L15" s="1">
        <v>828</v>
      </c>
      <c r="M15" s="1">
        <v>785</v>
      </c>
      <c r="N15" s="1">
        <v>748</v>
      </c>
      <c r="O15" s="1">
        <v>860</v>
      </c>
    </row>
    <row r="16" spans="1:15" x14ac:dyDescent="0.3">
      <c r="A16" s="7" t="s">
        <v>14</v>
      </c>
      <c r="B16" s="7" t="s">
        <v>49</v>
      </c>
      <c r="C16" s="1">
        <v>578</v>
      </c>
      <c r="D16" s="1">
        <v>532</v>
      </c>
      <c r="E16" s="1">
        <v>572</v>
      </c>
      <c r="F16" s="1">
        <v>608</v>
      </c>
      <c r="G16" s="1">
        <v>638</v>
      </c>
      <c r="H16" s="1">
        <v>743</v>
      </c>
      <c r="I16" s="1">
        <v>795</v>
      </c>
      <c r="J16" s="1">
        <v>897</v>
      </c>
      <c r="K16" s="1">
        <v>973</v>
      </c>
      <c r="L16" s="1">
        <v>1015</v>
      </c>
      <c r="M16" s="1">
        <v>1061</v>
      </c>
      <c r="N16" s="1">
        <v>1060</v>
      </c>
      <c r="O16" s="1">
        <v>1167</v>
      </c>
    </row>
    <row r="17" spans="1:15" x14ac:dyDescent="0.3">
      <c r="A17" s="7" t="s">
        <v>14</v>
      </c>
      <c r="B17" s="7" t="s">
        <v>50</v>
      </c>
      <c r="C17" s="1">
        <v>26</v>
      </c>
      <c r="D17" s="1">
        <v>29</v>
      </c>
      <c r="E17" s="1">
        <v>24</v>
      </c>
      <c r="F17" s="1">
        <v>17</v>
      </c>
      <c r="G17" s="1">
        <v>22</v>
      </c>
      <c r="H17" s="1">
        <v>29</v>
      </c>
      <c r="I17" s="1">
        <v>36</v>
      </c>
      <c r="J17" s="1">
        <v>44</v>
      </c>
      <c r="K17" s="1">
        <v>55</v>
      </c>
      <c r="L17" s="1">
        <v>63</v>
      </c>
      <c r="M17" s="1">
        <v>73</v>
      </c>
      <c r="N17" s="1">
        <v>81</v>
      </c>
      <c r="O17" s="1">
        <v>100</v>
      </c>
    </row>
    <row r="18" spans="1:15" x14ac:dyDescent="0.3">
      <c r="A18" s="7" t="s">
        <v>14</v>
      </c>
      <c r="B18" s="7" t="s">
        <v>51</v>
      </c>
      <c r="C18" s="1">
        <v>1</v>
      </c>
      <c r="D18" s="1">
        <v>0</v>
      </c>
      <c r="E18" s="1">
        <v>2</v>
      </c>
      <c r="F18" s="1">
        <v>0</v>
      </c>
      <c r="G18" s="1">
        <v>0</v>
      </c>
      <c r="H18" s="1">
        <v>0</v>
      </c>
      <c r="I18" s="1">
        <v>1</v>
      </c>
      <c r="J18" s="1">
        <v>2</v>
      </c>
      <c r="K18" s="1">
        <v>3</v>
      </c>
      <c r="L18" s="1">
        <v>5</v>
      </c>
      <c r="M18" s="1">
        <v>6</v>
      </c>
      <c r="N18" s="1">
        <v>6</v>
      </c>
      <c r="O18" s="1">
        <v>10</v>
      </c>
    </row>
    <row r="19" spans="1:15" x14ac:dyDescent="0.3">
      <c r="A19" s="7" t="s">
        <v>14</v>
      </c>
      <c r="B19" s="7" t="s">
        <v>52</v>
      </c>
      <c r="C19" s="1">
        <v>0</v>
      </c>
      <c r="D19" s="1">
        <v>0</v>
      </c>
      <c r="E19" s="1">
        <v>0</v>
      </c>
      <c r="F19" s="1">
        <v>0</v>
      </c>
      <c r="G19" s="1">
        <v>0</v>
      </c>
      <c r="H19" s="1">
        <v>0</v>
      </c>
      <c r="I19" s="1">
        <v>0</v>
      </c>
      <c r="J19" s="1">
        <v>0</v>
      </c>
      <c r="K19" s="1">
        <v>1</v>
      </c>
      <c r="L19" s="1">
        <v>1</v>
      </c>
      <c r="M19" s="1">
        <v>1</v>
      </c>
      <c r="N19" s="1">
        <v>0</v>
      </c>
      <c r="O19" s="1">
        <v>1</v>
      </c>
    </row>
    <row r="20" spans="1:15" x14ac:dyDescent="0.3">
      <c r="A20" s="7" t="s">
        <v>14</v>
      </c>
      <c r="B20" s="7" t="s">
        <v>53</v>
      </c>
      <c r="C20" s="1">
        <v>0</v>
      </c>
      <c r="D20" s="1">
        <v>0</v>
      </c>
      <c r="E20" s="1">
        <v>0</v>
      </c>
      <c r="F20" s="1">
        <v>0</v>
      </c>
      <c r="G20" s="1">
        <v>0</v>
      </c>
      <c r="H20" s="1">
        <v>0</v>
      </c>
      <c r="I20" s="1">
        <v>0</v>
      </c>
      <c r="J20" s="1">
        <v>0</v>
      </c>
      <c r="K20" s="1">
        <v>0</v>
      </c>
      <c r="L20" s="1">
        <v>0</v>
      </c>
      <c r="M20" s="1">
        <v>0</v>
      </c>
      <c r="N20" s="1">
        <v>0</v>
      </c>
      <c r="O20" s="1">
        <v>0</v>
      </c>
    </row>
    <row r="21" spans="1:15" x14ac:dyDescent="0.3">
      <c r="A21" s="7" t="s">
        <v>15</v>
      </c>
      <c r="B21" s="7" t="s">
        <v>48</v>
      </c>
      <c r="C21" s="1">
        <v>2980</v>
      </c>
      <c r="D21" s="1">
        <v>3104</v>
      </c>
      <c r="E21" s="1">
        <v>3173</v>
      </c>
      <c r="F21" s="1">
        <v>3087</v>
      </c>
      <c r="G21" s="1">
        <v>3076</v>
      </c>
      <c r="H21" s="1">
        <v>3035</v>
      </c>
      <c r="I21" s="1">
        <v>2985</v>
      </c>
      <c r="J21" s="1">
        <v>2889</v>
      </c>
      <c r="K21" s="1">
        <v>2841</v>
      </c>
      <c r="L21" s="1">
        <v>2877</v>
      </c>
      <c r="M21" s="1">
        <v>2953</v>
      </c>
      <c r="N21" s="1">
        <v>2832</v>
      </c>
      <c r="O21" s="1">
        <v>2851</v>
      </c>
    </row>
    <row r="22" spans="1:15" x14ac:dyDescent="0.3">
      <c r="A22" s="7" t="s">
        <v>15</v>
      </c>
      <c r="B22" s="7" t="s">
        <v>49</v>
      </c>
      <c r="C22" s="1">
        <v>2256</v>
      </c>
      <c r="D22" s="1">
        <v>2176</v>
      </c>
      <c r="E22" s="1">
        <v>2180</v>
      </c>
      <c r="F22" s="1">
        <v>2219</v>
      </c>
      <c r="G22" s="1">
        <v>2323</v>
      </c>
      <c r="H22" s="1">
        <v>2415</v>
      </c>
      <c r="I22" s="1">
        <v>2500</v>
      </c>
      <c r="J22" s="1">
        <v>2675</v>
      </c>
      <c r="K22" s="1">
        <v>2775</v>
      </c>
      <c r="L22" s="1">
        <v>2874</v>
      </c>
      <c r="M22" s="1">
        <v>3036</v>
      </c>
      <c r="N22" s="1">
        <v>3081</v>
      </c>
      <c r="O22" s="1">
        <v>3557</v>
      </c>
    </row>
    <row r="23" spans="1:15" x14ac:dyDescent="0.3">
      <c r="A23" s="7" t="s">
        <v>15</v>
      </c>
      <c r="B23" s="7" t="s">
        <v>50</v>
      </c>
      <c r="C23" s="1">
        <v>225</v>
      </c>
      <c r="D23" s="1">
        <v>224</v>
      </c>
      <c r="E23" s="1">
        <v>228</v>
      </c>
      <c r="F23" s="1">
        <v>237</v>
      </c>
      <c r="G23" s="1">
        <v>238</v>
      </c>
      <c r="H23" s="1">
        <v>208</v>
      </c>
      <c r="I23" s="1">
        <v>237</v>
      </c>
      <c r="J23" s="1">
        <v>254</v>
      </c>
      <c r="K23" s="1">
        <v>280</v>
      </c>
      <c r="L23" s="1">
        <v>275</v>
      </c>
      <c r="M23" s="1">
        <v>298</v>
      </c>
      <c r="N23" s="1">
        <v>303</v>
      </c>
      <c r="O23" s="1">
        <v>366</v>
      </c>
    </row>
    <row r="24" spans="1:15" x14ac:dyDescent="0.3">
      <c r="A24" s="7" t="s">
        <v>15</v>
      </c>
      <c r="B24" s="7" t="s">
        <v>51</v>
      </c>
      <c r="C24" s="1">
        <v>12</v>
      </c>
      <c r="D24" s="1">
        <v>13</v>
      </c>
      <c r="E24" s="1">
        <v>10</v>
      </c>
      <c r="F24" s="1">
        <v>9</v>
      </c>
      <c r="G24" s="1">
        <v>13</v>
      </c>
      <c r="H24" s="1">
        <v>17</v>
      </c>
      <c r="I24" s="1">
        <v>20</v>
      </c>
      <c r="J24" s="1">
        <v>19</v>
      </c>
      <c r="K24" s="1">
        <v>23</v>
      </c>
      <c r="L24" s="1">
        <v>28</v>
      </c>
      <c r="M24" s="1">
        <v>28</v>
      </c>
      <c r="N24" s="1">
        <v>29</v>
      </c>
      <c r="O24" s="1">
        <v>23</v>
      </c>
    </row>
    <row r="25" spans="1:15" x14ac:dyDescent="0.3">
      <c r="A25" s="7" t="s">
        <v>15</v>
      </c>
      <c r="B25" s="7" t="s">
        <v>52</v>
      </c>
      <c r="C25" s="1">
        <v>0</v>
      </c>
      <c r="D25" s="1">
        <v>1</v>
      </c>
      <c r="E25" s="1">
        <v>0</v>
      </c>
      <c r="F25" s="1">
        <v>0</v>
      </c>
      <c r="G25" s="1">
        <v>0</v>
      </c>
      <c r="H25" s="1">
        <v>0</v>
      </c>
      <c r="I25" s="1">
        <v>0</v>
      </c>
      <c r="J25" s="1">
        <v>1</v>
      </c>
      <c r="K25" s="1">
        <v>1</v>
      </c>
      <c r="L25" s="1">
        <v>2</v>
      </c>
      <c r="M25" s="1">
        <v>1</v>
      </c>
      <c r="N25" s="1">
        <v>0</v>
      </c>
      <c r="O25" s="1">
        <v>0</v>
      </c>
    </row>
    <row r="26" spans="1:15" x14ac:dyDescent="0.3">
      <c r="A26" s="7" t="s">
        <v>15</v>
      </c>
      <c r="B26" s="7" t="s">
        <v>53</v>
      </c>
      <c r="C26" s="1">
        <v>0</v>
      </c>
      <c r="D26" s="1">
        <v>0</v>
      </c>
      <c r="E26" s="1">
        <v>0</v>
      </c>
      <c r="F26" s="1">
        <v>0</v>
      </c>
      <c r="G26" s="1">
        <v>0</v>
      </c>
      <c r="H26" s="1">
        <v>0</v>
      </c>
      <c r="I26" s="1">
        <v>0</v>
      </c>
      <c r="J26" s="1">
        <v>0</v>
      </c>
      <c r="K26" s="1">
        <v>0</v>
      </c>
      <c r="L26" s="1">
        <v>0</v>
      </c>
      <c r="M26" s="1">
        <v>0</v>
      </c>
      <c r="N26" s="1">
        <v>0</v>
      </c>
      <c r="O26" s="1">
        <v>0</v>
      </c>
    </row>
    <row r="27" spans="1:15" x14ac:dyDescent="0.3">
      <c r="A27" s="7" t="s">
        <v>16</v>
      </c>
      <c r="B27" s="7" t="s">
        <v>48</v>
      </c>
      <c r="C27" s="1">
        <v>1204</v>
      </c>
      <c r="D27" s="1">
        <v>1296</v>
      </c>
      <c r="E27" s="1">
        <v>1229</v>
      </c>
      <c r="F27" s="1">
        <v>1179</v>
      </c>
      <c r="G27" s="1">
        <v>1141</v>
      </c>
      <c r="H27" s="1">
        <v>1170</v>
      </c>
      <c r="I27" s="1">
        <v>1178</v>
      </c>
      <c r="J27" s="1">
        <v>1160</v>
      </c>
      <c r="K27" s="1">
        <v>1162</v>
      </c>
      <c r="L27" s="1">
        <v>1178</v>
      </c>
      <c r="M27" s="1">
        <v>1191</v>
      </c>
      <c r="N27" s="1">
        <v>1235</v>
      </c>
      <c r="O27" s="1">
        <v>1270</v>
      </c>
    </row>
    <row r="28" spans="1:15" x14ac:dyDescent="0.3">
      <c r="A28" s="7" t="s">
        <v>16</v>
      </c>
      <c r="B28" s="7" t="s">
        <v>49</v>
      </c>
      <c r="C28" s="1">
        <v>1105</v>
      </c>
      <c r="D28" s="1">
        <v>1053</v>
      </c>
      <c r="E28" s="1">
        <v>1105</v>
      </c>
      <c r="F28" s="1">
        <v>1105</v>
      </c>
      <c r="G28" s="1">
        <v>1115</v>
      </c>
      <c r="H28" s="1">
        <v>1105</v>
      </c>
      <c r="I28" s="1">
        <v>1182</v>
      </c>
      <c r="J28" s="1">
        <v>1319</v>
      </c>
      <c r="K28" s="1">
        <v>1434</v>
      </c>
      <c r="L28" s="1">
        <v>1606</v>
      </c>
      <c r="M28" s="1">
        <v>1703</v>
      </c>
      <c r="N28" s="1">
        <v>1839</v>
      </c>
      <c r="O28" s="1">
        <v>1831</v>
      </c>
    </row>
    <row r="29" spans="1:15" x14ac:dyDescent="0.3">
      <c r="A29" s="7" t="s">
        <v>16</v>
      </c>
      <c r="B29" s="7" t="s">
        <v>50</v>
      </c>
      <c r="C29" s="1">
        <v>134</v>
      </c>
      <c r="D29" s="1">
        <v>126</v>
      </c>
      <c r="E29" s="1">
        <v>106</v>
      </c>
      <c r="F29" s="1">
        <v>104</v>
      </c>
      <c r="G29" s="1">
        <v>113</v>
      </c>
      <c r="H29" s="1">
        <v>134</v>
      </c>
      <c r="I29" s="1">
        <v>145</v>
      </c>
      <c r="J29" s="1">
        <v>147</v>
      </c>
      <c r="K29" s="1">
        <v>194</v>
      </c>
      <c r="L29" s="1">
        <v>213</v>
      </c>
      <c r="M29" s="1">
        <v>225</v>
      </c>
      <c r="N29" s="1">
        <v>254</v>
      </c>
      <c r="O29" s="1">
        <v>242</v>
      </c>
    </row>
    <row r="30" spans="1:15" x14ac:dyDescent="0.3">
      <c r="A30" s="7" t="s">
        <v>16</v>
      </c>
      <c r="B30" s="7" t="s">
        <v>51</v>
      </c>
      <c r="C30" s="1">
        <v>6</v>
      </c>
      <c r="D30" s="1">
        <v>11</v>
      </c>
      <c r="E30" s="1">
        <v>14</v>
      </c>
      <c r="F30" s="1">
        <v>13</v>
      </c>
      <c r="G30" s="1">
        <v>7</v>
      </c>
      <c r="H30" s="1">
        <v>7</v>
      </c>
      <c r="I30" s="1">
        <v>7</v>
      </c>
      <c r="J30" s="1">
        <v>10</v>
      </c>
      <c r="K30" s="1">
        <v>14</v>
      </c>
      <c r="L30" s="1">
        <v>20</v>
      </c>
      <c r="M30" s="1">
        <v>16</v>
      </c>
      <c r="N30" s="1">
        <v>19</v>
      </c>
      <c r="O30" s="1">
        <v>21</v>
      </c>
    </row>
    <row r="31" spans="1:15" x14ac:dyDescent="0.3">
      <c r="A31" s="7" t="s">
        <v>16</v>
      </c>
      <c r="B31" s="7" t="s">
        <v>52</v>
      </c>
      <c r="C31" s="1">
        <v>0</v>
      </c>
      <c r="D31" s="1">
        <v>0</v>
      </c>
      <c r="E31" s="1">
        <v>0</v>
      </c>
      <c r="F31" s="1">
        <v>0</v>
      </c>
      <c r="G31" s="1">
        <v>0</v>
      </c>
      <c r="H31" s="1">
        <v>0</v>
      </c>
      <c r="I31" s="1">
        <v>0</v>
      </c>
      <c r="J31" s="1">
        <v>0</v>
      </c>
      <c r="K31" s="1">
        <v>0</v>
      </c>
      <c r="L31" s="1">
        <v>0</v>
      </c>
      <c r="M31" s="1">
        <v>0</v>
      </c>
      <c r="N31" s="1">
        <v>1</v>
      </c>
      <c r="O31" s="1">
        <v>1</v>
      </c>
    </row>
    <row r="32" spans="1:15" x14ac:dyDescent="0.3">
      <c r="A32" s="7" t="s">
        <v>16</v>
      </c>
      <c r="B32" s="7" t="s">
        <v>53</v>
      </c>
      <c r="C32" s="1">
        <v>0</v>
      </c>
      <c r="D32" s="1">
        <v>0</v>
      </c>
      <c r="E32" s="1">
        <v>0</v>
      </c>
      <c r="F32" s="1">
        <v>0</v>
      </c>
      <c r="G32" s="1">
        <v>0</v>
      </c>
      <c r="H32" s="1">
        <v>0</v>
      </c>
      <c r="I32" s="1">
        <v>0</v>
      </c>
      <c r="J32" s="1">
        <v>0</v>
      </c>
      <c r="K32" s="1">
        <v>0</v>
      </c>
      <c r="L32" s="1">
        <v>0</v>
      </c>
      <c r="M32" s="1">
        <v>0</v>
      </c>
      <c r="N32" s="1">
        <v>0</v>
      </c>
      <c r="O32" s="1">
        <v>0</v>
      </c>
    </row>
    <row r="33" spans="1:15" x14ac:dyDescent="0.3">
      <c r="A33" s="7" t="s">
        <v>17</v>
      </c>
      <c r="B33" s="7" t="s">
        <v>48</v>
      </c>
      <c r="C33" s="1">
        <v>46</v>
      </c>
      <c r="D33" s="1">
        <v>49</v>
      </c>
      <c r="E33" s="1">
        <v>49</v>
      </c>
      <c r="F33" s="1">
        <v>49</v>
      </c>
      <c r="G33" s="1">
        <v>51</v>
      </c>
      <c r="H33" s="1">
        <v>45</v>
      </c>
      <c r="I33" s="1">
        <v>49</v>
      </c>
      <c r="J33" s="1">
        <v>52</v>
      </c>
      <c r="K33" s="1">
        <v>56</v>
      </c>
      <c r="L33" s="1">
        <v>45</v>
      </c>
      <c r="M33" s="1">
        <v>56</v>
      </c>
      <c r="N33" s="1">
        <v>65</v>
      </c>
      <c r="O33" s="1">
        <v>75</v>
      </c>
    </row>
    <row r="34" spans="1:15" x14ac:dyDescent="0.3">
      <c r="A34" s="7" t="s">
        <v>17</v>
      </c>
      <c r="B34" s="7" t="s">
        <v>49</v>
      </c>
      <c r="C34" s="1">
        <v>40</v>
      </c>
      <c r="D34" s="1">
        <v>20</v>
      </c>
      <c r="E34" s="1">
        <v>20</v>
      </c>
      <c r="F34" s="1">
        <v>12</v>
      </c>
      <c r="G34" s="1">
        <v>18</v>
      </c>
      <c r="H34" s="1">
        <v>25</v>
      </c>
      <c r="I34" s="1">
        <v>27</v>
      </c>
      <c r="J34" s="1">
        <v>23</v>
      </c>
      <c r="K34" s="1">
        <v>25</v>
      </c>
      <c r="L34" s="1">
        <v>42</v>
      </c>
      <c r="M34" s="1">
        <v>34</v>
      </c>
      <c r="N34" s="1">
        <v>36</v>
      </c>
      <c r="O34" s="1">
        <v>60</v>
      </c>
    </row>
    <row r="35" spans="1:15" x14ac:dyDescent="0.3">
      <c r="A35" s="7" t="s">
        <v>17</v>
      </c>
      <c r="B35" s="7" t="s">
        <v>50</v>
      </c>
      <c r="C35" s="1">
        <v>6</v>
      </c>
      <c r="D35" s="1">
        <v>2</v>
      </c>
      <c r="E35" s="1">
        <v>4</v>
      </c>
      <c r="F35" s="1">
        <v>3</v>
      </c>
      <c r="G35" s="1">
        <v>3</v>
      </c>
      <c r="H35" s="1">
        <v>1</v>
      </c>
      <c r="I35" s="1">
        <v>1</v>
      </c>
      <c r="J35" s="1">
        <v>3</v>
      </c>
      <c r="K35" s="1">
        <v>6</v>
      </c>
      <c r="L35" s="1">
        <v>8</v>
      </c>
      <c r="M35" s="1">
        <v>9</v>
      </c>
      <c r="N35" s="1">
        <v>4</v>
      </c>
      <c r="O35" s="1">
        <v>9</v>
      </c>
    </row>
    <row r="36" spans="1:15" x14ac:dyDescent="0.3">
      <c r="A36" s="7" t="s">
        <v>17</v>
      </c>
      <c r="B36" s="7" t="s">
        <v>51</v>
      </c>
      <c r="C36" s="1">
        <v>0</v>
      </c>
      <c r="D36" s="1">
        <v>0</v>
      </c>
      <c r="E36" s="1">
        <v>0</v>
      </c>
      <c r="F36" s="1">
        <v>0</v>
      </c>
      <c r="G36" s="1">
        <v>0</v>
      </c>
      <c r="H36" s="1">
        <v>0</v>
      </c>
      <c r="I36" s="1">
        <v>0</v>
      </c>
      <c r="J36" s="1">
        <v>0</v>
      </c>
      <c r="K36" s="1">
        <v>1</v>
      </c>
      <c r="L36" s="1">
        <v>0</v>
      </c>
      <c r="M36" s="1">
        <v>1</v>
      </c>
      <c r="N36" s="1">
        <v>0</v>
      </c>
      <c r="O36" s="1">
        <v>1</v>
      </c>
    </row>
    <row r="37" spans="1:15" x14ac:dyDescent="0.3">
      <c r="A37" s="7" t="s">
        <v>17</v>
      </c>
      <c r="B37" s="7" t="s">
        <v>52</v>
      </c>
      <c r="C37" s="1">
        <v>0</v>
      </c>
      <c r="D37" s="1">
        <v>0</v>
      </c>
      <c r="E37" s="1">
        <v>0</v>
      </c>
      <c r="F37" s="1">
        <v>0</v>
      </c>
      <c r="G37" s="1">
        <v>0</v>
      </c>
      <c r="H37" s="1">
        <v>0</v>
      </c>
      <c r="I37" s="1">
        <v>0</v>
      </c>
      <c r="J37" s="1">
        <v>0</v>
      </c>
      <c r="K37" s="1">
        <v>0</v>
      </c>
      <c r="L37" s="1">
        <v>0</v>
      </c>
      <c r="M37" s="1">
        <v>0</v>
      </c>
      <c r="N37" s="1">
        <v>0</v>
      </c>
      <c r="O37" s="1">
        <v>0</v>
      </c>
    </row>
    <row r="38" spans="1:15" x14ac:dyDescent="0.3">
      <c r="A38" s="7" t="s">
        <v>17</v>
      </c>
      <c r="B38" s="7" t="s">
        <v>53</v>
      </c>
      <c r="C38" s="1">
        <v>0</v>
      </c>
      <c r="D38" s="1">
        <v>0</v>
      </c>
      <c r="E38" s="1">
        <v>0</v>
      </c>
      <c r="F38" s="1">
        <v>0</v>
      </c>
      <c r="G38" s="1">
        <v>0</v>
      </c>
      <c r="H38" s="1">
        <v>0</v>
      </c>
      <c r="I38" s="1">
        <v>0</v>
      </c>
      <c r="J38" s="1">
        <v>0</v>
      </c>
      <c r="K38" s="1">
        <v>0</v>
      </c>
      <c r="L38" s="1">
        <v>0</v>
      </c>
      <c r="M38" s="1">
        <v>0</v>
      </c>
      <c r="N38" s="1">
        <v>0</v>
      </c>
      <c r="O38" s="1">
        <v>0</v>
      </c>
    </row>
    <row r="39" spans="1:15" x14ac:dyDescent="0.3">
      <c r="A39" s="10" t="s">
        <v>18</v>
      </c>
      <c r="B39" s="10" t="s">
        <v>18</v>
      </c>
      <c r="C39" s="5">
        <v>59416</v>
      </c>
      <c r="D39" s="5">
        <v>58351</v>
      </c>
      <c r="E39" s="5">
        <v>58842</v>
      </c>
      <c r="F39" s="5">
        <v>59215</v>
      </c>
      <c r="G39" s="5">
        <v>59650</v>
      </c>
      <c r="H39" s="5">
        <v>59851</v>
      </c>
      <c r="I39" s="5">
        <v>62200</v>
      </c>
      <c r="J39" s="5">
        <v>64342</v>
      </c>
      <c r="K39" s="5">
        <v>66621</v>
      </c>
      <c r="L39" s="5">
        <v>69962</v>
      </c>
      <c r="M39" s="5">
        <v>72534</v>
      </c>
      <c r="N39" s="5">
        <v>75600</v>
      </c>
      <c r="O39" s="5">
        <v>79171</v>
      </c>
    </row>
    <row r="40" spans="1:15" x14ac:dyDescent="0.3">
      <c r="A40" s="15"/>
      <c r="B40" s="15"/>
    </row>
    <row r="41" spans="1:15" x14ac:dyDescent="0.3">
      <c r="A41" s="15"/>
      <c r="B41" s="15"/>
    </row>
    <row r="42" spans="1:15" x14ac:dyDescent="0.3">
      <c r="A42" s="15"/>
      <c r="B42" s="15"/>
      <c r="C42" s="18" t="s">
        <v>37</v>
      </c>
      <c r="D42" s="19"/>
      <c r="E42" s="19"/>
      <c r="F42" s="19"/>
      <c r="G42" s="19"/>
      <c r="H42" s="19"/>
      <c r="I42" s="19"/>
      <c r="J42" s="19"/>
      <c r="K42" s="19"/>
      <c r="L42" s="19"/>
      <c r="M42" s="19"/>
      <c r="N42" s="19"/>
      <c r="O42" s="19"/>
    </row>
    <row r="43" spans="1:15" x14ac:dyDescent="0.3">
      <c r="A43" s="9" t="s">
        <v>41</v>
      </c>
      <c r="B43" s="9" t="s">
        <v>41</v>
      </c>
      <c r="C43" s="4" t="s">
        <v>0</v>
      </c>
      <c r="D43" s="4" t="s">
        <v>1</v>
      </c>
      <c r="E43" s="4" t="s">
        <v>2</v>
      </c>
      <c r="F43" s="4" t="s">
        <v>3</v>
      </c>
      <c r="G43" s="4" t="s">
        <v>4</v>
      </c>
      <c r="H43" s="4" t="s">
        <v>5</v>
      </c>
      <c r="I43" s="4" t="s">
        <v>6</v>
      </c>
      <c r="J43" s="4" t="s">
        <v>7</v>
      </c>
      <c r="K43" s="4" t="s">
        <v>8</v>
      </c>
      <c r="L43" s="4" t="s">
        <v>9</v>
      </c>
      <c r="M43" s="4" t="s">
        <v>10</v>
      </c>
      <c r="N43" s="4" t="s">
        <v>11</v>
      </c>
      <c r="O43" s="4" t="s">
        <v>12</v>
      </c>
    </row>
    <row r="44" spans="1:15" x14ac:dyDescent="0.3">
      <c r="A44" s="8" t="s">
        <v>13</v>
      </c>
      <c r="B44" s="8" t="s">
        <v>48</v>
      </c>
      <c r="C44" s="2">
        <v>0.46733243401051</v>
      </c>
      <c r="D44" s="2">
        <v>0.48765978468948801</v>
      </c>
      <c r="E44" s="2">
        <v>0.48786808970879297</v>
      </c>
      <c r="F44" s="2">
        <v>0.47921044124777801</v>
      </c>
      <c r="G44" s="2">
        <v>0.45830991569650698</v>
      </c>
      <c r="H44" s="2">
        <v>0.44488070674492702</v>
      </c>
      <c r="I44" s="2">
        <v>0.426920344807726</v>
      </c>
      <c r="J44" s="2">
        <v>0.41749211649044699</v>
      </c>
      <c r="K44" s="2">
        <v>0.40149889103527198</v>
      </c>
      <c r="L44" s="2">
        <v>0.38595835739275203</v>
      </c>
      <c r="M44" s="2">
        <v>0.37468267356732199</v>
      </c>
      <c r="N44" s="2">
        <v>0.36931898073648201</v>
      </c>
      <c r="O44" s="2">
        <v>0.37809849234181597</v>
      </c>
    </row>
    <row r="45" spans="1:15" x14ac:dyDescent="0.3">
      <c r="A45" s="8" t="s">
        <v>13</v>
      </c>
      <c r="B45" s="8" t="s">
        <v>49</v>
      </c>
      <c r="C45" s="2">
        <v>0.47206394587955802</v>
      </c>
      <c r="D45" s="2">
        <v>0.45472509828945501</v>
      </c>
      <c r="E45" s="2">
        <v>0.455359875925964</v>
      </c>
      <c r="F45" s="2">
        <v>0.46304751899143398</v>
      </c>
      <c r="G45" s="2">
        <v>0.48430349257326399</v>
      </c>
      <c r="H45" s="2">
        <v>0.49472144874696999</v>
      </c>
      <c r="I45" s="2">
        <v>0.50780425058075895</v>
      </c>
      <c r="J45" s="2">
        <v>0.51309590057503296</v>
      </c>
      <c r="K45" s="2">
        <v>0.52581025971238504</v>
      </c>
      <c r="L45" s="2">
        <v>0.53851771339288701</v>
      </c>
      <c r="M45" s="2">
        <v>0.54837283194392095</v>
      </c>
      <c r="N45" s="2">
        <v>0.55333010451981801</v>
      </c>
      <c r="O45" s="2">
        <v>0.54481011899409504</v>
      </c>
    </row>
    <row r="46" spans="1:15" x14ac:dyDescent="0.3">
      <c r="A46" s="8" t="s">
        <v>13</v>
      </c>
      <c r="B46" s="8" t="s">
        <v>50</v>
      </c>
      <c r="C46" s="2">
        <v>5.7241226568949199E-2</v>
      </c>
      <c r="D46" s="2">
        <v>5.46509952450547E-2</v>
      </c>
      <c r="E46" s="2">
        <v>5.36701834581556E-2</v>
      </c>
      <c r="F46" s="2">
        <v>5.43882333925974E-2</v>
      </c>
      <c r="G46" s="2">
        <v>5.3974307507025303E-2</v>
      </c>
      <c r="H46" s="2">
        <v>5.6711873234640102E-2</v>
      </c>
      <c r="I46" s="2">
        <v>6.0859715476030501E-2</v>
      </c>
      <c r="J46" s="2">
        <v>6.3884251530328298E-2</v>
      </c>
      <c r="K46" s="2">
        <v>6.6519997138155498E-2</v>
      </c>
      <c r="L46" s="2">
        <v>6.8730681702387803E-2</v>
      </c>
      <c r="M46" s="2">
        <v>7.0294970273678703E-2</v>
      </c>
      <c r="N46" s="2">
        <v>7.0851625603449597E-2</v>
      </c>
      <c r="O46" s="2">
        <v>7.0796990678296298E-2</v>
      </c>
    </row>
    <row r="47" spans="1:15" x14ac:dyDescent="0.3">
      <c r="A47" s="8" t="s">
        <v>13</v>
      </c>
      <c r="B47" s="8" t="s">
        <v>51</v>
      </c>
      <c r="C47" s="2">
        <v>3.32212535486339E-3</v>
      </c>
      <c r="D47" s="2">
        <v>2.9229534180029199E-3</v>
      </c>
      <c r="E47" s="2">
        <v>3.0610370793624901E-3</v>
      </c>
      <c r="F47" s="2">
        <v>3.2931954097300798E-3</v>
      </c>
      <c r="G47" s="2">
        <v>3.33199518265757E-3</v>
      </c>
      <c r="H47" s="2">
        <v>3.58580901059717E-3</v>
      </c>
      <c r="I47" s="2">
        <v>4.30049724499395E-3</v>
      </c>
      <c r="J47" s="2">
        <v>5.4164347987386398E-3</v>
      </c>
      <c r="K47" s="2">
        <v>6.0635329469843303E-3</v>
      </c>
      <c r="L47" s="2">
        <v>6.57246696783397E-3</v>
      </c>
      <c r="M47" s="2">
        <v>6.48574283046989E-3</v>
      </c>
      <c r="N47" s="2">
        <v>6.3586795194275599E-3</v>
      </c>
      <c r="O47" s="2">
        <v>6.0695980577286203E-3</v>
      </c>
    </row>
    <row r="48" spans="1:15" x14ac:dyDescent="0.3">
      <c r="A48" s="8" t="s">
        <v>13</v>
      </c>
      <c r="B48" s="8" t="s">
        <v>52</v>
      </c>
      <c r="C48" s="2">
        <v>4.0268186119556197E-5</v>
      </c>
      <c r="D48" s="2">
        <v>4.1168358000041202E-5</v>
      </c>
      <c r="E48" s="2">
        <v>4.0813827724833197E-5</v>
      </c>
      <c r="F48" s="2">
        <v>6.0610958461289797E-5</v>
      </c>
      <c r="G48" s="2">
        <v>8.0289040545965501E-5</v>
      </c>
      <c r="H48" s="2">
        <v>1.0016226286584301E-4</v>
      </c>
      <c r="I48" s="2">
        <v>1.15191890490909E-4</v>
      </c>
      <c r="J48" s="2">
        <v>1.11296605453534E-4</v>
      </c>
      <c r="K48" s="2">
        <v>1.07319167203263E-4</v>
      </c>
      <c r="L48" s="2">
        <v>2.2078054413912599E-4</v>
      </c>
      <c r="M48" s="2">
        <v>1.6378138460782499E-4</v>
      </c>
      <c r="N48" s="2">
        <v>1.4060962082272299E-4</v>
      </c>
      <c r="O48" s="2">
        <v>2.2479992806402301E-4</v>
      </c>
    </row>
    <row r="49" spans="1:15" x14ac:dyDescent="0.3">
      <c r="A49" s="8" t="s">
        <v>13</v>
      </c>
      <c r="B49" s="8" t="s">
        <v>53</v>
      </c>
      <c r="C49" s="2">
        <v>0</v>
      </c>
      <c r="D49" s="2">
        <v>0</v>
      </c>
      <c r="E49" s="2">
        <v>0</v>
      </c>
      <c r="F49" s="2">
        <v>0</v>
      </c>
      <c r="G49" s="2">
        <v>0</v>
      </c>
      <c r="H49" s="2">
        <v>0</v>
      </c>
      <c r="I49" s="2">
        <v>0</v>
      </c>
      <c r="J49" s="2">
        <v>0</v>
      </c>
      <c r="K49" s="2">
        <v>0</v>
      </c>
      <c r="L49" s="2">
        <v>0</v>
      </c>
      <c r="M49" s="2">
        <v>0</v>
      </c>
      <c r="N49" s="2">
        <v>0</v>
      </c>
      <c r="O49" s="2">
        <v>0</v>
      </c>
    </row>
    <row r="50" spans="1:15" x14ac:dyDescent="0.3">
      <c r="A50" s="8" t="s">
        <v>14</v>
      </c>
      <c r="B50" s="8" t="s">
        <v>48</v>
      </c>
      <c r="C50" s="2">
        <v>0.65129682997118199</v>
      </c>
      <c r="D50" s="2">
        <v>0.66902654867256595</v>
      </c>
      <c r="E50" s="2">
        <v>0.65252760023242296</v>
      </c>
      <c r="F50" s="2">
        <v>0.63278495887191499</v>
      </c>
      <c r="G50" s="2">
        <v>0.61893764434180099</v>
      </c>
      <c r="H50" s="2">
        <v>0.56384180790960403</v>
      </c>
      <c r="I50" s="2">
        <v>0.53310886644220001</v>
      </c>
      <c r="J50" s="2">
        <v>0.498404255319149</v>
      </c>
      <c r="K50" s="2">
        <v>0.45712782745923197</v>
      </c>
      <c r="L50" s="2">
        <v>0.43305439330543899</v>
      </c>
      <c r="M50" s="2">
        <v>0.40758047767393601</v>
      </c>
      <c r="N50" s="2">
        <v>0.39472295514511901</v>
      </c>
      <c r="O50" s="2">
        <v>0.40224508886810101</v>
      </c>
    </row>
    <row r="51" spans="1:15" x14ac:dyDescent="0.3">
      <c r="A51" s="8" t="s">
        <v>14</v>
      </c>
      <c r="B51" s="8" t="s">
        <v>49</v>
      </c>
      <c r="C51" s="2">
        <v>0.33314121037464001</v>
      </c>
      <c r="D51" s="2">
        <v>0.31386430678466098</v>
      </c>
      <c r="E51" s="2">
        <v>0.33236490412550801</v>
      </c>
      <c r="F51" s="2">
        <v>0.357226792009401</v>
      </c>
      <c r="G51" s="2">
        <v>0.36836027713625902</v>
      </c>
      <c r="H51" s="2">
        <v>0.41977401129943498</v>
      </c>
      <c r="I51" s="2">
        <v>0.44612794612794598</v>
      </c>
      <c r="J51" s="2">
        <v>0.47712765957446801</v>
      </c>
      <c r="K51" s="2">
        <v>0.51183587585481305</v>
      </c>
      <c r="L51" s="2">
        <v>0.53085774058577395</v>
      </c>
      <c r="M51" s="2">
        <v>0.55088265835929395</v>
      </c>
      <c r="N51" s="2">
        <v>0.55936675461741403</v>
      </c>
      <c r="O51" s="2">
        <v>0.54583723105706305</v>
      </c>
    </row>
    <row r="52" spans="1:15" x14ac:dyDescent="0.3">
      <c r="A52" s="8" t="s">
        <v>14</v>
      </c>
      <c r="B52" s="8" t="s">
        <v>50</v>
      </c>
      <c r="C52" s="2">
        <v>1.4985590778097999E-2</v>
      </c>
      <c r="D52" s="2">
        <v>1.7109144542772899E-2</v>
      </c>
      <c r="E52" s="2">
        <v>1.39453805926787E-2</v>
      </c>
      <c r="F52" s="2">
        <v>9.9882491186839006E-3</v>
      </c>
      <c r="G52" s="2">
        <v>1.270207852194E-2</v>
      </c>
      <c r="H52" s="2">
        <v>1.63841807909605E-2</v>
      </c>
      <c r="I52" s="2">
        <v>2.02020202020202E-2</v>
      </c>
      <c r="J52" s="2">
        <v>2.3404255319148901E-2</v>
      </c>
      <c r="K52" s="2">
        <v>2.89321409784324E-2</v>
      </c>
      <c r="L52" s="2">
        <v>3.2949790794979103E-2</v>
      </c>
      <c r="M52" s="2">
        <v>3.7902388369678103E-2</v>
      </c>
      <c r="N52" s="2">
        <v>4.2744063324538298E-2</v>
      </c>
      <c r="O52" s="2">
        <v>4.6772684752104797E-2</v>
      </c>
    </row>
    <row r="53" spans="1:15" x14ac:dyDescent="0.3">
      <c r="A53" s="8" t="s">
        <v>14</v>
      </c>
      <c r="B53" s="8" t="s">
        <v>51</v>
      </c>
      <c r="C53" s="2">
        <v>5.76368876080692E-4</v>
      </c>
      <c r="D53" s="2">
        <v>0</v>
      </c>
      <c r="E53" s="2">
        <v>1.16211504938989E-3</v>
      </c>
      <c r="F53" s="2">
        <v>0</v>
      </c>
      <c r="G53" s="2">
        <v>0</v>
      </c>
      <c r="H53" s="2">
        <v>0</v>
      </c>
      <c r="I53" s="2">
        <v>5.6116722783389498E-4</v>
      </c>
      <c r="J53" s="2">
        <v>1.06382978723404E-3</v>
      </c>
      <c r="K53" s="2">
        <v>1.57811678064177E-3</v>
      </c>
      <c r="L53" s="2">
        <v>2.6150627615062799E-3</v>
      </c>
      <c r="M53" s="2">
        <v>3.1152647975077898E-3</v>
      </c>
      <c r="N53" s="2">
        <v>3.1662269129287602E-3</v>
      </c>
      <c r="O53" s="2">
        <v>4.6772684752104804E-3</v>
      </c>
    </row>
    <row r="54" spans="1:15" x14ac:dyDescent="0.3">
      <c r="A54" s="8" t="s">
        <v>14</v>
      </c>
      <c r="B54" s="8" t="s">
        <v>52</v>
      </c>
      <c r="C54" s="2">
        <v>0</v>
      </c>
      <c r="D54" s="2">
        <v>0</v>
      </c>
      <c r="E54" s="2">
        <v>0</v>
      </c>
      <c r="F54" s="2">
        <v>0</v>
      </c>
      <c r="G54" s="2">
        <v>0</v>
      </c>
      <c r="H54" s="2">
        <v>0</v>
      </c>
      <c r="I54" s="2">
        <v>0</v>
      </c>
      <c r="J54" s="2">
        <v>0</v>
      </c>
      <c r="K54" s="2">
        <v>5.2603892688058904E-4</v>
      </c>
      <c r="L54" s="2">
        <v>5.2301255230125497E-4</v>
      </c>
      <c r="M54" s="2">
        <v>5.1921079958463102E-4</v>
      </c>
      <c r="N54" s="2">
        <v>0</v>
      </c>
      <c r="O54" s="2">
        <v>4.6772684752104798E-4</v>
      </c>
    </row>
    <row r="55" spans="1:15" x14ac:dyDescent="0.3">
      <c r="A55" s="8" t="s">
        <v>14</v>
      </c>
      <c r="B55" s="8" t="s">
        <v>53</v>
      </c>
      <c r="C55" s="2">
        <v>0</v>
      </c>
      <c r="D55" s="2">
        <v>0</v>
      </c>
      <c r="E55" s="2">
        <v>0</v>
      </c>
      <c r="F55" s="2">
        <v>0</v>
      </c>
      <c r="G55" s="2">
        <v>0</v>
      </c>
      <c r="H55" s="2">
        <v>0</v>
      </c>
      <c r="I55" s="2">
        <v>0</v>
      </c>
      <c r="J55" s="2">
        <v>0</v>
      </c>
      <c r="K55" s="2">
        <v>0</v>
      </c>
      <c r="L55" s="2">
        <v>0</v>
      </c>
      <c r="M55" s="2">
        <v>0</v>
      </c>
      <c r="N55" s="2">
        <v>0</v>
      </c>
      <c r="O55" s="2">
        <v>0</v>
      </c>
    </row>
    <row r="56" spans="1:15" x14ac:dyDescent="0.3">
      <c r="A56" s="8" t="s">
        <v>15</v>
      </c>
      <c r="B56" s="8" t="s">
        <v>48</v>
      </c>
      <c r="C56" s="2">
        <v>0.544491138315366</v>
      </c>
      <c r="D56" s="2">
        <v>0.56252265313519401</v>
      </c>
      <c r="E56" s="2">
        <v>0.567519227329637</v>
      </c>
      <c r="F56" s="2">
        <v>0.55601585014409205</v>
      </c>
      <c r="G56" s="2">
        <v>0.54442477876106199</v>
      </c>
      <c r="H56" s="2">
        <v>0.534801762114537</v>
      </c>
      <c r="I56" s="2">
        <v>0.51985370950888199</v>
      </c>
      <c r="J56" s="2">
        <v>0.49486125385405999</v>
      </c>
      <c r="K56" s="2">
        <v>0.47989864864864901</v>
      </c>
      <c r="L56" s="2">
        <v>0.47506605019815101</v>
      </c>
      <c r="M56" s="2">
        <v>0.46754274857504802</v>
      </c>
      <c r="N56" s="2">
        <v>0.45348278622898303</v>
      </c>
      <c r="O56" s="2">
        <v>0.41944975724584399</v>
      </c>
    </row>
    <row r="57" spans="1:15" x14ac:dyDescent="0.3">
      <c r="A57" s="8" t="s">
        <v>15</v>
      </c>
      <c r="B57" s="8" t="s">
        <v>49</v>
      </c>
      <c r="C57" s="2">
        <v>0.41220537182532402</v>
      </c>
      <c r="D57" s="2">
        <v>0.39434577745560001</v>
      </c>
      <c r="E57" s="2">
        <v>0.38991235914863198</v>
      </c>
      <c r="F57" s="2">
        <v>0.39967579250720497</v>
      </c>
      <c r="G57" s="2">
        <v>0.41115044247787602</v>
      </c>
      <c r="H57" s="2">
        <v>0.42555066079295201</v>
      </c>
      <c r="I57" s="2">
        <v>0.435388366422849</v>
      </c>
      <c r="J57" s="2">
        <v>0.45820486467968502</v>
      </c>
      <c r="K57" s="2">
        <v>0.46875</v>
      </c>
      <c r="L57" s="2">
        <v>0.474570673712021</v>
      </c>
      <c r="M57" s="2">
        <v>0.48068397720076</v>
      </c>
      <c r="N57" s="2">
        <v>0.49335468374699798</v>
      </c>
      <c r="O57" s="2">
        <v>0.52331911137266396</v>
      </c>
    </row>
    <row r="58" spans="1:15" x14ac:dyDescent="0.3">
      <c r="A58" s="8" t="s">
        <v>15</v>
      </c>
      <c r="B58" s="8" t="s">
        <v>50</v>
      </c>
      <c r="C58" s="2">
        <v>4.1110908094281001E-2</v>
      </c>
      <c r="D58" s="2">
        <v>4.0594418267488198E-2</v>
      </c>
      <c r="E58" s="2">
        <v>4.0779824718297303E-2</v>
      </c>
      <c r="F58" s="2">
        <v>4.2687319884726203E-2</v>
      </c>
      <c r="G58" s="2">
        <v>4.2123893805309703E-2</v>
      </c>
      <c r="H58" s="2">
        <v>3.66519823788546E-2</v>
      </c>
      <c r="I58" s="2">
        <v>4.1274817136886098E-2</v>
      </c>
      <c r="J58" s="2">
        <v>4.3508050702295298E-2</v>
      </c>
      <c r="K58" s="2">
        <v>4.72972972972973E-2</v>
      </c>
      <c r="L58" s="2">
        <v>4.5409511228533699E-2</v>
      </c>
      <c r="M58" s="2">
        <v>4.7181760607979698E-2</v>
      </c>
      <c r="N58" s="2">
        <v>4.85188150520416E-2</v>
      </c>
      <c r="O58" s="2">
        <v>5.3847285567162E-2</v>
      </c>
    </row>
    <row r="59" spans="1:15" x14ac:dyDescent="0.3">
      <c r="A59" s="8" t="s">
        <v>15</v>
      </c>
      <c r="B59" s="8" t="s">
        <v>51</v>
      </c>
      <c r="C59" s="2">
        <v>2.1925817650283201E-3</v>
      </c>
      <c r="D59" s="2">
        <v>2.35592606016673E-3</v>
      </c>
      <c r="E59" s="2">
        <v>1.7885888034340899E-3</v>
      </c>
      <c r="F59" s="2">
        <v>1.62103746397695E-3</v>
      </c>
      <c r="G59" s="2">
        <v>2.30088495575221E-3</v>
      </c>
      <c r="H59" s="2">
        <v>2.9955947136563899E-3</v>
      </c>
      <c r="I59" s="2">
        <v>3.48310693138279E-3</v>
      </c>
      <c r="J59" s="2">
        <v>3.2545392257622499E-3</v>
      </c>
      <c r="K59" s="2">
        <v>3.8851351351351401E-3</v>
      </c>
      <c r="L59" s="2">
        <v>4.6235138705416103E-3</v>
      </c>
      <c r="M59" s="2">
        <v>4.4331855604813203E-3</v>
      </c>
      <c r="N59" s="2">
        <v>4.6437149719775802E-3</v>
      </c>
      <c r="O59" s="2">
        <v>3.38384581432985E-3</v>
      </c>
    </row>
    <row r="60" spans="1:15" x14ac:dyDescent="0.3">
      <c r="A60" s="8" t="s">
        <v>15</v>
      </c>
      <c r="B60" s="8" t="s">
        <v>52</v>
      </c>
      <c r="C60" s="2">
        <v>0</v>
      </c>
      <c r="D60" s="2">
        <v>1.8122508155128699E-4</v>
      </c>
      <c r="E60" s="2">
        <v>0</v>
      </c>
      <c r="F60" s="2">
        <v>0</v>
      </c>
      <c r="G60" s="2">
        <v>0</v>
      </c>
      <c r="H60" s="2">
        <v>0</v>
      </c>
      <c r="I60" s="2">
        <v>0</v>
      </c>
      <c r="J60" s="2">
        <v>1.7129153819801299E-4</v>
      </c>
      <c r="K60" s="2">
        <v>1.6891891891891901E-4</v>
      </c>
      <c r="L60" s="2">
        <v>3.3025099075297199E-4</v>
      </c>
      <c r="M60" s="2">
        <v>1.58328055731476E-4</v>
      </c>
      <c r="N60" s="2">
        <v>0</v>
      </c>
      <c r="O60" s="2">
        <v>0</v>
      </c>
    </row>
    <row r="61" spans="1:15" x14ac:dyDescent="0.3">
      <c r="A61" s="8" t="s">
        <v>15</v>
      </c>
      <c r="B61" s="8" t="s">
        <v>53</v>
      </c>
      <c r="C61" s="2">
        <v>0</v>
      </c>
      <c r="D61" s="2">
        <v>0</v>
      </c>
      <c r="E61" s="2">
        <v>0</v>
      </c>
      <c r="F61" s="2">
        <v>0</v>
      </c>
      <c r="G61" s="2">
        <v>0</v>
      </c>
      <c r="H61" s="2">
        <v>0</v>
      </c>
      <c r="I61" s="2">
        <v>0</v>
      </c>
      <c r="J61" s="2">
        <v>0</v>
      </c>
      <c r="K61" s="2">
        <v>0</v>
      </c>
      <c r="L61" s="2">
        <v>0</v>
      </c>
      <c r="M61" s="2">
        <v>0</v>
      </c>
      <c r="N61" s="2">
        <v>0</v>
      </c>
      <c r="O61" s="2">
        <v>0</v>
      </c>
    </row>
    <row r="62" spans="1:15" x14ac:dyDescent="0.3">
      <c r="A62" s="8" t="s">
        <v>16</v>
      </c>
      <c r="B62" s="8" t="s">
        <v>48</v>
      </c>
      <c r="C62" s="2">
        <v>0.49162923642303002</v>
      </c>
      <c r="D62" s="2">
        <v>0.521319388576026</v>
      </c>
      <c r="E62" s="2">
        <v>0.50081499592501999</v>
      </c>
      <c r="F62" s="2">
        <v>0.49104539775093697</v>
      </c>
      <c r="G62" s="2">
        <v>0.48021885521885499</v>
      </c>
      <c r="H62" s="2">
        <v>0.48427152317880801</v>
      </c>
      <c r="I62" s="2">
        <v>0.46894904458598702</v>
      </c>
      <c r="J62" s="2">
        <v>0.44006069802731401</v>
      </c>
      <c r="K62" s="2">
        <v>0.41440798858773198</v>
      </c>
      <c r="L62" s="2">
        <v>0.390454093470335</v>
      </c>
      <c r="M62" s="2">
        <v>0.37990430622009602</v>
      </c>
      <c r="N62" s="2">
        <v>0.36887694145758698</v>
      </c>
      <c r="O62" s="2">
        <v>0.37741456166419002</v>
      </c>
    </row>
    <row r="63" spans="1:15" x14ac:dyDescent="0.3">
      <c r="A63" s="8" t="s">
        <v>16</v>
      </c>
      <c r="B63" s="8" t="s">
        <v>49</v>
      </c>
      <c r="C63" s="2">
        <v>0.45120457329522301</v>
      </c>
      <c r="D63" s="2">
        <v>0.42357200321802102</v>
      </c>
      <c r="E63" s="2">
        <v>0.45028524857375701</v>
      </c>
      <c r="F63" s="2">
        <v>0.460224906289046</v>
      </c>
      <c r="G63" s="2">
        <v>0.46927609427609401</v>
      </c>
      <c r="H63" s="2">
        <v>0.457367549668874</v>
      </c>
      <c r="I63" s="2">
        <v>0.470541401273885</v>
      </c>
      <c r="J63" s="2">
        <v>0.50037936267071303</v>
      </c>
      <c r="K63" s="2">
        <v>0.51141226818830199</v>
      </c>
      <c r="L63" s="2">
        <v>0.53231687106397096</v>
      </c>
      <c r="M63" s="2">
        <v>0.54322169059011205</v>
      </c>
      <c r="N63" s="2">
        <v>0.54928315412186401</v>
      </c>
      <c r="O63" s="2">
        <v>0.54413075780089104</v>
      </c>
    </row>
    <row r="64" spans="1:15" x14ac:dyDescent="0.3">
      <c r="A64" s="8" t="s">
        <v>16</v>
      </c>
      <c r="B64" s="8" t="s">
        <v>50</v>
      </c>
      <c r="C64" s="2">
        <v>5.47162106982442E-2</v>
      </c>
      <c r="D64" s="2">
        <v>5.0683829444891401E-2</v>
      </c>
      <c r="E64" s="2">
        <v>4.3194784026079902E-2</v>
      </c>
      <c r="F64" s="2">
        <v>4.3315285297792598E-2</v>
      </c>
      <c r="G64" s="2">
        <v>4.7558922558922599E-2</v>
      </c>
      <c r="H64" s="2">
        <v>5.5463576158940403E-2</v>
      </c>
      <c r="I64" s="2">
        <v>5.7722929936305699E-2</v>
      </c>
      <c r="J64" s="2">
        <v>5.5766312594840703E-2</v>
      </c>
      <c r="K64" s="2">
        <v>6.9186875891583496E-2</v>
      </c>
      <c r="L64" s="2">
        <v>7.0599933708982404E-2</v>
      </c>
      <c r="M64" s="2">
        <v>7.1770334928229707E-2</v>
      </c>
      <c r="N64" s="2">
        <v>7.5866188769414603E-2</v>
      </c>
      <c r="O64" s="2">
        <v>7.1916790490341706E-2</v>
      </c>
    </row>
    <row r="65" spans="1:16" x14ac:dyDescent="0.3">
      <c r="A65" s="8" t="s">
        <v>16</v>
      </c>
      <c r="B65" s="8" t="s">
        <v>51</v>
      </c>
      <c r="C65" s="2">
        <v>2.4499795835034701E-3</v>
      </c>
      <c r="D65" s="2">
        <v>4.4247787610619503E-3</v>
      </c>
      <c r="E65" s="2">
        <v>5.7049714751426202E-3</v>
      </c>
      <c r="F65" s="2">
        <v>5.4144106622240704E-3</v>
      </c>
      <c r="G65" s="2">
        <v>2.9461279461279501E-3</v>
      </c>
      <c r="H65" s="2">
        <v>2.89735099337748E-3</v>
      </c>
      <c r="I65" s="2">
        <v>2.7866242038216602E-3</v>
      </c>
      <c r="J65" s="2">
        <v>3.7936267071320201E-3</v>
      </c>
      <c r="K65" s="2">
        <v>4.9928673323823098E-3</v>
      </c>
      <c r="L65" s="2">
        <v>6.6291017567119701E-3</v>
      </c>
      <c r="M65" s="2">
        <v>5.103668261563E-3</v>
      </c>
      <c r="N65" s="2">
        <v>5.6750298685782604E-3</v>
      </c>
      <c r="O65" s="2">
        <v>6.2407132243684996E-3</v>
      </c>
    </row>
    <row r="66" spans="1:16" x14ac:dyDescent="0.3">
      <c r="A66" s="8" t="s">
        <v>16</v>
      </c>
      <c r="B66" s="8" t="s">
        <v>52</v>
      </c>
      <c r="C66" s="2">
        <v>0</v>
      </c>
      <c r="D66" s="2">
        <v>0</v>
      </c>
      <c r="E66" s="2">
        <v>0</v>
      </c>
      <c r="F66" s="2">
        <v>0</v>
      </c>
      <c r="G66" s="2">
        <v>0</v>
      </c>
      <c r="H66" s="2">
        <v>0</v>
      </c>
      <c r="I66" s="2">
        <v>0</v>
      </c>
      <c r="J66" s="2">
        <v>0</v>
      </c>
      <c r="K66" s="2">
        <v>0</v>
      </c>
      <c r="L66" s="2">
        <v>0</v>
      </c>
      <c r="M66" s="2">
        <v>0</v>
      </c>
      <c r="N66" s="2">
        <v>2.9868578255675001E-4</v>
      </c>
      <c r="O66" s="2">
        <v>2.9717682020802402E-4</v>
      </c>
    </row>
    <row r="67" spans="1:16" x14ac:dyDescent="0.3">
      <c r="A67" s="8" t="s">
        <v>16</v>
      </c>
      <c r="B67" s="8" t="s">
        <v>53</v>
      </c>
      <c r="C67" s="2">
        <v>0</v>
      </c>
      <c r="D67" s="2">
        <v>0</v>
      </c>
      <c r="E67" s="2">
        <v>0</v>
      </c>
      <c r="F67" s="2">
        <v>0</v>
      </c>
      <c r="G67" s="2">
        <v>0</v>
      </c>
      <c r="H67" s="2">
        <v>0</v>
      </c>
      <c r="I67" s="2">
        <v>0</v>
      </c>
      <c r="J67" s="2">
        <v>0</v>
      </c>
      <c r="K67" s="2">
        <v>0</v>
      </c>
      <c r="L67" s="2">
        <v>0</v>
      </c>
      <c r="M67" s="2">
        <v>0</v>
      </c>
      <c r="N67" s="2">
        <v>0</v>
      </c>
      <c r="O67" s="2">
        <v>0</v>
      </c>
    </row>
    <row r="68" spans="1:16" x14ac:dyDescent="0.3">
      <c r="A68" s="8" t="s">
        <v>17</v>
      </c>
      <c r="B68" s="8" t="s">
        <v>48</v>
      </c>
      <c r="C68" s="2">
        <v>0.5</v>
      </c>
      <c r="D68" s="2">
        <v>0.69014084507042295</v>
      </c>
      <c r="E68" s="2">
        <v>0.67123287671232901</v>
      </c>
      <c r="F68" s="2">
        <v>0.765625</v>
      </c>
      <c r="G68" s="2">
        <v>0.70833333333333304</v>
      </c>
      <c r="H68" s="2">
        <v>0.63380281690140805</v>
      </c>
      <c r="I68" s="2">
        <v>0.63636363636363602</v>
      </c>
      <c r="J68" s="2">
        <v>0.66666666666666696</v>
      </c>
      <c r="K68" s="2">
        <v>0.63636363636363602</v>
      </c>
      <c r="L68" s="2">
        <v>0.47368421052631599</v>
      </c>
      <c r="M68" s="2">
        <v>0.56000000000000005</v>
      </c>
      <c r="N68" s="2">
        <v>0.61904761904761896</v>
      </c>
      <c r="O68" s="2">
        <v>0.51724137931034497</v>
      </c>
    </row>
    <row r="69" spans="1:16" x14ac:dyDescent="0.3">
      <c r="A69" s="8" t="s">
        <v>17</v>
      </c>
      <c r="B69" s="8" t="s">
        <v>49</v>
      </c>
      <c r="C69" s="2">
        <v>0.434782608695652</v>
      </c>
      <c r="D69" s="2">
        <v>0.28169014084506999</v>
      </c>
      <c r="E69" s="2">
        <v>0.27397260273972601</v>
      </c>
      <c r="F69" s="2">
        <v>0.1875</v>
      </c>
      <c r="G69" s="2">
        <v>0.25</v>
      </c>
      <c r="H69" s="2">
        <v>0.352112676056338</v>
      </c>
      <c r="I69" s="2">
        <v>0.35064935064935099</v>
      </c>
      <c r="J69" s="2">
        <v>0.29487179487179499</v>
      </c>
      <c r="K69" s="2">
        <v>0.28409090909090901</v>
      </c>
      <c r="L69" s="2">
        <v>0.442105263157895</v>
      </c>
      <c r="M69" s="2">
        <v>0.34</v>
      </c>
      <c r="N69" s="2">
        <v>0.34285714285714303</v>
      </c>
      <c r="O69" s="2">
        <v>0.41379310344827602</v>
      </c>
    </row>
    <row r="70" spans="1:16" x14ac:dyDescent="0.3">
      <c r="A70" s="8" t="s">
        <v>17</v>
      </c>
      <c r="B70" s="8" t="s">
        <v>50</v>
      </c>
      <c r="C70" s="2">
        <v>6.5217391304347797E-2</v>
      </c>
      <c r="D70" s="2">
        <v>2.8169014084507001E-2</v>
      </c>
      <c r="E70" s="2">
        <v>5.4794520547945202E-2</v>
      </c>
      <c r="F70" s="2">
        <v>4.6875E-2</v>
      </c>
      <c r="G70" s="2">
        <v>4.1666666666666699E-2</v>
      </c>
      <c r="H70" s="2">
        <v>1.4084507042253501E-2</v>
      </c>
      <c r="I70" s="2">
        <v>1.2987012987013E-2</v>
      </c>
      <c r="J70" s="2">
        <v>3.8461538461538498E-2</v>
      </c>
      <c r="K70" s="2">
        <v>6.8181818181818205E-2</v>
      </c>
      <c r="L70" s="2">
        <v>8.42105263157895E-2</v>
      </c>
      <c r="M70" s="2">
        <v>0.09</v>
      </c>
      <c r="N70" s="2">
        <v>3.8095238095238099E-2</v>
      </c>
      <c r="O70" s="2">
        <v>6.2068965517241399E-2</v>
      </c>
    </row>
    <row r="71" spans="1:16" x14ac:dyDescent="0.3">
      <c r="A71" s="8" t="s">
        <v>17</v>
      </c>
      <c r="B71" s="8" t="s">
        <v>51</v>
      </c>
      <c r="C71" s="2">
        <v>0</v>
      </c>
      <c r="D71" s="2">
        <v>0</v>
      </c>
      <c r="E71" s="2">
        <v>0</v>
      </c>
      <c r="F71" s="2">
        <v>0</v>
      </c>
      <c r="G71" s="2">
        <v>0</v>
      </c>
      <c r="H71" s="2">
        <v>0</v>
      </c>
      <c r="I71" s="2">
        <v>0</v>
      </c>
      <c r="J71" s="2">
        <v>0</v>
      </c>
      <c r="K71" s="2">
        <v>1.13636363636364E-2</v>
      </c>
      <c r="L71" s="2">
        <v>0</v>
      </c>
      <c r="M71" s="2">
        <v>0.01</v>
      </c>
      <c r="N71" s="2">
        <v>0</v>
      </c>
      <c r="O71" s="2">
        <v>6.8965517241379301E-3</v>
      </c>
    </row>
    <row r="72" spans="1:16" x14ac:dyDescent="0.3">
      <c r="A72" s="8" t="s">
        <v>17</v>
      </c>
      <c r="B72" s="8" t="s">
        <v>52</v>
      </c>
      <c r="C72" s="2">
        <v>0</v>
      </c>
      <c r="D72" s="2">
        <v>0</v>
      </c>
      <c r="E72" s="2">
        <v>0</v>
      </c>
      <c r="F72" s="2">
        <v>0</v>
      </c>
      <c r="G72" s="2">
        <v>0</v>
      </c>
      <c r="H72" s="2">
        <v>0</v>
      </c>
      <c r="I72" s="2">
        <v>0</v>
      </c>
      <c r="J72" s="2">
        <v>0</v>
      </c>
      <c r="K72" s="2">
        <v>0</v>
      </c>
      <c r="L72" s="2">
        <v>0</v>
      </c>
      <c r="M72" s="2">
        <v>0</v>
      </c>
      <c r="N72" s="2">
        <v>0</v>
      </c>
      <c r="O72" s="2">
        <v>0</v>
      </c>
    </row>
    <row r="73" spans="1:16" x14ac:dyDescent="0.3">
      <c r="A73" s="8" t="s">
        <v>17</v>
      </c>
      <c r="B73" s="8" t="s">
        <v>53</v>
      </c>
      <c r="C73" s="2">
        <v>0</v>
      </c>
      <c r="D73" s="2">
        <v>0</v>
      </c>
      <c r="E73" s="2">
        <v>0</v>
      </c>
      <c r="F73" s="2">
        <v>0</v>
      </c>
      <c r="G73" s="2">
        <v>0</v>
      </c>
      <c r="H73" s="2">
        <v>0</v>
      </c>
      <c r="I73" s="2">
        <v>0</v>
      </c>
      <c r="J73" s="2">
        <v>0</v>
      </c>
      <c r="K73" s="2">
        <v>0</v>
      </c>
      <c r="L73" s="2">
        <v>0</v>
      </c>
      <c r="M73" s="2">
        <v>0</v>
      </c>
      <c r="N73" s="2">
        <v>0</v>
      </c>
      <c r="O73" s="2">
        <v>0</v>
      </c>
    </row>
    <row r="74" spans="1:16" x14ac:dyDescent="0.3">
      <c r="A74" s="15"/>
      <c r="B74" s="15"/>
    </row>
    <row r="75" spans="1:16" x14ac:dyDescent="0.3">
      <c r="A75" s="15"/>
      <c r="B75" s="15"/>
    </row>
    <row r="76" spans="1:16" x14ac:dyDescent="0.3">
      <c r="A76" s="15"/>
      <c r="B76" s="13"/>
      <c r="C76" s="18" t="s">
        <v>38</v>
      </c>
      <c r="D76" s="18"/>
      <c r="E76" s="18"/>
      <c r="F76" s="18"/>
      <c r="G76" s="18"/>
      <c r="H76" s="18"/>
      <c r="I76" s="18"/>
      <c r="J76" s="18"/>
      <c r="K76" s="18"/>
      <c r="L76" s="18"/>
      <c r="M76" s="18"/>
      <c r="N76" s="18"/>
      <c r="O76" s="6" t="s">
        <v>39</v>
      </c>
      <c r="P76" s="6" t="s">
        <v>40</v>
      </c>
    </row>
    <row r="77" spans="1:16" x14ac:dyDescent="0.3">
      <c r="A77" s="9" t="s">
        <v>41</v>
      </c>
      <c r="B77" s="9" t="s">
        <v>41</v>
      </c>
      <c r="C77" s="4" t="s">
        <v>19</v>
      </c>
      <c r="D77" s="4" t="s">
        <v>20</v>
      </c>
      <c r="E77" s="4" t="s">
        <v>21</v>
      </c>
      <c r="F77" s="4" t="s">
        <v>22</v>
      </c>
      <c r="G77" s="4" t="s">
        <v>23</v>
      </c>
      <c r="H77" s="4" t="s">
        <v>24</v>
      </c>
      <c r="I77" s="4" t="s">
        <v>25</v>
      </c>
      <c r="J77" s="4" t="s">
        <v>26</v>
      </c>
      <c r="K77" s="4" t="s">
        <v>27</v>
      </c>
      <c r="L77" s="4" t="s">
        <v>28</v>
      </c>
      <c r="M77" s="4" t="s">
        <v>29</v>
      </c>
      <c r="N77" s="4" t="s">
        <v>30</v>
      </c>
      <c r="O77" s="4" t="s">
        <v>31</v>
      </c>
      <c r="P77" s="4" t="s">
        <v>32</v>
      </c>
    </row>
    <row r="78" spans="1:16" x14ac:dyDescent="0.3">
      <c r="A78" s="8" t="s">
        <v>13</v>
      </c>
      <c r="B78" s="8" t="s">
        <v>48</v>
      </c>
      <c r="C78" s="2">
        <v>2.0679850071087E-2</v>
      </c>
      <c r="D78" s="2">
        <v>9.11738634924655E-3</v>
      </c>
      <c r="E78" s="2">
        <v>-7.8638055799556596E-3</v>
      </c>
      <c r="F78" s="2">
        <v>-3.7354019983979102E-2</v>
      </c>
      <c r="G78" s="2">
        <v>-2.7372662374633198E-2</v>
      </c>
      <c r="H78" s="2">
        <v>1.30583573487032E-3</v>
      </c>
      <c r="I78" s="2">
        <v>1.21419256194631E-2</v>
      </c>
      <c r="J78" s="2">
        <v>-2.6658372950637602E-3</v>
      </c>
      <c r="K78" s="2">
        <v>1.2429277854501699E-2</v>
      </c>
      <c r="L78" s="2">
        <v>6.6443720848367504E-3</v>
      </c>
      <c r="M78" s="2">
        <v>3.3308563185732401E-2</v>
      </c>
      <c r="N78" s="2">
        <v>6.7261728499513507E-2</v>
      </c>
      <c r="O78" s="3">
        <v>0.123936383481089</v>
      </c>
      <c r="P78" s="3">
        <v>5.5297611578198902E-2</v>
      </c>
    </row>
    <row r="79" spans="1:16" x14ac:dyDescent="0.3">
      <c r="A79" s="8" t="s">
        <v>13</v>
      </c>
      <c r="B79" s="8" t="s">
        <v>49</v>
      </c>
      <c r="C79" s="2">
        <v>-5.7792373965708403E-2</v>
      </c>
      <c r="D79" s="2">
        <v>1.0094608664161901E-2</v>
      </c>
      <c r="E79" s="2">
        <v>2.71130232141257E-2</v>
      </c>
      <c r="F79" s="2">
        <v>5.2750992626205299E-2</v>
      </c>
      <c r="G79" s="2">
        <v>2.3541114058355399E-2</v>
      </c>
      <c r="H79" s="2">
        <v>7.10236475542598E-2</v>
      </c>
      <c r="I79" s="2">
        <v>4.5784499054820398E-2</v>
      </c>
      <c r="J79" s="2">
        <v>6.2759842377354394E-2</v>
      </c>
      <c r="K79" s="2">
        <v>7.8647481035479805E-2</v>
      </c>
      <c r="L79" s="2">
        <v>5.5914724526159802E-2</v>
      </c>
      <c r="M79" s="2">
        <v>5.7792246580252102E-2</v>
      </c>
      <c r="N79" s="2">
        <v>2.6427986560126501E-2</v>
      </c>
      <c r="O79" s="3">
        <v>0.236622784637888</v>
      </c>
      <c r="P79" s="3">
        <v>0.62915658331092605</v>
      </c>
    </row>
    <row r="80" spans="1:16" x14ac:dyDescent="0.3">
      <c r="A80" s="8" t="s">
        <v>13</v>
      </c>
      <c r="B80" s="8" t="s">
        <v>50</v>
      </c>
      <c r="C80" s="2">
        <v>-6.6127330284910302E-2</v>
      </c>
      <c r="D80" s="2">
        <v>-9.4161958568738206E-3</v>
      </c>
      <c r="E80" s="2">
        <v>2.3574144486692001E-2</v>
      </c>
      <c r="F80" s="2">
        <v>-1.11441307578009E-3</v>
      </c>
      <c r="G80" s="2">
        <v>5.2807735217552998E-2</v>
      </c>
      <c r="H80" s="2">
        <v>0.1197456729071</v>
      </c>
      <c r="I80" s="2">
        <v>8.6435331230283893E-2</v>
      </c>
      <c r="J80" s="2">
        <v>7.9849012775841999E-2</v>
      </c>
      <c r="K80" s="2">
        <v>8.8195751546114504E-2</v>
      </c>
      <c r="L80" s="2">
        <v>6.0538670620212502E-2</v>
      </c>
      <c r="M80" s="2">
        <v>5.66169617893756E-2</v>
      </c>
      <c r="N80" s="2">
        <v>4.1675854465270099E-2</v>
      </c>
      <c r="O80" s="3">
        <v>0.270233933853186</v>
      </c>
      <c r="P80" s="3">
        <v>0.79619771863117905</v>
      </c>
    </row>
    <row r="81" spans="1:16" x14ac:dyDescent="0.3">
      <c r="A81" s="8" t="s">
        <v>13</v>
      </c>
      <c r="B81" s="8" t="s">
        <v>51</v>
      </c>
      <c r="C81" s="2">
        <v>-0.13939393939393899</v>
      </c>
      <c r="D81" s="2">
        <v>5.63380281690141E-2</v>
      </c>
      <c r="E81" s="2">
        <v>8.6666666666666697E-2</v>
      </c>
      <c r="F81" s="2">
        <v>1.84049079754601E-2</v>
      </c>
      <c r="G81" s="2">
        <v>7.8313253012048195E-2</v>
      </c>
      <c r="H81" s="2">
        <v>0.25139664804469303</v>
      </c>
      <c r="I81" s="2">
        <v>0.30357142857142899</v>
      </c>
      <c r="J81" s="2">
        <v>0.16095890410958899</v>
      </c>
      <c r="K81" s="2">
        <v>0.14159292035398199</v>
      </c>
      <c r="L81" s="2">
        <v>2.32558139534884E-2</v>
      </c>
      <c r="M81" s="2">
        <v>2.7777777777777801E-2</v>
      </c>
      <c r="N81" s="2">
        <v>-4.9140049140049104E-3</v>
      </c>
      <c r="O81" s="3">
        <v>0.19469026548672599</v>
      </c>
      <c r="P81" s="3">
        <v>1.7</v>
      </c>
    </row>
    <row r="82" spans="1:16" x14ac:dyDescent="0.3">
      <c r="A82" s="8" t="s">
        <v>13</v>
      </c>
      <c r="B82" s="8" t="s">
        <v>52</v>
      </c>
      <c r="C82" s="2">
        <v>0</v>
      </c>
      <c r="D82" s="2">
        <v>0</v>
      </c>
      <c r="E82" s="2">
        <v>0.5</v>
      </c>
      <c r="F82" s="2">
        <v>0.33333333333333298</v>
      </c>
      <c r="G82" s="2">
        <v>0.25</v>
      </c>
      <c r="H82" s="2">
        <v>0.2</v>
      </c>
      <c r="I82" s="2">
        <v>0</v>
      </c>
      <c r="J82" s="2">
        <v>0</v>
      </c>
      <c r="K82" s="2">
        <v>1.1666666666666701</v>
      </c>
      <c r="L82" s="2">
        <v>-0.230769230769231</v>
      </c>
      <c r="M82" s="2">
        <v>-0.1</v>
      </c>
      <c r="N82" s="2">
        <v>0.66666666666666696</v>
      </c>
      <c r="O82" s="3">
        <v>1.5</v>
      </c>
      <c r="P82" s="3">
        <v>6.5</v>
      </c>
    </row>
    <row r="83" spans="1:16" x14ac:dyDescent="0.3">
      <c r="A83" s="8" t="s">
        <v>13</v>
      </c>
      <c r="B83" s="8" t="s">
        <v>53</v>
      </c>
      <c r="C83" s="2">
        <v>0</v>
      </c>
      <c r="D83" s="2">
        <v>0</v>
      </c>
      <c r="E83" s="2">
        <v>0</v>
      </c>
      <c r="F83" s="2">
        <v>0</v>
      </c>
      <c r="G83" s="2">
        <v>0</v>
      </c>
      <c r="H83" s="2">
        <v>0</v>
      </c>
      <c r="I83" s="2">
        <v>0</v>
      </c>
      <c r="J83" s="2">
        <v>0</v>
      </c>
      <c r="K83" s="2">
        <v>0</v>
      </c>
      <c r="L83" s="2">
        <v>0</v>
      </c>
      <c r="M83" s="2">
        <v>0</v>
      </c>
      <c r="N83" s="2" t="e">
        <v>#NUM!</v>
      </c>
      <c r="O83" s="3">
        <v>0</v>
      </c>
      <c r="P83" s="3">
        <v>0</v>
      </c>
    </row>
    <row r="84" spans="1:16" x14ac:dyDescent="0.3">
      <c r="A84" s="8" t="s">
        <v>14</v>
      </c>
      <c r="B84" s="8" t="s">
        <v>48</v>
      </c>
      <c r="C84" s="2">
        <v>3.5398230088495601E-3</v>
      </c>
      <c r="D84" s="2">
        <v>-9.7001763668430295E-3</v>
      </c>
      <c r="E84" s="2">
        <v>-4.0961709706144302E-2</v>
      </c>
      <c r="F84" s="2">
        <v>-4.6425255338904403E-3</v>
      </c>
      <c r="G84" s="2">
        <v>-6.9029850746268703E-2</v>
      </c>
      <c r="H84" s="2">
        <v>-4.8096192384769497E-2</v>
      </c>
      <c r="I84" s="2">
        <v>-1.36842105263158E-2</v>
      </c>
      <c r="J84" s="2">
        <v>-7.2572038420490897E-2</v>
      </c>
      <c r="K84" s="2">
        <v>-4.7180667433832001E-2</v>
      </c>
      <c r="L84" s="2">
        <v>-5.1932367149758497E-2</v>
      </c>
      <c r="M84" s="2">
        <v>-4.7133757961783401E-2</v>
      </c>
      <c r="N84" s="2">
        <v>0.14973262032085599</v>
      </c>
      <c r="O84" s="3">
        <v>-1.03567318757192E-2</v>
      </c>
      <c r="P84" s="3">
        <v>-0.234194122885129</v>
      </c>
    </row>
    <row r="85" spans="1:16" x14ac:dyDescent="0.3">
      <c r="A85" s="8" t="s">
        <v>14</v>
      </c>
      <c r="B85" s="8" t="s">
        <v>49</v>
      </c>
      <c r="C85" s="2">
        <v>-7.9584775086505202E-2</v>
      </c>
      <c r="D85" s="2">
        <v>7.5187969924811998E-2</v>
      </c>
      <c r="E85" s="2">
        <v>6.2937062937062901E-2</v>
      </c>
      <c r="F85" s="2">
        <v>4.9342105263157902E-2</v>
      </c>
      <c r="G85" s="2">
        <v>0.16457680250783699</v>
      </c>
      <c r="H85" s="2">
        <v>6.9986541049798096E-2</v>
      </c>
      <c r="I85" s="2">
        <v>0.128301886792453</v>
      </c>
      <c r="J85" s="2">
        <v>8.4726867335563005E-2</v>
      </c>
      <c r="K85" s="2">
        <v>4.3165467625899297E-2</v>
      </c>
      <c r="L85" s="2">
        <v>4.5320197044335001E-2</v>
      </c>
      <c r="M85" s="2">
        <v>-9.42507068803016E-4</v>
      </c>
      <c r="N85" s="2">
        <v>0.100943396226415</v>
      </c>
      <c r="O85" s="3">
        <v>0.19938335046248701</v>
      </c>
      <c r="P85" s="3">
        <v>1.04020979020979</v>
      </c>
    </row>
    <row r="86" spans="1:16" x14ac:dyDescent="0.3">
      <c r="A86" s="8" t="s">
        <v>14</v>
      </c>
      <c r="B86" s="8" t="s">
        <v>50</v>
      </c>
      <c r="C86" s="2">
        <v>0.115384615384615</v>
      </c>
      <c r="D86" s="2">
        <v>-0.17241379310344801</v>
      </c>
      <c r="E86" s="2">
        <v>-0.29166666666666702</v>
      </c>
      <c r="F86" s="2">
        <v>0.29411764705882398</v>
      </c>
      <c r="G86" s="2">
        <v>0.31818181818181801</v>
      </c>
      <c r="H86" s="2">
        <v>0.24137931034482801</v>
      </c>
      <c r="I86" s="2">
        <v>0.22222222222222199</v>
      </c>
      <c r="J86" s="2">
        <v>0.25</v>
      </c>
      <c r="K86" s="2">
        <v>0.145454545454545</v>
      </c>
      <c r="L86" s="2">
        <v>0.158730158730159</v>
      </c>
      <c r="M86" s="2">
        <v>0.10958904109589</v>
      </c>
      <c r="N86" s="2">
        <v>0.234567901234568</v>
      </c>
      <c r="O86" s="3">
        <v>0.81818181818181801</v>
      </c>
      <c r="P86" s="3">
        <v>3.1666666666666701</v>
      </c>
    </row>
    <row r="87" spans="1:16" x14ac:dyDescent="0.3">
      <c r="A87" s="8" t="s">
        <v>14</v>
      </c>
      <c r="B87" s="8" t="s">
        <v>51</v>
      </c>
      <c r="C87" s="2">
        <v>-1</v>
      </c>
      <c r="D87" s="2">
        <v>0</v>
      </c>
      <c r="E87" s="2">
        <v>-1</v>
      </c>
      <c r="F87" s="2">
        <v>0</v>
      </c>
      <c r="G87" s="2">
        <v>0</v>
      </c>
      <c r="H87" s="2">
        <v>0</v>
      </c>
      <c r="I87" s="2">
        <v>1</v>
      </c>
      <c r="J87" s="2">
        <v>0.5</v>
      </c>
      <c r="K87" s="2">
        <v>0.66666666666666696</v>
      </c>
      <c r="L87" s="2">
        <v>0.2</v>
      </c>
      <c r="M87" s="2">
        <v>0</v>
      </c>
      <c r="N87" s="2">
        <v>0.66666666666666696</v>
      </c>
      <c r="O87" s="3">
        <v>2.3333333333333299</v>
      </c>
      <c r="P87" s="3">
        <v>4</v>
      </c>
    </row>
    <row r="88" spans="1:16" x14ac:dyDescent="0.3">
      <c r="A88" s="8" t="s">
        <v>14</v>
      </c>
      <c r="B88" s="8" t="s">
        <v>52</v>
      </c>
      <c r="C88" s="2">
        <v>0</v>
      </c>
      <c r="D88" s="2">
        <v>0</v>
      </c>
      <c r="E88" s="2">
        <v>0</v>
      </c>
      <c r="F88" s="2">
        <v>0</v>
      </c>
      <c r="G88" s="2">
        <v>0</v>
      </c>
      <c r="H88" s="2">
        <v>0</v>
      </c>
      <c r="I88" s="2">
        <v>0</v>
      </c>
      <c r="J88" s="2">
        <v>0</v>
      </c>
      <c r="K88" s="2">
        <v>0</v>
      </c>
      <c r="L88" s="2">
        <v>0</v>
      </c>
      <c r="M88" s="2">
        <v>-1</v>
      </c>
      <c r="N88" s="2" t="e">
        <v>#NUM!</v>
      </c>
      <c r="O88" s="3">
        <v>0</v>
      </c>
      <c r="P88" s="3">
        <v>0</v>
      </c>
    </row>
    <row r="89" spans="1:16" x14ac:dyDescent="0.3">
      <c r="A89" s="8" t="s">
        <v>14</v>
      </c>
      <c r="B89" s="8" t="s">
        <v>53</v>
      </c>
      <c r="C89" s="2">
        <v>0</v>
      </c>
      <c r="D89" s="2">
        <v>0</v>
      </c>
      <c r="E89" s="2">
        <v>0</v>
      </c>
      <c r="F89" s="2">
        <v>0</v>
      </c>
      <c r="G89" s="2">
        <v>0</v>
      </c>
      <c r="H89" s="2">
        <v>0</v>
      </c>
      <c r="I89" s="2">
        <v>0</v>
      </c>
      <c r="J89" s="2">
        <v>0</v>
      </c>
      <c r="K89" s="2">
        <v>0</v>
      </c>
      <c r="L89" s="2">
        <v>0</v>
      </c>
      <c r="M89" s="2">
        <v>0</v>
      </c>
      <c r="N89" s="2" t="e">
        <v>#NUM!</v>
      </c>
      <c r="O89" s="3">
        <v>0</v>
      </c>
      <c r="P89" s="3">
        <v>0</v>
      </c>
    </row>
    <row r="90" spans="1:16" x14ac:dyDescent="0.3">
      <c r="A90" s="8" t="s">
        <v>15</v>
      </c>
      <c r="B90" s="8" t="s">
        <v>48</v>
      </c>
      <c r="C90" s="2">
        <v>4.16107382550336E-2</v>
      </c>
      <c r="D90" s="2">
        <v>2.2229381443299001E-2</v>
      </c>
      <c r="E90" s="2">
        <v>-2.7103687362117899E-2</v>
      </c>
      <c r="F90" s="2">
        <v>-3.56333009394234E-3</v>
      </c>
      <c r="G90" s="2">
        <v>-1.3328998699609899E-2</v>
      </c>
      <c r="H90" s="2">
        <v>-1.6474464579901201E-2</v>
      </c>
      <c r="I90" s="2">
        <v>-3.2160804020100499E-2</v>
      </c>
      <c r="J90" s="2">
        <v>-1.66147455867082E-2</v>
      </c>
      <c r="K90" s="2">
        <v>1.26715945089757E-2</v>
      </c>
      <c r="L90" s="2">
        <v>2.6416405978449801E-2</v>
      </c>
      <c r="M90" s="2">
        <v>-4.0975279376904802E-2</v>
      </c>
      <c r="N90" s="2">
        <v>6.7090395480226004E-3</v>
      </c>
      <c r="O90" s="3">
        <v>3.5198873636043599E-3</v>
      </c>
      <c r="P90" s="3">
        <v>-0.101481248030255</v>
      </c>
    </row>
    <row r="91" spans="1:16" x14ac:dyDescent="0.3">
      <c r="A91" s="8" t="s">
        <v>15</v>
      </c>
      <c r="B91" s="8" t="s">
        <v>49</v>
      </c>
      <c r="C91" s="2">
        <v>-3.54609929078014E-2</v>
      </c>
      <c r="D91" s="2">
        <v>1.8382352941176501E-3</v>
      </c>
      <c r="E91" s="2">
        <v>1.78899082568807E-2</v>
      </c>
      <c r="F91" s="2">
        <v>4.6867958539882799E-2</v>
      </c>
      <c r="G91" s="2">
        <v>3.9603960396039598E-2</v>
      </c>
      <c r="H91" s="2">
        <v>3.5196687370600402E-2</v>
      </c>
      <c r="I91" s="2">
        <v>7.0000000000000007E-2</v>
      </c>
      <c r="J91" s="2">
        <v>3.7383177570093497E-2</v>
      </c>
      <c r="K91" s="2">
        <v>3.56756756756757E-2</v>
      </c>
      <c r="L91" s="2">
        <v>5.6367432150313201E-2</v>
      </c>
      <c r="M91" s="2">
        <v>1.4822134387351801E-2</v>
      </c>
      <c r="N91" s="2">
        <v>0.15449529373580001</v>
      </c>
      <c r="O91" s="3">
        <v>0.28180180180180198</v>
      </c>
      <c r="P91" s="3">
        <v>0.63165137614678901</v>
      </c>
    </row>
    <row r="92" spans="1:16" x14ac:dyDescent="0.3">
      <c r="A92" s="8" t="s">
        <v>15</v>
      </c>
      <c r="B92" s="8" t="s">
        <v>50</v>
      </c>
      <c r="C92" s="2">
        <v>-4.4444444444444401E-3</v>
      </c>
      <c r="D92" s="2">
        <v>1.7857142857142901E-2</v>
      </c>
      <c r="E92" s="2">
        <v>3.94736842105263E-2</v>
      </c>
      <c r="F92" s="2">
        <v>4.2194092827004199E-3</v>
      </c>
      <c r="G92" s="2">
        <v>-0.126050420168067</v>
      </c>
      <c r="H92" s="2">
        <v>0.13942307692307701</v>
      </c>
      <c r="I92" s="2">
        <v>7.1729957805907199E-2</v>
      </c>
      <c r="J92" s="2">
        <v>0.102362204724409</v>
      </c>
      <c r="K92" s="2">
        <v>-1.7857142857142901E-2</v>
      </c>
      <c r="L92" s="2">
        <v>8.3636363636363606E-2</v>
      </c>
      <c r="M92" s="2">
        <v>1.67785234899329E-2</v>
      </c>
      <c r="N92" s="2">
        <v>0.20792079207920799</v>
      </c>
      <c r="O92" s="3">
        <v>0.307142857142857</v>
      </c>
      <c r="P92" s="3">
        <v>0.60526315789473695</v>
      </c>
    </row>
    <row r="93" spans="1:16" x14ac:dyDescent="0.3">
      <c r="A93" s="8" t="s">
        <v>15</v>
      </c>
      <c r="B93" s="8" t="s">
        <v>51</v>
      </c>
      <c r="C93" s="2">
        <v>8.3333333333333301E-2</v>
      </c>
      <c r="D93" s="2">
        <v>-0.230769230769231</v>
      </c>
      <c r="E93" s="2">
        <v>-0.1</v>
      </c>
      <c r="F93" s="2">
        <v>0.44444444444444398</v>
      </c>
      <c r="G93" s="2">
        <v>0.30769230769230799</v>
      </c>
      <c r="H93" s="2">
        <v>0.17647058823529399</v>
      </c>
      <c r="I93" s="2">
        <v>-0.05</v>
      </c>
      <c r="J93" s="2">
        <v>0.21052631578947401</v>
      </c>
      <c r="K93" s="2">
        <v>0.217391304347826</v>
      </c>
      <c r="L93" s="2">
        <v>0</v>
      </c>
      <c r="M93" s="2">
        <v>3.5714285714285698E-2</v>
      </c>
      <c r="N93" s="2">
        <v>-0.20689655172413801</v>
      </c>
      <c r="O93" s="3">
        <v>0</v>
      </c>
      <c r="P93" s="3">
        <v>1.3</v>
      </c>
    </row>
    <row r="94" spans="1:16" x14ac:dyDescent="0.3">
      <c r="A94" s="8" t="s">
        <v>15</v>
      </c>
      <c r="B94" s="8" t="s">
        <v>52</v>
      </c>
      <c r="C94" s="2">
        <v>0</v>
      </c>
      <c r="D94" s="2">
        <v>-1</v>
      </c>
      <c r="E94" s="2">
        <v>0</v>
      </c>
      <c r="F94" s="2">
        <v>0</v>
      </c>
      <c r="G94" s="2">
        <v>0</v>
      </c>
      <c r="H94" s="2">
        <v>0</v>
      </c>
      <c r="I94" s="2">
        <v>0</v>
      </c>
      <c r="J94" s="2">
        <v>0</v>
      </c>
      <c r="K94" s="2">
        <v>1</v>
      </c>
      <c r="L94" s="2">
        <v>-0.5</v>
      </c>
      <c r="M94" s="2">
        <v>-1</v>
      </c>
      <c r="N94" s="2" t="e">
        <v>#NUM!</v>
      </c>
      <c r="O94" s="3">
        <v>-1</v>
      </c>
      <c r="P94" s="3">
        <v>0</v>
      </c>
    </row>
    <row r="95" spans="1:16" x14ac:dyDescent="0.3">
      <c r="A95" s="8" t="s">
        <v>15</v>
      </c>
      <c r="B95" s="8" t="s">
        <v>53</v>
      </c>
      <c r="C95" s="2">
        <v>0</v>
      </c>
      <c r="D95" s="2">
        <v>0</v>
      </c>
      <c r="E95" s="2">
        <v>0</v>
      </c>
      <c r="F95" s="2">
        <v>0</v>
      </c>
      <c r="G95" s="2">
        <v>0</v>
      </c>
      <c r="H95" s="2">
        <v>0</v>
      </c>
      <c r="I95" s="2">
        <v>0</v>
      </c>
      <c r="J95" s="2">
        <v>0</v>
      </c>
      <c r="K95" s="2">
        <v>0</v>
      </c>
      <c r="L95" s="2">
        <v>0</v>
      </c>
      <c r="M95" s="2">
        <v>0</v>
      </c>
      <c r="N95" s="2" t="e">
        <v>#NUM!</v>
      </c>
      <c r="O95" s="3">
        <v>0</v>
      </c>
      <c r="P95" s="3">
        <v>0</v>
      </c>
    </row>
    <row r="96" spans="1:16" x14ac:dyDescent="0.3">
      <c r="A96" s="8" t="s">
        <v>16</v>
      </c>
      <c r="B96" s="8" t="s">
        <v>48</v>
      </c>
      <c r="C96" s="2">
        <v>7.6411960132890394E-2</v>
      </c>
      <c r="D96" s="2">
        <v>-5.1697530864197497E-2</v>
      </c>
      <c r="E96" s="2">
        <v>-4.06834825061025E-2</v>
      </c>
      <c r="F96" s="2">
        <v>-3.2230703986429202E-2</v>
      </c>
      <c r="G96" s="2">
        <v>2.5416301489921099E-2</v>
      </c>
      <c r="H96" s="2">
        <v>6.8376068376068402E-3</v>
      </c>
      <c r="I96" s="2">
        <v>-1.52801358234295E-2</v>
      </c>
      <c r="J96" s="2">
        <v>1.7241379310344799E-3</v>
      </c>
      <c r="K96" s="2">
        <v>1.3769363166953499E-2</v>
      </c>
      <c r="L96" s="2">
        <v>1.10356536502547E-2</v>
      </c>
      <c r="M96" s="2">
        <v>3.6943744752309E-2</v>
      </c>
      <c r="N96" s="2">
        <v>2.8340080971659899E-2</v>
      </c>
      <c r="O96" s="3">
        <v>9.2943201376936305E-2</v>
      </c>
      <c r="P96" s="3">
        <v>3.3360455655004097E-2</v>
      </c>
    </row>
    <row r="97" spans="1:16" x14ac:dyDescent="0.3">
      <c r="A97" s="8" t="s">
        <v>16</v>
      </c>
      <c r="B97" s="8" t="s">
        <v>49</v>
      </c>
      <c r="C97" s="2">
        <v>-4.7058823529411799E-2</v>
      </c>
      <c r="D97" s="2">
        <v>4.9382716049382699E-2</v>
      </c>
      <c r="E97" s="2">
        <v>0</v>
      </c>
      <c r="F97" s="2">
        <v>9.0497737556561094E-3</v>
      </c>
      <c r="G97" s="2">
        <v>-8.9686098654708502E-3</v>
      </c>
      <c r="H97" s="2">
        <v>6.9683257918551997E-2</v>
      </c>
      <c r="I97" s="2">
        <v>0.11590524534687</v>
      </c>
      <c r="J97" s="2">
        <v>8.7187263078089494E-2</v>
      </c>
      <c r="K97" s="2">
        <v>0.119944211994421</v>
      </c>
      <c r="L97" s="2">
        <v>6.0398505603985103E-2</v>
      </c>
      <c r="M97" s="2">
        <v>7.9859072225484398E-2</v>
      </c>
      <c r="N97" s="2">
        <v>-4.3501903208265401E-3</v>
      </c>
      <c r="O97" s="3">
        <v>0.27684797768479802</v>
      </c>
      <c r="P97" s="3">
        <v>0.65701357466063304</v>
      </c>
    </row>
    <row r="98" spans="1:16" x14ac:dyDescent="0.3">
      <c r="A98" s="8" t="s">
        <v>16</v>
      </c>
      <c r="B98" s="8" t="s">
        <v>50</v>
      </c>
      <c r="C98" s="2">
        <v>-5.9701492537313397E-2</v>
      </c>
      <c r="D98" s="2">
        <v>-0.158730158730159</v>
      </c>
      <c r="E98" s="2">
        <v>-1.88679245283019E-2</v>
      </c>
      <c r="F98" s="2">
        <v>8.6538461538461495E-2</v>
      </c>
      <c r="G98" s="2">
        <v>0.185840707964602</v>
      </c>
      <c r="H98" s="2">
        <v>8.2089552238805999E-2</v>
      </c>
      <c r="I98" s="2">
        <v>1.37931034482759E-2</v>
      </c>
      <c r="J98" s="2">
        <v>0.319727891156463</v>
      </c>
      <c r="K98" s="2">
        <v>9.7938144329896906E-2</v>
      </c>
      <c r="L98" s="2">
        <v>5.63380281690141E-2</v>
      </c>
      <c r="M98" s="2">
        <v>0.128888888888889</v>
      </c>
      <c r="N98" s="2">
        <v>-4.7244094488188997E-2</v>
      </c>
      <c r="O98" s="3">
        <v>0.247422680412371</v>
      </c>
      <c r="P98" s="3">
        <v>1.28301886792453</v>
      </c>
    </row>
    <row r="99" spans="1:16" x14ac:dyDescent="0.3">
      <c r="A99" s="8" t="s">
        <v>16</v>
      </c>
      <c r="B99" s="8" t="s">
        <v>51</v>
      </c>
      <c r="C99" s="2">
        <v>0.83333333333333304</v>
      </c>
      <c r="D99" s="2">
        <v>0.27272727272727298</v>
      </c>
      <c r="E99" s="2">
        <v>-7.1428571428571397E-2</v>
      </c>
      <c r="F99" s="2">
        <v>-0.46153846153846201</v>
      </c>
      <c r="G99" s="2">
        <v>0</v>
      </c>
      <c r="H99" s="2">
        <v>0</v>
      </c>
      <c r="I99" s="2">
        <v>0.42857142857142899</v>
      </c>
      <c r="J99" s="2">
        <v>0.4</v>
      </c>
      <c r="K99" s="2">
        <v>0.42857142857142899</v>
      </c>
      <c r="L99" s="2">
        <v>-0.2</v>
      </c>
      <c r="M99" s="2">
        <v>0.1875</v>
      </c>
      <c r="N99" s="2">
        <v>0.105263157894737</v>
      </c>
      <c r="O99" s="3">
        <v>0.5</v>
      </c>
      <c r="P99" s="3">
        <v>0.5</v>
      </c>
    </row>
    <row r="100" spans="1:16" x14ac:dyDescent="0.3">
      <c r="A100" s="8" t="s">
        <v>16</v>
      </c>
      <c r="B100" s="8" t="s">
        <v>52</v>
      </c>
      <c r="C100" s="2">
        <v>0</v>
      </c>
      <c r="D100" s="2">
        <v>0</v>
      </c>
      <c r="E100" s="2">
        <v>0</v>
      </c>
      <c r="F100" s="2">
        <v>0</v>
      </c>
      <c r="G100" s="2">
        <v>0</v>
      </c>
      <c r="H100" s="2">
        <v>0</v>
      </c>
      <c r="I100" s="2">
        <v>0</v>
      </c>
      <c r="J100" s="2">
        <v>0</v>
      </c>
      <c r="K100" s="2">
        <v>0</v>
      </c>
      <c r="L100" s="2">
        <v>0</v>
      </c>
      <c r="M100" s="2">
        <v>0</v>
      </c>
      <c r="N100" s="2">
        <v>0</v>
      </c>
      <c r="O100" s="3">
        <v>0</v>
      </c>
      <c r="P100" s="3">
        <v>0</v>
      </c>
    </row>
    <row r="101" spans="1:16" x14ac:dyDescent="0.3">
      <c r="A101" s="8" t="s">
        <v>16</v>
      </c>
      <c r="B101" s="8" t="s">
        <v>53</v>
      </c>
      <c r="C101" s="2">
        <v>0</v>
      </c>
      <c r="D101" s="2">
        <v>0</v>
      </c>
      <c r="E101" s="2">
        <v>0</v>
      </c>
      <c r="F101" s="2">
        <v>0</v>
      </c>
      <c r="G101" s="2">
        <v>0</v>
      </c>
      <c r="H101" s="2">
        <v>0</v>
      </c>
      <c r="I101" s="2">
        <v>0</v>
      </c>
      <c r="J101" s="2">
        <v>0</v>
      </c>
      <c r="K101" s="2">
        <v>0</v>
      </c>
      <c r="L101" s="2">
        <v>0</v>
      </c>
      <c r="M101" s="2">
        <v>0</v>
      </c>
      <c r="N101" s="2" t="e">
        <v>#NUM!</v>
      </c>
      <c r="O101" s="3">
        <v>0</v>
      </c>
      <c r="P101" s="3">
        <v>0</v>
      </c>
    </row>
    <row r="102" spans="1:16" x14ac:dyDescent="0.3">
      <c r="A102" s="8" t="s">
        <v>17</v>
      </c>
      <c r="B102" s="8" t="s">
        <v>48</v>
      </c>
      <c r="C102" s="2">
        <v>6.5217391304347797E-2</v>
      </c>
      <c r="D102" s="2">
        <v>0</v>
      </c>
      <c r="E102" s="2">
        <v>0</v>
      </c>
      <c r="F102" s="2">
        <v>4.08163265306122E-2</v>
      </c>
      <c r="G102" s="2">
        <v>-0.11764705882352899</v>
      </c>
      <c r="H102" s="2">
        <v>8.8888888888888906E-2</v>
      </c>
      <c r="I102" s="2">
        <v>6.1224489795918401E-2</v>
      </c>
      <c r="J102" s="2">
        <v>7.69230769230769E-2</v>
      </c>
      <c r="K102" s="2">
        <v>-0.19642857142857101</v>
      </c>
      <c r="L102" s="2">
        <v>0.24444444444444399</v>
      </c>
      <c r="M102" s="2">
        <v>0.160714285714286</v>
      </c>
      <c r="N102" s="2">
        <v>0.15384615384615399</v>
      </c>
      <c r="O102" s="3">
        <v>0.33928571428571402</v>
      </c>
      <c r="P102" s="3">
        <v>0.530612244897959</v>
      </c>
    </row>
    <row r="103" spans="1:16" x14ac:dyDescent="0.3">
      <c r="A103" s="8" t="s">
        <v>17</v>
      </c>
      <c r="B103" s="8" t="s">
        <v>49</v>
      </c>
      <c r="C103" s="2">
        <v>-0.5</v>
      </c>
      <c r="D103" s="2">
        <v>0</v>
      </c>
      <c r="E103" s="2">
        <v>-0.4</v>
      </c>
      <c r="F103" s="2">
        <v>0.5</v>
      </c>
      <c r="G103" s="2">
        <v>0.38888888888888901</v>
      </c>
      <c r="H103" s="2">
        <v>0.08</v>
      </c>
      <c r="I103" s="2">
        <v>-0.148148148148148</v>
      </c>
      <c r="J103" s="2">
        <v>8.6956521739130405E-2</v>
      </c>
      <c r="K103" s="2">
        <v>0.68</v>
      </c>
      <c r="L103" s="2">
        <v>-0.19047619047618999</v>
      </c>
      <c r="M103" s="2">
        <v>5.8823529411764698E-2</v>
      </c>
      <c r="N103" s="2">
        <v>0.66666666666666696</v>
      </c>
      <c r="O103" s="3">
        <v>1.4</v>
      </c>
      <c r="P103" s="3">
        <v>2</v>
      </c>
    </row>
    <row r="104" spans="1:16" x14ac:dyDescent="0.3">
      <c r="A104" s="8" t="s">
        <v>17</v>
      </c>
      <c r="B104" s="8" t="s">
        <v>50</v>
      </c>
      <c r="C104" s="2">
        <v>-0.66666666666666696</v>
      </c>
      <c r="D104" s="2">
        <v>1</v>
      </c>
      <c r="E104" s="2">
        <v>-0.25</v>
      </c>
      <c r="F104" s="2">
        <v>0</v>
      </c>
      <c r="G104" s="2">
        <v>-0.66666666666666696</v>
      </c>
      <c r="H104" s="2">
        <v>0</v>
      </c>
      <c r="I104" s="2">
        <v>2</v>
      </c>
      <c r="J104" s="2">
        <v>1</v>
      </c>
      <c r="K104" s="2">
        <v>0.33333333333333298</v>
      </c>
      <c r="L104" s="2">
        <v>0.125</v>
      </c>
      <c r="M104" s="2">
        <v>-0.55555555555555602</v>
      </c>
      <c r="N104" s="2">
        <v>1.25</v>
      </c>
      <c r="O104" s="3">
        <v>0.5</v>
      </c>
      <c r="P104" s="3">
        <v>1.25</v>
      </c>
    </row>
    <row r="105" spans="1:16" x14ac:dyDescent="0.3">
      <c r="A105" s="8" t="s">
        <v>17</v>
      </c>
      <c r="B105" s="8" t="s">
        <v>51</v>
      </c>
      <c r="C105" s="2">
        <v>0</v>
      </c>
      <c r="D105" s="2">
        <v>0</v>
      </c>
      <c r="E105" s="2">
        <v>0</v>
      </c>
      <c r="F105" s="2">
        <v>0</v>
      </c>
      <c r="G105" s="2">
        <v>0</v>
      </c>
      <c r="H105" s="2">
        <v>0</v>
      </c>
      <c r="I105" s="2">
        <v>0</v>
      </c>
      <c r="J105" s="2">
        <v>0</v>
      </c>
      <c r="K105" s="2">
        <v>-1</v>
      </c>
      <c r="L105" s="2">
        <v>0</v>
      </c>
      <c r="M105" s="2">
        <v>-1</v>
      </c>
      <c r="N105" s="2" t="e">
        <v>#NUM!</v>
      </c>
      <c r="O105" s="3">
        <v>0</v>
      </c>
      <c r="P105" s="3">
        <v>0</v>
      </c>
    </row>
    <row r="106" spans="1:16" x14ac:dyDescent="0.3">
      <c r="A106" s="8" t="s">
        <v>17</v>
      </c>
      <c r="B106" s="8" t="s">
        <v>52</v>
      </c>
      <c r="C106" s="2">
        <v>0</v>
      </c>
      <c r="D106" s="2">
        <v>0</v>
      </c>
      <c r="E106" s="2">
        <v>0</v>
      </c>
      <c r="F106" s="2">
        <v>0</v>
      </c>
      <c r="G106" s="2">
        <v>0</v>
      </c>
      <c r="H106" s="2">
        <v>0</v>
      </c>
      <c r="I106" s="2">
        <v>0</v>
      </c>
      <c r="J106" s="2">
        <v>0</v>
      </c>
      <c r="K106" s="2">
        <v>0</v>
      </c>
      <c r="L106" s="2">
        <v>0</v>
      </c>
      <c r="M106" s="2">
        <v>0</v>
      </c>
      <c r="N106" s="2" t="e">
        <v>#NUM!</v>
      </c>
      <c r="O106" s="3">
        <v>0</v>
      </c>
      <c r="P106" s="3">
        <v>0</v>
      </c>
    </row>
    <row r="107" spans="1:16" x14ac:dyDescent="0.3">
      <c r="A107" s="8" t="s">
        <v>17</v>
      </c>
      <c r="B107" s="8" t="s">
        <v>53</v>
      </c>
      <c r="C107" s="2">
        <v>0</v>
      </c>
      <c r="D107" s="2">
        <v>0</v>
      </c>
      <c r="E107" s="2">
        <v>0</v>
      </c>
      <c r="F107" s="2">
        <v>0</v>
      </c>
      <c r="G107" s="2">
        <v>0</v>
      </c>
      <c r="H107" s="2">
        <v>0</v>
      </c>
      <c r="I107" s="2">
        <v>0</v>
      </c>
      <c r="J107" s="2">
        <v>0</v>
      </c>
      <c r="K107" s="2">
        <v>0</v>
      </c>
      <c r="L107" s="2">
        <v>0</v>
      </c>
      <c r="M107" s="2">
        <v>0</v>
      </c>
      <c r="N107" s="2" t="e">
        <v>#NUM!</v>
      </c>
      <c r="O107" s="3">
        <v>0</v>
      </c>
      <c r="P107" s="3">
        <v>0</v>
      </c>
    </row>
    <row r="108" spans="1:16" x14ac:dyDescent="0.3">
      <c r="A108" s="11" t="s">
        <v>18</v>
      </c>
      <c r="B108" s="11" t="s">
        <v>18</v>
      </c>
      <c r="C108" s="3">
        <v>-1.79244647906288E-2</v>
      </c>
      <c r="D108" s="3">
        <v>8.4145944371133308E-3</v>
      </c>
      <c r="E108" s="3">
        <v>6.3390095510009901E-3</v>
      </c>
      <c r="F108" s="3">
        <v>7.3461116271215099E-3</v>
      </c>
      <c r="G108" s="3">
        <v>3.3696563285834E-3</v>
      </c>
      <c r="H108" s="3">
        <v>3.9247464536933403E-2</v>
      </c>
      <c r="I108" s="3">
        <v>3.4437299035369802E-2</v>
      </c>
      <c r="J108" s="3">
        <v>3.5420098846787498E-2</v>
      </c>
      <c r="K108" s="3">
        <v>5.0149352306329803E-2</v>
      </c>
      <c r="L108" s="3">
        <v>3.67628140990824E-2</v>
      </c>
      <c r="M108" s="3">
        <v>4.2269832078749299E-2</v>
      </c>
      <c r="N108" s="3">
        <v>4.72354497354497E-2</v>
      </c>
      <c r="O108" s="3">
        <v>0.18837903964215499</v>
      </c>
      <c r="P108" s="3">
        <v>0.345484517861392</v>
      </c>
    </row>
    <row r="109" spans="1:16" x14ac:dyDescent="0.3">
      <c r="A109" s="15"/>
      <c r="B109" s="15"/>
    </row>
    <row r="110" spans="1:16" x14ac:dyDescent="0.3">
      <c r="A110" s="13" t="s">
        <v>42</v>
      </c>
      <c r="B110" s="15"/>
    </row>
    <row r="111" spans="1:16" x14ac:dyDescent="0.3">
      <c r="A111" s="14" t="s">
        <v>43</v>
      </c>
      <c r="B111" s="15"/>
    </row>
    <row r="112" spans="1:16" x14ac:dyDescent="0.3">
      <c r="A112" s="14" t="s">
        <v>44</v>
      </c>
      <c r="B112" s="15"/>
    </row>
    <row r="113" spans="1:2" x14ac:dyDescent="0.3">
      <c r="A113" s="14" t="s">
        <v>188</v>
      </c>
      <c r="B113" s="15"/>
    </row>
    <row r="114" spans="1:2" x14ac:dyDescent="0.3">
      <c r="A114" s="14" t="s">
        <v>45</v>
      </c>
      <c r="B114" s="15"/>
    </row>
    <row r="115" spans="1:2" x14ac:dyDescent="0.3">
      <c r="A115" s="14" t="s">
        <v>46</v>
      </c>
      <c r="B115" s="15"/>
    </row>
    <row r="116" spans="1:2" x14ac:dyDescent="0.3">
      <c r="A116" s="14" t="s">
        <v>47</v>
      </c>
      <c r="B116" s="15"/>
    </row>
    <row r="117" spans="1:2" x14ac:dyDescent="0.3">
      <c r="A117" s="14" t="s">
        <v>56</v>
      </c>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42:O42"/>
    <mergeCell ref="C76:N7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190</v>
      </c>
      <c r="B1" s="15"/>
    </row>
    <row r="2" spans="1:15" ht="15.6" x14ac:dyDescent="0.3">
      <c r="A2" s="12" t="s">
        <v>187</v>
      </c>
      <c r="B2" s="15"/>
    </row>
    <row r="3" spans="1:15" ht="15.6" x14ac:dyDescent="0.3">
      <c r="A3" s="12" t="s">
        <v>35</v>
      </c>
      <c r="B3" s="15"/>
    </row>
    <row r="4" spans="1:15" ht="15.6" x14ac:dyDescent="0.3">
      <c r="A4" s="12" t="s">
        <v>60</v>
      </c>
      <c r="B4" s="15"/>
    </row>
    <row r="5" spans="1:15" x14ac:dyDescent="0.3">
      <c r="A5" s="15"/>
      <c r="B5" s="15"/>
    </row>
    <row r="6" spans="1:15" x14ac:dyDescent="0.3">
      <c r="A6" s="16" t="str">
        <f>HYPERLINK("#'Table of contents'!A57",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57</v>
      </c>
      <c r="C9" s="1">
        <v>27877</v>
      </c>
      <c r="D9" s="1">
        <v>27719</v>
      </c>
      <c r="E9" s="1">
        <v>27930</v>
      </c>
      <c r="F9" s="1">
        <v>28289</v>
      </c>
      <c r="G9" s="1">
        <v>28717</v>
      </c>
      <c r="H9" s="1">
        <v>28715</v>
      </c>
      <c r="I9" s="1">
        <v>29585</v>
      </c>
      <c r="J9" s="1">
        <v>30504</v>
      </c>
      <c r="K9" s="1">
        <v>31573</v>
      </c>
      <c r="L9" s="1">
        <v>33319</v>
      </c>
      <c r="M9" s="1">
        <v>34559</v>
      </c>
      <c r="N9" s="1">
        <v>36422</v>
      </c>
      <c r="O9" s="1">
        <v>38356</v>
      </c>
    </row>
    <row r="10" spans="1:15" x14ac:dyDescent="0.3">
      <c r="A10" s="7" t="s">
        <v>13</v>
      </c>
      <c r="B10" s="7" t="s">
        <v>58</v>
      </c>
      <c r="C10" s="1">
        <v>21790</v>
      </c>
      <c r="D10" s="1">
        <v>20862</v>
      </c>
      <c r="E10" s="1">
        <v>21073</v>
      </c>
      <c r="F10" s="1">
        <v>21207</v>
      </c>
      <c r="G10" s="1">
        <v>21103</v>
      </c>
      <c r="H10" s="1">
        <v>21204</v>
      </c>
      <c r="I10" s="1">
        <v>22502</v>
      </c>
      <c r="J10" s="1">
        <v>23406</v>
      </c>
      <c r="K10" s="1">
        <v>24335</v>
      </c>
      <c r="L10" s="1">
        <v>25563</v>
      </c>
      <c r="M10" s="1">
        <v>26498</v>
      </c>
      <c r="N10" s="1">
        <v>27585</v>
      </c>
      <c r="O10" s="1">
        <v>28370</v>
      </c>
    </row>
    <row r="11" spans="1:15" x14ac:dyDescent="0.3">
      <c r="A11" s="7" t="s">
        <v>14</v>
      </c>
      <c r="B11" s="7" t="s">
        <v>57</v>
      </c>
      <c r="C11" s="1">
        <v>1001</v>
      </c>
      <c r="D11" s="1">
        <v>980</v>
      </c>
      <c r="E11" s="1">
        <v>1028</v>
      </c>
      <c r="F11" s="1">
        <v>1026</v>
      </c>
      <c r="G11" s="1">
        <v>1023</v>
      </c>
      <c r="H11" s="1">
        <v>1026</v>
      </c>
      <c r="I11" s="1">
        <v>1039</v>
      </c>
      <c r="J11" s="1">
        <v>1094</v>
      </c>
      <c r="K11" s="1">
        <v>1090</v>
      </c>
      <c r="L11" s="1">
        <v>1110</v>
      </c>
      <c r="M11" s="1">
        <v>1154</v>
      </c>
      <c r="N11" s="1">
        <v>1159</v>
      </c>
      <c r="O11" s="1">
        <v>1255</v>
      </c>
    </row>
    <row r="12" spans="1:15" x14ac:dyDescent="0.3">
      <c r="A12" s="7" t="s">
        <v>14</v>
      </c>
      <c r="B12" s="7" t="s">
        <v>58</v>
      </c>
      <c r="C12" s="1">
        <v>734</v>
      </c>
      <c r="D12" s="1">
        <v>715</v>
      </c>
      <c r="E12" s="1">
        <v>693</v>
      </c>
      <c r="F12" s="1">
        <v>676</v>
      </c>
      <c r="G12" s="1">
        <v>709</v>
      </c>
      <c r="H12" s="1">
        <v>744</v>
      </c>
      <c r="I12" s="1">
        <v>743</v>
      </c>
      <c r="J12" s="1">
        <v>786</v>
      </c>
      <c r="K12" s="1">
        <v>811</v>
      </c>
      <c r="L12" s="1">
        <v>802</v>
      </c>
      <c r="M12" s="1">
        <v>772</v>
      </c>
      <c r="N12" s="1">
        <v>736</v>
      </c>
      <c r="O12" s="1">
        <v>883</v>
      </c>
    </row>
    <row r="13" spans="1:15" x14ac:dyDescent="0.3">
      <c r="A13" s="7" t="s">
        <v>15</v>
      </c>
      <c r="B13" s="7" t="s">
        <v>57</v>
      </c>
      <c r="C13" s="1">
        <v>3158</v>
      </c>
      <c r="D13" s="1">
        <v>3196</v>
      </c>
      <c r="E13" s="1">
        <v>3297</v>
      </c>
      <c r="F13" s="1">
        <v>3302</v>
      </c>
      <c r="G13" s="1">
        <v>3346</v>
      </c>
      <c r="H13" s="1">
        <v>3373</v>
      </c>
      <c r="I13" s="1">
        <v>3385</v>
      </c>
      <c r="J13" s="1">
        <v>3418</v>
      </c>
      <c r="K13" s="1">
        <v>3427</v>
      </c>
      <c r="L13" s="1">
        <v>3529</v>
      </c>
      <c r="M13" s="1">
        <v>3702</v>
      </c>
      <c r="N13" s="1">
        <v>3708</v>
      </c>
      <c r="O13" s="1">
        <v>4033</v>
      </c>
    </row>
    <row r="14" spans="1:15" x14ac:dyDescent="0.3">
      <c r="A14" s="7" t="s">
        <v>15</v>
      </c>
      <c r="B14" s="7" t="s">
        <v>58</v>
      </c>
      <c r="C14" s="1">
        <v>2315</v>
      </c>
      <c r="D14" s="1">
        <v>2322</v>
      </c>
      <c r="E14" s="1">
        <v>2294</v>
      </c>
      <c r="F14" s="1">
        <v>2250</v>
      </c>
      <c r="G14" s="1">
        <v>2304</v>
      </c>
      <c r="H14" s="1">
        <v>2302</v>
      </c>
      <c r="I14" s="1">
        <v>2357</v>
      </c>
      <c r="J14" s="1">
        <v>2420</v>
      </c>
      <c r="K14" s="1">
        <v>2493</v>
      </c>
      <c r="L14" s="1">
        <v>2527</v>
      </c>
      <c r="M14" s="1">
        <v>2614</v>
      </c>
      <c r="N14" s="1">
        <v>2537</v>
      </c>
      <c r="O14" s="1">
        <v>2764</v>
      </c>
    </row>
    <row r="15" spans="1:15" x14ac:dyDescent="0.3">
      <c r="A15" s="7" t="s">
        <v>16</v>
      </c>
      <c r="B15" s="7" t="s">
        <v>57</v>
      </c>
      <c r="C15" s="1">
        <v>1335</v>
      </c>
      <c r="D15" s="1">
        <v>1336</v>
      </c>
      <c r="E15" s="1">
        <v>1334</v>
      </c>
      <c r="F15" s="1">
        <v>1348</v>
      </c>
      <c r="G15" s="1">
        <v>1292</v>
      </c>
      <c r="H15" s="1">
        <v>1346</v>
      </c>
      <c r="I15" s="1">
        <v>1388</v>
      </c>
      <c r="J15" s="1">
        <v>1414</v>
      </c>
      <c r="K15" s="1">
        <v>1517</v>
      </c>
      <c r="L15" s="1">
        <v>1616</v>
      </c>
      <c r="M15" s="1">
        <v>1667</v>
      </c>
      <c r="N15" s="1">
        <v>1780</v>
      </c>
      <c r="O15" s="1">
        <v>1812</v>
      </c>
    </row>
    <row r="16" spans="1:15" x14ac:dyDescent="0.3">
      <c r="A16" s="7" t="s">
        <v>16</v>
      </c>
      <c r="B16" s="7" t="s">
        <v>58</v>
      </c>
      <c r="C16" s="1">
        <v>1114</v>
      </c>
      <c r="D16" s="1">
        <v>1150</v>
      </c>
      <c r="E16" s="1">
        <v>1120</v>
      </c>
      <c r="F16" s="1">
        <v>1053</v>
      </c>
      <c r="G16" s="1">
        <v>1084</v>
      </c>
      <c r="H16" s="1">
        <v>1070</v>
      </c>
      <c r="I16" s="1">
        <v>1124</v>
      </c>
      <c r="J16" s="1">
        <v>1222</v>
      </c>
      <c r="K16" s="1">
        <v>1287</v>
      </c>
      <c r="L16" s="1">
        <v>1401</v>
      </c>
      <c r="M16" s="1">
        <v>1468</v>
      </c>
      <c r="N16" s="1">
        <v>1568</v>
      </c>
      <c r="O16" s="1">
        <v>1553</v>
      </c>
    </row>
    <row r="17" spans="1:15" x14ac:dyDescent="0.3">
      <c r="A17" s="7" t="s">
        <v>17</v>
      </c>
      <c r="B17" s="7" t="s">
        <v>57</v>
      </c>
      <c r="C17" s="1">
        <v>49</v>
      </c>
      <c r="D17" s="1">
        <v>32</v>
      </c>
      <c r="E17" s="1">
        <v>43</v>
      </c>
      <c r="F17" s="1">
        <v>38</v>
      </c>
      <c r="G17" s="1">
        <v>35</v>
      </c>
      <c r="H17" s="1">
        <v>40</v>
      </c>
      <c r="I17" s="1">
        <v>45</v>
      </c>
      <c r="J17" s="1">
        <v>43</v>
      </c>
      <c r="K17" s="1">
        <v>48</v>
      </c>
      <c r="L17" s="1">
        <v>54</v>
      </c>
      <c r="M17" s="1">
        <v>61</v>
      </c>
      <c r="N17" s="1">
        <v>67</v>
      </c>
      <c r="O17" s="1">
        <v>95</v>
      </c>
    </row>
    <row r="18" spans="1:15" x14ac:dyDescent="0.3">
      <c r="A18" s="7" t="s">
        <v>17</v>
      </c>
      <c r="B18" s="7" t="s">
        <v>58</v>
      </c>
      <c r="C18" s="1">
        <v>43</v>
      </c>
      <c r="D18" s="1">
        <v>39</v>
      </c>
      <c r="E18" s="1">
        <v>30</v>
      </c>
      <c r="F18" s="1">
        <v>26</v>
      </c>
      <c r="G18" s="1">
        <v>37</v>
      </c>
      <c r="H18" s="1">
        <v>31</v>
      </c>
      <c r="I18" s="1">
        <v>32</v>
      </c>
      <c r="J18" s="1">
        <v>35</v>
      </c>
      <c r="K18" s="1">
        <v>40</v>
      </c>
      <c r="L18" s="1">
        <v>41</v>
      </c>
      <c r="M18" s="1">
        <v>39</v>
      </c>
      <c r="N18" s="1">
        <v>38</v>
      </c>
      <c r="O18" s="1">
        <v>50</v>
      </c>
    </row>
    <row r="19" spans="1:15" x14ac:dyDescent="0.3">
      <c r="A19" s="10" t="s">
        <v>18</v>
      </c>
      <c r="B19" s="10" t="s">
        <v>18</v>
      </c>
      <c r="C19" s="5">
        <v>59416</v>
      </c>
      <c r="D19" s="5">
        <v>58351</v>
      </c>
      <c r="E19" s="5">
        <v>58842</v>
      </c>
      <c r="F19" s="5">
        <v>59215</v>
      </c>
      <c r="G19" s="5">
        <v>59650</v>
      </c>
      <c r="H19" s="5">
        <v>59851</v>
      </c>
      <c r="I19" s="5">
        <v>62200</v>
      </c>
      <c r="J19" s="5">
        <v>64342</v>
      </c>
      <c r="K19" s="5">
        <v>66621</v>
      </c>
      <c r="L19" s="5">
        <v>69962</v>
      </c>
      <c r="M19" s="5">
        <v>72534</v>
      </c>
      <c r="N19" s="5">
        <v>75600</v>
      </c>
      <c r="O19" s="5">
        <v>79171</v>
      </c>
    </row>
    <row r="20" spans="1:15" x14ac:dyDescent="0.3">
      <c r="A20" s="15"/>
      <c r="B20" s="15"/>
    </row>
    <row r="21" spans="1:15" x14ac:dyDescent="0.3">
      <c r="A21" s="15"/>
      <c r="B21" s="15"/>
    </row>
    <row r="22" spans="1:15" x14ac:dyDescent="0.3">
      <c r="A22" s="15"/>
      <c r="B22" s="15"/>
      <c r="C22" s="18" t="s">
        <v>37</v>
      </c>
      <c r="D22" s="19"/>
      <c r="E22" s="19"/>
      <c r="F22" s="19"/>
      <c r="G22" s="19"/>
      <c r="H22" s="19"/>
      <c r="I22" s="19"/>
      <c r="J22" s="19"/>
      <c r="K22" s="19"/>
      <c r="L22" s="19"/>
      <c r="M22" s="19"/>
      <c r="N22" s="19"/>
      <c r="O22" s="19"/>
    </row>
    <row r="23" spans="1:15" x14ac:dyDescent="0.3">
      <c r="A23" s="9" t="s">
        <v>41</v>
      </c>
      <c r="B23" s="9" t="s">
        <v>41</v>
      </c>
      <c r="C23" s="4" t="s">
        <v>0</v>
      </c>
      <c r="D23" s="4" t="s">
        <v>1</v>
      </c>
      <c r="E23" s="4" t="s">
        <v>2</v>
      </c>
      <c r="F23" s="4" t="s">
        <v>3</v>
      </c>
      <c r="G23" s="4" t="s">
        <v>4</v>
      </c>
      <c r="H23" s="4" t="s">
        <v>5</v>
      </c>
      <c r="I23" s="4" t="s">
        <v>6</v>
      </c>
      <c r="J23" s="4" t="s">
        <v>7</v>
      </c>
      <c r="K23" s="4" t="s">
        <v>8</v>
      </c>
      <c r="L23" s="4" t="s">
        <v>9</v>
      </c>
      <c r="M23" s="4" t="s">
        <v>10</v>
      </c>
      <c r="N23" s="4" t="s">
        <v>11</v>
      </c>
      <c r="O23" s="4" t="s">
        <v>12</v>
      </c>
    </row>
    <row r="24" spans="1:15" x14ac:dyDescent="0.3">
      <c r="A24" s="8" t="s">
        <v>13</v>
      </c>
      <c r="B24" s="8" t="s">
        <v>57</v>
      </c>
      <c r="C24" s="2">
        <v>0.56127811222743496</v>
      </c>
      <c r="D24" s="2">
        <v>0.57057285770157096</v>
      </c>
      <c r="E24" s="2">
        <v>0.56996510417729496</v>
      </c>
      <c r="F24" s="2">
        <v>0.57154113463714196</v>
      </c>
      <c r="G24" s="2">
        <v>0.57641509433962301</v>
      </c>
      <c r="H24" s="2">
        <v>0.57523187563853395</v>
      </c>
      <c r="I24" s="2">
        <v>0.56799201336225902</v>
      </c>
      <c r="J24" s="2">
        <v>0.56583194212576504</v>
      </c>
      <c r="K24" s="2">
        <v>0.56473134435143402</v>
      </c>
      <c r="L24" s="2">
        <v>0.56586053462857899</v>
      </c>
      <c r="M24" s="2">
        <v>0.566012087066184</v>
      </c>
      <c r="N24" s="2">
        <v>0.56903151217835501</v>
      </c>
      <c r="O24" s="2">
        <v>0.57482840272157798</v>
      </c>
    </row>
    <row r="25" spans="1:15" x14ac:dyDescent="0.3">
      <c r="A25" s="8" t="s">
        <v>13</v>
      </c>
      <c r="B25" s="8" t="s">
        <v>58</v>
      </c>
      <c r="C25" s="2">
        <v>0.43872188777256499</v>
      </c>
      <c r="D25" s="2">
        <v>0.42942714229842899</v>
      </c>
      <c r="E25" s="2">
        <v>0.43003489582270499</v>
      </c>
      <c r="F25" s="2">
        <v>0.42845886536285799</v>
      </c>
      <c r="G25" s="2">
        <v>0.42358490566037699</v>
      </c>
      <c r="H25" s="2">
        <v>0.42476812436146599</v>
      </c>
      <c r="I25" s="2">
        <v>0.43200798663774098</v>
      </c>
      <c r="J25" s="2">
        <v>0.43416805787423501</v>
      </c>
      <c r="K25" s="2">
        <v>0.43526865564856498</v>
      </c>
      <c r="L25" s="2">
        <v>0.43413946537142101</v>
      </c>
      <c r="M25" s="2">
        <v>0.433987912933816</v>
      </c>
      <c r="N25" s="2">
        <v>0.43096848782164399</v>
      </c>
      <c r="O25" s="2">
        <v>0.42517159727842202</v>
      </c>
    </row>
    <row r="26" spans="1:15" x14ac:dyDescent="0.3">
      <c r="A26" s="8" t="s">
        <v>14</v>
      </c>
      <c r="B26" s="8" t="s">
        <v>57</v>
      </c>
      <c r="C26" s="2">
        <v>0.57694524495677202</v>
      </c>
      <c r="D26" s="2">
        <v>0.578171091445428</v>
      </c>
      <c r="E26" s="2">
        <v>0.59732713538640303</v>
      </c>
      <c r="F26" s="2">
        <v>0.60282021151586396</v>
      </c>
      <c r="G26" s="2">
        <v>0.59064665127020799</v>
      </c>
      <c r="H26" s="2">
        <v>0.57966101694915295</v>
      </c>
      <c r="I26" s="2">
        <v>0.58305274971941601</v>
      </c>
      <c r="J26" s="2">
        <v>0.58191489361702098</v>
      </c>
      <c r="K26" s="2">
        <v>0.57338243029984204</v>
      </c>
      <c r="L26" s="2">
        <v>0.580543933054393</v>
      </c>
      <c r="M26" s="2">
        <v>0.59916926272066495</v>
      </c>
      <c r="N26" s="2">
        <v>0.61160949868073899</v>
      </c>
      <c r="O26" s="2">
        <v>0.586997193638915</v>
      </c>
    </row>
    <row r="27" spans="1:15" x14ac:dyDescent="0.3">
      <c r="A27" s="8" t="s">
        <v>14</v>
      </c>
      <c r="B27" s="8" t="s">
        <v>58</v>
      </c>
      <c r="C27" s="2">
        <v>0.42305475504322798</v>
      </c>
      <c r="D27" s="2">
        <v>0.421828908554572</v>
      </c>
      <c r="E27" s="2">
        <v>0.40267286461359703</v>
      </c>
      <c r="F27" s="2">
        <v>0.39717978848413599</v>
      </c>
      <c r="G27" s="2">
        <v>0.40935334872979201</v>
      </c>
      <c r="H27" s="2">
        <v>0.42033898305084699</v>
      </c>
      <c r="I27" s="2">
        <v>0.41694725028058399</v>
      </c>
      <c r="J27" s="2">
        <v>0.41808510638297902</v>
      </c>
      <c r="K27" s="2">
        <v>0.42661756970015802</v>
      </c>
      <c r="L27" s="2">
        <v>0.419456066945607</v>
      </c>
      <c r="M27" s="2">
        <v>0.40083073727933499</v>
      </c>
      <c r="N27" s="2">
        <v>0.38839050131926101</v>
      </c>
      <c r="O27" s="2">
        <v>0.413002806361085</v>
      </c>
    </row>
    <row r="28" spans="1:15" x14ac:dyDescent="0.3">
      <c r="A28" s="8" t="s">
        <v>15</v>
      </c>
      <c r="B28" s="8" t="s">
        <v>57</v>
      </c>
      <c r="C28" s="2">
        <v>0.57701443449662004</v>
      </c>
      <c r="D28" s="2">
        <v>0.57919536063791199</v>
      </c>
      <c r="E28" s="2">
        <v>0.58969772849222002</v>
      </c>
      <c r="F28" s="2">
        <v>0.59474063400576405</v>
      </c>
      <c r="G28" s="2">
        <v>0.592212389380531</v>
      </c>
      <c r="H28" s="2">
        <v>0.594361233480176</v>
      </c>
      <c r="I28" s="2">
        <v>0.58951584813653801</v>
      </c>
      <c r="J28" s="2">
        <v>0.58547447756080895</v>
      </c>
      <c r="K28" s="2">
        <v>0.57888513513513495</v>
      </c>
      <c r="L28" s="2">
        <v>0.58272787318361996</v>
      </c>
      <c r="M28" s="2">
        <v>0.58613046231792298</v>
      </c>
      <c r="N28" s="2">
        <v>0.59375500400320302</v>
      </c>
      <c r="O28" s="2">
        <v>0.59335000735618704</v>
      </c>
    </row>
    <row r="29" spans="1:15" x14ac:dyDescent="0.3">
      <c r="A29" s="8" t="s">
        <v>15</v>
      </c>
      <c r="B29" s="8" t="s">
        <v>58</v>
      </c>
      <c r="C29" s="2">
        <v>0.42298556550338001</v>
      </c>
      <c r="D29" s="2">
        <v>0.42080463936208801</v>
      </c>
      <c r="E29" s="2">
        <v>0.41030227150777998</v>
      </c>
      <c r="F29" s="2">
        <v>0.40525936599423601</v>
      </c>
      <c r="G29" s="2">
        <v>0.407787610619469</v>
      </c>
      <c r="H29" s="2">
        <v>0.405638766519824</v>
      </c>
      <c r="I29" s="2">
        <v>0.41048415186346199</v>
      </c>
      <c r="J29" s="2">
        <v>0.414525522439191</v>
      </c>
      <c r="K29" s="2">
        <v>0.42111486486486499</v>
      </c>
      <c r="L29" s="2">
        <v>0.41727212681637998</v>
      </c>
      <c r="M29" s="2">
        <v>0.41386953768207702</v>
      </c>
      <c r="N29" s="2">
        <v>0.40624499599679698</v>
      </c>
      <c r="O29" s="2">
        <v>0.40664999264381302</v>
      </c>
    </row>
    <row r="30" spans="1:15" x14ac:dyDescent="0.3">
      <c r="A30" s="8" t="s">
        <v>16</v>
      </c>
      <c r="B30" s="8" t="s">
        <v>57</v>
      </c>
      <c r="C30" s="2">
        <v>0.54512045732952197</v>
      </c>
      <c r="D30" s="2">
        <v>0.53740949316170505</v>
      </c>
      <c r="E30" s="2">
        <v>0.54360228198858995</v>
      </c>
      <c r="F30" s="2">
        <v>0.56143273635985003</v>
      </c>
      <c r="G30" s="2">
        <v>0.54377104377104402</v>
      </c>
      <c r="H30" s="2">
        <v>0.55711920529801295</v>
      </c>
      <c r="I30" s="2">
        <v>0.55254777070063699</v>
      </c>
      <c r="J30" s="2">
        <v>0.536418816388467</v>
      </c>
      <c r="K30" s="2">
        <v>0.54101283880171203</v>
      </c>
      <c r="L30" s="2">
        <v>0.53563142194232705</v>
      </c>
      <c r="M30" s="2">
        <v>0.53173843700159495</v>
      </c>
      <c r="N30" s="2">
        <v>0.53166069295101503</v>
      </c>
      <c r="O30" s="2">
        <v>0.53848439821693905</v>
      </c>
    </row>
    <row r="31" spans="1:15" x14ac:dyDescent="0.3">
      <c r="A31" s="8" t="s">
        <v>16</v>
      </c>
      <c r="B31" s="8" t="s">
        <v>58</v>
      </c>
      <c r="C31" s="2">
        <v>0.45487954267047798</v>
      </c>
      <c r="D31" s="2">
        <v>0.462590506838294</v>
      </c>
      <c r="E31" s="2">
        <v>0.45639771801140999</v>
      </c>
      <c r="F31" s="2">
        <v>0.43856726364014997</v>
      </c>
      <c r="G31" s="2">
        <v>0.45622895622895598</v>
      </c>
      <c r="H31" s="2">
        <v>0.44288079470198699</v>
      </c>
      <c r="I31" s="2">
        <v>0.44745222929936301</v>
      </c>
      <c r="J31" s="2">
        <v>0.463581183611533</v>
      </c>
      <c r="K31" s="2">
        <v>0.45898716119828797</v>
      </c>
      <c r="L31" s="2">
        <v>0.46436857805767301</v>
      </c>
      <c r="M31" s="2">
        <v>0.46826156299840499</v>
      </c>
      <c r="N31" s="2">
        <v>0.46833930704898402</v>
      </c>
      <c r="O31" s="2">
        <v>0.461515601783061</v>
      </c>
    </row>
    <row r="32" spans="1:15" x14ac:dyDescent="0.3">
      <c r="A32" s="8" t="s">
        <v>17</v>
      </c>
      <c r="B32" s="8" t="s">
        <v>57</v>
      </c>
      <c r="C32" s="2">
        <v>0.53260869565217395</v>
      </c>
      <c r="D32" s="2">
        <v>0.45070422535211302</v>
      </c>
      <c r="E32" s="2">
        <v>0.58904109589041098</v>
      </c>
      <c r="F32" s="2">
        <v>0.59375</v>
      </c>
      <c r="G32" s="2">
        <v>0.48611111111111099</v>
      </c>
      <c r="H32" s="2">
        <v>0.56338028169014098</v>
      </c>
      <c r="I32" s="2">
        <v>0.58441558441558406</v>
      </c>
      <c r="J32" s="2">
        <v>0.55128205128205099</v>
      </c>
      <c r="K32" s="2">
        <v>0.54545454545454497</v>
      </c>
      <c r="L32" s="2">
        <v>0.56842105263157905</v>
      </c>
      <c r="M32" s="2">
        <v>0.61</v>
      </c>
      <c r="N32" s="2">
        <v>0.63809523809523805</v>
      </c>
      <c r="O32" s="2">
        <v>0.65517241379310298</v>
      </c>
    </row>
    <row r="33" spans="1:16" x14ac:dyDescent="0.3">
      <c r="A33" s="8" t="s">
        <v>17</v>
      </c>
      <c r="B33" s="8" t="s">
        <v>58</v>
      </c>
      <c r="C33" s="2">
        <v>0.467391304347826</v>
      </c>
      <c r="D33" s="2">
        <v>0.54929577464788704</v>
      </c>
      <c r="E33" s="2">
        <v>0.41095890410958902</v>
      </c>
      <c r="F33" s="2">
        <v>0.40625</v>
      </c>
      <c r="G33" s="2">
        <v>0.51388888888888895</v>
      </c>
      <c r="H33" s="2">
        <v>0.43661971830985902</v>
      </c>
      <c r="I33" s="2">
        <v>0.415584415584416</v>
      </c>
      <c r="J33" s="2">
        <v>0.44871794871794901</v>
      </c>
      <c r="K33" s="2">
        <v>0.45454545454545497</v>
      </c>
      <c r="L33" s="2">
        <v>0.43157894736842101</v>
      </c>
      <c r="M33" s="2">
        <v>0.39</v>
      </c>
      <c r="N33" s="2">
        <v>0.36190476190476201</v>
      </c>
      <c r="O33" s="2">
        <v>0.34482758620689702</v>
      </c>
    </row>
    <row r="34" spans="1:16" x14ac:dyDescent="0.3">
      <c r="A34" s="15"/>
      <c r="B34" s="15"/>
    </row>
    <row r="35" spans="1:16" x14ac:dyDescent="0.3">
      <c r="A35" s="15"/>
      <c r="B35" s="15"/>
    </row>
    <row r="36" spans="1:16" x14ac:dyDescent="0.3">
      <c r="A36" s="15"/>
      <c r="B36" s="13"/>
      <c r="C36" s="18" t="s">
        <v>38</v>
      </c>
      <c r="D36" s="18"/>
      <c r="E36" s="18"/>
      <c r="F36" s="18"/>
      <c r="G36" s="18"/>
      <c r="H36" s="18"/>
      <c r="I36" s="18"/>
      <c r="J36" s="18"/>
      <c r="K36" s="18"/>
      <c r="L36" s="18"/>
      <c r="M36" s="18"/>
      <c r="N36" s="18"/>
      <c r="O36" s="6" t="s">
        <v>39</v>
      </c>
      <c r="P36" s="6" t="s">
        <v>40</v>
      </c>
    </row>
    <row r="37" spans="1:16" x14ac:dyDescent="0.3">
      <c r="A37" s="9" t="s">
        <v>41</v>
      </c>
      <c r="B37" s="9" t="s">
        <v>41</v>
      </c>
      <c r="C37" s="4" t="s">
        <v>19</v>
      </c>
      <c r="D37" s="4" t="s">
        <v>20</v>
      </c>
      <c r="E37" s="4" t="s">
        <v>21</v>
      </c>
      <c r="F37" s="4" t="s">
        <v>22</v>
      </c>
      <c r="G37" s="4" t="s">
        <v>23</v>
      </c>
      <c r="H37" s="4" t="s">
        <v>24</v>
      </c>
      <c r="I37" s="4" t="s">
        <v>25</v>
      </c>
      <c r="J37" s="4" t="s">
        <v>26</v>
      </c>
      <c r="K37" s="4" t="s">
        <v>27</v>
      </c>
      <c r="L37" s="4" t="s">
        <v>28</v>
      </c>
      <c r="M37" s="4" t="s">
        <v>29</v>
      </c>
      <c r="N37" s="4" t="s">
        <v>30</v>
      </c>
      <c r="O37" s="4" t="s">
        <v>31</v>
      </c>
      <c r="P37" s="4" t="s">
        <v>32</v>
      </c>
    </row>
    <row r="38" spans="1:16" x14ac:dyDescent="0.3">
      <c r="A38" s="8" t="s">
        <v>13</v>
      </c>
      <c r="B38" s="8" t="s">
        <v>57</v>
      </c>
      <c r="C38" s="2">
        <v>-5.6677547799260999E-3</v>
      </c>
      <c r="D38" s="2">
        <v>7.6121072188751401E-3</v>
      </c>
      <c r="E38" s="2">
        <v>1.28535624776226E-2</v>
      </c>
      <c r="F38" s="2">
        <v>1.51295556576761E-2</v>
      </c>
      <c r="G38" s="2">
        <v>-6.9645157920395593E-5</v>
      </c>
      <c r="H38" s="2">
        <v>3.02977537872192E-2</v>
      </c>
      <c r="I38" s="2">
        <v>3.1063038702045E-2</v>
      </c>
      <c r="J38" s="2">
        <v>3.5044584316810901E-2</v>
      </c>
      <c r="K38" s="2">
        <v>5.5300414911474999E-2</v>
      </c>
      <c r="L38" s="2">
        <v>3.7216002881238899E-2</v>
      </c>
      <c r="M38" s="2">
        <v>5.39078098324604E-2</v>
      </c>
      <c r="N38" s="2">
        <v>5.3099774861347503E-2</v>
      </c>
      <c r="O38" s="3">
        <v>0.21483546067842799</v>
      </c>
      <c r="P38" s="3">
        <v>0.373290368779091</v>
      </c>
    </row>
    <row r="39" spans="1:16" x14ac:dyDescent="0.3">
      <c r="A39" s="8" t="s">
        <v>13</v>
      </c>
      <c r="B39" s="8" t="s">
        <v>58</v>
      </c>
      <c r="C39" s="2">
        <v>-4.2588343276732402E-2</v>
      </c>
      <c r="D39" s="2">
        <v>1.01140830217621E-2</v>
      </c>
      <c r="E39" s="2">
        <v>6.3588478147392404E-3</v>
      </c>
      <c r="F39" s="2">
        <v>-4.9040411184986098E-3</v>
      </c>
      <c r="G39" s="2">
        <v>4.7860493768658498E-3</v>
      </c>
      <c r="H39" s="2">
        <v>6.12148651197887E-2</v>
      </c>
      <c r="I39" s="2">
        <v>4.0174206737178898E-2</v>
      </c>
      <c r="J39" s="2">
        <v>3.9690677604033199E-2</v>
      </c>
      <c r="K39" s="2">
        <v>5.0462297102938203E-2</v>
      </c>
      <c r="L39" s="2">
        <v>3.6576301686030599E-2</v>
      </c>
      <c r="M39" s="2">
        <v>4.1021963921805397E-2</v>
      </c>
      <c r="N39" s="2">
        <v>2.8457495015406901E-2</v>
      </c>
      <c r="O39" s="3">
        <v>0.16581056092048499</v>
      </c>
      <c r="P39" s="3">
        <v>0.34627248137427002</v>
      </c>
    </row>
    <row r="40" spans="1:16" x14ac:dyDescent="0.3">
      <c r="A40" s="8" t="s">
        <v>14</v>
      </c>
      <c r="B40" s="8" t="s">
        <v>57</v>
      </c>
      <c r="C40" s="2">
        <v>-2.0979020979021001E-2</v>
      </c>
      <c r="D40" s="2">
        <v>4.8979591836734698E-2</v>
      </c>
      <c r="E40" s="2">
        <v>-1.9455252918287899E-3</v>
      </c>
      <c r="F40" s="2">
        <v>-2.92397660818713E-3</v>
      </c>
      <c r="G40" s="2">
        <v>2.9325513196480899E-3</v>
      </c>
      <c r="H40" s="2">
        <v>1.26705653021442E-2</v>
      </c>
      <c r="I40" s="2">
        <v>5.2935514918190603E-2</v>
      </c>
      <c r="J40" s="2">
        <v>-3.6563071297989001E-3</v>
      </c>
      <c r="K40" s="2">
        <v>1.8348623853211E-2</v>
      </c>
      <c r="L40" s="2">
        <v>3.9639639639639603E-2</v>
      </c>
      <c r="M40" s="2">
        <v>4.3327556325823196E-3</v>
      </c>
      <c r="N40" s="2">
        <v>8.2830025884383096E-2</v>
      </c>
      <c r="O40" s="3">
        <v>0.151376146788991</v>
      </c>
      <c r="P40" s="3">
        <v>0.220817120622568</v>
      </c>
    </row>
    <row r="41" spans="1:16" x14ac:dyDescent="0.3">
      <c r="A41" s="8" t="s">
        <v>14</v>
      </c>
      <c r="B41" s="8" t="s">
        <v>58</v>
      </c>
      <c r="C41" s="2">
        <v>-2.5885558583106299E-2</v>
      </c>
      <c r="D41" s="2">
        <v>-3.0769230769230799E-2</v>
      </c>
      <c r="E41" s="2">
        <v>-2.4531024531024501E-2</v>
      </c>
      <c r="F41" s="2">
        <v>4.8816568047337298E-2</v>
      </c>
      <c r="G41" s="2">
        <v>4.93653032440056E-2</v>
      </c>
      <c r="H41" s="2">
        <v>-1.3440860215053799E-3</v>
      </c>
      <c r="I41" s="2">
        <v>5.7873485868102301E-2</v>
      </c>
      <c r="J41" s="2">
        <v>3.1806615776081397E-2</v>
      </c>
      <c r="K41" s="2">
        <v>-1.1097410604192399E-2</v>
      </c>
      <c r="L41" s="2">
        <v>-3.7406483790523699E-2</v>
      </c>
      <c r="M41" s="2">
        <v>-4.6632124352331598E-2</v>
      </c>
      <c r="N41" s="2">
        <v>0.19972826086956499</v>
      </c>
      <c r="O41" s="3">
        <v>8.8779284833538794E-2</v>
      </c>
      <c r="P41" s="3">
        <v>0.27417027417027401</v>
      </c>
    </row>
    <row r="42" spans="1:16" x14ac:dyDescent="0.3">
      <c r="A42" s="8" t="s">
        <v>15</v>
      </c>
      <c r="B42" s="8" t="s">
        <v>57</v>
      </c>
      <c r="C42" s="2">
        <v>1.2032932235592099E-2</v>
      </c>
      <c r="D42" s="2">
        <v>3.1602002503128897E-2</v>
      </c>
      <c r="E42" s="2">
        <v>1.51653017895056E-3</v>
      </c>
      <c r="F42" s="2">
        <v>1.3325257419745599E-2</v>
      </c>
      <c r="G42" s="2">
        <v>8.0693365212193696E-3</v>
      </c>
      <c r="H42" s="2">
        <v>3.5576638007708298E-3</v>
      </c>
      <c r="I42" s="2">
        <v>9.7488921713441597E-3</v>
      </c>
      <c r="J42" s="2">
        <v>2.63311878291398E-3</v>
      </c>
      <c r="K42" s="2">
        <v>2.9763641669098301E-2</v>
      </c>
      <c r="L42" s="2">
        <v>4.9022385945026899E-2</v>
      </c>
      <c r="M42" s="2">
        <v>1.6207455429497601E-3</v>
      </c>
      <c r="N42" s="2">
        <v>8.7648327939590098E-2</v>
      </c>
      <c r="O42" s="3">
        <v>0.17683104756346699</v>
      </c>
      <c r="P42" s="3">
        <v>0.223233242341523</v>
      </c>
    </row>
    <row r="43" spans="1:16" x14ac:dyDescent="0.3">
      <c r="A43" s="8" t="s">
        <v>15</v>
      </c>
      <c r="B43" s="8" t="s">
        <v>58</v>
      </c>
      <c r="C43" s="2">
        <v>3.0237580993520501E-3</v>
      </c>
      <c r="D43" s="2">
        <v>-1.2058570198105099E-2</v>
      </c>
      <c r="E43" s="2">
        <v>-1.9180470793374E-2</v>
      </c>
      <c r="F43" s="2">
        <v>2.4E-2</v>
      </c>
      <c r="G43" s="2">
        <v>-8.6805555555555605E-4</v>
      </c>
      <c r="H43" s="2">
        <v>2.3892267593397E-2</v>
      </c>
      <c r="I43" s="2">
        <v>2.6728892660161201E-2</v>
      </c>
      <c r="J43" s="2">
        <v>3.01652892561983E-2</v>
      </c>
      <c r="K43" s="2">
        <v>1.36381869233855E-2</v>
      </c>
      <c r="L43" s="2">
        <v>3.4428175702413903E-2</v>
      </c>
      <c r="M43" s="2">
        <v>-2.9456771231828601E-2</v>
      </c>
      <c r="N43" s="2">
        <v>8.9475758770201003E-2</v>
      </c>
      <c r="O43" s="3">
        <v>0.108704372242278</v>
      </c>
      <c r="P43" s="3">
        <v>0.20488230165649499</v>
      </c>
    </row>
    <row r="44" spans="1:16" x14ac:dyDescent="0.3">
      <c r="A44" s="8" t="s">
        <v>16</v>
      </c>
      <c r="B44" s="8" t="s">
        <v>57</v>
      </c>
      <c r="C44" s="2">
        <v>7.4906367041198505E-4</v>
      </c>
      <c r="D44" s="2">
        <v>-1.49700598802395E-3</v>
      </c>
      <c r="E44" s="2">
        <v>1.04947526236882E-2</v>
      </c>
      <c r="F44" s="2">
        <v>-4.1543026706231501E-2</v>
      </c>
      <c r="G44" s="2">
        <v>4.1795665634674899E-2</v>
      </c>
      <c r="H44" s="2">
        <v>3.12035661218425E-2</v>
      </c>
      <c r="I44" s="2">
        <v>1.8731988472622502E-2</v>
      </c>
      <c r="J44" s="2">
        <v>7.2842998585572805E-2</v>
      </c>
      <c r="K44" s="2">
        <v>6.5260382333553094E-2</v>
      </c>
      <c r="L44" s="2">
        <v>3.1559405940594101E-2</v>
      </c>
      <c r="M44" s="2">
        <v>6.7786442711457701E-2</v>
      </c>
      <c r="N44" s="2">
        <v>1.79775280898876E-2</v>
      </c>
      <c r="O44" s="3">
        <v>0.194462755438365</v>
      </c>
      <c r="P44" s="3">
        <v>0.35832083958020999</v>
      </c>
    </row>
    <row r="45" spans="1:16" x14ac:dyDescent="0.3">
      <c r="A45" s="8" t="s">
        <v>16</v>
      </c>
      <c r="B45" s="8" t="s">
        <v>58</v>
      </c>
      <c r="C45" s="2">
        <v>3.2315978456014402E-2</v>
      </c>
      <c r="D45" s="2">
        <v>-2.6086956521739101E-2</v>
      </c>
      <c r="E45" s="2">
        <v>-5.9821428571428602E-2</v>
      </c>
      <c r="F45" s="2">
        <v>2.9439696106362798E-2</v>
      </c>
      <c r="G45" s="2">
        <v>-1.2915129151291499E-2</v>
      </c>
      <c r="H45" s="2">
        <v>5.0467289719626197E-2</v>
      </c>
      <c r="I45" s="2">
        <v>8.7188612099644097E-2</v>
      </c>
      <c r="J45" s="2">
        <v>5.31914893617021E-2</v>
      </c>
      <c r="K45" s="2">
        <v>8.8578088578088604E-2</v>
      </c>
      <c r="L45" s="2">
        <v>4.7822983583154899E-2</v>
      </c>
      <c r="M45" s="2">
        <v>6.8119891008174394E-2</v>
      </c>
      <c r="N45" s="2">
        <v>-9.5663265306122503E-3</v>
      </c>
      <c r="O45" s="3">
        <v>0.20668220668220699</v>
      </c>
      <c r="P45" s="3">
        <v>0.38660714285714298</v>
      </c>
    </row>
    <row r="46" spans="1:16" x14ac:dyDescent="0.3">
      <c r="A46" s="8" t="s">
        <v>17</v>
      </c>
      <c r="B46" s="8" t="s">
        <v>57</v>
      </c>
      <c r="C46" s="2">
        <v>-0.34693877551020402</v>
      </c>
      <c r="D46" s="2">
        <v>0.34375</v>
      </c>
      <c r="E46" s="2">
        <v>-0.116279069767442</v>
      </c>
      <c r="F46" s="2">
        <v>-7.8947368421052599E-2</v>
      </c>
      <c r="G46" s="2">
        <v>0.14285714285714299</v>
      </c>
      <c r="H46" s="2">
        <v>0.125</v>
      </c>
      <c r="I46" s="2">
        <v>-4.4444444444444398E-2</v>
      </c>
      <c r="J46" s="2">
        <v>0.116279069767442</v>
      </c>
      <c r="K46" s="2">
        <v>0.125</v>
      </c>
      <c r="L46" s="2">
        <v>0.12962962962963001</v>
      </c>
      <c r="M46" s="2">
        <v>9.8360655737704902E-2</v>
      </c>
      <c r="N46" s="2">
        <v>0.41791044776119401</v>
      </c>
      <c r="O46" s="3">
        <v>0.97916666666666696</v>
      </c>
      <c r="P46" s="3">
        <v>1.2093023255813999</v>
      </c>
    </row>
    <row r="47" spans="1:16" x14ac:dyDescent="0.3">
      <c r="A47" s="8" t="s">
        <v>17</v>
      </c>
      <c r="B47" s="8" t="s">
        <v>58</v>
      </c>
      <c r="C47" s="2">
        <v>-9.3023255813953501E-2</v>
      </c>
      <c r="D47" s="2">
        <v>-0.230769230769231</v>
      </c>
      <c r="E47" s="2">
        <v>-0.133333333333333</v>
      </c>
      <c r="F47" s="2">
        <v>0.42307692307692302</v>
      </c>
      <c r="G47" s="2">
        <v>-0.162162162162162</v>
      </c>
      <c r="H47" s="2">
        <v>3.2258064516128997E-2</v>
      </c>
      <c r="I47" s="2">
        <v>9.375E-2</v>
      </c>
      <c r="J47" s="2">
        <v>0.14285714285714299</v>
      </c>
      <c r="K47" s="2">
        <v>2.5000000000000001E-2</v>
      </c>
      <c r="L47" s="2">
        <v>-4.8780487804878099E-2</v>
      </c>
      <c r="M47" s="2">
        <v>-2.5641025641025599E-2</v>
      </c>
      <c r="N47" s="2">
        <v>0.31578947368421101</v>
      </c>
      <c r="O47" s="3">
        <v>0.25</v>
      </c>
      <c r="P47" s="3">
        <v>0.66666666666666696</v>
      </c>
    </row>
    <row r="48" spans="1:16" x14ac:dyDescent="0.3">
      <c r="A48" s="11" t="s">
        <v>18</v>
      </c>
      <c r="B48" s="11" t="s">
        <v>18</v>
      </c>
      <c r="C48" s="3">
        <v>-1.79244647906288E-2</v>
      </c>
      <c r="D48" s="3">
        <v>8.4145944371133308E-3</v>
      </c>
      <c r="E48" s="3">
        <v>6.3390095510009901E-3</v>
      </c>
      <c r="F48" s="3">
        <v>7.3461116271215099E-3</v>
      </c>
      <c r="G48" s="3">
        <v>3.3696563285834E-3</v>
      </c>
      <c r="H48" s="3">
        <v>3.9247464536933403E-2</v>
      </c>
      <c r="I48" s="3">
        <v>3.4437299035369802E-2</v>
      </c>
      <c r="J48" s="3">
        <v>3.5420098846787498E-2</v>
      </c>
      <c r="K48" s="3">
        <v>5.0149352306329803E-2</v>
      </c>
      <c r="L48" s="3">
        <v>3.67628140990824E-2</v>
      </c>
      <c r="M48" s="3">
        <v>4.2269832078749299E-2</v>
      </c>
      <c r="N48" s="3">
        <v>4.72354497354497E-2</v>
      </c>
      <c r="O48" s="3">
        <v>0.18837903964215499</v>
      </c>
      <c r="P48" s="3">
        <v>0.345484517861392</v>
      </c>
    </row>
    <row r="49" spans="1:2" x14ac:dyDescent="0.3">
      <c r="A49" s="15"/>
      <c r="B49" s="15"/>
    </row>
    <row r="50" spans="1:2" x14ac:dyDescent="0.3">
      <c r="A50" s="13" t="s">
        <v>42</v>
      </c>
      <c r="B50" s="15"/>
    </row>
    <row r="51" spans="1:2" x14ac:dyDescent="0.3">
      <c r="A51" s="14" t="s">
        <v>43</v>
      </c>
      <c r="B51" s="15"/>
    </row>
    <row r="52" spans="1:2" x14ac:dyDescent="0.3">
      <c r="A52" s="14" t="s">
        <v>44</v>
      </c>
      <c r="B52" s="15"/>
    </row>
    <row r="53" spans="1:2" x14ac:dyDescent="0.3">
      <c r="A53" s="14" t="s">
        <v>188</v>
      </c>
      <c r="B53" s="15"/>
    </row>
    <row r="54" spans="1:2" x14ac:dyDescent="0.3">
      <c r="A54" s="14" t="s">
        <v>45</v>
      </c>
      <c r="B54" s="15"/>
    </row>
    <row r="55" spans="1:2" x14ac:dyDescent="0.3">
      <c r="A55" s="14" t="s">
        <v>46</v>
      </c>
      <c r="B55" s="15"/>
    </row>
    <row r="56" spans="1:2" x14ac:dyDescent="0.3">
      <c r="A56" s="14" t="s">
        <v>47</v>
      </c>
      <c r="B56" s="15"/>
    </row>
    <row r="57" spans="1:2" x14ac:dyDescent="0.3">
      <c r="A57" s="14" t="s">
        <v>61</v>
      </c>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22:O22"/>
    <mergeCell ref="C36:N3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191</v>
      </c>
      <c r="B1" s="15"/>
    </row>
    <row r="2" spans="1:15" ht="15.6" x14ac:dyDescent="0.3">
      <c r="A2" s="12" t="s">
        <v>187</v>
      </c>
      <c r="B2" s="15"/>
    </row>
    <row r="3" spans="1:15" ht="15.6" x14ac:dyDescent="0.3">
      <c r="A3" s="12" t="s">
        <v>35</v>
      </c>
      <c r="B3" s="15"/>
    </row>
    <row r="4" spans="1:15" ht="15.6" x14ac:dyDescent="0.3">
      <c r="A4" s="12" t="s">
        <v>60</v>
      </c>
      <c r="B4" s="15"/>
    </row>
    <row r="5" spans="1:15" ht="15.6" x14ac:dyDescent="0.3">
      <c r="A5" s="12" t="s">
        <v>55</v>
      </c>
      <c r="B5" s="15"/>
    </row>
    <row r="6" spans="1:15" x14ac:dyDescent="0.3">
      <c r="A6" s="16" t="str">
        <f>HYPERLINK("#'Table of contents'!A58",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62</v>
      </c>
      <c r="C9" s="1">
        <v>14279</v>
      </c>
      <c r="D9" s="1">
        <v>14338</v>
      </c>
      <c r="E9" s="1">
        <v>14159</v>
      </c>
      <c r="F9" s="1">
        <v>13868</v>
      </c>
      <c r="G9" s="1">
        <v>13356</v>
      </c>
      <c r="H9" s="1">
        <v>12845</v>
      </c>
      <c r="I9" s="1">
        <v>12635</v>
      </c>
      <c r="J9" s="1">
        <v>12734</v>
      </c>
      <c r="K9" s="1">
        <v>12815</v>
      </c>
      <c r="L9" s="1">
        <v>13021</v>
      </c>
      <c r="M9" s="1">
        <v>13210</v>
      </c>
      <c r="N9" s="1">
        <v>13965</v>
      </c>
      <c r="O9" s="1">
        <v>15138</v>
      </c>
    </row>
    <row r="10" spans="1:15" x14ac:dyDescent="0.3">
      <c r="A10" s="7" t="s">
        <v>13</v>
      </c>
      <c r="B10" s="7" t="s">
        <v>63</v>
      </c>
      <c r="C10" s="1">
        <v>12220</v>
      </c>
      <c r="D10" s="1">
        <v>12072</v>
      </c>
      <c r="E10" s="1">
        <v>12424</v>
      </c>
      <c r="F10" s="1">
        <v>13042</v>
      </c>
      <c r="G10" s="1">
        <v>13945</v>
      </c>
      <c r="H10" s="1">
        <v>14312</v>
      </c>
      <c r="I10" s="1">
        <v>15151</v>
      </c>
      <c r="J10" s="1">
        <v>15783</v>
      </c>
      <c r="K10" s="1">
        <v>16528</v>
      </c>
      <c r="L10" s="1">
        <v>17843</v>
      </c>
      <c r="M10" s="1">
        <v>18716</v>
      </c>
      <c r="N10" s="1">
        <v>19666</v>
      </c>
      <c r="O10" s="1">
        <v>20285</v>
      </c>
    </row>
    <row r="11" spans="1:15" x14ac:dyDescent="0.3">
      <c r="A11" s="7" t="s">
        <v>13</v>
      </c>
      <c r="B11" s="7" t="s">
        <v>64</v>
      </c>
      <c r="C11" s="1">
        <v>1288</v>
      </c>
      <c r="D11" s="1">
        <v>1227</v>
      </c>
      <c r="E11" s="1">
        <v>1265</v>
      </c>
      <c r="F11" s="1">
        <v>1290</v>
      </c>
      <c r="G11" s="1">
        <v>1325</v>
      </c>
      <c r="H11" s="1">
        <v>1465</v>
      </c>
      <c r="I11" s="1">
        <v>1692</v>
      </c>
      <c r="J11" s="1">
        <v>1849</v>
      </c>
      <c r="K11" s="1">
        <v>2071</v>
      </c>
      <c r="L11" s="1">
        <v>2269</v>
      </c>
      <c r="M11" s="1">
        <v>2436</v>
      </c>
      <c r="N11" s="1">
        <v>2576</v>
      </c>
      <c r="O11" s="1">
        <v>2715</v>
      </c>
    </row>
    <row r="12" spans="1:15" x14ac:dyDescent="0.3">
      <c r="A12" s="7" t="s">
        <v>13</v>
      </c>
      <c r="B12" s="7" t="s">
        <v>65</v>
      </c>
      <c r="C12" s="1">
        <v>89</v>
      </c>
      <c r="D12" s="1">
        <v>81</v>
      </c>
      <c r="E12" s="1">
        <v>81</v>
      </c>
      <c r="F12" s="1">
        <v>87</v>
      </c>
      <c r="G12" s="1">
        <v>88</v>
      </c>
      <c r="H12" s="1">
        <v>90</v>
      </c>
      <c r="I12" s="1">
        <v>105</v>
      </c>
      <c r="J12" s="1">
        <v>137</v>
      </c>
      <c r="K12" s="1">
        <v>159</v>
      </c>
      <c r="L12" s="1">
        <v>184</v>
      </c>
      <c r="M12" s="1">
        <v>195</v>
      </c>
      <c r="N12" s="1">
        <v>212</v>
      </c>
      <c r="O12" s="1">
        <v>213</v>
      </c>
    </row>
    <row r="13" spans="1:15" x14ac:dyDescent="0.3">
      <c r="A13" s="7" t="s">
        <v>13</v>
      </c>
      <c r="B13" s="7" t="s">
        <v>66</v>
      </c>
      <c r="C13" s="1">
        <v>1</v>
      </c>
      <c r="D13" s="1">
        <v>1</v>
      </c>
      <c r="E13" s="1">
        <v>1</v>
      </c>
      <c r="F13" s="1">
        <v>2</v>
      </c>
      <c r="G13" s="1">
        <v>3</v>
      </c>
      <c r="H13" s="1">
        <v>3</v>
      </c>
      <c r="I13" s="1">
        <v>2</v>
      </c>
      <c r="J13" s="1">
        <v>1</v>
      </c>
      <c r="K13" s="1">
        <v>0</v>
      </c>
      <c r="L13" s="1">
        <v>2</v>
      </c>
      <c r="M13" s="1">
        <v>2</v>
      </c>
      <c r="N13" s="1">
        <v>3</v>
      </c>
      <c r="O13" s="1">
        <v>5</v>
      </c>
    </row>
    <row r="14" spans="1:15" x14ac:dyDescent="0.3">
      <c r="A14" s="7" t="s">
        <v>13</v>
      </c>
      <c r="B14" s="7" t="s">
        <v>67</v>
      </c>
      <c r="C14" s="1">
        <v>0</v>
      </c>
      <c r="D14" s="1">
        <v>0</v>
      </c>
      <c r="E14" s="1">
        <v>0</v>
      </c>
      <c r="F14" s="1">
        <v>0</v>
      </c>
      <c r="G14" s="1">
        <v>0</v>
      </c>
      <c r="H14" s="1">
        <v>0</v>
      </c>
      <c r="I14" s="1">
        <v>0</v>
      </c>
      <c r="J14" s="1">
        <v>0</v>
      </c>
      <c r="K14" s="1">
        <v>0</v>
      </c>
      <c r="L14" s="1">
        <v>0</v>
      </c>
      <c r="M14" s="1">
        <v>0</v>
      </c>
      <c r="N14" s="1">
        <v>0</v>
      </c>
      <c r="O14" s="1">
        <v>0</v>
      </c>
    </row>
    <row r="15" spans="1:15" x14ac:dyDescent="0.3">
      <c r="A15" s="7" t="s">
        <v>13</v>
      </c>
      <c r="B15" s="7" t="s">
        <v>68</v>
      </c>
      <c r="C15" s="1">
        <v>8932</v>
      </c>
      <c r="D15" s="1">
        <v>9353</v>
      </c>
      <c r="E15" s="1">
        <v>9748</v>
      </c>
      <c r="F15" s="1">
        <v>9851</v>
      </c>
      <c r="G15" s="1">
        <v>9477</v>
      </c>
      <c r="H15" s="1">
        <v>9363</v>
      </c>
      <c r="I15" s="1">
        <v>9602</v>
      </c>
      <c r="J15" s="1">
        <v>9773</v>
      </c>
      <c r="K15" s="1">
        <v>9632</v>
      </c>
      <c r="L15" s="1">
        <v>9705</v>
      </c>
      <c r="M15" s="1">
        <v>9667</v>
      </c>
      <c r="N15" s="1">
        <v>9674</v>
      </c>
      <c r="O15" s="1">
        <v>10091</v>
      </c>
    </row>
    <row r="16" spans="1:15" x14ac:dyDescent="0.3">
      <c r="A16" s="7" t="s">
        <v>13</v>
      </c>
      <c r="B16" s="7" t="s">
        <v>69</v>
      </c>
      <c r="C16" s="1">
        <v>11226</v>
      </c>
      <c r="D16" s="1">
        <v>10019</v>
      </c>
      <c r="E16" s="1">
        <v>9890</v>
      </c>
      <c r="F16" s="1">
        <v>9877</v>
      </c>
      <c r="G16" s="1">
        <v>10183</v>
      </c>
      <c r="H16" s="1">
        <v>10384</v>
      </c>
      <c r="I16" s="1">
        <v>11299</v>
      </c>
      <c r="J16" s="1">
        <v>11878</v>
      </c>
      <c r="K16" s="1">
        <v>12869</v>
      </c>
      <c r="L16" s="1">
        <v>13866</v>
      </c>
      <c r="M16" s="1">
        <v>14766</v>
      </c>
      <c r="N16" s="1">
        <v>15751</v>
      </c>
      <c r="O16" s="1">
        <v>16068</v>
      </c>
    </row>
    <row r="17" spans="1:15" x14ac:dyDescent="0.3">
      <c r="A17" s="7" t="s">
        <v>13</v>
      </c>
      <c r="B17" s="7" t="s">
        <v>70</v>
      </c>
      <c r="C17" s="1">
        <v>1555</v>
      </c>
      <c r="D17" s="1">
        <v>1428</v>
      </c>
      <c r="E17" s="1">
        <v>1365</v>
      </c>
      <c r="F17" s="1">
        <v>1402</v>
      </c>
      <c r="G17" s="1">
        <v>1364</v>
      </c>
      <c r="H17" s="1">
        <v>1366</v>
      </c>
      <c r="I17" s="1">
        <v>1478</v>
      </c>
      <c r="J17" s="1">
        <v>1595</v>
      </c>
      <c r="K17" s="1">
        <v>1648</v>
      </c>
      <c r="L17" s="1">
        <v>1778</v>
      </c>
      <c r="M17" s="1">
        <v>1856</v>
      </c>
      <c r="N17" s="1">
        <v>1959</v>
      </c>
      <c r="O17" s="1">
        <v>2009</v>
      </c>
    </row>
    <row r="18" spans="1:15" x14ac:dyDescent="0.3">
      <c r="A18" s="7" t="s">
        <v>13</v>
      </c>
      <c r="B18" s="7" t="s">
        <v>71</v>
      </c>
      <c r="C18" s="1">
        <v>76</v>
      </c>
      <c r="D18" s="1">
        <v>61</v>
      </c>
      <c r="E18" s="1">
        <v>69</v>
      </c>
      <c r="F18" s="1">
        <v>76</v>
      </c>
      <c r="G18" s="1">
        <v>78</v>
      </c>
      <c r="H18" s="1">
        <v>89</v>
      </c>
      <c r="I18" s="1">
        <v>119</v>
      </c>
      <c r="J18" s="1">
        <v>155</v>
      </c>
      <c r="K18" s="1">
        <v>180</v>
      </c>
      <c r="L18" s="1">
        <v>203</v>
      </c>
      <c r="M18" s="1">
        <v>201</v>
      </c>
      <c r="N18" s="1">
        <v>195</v>
      </c>
      <c r="O18" s="1">
        <v>192</v>
      </c>
    </row>
    <row r="19" spans="1:15" x14ac:dyDescent="0.3">
      <c r="A19" s="7" t="s">
        <v>13</v>
      </c>
      <c r="B19" s="7" t="s">
        <v>72</v>
      </c>
      <c r="C19" s="1">
        <v>1</v>
      </c>
      <c r="D19" s="1">
        <v>1</v>
      </c>
      <c r="E19" s="1">
        <v>1</v>
      </c>
      <c r="F19" s="1">
        <v>1</v>
      </c>
      <c r="G19" s="1">
        <v>1</v>
      </c>
      <c r="H19" s="1">
        <v>2</v>
      </c>
      <c r="I19" s="1">
        <v>4</v>
      </c>
      <c r="J19" s="1">
        <v>5</v>
      </c>
      <c r="K19" s="1">
        <v>6</v>
      </c>
      <c r="L19" s="1">
        <v>11</v>
      </c>
      <c r="M19" s="1">
        <v>8</v>
      </c>
      <c r="N19" s="1">
        <v>6</v>
      </c>
      <c r="O19" s="1">
        <v>10</v>
      </c>
    </row>
    <row r="20" spans="1:15" x14ac:dyDescent="0.3">
      <c r="A20" s="7" t="s">
        <v>13</v>
      </c>
      <c r="B20" s="7" t="s">
        <v>73</v>
      </c>
      <c r="C20" s="1">
        <v>0</v>
      </c>
      <c r="D20" s="1">
        <v>0</v>
      </c>
      <c r="E20" s="1">
        <v>0</v>
      </c>
      <c r="F20" s="1">
        <v>0</v>
      </c>
      <c r="G20" s="1">
        <v>0</v>
      </c>
      <c r="H20" s="1">
        <v>0</v>
      </c>
      <c r="I20" s="1">
        <v>0</v>
      </c>
      <c r="J20" s="1">
        <v>0</v>
      </c>
      <c r="K20" s="1">
        <v>0</v>
      </c>
      <c r="L20" s="1">
        <v>0</v>
      </c>
      <c r="M20" s="1">
        <v>0</v>
      </c>
      <c r="N20" s="1">
        <v>0</v>
      </c>
      <c r="O20" s="1">
        <v>0</v>
      </c>
    </row>
    <row r="21" spans="1:15" x14ac:dyDescent="0.3">
      <c r="A21" s="7" t="s">
        <v>14</v>
      </c>
      <c r="B21" s="7" t="s">
        <v>62</v>
      </c>
      <c r="C21" s="1">
        <v>705</v>
      </c>
      <c r="D21" s="1">
        <v>691</v>
      </c>
      <c r="E21" s="1">
        <v>697</v>
      </c>
      <c r="F21" s="1">
        <v>660</v>
      </c>
      <c r="G21" s="1">
        <v>641</v>
      </c>
      <c r="H21" s="1">
        <v>576</v>
      </c>
      <c r="I21" s="1">
        <v>556</v>
      </c>
      <c r="J21" s="1">
        <v>562</v>
      </c>
      <c r="K21" s="1">
        <v>510</v>
      </c>
      <c r="L21" s="1">
        <v>509</v>
      </c>
      <c r="M21" s="1">
        <v>493</v>
      </c>
      <c r="N21" s="1">
        <v>488</v>
      </c>
      <c r="O21" s="1">
        <v>525</v>
      </c>
    </row>
    <row r="22" spans="1:15" x14ac:dyDescent="0.3">
      <c r="A22" s="7" t="s">
        <v>14</v>
      </c>
      <c r="B22" s="7" t="s">
        <v>63</v>
      </c>
      <c r="C22" s="1">
        <v>284</v>
      </c>
      <c r="D22" s="1">
        <v>275</v>
      </c>
      <c r="E22" s="1">
        <v>320</v>
      </c>
      <c r="F22" s="1">
        <v>358</v>
      </c>
      <c r="G22" s="1">
        <v>371</v>
      </c>
      <c r="H22" s="1">
        <v>436</v>
      </c>
      <c r="I22" s="1">
        <v>466</v>
      </c>
      <c r="J22" s="1">
        <v>510</v>
      </c>
      <c r="K22" s="1">
        <v>553</v>
      </c>
      <c r="L22" s="1">
        <v>565</v>
      </c>
      <c r="M22" s="1">
        <v>618</v>
      </c>
      <c r="N22" s="1">
        <v>625</v>
      </c>
      <c r="O22" s="1">
        <v>672</v>
      </c>
    </row>
    <row r="23" spans="1:15" x14ac:dyDescent="0.3">
      <c r="A23" s="7" t="s">
        <v>14</v>
      </c>
      <c r="B23" s="7" t="s">
        <v>64</v>
      </c>
      <c r="C23" s="1">
        <v>12</v>
      </c>
      <c r="D23" s="1">
        <v>14</v>
      </c>
      <c r="E23" s="1">
        <v>11</v>
      </c>
      <c r="F23" s="1">
        <v>8</v>
      </c>
      <c r="G23" s="1">
        <v>11</v>
      </c>
      <c r="H23" s="1">
        <v>14</v>
      </c>
      <c r="I23" s="1">
        <v>16</v>
      </c>
      <c r="J23" s="1">
        <v>22</v>
      </c>
      <c r="K23" s="1">
        <v>26</v>
      </c>
      <c r="L23" s="1">
        <v>34</v>
      </c>
      <c r="M23" s="1">
        <v>40</v>
      </c>
      <c r="N23" s="1">
        <v>43</v>
      </c>
      <c r="O23" s="1">
        <v>55</v>
      </c>
    </row>
    <row r="24" spans="1:15" x14ac:dyDescent="0.3">
      <c r="A24" s="7" t="s">
        <v>14</v>
      </c>
      <c r="B24" s="7" t="s">
        <v>65</v>
      </c>
      <c r="C24" s="1">
        <v>0</v>
      </c>
      <c r="D24" s="1">
        <v>0</v>
      </c>
      <c r="E24" s="1">
        <v>0</v>
      </c>
      <c r="F24" s="1">
        <v>0</v>
      </c>
      <c r="G24" s="1">
        <v>0</v>
      </c>
      <c r="H24" s="1">
        <v>0</v>
      </c>
      <c r="I24" s="1">
        <v>1</v>
      </c>
      <c r="J24" s="1">
        <v>0</v>
      </c>
      <c r="K24" s="1">
        <v>1</v>
      </c>
      <c r="L24" s="1">
        <v>2</v>
      </c>
      <c r="M24" s="1">
        <v>3</v>
      </c>
      <c r="N24" s="1">
        <v>3</v>
      </c>
      <c r="O24" s="1">
        <v>3</v>
      </c>
    </row>
    <row r="25" spans="1:15" x14ac:dyDescent="0.3">
      <c r="A25" s="7" t="s">
        <v>14</v>
      </c>
      <c r="B25" s="7" t="s">
        <v>66</v>
      </c>
      <c r="C25" s="1">
        <v>0</v>
      </c>
      <c r="D25" s="1">
        <v>0</v>
      </c>
      <c r="E25" s="1">
        <v>0</v>
      </c>
      <c r="F25" s="1">
        <v>0</v>
      </c>
      <c r="G25" s="1">
        <v>0</v>
      </c>
      <c r="H25" s="1">
        <v>0</v>
      </c>
      <c r="I25" s="1">
        <v>0</v>
      </c>
      <c r="J25" s="1">
        <v>0</v>
      </c>
      <c r="K25" s="1">
        <v>0</v>
      </c>
      <c r="L25" s="1">
        <v>0</v>
      </c>
      <c r="M25" s="1">
        <v>0</v>
      </c>
      <c r="N25" s="1">
        <v>0</v>
      </c>
      <c r="O25" s="1">
        <v>0</v>
      </c>
    </row>
    <row r="26" spans="1:15" x14ac:dyDescent="0.3">
      <c r="A26" s="7" t="s">
        <v>14</v>
      </c>
      <c r="B26" s="7" t="s">
        <v>67</v>
      </c>
      <c r="C26" s="1">
        <v>0</v>
      </c>
      <c r="D26" s="1">
        <v>0</v>
      </c>
      <c r="E26" s="1">
        <v>0</v>
      </c>
      <c r="F26" s="1">
        <v>0</v>
      </c>
      <c r="G26" s="1">
        <v>0</v>
      </c>
      <c r="H26" s="1">
        <v>0</v>
      </c>
      <c r="I26" s="1">
        <v>0</v>
      </c>
      <c r="J26" s="1">
        <v>0</v>
      </c>
      <c r="K26" s="1">
        <v>0</v>
      </c>
      <c r="L26" s="1">
        <v>0</v>
      </c>
      <c r="M26" s="1">
        <v>0</v>
      </c>
      <c r="N26" s="1">
        <v>0</v>
      </c>
      <c r="O26" s="1">
        <v>0</v>
      </c>
    </row>
    <row r="27" spans="1:15" x14ac:dyDescent="0.3">
      <c r="A27" s="7" t="s">
        <v>14</v>
      </c>
      <c r="B27" s="7" t="s">
        <v>68</v>
      </c>
      <c r="C27" s="1">
        <v>425</v>
      </c>
      <c r="D27" s="1">
        <v>443</v>
      </c>
      <c r="E27" s="1">
        <v>426</v>
      </c>
      <c r="F27" s="1">
        <v>417</v>
      </c>
      <c r="G27" s="1">
        <v>431</v>
      </c>
      <c r="H27" s="1">
        <v>422</v>
      </c>
      <c r="I27" s="1">
        <v>394</v>
      </c>
      <c r="J27" s="1">
        <v>375</v>
      </c>
      <c r="K27" s="1">
        <v>359</v>
      </c>
      <c r="L27" s="1">
        <v>319</v>
      </c>
      <c r="M27" s="1">
        <v>292</v>
      </c>
      <c r="N27" s="1">
        <v>260</v>
      </c>
      <c r="O27" s="1">
        <v>335</v>
      </c>
    </row>
    <row r="28" spans="1:15" x14ac:dyDescent="0.3">
      <c r="A28" s="7" t="s">
        <v>14</v>
      </c>
      <c r="B28" s="7" t="s">
        <v>69</v>
      </c>
      <c r="C28" s="1">
        <v>294</v>
      </c>
      <c r="D28" s="1">
        <v>257</v>
      </c>
      <c r="E28" s="1">
        <v>252</v>
      </c>
      <c r="F28" s="1">
        <v>250</v>
      </c>
      <c r="G28" s="1">
        <v>267</v>
      </c>
      <c r="H28" s="1">
        <v>307</v>
      </c>
      <c r="I28" s="1">
        <v>329</v>
      </c>
      <c r="J28" s="1">
        <v>387</v>
      </c>
      <c r="K28" s="1">
        <v>420</v>
      </c>
      <c r="L28" s="1">
        <v>450</v>
      </c>
      <c r="M28" s="1">
        <v>443</v>
      </c>
      <c r="N28" s="1">
        <v>435</v>
      </c>
      <c r="O28" s="1">
        <v>495</v>
      </c>
    </row>
    <row r="29" spans="1:15" x14ac:dyDescent="0.3">
      <c r="A29" s="7" t="s">
        <v>14</v>
      </c>
      <c r="B29" s="7" t="s">
        <v>70</v>
      </c>
      <c r="C29" s="1">
        <v>14</v>
      </c>
      <c r="D29" s="1">
        <v>15</v>
      </c>
      <c r="E29" s="1">
        <v>13</v>
      </c>
      <c r="F29" s="1">
        <v>9</v>
      </c>
      <c r="G29" s="1">
        <v>11</v>
      </c>
      <c r="H29" s="1">
        <v>15</v>
      </c>
      <c r="I29" s="1">
        <v>20</v>
      </c>
      <c r="J29" s="1">
        <v>22</v>
      </c>
      <c r="K29" s="1">
        <v>29</v>
      </c>
      <c r="L29" s="1">
        <v>29</v>
      </c>
      <c r="M29" s="1">
        <v>33</v>
      </c>
      <c r="N29" s="1">
        <v>38</v>
      </c>
      <c r="O29" s="1">
        <v>45</v>
      </c>
    </row>
    <row r="30" spans="1:15" x14ac:dyDescent="0.3">
      <c r="A30" s="7" t="s">
        <v>14</v>
      </c>
      <c r="B30" s="7" t="s">
        <v>71</v>
      </c>
      <c r="C30" s="1">
        <v>1</v>
      </c>
      <c r="D30" s="1">
        <v>0</v>
      </c>
      <c r="E30" s="1">
        <v>2</v>
      </c>
      <c r="F30" s="1">
        <v>0</v>
      </c>
      <c r="G30" s="1">
        <v>0</v>
      </c>
      <c r="H30" s="1">
        <v>0</v>
      </c>
      <c r="I30" s="1">
        <v>0</v>
      </c>
      <c r="J30" s="1">
        <v>2</v>
      </c>
      <c r="K30" s="1">
        <v>2</v>
      </c>
      <c r="L30" s="1">
        <v>3</v>
      </c>
      <c r="M30" s="1">
        <v>3</v>
      </c>
      <c r="N30" s="1">
        <v>3</v>
      </c>
      <c r="O30" s="1">
        <v>7</v>
      </c>
    </row>
    <row r="31" spans="1:15" x14ac:dyDescent="0.3">
      <c r="A31" s="7" t="s">
        <v>14</v>
      </c>
      <c r="B31" s="7" t="s">
        <v>72</v>
      </c>
      <c r="C31" s="1">
        <v>0</v>
      </c>
      <c r="D31" s="1">
        <v>0</v>
      </c>
      <c r="E31" s="1">
        <v>0</v>
      </c>
      <c r="F31" s="1">
        <v>0</v>
      </c>
      <c r="G31" s="1">
        <v>0</v>
      </c>
      <c r="H31" s="1">
        <v>0</v>
      </c>
      <c r="I31" s="1">
        <v>0</v>
      </c>
      <c r="J31" s="1">
        <v>0</v>
      </c>
      <c r="K31" s="1">
        <v>1</v>
      </c>
      <c r="L31" s="1">
        <v>1</v>
      </c>
      <c r="M31" s="1">
        <v>1</v>
      </c>
      <c r="N31" s="1">
        <v>0</v>
      </c>
      <c r="O31" s="1">
        <v>1</v>
      </c>
    </row>
    <row r="32" spans="1:15" x14ac:dyDescent="0.3">
      <c r="A32" s="7" t="s">
        <v>14</v>
      </c>
      <c r="B32" s="7" t="s">
        <v>73</v>
      </c>
      <c r="C32" s="1">
        <v>0</v>
      </c>
      <c r="D32" s="1">
        <v>0</v>
      </c>
      <c r="E32" s="1">
        <v>0</v>
      </c>
      <c r="F32" s="1">
        <v>0</v>
      </c>
      <c r="G32" s="1">
        <v>0</v>
      </c>
      <c r="H32" s="1">
        <v>0</v>
      </c>
      <c r="I32" s="1">
        <v>0</v>
      </c>
      <c r="J32" s="1">
        <v>0</v>
      </c>
      <c r="K32" s="1">
        <v>0</v>
      </c>
      <c r="L32" s="1">
        <v>0</v>
      </c>
      <c r="M32" s="1">
        <v>0</v>
      </c>
      <c r="N32" s="1">
        <v>0</v>
      </c>
      <c r="O32" s="1">
        <v>0</v>
      </c>
    </row>
    <row r="33" spans="1:15" x14ac:dyDescent="0.3">
      <c r="A33" s="7" t="s">
        <v>15</v>
      </c>
      <c r="B33" s="7" t="s">
        <v>62</v>
      </c>
      <c r="C33" s="1">
        <v>1843</v>
      </c>
      <c r="D33" s="1">
        <v>1879</v>
      </c>
      <c r="E33" s="1">
        <v>1904</v>
      </c>
      <c r="F33" s="1">
        <v>1836</v>
      </c>
      <c r="G33" s="1">
        <v>1784</v>
      </c>
      <c r="H33" s="1">
        <v>1775</v>
      </c>
      <c r="I33" s="1">
        <v>1751</v>
      </c>
      <c r="J33" s="1">
        <v>1688</v>
      </c>
      <c r="K33" s="1">
        <v>1655</v>
      </c>
      <c r="L33" s="1">
        <v>1700</v>
      </c>
      <c r="M33" s="1">
        <v>1759</v>
      </c>
      <c r="N33" s="1">
        <v>1727</v>
      </c>
      <c r="O33" s="1">
        <v>1786</v>
      </c>
    </row>
    <row r="34" spans="1:15" x14ac:dyDescent="0.3">
      <c r="A34" s="7" t="s">
        <v>15</v>
      </c>
      <c r="B34" s="7" t="s">
        <v>63</v>
      </c>
      <c r="C34" s="1">
        <v>1187</v>
      </c>
      <c r="D34" s="1">
        <v>1198</v>
      </c>
      <c r="E34" s="1">
        <v>1282</v>
      </c>
      <c r="F34" s="1">
        <v>1344</v>
      </c>
      <c r="G34" s="1">
        <v>1424</v>
      </c>
      <c r="H34" s="1">
        <v>1475</v>
      </c>
      <c r="I34" s="1">
        <v>1488</v>
      </c>
      <c r="J34" s="1">
        <v>1572</v>
      </c>
      <c r="K34" s="1">
        <v>1592</v>
      </c>
      <c r="L34" s="1">
        <v>1657</v>
      </c>
      <c r="M34" s="1">
        <v>1761</v>
      </c>
      <c r="N34" s="1">
        <v>1788</v>
      </c>
      <c r="O34" s="1">
        <v>2022</v>
      </c>
    </row>
    <row r="35" spans="1:15" x14ac:dyDescent="0.3">
      <c r="A35" s="7" t="s">
        <v>15</v>
      </c>
      <c r="B35" s="7" t="s">
        <v>64</v>
      </c>
      <c r="C35" s="1">
        <v>121</v>
      </c>
      <c r="D35" s="1">
        <v>109</v>
      </c>
      <c r="E35" s="1">
        <v>105</v>
      </c>
      <c r="F35" s="1">
        <v>116</v>
      </c>
      <c r="G35" s="1">
        <v>128</v>
      </c>
      <c r="H35" s="1">
        <v>110</v>
      </c>
      <c r="I35" s="1">
        <v>131</v>
      </c>
      <c r="J35" s="1">
        <v>148</v>
      </c>
      <c r="K35" s="1">
        <v>169</v>
      </c>
      <c r="L35" s="1">
        <v>156</v>
      </c>
      <c r="M35" s="1">
        <v>166</v>
      </c>
      <c r="N35" s="1">
        <v>175</v>
      </c>
      <c r="O35" s="1">
        <v>211</v>
      </c>
    </row>
    <row r="36" spans="1:15" x14ac:dyDescent="0.3">
      <c r="A36" s="7" t="s">
        <v>15</v>
      </c>
      <c r="B36" s="7" t="s">
        <v>65</v>
      </c>
      <c r="C36" s="1">
        <v>7</v>
      </c>
      <c r="D36" s="1">
        <v>9</v>
      </c>
      <c r="E36" s="1">
        <v>6</v>
      </c>
      <c r="F36" s="1">
        <v>6</v>
      </c>
      <c r="G36" s="1">
        <v>10</v>
      </c>
      <c r="H36" s="1">
        <v>13</v>
      </c>
      <c r="I36" s="1">
        <v>15</v>
      </c>
      <c r="J36" s="1">
        <v>10</v>
      </c>
      <c r="K36" s="1">
        <v>11</v>
      </c>
      <c r="L36" s="1">
        <v>15</v>
      </c>
      <c r="M36" s="1">
        <v>15</v>
      </c>
      <c r="N36" s="1">
        <v>18</v>
      </c>
      <c r="O36" s="1">
        <v>14</v>
      </c>
    </row>
    <row r="37" spans="1:15" x14ac:dyDescent="0.3">
      <c r="A37" s="7" t="s">
        <v>15</v>
      </c>
      <c r="B37" s="7" t="s">
        <v>66</v>
      </c>
      <c r="C37" s="1">
        <v>0</v>
      </c>
      <c r="D37" s="1">
        <v>1</v>
      </c>
      <c r="E37" s="1">
        <v>0</v>
      </c>
      <c r="F37" s="1">
        <v>0</v>
      </c>
      <c r="G37" s="1">
        <v>0</v>
      </c>
      <c r="H37" s="1">
        <v>0</v>
      </c>
      <c r="I37" s="1">
        <v>0</v>
      </c>
      <c r="J37" s="1">
        <v>0</v>
      </c>
      <c r="K37" s="1">
        <v>0</v>
      </c>
      <c r="L37" s="1">
        <v>1</v>
      </c>
      <c r="M37" s="1">
        <v>1</v>
      </c>
      <c r="N37" s="1">
        <v>0</v>
      </c>
      <c r="O37" s="1">
        <v>0</v>
      </c>
    </row>
    <row r="38" spans="1:15" x14ac:dyDescent="0.3">
      <c r="A38" s="7" t="s">
        <v>15</v>
      </c>
      <c r="B38" s="7" t="s">
        <v>67</v>
      </c>
      <c r="C38" s="1">
        <v>0</v>
      </c>
      <c r="D38" s="1">
        <v>0</v>
      </c>
      <c r="E38" s="1">
        <v>0</v>
      </c>
      <c r="F38" s="1">
        <v>0</v>
      </c>
      <c r="G38" s="1">
        <v>0</v>
      </c>
      <c r="H38" s="1">
        <v>0</v>
      </c>
      <c r="I38" s="1">
        <v>0</v>
      </c>
      <c r="J38" s="1">
        <v>0</v>
      </c>
      <c r="K38" s="1">
        <v>0</v>
      </c>
      <c r="L38" s="1">
        <v>0</v>
      </c>
      <c r="M38" s="1">
        <v>0</v>
      </c>
      <c r="N38" s="1">
        <v>0</v>
      </c>
      <c r="O38" s="1">
        <v>0</v>
      </c>
    </row>
    <row r="39" spans="1:15" x14ac:dyDescent="0.3">
      <c r="A39" s="7" t="s">
        <v>15</v>
      </c>
      <c r="B39" s="7" t="s">
        <v>68</v>
      </c>
      <c r="C39" s="1">
        <v>1137</v>
      </c>
      <c r="D39" s="1">
        <v>1225</v>
      </c>
      <c r="E39" s="1">
        <v>1269</v>
      </c>
      <c r="F39" s="1">
        <v>1251</v>
      </c>
      <c r="G39" s="1">
        <v>1292</v>
      </c>
      <c r="H39" s="1">
        <v>1260</v>
      </c>
      <c r="I39" s="1">
        <v>1234</v>
      </c>
      <c r="J39" s="1">
        <v>1201</v>
      </c>
      <c r="K39" s="1">
        <v>1186</v>
      </c>
      <c r="L39" s="1">
        <v>1177</v>
      </c>
      <c r="M39" s="1">
        <v>1194</v>
      </c>
      <c r="N39" s="1">
        <v>1105</v>
      </c>
      <c r="O39" s="1">
        <v>1065</v>
      </c>
    </row>
    <row r="40" spans="1:15" x14ac:dyDescent="0.3">
      <c r="A40" s="7" t="s">
        <v>15</v>
      </c>
      <c r="B40" s="7" t="s">
        <v>69</v>
      </c>
      <c r="C40" s="1">
        <v>1069</v>
      </c>
      <c r="D40" s="1">
        <v>978</v>
      </c>
      <c r="E40" s="1">
        <v>898</v>
      </c>
      <c r="F40" s="1">
        <v>875</v>
      </c>
      <c r="G40" s="1">
        <v>899</v>
      </c>
      <c r="H40" s="1">
        <v>940</v>
      </c>
      <c r="I40" s="1">
        <v>1012</v>
      </c>
      <c r="J40" s="1">
        <v>1103</v>
      </c>
      <c r="K40" s="1">
        <v>1183</v>
      </c>
      <c r="L40" s="1">
        <v>1217</v>
      </c>
      <c r="M40" s="1">
        <v>1275</v>
      </c>
      <c r="N40" s="1">
        <v>1293</v>
      </c>
      <c r="O40" s="1">
        <v>1535</v>
      </c>
    </row>
    <row r="41" spans="1:15" x14ac:dyDescent="0.3">
      <c r="A41" s="7" t="s">
        <v>15</v>
      </c>
      <c r="B41" s="7" t="s">
        <v>70</v>
      </c>
      <c r="C41" s="1">
        <v>104</v>
      </c>
      <c r="D41" s="1">
        <v>115</v>
      </c>
      <c r="E41" s="1">
        <v>123</v>
      </c>
      <c r="F41" s="1">
        <v>121</v>
      </c>
      <c r="G41" s="1">
        <v>110</v>
      </c>
      <c r="H41" s="1">
        <v>98</v>
      </c>
      <c r="I41" s="1">
        <v>106</v>
      </c>
      <c r="J41" s="1">
        <v>106</v>
      </c>
      <c r="K41" s="1">
        <v>111</v>
      </c>
      <c r="L41" s="1">
        <v>119</v>
      </c>
      <c r="M41" s="1">
        <v>132</v>
      </c>
      <c r="N41" s="1">
        <v>128</v>
      </c>
      <c r="O41" s="1">
        <v>155</v>
      </c>
    </row>
    <row r="42" spans="1:15" x14ac:dyDescent="0.3">
      <c r="A42" s="7" t="s">
        <v>15</v>
      </c>
      <c r="B42" s="7" t="s">
        <v>71</v>
      </c>
      <c r="C42" s="1">
        <v>5</v>
      </c>
      <c r="D42" s="1">
        <v>4</v>
      </c>
      <c r="E42" s="1">
        <v>4</v>
      </c>
      <c r="F42" s="1">
        <v>3</v>
      </c>
      <c r="G42" s="1">
        <v>3</v>
      </c>
      <c r="H42" s="1">
        <v>4</v>
      </c>
      <c r="I42" s="1">
        <v>5</v>
      </c>
      <c r="J42" s="1">
        <v>9</v>
      </c>
      <c r="K42" s="1">
        <v>12</v>
      </c>
      <c r="L42" s="1">
        <v>13</v>
      </c>
      <c r="M42" s="1">
        <v>13</v>
      </c>
      <c r="N42" s="1">
        <v>11</v>
      </c>
      <c r="O42" s="1">
        <v>9</v>
      </c>
    </row>
    <row r="43" spans="1:15" x14ac:dyDescent="0.3">
      <c r="A43" s="7" t="s">
        <v>15</v>
      </c>
      <c r="B43" s="7" t="s">
        <v>72</v>
      </c>
      <c r="C43" s="1">
        <v>0</v>
      </c>
      <c r="D43" s="1">
        <v>0</v>
      </c>
      <c r="E43" s="1">
        <v>0</v>
      </c>
      <c r="F43" s="1">
        <v>0</v>
      </c>
      <c r="G43" s="1">
        <v>0</v>
      </c>
      <c r="H43" s="1">
        <v>0</v>
      </c>
      <c r="I43" s="1">
        <v>0</v>
      </c>
      <c r="J43" s="1">
        <v>1</v>
      </c>
      <c r="K43" s="1">
        <v>1</v>
      </c>
      <c r="L43" s="1">
        <v>1</v>
      </c>
      <c r="M43" s="1">
        <v>0</v>
      </c>
      <c r="N43" s="1">
        <v>0</v>
      </c>
      <c r="O43" s="1">
        <v>0</v>
      </c>
    </row>
    <row r="44" spans="1:15" x14ac:dyDescent="0.3">
      <c r="A44" s="7" t="s">
        <v>15</v>
      </c>
      <c r="B44" s="7" t="s">
        <v>73</v>
      </c>
      <c r="C44" s="1">
        <v>0</v>
      </c>
      <c r="D44" s="1">
        <v>0</v>
      </c>
      <c r="E44" s="1">
        <v>0</v>
      </c>
      <c r="F44" s="1">
        <v>0</v>
      </c>
      <c r="G44" s="1">
        <v>0</v>
      </c>
      <c r="H44" s="1">
        <v>0</v>
      </c>
      <c r="I44" s="1">
        <v>0</v>
      </c>
      <c r="J44" s="1">
        <v>0</v>
      </c>
      <c r="K44" s="1">
        <v>0</v>
      </c>
      <c r="L44" s="1">
        <v>0</v>
      </c>
      <c r="M44" s="1">
        <v>0</v>
      </c>
      <c r="N44" s="1">
        <v>0</v>
      </c>
      <c r="O44" s="1">
        <v>0</v>
      </c>
    </row>
    <row r="45" spans="1:15" x14ac:dyDescent="0.3">
      <c r="A45" s="7" t="s">
        <v>16</v>
      </c>
      <c r="B45" s="7" t="s">
        <v>62</v>
      </c>
      <c r="C45" s="1">
        <v>743</v>
      </c>
      <c r="D45" s="1">
        <v>751</v>
      </c>
      <c r="E45" s="1">
        <v>691</v>
      </c>
      <c r="F45" s="1">
        <v>691</v>
      </c>
      <c r="G45" s="1">
        <v>640</v>
      </c>
      <c r="H45" s="1">
        <v>669</v>
      </c>
      <c r="I45" s="1">
        <v>675</v>
      </c>
      <c r="J45" s="1">
        <v>630</v>
      </c>
      <c r="K45" s="1">
        <v>659</v>
      </c>
      <c r="L45" s="1">
        <v>662</v>
      </c>
      <c r="M45" s="1">
        <v>678</v>
      </c>
      <c r="N45" s="1">
        <v>727</v>
      </c>
      <c r="O45" s="1">
        <v>749</v>
      </c>
    </row>
    <row r="46" spans="1:15" x14ac:dyDescent="0.3">
      <c r="A46" s="7" t="s">
        <v>16</v>
      </c>
      <c r="B46" s="7" t="s">
        <v>63</v>
      </c>
      <c r="C46" s="1">
        <v>530</v>
      </c>
      <c r="D46" s="1">
        <v>527</v>
      </c>
      <c r="E46" s="1">
        <v>590</v>
      </c>
      <c r="F46" s="1">
        <v>603</v>
      </c>
      <c r="G46" s="1">
        <v>597</v>
      </c>
      <c r="H46" s="1">
        <v>612</v>
      </c>
      <c r="I46" s="1">
        <v>653</v>
      </c>
      <c r="J46" s="1">
        <v>707</v>
      </c>
      <c r="K46" s="1">
        <v>757</v>
      </c>
      <c r="L46" s="1">
        <v>836</v>
      </c>
      <c r="M46" s="1">
        <v>872</v>
      </c>
      <c r="N46" s="1">
        <v>922</v>
      </c>
      <c r="O46" s="1">
        <v>923</v>
      </c>
    </row>
    <row r="47" spans="1:15" x14ac:dyDescent="0.3">
      <c r="A47" s="7" t="s">
        <v>16</v>
      </c>
      <c r="B47" s="7" t="s">
        <v>64</v>
      </c>
      <c r="C47" s="1">
        <v>58</v>
      </c>
      <c r="D47" s="1">
        <v>51</v>
      </c>
      <c r="E47" s="1">
        <v>41</v>
      </c>
      <c r="F47" s="1">
        <v>44</v>
      </c>
      <c r="G47" s="1">
        <v>50</v>
      </c>
      <c r="H47" s="1">
        <v>61</v>
      </c>
      <c r="I47" s="1">
        <v>58</v>
      </c>
      <c r="J47" s="1">
        <v>74</v>
      </c>
      <c r="K47" s="1">
        <v>96</v>
      </c>
      <c r="L47" s="1">
        <v>112</v>
      </c>
      <c r="M47" s="1">
        <v>110</v>
      </c>
      <c r="N47" s="1">
        <v>122</v>
      </c>
      <c r="O47" s="1">
        <v>127</v>
      </c>
    </row>
    <row r="48" spans="1:15" x14ac:dyDescent="0.3">
      <c r="A48" s="7" t="s">
        <v>16</v>
      </c>
      <c r="B48" s="7" t="s">
        <v>65</v>
      </c>
      <c r="C48" s="1">
        <v>4</v>
      </c>
      <c r="D48" s="1">
        <v>7</v>
      </c>
      <c r="E48" s="1">
        <v>12</v>
      </c>
      <c r="F48" s="1">
        <v>10</v>
      </c>
      <c r="G48" s="1">
        <v>5</v>
      </c>
      <c r="H48" s="1">
        <v>4</v>
      </c>
      <c r="I48" s="1">
        <v>2</v>
      </c>
      <c r="J48" s="1">
        <v>3</v>
      </c>
      <c r="K48" s="1">
        <v>5</v>
      </c>
      <c r="L48" s="1">
        <v>6</v>
      </c>
      <c r="M48" s="1">
        <v>7</v>
      </c>
      <c r="N48" s="1">
        <v>9</v>
      </c>
      <c r="O48" s="1">
        <v>13</v>
      </c>
    </row>
    <row r="49" spans="1:15" x14ac:dyDescent="0.3">
      <c r="A49" s="7" t="s">
        <v>16</v>
      </c>
      <c r="B49" s="7" t="s">
        <v>66</v>
      </c>
      <c r="C49" s="1">
        <v>0</v>
      </c>
      <c r="D49" s="1">
        <v>0</v>
      </c>
      <c r="E49" s="1">
        <v>0</v>
      </c>
      <c r="F49" s="1">
        <v>0</v>
      </c>
      <c r="G49" s="1">
        <v>0</v>
      </c>
      <c r="H49" s="1">
        <v>0</v>
      </c>
      <c r="I49" s="1">
        <v>0</v>
      </c>
      <c r="J49" s="1">
        <v>0</v>
      </c>
      <c r="K49" s="1">
        <v>0</v>
      </c>
      <c r="L49" s="1">
        <v>0</v>
      </c>
      <c r="M49" s="1">
        <v>0</v>
      </c>
      <c r="N49" s="1">
        <v>0</v>
      </c>
      <c r="O49" s="1">
        <v>0</v>
      </c>
    </row>
    <row r="50" spans="1:15" x14ac:dyDescent="0.3">
      <c r="A50" s="7" t="s">
        <v>16</v>
      </c>
      <c r="B50" s="7" t="s">
        <v>67</v>
      </c>
      <c r="C50" s="1">
        <v>0</v>
      </c>
      <c r="D50" s="1">
        <v>0</v>
      </c>
      <c r="E50" s="1">
        <v>0</v>
      </c>
      <c r="F50" s="1">
        <v>0</v>
      </c>
      <c r="G50" s="1">
        <v>0</v>
      </c>
      <c r="H50" s="1">
        <v>0</v>
      </c>
      <c r="I50" s="1">
        <v>0</v>
      </c>
      <c r="J50" s="1">
        <v>0</v>
      </c>
      <c r="K50" s="1">
        <v>0</v>
      </c>
      <c r="L50" s="1">
        <v>0</v>
      </c>
      <c r="M50" s="1">
        <v>0</v>
      </c>
      <c r="N50" s="1">
        <v>0</v>
      </c>
      <c r="O50" s="1">
        <v>0</v>
      </c>
    </row>
    <row r="51" spans="1:15" x14ac:dyDescent="0.3">
      <c r="A51" s="7" t="s">
        <v>16</v>
      </c>
      <c r="B51" s="7" t="s">
        <v>68</v>
      </c>
      <c r="C51" s="1">
        <v>461</v>
      </c>
      <c r="D51" s="1">
        <v>545</v>
      </c>
      <c r="E51" s="1">
        <v>538</v>
      </c>
      <c r="F51" s="1">
        <v>488</v>
      </c>
      <c r="G51" s="1">
        <v>501</v>
      </c>
      <c r="H51" s="1">
        <v>501</v>
      </c>
      <c r="I51" s="1">
        <v>503</v>
      </c>
      <c r="J51" s="1">
        <v>530</v>
      </c>
      <c r="K51" s="1">
        <v>503</v>
      </c>
      <c r="L51" s="1">
        <v>516</v>
      </c>
      <c r="M51" s="1">
        <v>513</v>
      </c>
      <c r="N51" s="1">
        <v>508</v>
      </c>
      <c r="O51" s="1">
        <v>521</v>
      </c>
    </row>
    <row r="52" spans="1:15" x14ac:dyDescent="0.3">
      <c r="A52" s="7" t="s">
        <v>16</v>
      </c>
      <c r="B52" s="7" t="s">
        <v>69</v>
      </c>
      <c r="C52" s="1">
        <v>575</v>
      </c>
      <c r="D52" s="1">
        <v>526</v>
      </c>
      <c r="E52" s="1">
        <v>515</v>
      </c>
      <c r="F52" s="1">
        <v>502</v>
      </c>
      <c r="G52" s="1">
        <v>518</v>
      </c>
      <c r="H52" s="1">
        <v>493</v>
      </c>
      <c r="I52" s="1">
        <v>529</v>
      </c>
      <c r="J52" s="1">
        <v>612</v>
      </c>
      <c r="K52" s="1">
        <v>677</v>
      </c>
      <c r="L52" s="1">
        <v>770</v>
      </c>
      <c r="M52" s="1">
        <v>831</v>
      </c>
      <c r="N52" s="1">
        <v>917</v>
      </c>
      <c r="O52" s="1">
        <v>908</v>
      </c>
    </row>
    <row r="53" spans="1:15" x14ac:dyDescent="0.3">
      <c r="A53" s="7" t="s">
        <v>16</v>
      </c>
      <c r="B53" s="7" t="s">
        <v>70</v>
      </c>
      <c r="C53" s="1">
        <v>76</v>
      </c>
      <c r="D53" s="1">
        <v>75</v>
      </c>
      <c r="E53" s="1">
        <v>65</v>
      </c>
      <c r="F53" s="1">
        <v>60</v>
      </c>
      <c r="G53" s="1">
        <v>63</v>
      </c>
      <c r="H53" s="1">
        <v>73</v>
      </c>
      <c r="I53" s="1">
        <v>87</v>
      </c>
      <c r="J53" s="1">
        <v>73</v>
      </c>
      <c r="K53" s="1">
        <v>98</v>
      </c>
      <c r="L53" s="1">
        <v>101</v>
      </c>
      <c r="M53" s="1">
        <v>115</v>
      </c>
      <c r="N53" s="1">
        <v>132</v>
      </c>
      <c r="O53" s="1">
        <v>115</v>
      </c>
    </row>
    <row r="54" spans="1:15" x14ac:dyDescent="0.3">
      <c r="A54" s="7" t="s">
        <v>16</v>
      </c>
      <c r="B54" s="7" t="s">
        <v>71</v>
      </c>
      <c r="C54" s="1">
        <v>2</v>
      </c>
      <c r="D54" s="1">
        <v>4</v>
      </c>
      <c r="E54" s="1">
        <v>2</v>
      </c>
      <c r="F54" s="1">
        <v>3</v>
      </c>
      <c r="G54" s="1">
        <v>2</v>
      </c>
      <c r="H54" s="1">
        <v>3</v>
      </c>
      <c r="I54" s="1">
        <v>5</v>
      </c>
      <c r="J54" s="1">
        <v>7</v>
      </c>
      <c r="K54" s="1">
        <v>9</v>
      </c>
      <c r="L54" s="1">
        <v>14</v>
      </c>
      <c r="M54" s="1">
        <v>9</v>
      </c>
      <c r="N54" s="1">
        <v>10</v>
      </c>
      <c r="O54" s="1">
        <v>8</v>
      </c>
    </row>
    <row r="55" spans="1:15" x14ac:dyDescent="0.3">
      <c r="A55" s="7" t="s">
        <v>16</v>
      </c>
      <c r="B55" s="7" t="s">
        <v>72</v>
      </c>
      <c r="C55" s="1">
        <v>0</v>
      </c>
      <c r="D55" s="1">
        <v>0</v>
      </c>
      <c r="E55" s="1">
        <v>0</v>
      </c>
      <c r="F55" s="1">
        <v>0</v>
      </c>
      <c r="G55" s="1">
        <v>0</v>
      </c>
      <c r="H55" s="1">
        <v>0</v>
      </c>
      <c r="I55" s="1">
        <v>0</v>
      </c>
      <c r="J55" s="1">
        <v>0</v>
      </c>
      <c r="K55" s="1">
        <v>0</v>
      </c>
      <c r="L55" s="1">
        <v>0</v>
      </c>
      <c r="M55" s="1">
        <v>0</v>
      </c>
      <c r="N55" s="1">
        <v>1</v>
      </c>
      <c r="O55" s="1">
        <v>1</v>
      </c>
    </row>
    <row r="56" spans="1:15" x14ac:dyDescent="0.3">
      <c r="A56" s="7" t="s">
        <v>16</v>
      </c>
      <c r="B56" s="7" t="s">
        <v>73</v>
      </c>
      <c r="C56" s="1">
        <v>0</v>
      </c>
      <c r="D56" s="1">
        <v>0</v>
      </c>
      <c r="E56" s="1">
        <v>0</v>
      </c>
      <c r="F56" s="1">
        <v>0</v>
      </c>
      <c r="G56" s="1">
        <v>0</v>
      </c>
      <c r="H56" s="1">
        <v>0</v>
      </c>
      <c r="I56" s="1">
        <v>0</v>
      </c>
      <c r="J56" s="1">
        <v>0</v>
      </c>
      <c r="K56" s="1">
        <v>0</v>
      </c>
      <c r="L56" s="1">
        <v>0</v>
      </c>
      <c r="M56" s="1">
        <v>0</v>
      </c>
      <c r="N56" s="1">
        <v>0</v>
      </c>
      <c r="O56" s="1">
        <v>0</v>
      </c>
    </row>
    <row r="57" spans="1:15" x14ac:dyDescent="0.3">
      <c r="A57" s="7" t="s">
        <v>17</v>
      </c>
      <c r="B57" s="7" t="s">
        <v>62</v>
      </c>
      <c r="C57" s="1">
        <v>21</v>
      </c>
      <c r="D57" s="1">
        <v>21</v>
      </c>
      <c r="E57" s="1">
        <v>26</v>
      </c>
      <c r="F57" s="1">
        <v>27</v>
      </c>
      <c r="G57" s="1">
        <v>23</v>
      </c>
      <c r="H57" s="1">
        <v>20</v>
      </c>
      <c r="I57" s="1">
        <v>25</v>
      </c>
      <c r="J57" s="1">
        <v>26</v>
      </c>
      <c r="K57" s="1">
        <v>30</v>
      </c>
      <c r="L57" s="1">
        <v>25</v>
      </c>
      <c r="M57" s="1">
        <v>32</v>
      </c>
      <c r="N57" s="1">
        <v>42</v>
      </c>
      <c r="O57" s="1">
        <v>50</v>
      </c>
    </row>
    <row r="58" spans="1:15" x14ac:dyDescent="0.3">
      <c r="A58" s="7" t="s">
        <v>17</v>
      </c>
      <c r="B58" s="7" t="s">
        <v>63</v>
      </c>
      <c r="C58" s="1">
        <v>25</v>
      </c>
      <c r="D58" s="1">
        <v>10</v>
      </c>
      <c r="E58" s="1">
        <v>14</v>
      </c>
      <c r="F58" s="1">
        <v>9</v>
      </c>
      <c r="G58" s="1">
        <v>9</v>
      </c>
      <c r="H58" s="1">
        <v>19</v>
      </c>
      <c r="I58" s="1">
        <v>19</v>
      </c>
      <c r="J58" s="1">
        <v>14</v>
      </c>
      <c r="K58" s="1">
        <v>15</v>
      </c>
      <c r="L58" s="1">
        <v>22</v>
      </c>
      <c r="M58" s="1">
        <v>22</v>
      </c>
      <c r="N58" s="1">
        <v>21</v>
      </c>
      <c r="O58" s="1">
        <v>42</v>
      </c>
    </row>
    <row r="59" spans="1:15" x14ac:dyDescent="0.3">
      <c r="A59" s="7" t="s">
        <v>17</v>
      </c>
      <c r="B59" s="7" t="s">
        <v>64</v>
      </c>
      <c r="C59" s="1">
        <v>3</v>
      </c>
      <c r="D59" s="1">
        <v>1</v>
      </c>
      <c r="E59" s="1">
        <v>3</v>
      </c>
      <c r="F59" s="1">
        <v>2</v>
      </c>
      <c r="G59" s="1">
        <v>3</v>
      </c>
      <c r="H59" s="1">
        <v>1</v>
      </c>
      <c r="I59" s="1">
        <v>1</v>
      </c>
      <c r="J59" s="1">
        <v>3</v>
      </c>
      <c r="K59" s="1">
        <v>3</v>
      </c>
      <c r="L59" s="1">
        <v>7</v>
      </c>
      <c r="M59" s="1">
        <v>7</v>
      </c>
      <c r="N59" s="1">
        <v>4</v>
      </c>
      <c r="O59" s="1">
        <v>3</v>
      </c>
    </row>
    <row r="60" spans="1:15" x14ac:dyDescent="0.3">
      <c r="A60" s="7" t="s">
        <v>17</v>
      </c>
      <c r="B60" s="7" t="s">
        <v>65</v>
      </c>
      <c r="C60" s="1">
        <v>0</v>
      </c>
      <c r="D60" s="1">
        <v>0</v>
      </c>
      <c r="E60" s="1">
        <v>0</v>
      </c>
      <c r="F60" s="1">
        <v>0</v>
      </c>
      <c r="G60" s="1">
        <v>0</v>
      </c>
      <c r="H60" s="1">
        <v>0</v>
      </c>
      <c r="I60" s="1">
        <v>0</v>
      </c>
      <c r="J60" s="1">
        <v>0</v>
      </c>
      <c r="K60" s="1">
        <v>0</v>
      </c>
      <c r="L60" s="1">
        <v>0</v>
      </c>
      <c r="M60" s="1">
        <v>0</v>
      </c>
      <c r="N60" s="1">
        <v>0</v>
      </c>
      <c r="O60" s="1">
        <v>0</v>
      </c>
    </row>
    <row r="61" spans="1:15" x14ac:dyDescent="0.3">
      <c r="A61" s="7" t="s">
        <v>17</v>
      </c>
      <c r="B61" s="7" t="s">
        <v>66</v>
      </c>
      <c r="C61" s="1">
        <v>0</v>
      </c>
      <c r="D61" s="1">
        <v>0</v>
      </c>
      <c r="E61" s="1">
        <v>0</v>
      </c>
      <c r="F61" s="1">
        <v>0</v>
      </c>
      <c r="G61" s="1">
        <v>0</v>
      </c>
      <c r="H61" s="1">
        <v>0</v>
      </c>
      <c r="I61" s="1">
        <v>0</v>
      </c>
      <c r="J61" s="1">
        <v>0</v>
      </c>
      <c r="K61" s="1">
        <v>0</v>
      </c>
      <c r="L61" s="1">
        <v>0</v>
      </c>
      <c r="M61" s="1">
        <v>0</v>
      </c>
      <c r="N61" s="1">
        <v>0</v>
      </c>
      <c r="O61" s="1">
        <v>0</v>
      </c>
    </row>
    <row r="62" spans="1:15" x14ac:dyDescent="0.3">
      <c r="A62" s="7" t="s">
        <v>17</v>
      </c>
      <c r="B62" s="7" t="s">
        <v>67</v>
      </c>
      <c r="C62" s="1">
        <v>0</v>
      </c>
      <c r="D62" s="1">
        <v>0</v>
      </c>
      <c r="E62" s="1">
        <v>0</v>
      </c>
      <c r="F62" s="1">
        <v>0</v>
      </c>
      <c r="G62" s="1">
        <v>0</v>
      </c>
      <c r="H62" s="1">
        <v>0</v>
      </c>
      <c r="I62" s="1">
        <v>0</v>
      </c>
      <c r="J62" s="1">
        <v>0</v>
      </c>
      <c r="K62" s="1">
        <v>0</v>
      </c>
      <c r="L62" s="1">
        <v>0</v>
      </c>
      <c r="M62" s="1">
        <v>0</v>
      </c>
      <c r="N62" s="1">
        <v>0</v>
      </c>
      <c r="O62" s="1">
        <v>0</v>
      </c>
    </row>
    <row r="63" spans="1:15" x14ac:dyDescent="0.3">
      <c r="A63" s="7" t="s">
        <v>17</v>
      </c>
      <c r="B63" s="7" t="s">
        <v>68</v>
      </c>
      <c r="C63" s="1">
        <v>25</v>
      </c>
      <c r="D63" s="1">
        <v>28</v>
      </c>
      <c r="E63" s="1">
        <v>23</v>
      </c>
      <c r="F63" s="1">
        <v>22</v>
      </c>
      <c r="G63" s="1">
        <v>28</v>
      </c>
      <c r="H63" s="1">
        <v>25</v>
      </c>
      <c r="I63" s="1">
        <v>24</v>
      </c>
      <c r="J63" s="1">
        <v>26</v>
      </c>
      <c r="K63" s="1">
        <v>26</v>
      </c>
      <c r="L63" s="1">
        <v>20</v>
      </c>
      <c r="M63" s="1">
        <v>24</v>
      </c>
      <c r="N63" s="1">
        <v>23</v>
      </c>
      <c r="O63" s="1">
        <v>25</v>
      </c>
    </row>
    <row r="64" spans="1:15" x14ac:dyDescent="0.3">
      <c r="A64" s="7" t="s">
        <v>17</v>
      </c>
      <c r="B64" s="7" t="s">
        <v>69</v>
      </c>
      <c r="C64" s="1">
        <v>15</v>
      </c>
      <c r="D64" s="1">
        <v>10</v>
      </c>
      <c r="E64" s="1">
        <v>6</v>
      </c>
      <c r="F64" s="1">
        <v>3</v>
      </c>
      <c r="G64" s="1">
        <v>9</v>
      </c>
      <c r="H64" s="1">
        <v>6</v>
      </c>
      <c r="I64" s="1">
        <v>8</v>
      </c>
      <c r="J64" s="1">
        <v>9</v>
      </c>
      <c r="K64" s="1">
        <v>10</v>
      </c>
      <c r="L64" s="1">
        <v>20</v>
      </c>
      <c r="M64" s="1">
        <v>12</v>
      </c>
      <c r="N64" s="1">
        <v>15</v>
      </c>
      <c r="O64" s="1">
        <v>18</v>
      </c>
    </row>
    <row r="65" spans="1:15" x14ac:dyDescent="0.3">
      <c r="A65" s="7" t="s">
        <v>17</v>
      </c>
      <c r="B65" s="7" t="s">
        <v>70</v>
      </c>
      <c r="C65" s="1">
        <v>3</v>
      </c>
      <c r="D65" s="1">
        <v>1</v>
      </c>
      <c r="E65" s="1">
        <v>1</v>
      </c>
      <c r="F65" s="1">
        <v>1</v>
      </c>
      <c r="G65" s="1">
        <v>0</v>
      </c>
      <c r="H65" s="1">
        <v>0</v>
      </c>
      <c r="I65" s="1">
        <v>0</v>
      </c>
      <c r="J65" s="1">
        <v>0</v>
      </c>
      <c r="K65" s="1">
        <v>3</v>
      </c>
      <c r="L65" s="1">
        <v>1</v>
      </c>
      <c r="M65" s="1">
        <v>2</v>
      </c>
      <c r="N65" s="1">
        <v>0</v>
      </c>
      <c r="O65" s="1">
        <v>6</v>
      </c>
    </row>
    <row r="66" spans="1:15" x14ac:dyDescent="0.3">
      <c r="A66" s="7" t="s">
        <v>17</v>
      </c>
      <c r="B66" s="7" t="s">
        <v>71</v>
      </c>
      <c r="C66" s="1">
        <v>0</v>
      </c>
      <c r="D66" s="1">
        <v>0</v>
      </c>
      <c r="E66" s="1">
        <v>0</v>
      </c>
      <c r="F66" s="1">
        <v>0</v>
      </c>
      <c r="G66" s="1">
        <v>0</v>
      </c>
      <c r="H66" s="1">
        <v>0</v>
      </c>
      <c r="I66" s="1">
        <v>0</v>
      </c>
      <c r="J66" s="1">
        <v>0</v>
      </c>
      <c r="K66" s="1">
        <v>1</v>
      </c>
      <c r="L66" s="1">
        <v>0</v>
      </c>
      <c r="M66" s="1">
        <v>1</v>
      </c>
      <c r="N66" s="1">
        <v>0</v>
      </c>
      <c r="O66" s="1">
        <v>1</v>
      </c>
    </row>
    <row r="67" spans="1:15" x14ac:dyDescent="0.3">
      <c r="A67" s="7" t="s">
        <v>17</v>
      </c>
      <c r="B67" s="7" t="s">
        <v>72</v>
      </c>
      <c r="C67" s="1">
        <v>0</v>
      </c>
      <c r="D67" s="1">
        <v>0</v>
      </c>
      <c r="E67" s="1">
        <v>0</v>
      </c>
      <c r="F67" s="1">
        <v>0</v>
      </c>
      <c r="G67" s="1">
        <v>0</v>
      </c>
      <c r="H67" s="1">
        <v>0</v>
      </c>
      <c r="I67" s="1">
        <v>0</v>
      </c>
      <c r="J67" s="1">
        <v>0</v>
      </c>
      <c r="K67" s="1">
        <v>0</v>
      </c>
      <c r="L67" s="1">
        <v>0</v>
      </c>
      <c r="M67" s="1">
        <v>0</v>
      </c>
      <c r="N67" s="1">
        <v>0</v>
      </c>
      <c r="O67" s="1">
        <v>0</v>
      </c>
    </row>
    <row r="68" spans="1:15" x14ac:dyDescent="0.3">
      <c r="A68" s="7" t="s">
        <v>17</v>
      </c>
      <c r="B68" s="7" t="s">
        <v>73</v>
      </c>
      <c r="C68" s="1">
        <v>0</v>
      </c>
      <c r="D68" s="1">
        <v>0</v>
      </c>
      <c r="E68" s="1">
        <v>0</v>
      </c>
      <c r="F68" s="1">
        <v>0</v>
      </c>
      <c r="G68" s="1">
        <v>0</v>
      </c>
      <c r="H68" s="1">
        <v>0</v>
      </c>
      <c r="I68" s="1">
        <v>0</v>
      </c>
      <c r="J68" s="1">
        <v>0</v>
      </c>
      <c r="K68" s="1">
        <v>0</v>
      </c>
      <c r="L68" s="1">
        <v>0</v>
      </c>
      <c r="M68" s="1">
        <v>0</v>
      </c>
      <c r="N68" s="1">
        <v>0</v>
      </c>
      <c r="O68" s="1">
        <v>0</v>
      </c>
    </row>
    <row r="69" spans="1:15" x14ac:dyDescent="0.3">
      <c r="A69" s="10" t="s">
        <v>18</v>
      </c>
      <c r="B69" s="10" t="s">
        <v>18</v>
      </c>
      <c r="C69" s="5">
        <v>59416</v>
      </c>
      <c r="D69" s="5">
        <v>58351</v>
      </c>
      <c r="E69" s="5">
        <v>58842</v>
      </c>
      <c r="F69" s="5">
        <v>59215</v>
      </c>
      <c r="G69" s="5">
        <v>59650</v>
      </c>
      <c r="H69" s="5">
        <v>59851</v>
      </c>
      <c r="I69" s="5">
        <v>62200</v>
      </c>
      <c r="J69" s="5">
        <v>64342</v>
      </c>
      <c r="K69" s="5">
        <v>66621</v>
      </c>
      <c r="L69" s="5">
        <v>69962</v>
      </c>
      <c r="M69" s="5">
        <v>72534</v>
      </c>
      <c r="N69" s="5">
        <v>75600</v>
      </c>
      <c r="O69" s="5">
        <v>79171</v>
      </c>
    </row>
    <row r="70" spans="1:15" x14ac:dyDescent="0.3">
      <c r="A70" s="15"/>
      <c r="B70" s="15"/>
    </row>
    <row r="71" spans="1:15" x14ac:dyDescent="0.3">
      <c r="A71" s="15"/>
      <c r="B71" s="15"/>
    </row>
    <row r="72" spans="1:15" x14ac:dyDescent="0.3">
      <c r="A72" s="15"/>
      <c r="B72" s="15"/>
      <c r="C72" s="18" t="s">
        <v>37</v>
      </c>
      <c r="D72" s="19"/>
      <c r="E72" s="19"/>
      <c r="F72" s="19"/>
      <c r="G72" s="19"/>
      <c r="H72" s="19"/>
      <c r="I72" s="19"/>
      <c r="J72" s="19"/>
      <c r="K72" s="19"/>
      <c r="L72" s="19"/>
      <c r="M72" s="19"/>
      <c r="N72" s="19"/>
      <c r="O72" s="19"/>
    </row>
    <row r="73" spans="1:15" x14ac:dyDescent="0.3">
      <c r="A73" s="9" t="s">
        <v>41</v>
      </c>
      <c r="B73" s="9" t="s">
        <v>41</v>
      </c>
      <c r="C73" s="4" t="s">
        <v>0</v>
      </c>
      <c r="D73" s="4" t="s">
        <v>1</v>
      </c>
      <c r="E73" s="4" t="s">
        <v>2</v>
      </c>
      <c r="F73" s="4" t="s">
        <v>3</v>
      </c>
      <c r="G73" s="4" t="s">
        <v>4</v>
      </c>
      <c r="H73" s="4" t="s">
        <v>5</v>
      </c>
      <c r="I73" s="4" t="s">
        <v>6</v>
      </c>
      <c r="J73" s="4" t="s">
        <v>7</v>
      </c>
      <c r="K73" s="4" t="s">
        <v>8</v>
      </c>
      <c r="L73" s="4" t="s">
        <v>9</v>
      </c>
      <c r="M73" s="4" t="s">
        <v>10</v>
      </c>
      <c r="N73" s="4" t="s">
        <v>11</v>
      </c>
      <c r="O73" s="4" t="s">
        <v>12</v>
      </c>
    </row>
    <row r="74" spans="1:15" x14ac:dyDescent="0.3">
      <c r="A74" s="8" t="s">
        <v>13</v>
      </c>
      <c r="B74" s="8" t="s">
        <v>62</v>
      </c>
      <c r="C74" s="2">
        <v>0.61518245659385595</v>
      </c>
      <c r="D74" s="2">
        <v>0.60520872905322698</v>
      </c>
      <c r="E74" s="2">
        <v>0.59225331492868205</v>
      </c>
      <c r="F74" s="2">
        <v>0.58467894936548803</v>
      </c>
      <c r="G74" s="2">
        <v>0.58494284588096201</v>
      </c>
      <c r="H74" s="2">
        <v>0.578395172910663</v>
      </c>
      <c r="I74" s="2">
        <v>0.56819714889598405</v>
      </c>
      <c r="J74" s="2">
        <v>0.56577953525569802</v>
      </c>
      <c r="K74" s="2">
        <v>0.57090034303024895</v>
      </c>
      <c r="L74" s="2">
        <v>0.57295608554079003</v>
      </c>
      <c r="M74" s="2">
        <v>0.57743585260305097</v>
      </c>
      <c r="N74" s="2">
        <v>0.59076103050044404</v>
      </c>
      <c r="O74" s="2">
        <v>0.60002378215545604</v>
      </c>
    </row>
    <row r="75" spans="1:15" x14ac:dyDescent="0.3">
      <c r="A75" s="8" t="s">
        <v>13</v>
      </c>
      <c r="B75" s="8" t="s">
        <v>63</v>
      </c>
      <c r="C75" s="2">
        <v>0.52119764565384297</v>
      </c>
      <c r="D75" s="2">
        <v>0.54646688696754298</v>
      </c>
      <c r="E75" s="2">
        <v>0.55678049654925199</v>
      </c>
      <c r="F75" s="2">
        <v>0.56904751516209295</v>
      </c>
      <c r="G75" s="2">
        <v>0.57795921750663104</v>
      </c>
      <c r="H75" s="2">
        <v>0.579527048914804</v>
      </c>
      <c r="I75" s="2">
        <v>0.57281663516068004</v>
      </c>
      <c r="J75" s="2">
        <v>0.57058674668305598</v>
      </c>
      <c r="K75" s="2">
        <v>0.56223424158927804</v>
      </c>
      <c r="L75" s="2">
        <v>0.56271090226749498</v>
      </c>
      <c r="M75" s="2">
        <v>0.55898691834418501</v>
      </c>
      <c r="N75" s="2">
        <v>0.55527006804641799</v>
      </c>
      <c r="O75" s="2">
        <v>0.55800071520919903</v>
      </c>
    </row>
    <row r="76" spans="1:15" x14ac:dyDescent="0.3">
      <c r="A76" s="8" t="s">
        <v>13</v>
      </c>
      <c r="B76" s="8" t="s">
        <v>64</v>
      </c>
      <c r="C76" s="2">
        <v>0.45304256067534299</v>
      </c>
      <c r="D76" s="2">
        <v>0.46214689265536701</v>
      </c>
      <c r="E76" s="2">
        <v>0.48098859315589398</v>
      </c>
      <c r="F76" s="2">
        <v>0.47919762258543802</v>
      </c>
      <c r="G76" s="2">
        <v>0.49274823354406799</v>
      </c>
      <c r="H76" s="2">
        <v>0.517484987636877</v>
      </c>
      <c r="I76" s="2">
        <v>0.533753943217666</v>
      </c>
      <c r="J76" s="2">
        <v>0.53687572590011601</v>
      </c>
      <c r="K76" s="2">
        <v>0.55687012637805899</v>
      </c>
      <c r="L76" s="2">
        <v>0.56066221892760104</v>
      </c>
      <c r="M76" s="2">
        <v>0.56756756756756799</v>
      </c>
      <c r="N76" s="2">
        <v>0.56802646085997799</v>
      </c>
      <c r="O76" s="2">
        <v>0.57472480948348903</v>
      </c>
    </row>
    <row r="77" spans="1:15" x14ac:dyDescent="0.3">
      <c r="A77" s="8" t="s">
        <v>13</v>
      </c>
      <c r="B77" s="8" t="s">
        <v>65</v>
      </c>
      <c r="C77" s="2">
        <v>0.53939393939393898</v>
      </c>
      <c r="D77" s="2">
        <v>0.57042253521126796</v>
      </c>
      <c r="E77" s="2">
        <v>0.54</v>
      </c>
      <c r="F77" s="2">
        <v>0.53374233128834403</v>
      </c>
      <c r="G77" s="2">
        <v>0.530120481927711</v>
      </c>
      <c r="H77" s="2">
        <v>0.50279329608938494</v>
      </c>
      <c r="I77" s="2">
        <v>0.46875</v>
      </c>
      <c r="J77" s="2">
        <v>0.46917808219178098</v>
      </c>
      <c r="K77" s="2">
        <v>0.46902654867256599</v>
      </c>
      <c r="L77" s="2">
        <v>0.47545219638242903</v>
      </c>
      <c r="M77" s="2">
        <v>0.49242424242424199</v>
      </c>
      <c r="N77" s="2">
        <v>0.52088452088452097</v>
      </c>
      <c r="O77" s="2">
        <v>0.52592592592592602</v>
      </c>
    </row>
    <row r="78" spans="1:15" x14ac:dyDescent="0.3">
      <c r="A78" s="8" t="s">
        <v>13</v>
      </c>
      <c r="B78" s="8" t="s">
        <v>66</v>
      </c>
      <c r="C78" s="2">
        <v>0.5</v>
      </c>
      <c r="D78" s="2">
        <v>0.5</v>
      </c>
      <c r="E78" s="2">
        <v>0.5</v>
      </c>
      <c r="F78" s="2">
        <v>0.66666666666666696</v>
      </c>
      <c r="G78" s="2">
        <v>0.75</v>
      </c>
      <c r="H78" s="2">
        <v>0.6</v>
      </c>
      <c r="I78" s="2">
        <v>0.33333333333333298</v>
      </c>
      <c r="J78" s="2">
        <v>0.16666666666666699</v>
      </c>
      <c r="K78" s="2">
        <v>0</v>
      </c>
      <c r="L78" s="2">
        <v>0.15384615384615399</v>
      </c>
      <c r="M78" s="2">
        <v>0.2</v>
      </c>
      <c r="N78" s="2">
        <v>0.33333333333333298</v>
      </c>
      <c r="O78" s="2">
        <v>0.33333333333333298</v>
      </c>
    </row>
    <row r="79" spans="1:15" x14ac:dyDescent="0.3">
      <c r="A79" s="8" t="s">
        <v>13</v>
      </c>
      <c r="B79" s="8" t="s">
        <v>67</v>
      </c>
      <c r="C79" s="2">
        <v>0</v>
      </c>
      <c r="D79" s="2">
        <v>0</v>
      </c>
      <c r="E79" s="2">
        <v>0</v>
      </c>
      <c r="F79" s="2">
        <v>0</v>
      </c>
      <c r="G79" s="2">
        <v>0</v>
      </c>
      <c r="H79" s="2">
        <v>0</v>
      </c>
      <c r="I79" s="2">
        <v>0</v>
      </c>
      <c r="J79" s="2">
        <v>0</v>
      </c>
      <c r="K79" s="2">
        <v>0</v>
      </c>
      <c r="L79" s="2">
        <v>0</v>
      </c>
      <c r="M79" s="2">
        <v>0</v>
      </c>
      <c r="N79" s="2">
        <v>0</v>
      </c>
      <c r="O79" s="2">
        <v>0</v>
      </c>
    </row>
    <row r="80" spans="1:15" x14ac:dyDescent="0.3">
      <c r="A80" s="8" t="s">
        <v>13</v>
      </c>
      <c r="B80" s="8" t="s">
        <v>68</v>
      </c>
      <c r="C80" s="2">
        <v>0.38481754340614399</v>
      </c>
      <c r="D80" s="2">
        <v>0.39479127094677302</v>
      </c>
      <c r="E80" s="2">
        <v>0.407746685071318</v>
      </c>
      <c r="F80" s="2">
        <v>0.41532105063451202</v>
      </c>
      <c r="G80" s="2">
        <v>0.41505715411903799</v>
      </c>
      <c r="H80" s="2">
        <v>0.421604827089337</v>
      </c>
      <c r="I80" s="2">
        <v>0.43180285110401601</v>
      </c>
      <c r="J80" s="2">
        <v>0.43422046474430198</v>
      </c>
      <c r="K80" s="2">
        <v>0.429099656969751</v>
      </c>
      <c r="L80" s="2">
        <v>0.42704391445920997</v>
      </c>
      <c r="M80" s="2">
        <v>0.42256414739694897</v>
      </c>
      <c r="N80" s="2">
        <v>0.40923896949955602</v>
      </c>
      <c r="O80" s="2">
        <v>0.39997621784454401</v>
      </c>
    </row>
    <row r="81" spans="1:15" x14ac:dyDescent="0.3">
      <c r="A81" s="8" t="s">
        <v>13</v>
      </c>
      <c r="B81" s="8" t="s">
        <v>69</v>
      </c>
      <c r="C81" s="2">
        <v>0.47880235434615698</v>
      </c>
      <c r="D81" s="2">
        <v>0.45353311303245702</v>
      </c>
      <c r="E81" s="2">
        <v>0.44321950345074801</v>
      </c>
      <c r="F81" s="2">
        <v>0.43095248483790699</v>
      </c>
      <c r="G81" s="2">
        <v>0.42204078249336902</v>
      </c>
      <c r="H81" s="2">
        <v>0.420472951085196</v>
      </c>
      <c r="I81" s="2">
        <v>0.42718336483931901</v>
      </c>
      <c r="J81" s="2">
        <v>0.42941325331694402</v>
      </c>
      <c r="K81" s="2">
        <v>0.43776575841072202</v>
      </c>
      <c r="L81" s="2">
        <v>0.43728909773250502</v>
      </c>
      <c r="M81" s="2">
        <v>0.44101308165581499</v>
      </c>
      <c r="N81" s="2">
        <v>0.44472993195358201</v>
      </c>
      <c r="O81" s="2">
        <v>0.44199928479080097</v>
      </c>
    </row>
    <row r="82" spans="1:15" x14ac:dyDescent="0.3">
      <c r="A82" s="8" t="s">
        <v>13</v>
      </c>
      <c r="B82" s="8" t="s">
        <v>70</v>
      </c>
      <c r="C82" s="2">
        <v>0.54695743932465701</v>
      </c>
      <c r="D82" s="2">
        <v>0.53785310734463299</v>
      </c>
      <c r="E82" s="2">
        <v>0.51901140684410696</v>
      </c>
      <c r="F82" s="2">
        <v>0.52080237741456203</v>
      </c>
      <c r="G82" s="2">
        <v>0.50725176645593195</v>
      </c>
      <c r="H82" s="2">
        <v>0.482515012363123</v>
      </c>
      <c r="I82" s="2">
        <v>0.466246056782334</v>
      </c>
      <c r="J82" s="2">
        <v>0.46312427409988399</v>
      </c>
      <c r="K82" s="2">
        <v>0.44312987362194101</v>
      </c>
      <c r="L82" s="2">
        <v>0.43933778107239901</v>
      </c>
      <c r="M82" s="2">
        <v>0.43243243243243201</v>
      </c>
      <c r="N82" s="2">
        <v>0.43197353914002201</v>
      </c>
      <c r="O82" s="2">
        <v>0.42527519051651103</v>
      </c>
    </row>
    <row r="83" spans="1:15" x14ac:dyDescent="0.3">
      <c r="A83" s="8" t="s">
        <v>13</v>
      </c>
      <c r="B83" s="8" t="s">
        <v>71</v>
      </c>
      <c r="C83" s="2">
        <v>0.46060606060606102</v>
      </c>
      <c r="D83" s="2">
        <v>0.42957746478873199</v>
      </c>
      <c r="E83" s="2">
        <v>0.46</v>
      </c>
      <c r="F83" s="2">
        <v>0.46625766871165603</v>
      </c>
      <c r="G83" s="2">
        <v>0.469879518072289</v>
      </c>
      <c r="H83" s="2">
        <v>0.497206703910615</v>
      </c>
      <c r="I83" s="2">
        <v>0.53125</v>
      </c>
      <c r="J83" s="2">
        <v>0.53082191780821897</v>
      </c>
      <c r="K83" s="2">
        <v>0.53097345132743401</v>
      </c>
      <c r="L83" s="2">
        <v>0.52454780361757103</v>
      </c>
      <c r="M83" s="2">
        <v>0.50757575757575801</v>
      </c>
      <c r="N83" s="2">
        <v>0.47911547911547903</v>
      </c>
      <c r="O83" s="2">
        <v>0.47407407407407398</v>
      </c>
    </row>
    <row r="84" spans="1:15" x14ac:dyDescent="0.3">
      <c r="A84" s="8" t="s">
        <v>13</v>
      </c>
      <c r="B84" s="8" t="s">
        <v>72</v>
      </c>
      <c r="C84" s="2">
        <v>0.5</v>
      </c>
      <c r="D84" s="2">
        <v>0.5</v>
      </c>
      <c r="E84" s="2">
        <v>0.5</v>
      </c>
      <c r="F84" s="2">
        <v>0.33333333333333298</v>
      </c>
      <c r="G84" s="2">
        <v>0.25</v>
      </c>
      <c r="H84" s="2">
        <v>0.4</v>
      </c>
      <c r="I84" s="2">
        <v>0.66666666666666696</v>
      </c>
      <c r="J84" s="2">
        <v>0.83333333333333304</v>
      </c>
      <c r="K84" s="2">
        <v>1</v>
      </c>
      <c r="L84" s="2">
        <v>0.84615384615384603</v>
      </c>
      <c r="M84" s="2">
        <v>0.8</v>
      </c>
      <c r="N84" s="2">
        <v>0.66666666666666696</v>
      </c>
      <c r="O84" s="2">
        <v>0.66666666666666696</v>
      </c>
    </row>
    <row r="85" spans="1:15" x14ac:dyDescent="0.3">
      <c r="A85" s="8" t="s">
        <v>13</v>
      </c>
      <c r="B85" s="8" t="s">
        <v>73</v>
      </c>
      <c r="C85" s="2">
        <v>0</v>
      </c>
      <c r="D85" s="2">
        <v>0</v>
      </c>
      <c r="E85" s="2">
        <v>0</v>
      </c>
      <c r="F85" s="2">
        <v>0</v>
      </c>
      <c r="G85" s="2">
        <v>0</v>
      </c>
      <c r="H85" s="2">
        <v>0</v>
      </c>
      <c r="I85" s="2">
        <v>0</v>
      </c>
      <c r="J85" s="2">
        <v>0</v>
      </c>
      <c r="K85" s="2">
        <v>0</v>
      </c>
      <c r="L85" s="2">
        <v>0</v>
      </c>
      <c r="M85" s="2">
        <v>0</v>
      </c>
      <c r="N85" s="2">
        <v>0</v>
      </c>
      <c r="O85" s="2">
        <v>0</v>
      </c>
    </row>
    <row r="86" spans="1:15" x14ac:dyDescent="0.3">
      <c r="A86" s="8" t="s">
        <v>14</v>
      </c>
      <c r="B86" s="8" t="s">
        <v>62</v>
      </c>
      <c r="C86" s="2">
        <v>0.62389380530973404</v>
      </c>
      <c r="D86" s="2">
        <v>0.60934744268077601</v>
      </c>
      <c r="E86" s="2">
        <v>0.62065894924309895</v>
      </c>
      <c r="F86" s="2">
        <v>0.61281337047353801</v>
      </c>
      <c r="G86" s="2">
        <v>0.59794776119403004</v>
      </c>
      <c r="H86" s="2">
        <v>0.57715430861723405</v>
      </c>
      <c r="I86" s="2">
        <v>0.58526315789473704</v>
      </c>
      <c r="J86" s="2">
        <v>0.59978655282817495</v>
      </c>
      <c r="K86" s="2">
        <v>0.58688147295742199</v>
      </c>
      <c r="L86" s="2">
        <v>0.61473429951690794</v>
      </c>
      <c r="M86" s="2">
        <v>0.62802547770700601</v>
      </c>
      <c r="N86" s="2">
        <v>0.65240641711229996</v>
      </c>
      <c r="O86" s="2">
        <v>0.61046511627906996</v>
      </c>
    </row>
    <row r="87" spans="1:15" x14ac:dyDescent="0.3">
      <c r="A87" s="8" t="s">
        <v>14</v>
      </c>
      <c r="B87" s="8" t="s">
        <v>63</v>
      </c>
      <c r="C87" s="2">
        <v>0.491349480968858</v>
      </c>
      <c r="D87" s="2">
        <v>0.516917293233083</v>
      </c>
      <c r="E87" s="2">
        <v>0.55944055944055904</v>
      </c>
      <c r="F87" s="2">
        <v>0.58881578947368396</v>
      </c>
      <c r="G87" s="2">
        <v>0.58150470219435701</v>
      </c>
      <c r="H87" s="2">
        <v>0.58681022880215306</v>
      </c>
      <c r="I87" s="2">
        <v>0.58616352201257904</v>
      </c>
      <c r="J87" s="2">
        <v>0.56856187290969895</v>
      </c>
      <c r="K87" s="2">
        <v>0.56834532374100699</v>
      </c>
      <c r="L87" s="2">
        <v>0.55665024630541904</v>
      </c>
      <c r="M87" s="2">
        <v>0.58246936852026399</v>
      </c>
      <c r="N87" s="2">
        <v>0.589622641509434</v>
      </c>
      <c r="O87" s="2">
        <v>0.57583547557840598</v>
      </c>
    </row>
    <row r="88" spans="1:15" x14ac:dyDescent="0.3">
      <c r="A88" s="8" t="s">
        <v>14</v>
      </c>
      <c r="B88" s="8" t="s">
        <v>64</v>
      </c>
      <c r="C88" s="2">
        <v>0.46153846153846201</v>
      </c>
      <c r="D88" s="2">
        <v>0.48275862068965503</v>
      </c>
      <c r="E88" s="2">
        <v>0.45833333333333298</v>
      </c>
      <c r="F88" s="2">
        <v>0.47058823529411797</v>
      </c>
      <c r="G88" s="2">
        <v>0.5</v>
      </c>
      <c r="H88" s="2">
        <v>0.48275862068965503</v>
      </c>
      <c r="I88" s="2">
        <v>0.44444444444444398</v>
      </c>
      <c r="J88" s="2">
        <v>0.5</v>
      </c>
      <c r="K88" s="2">
        <v>0.472727272727273</v>
      </c>
      <c r="L88" s="2">
        <v>0.53968253968253999</v>
      </c>
      <c r="M88" s="2">
        <v>0.54794520547945202</v>
      </c>
      <c r="N88" s="2">
        <v>0.530864197530864</v>
      </c>
      <c r="O88" s="2">
        <v>0.55000000000000004</v>
      </c>
    </row>
    <row r="89" spans="1:15" x14ac:dyDescent="0.3">
      <c r="A89" s="8" t="s">
        <v>14</v>
      </c>
      <c r="B89" s="8" t="s">
        <v>65</v>
      </c>
      <c r="C89" s="2">
        <v>0</v>
      </c>
      <c r="D89" s="2">
        <v>0</v>
      </c>
      <c r="E89" s="2">
        <v>0</v>
      </c>
      <c r="F89" s="2">
        <v>0</v>
      </c>
      <c r="G89" s="2">
        <v>0</v>
      </c>
      <c r="H89" s="2">
        <v>0</v>
      </c>
      <c r="I89" s="2">
        <v>1</v>
      </c>
      <c r="J89" s="2">
        <v>0</v>
      </c>
      <c r="K89" s="2">
        <v>0.33333333333333298</v>
      </c>
      <c r="L89" s="2">
        <v>0.4</v>
      </c>
      <c r="M89" s="2">
        <v>0.5</v>
      </c>
      <c r="N89" s="2">
        <v>0.5</v>
      </c>
      <c r="O89" s="2">
        <v>0.3</v>
      </c>
    </row>
    <row r="90" spans="1:15" x14ac:dyDescent="0.3">
      <c r="A90" s="8" t="s">
        <v>14</v>
      </c>
      <c r="B90" s="8" t="s">
        <v>66</v>
      </c>
      <c r="C90" s="2">
        <v>0</v>
      </c>
      <c r="D90" s="2">
        <v>0</v>
      </c>
      <c r="E90" s="2">
        <v>0</v>
      </c>
      <c r="F90" s="2">
        <v>0</v>
      </c>
      <c r="G90" s="2">
        <v>0</v>
      </c>
      <c r="H90" s="2">
        <v>0</v>
      </c>
      <c r="I90" s="2">
        <v>0</v>
      </c>
      <c r="J90" s="2">
        <v>0</v>
      </c>
      <c r="K90" s="2">
        <v>0</v>
      </c>
      <c r="L90" s="2">
        <v>0</v>
      </c>
      <c r="M90" s="2">
        <v>0</v>
      </c>
      <c r="N90" s="2">
        <v>0</v>
      </c>
      <c r="O90" s="2">
        <v>0</v>
      </c>
    </row>
    <row r="91" spans="1:15" x14ac:dyDescent="0.3">
      <c r="A91" s="8" t="s">
        <v>14</v>
      </c>
      <c r="B91" s="8" t="s">
        <v>67</v>
      </c>
      <c r="C91" s="2">
        <v>0</v>
      </c>
      <c r="D91" s="2">
        <v>0</v>
      </c>
      <c r="E91" s="2">
        <v>0</v>
      </c>
      <c r="F91" s="2">
        <v>0</v>
      </c>
      <c r="G91" s="2">
        <v>0</v>
      </c>
      <c r="H91" s="2">
        <v>0</v>
      </c>
      <c r="I91" s="2">
        <v>0</v>
      </c>
      <c r="J91" s="2">
        <v>0</v>
      </c>
      <c r="K91" s="2">
        <v>0</v>
      </c>
      <c r="L91" s="2">
        <v>0</v>
      </c>
      <c r="M91" s="2">
        <v>0</v>
      </c>
      <c r="N91" s="2">
        <v>0</v>
      </c>
      <c r="O91" s="2">
        <v>0</v>
      </c>
    </row>
    <row r="92" spans="1:15" x14ac:dyDescent="0.3">
      <c r="A92" s="8" t="s">
        <v>14</v>
      </c>
      <c r="B92" s="8" t="s">
        <v>68</v>
      </c>
      <c r="C92" s="2">
        <v>0.37610619469026502</v>
      </c>
      <c r="D92" s="2">
        <v>0.39065255731922399</v>
      </c>
      <c r="E92" s="2">
        <v>0.379341050756901</v>
      </c>
      <c r="F92" s="2">
        <v>0.38718662952646199</v>
      </c>
      <c r="G92" s="2">
        <v>0.40205223880597002</v>
      </c>
      <c r="H92" s="2">
        <v>0.42284569138276601</v>
      </c>
      <c r="I92" s="2">
        <v>0.41473684210526301</v>
      </c>
      <c r="J92" s="2">
        <v>0.400213447171825</v>
      </c>
      <c r="K92" s="2">
        <v>0.41311852704257801</v>
      </c>
      <c r="L92" s="2">
        <v>0.385265700483092</v>
      </c>
      <c r="M92" s="2">
        <v>0.37197452229299399</v>
      </c>
      <c r="N92" s="2">
        <v>0.34759358288770098</v>
      </c>
      <c r="O92" s="2">
        <v>0.38953488372092998</v>
      </c>
    </row>
    <row r="93" spans="1:15" x14ac:dyDescent="0.3">
      <c r="A93" s="8" t="s">
        <v>14</v>
      </c>
      <c r="B93" s="8" t="s">
        <v>69</v>
      </c>
      <c r="C93" s="2">
        <v>0.508650519031142</v>
      </c>
      <c r="D93" s="2">
        <v>0.483082706766917</v>
      </c>
      <c r="E93" s="2">
        <v>0.44055944055944102</v>
      </c>
      <c r="F93" s="2">
        <v>0.41118421052631599</v>
      </c>
      <c r="G93" s="2">
        <v>0.41849529780564299</v>
      </c>
      <c r="H93" s="2">
        <v>0.413189771197847</v>
      </c>
      <c r="I93" s="2">
        <v>0.41383647798742101</v>
      </c>
      <c r="J93" s="2">
        <v>0.43143812709030099</v>
      </c>
      <c r="K93" s="2">
        <v>0.43165467625899301</v>
      </c>
      <c r="L93" s="2">
        <v>0.44334975369458102</v>
      </c>
      <c r="M93" s="2">
        <v>0.41753063147973601</v>
      </c>
      <c r="N93" s="2">
        <v>0.410377358490566</v>
      </c>
      <c r="O93" s="2">
        <v>0.42416452442159402</v>
      </c>
    </row>
    <row r="94" spans="1:15" x14ac:dyDescent="0.3">
      <c r="A94" s="8" t="s">
        <v>14</v>
      </c>
      <c r="B94" s="8" t="s">
        <v>70</v>
      </c>
      <c r="C94" s="2">
        <v>0.53846153846153799</v>
      </c>
      <c r="D94" s="2">
        <v>0.51724137931034497</v>
      </c>
      <c r="E94" s="2">
        <v>0.54166666666666696</v>
      </c>
      <c r="F94" s="2">
        <v>0.52941176470588203</v>
      </c>
      <c r="G94" s="2">
        <v>0.5</v>
      </c>
      <c r="H94" s="2">
        <v>0.51724137931034497</v>
      </c>
      <c r="I94" s="2">
        <v>0.55555555555555602</v>
      </c>
      <c r="J94" s="2">
        <v>0.5</v>
      </c>
      <c r="K94" s="2">
        <v>0.527272727272727</v>
      </c>
      <c r="L94" s="2">
        <v>0.46031746031746001</v>
      </c>
      <c r="M94" s="2">
        <v>0.45205479452054798</v>
      </c>
      <c r="N94" s="2">
        <v>0.469135802469136</v>
      </c>
      <c r="O94" s="2">
        <v>0.45</v>
      </c>
    </row>
    <row r="95" spans="1:15" x14ac:dyDescent="0.3">
      <c r="A95" s="8" t="s">
        <v>14</v>
      </c>
      <c r="B95" s="8" t="s">
        <v>71</v>
      </c>
      <c r="C95" s="2">
        <v>1</v>
      </c>
      <c r="D95" s="2">
        <v>0</v>
      </c>
      <c r="E95" s="2">
        <v>1</v>
      </c>
      <c r="F95" s="2">
        <v>0</v>
      </c>
      <c r="G95" s="2">
        <v>0</v>
      </c>
      <c r="H95" s="2">
        <v>0</v>
      </c>
      <c r="I95" s="2">
        <v>0</v>
      </c>
      <c r="J95" s="2">
        <v>1</v>
      </c>
      <c r="K95" s="2">
        <v>0.66666666666666696</v>
      </c>
      <c r="L95" s="2">
        <v>0.6</v>
      </c>
      <c r="M95" s="2">
        <v>0.5</v>
      </c>
      <c r="N95" s="2">
        <v>0.5</v>
      </c>
      <c r="O95" s="2">
        <v>0.7</v>
      </c>
    </row>
    <row r="96" spans="1:15" x14ac:dyDescent="0.3">
      <c r="A96" s="8" t="s">
        <v>14</v>
      </c>
      <c r="B96" s="8" t="s">
        <v>72</v>
      </c>
      <c r="C96" s="2">
        <v>0</v>
      </c>
      <c r="D96" s="2">
        <v>0</v>
      </c>
      <c r="E96" s="2">
        <v>0</v>
      </c>
      <c r="F96" s="2">
        <v>0</v>
      </c>
      <c r="G96" s="2">
        <v>0</v>
      </c>
      <c r="H96" s="2">
        <v>0</v>
      </c>
      <c r="I96" s="2">
        <v>0</v>
      </c>
      <c r="J96" s="2">
        <v>0</v>
      </c>
      <c r="K96" s="2">
        <v>1</v>
      </c>
      <c r="L96" s="2">
        <v>1</v>
      </c>
      <c r="M96" s="2">
        <v>1</v>
      </c>
      <c r="N96" s="2">
        <v>0</v>
      </c>
      <c r="O96" s="2">
        <v>1</v>
      </c>
    </row>
    <row r="97" spans="1:15" x14ac:dyDescent="0.3">
      <c r="A97" s="8" t="s">
        <v>14</v>
      </c>
      <c r="B97" s="8" t="s">
        <v>73</v>
      </c>
      <c r="C97" s="2">
        <v>0</v>
      </c>
      <c r="D97" s="2">
        <v>0</v>
      </c>
      <c r="E97" s="2">
        <v>0</v>
      </c>
      <c r="F97" s="2">
        <v>0</v>
      </c>
      <c r="G97" s="2">
        <v>0</v>
      </c>
      <c r="H97" s="2">
        <v>0</v>
      </c>
      <c r="I97" s="2">
        <v>0</v>
      </c>
      <c r="J97" s="2">
        <v>0</v>
      </c>
      <c r="K97" s="2">
        <v>0</v>
      </c>
      <c r="L97" s="2">
        <v>0</v>
      </c>
      <c r="M97" s="2">
        <v>0</v>
      </c>
      <c r="N97" s="2">
        <v>0</v>
      </c>
      <c r="O97" s="2">
        <v>0</v>
      </c>
    </row>
    <row r="98" spans="1:15" x14ac:dyDescent="0.3">
      <c r="A98" s="8" t="s">
        <v>15</v>
      </c>
      <c r="B98" s="8" t="s">
        <v>62</v>
      </c>
      <c r="C98" s="2">
        <v>0.61845637583892599</v>
      </c>
      <c r="D98" s="2">
        <v>0.60534793814432997</v>
      </c>
      <c r="E98" s="2">
        <v>0.60006303183107501</v>
      </c>
      <c r="F98" s="2">
        <v>0.59475218658892104</v>
      </c>
      <c r="G98" s="2">
        <v>0.57997399219765899</v>
      </c>
      <c r="H98" s="2">
        <v>0.58484349258649104</v>
      </c>
      <c r="I98" s="2">
        <v>0.58659966499162497</v>
      </c>
      <c r="J98" s="2">
        <v>0.58428521979923898</v>
      </c>
      <c r="K98" s="2">
        <v>0.58254135867652201</v>
      </c>
      <c r="L98" s="2">
        <v>0.59089329162321902</v>
      </c>
      <c r="M98" s="2">
        <v>0.59566542499153396</v>
      </c>
      <c r="N98" s="2">
        <v>0.60981638418079098</v>
      </c>
      <c r="O98" s="2">
        <v>0.62644686075061395</v>
      </c>
    </row>
    <row r="99" spans="1:15" x14ac:dyDescent="0.3">
      <c r="A99" s="8" t="s">
        <v>15</v>
      </c>
      <c r="B99" s="8" t="s">
        <v>63</v>
      </c>
      <c r="C99" s="2">
        <v>0.52615248226950395</v>
      </c>
      <c r="D99" s="2">
        <v>0.55055147058823495</v>
      </c>
      <c r="E99" s="2">
        <v>0.58807339449541296</v>
      </c>
      <c r="F99" s="2">
        <v>0.60567823343848604</v>
      </c>
      <c r="G99" s="2">
        <v>0.61300043047783004</v>
      </c>
      <c r="H99" s="2">
        <v>0.61076604554865399</v>
      </c>
      <c r="I99" s="2">
        <v>0.59519999999999995</v>
      </c>
      <c r="J99" s="2">
        <v>0.58766355140186899</v>
      </c>
      <c r="K99" s="2">
        <v>0.57369369369369405</v>
      </c>
      <c r="L99" s="2">
        <v>0.57654836464857295</v>
      </c>
      <c r="M99" s="2">
        <v>0.58003952569170003</v>
      </c>
      <c r="N99" s="2">
        <v>0.58033106134372003</v>
      </c>
      <c r="O99" s="2">
        <v>0.56845656452066395</v>
      </c>
    </row>
    <row r="100" spans="1:15" x14ac:dyDescent="0.3">
      <c r="A100" s="8" t="s">
        <v>15</v>
      </c>
      <c r="B100" s="8" t="s">
        <v>64</v>
      </c>
      <c r="C100" s="2">
        <v>0.53777777777777802</v>
      </c>
      <c r="D100" s="2">
        <v>0.48660714285714302</v>
      </c>
      <c r="E100" s="2">
        <v>0.46052631578947401</v>
      </c>
      <c r="F100" s="2">
        <v>0.48945147679324902</v>
      </c>
      <c r="G100" s="2">
        <v>0.53781512605042003</v>
      </c>
      <c r="H100" s="2">
        <v>0.52884615384615397</v>
      </c>
      <c r="I100" s="2">
        <v>0.55274261603375496</v>
      </c>
      <c r="J100" s="2">
        <v>0.58267716535433101</v>
      </c>
      <c r="K100" s="2">
        <v>0.60357142857142898</v>
      </c>
      <c r="L100" s="2">
        <v>0.56727272727272704</v>
      </c>
      <c r="M100" s="2">
        <v>0.55704697986577201</v>
      </c>
      <c r="N100" s="2">
        <v>0.577557755775578</v>
      </c>
      <c r="O100" s="2">
        <v>0.57650273224043702</v>
      </c>
    </row>
    <row r="101" spans="1:15" x14ac:dyDescent="0.3">
      <c r="A101" s="8" t="s">
        <v>15</v>
      </c>
      <c r="B101" s="8" t="s">
        <v>65</v>
      </c>
      <c r="C101" s="2">
        <v>0.58333333333333304</v>
      </c>
      <c r="D101" s="2">
        <v>0.69230769230769196</v>
      </c>
      <c r="E101" s="2">
        <v>0.6</v>
      </c>
      <c r="F101" s="2">
        <v>0.66666666666666696</v>
      </c>
      <c r="G101" s="2">
        <v>0.76923076923076905</v>
      </c>
      <c r="H101" s="2">
        <v>0.76470588235294101</v>
      </c>
      <c r="I101" s="2">
        <v>0.75</v>
      </c>
      <c r="J101" s="2">
        <v>0.52631578947368396</v>
      </c>
      <c r="K101" s="2">
        <v>0.47826086956521702</v>
      </c>
      <c r="L101" s="2">
        <v>0.53571428571428603</v>
      </c>
      <c r="M101" s="2">
        <v>0.53571428571428603</v>
      </c>
      <c r="N101" s="2">
        <v>0.62068965517241403</v>
      </c>
      <c r="O101" s="2">
        <v>0.60869565217391297</v>
      </c>
    </row>
    <row r="102" spans="1:15" x14ac:dyDescent="0.3">
      <c r="A102" s="8" t="s">
        <v>15</v>
      </c>
      <c r="B102" s="8" t="s">
        <v>66</v>
      </c>
      <c r="C102" s="2">
        <v>0</v>
      </c>
      <c r="D102" s="2">
        <v>1</v>
      </c>
      <c r="E102" s="2">
        <v>0</v>
      </c>
      <c r="F102" s="2">
        <v>0</v>
      </c>
      <c r="G102" s="2">
        <v>0</v>
      </c>
      <c r="H102" s="2">
        <v>0</v>
      </c>
      <c r="I102" s="2">
        <v>0</v>
      </c>
      <c r="J102" s="2">
        <v>0</v>
      </c>
      <c r="K102" s="2">
        <v>0</v>
      </c>
      <c r="L102" s="2">
        <v>0.5</v>
      </c>
      <c r="M102" s="2">
        <v>1</v>
      </c>
      <c r="N102" s="2">
        <v>0</v>
      </c>
      <c r="O102" s="2">
        <v>0</v>
      </c>
    </row>
    <row r="103" spans="1:15" x14ac:dyDescent="0.3">
      <c r="A103" s="8" t="s">
        <v>15</v>
      </c>
      <c r="B103" s="8" t="s">
        <v>67</v>
      </c>
      <c r="C103" s="2">
        <v>0</v>
      </c>
      <c r="D103" s="2">
        <v>0</v>
      </c>
      <c r="E103" s="2">
        <v>0</v>
      </c>
      <c r="F103" s="2">
        <v>0</v>
      </c>
      <c r="G103" s="2">
        <v>0</v>
      </c>
      <c r="H103" s="2">
        <v>0</v>
      </c>
      <c r="I103" s="2">
        <v>0</v>
      </c>
      <c r="J103" s="2">
        <v>0</v>
      </c>
      <c r="K103" s="2">
        <v>0</v>
      </c>
      <c r="L103" s="2">
        <v>0</v>
      </c>
      <c r="M103" s="2">
        <v>0</v>
      </c>
      <c r="N103" s="2">
        <v>0</v>
      </c>
      <c r="O103" s="2">
        <v>0</v>
      </c>
    </row>
    <row r="104" spans="1:15" x14ac:dyDescent="0.3">
      <c r="A104" s="8" t="s">
        <v>15</v>
      </c>
      <c r="B104" s="8" t="s">
        <v>68</v>
      </c>
      <c r="C104" s="2">
        <v>0.38154362416107401</v>
      </c>
      <c r="D104" s="2">
        <v>0.39465206185566998</v>
      </c>
      <c r="E104" s="2">
        <v>0.39993696816892499</v>
      </c>
      <c r="F104" s="2">
        <v>0.40524781341107902</v>
      </c>
      <c r="G104" s="2">
        <v>0.42002600780234101</v>
      </c>
      <c r="H104" s="2">
        <v>0.41515650741350901</v>
      </c>
      <c r="I104" s="2">
        <v>0.41340033500837498</v>
      </c>
      <c r="J104" s="2">
        <v>0.41571478020076202</v>
      </c>
      <c r="K104" s="2">
        <v>0.41745864132347799</v>
      </c>
      <c r="L104" s="2">
        <v>0.40910670837678098</v>
      </c>
      <c r="M104" s="2">
        <v>0.40433457500846598</v>
      </c>
      <c r="N104" s="2">
        <v>0.39018361581920902</v>
      </c>
      <c r="O104" s="2">
        <v>0.37355313924938599</v>
      </c>
    </row>
    <row r="105" spans="1:15" x14ac:dyDescent="0.3">
      <c r="A105" s="8" t="s">
        <v>15</v>
      </c>
      <c r="B105" s="8" t="s">
        <v>69</v>
      </c>
      <c r="C105" s="2">
        <v>0.47384751773049599</v>
      </c>
      <c r="D105" s="2">
        <v>0.449448529411765</v>
      </c>
      <c r="E105" s="2">
        <v>0.41192660550458698</v>
      </c>
      <c r="F105" s="2">
        <v>0.39432176656151402</v>
      </c>
      <c r="G105" s="2">
        <v>0.38699956952217002</v>
      </c>
      <c r="H105" s="2">
        <v>0.38923395445134601</v>
      </c>
      <c r="I105" s="2">
        <v>0.40479999999999999</v>
      </c>
      <c r="J105" s="2">
        <v>0.41233644859813101</v>
      </c>
      <c r="K105" s="2">
        <v>0.426306306306306</v>
      </c>
      <c r="L105" s="2">
        <v>0.42345163535142699</v>
      </c>
      <c r="M105" s="2">
        <v>0.41996047430830002</v>
      </c>
      <c r="N105" s="2">
        <v>0.41966893865628002</v>
      </c>
      <c r="O105" s="2">
        <v>0.43154343547933699</v>
      </c>
    </row>
    <row r="106" spans="1:15" x14ac:dyDescent="0.3">
      <c r="A106" s="8" t="s">
        <v>15</v>
      </c>
      <c r="B106" s="8" t="s">
        <v>70</v>
      </c>
      <c r="C106" s="2">
        <v>0.46222222222222198</v>
      </c>
      <c r="D106" s="2">
        <v>0.51339285714285698</v>
      </c>
      <c r="E106" s="2">
        <v>0.53947368421052599</v>
      </c>
      <c r="F106" s="2">
        <v>0.51054852320675104</v>
      </c>
      <c r="G106" s="2">
        <v>0.46218487394958002</v>
      </c>
      <c r="H106" s="2">
        <v>0.47115384615384598</v>
      </c>
      <c r="I106" s="2">
        <v>0.44725738396624498</v>
      </c>
      <c r="J106" s="2">
        <v>0.41732283464566899</v>
      </c>
      <c r="K106" s="2">
        <v>0.39642857142857102</v>
      </c>
      <c r="L106" s="2">
        <v>0.43272727272727302</v>
      </c>
      <c r="M106" s="2">
        <v>0.44295302013422799</v>
      </c>
      <c r="N106" s="2">
        <v>0.422442244224422</v>
      </c>
      <c r="O106" s="2">
        <v>0.42349726775956298</v>
      </c>
    </row>
    <row r="107" spans="1:15" x14ac:dyDescent="0.3">
      <c r="A107" s="8" t="s">
        <v>15</v>
      </c>
      <c r="B107" s="8" t="s">
        <v>71</v>
      </c>
      <c r="C107" s="2">
        <v>0.41666666666666702</v>
      </c>
      <c r="D107" s="2">
        <v>0.30769230769230799</v>
      </c>
      <c r="E107" s="2">
        <v>0.4</v>
      </c>
      <c r="F107" s="2">
        <v>0.33333333333333298</v>
      </c>
      <c r="G107" s="2">
        <v>0.230769230769231</v>
      </c>
      <c r="H107" s="2">
        <v>0.23529411764705899</v>
      </c>
      <c r="I107" s="2">
        <v>0.25</v>
      </c>
      <c r="J107" s="2">
        <v>0.47368421052631599</v>
      </c>
      <c r="K107" s="2">
        <v>0.52173913043478304</v>
      </c>
      <c r="L107" s="2">
        <v>0.46428571428571402</v>
      </c>
      <c r="M107" s="2">
        <v>0.46428571428571402</v>
      </c>
      <c r="N107" s="2">
        <v>0.37931034482758602</v>
      </c>
      <c r="O107" s="2">
        <v>0.39130434782608697</v>
      </c>
    </row>
    <row r="108" spans="1:15" x14ac:dyDescent="0.3">
      <c r="A108" s="8" t="s">
        <v>15</v>
      </c>
      <c r="B108" s="8" t="s">
        <v>72</v>
      </c>
      <c r="C108" s="2">
        <v>0</v>
      </c>
      <c r="D108" s="2">
        <v>0</v>
      </c>
      <c r="E108" s="2">
        <v>0</v>
      </c>
      <c r="F108" s="2">
        <v>0</v>
      </c>
      <c r="G108" s="2">
        <v>0</v>
      </c>
      <c r="H108" s="2">
        <v>0</v>
      </c>
      <c r="I108" s="2">
        <v>0</v>
      </c>
      <c r="J108" s="2">
        <v>1</v>
      </c>
      <c r="K108" s="2">
        <v>1</v>
      </c>
      <c r="L108" s="2">
        <v>0.5</v>
      </c>
      <c r="M108" s="2">
        <v>0</v>
      </c>
      <c r="N108" s="2">
        <v>0</v>
      </c>
      <c r="O108" s="2">
        <v>0</v>
      </c>
    </row>
    <row r="109" spans="1:15" x14ac:dyDescent="0.3">
      <c r="A109" s="8" t="s">
        <v>15</v>
      </c>
      <c r="B109" s="8" t="s">
        <v>73</v>
      </c>
      <c r="C109" s="2">
        <v>0</v>
      </c>
      <c r="D109" s="2">
        <v>0</v>
      </c>
      <c r="E109" s="2">
        <v>0</v>
      </c>
      <c r="F109" s="2">
        <v>0</v>
      </c>
      <c r="G109" s="2">
        <v>0</v>
      </c>
      <c r="H109" s="2">
        <v>0</v>
      </c>
      <c r="I109" s="2">
        <v>0</v>
      </c>
      <c r="J109" s="2">
        <v>0</v>
      </c>
      <c r="K109" s="2">
        <v>0</v>
      </c>
      <c r="L109" s="2">
        <v>0</v>
      </c>
      <c r="M109" s="2">
        <v>0</v>
      </c>
      <c r="N109" s="2">
        <v>0</v>
      </c>
      <c r="O109" s="2">
        <v>0</v>
      </c>
    </row>
    <row r="110" spans="1:15" x14ac:dyDescent="0.3">
      <c r="A110" s="8" t="s">
        <v>16</v>
      </c>
      <c r="B110" s="8" t="s">
        <v>62</v>
      </c>
      <c r="C110" s="2">
        <v>0.61710963455149503</v>
      </c>
      <c r="D110" s="2">
        <v>0.57947530864197505</v>
      </c>
      <c r="E110" s="2">
        <v>0.56224572823433705</v>
      </c>
      <c r="F110" s="2">
        <v>0.58608990670059402</v>
      </c>
      <c r="G110" s="2">
        <v>0.56091148115688005</v>
      </c>
      <c r="H110" s="2">
        <v>0.57179487179487198</v>
      </c>
      <c r="I110" s="2">
        <v>0.57300509337860805</v>
      </c>
      <c r="J110" s="2">
        <v>0.54310344827586199</v>
      </c>
      <c r="K110" s="2">
        <v>0.56712564543889799</v>
      </c>
      <c r="L110" s="2">
        <v>0.561969439728353</v>
      </c>
      <c r="M110" s="2">
        <v>0.56926952141057896</v>
      </c>
      <c r="N110" s="2">
        <v>0.58866396761133599</v>
      </c>
      <c r="O110" s="2">
        <v>0.58976377952755898</v>
      </c>
    </row>
    <row r="111" spans="1:15" x14ac:dyDescent="0.3">
      <c r="A111" s="8" t="s">
        <v>16</v>
      </c>
      <c r="B111" s="8" t="s">
        <v>63</v>
      </c>
      <c r="C111" s="2">
        <v>0.47963800904977399</v>
      </c>
      <c r="D111" s="2">
        <v>0.50047483380816704</v>
      </c>
      <c r="E111" s="2">
        <v>0.53393665158370995</v>
      </c>
      <c r="F111" s="2">
        <v>0.54570135746606296</v>
      </c>
      <c r="G111" s="2">
        <v>0.53542600896861003</v>
      </c>
      <c r="H111" s="2">
        <v>0.55384615384615399</v>
      </c>
      <c r="I111" s="2">
        <v>0.55245346869712397</v>
      </c>
      <c r="J111" s="2">
        <v>0.53601213040182005</v>
      </c>
      <c r="K111" s="2">
        <v>0.52789400278940002</v>
      </c>
      <c r="L111" s="2">
        <v>0.52054794520547898</v>
      </c>
      <c r="M111" s="2">
        <v>0.51203758073987105</v>
      </c>
      <c r="N111" s="2">
        <v>0.50135943447525799</v>
      </c>
      <c r="O111" s="2">
        <v>0.50409612233751999</v>
      </c>
    </row>
    <row r="112" spans="1:15" x14ac:dyDescent="0.3">
      <c r="A112" s="8" t="s">
        <v>16</v>
      </c>
      <c r="B112" s="8" t="s">
        <v>64</v>
      </c>
      <c r="C112" s="2">
        <v>0.43283582089552203</v>
      </c>
      <c r="D112" s="2">
        <v>0.40476190476190499</v>
      </c>
      <c r="E112" s="2">
        <v>0.38679245283018898</v>
      </c>
      <c r="F112" s="2">
        <v>0.42307692307692302</v>
      </c>
      <c r="G112" s="2">
        <v>0.44247787610619499</v>
      </c>
      <c r="H112" s="2">
        <v>0.45522388059701502</v>
      </c>
      <c r="I112" s="2">
        <v>0.4</v>
      </c>
      <c r="J112" s="2">
        <v>0.50340136054421802</v>
      </c>
      <c r="K112" s="2">
        <v>0.49484536082474201</v>
      </c>
      <c r="L112" s="2">
        <v>0.52582159624413105</v>
      </c>
      <c r="M112" s="2">
        <v>0.48888888888888898</v>
      </c>
      <c r="N112" s="2">
        <v>0.48031496062992102</v>
      </c>
      <c r="O112" s="2">
        <v>0.52479338842975198</v>
      </c>
    </row>
    <row r="113" spans="1:15" x14ac:dyDescent="0.3">
      <c r="A113" s="8" t="s">
        <v>16</v>
      </c>
      <c r="B113" s="8" t="s">
        <v>65</v>
      </c>
      <c r="C113" s="2">
        <v>0.66666666666666696</v>
      </c>
      <c r="D113" s="2">
        <v>0.63636363636363602</v>
      </c>
      <c r="E113" s="2">
        <v>0.85714285714285698</v>
      </c>
      <c r="F113" s="2">
        <v>0.76923076923076905</v>
      </c>
      <c r="G113" s="2">
        <v>0.71428571428571397</v>
      </c>
      <c r="H113" s="2">
        <v>0.57142857142857095</v>
      </c>
      <c r="I113" s="2">
        <v>0.28571428571428598</v>
      </c>
      <c r="J113" s="2">
        <v>0.3</v>
      </c>
      <c r="K113" s="2">
        <v>0.35714285714285698</v>
      </c>
      <c r="L113" s="2">
        <v>0.3</v>
      </c>
      <c r="M113" s="2">
        <v>0.4375</v>
      </c>
      <c r="N113" s="2">
        <v>0.47368421052631599</v>
      </c>
      <c r="O113" s="2">
        <v>0.61904761904761896</v>
      </c>
    </row>
    <row r="114" spans="1:15" x14ac:dyDescent="0.3">
      <c r="A114" s="8" t="s">
        <v>16</v>
      </c>
      <c r="B114" s="8" t="s">
        <v>66</v>
      </c>
      <c r="C114" s="2">
        <v>0</v>
      </c>
      <c r="D114" s="2">
        <v>0</v>
      </c>
      <c r="E114" s="2">
        <v>0</v>
      </c>
      <c r="F114" s="2">
        <v>0</v>
      </c>
      <c r="G114" s="2">
        <v>0</v>
      </c>
      <c r="H114" s="2">
        <v>0</v>
      </c>
      <c r="I114" s="2">
        <v>0</v>
      </c>
      <c r="J114" s="2">
        <v>0</v>
      </c>
      <c r="K114" s="2">
        <v>0</v>
      </c>
      <c r="L114" s="2">
        <v>0</v>
      </c>
      <c r="M114" s="2">
        <v>0</v>
      </c>
      <c r="N114" s="2">
        <v>0</v>
      </c>
      <c r="O114" s="2">
        <v>0</v>
      </c>
    </row>
    <row r="115" spans="1:15" x14ac:dyDescent="0.3">
      <c r="A115" s="8" t="s">
        <v>16</v>
      </c>
      <c r="B115" s="8" t="s">
        <v>67</v>
      </c>
      <c r="C115" s="2">
        <v>0</v>
      </c>
      <c r="D115" s="2">
        <v>0</v>
      </c>
      <c r="E115" s="2">
        <v>0</v>
      </c>
      <c r="F115" s="2">
        <v>0</v>
      </c>
      <c r="G115" s="2">
        <v>0</v>
      </c>
      <c r="H115" s="2">
        <v>0</v>
      </c>
      <c r="I115" s="2">
        <v>0</v>
      </c>
      <c r="J115" s="2">
        <v>0</v>
      </c>
      <c r="K115" s="2">
        <v>0</v>
      </c>
      <c r="L115" s="2">
        <v>0</v>
      </c>
      <c r="M115" s="2">
        <v>0</v>
      </c>
      <c r="N115" s="2">
        <v>0</v>
      </c>
      <c r="O115" s="2">
        <v>0</v>
      </c>
    </row>
    <row r="116" spans="1:15" x14ac:dyDescent="0.3">
      <c r="A116" s="8" t="s">
        <v>16</v>
      </c>
      <c r="B116" s="8" t="s">
        <v>68</v>
      </c>
      <c r="C116" s="2">
        <v>0.38289036544850502</v>
      </c>
      <c r="D116" s="2">
        <v>0.420524691358025</v>
      </c>
      <c r="E116" s="2">
        <v>0.43775427176566301</v>
      </c>
      <c r="F116" s="2">
        <v>0.41391009329940598</v>
      </c>
      <c r="G116" s="2">
        <v>0.43908851884312</v>
      </c>
      <c r="H116" s="2">
        <v>0.42820512820512802</v>
      </c>
      <c r="I116" s="2">
        <v>0.426994906621392</v>
      </c>
      <c r="J116" s="2">
        <v>0.45689655172413801</v>
      </c>
      <c r="K116" s="2">
        <v>0.43287435456110201</v>
      </c>
      <c r="L116" s="2">
        <v>0.438030560271647</v>
      </c>
      <c r="M116" s="2">
        <v>0.43073047858942098</v>
      </c>
      <c r="N116" s="2">
        <v>0.41133603238866401</v>
      </c>
      <c r="O116" s="2">
        <v>0.41023622047244102</v>
      </c>
    </row>
    <row r="117" spans="1:15" x14ac:dyDescent="0.3">
      <c r="A117" s="8" t="s">
        <v>16</v>
      </c>
      <c r="B117" s="8" t="s">
        <v>69</v>
      </c>
      <c r="C117" s="2">
        <v>0.52036199095022595</v>
      </c>
      <c r="D117" s="2">
        <v>0.49952516619183301</v>
      </c>
      <c r="E117" s="2">
        <v>0.46606334841628999</v>
      </c>
      <c r="F117" s="2">
        <v>0.45429864253393698</v>
      </c>
      <c r="G117" s="2">
        <v>0.46457399103139002</v>
      </c>
      <c r="H117" s="2">
        <v>0.44615384615384601</v>
      </c>
      <c r="I117" s="2">
        <v>0.44754653130287603</v>
      </c>
      <c r="J117" s="2">
        <v>0.46398786959818</v>
      </c>
      <c r="K117" s="2">
        <v>0.47210599721059998</v>
      </c>
      <c r="L117" s="2">
        <v>0.47945205479452102</v>
      </c>
      <c r="M117" s="2">
        <v>0.48796241926012901</v>
      </c>
      <c r="N117" s="2">
        <v>0.49864056552474201</v>
      </c>
      <c r="O117" s="2">
        <v>0.49590387766248001</v>
      </c>
    </row>
    <row r="118" spans="1:15" x14ac:dyDescent="0.3">
      <c r="A118" s="8" t="s">
        <v>16</v>
      </c>
      <c r="B118" s="8" t="s">
        <v>70</v>
      </c>
      <c r="C118" s="2">
        <v>0.56716417910447803</v>
      </c>
      <c r="D118" s="2">
        <v>0.59523809523809501</v>
      </c>
      <c r="E118" s="2">
        <v>0.61320754716981096</v>
      </c>
      <c r="F118" s="2">
        <v>0.57692307692307698</v>
      </c>
      <c r="G118" s="2">
        <v>0.55752212389380496</v>
      </c>
      <c r="H118" s="2">
        <v>0.54477611940298498</v>
      </c>
      <c r="I118" s="2">
        <v>0.6</v>
      </c>
      <c r="J118" s="2">
        <v>0.49659863945578198</v>
      </c>
      <c r="K118" s="2">
        <v>0.50515463917525805</v>
      </c>
      <c r="L118" s="2">
        <v>0.474178403755869</v>
      </c>
      <c r="M118" s="2">
        <v>0.51111111111111096</v>
      </c>
      <c r="N118" s="2">
        <v>0.51968503937007904</v>
      </c>
      <c r="O118" s="2">
        <v>0.47520661157024802</v>
      </c>
    </row>
    <row r="119" spans="1:15" x14ac:dyDescent="0.3">
      <c r="A119" s="8" t="s">
        <v>16</v>
      </c>
      <c r="B119" s="8" t="s">
        <v>71</v>
      </c>
      <c r="C119" s="2">
        <v>0.33333333333333298</v>
      </c>
      <c r="D119" s="2">
        <v>0.36363636363636398</v>
      </c>
      <c r="E119" s="2">
        <v>0.14285714285714299</v>
      </c>
      <c r="F119" s="2">
        <v>0.230769230769231</v>
      </c>
      <c r="G119" s="2">
        <v>0.28571428571428598</v>
      </c>
      <c r="H119" s="2">
        <v>0.42857142857142899</v>
      </c>
      <c r="I119" s="2">
        <v>0.71428571428571397</v>
      </c>
      <c r="J119" s="2">
        <v>0.7</v>
      </c>
      <c r="K119" s="2">
        <v>0.64285714285714302</v>
      </c>
      <c r="L119" s="2">
        <v>0.7</v>
      </c>
      <c r="M119" s="2">
        <v>0.5625</v>
      </c>
      <c r="N119" s="2">
        <v>0.52631578947368396</v>
      </c>
      <c r="O119" s="2">
        <v>0.38095238095238099</v>
      </c>
    </row>
    <row r="120" spans="1:15" x14ac:dyDescent="0.3">
      <c r="A120" s="8" t="s">
        <v>16</v>
      </c>
      <c r="B120" s="8" t="s">
        <v>72</v>
      </c>
      <c r="C120" s="2">
        <v>0</v>
      </c>
      <c r="D120" s="2">
        <v>0</v>
      </c>
      <c r="E120" s="2">
        <v>0</v>
      </c>
      <c r="F120" s="2">
        <v>0</v>
      </c>
      <c r="G120" s="2">
        <v>0</v>
      </c>
      <c r="H120" s="2">
        <v>0</v>
      </c>
      <c r="I120" s="2">
        <v>0</v>
      </c>
      <c r="J120" s="2">
        <v>0</v>
      </c>
      <c r="K120" s="2">
        <v>0</v>
      </c>
      <c r="L120" s="2">
        <v>0</v>
      </c>
      <c r="M120" s="2">
        <v>0</v>
      </c>
      <c r="N120" s="2">
        <v>1</v>
      </c>
      <c r="O120" s="2">
        <v>1</v>
      </c>
    </row>
    <row r="121" spans="1:15" x14ac:dyDescent="0.3">
      <c r="A121" s="8" t="s">
        <v>16</v>
      </c>
      <c r="B121" s="8" t="s">
        <v>73</v>
      </c>
      <c r="C121" s="2">
        <v>0</v>
      </c>
      <c r="D121" s="2">
        <v>0</v>
      </c>
      <c r="E121" s="2">
        <v>0</v>
      </c>
      <c r="F121" s="2">
        <v>0</v>
      </c>
      <c r="G121" s="2">
        <v>0</v>
      </c>
      <c r="H121" s="2">
        <v>0</v>
      </c>
      <c r="I121" s="2">
        <v>0</v>
      </c>
      <c r="J121" s="2">
        <v>0</v>
      </c>
      <c r="K121" s="2">
        <v>0</v>
      </c>
      <c r="L121" s="2">
        <v>0</v>
      </c>
      <c r="M121" s="2">
        <v>0</v>
      </c>
      <c r="N121" s="2">
        <v>0</v>
      </c>
      <c r="O121" s="2">
        <v>0</v>
      </c>
    </row>
    <row r="122" spans="1:15" x14ac:dyDescent="0.3">
      <c r="A122" s="8" t="s">
        <v>17</v>
      </c>
      <c r="B122" s="8" t="s">
        <v>62</v>
      </c>
      <c r="C122" s="2">
        <v>0.45652173913043498</v>
      </c>
      <c r="D122" s="2">
        <v>0.42857142857142899</v>
      </c>
      <c r="E122" s="2">
        <v>0.530612244897959</v>
      </c>
      <c r="F122" s="2">
        <v>0.55102040816326503</v>
      </c>
      <c r="G122" s="2">
        <v>0.45098039215686297</v>
      </c>
      <c r="H122" s="2">
        <v>0.44444444444444398</v>
      </c>
      <c r="I122" s="2">
        <v>0.51020408163265296</v>
      </c>
      <c r="J122" s="2">
        <v>0.5</v>
      </c>
      <c r="K122" s="2">
        <v>0.53571428571428603</v>
      </c>
      <c r="L122" s="2">
        <v>0.55555555555555602</v>
      </c>
      <c r="M122" s="2">
        <v>0.57142857142857095</v>
      </c>
      <c r="N122" s="2">
        <v>0.64615384615384597</v>
      </c>
      <c r="O122" s="2">
        <v>0.66666666666666696</v>
      </c>
    </row>
    <row r="123" spans="1:15" x14ac:dyDescent="0.3">
      <c r="A123" s="8" t="s">
        <v>17</v>
      </c>
      <c r="B123" s="8" t="s">
        <v>63</v>
      </c>
      <c r="C123" s="2">
        <v>0.625</v>
      </c>
      <c r="D123" s="2">
        <v>0.5</v>
      </c>
      <c r="E123" s="2">
        <v>0.7</v>
      </c>
      <c r="F123" s="2">
        <v>0.75</v>
      </c>
      <c r="G123" s="2">
        <v>0.5</v>
      </c>
      <c r="H123" s="2">
        <v>0.76</v>
      </c>
      <c r="I123" s="2">
        <v>0.70370370370370405</v>
      </c>
      <c r="J123" s="2">
        <v>0.60869565217391297</v>
      </c>
      <c r="K123" s="2">
        <v>0.6</v>
      </c>
      <c r="L123" s="2">
        <v>0.52380952380952395</v>
      </c>
      <c r="M123" s="2">
        <v>0.64705882352941202</v>
      </c>
      <c r="N123" s="2">
        <v>0.58333333333333304</v>
      </c>
      <c r="O123" s="2">
        <v>0.7</v>
      </c>
    </row>
    <row r="124" spans="1:15" x14ac:dyDescent="0.3">
      <c r="A124" s="8" t="s">
        <v>17</v>
      </c>
      <c r="B124" s="8" t="s">
        <v>64</v>
      </c>
      <c r="C124" s="2">
        <v>0.5</v>
      </c>
      <c r="D124" s="2">
        <v>0.5</v>
      </c>
      <c r="E124" s="2">
        <v>0.75</v>
      </c>
      <c r="F124" s="2">
        <v>0.66666666666666696</v>
      </c>
      <c r="G124" s="2">
        <v>1</v>
      </c>
      <c r="H124" s="2">
        <v>1</v>
      </c>
      <c r="I124" s="2">
        <v>1</v>
      </c>
      <c r="J124" s="2">
        <v>1</v>
      </c>
      <c r="K124" s="2">
        <v>0.5</v>
      </c>
      <c r="L124" s="2">
        <v>0.875</v>
      </c>
      <c r="M124" s="2">
        <v>0.77777777777777801</v>
      </c>
      <c r="N124" s="2">
        <v>1</v>
      </c>
      <c r="O124" s="2">
        <v>0.33333333333333298</v>
      </c>
    </row>
    <row r="125" spans="1:15" x14ac:dyDescent="0.3">
      <c r="A125" s="8" t="s">
        <v>17</v>
      </c>
      <c r="B125" s="8" t="s">
        <v>65</v>
      </c>
      <c r="C125" s="2">
        <v>0</v>
      </c>
      <c r="D125" s="2">
        <v>0</v>
      </c>
      <c r="E125" s="2">
        <v>0</v>
      </c>
      <c r="F125" s="2">
        <v>0</v>
      </c>
      <c r="G125" s="2">
        <v>0</v>
      </c>
      <c r="H125" s="2">
        <v>0</v>
      </c>
      <c r="I125" s="2">
        <v>0</v>
      </c>
      <c r="J125" s="2">
        <v>0</v>
      </c>
      <c r="K125" s="2">
        <v>0</v>
      </c>
      <c r="L125" s="2">
        <v>0</v>
      </c>
      <c r="M125" s="2">
        <v>0</v>
      </c>
      <c r="N125" s="2">
        <v>0</v>
      </c>
      <c r="O125" s="2">
        <v>0</v>
      </c>
    </row>
    <row r="126" spans="1:15" x14ac:dyDescent="0.3">
      <c r="A126" s="8" t="s">
        <v>17</v>
      </c>
      <c r="B126" s="8" t="s">
        <v>66</v>
      </c>
      <c r="C126" s="2">
        <v>0</v>
      </c>
      <c r="D126" s="2">
        <v>0</v>
      </c>
      <c r="E126" s="2">
        <v>0</v>
      </c>
      <c r="F126" s="2">
        <v>0</v>
      </c>
      <c r="G126" s="2">
        <v>0</v>
      </c>
      <c r="H126" s="2">
        <v>0</v>
      </c>
      <c r="I126" s="2">
        <v>0</v>
      </c>
      <c r="J126" s="2">
        <v>0</v>
      </c>
      <c r="K126" s="2">
        <v>0</v>
      </c>
      <c r="L126" s="2">
        <v>0</v>
      </c>
      <c r="M126" s="2">
        <v>0</v>
      </c>
      <c r="N126" s="2">
        <v>0</v>
      </c>
      <c r="O126" s="2">
        <v>0</v>
      </c>
    </row>
    <row r="127" spans="1:15" x14ac:dyDescent="0.3">
      <c r="A127" s="8" t="s">
        <v>17</v>
      </c>
      <c r="B127" s="8" t="s">
        <v>67</v>
      </c>
      <c r="C127" s="2">
        <v>0</v>
      </c>
      <c r="D127" s="2">
        <v>0</v>
      </c>
      <c r="E127" s="2">
        <v>0</v>
      </c>
      <c r="F127" s="2">
        <v>0</v>
      </c>
      <c r="G127" s="2">
        <v>0</v>
      </c>
      <c r="H127" s="2">
        <v>0</v>
      </c>
      <c r="I127" s="2">
        <v>0</v>
      </c>
      <c r="J127" s="2">
        <v>0</v>
      </c>
      <c r="K127" s="2">
        <v>0</v>
      </c>
      <c r="L127" s="2">
        <v>0</v>
      </c>
      <c r="M127" s="2">
        <v>0</v>
      </c>
      <c r="N127" s="2">
        <v>0</v>
      </c>
      <c r="O127" s="2">
        <v>0</v>
      </c>
    </row>
    <row r="128" spans="1:15" x14ac:dyDescent="0.3">
      <c r="A128" s="8" t="s">
        <v>17</v>
      </c>
      <c r="B128" s="8" t="s">
        <v>68</v>
      </c>
      <c r="C128" s="2">
        <v>0.54347826086956497</v>
      </c>
      <c r="D128" s="2">
        <v>0.57142857142857095</v>
      </c>
      <c r="E128" s="2">
        <v>0.469387755102041</v>
      </c>
      <c r="F128" s="2">
        <v>0.44897959183673503</v>
      </c>
      <c r="G128" s="2">
        <v>0.54901960784313697</v>
      </c>
      <c r="H128" s="2">
        <v>0.55555555555555602</v>
      </c>
      <c r="I128" s="2">
        <v>0.48979591836734698</v>
      </c>
      <c r="J128" s="2">
        <v>0.5</v>
      </c>
      <c r="K128" s="2">
        <v>0.46428571428571402</v>
      </c>
      <c r="L128" s="2">
        <v>0.44444444444444398</v>
      </c>
      <c r="M128" s="2">
        <v>0.42857142857142899</v>
      </c>
      <c r="N128" s="2">
        <v>0.35384615384615398</v>
      </c>
      <c r="O128" s="2">
        <v>0.33333333333333298</v>
      </c>
    </row>
    <row r="129" spans="1:16" x14ac:dyDescent="0.3">
      <c r="A129" s="8" t="s">
        <v>17</v>
      </c>
      <c r="B129" s="8" t="s">
        <v>69</v>
      </c>
      <c r="C129" s="2">
        <v>0.375</v>
      </c>
      <c r="D129" s="2">
        <v>0.5</v>
      </c>
      <c r="E129" s="2">
        <v>0.3</v>
      </c>
      <c r="F129" s="2">
        <v>0.25</v>
      </c>
      <c r="G129" s="2">
        <v>0.5</v>
      </c>
      <c r="H129" s="2">
        <v>0.24</v>
      </c>
      <c r="I129" s="2">
        <v>0.296296296296296</v>
      </c>
      <c r="J129" s="2">
        <v>0.39130434782608697</v>
      </c>
      <c r="K129" s="2">
        <v>0.4</v>
      </c>
      <c r="L129" s="2">
        <v>0.476190476190476</v>
      </c>
      <c r="M129" s="2">
        <v>0.35294117647058798</v>
      </c>
      <c r="N129" s="2">
        <v>0.41666666666666702</v>
      </c>
      <c r="O129" s="2">
        <v>0.3</v>
      </c>
    </row>
    <row r="130" spans="1:16" x14ac:dyDescent="0.3">
      <c r="A130" s="8" t="s">
        <v>17</v>
      </c>
      <c r="B130" s="8" t="s">
        <v>70</v>
      </c>
      <c r="C130" s="2">
        <v>0.5</v>
      </c>
      <c r="D130" s="2">
        <v>0.5</v>
      </c>
      <c r="E130" s="2">
        <v>0.25</v>
      </c>
      <c r="F130" s="2">
        <v>0.33333333333333298</v>
      </c>
      <c r="G130" s="2">
        <v>0</v>
      </c>
      <c r="H130" s="2">
        <v>0</v>
      </c>
      <c r="I130" s="2">
        <v>0</v>
      </c>
      <c r="J130" s="2">
        <v>0</v>
      </c>
      <c r="K130" s="2">
        <v>0.5</v>
      </c>
      <c r="L130" s="2">
        <v>0.125</v>
      </c>
      <c r="M130" s="2">
        <v>0.22222222222222199</v>
      </c>
      <c r="N130" s="2">
        <v>0</v>
      </c>
      <c r="O130" s="2">
        <v>0.66666666666666696</v>
      </c>
    </row>
    <row r="131" spans="1:16" x14ac:dyDescent="0.3">
      <c r="A131" s="8" t="s">
        <v>17</v>
      </c>
      <c r="B131" s="8" t="s">
        <v>71</v>
      </c>
      <c r="C131" s="2">
        <v>0</v>
      </c>
      <c r="D131" s="2">
        <v>0</v>
      </c>
      <c r="E131" s="2">
        <v>0</v>
      </c>
      <c r="F131" s="2">
        <v>0</v>
      </c>
      <c r="G131" s="2">
        <v>0</v>
      </c>
      <c r="H131" s="2">
        <v>0</v>
      </c>
      <c r="I131" s="2">
        <v>0</v>
      </c>
      <c r="J131" s="2">
        <v>0</v>
      </c>
      <c r="K131" s="2">
        <v>1</v>
      </c>
      <c r="L131" s="2">
        <v>0</v>
      </c>
      <c r="M131" s="2">
        <v>1</v>
      </c>
      <c r="N131" s="2">
        <v>0</v>
      </c>
      <c r="O131" s="2">
        <v>1</v>
      </c>
    </row>
    <row r="132" spans="1:16" x14ac:dyDescent="0.3">
      <c r="A132" s="8" t="s">
        <v>17</v>
      </c>
      <c r="B132" s="8" t="s">
        <v>72</v>
      </c>
      <c r="C132" s="2">
        <v>0</v>
      </c>
      <c r="D132" s="2">
        <v>0</v>
      </c>
      <c r="E132" s="2">
        <v>0</v>
      </c>
      <c r="F132" s="2">
        <v>0</v>
      </c>
      <c r="G132" s="2">
        <v>0</v>
      </c>
      <c r="H132" s="2">
        <v>0</v>
      </c>
      <c r="I132" s="2">
        <v>0</v>
      </c>
      <c r="J132" s="2">
        <v>0</v>
      </c>
      <c r="K132" s="2">
        <v>0</v>
      </c>
      <c r="L132" s="2">
        <v>0</v>
      </c>
      <c r="M132" s="2">
        <v>0</v>
      </c>
      <c r="N132" s="2">
        <v>0</v>
      </c>
      <c r="O132" s="2">
        <v>0</v>
      </c>
    </row>
    <row r="133" spans="1:16" x14ac:dyDescent="0.3">
      <c r="A133" s="8" t="s">
        <v>17</v>
      </c>
      <c r="B133" s="8" t="s">
        <v>73</v>
      </c>
      <c r="C133" s="2">
        <v>0</v>
      </c>
      <c r="D133" s="2">
        <v>0</v>
      </c>
      <c r="E133" s="2">
        <v>0</v>
      </c>
      <c r="F133" s="2">
        <v>0</v>
      </c>
      <c r="G133" s="2">
        <v>0</v>
      </c>
      <c r="H133" s="2">
        <v>0</v>
      </c>
      <c r="I133" s="2">
        <v>0</v>
      </c>
      <c r="J133" s="2">
        <v>0</v>
      </c>
      <c r="K133" s="2">
        <v>0</v>
      </c>
      <c r="L133" s="2">
        <v>0</v>
      </c>
      <c r="M133" s="2">
        <v>0</v>
      </c>
      <c r="N133" s="2">
        <v>0</v>
      </c>
      <c r="O133" s="2">
        <v>0</v>
      </c>
    </row>
    <row r="134" spans="1:16" x14ac:dyDescent="0.3">
      <c r="A134" s="15"/>
      <c r="B134" s="15"/>
    </row>
    <row r="135" spans="1:16" x14ac:dyDescent="0.3">
      <c r="A135" s="15"/>
      <c r="B135" s="15"/>
    </row>
    <row r="136" spans="1:16" x14ac:dyDescent="0.3">
      <c r="A136" s="15"/>
      <c r="B136" s="13"/>
      <c r="C136" s="18" t="s">
        <v>38</v>
      </c>
      <c r="D136" s="18"/>
      <c r="E136" s="18"/>
      <c r="F136" s="18"/>
      <c r="G136" s="18"/>
      <c r="H136" s="18"/>
      <c r="I136" s="18"/>
      <c r="J136" s="18"/>
      <c r="K136" s="18"/>
      <c r="L136" s="18"/>
      <c r="M136" s="18"/>
      <c r="N136" s="18"/>
      <c r="O136" s="6" t="s">
        <v>39</v>
      </c>
      <c r="P136" s="6" t="s">
        <v>40</v>
      </c>
    </row>
    <row r="137" spans="1:16" x14ac:dyDescent="0.3">
      <c r="A137" s="9" t="s">
        <v>41</v>
      </c>
      <c r="B137" s="9" t="s">
        <v>41</v>
      </c>
      <c r="C137" s="4" t="s">
        <v>19</v>
      </c>
      <c r="D137" s="4" t="s">
        <v>20</v>
      </c>
      <c r="E137" s="4" t="s">
        <v>21</v>
      </c>
      <c r="F137" s="4" t="s">
        <v>22</v>
      </c>
      <c r="G137" s="4" t="s">
        <v>23</v>
      </c>
      <c r="H137" s="4" t="s">
        <v>24</v>
      </c>
      <c r="I137" s="4" t="s">
        <v>25</v>
      </c>
      <c r="J137" s="4" t="s">
        <v>26</v>
      </c>
      <c r="K137" s="4" t="s">
        <v>27</v>
      </c>
      <c r="L137" s="4" t="s">
        <v>28</v>
      </c>
      <c r="M137" s="4" t="s">
        <v>29</v>
      </c>
      <c r="N137" s="4" t="s">
        <v>30</v>
      </c>
      <c r="O137" s="4" t="s">
        <v>31</v>
      </c>
      <c r="P137" s="4" t="s">
        <v>32</v>
      </c>
    </row>
    <row r="138" spans="1:16" x14ac:dyDescent="0.3">
      <c r="A138" s="8" t="s">
        <v>13</v>
      </c>
      <c r="B138" s="8" t="s">
        <v>62</v>
      </c>
      <c r="C138" s="2">
        <v>4.1319420127459896E-3</v>
      </c>
      <c r="D138" s="2">
        <v>-1.24843074347887E-2</v>
      </c>
      <c r="E138" s="2">
        <v>-2.0552298891164601E-2</v>
      </c>
      <c r="F138" s="2">
        <v>-3.6919526968560698E-2</v>
      </c>
      <c r="G138" s="2">
        <v>-3.8259958071278799E-2</v>
      </c>
      <c r="H138" s="2">
        <v>-1.63487738419619E-2</v>
      </c>
      <c r="I138" s="2">
        <v>7.8353779184804108E-3</v>
      </c>
      <c r="J138" s="2">
        <v>6.3609235118580196E-3</v>
      </c>
      <c r="K138" s="2">
        <v>1.60749122122513E-2</v>
      </c>
      <c r="L138" s="2">
        <v>1.4515014207818099E-2</v>
      </c>
      <c r="M138" s="2">
        <v>5.7153671461014403E-2</v>
      </c>
      <c r="N138" s="2">
        <v>8.3995703544575695E-2</v>
      </c>
      <c r="O138" s="3">
        <v>0.18127194693718299</v>
      </c>
      <c r="P138" s="3">
        <v>6.9143301080584793E-2</v>
      </c>
    </row>
    <row r="139" spans="1:16" x14ac:dyDescent="0.3">
      <c r="A139" s="8" t="s">
        <v>13</v>
      </c>
      <c r="B139" s="8" t="s">
        <v>63</v>
      </c>
      <c r="C139" s="2">
        <v>-1.2111292962356799E-2</v>
      </c>
      <c r="D139" s="2">
        <v>2.9158383035122599E-2</v>
      </c>
      <c r="E139" s="2">
        <v>4.9742433998712199E-2</v>
      </c>
      <c r="F139" s="2">
        <v>6.9237846955988294E-2</v>
      </c>
      <c r="G139" s="2">
        <v>2.6317676586590202E-2</v>
      </c>
      <c r="H139" s="2">
        <v>5.8622135271101203E-2</v>
      </c>
      <c r="I139" s="2">
        <v>4.17134182562207E-2</v>
      </c>
      <c r="J139" s="2">
        <v>4.7202686434771601E-2</v>
      </c>
      <c r="K139" s="2">
        <v>7.9561955469506299E-2</v>
      </c>
      <c r="L139" s="2">
        <v>4.89267499859889E-2</v>
      </c>
      <c r="M139" s="2">
        <v>5.0758709125881603E-2</v>
      </c>
      <c r="N139" s="2">
        <v>3.1475643242143803E-2</v>
      </c>
      <c r="O139" s="3">
        <v>0.22731122942884799</v>
      </c>
      <c r="P139" s="3">
        <v>0.63272698003863503</v>
      </c>
    </row>
    <row r="140" spans="1:16" x14ac:dyDescent="0.3">
      <c r="A140" s="8" t="s">
        <v>13</v>
      </c>
      <c r="B140" s="8" t="s">
        <v>64</v>
      </c>
      <c r="C140" s="2">
        <v>-4.7360248447205003E-2</v>
      </c>
      <c r="D140" s="2">
        <v>3.0969845150774201E-2</v>
      </c>
      <c r="E140" s="2">
        <v>1.97628458498024E-2</v>
      </c>
      <c r="F140" s="2">
        <v>2.7131782945736399E-2</v>
      </c>
      <c r="G140" s="2">
        <v>0.105660377358491</v>
      </c>
      <c r="H140" s="2">
        <v>0.15494880546075099</v>
      </c>
      <c r="I140" s="2">
        <v>9.2789598108746998E-2</v>
      </c>
      <c r="J140" s="2">
        <v>0.120064899945917</v>
      </c>
      <c r="K140" s="2">
        <v>9.56059874456784E-2</v>
      </c>
      <c r="L140" s="2">
        <v>7.36007051564566E-2</v>
      </c>
      <c r="M140" s="2">
        <v>5.7471264367816098E-2</v>
      </c>
      <c r="N140" s="2">
        <v>5.3959627329192503E-2</v>
      </c>
      <c r="O140" s="3">
        <v>0.31096088845968101</v>
      </c>
      <c r="P140" s="3">
        <v>1.14624505928854</v>
      </c>
    </row>
    <row r="141" spans="1:16" x14ac:dyDescent="0.3">
      <c r="A141" s="8" t="s">
        <v>13</v>
      </c>
      <c r="B141" s="8" t="s">
        <v>65</v>
      </c>
      <c r="C141" s="2">
        <v>-8.98876404494382E-2</v>
      </c>
      <c r="D141" s="2">
        <v>0</v>
      </c>
      <c r="E141" s="2">
        <v>7.4074074074074098E-2</v>
      </c>
      <c r="F141" s="2">
        <v>1.1494252873563199E-2</v>
      </c>
      <c r="G141" s="2">
        <v>2.27272727272727E-2</v>
      </c>
      <c r="H141" s="2">
        <v>0.16666666666666699</v>
      </c>
      <c r="I141" s="2">
        <v>0.30476190476190501</v>
      </c>
      <c r="J141" s="2">
        <v>0.160583941605839</v>
      </c>
      <c r="K141" s="2">
        <v>0.15723270440251599</v>
      </c>
      <c r="L141" s="2">
        <v>5.9782608695652197E-2</v>
      </c>
      <c r="M141" s="2">
        <v>8.7179487179487203E-2</v>
      </c>
      <c r="N141" s="2">
        <v>4.7169811320754698E-3</v>
      </c>
      <c r="O141" s="3">
        <v>0.339622641509434</v>
      </c>
      <c r="P141" s="3">
        <v>1.62962962962963</v>
      </c>
    </row>
    <row r="142" spans="1:16" x14ac:dyDescent="0.3">
      <c r="A142" s="8" t="s">
        <v>13</v>
      </c>
      <c r="B142" s="8" t="s">
        <v>66</v>
      </c>
      <c r="C142" s="2">
        <v>0</v>
      </c>
      <c r="D142" s="2">
        <v>0</v>
      </c>
      <c r="E142" s="2">
        <v>1</v>
      </c>
      <c r="F142" s="2">
        <v>0.5</v>
      </c>
      <c r="G142" s="2">
        <v>0</v>
      </c>
      <c r="H142" s="2">
        <v>-0.33333333333333298</v>
      </c>
      <c r="I142" s="2">
        <v>-0.5</v>
      </c>
      <c r="J142" s="2">
        <v>-1</v>
      </c>
      <c r="K142" s="2">
        <v>0</v>
      </c>
      <c r="L142" s="2">
        <v>0</v>
      </c>
      <c r="M142" s="2">
        <v>0.5</v>
      </c>
      <c r="N142" s="2">
        <v>0.66666666666666696</v>
      </c>
      <c r="O142" s="3">
        <v>0</v>
      </c>
      <c r="P142" s="3">
        <v>4</v>
      </c>
    </row>
    <row r="143" spans="1:16" x14ac:dyDescent="0.3">
      <c r="A143" s="8" t="s">
        <v>13</v>
      </c>
      <c r="B143" s="8" t="s">
        <v>67</v>
      </c>
      <c r="C143" s="2">
        <v>0</v>
      </c>
      <c r="D143" s="2">
        <v>0</v>
      </c>
      <c r="E143" s="2">
        <v>0</v>
      </c>
      <c r="F143" s="2">
        <v>0</v>
      </c>
      <c r="G143" s="2">
        <v>0</v>
      </c>
      <c r="H143" s="2">
        <v>0</v>
      </c>
      <c r="I143" s="2">
        <v>0</v>
      </c>
      <c r="J143" s="2">
        <v>0</v>
      </c>
      <c r="K143" s="2">
        <v>0</v>
      </c>
      <c r="L143" s="2">
        <v>0</v>
      </c>
      <c r="M143" s="2">
        <v>0</v>
      </c>
      <c r="N143" s="2">
        <v>0</v>
      </c>
      <c r="O143" s="3">
        <v>0</v>
      </c>
      <c r="P143" s="3">
        <v>0</v>
      </c>
    </row>
    <row r="144" spans="1:16" x14ac:dyDescent="0.3">
      <c r="A144" s="8" t="s">
        <v>13</v>
      </c>
      <c r="B144" s="8" t="s">
        <v>68</v>
      </c>
      <c r="C144" s="2">
        <v>4.7133900582176397E-2</v>
      </c>
      <c r="D144" s="2">
        <v>4.22324387896931E-2</v>
      </c>
      <c r="E144" s="2">
        <v>1.0566270004103401E-2</v>
      </c>
      <c r="F144" s="2">
        <v>-3.7965688762562198E-2</v>
      </c>
      <c r="G144" s="2">
        <v>-1.2029123140234301E-2</v>
      </c>
      <c r="H144" s="2">
        <v>2.5526006621809299E-2</v>
      </c>
      <c r="I144" s="2">
        <v>1.7808789835450901E-2</v>
      </c>
      <c r="J144" s="2">
        <v>-1.4427504348715901E-2</v>
      </c>
      <c r="K144" s="2">
        <v>7.57890365448505E-3</v>
      </c>
      <c r="L144" s="2">
        <v>-3.9155074703761004E-3</v>
      </c>
      <c r="M144" s="2">
        <v>7.2411296162201298E-4</v>
      </c>
      <c r="N144" s="2">
        <v>4.3105230514781899E-2</v>
      </c>
      <c r="O144" s="3">
        <v>4.7653654485049803E-2</v>
      </c>
      <c r="P144" s="3">
        <v>3.51867049651211E-2</v>
      </c>
    </row>
    <row r="145" spans="1:16" x14ac:dyDescent="0.3">
      <c r="A145" s="8" t="s">
        <v>13</v>
      </c>
      <c r="B145" s="8" t="s">
        <v>69</v>
      </c>
      <c r="C145" s="2">
        <v>-0.10751826117940499</v>
      </c>
      <c r="D145" s="2">
        <v>-1.28755364806867E-2</v>
      </c>
      <c r="E145" s="2">
        <v>-1.3144590495449901E-3</v>
      </c>
      <c r="F145" s="2">
        <v>3.0981067125645401E-2</v>
      </c>
      <c r="G145" s="2">
        <v>1.97387803201414E-2</v>
      </c>
      <c r="H145" s="2">
        <v>8.8116332819722698E-2</v>
      </c>
      <c r="I145" s="2">
        <v>5.1243472873705599E-2</v>
      </c>
      <c r="J145" s="2">
        <v>8.3431554133692507E-2</v>
      </c>
      <c r="K145" s="2">
        <v>7.7472997124873696E-2</v>
      </c>
      <c r="L145" s="2">
        <v>6.4906966681090403E-2</v>
      </c>
      <c r="M145" s="2">
        <v>6.6707300555329793E-2</v>
      </c>
      <c r="N145" s="2">
        <v>2.0125706304361599E-2</v>
      </c>
      <c r="O145" s="3">
        <v>0.24858186339264901</v>
      </c>
      <c r="P145" s="3">
        <v>0.62467138523761401</v>
      </c>
    </row>
    <row r="146" spans="1:16" x14ac:dyDescent="0.3">
      <c r="A146" s="8" t="s">
        <v>13</v>
      </c>
      <c r="B146" s="8" t="s">
        <v>70</v>
      </c>
      <c r="C146" s="2">
        <v>-8.1672025723472694E-2</v>
      </c>
      <c r="D146" s="2">
        <v>-4.4117647058823498E-2</v>
      </c>
      <c r="E146" s="2">
        <v>2.71062271062271E-2</v>
      </c>
      <c r="F146" s="2">
        <v>-2.7104136947218301E-2</v>
      </c>
      <c r="G146" s="2">
        <v>1.46627565982405E-3</v>
      </c>
      <c r="H146" s="2">
        <v>8.1991215226940001E-2</v>
      </c>
      <c r="I146" s="2">
        <v>7.9161028416779397E-2</v>
      </c>
      <c r="J146" s="2">
        <v>3.3228840125391901E-2</v>
      </c>
      <c r="K146" s="2">
        <v>7.8883495145631102E-2</v>
      </c>
      <c r="L146" s="2">
        <v>4.3869516310461203E-2</v>
      </c>
      <c r="M146" s="2">
        <v>5.5495689655172403E-2</v>
      </c>
      <c r="N146" s="2">
        <v>2.5523226135783599E-2</v>
      </c>
      <c r="O146" s="3">
        <v>0.219053398058252</v>
      </c>
      <c r="P146" s="3">
        <v>0.47179487179487201</v>
      </c>
    </row>
    <row r="147" spans="1:16" x14ac:dyDescent="0.3">
      <c r="A147" s="8" t="s">
        <v>13</v>
      </c>
      <c r="B147" s="8" t="s">
        <v>71</v>
      </c>
      <c r="C147" s="2">
        <v>-0.197368421052632</v>
      </c>
      <c r="D147" s="2">
        <v>0.13114754098360701</v>
      </c>
      <c r="E147" s="2">
        <v>0.101449275362319</v>
      </c>
      <c r="F147" s="2">
        <v>2.6315789473684199E-2</v>
      </c>
      <c r="G147" s="2">
        <v>0.141025641025641</v>
      </c>
      <c r="H147" s="2">
        <v>0.33707865168539303</v>
      </c>
      <c r="I147" s="2">
        <v>0.30252100840336099</v>
      </c>
      <c r="J147" s="2">
        <v>0.16129032258064499</v>
      </c>
      <c r="K147" s="2">
        <v>0.12777777777777799</v>
      </c>
      <c r="L147" s="2">
        <v>-9.8522167487684695E-3</v>
      </c>
      <c r="M147" s="2">
        <v>-2.9850746268656699E-2</v>
      </c>
      <c r="N147" s="2">
        <v>-1.5384615384615399E-2</v>
      </c>
      <c r="O147" s="3">
        <v>6.6666666666666693E-2</v>
      </c>
      <c r="P147" s="3">
        <v>1.7826086956521701</v>
      </c>
    </row>
    <row r="148" spans="1:16" x14ac:dyDescent="0.3">
      <c r="A148" s="8" t="s">
        <v>13</v>
      </c>
      <c r="B148" s="8" t="s">
        <v>72</v>
      </c>
      <c r="C148" s="2">
        <v>0</v>
      </c>
      <c r="D148" s="2">
        <v>0</v>
      </c>
      <c r="E148" s="2">
        <v>0</v>
      </c>
      <c r="F148" s="2">
        <v>0</v>
      </c>
      <c r="G148" s="2">
        <v>1</v>
      </c>
      <c r="H148" s="2">
        <v>1</v>
      </c>
      <c r="I148" s="2">
        <v>0.25</v>
      </c>
      <c r="J148" s="2">
        <v>0.2</v>
      </c>
      <c r="K148" s="2">
        <v>0.83333333333333304</v>
      </c>
      <c r="L148" s="2">
        <v>-0.27272727272727298</v>
      </c>
      <c r="M148" s="2">
        <v>-0.25</v>
      </c>
      <c r="N148" s="2">
        <v>0.66666666666666696</v>
      </c>
      <c r="O148" s="3">
        <v>0.66666666666666696</v>
      </c>
      <c r="P148" s="3">
        <v>9</v>
      </c>
    </row>
    <row r="149" spans="1:16" x14ac:dyDescent="0.3">
      <c r="A149" s="8" t="s">
        <v>13</v>
      </c>
      <c r="B149" s="8" t="s">
        <v>73</v>
      </c>
      <c r="C149" s="2">
        <v>0</v>
      </c>
      <c r="D149" s="2">
        <v>0</v>
      </c>
      <c r="E149" s="2">
        <v>0</v>
      </c>
      <c r="F149" s="2">
        <v>0</v>
      </c>
      <c r="G149" s="2">
        <v>0</v>
      </c>
      <c r="H149" s="2">
        <v>0</v>
      </c>
      <c r="I149" s="2">
        <v>0</v>
      </c>
      <c r="J149" s="2">
        <v>0</v>
      </c>
      <c r="K149" s="2">
        <v>0</v>
      </c>
      <c r="L149" s="2">
        <v>0</v>
      </c>
      <c r="M149" s="2">
        <v>0</v>
      </c>
      <c r="N149" s="2">
        <v>0</v>
      </c>
      <c r="O149" s="3">
        <v>0</v>
      </c>
      <c r="P149" s="3">
        <v>0</v>
      </c>
    </row>
    <row r="150" spans="1:16" x14ac:dyDescent="0.3">
      <c r="A150" s="8" t="s">
        <v>14</v>
      </c>
      <c r="B150" s="8" t="s">
        <v>62</v>
      </c>
      <c r="C150" s="2">
        <v>-1.9858156028368799E-2</v>
      </c>
      <c r="D150" s="2">
        <v>8.6830680173661402E-3</v>
      </c>
      <c r="E150" s="2">
        <v>-5.3084648493543801E-2</v>
      </c>
      <c r="F150" s="2">
        <v>-2.87878787878788E-2</v>
      </c>
      <c r="G150" s="2">
        <v>-0.101404056162246</v>
      </c>
      <c r="H150" s="2">
        <v>-3.4722222222222203E-2</v>
      </c>
      <c r="I150" s="2">
        <v>1.07913669064748E-2</v>
      </c>
      <c r="J150" s="2">
        <v>-9.2526690391459096E-2</v>
      </c>
      <c r="K150" s="2">
        <v>-1.9607843137254902E-3</v>
      </c>
      <c r="L150" s="2">
        <v>-3.1434184675835003E-2</v>
      </c>
      <c r="M150" s="2">
        <v>-1.0141987829614601E-2</v>
      </c>
      <c r="N150" s="2">
        <v>7.58196721311475E-2</v>
      </c>
      <c r="O150" s="3">
        <v>2.9411764705882401E-2</v>
      </c>
      <c r="P150" s="3">
        <v>-0.24677187948350099</v>
      </c>
    </row>
    <row r="151" spans="1:16" x14ac:dyDescent="0.3">
      <c r="A151" s="8" t="s">
        <v>14</v>
      </c>
      <c r="B151" s="8" t="s">
        <v>63</v>
      </c>
      <c r="C151" s="2">
        <v>-3.1690140845070401E-2</v>
      </c>
      <c r="D151" s="2">
        <v>0.163636363636364</v>
      </c>
      <c r="E151" s="2">
        <v>0.11874999999999999</v>
      </c>
      <c r="F151" s="2">
        <v>3.6312849162011197E-2</v>
      </c>
      <c r="G151" s="2">
        <v>0.175202156334232</v>
      </c>
      <c r="H151" s="2">
        <v>6.8807339449541302E-2</v>
      </c>
      <c r="I151" s="2">
        <v>9.4420600858369105E-2</v>
      </c>
      <c r="J151" s="2">
        <v>8.4313725490196098E-2</v>
      </c>
      <c r="K151" s="2">
        <v>2.1699819168173599E-2</v>
      </c>
      <c r="L151" s="2">
        <v>9.3805309734513301E-2</v>
      </c>
      <c r="M151" s="2">
        <v>1.13268608414239E-2</v>
      </c>
      <c r="N151" s="2">
        <v>7.5200000000000003E-2</v>
      </c>
      <c r="O151" s="3">
        <v>0.215189873417722</v>
      </c>
      <c r="P151" s="3">
        <v>1.1000000000000001</v>
      </c>
    </row>
    <row r="152" spans="1:16" x14ac:dyDescent="0.3">
      <c r="A152" s="8" t="s">
        <v>14</v>
      </c>
      <c r="B152" s="8" t="s">
        <v>64</v>
      </c>
      <c r="C152" s="2">
        <v>0.16666666666666699</v>
      </c>
      <c r="D152" s="2">
        <v>-0.214285714285714</v>
      </c>
      <c r="E152" s="2">
        <v>-0.27272727272727298</v>
      </c>
      <c r="F152" s="2">
        <v>0.375</v>
      </c>
      <c r="G152" s="2">
        <v>0.27272727272727298</v>
      </c>
      <c r="H152" s="2">
        <v>0.14285714285714299</v>
      </c>
      <c r="I152" s="2">
        <v>0.375</v>
      </c>
      <c r="J152" s="2">
        <v>0.18181818181818199</v>
      </c>
      <c r="K152" s="2">
        <v>0.30769230769230799</v>
      </c>
      <c r="L152" s="2">
        <v>0.17647058823529399</v>
      </c>
      <c r="M152" s="2">
        <v>7.4999999999999997E-2</v>
      </c>
      <c r="N152" s="2">
        <v>0.27906976744186002</v>
      </c>
      <c r="O152" s="3">
        <v>1.1153846153846201</v>
      </c>
      <c r="P152" s="3">
        <v>4</v>
      </c>
    </row>
    <row r="153" spans="1:16" x14ac:dyDescent="0.3">
      <c r="A153" s="8" t="s">
        <v>14</v>
      </c>
      <c r="B153" s="8" t="s">
        <v>65</v>
      </c>
      <c r="C153" s="2">
        <v>0</v>
      </c>
      <c r="D153" s="2">
        <v>0</v>
      </c>
      <c r="E153" s="2">
        <v>0</v>
      </c>
      <c r="F153" s="2">
        <v>0</v>
      </c>
      <c r="G153" s="2">
        <v>0</v>
      </c>
      <c r="H153" s="2">
        <v>0</v>
      </c>
      <c r="I153" s="2">
        <v>-1</v>
      </c>
      <c r="J153" s="2">
        <v>0</v>
      </c>
      <c r="K153" s="2">
        <v>1</v>
      </c>
      <c r="L153" s="2">
        <v>0.5</v>
      </c>
      <c r="M153" s="2">
        <v>0</v>
      </c>
      <c r="N153" s="2">
        <v>0</v>
      </c>
      <c r="O153" s="3">
        <v>2</v>
      </c>
      <c r="P153" s="3">
        <v>0</v>
      </c>
    </row>
    <row r="154" spans="1:16" x14ac:dyDescent="0.3">
      <c r="A154" s="8" t="s">
        <v>14</v>
      </c>
      <c r="B154" s="8" t="s">
        <v>66</v>
      </c>
      <c r="C154" s="2">
        <v>0</v>
      </c>
      <c r="D154" s="2">
        <v>0</v>
      </c>
      <c r="E154" s="2">
        <v>0</v>
      </c>
      <c r="F154" s="2">
        <v>0</v>
      </c>
      <c r="G154" s="2">
        <v>0</v>
      </c>
      <c r="H154" s="2">
        <v>0</v>
      </c>
      <c r="I154" s="2">
        <v>0</v>
      </c>
      <c r="J154" s="2">
        <v>0</v>
      </c>
      <c r="K154" s="2">
        <v>0</v>
      </c>
      <c r="L154" s="2">
        <v>0</v>
      </c>
      <c r="M154" s="2">
        <v>0</v>
      </c>
      <c r="N154" s="2">
        <v>0</v>
      </c>
      <c r="O154" s="3">
        <v>0</v>
      </c>
      <c r="P154" s="3">
        <v>0</v>
      </c>
    </row>
    <row r="155" spans="1:16" x14ac:dyDescent="0.3">
      <c r="A155" s="8" t="s">
        <v>14</v>
      </c>
      <c r="B155" s="8" t="s">
        <v>67</v>
      </c>
      <c r="C155" s="2">
        <v>0</v>
      </c>
      <c r="D155" s="2">
        <v>0</v>
      </c>
      <c r="E155" s="2">
        <v>0</v>
      </c>
      <c r="F155" s="2">
        <v>0</v>
      </c>
      <c r="G155" s="2">
        <v>0</v>
      </c>
      <c r="H155" s="2">
        <v>0</v>
      </c>
      <c r="I155" s="2">
        <v>0</v>
      </c>
      <c r="J155" s="2">
        <v>0</v>
      </c>
      <c r="K155" s="2">
        <v>0</v>
      </c>
      <c r="L155" s="2">
        <v>0</v>
      </c>
      <c r="M155" s="2">
        <v>0</v>
      </c>
      <c r="N155" s="2">
        <v>0</v>
      </c>
      <c r="O155" s="3">
        <v>0</v>
      </c>
      <c r="P155" s="3">
        <v>0</v>
      </c>
    </row>
    <row r="156" spans="1:16" x14ac:dyDescent="0.3">
      <c r="A156" s="8" t="s">
        <v>14</v>
      </c>
      <c r="B156" s="8" t="s">
        <v>68</v>
      </c>
      <c r="C156" s="2">
        <v>4.23529411764706E-2</v>
      </c>
      <c r="D156" s="2">
        <v>-3.8374717832957102E-2</v>
      </c>
      <c r="E156" s="2">
        <v>-2.1126760563380299E-2</v>
      </c>
      <c r="F156" s="2">
        <v>3.35731414868106E-2</v>
      </c>
      <c r="G156" s="2">
        <v>-2.0881670533642701E-2</v>
      </c>
      <c r="H156" s="2">
        <v>-6.6350710900473897E-2</v>
      </c>
      <c r="I156" s="2">
        <v>-4.8223350253807098E-2</v>
      </c>
      <c r="J156" s="2">
        <v>-4.26666666666667E-2</v>
      </c>
      <c r="K156" s="2">
        <v>-0.11142061281337</v>
      </c>
      <c r="L156" s="2">
        <v>-8.4639498432601906E-2</v>
      </c>
      <c r="M156" s="2">
        <v>-0.10958904109589</v>
      </c>
      <c r="N156" s="2">
        <v>0.28846153846153799</v>
      </c>
      <c r="O156" s="3">
        <v>-6.6852367688022302E-2</v>
      </c>
      <c r="P156" s="3">
        <v>-0.21361502347417799</v>
      </c>
    </row>
    <row r="157" spans="1:16" x14ac:dyDescent="0.3">
      <c r="A157" s="8" t="s">
        <v>14</v>
      </c>
      <c r="B157" s="8" t="s">
        <v>69</v>
      </c>
      <c r="C157" s="2">
        <v>-0.12585034013605401</v>
      </c>
      <c r="D157" s="2">
        <v>-1.94552529182879E-2</v>
      </c>
      <c r="E157" s="2">
        <v>-7.9365079365079395E-3</v>
      </c>
      <c r="F157" s="2">
        <v>6.8000000000000005E-2</v>
      </c>
      <c r="G157" s="2">
        <v>0.14981273408239701</v>
      </c>
      <c r="H157" s="2">
        <v>7.1661237785016305E-2</v>
      </c>
      <c r="I157" s="2">
        <v>0.17629179331306999</v>
      </c>
      <c r="J157" s="2">
        <v>8.5271317829457405E-2</v>
      </c>
      <c r="K157" s="2">
        <v>7.1428571428571397E-2</v>
      </c>
      <c r="L157" s="2">
        <v>-1.55555555555556E-2</v>
      </c>
      <c r="M157" s="2">
        <v>-1.8058690744920999E-2</v>
      </c>
      <c r="N157" s="2">
        <v>0.13793103448275901</v>
      </c>
      <c r="O157" s="3">
        <v>0.17857142857142899</v>
      </c>
      <c r="P157" s="3">
        <v>0.96428571428571397</v>
      </c>
    </row>
    <row r="158" spans="1:16" x14ac:dyDescent="0.3">
      <c r="A158" s="8" t="s">
        <v>14</v>
      </c>
      <c r="B158" s="8" t="s">
        <v>70</v>
      </c>
      <c r="C158" s="2">
        <v>7.1428571428571397E-2</v>
      </c>
      <c r="D158" s="2">
        <v>-0.133333333333333</v>
      </c>
      <c r="E158" s="2">
        <v>-0.30769230769230799</v>
      </c>
      <c r="F158" s="2">
        <v>0.22222222222222199</v>
      </c>
      <c r="G158" s="2">
        <v>0.36363636363636398</v>
      </c>
      <c r="H158" s="2">
        <v>0.33333333333333298</v>
      </c>
      <c r="I158" s="2">
        <v>0.1</v>
      </c>
      <c r="J158" s="2">
        <v>0.31818181818181801</v>
      </c>
      <c r="K158" s="2">
        <v>0</v>
      </c>
      <c r="L158" s="2">
        <v>0.13793103448275901</v>
      </c>
      <c r="M158" s="2">
        <v>0.15151515151515199</v>
      </c>
      <c r="N158" s="2">
        <v>0.18421052631578899</v>
      </c>
      <c r="O158" s="3">
        <v>0.55172413793103403</v>
      </c>
      <c r="P158" s="3">
        <v>2.4615384615384599</v>
      </c>
    </row>
    <row r="159" spans="1:16" x14ac:dyDescent="0.3">
      <c r="A159" s="8" t="s">
        <v>14</v>
      </c>
      <c r="B159" s="8" t="s">
        <v>71</v>
      </c>
      <c r="C159" s="2">
        <v>-1</v>
      </c>
      <c r="D159" s="2">
        <v>0</v>
      </c>
      <c r="E159" s="2">
        <v>-1</v>
      </c>
      <c r="F159" s="2">
        <v>0</v>
      </c>
      <c r="G159" s="2">
        <v>0</v>
      </c>
      <c r="H159" s="2">
        <v>0</v>
      </c>
      <c r="I159" s="2">
        <v>0</v>
      </c>
      <c r="J159" s="2">
        <v>0</v>
      </c>
      <c r="K159" s="2">
        <v>0.5</v>
      </c>
      <c r="L159" s="2">
        <v>0</v>
      </c>
      <c r="M159" s="2">
        <v>0</v>
      </c>
      <c r="N159" s="2">
        <v>1.3333333333333299</v>
      </c>
      <c r="O159" s="3">
        <v>2.5</v>
      </c>
      <c r="P159" s="3">
        <v>2.5</v>
      </c>
    </row>
    <row r="160" spans="1:16" x14ac:dyDescent="0.3">
      <c r="A160" s="8" t="s">
        <v>14</v>
      </c>
      <c r="B160" s="8" t="s">
        <v>72</v>
      </c>
      <c r="C160" s="2">
        <v>0</v>
      </c>
      <c r="D160" s="2">
        <v>0</v>
      </c>
      <c r="E160" s="2">
        <v>0</v>
      </c>
      <c r="F160" s="2">
        <v>0</v>
      </c>
      <c r="G160" s="2">
        <v>0</v>
      </c>
      <c r="H160" s="2">
        <v>0</v>
      </c>
      <c r="I160" s="2">
        <v>0</v>
      </c>
      <c r="J160" s="2">
        <v>0</v>
      </c>
      <c r="K160" s="2">
        <v>0</v>
      </c>
      <c r="L160" s="2">
        <v>0</v>
      </c>
      <c r="M160" s="2">
        <v>-1</v>
      </c>
      <c r="N160" s="2">
        <v>0</v>
      </c>
      <c r="O160" s="3">
        <v>0</v>
      </c>
      <c r="P160" s="3">
        <v>0</v>
      </c>
    </row>
    <row r="161" spans="1:16" x14ac:dyDescent="0.3">
      <c r="A161" s="8" t="s">
        <v>14</v>
      </c>
      <c r="B161" s="8" t="s">
        <v>73</v>
      </c>
      <c r="C161" s="2">
        <v>0</v>
      </c>
      <c r="D161" s="2">
        <v>0</v>
      </c>
      <c r="E161" s="2">
        <v>0</v>
      </c>
      <c r="F161" s="2">
        <v>0</v>
      </c>
      <c r="G161" s="2">
        <v>0</v>
      </c>
      <c r="H161" s="2">
        <v>0</v>
      </c>
      <c r="I161" s="2">
        <v>0</v>
      </c>
      <c r="J161" s="2">
        <v>0</v>
      </c>
      <c r="K161" s="2">
        <v>0</v>
      </c>
      <c r="L161" s="2">
        <v>0</v>
      </c>
      <c r="M161" s="2">
        <v>0</v>
      </c>
      <c r="N161" s="2">
        <v>0</v>
      </c>
      <c r="O161" s="3">
        <v>0</v>
      </c>
      <c r="P161" s="3">
        <v>0</v>
      </c>
    </row>
    <row r="162" spans="1:16" x14ac:dyDescent="0.3">
      <c r="A162" s="8" t="s">
        <v>15</v>
      </c>
      <c r="B162" s="8" t="s">
        <v>62</v>
      </c>
      <c r="C162" s="2">
        <v>1.9533369506239798E-2</v>
      </c>
      <c r="D162" s="2">
        <v>1.33049494411921E-2</v>
      </c>
      <c r="E162" s="2">
        <v>-3.5714285714285698E-2</v>
      </c>
      <c r="F162" s="2">
        <v>-2.8322440087146E-2</v>
      </c>
      <c r="G162" s="2">
        <v>-5.0448430493273497E-3</v>
      </c>
      <c r="H162" s="2">
        <v>-1.35211267605634E-2</v>
      </c>
      <c r="I162" s="2">
        <v>-3.5979440319817299E-2</v>
      </c>
      <c r="J162" s="2">
        <v>-1.9549763033175401E-2</v>
      </c>
      <c r="K162" s="2">
        <v>2.7190332326284001E-2</v>
      </c>
      <c r="L162" s="2">
        <v>3.4705882352941197E-2</v>
      </c>
      <c r="M162" s="2">
        <v>-1.8192154633314399E-2</v>
      </c>
      <c r="N162" s="2">
        <v>3.4163288940358999E-2</v>
      </c>
      <c r="O162" s="3">
        <v>7.9154078549848905E-2</v>
      </c>
      <c r="P162" s="3">
        <v>-6.1974789915966402E-2</v>
      </c>
    </row>
    <row r="163" spans="1:16" x14ac:dyDescent="0.3">
      <c r="A163" s="8" t="s">
        <v>15</v>
      </c>
      <c r="B163" s="8" t="s">
        <v>63</v>
      </c>
      <c r="C163" s="2">
        <v>9.2670598146587999E-3</v>
      </c>
      <c r="D163" s="2">
        <v>7.0116861435726194E-2</v>
      </c>
      <c r="E163" s="2">
        <v>4.8361934477379097E-2</v>
      </c>
      <c r="F163" s="2">
        <v>5.95238095238095E-2</v>
      </c>
      <c r="G163" s="2">
        <v>3.5814606741573003E-2</v>
      </c>
      <c r="H163" s="2">
        <v>8.8135593220338999E-3</v>
      </c>
      <c r="I163" s="2">
        <v>5.6451612903225798E-2</v>
      </c>
      <c r="J163" s="2">
        <v>1.27226463104326E-2</v>
      </c>
      <c r="K163" s="2">
        <v>4.0829145728643199E-2</v>
      </c>
      <c r="L163" s="2">
        <v>6.2764031382015695E-2</v>
      </c>
      <c r="M163" s="2">
        <v>1.5332197614991499E-2</v>
      </c>
      <c r="N163" s="2">
        <v>0.13087248322147699</v>
      </c>
      <c r="O163" s="3">
        <v>0.27010050251256301</v>
      </c>
      <c r="P163" s="3">
        <v>0.577223088923557</v>
      </c>
    </row>
    <row r="164" spans="1:16" x14ac:dyDescent="0.3">
      <c r="A164" s="8" t="s">
        <v>15</v>
      </c>
      <c r="B164" s="8" t="s">
        <v>64</v>
      </c>
      <c r="C164" s="2">
        <v>-9.9173553719008295E-2</v>
      </c>
      <c r="D164" s="2">
        <v>-3.6697247706422E-2</v>
      </c>
      <c r="E164" s="2">
        <v>0.104761904761905</v>
      </c>
      <c r="F164" s="2">
        <v>0.10344827586206901</v>
      </c>
      <c r="G164" s="2">
        <v>-0.140625</v>
      </c>
      <c r="H164" s="2">
        <v>0.190909090909091</v>
      </c>
      <c r="I164" s="2">
        <v>0.12977099236641201</v>
      </c>
      <c r="J164" s="2">
        <v>0.141891891891892</v>
      </c>
      <c r="K164" s="2">
        <v>-7.69230769230769E-2</v>
      </c>
      <c r="L164" s="2">
        <v>6.4102564102564097E-2</v>
      </c>
      <c r="M164" s="2">
        <v>5.4216867469879498E-2</v>
      </c>
      <c r="N164" s="2">
        <v>0.20571428571428599</v>
      </c>
      <c r="O164" s="3">
        <v>0.24852071005917201</v>
      </c>
      <c r="P164" s="3">
        <v>1.0095238095238099</v>
      </c>
    </row>
    <row r="165" spans="1:16" x14ac:dyDescent="0.3">
      <c r="A165" s="8" t="s">
        <v>15</v>
      </c>
      <c r="B165" s="8" t="s">
        <v>65</v>
      </c>
      <c r="C165" s="2">
        <v>0.28571428571428598</v>
      </c>
      <c r="D165" s="2">
        <v>-0.33333333333333298</v>
      </c>
      <c r="E165" s="2">
        <v>0</v>
      </c>
      <c r="F165" s="2">
        <v>0.66666666666666696</v>
      </c>
      <c r="G165" s="2">
        <v>0.3</v>
      </c>
      <c r="H165" s="2">
        <v>0.15384615384615399</v>
      </c>
      <c r="I165" s="2">
        <v>-0.33333333333333298</v>
      </c>
      <c r="J165" s="2">
        <v>0.1</v>
      </c>
      <c r="K165" s="2">
        <v>0.36363636363636398</v>
      </c>
      <c r="L165" s="2">
        <v>0</v>
      </c>
      <c r="M165" s="2">
        <v>0.2</v>
      </c>
      <c r="N165" s="2">
        <v>-0.22222222222222199</v>
      </c>
      <c r="O165" s="3">
        <v>0.27272727272727298</v>
      </c>
      <c r="P165" s="3">
        <v>1.3333333333333299</v>
      </c>
    </row>
    <row r="166" spans="1:16" x14ac:dyDescent="0.3">
      <c r="A166" s="8" t="s">
        <v>15</v>
      </c>
      <c r="B166" s="8" t="s">
        <v>66</v>
      </c>
      <c r="C166" s="2">
        <v>0</v>
      </c>
      <c r="D166" s="2">
        <v>-1</v>
      </c>
      <c r="E166" s="2">
        <v>0</v>
      </c>
      <c r="F166" s="2">
        <v>0</v>
      </c>
      <c r="G166" s="2">
        <v>0</v>
      </c>
      <c r="H166" s="2">
        <v>0</v>
      </c>
      <c r="I166" s="2">
        <v>0</v>
      </c>
      <c r="J166" s="2">
        <v>0</v>
      </c>
      <c r="K166" s="2">
        <v>0</v>
      </c>
      <c r="L166" s="2">
        <v>0</v>
      </c>
      <c r="M166" s="2">
        <v>-1</v>
      </c>
      <c r="N166" s="2">
        <v>0</v>
      </c>
      <c r="O166" s="3">
        <v>0</v>
      </c>
      <c r="P166" s="3">
        <v>0</v>
      </c>
    </row>
    <row r="167" spans="1:16" x14ac:dyDescent="0.3">
      <c r="A167" s="8" t="s">
        <v>15</v>
      </c>
      <c r="B167" s="8" t="s">
        <v>67</v>
      </c>
      <c r="C167" s="2">
        <v>0</v>
      </c>
      <c r="D167" s="2">
        <v>0</v>
      </c>
      <c r="E167" s="2">
        <v>0</v>
      </c>
      <c r="F167" s="2">
        <v>0</v>
      </c>
      <c r="G167" s="2">
        <v>0</v>
      </c>
      <c r="H167" s="2">
        <v>0</v>
      </c>
      <c r="I167" s="2">
        <v>0</v>
      </c>
      <c r="J167" s="2">
        <v>0</v>
      </c>
      <c r="K167" s="2">
        <v>0</v>
      </c>
      <c r="L167" s="2">
        <v>0</v>
      </c>
      <c r="M167" s="2">
        <v>0</v>
      </c>
      <c r="N167" s="2">
        <v>0</v>
      </c>
      <c r="O167" s="3">
        <v>0</v>
      </c>
      <c r="P167" s="3">
        <v>0</v>
      </c>
    </row>
    <row r="168" spans="1:16" x14ac:dyDescent="0.3">
      <c r="A168" s="8" t="s">
        <v>15</v>
      </c>
      <c r="B168" s="8" t="s">
        <v>68</v>
      </c>
      <c r="C168" s="2">
        <v>7.7396657871591903E-2</v>
      </c>
      <c r="D168" s="2">
        <v>3.5918367346938797E-2</v>
      </c>
      <c r="E168" s="2">
        <v>-1.41843971631206E-2</v>
      </c>
      <c r="F168" s="2">
        <v>3.2773780975219803E-2</v>
      </c>
      <c r="G168" s="2">
        <v>-2.4767801857585099E-2</v>
      </c>
      <c r="H168" s="2">
        <v>-2.06349206349206E-2</v>
      </c>
      <c r="I168" s="2">
        <v>-2.6742301458671E-2</v>
      </c>
      <c r="J168" s="2">
        <v>-1.24895920066611E-2</v>
      </c>
      <c r="K168" s="2">
        <v>-7.5885328836424997E-3</v>
      </c>
      <c r="L168" s="2">
        <v>1.4443500424808801E-2</v>
      </c>
      <c r="M168" s="2">
        <v>-7.4539363484087101E-2</v>
      </c>
      <c r="N168" s="2">
        <v>-3.6199095022624403E-2</v>
      </c>
      <c r="O168" s="3">
        <v>-0.102023608768971</v>
      </c>
      <c r="P168" s="3">
        <v>-0.160756501182033</v>
      </c>
    </row>
    <row r="169" spans="1:16" x14ac:dyDescent="0.3">
      <c r="A169" s="8" t="s">
        <v>15</v>
      </c>
      <c r="B169" s="8" t="s">
        <v>69</v>
      </c>
      <c r="C169" s="2">
        <v>-8.5126286248830701E-2</v>
      </c>
      <c r="D169" s="2">
        <v>-8.1799591002044994E-2</v>
      </c>
      <c r="E169" s="2">
        <v>-2.5612472160356298E-2</v>
      </c>
      <c r="F169" s="2">
        <v>2.7428571428571399E-2</v>
      </c>
      <c r="G169" s="2">
        <v>4.5606229143492799E-2</v>
      </c>
      <c r="H169" s="2">
        <v>7.6595744680851105E-2</v>
      </c>
      <c r="I169" s="2">
        <v>8.9920948616600799E-2</v>
      </c>
      <c r="J169" s="2">
        <v>7.2529465095194895E-2</v>
      </c>
      <c r="K169" s="2">
        <v>2.87404902789518E-2</v>
      </c>
      <c r="L169" s="2">
        <v>4.7658175842235001E-2</v>
      </c>
      <c r="M169" s="2">
        <v>1.41176470588235E-2</v>
      </c>
      <c r="N169" s="2">
        <v>0.187161639597834</v>
      </c>
      <c r="O169" s="3">
        <v>0.29754860524091298</v>
      </c>
      <c r="P169" s="3">
        <v>0.70935412026726097</v>
      </c>
    </row>
    <row r="170" spans="1:16" x14ac:dyDescent="0.3">
      <c r="A170" s="8" t="s">
        <v>15</v>
      </c>
      <c r="B170" s="8" t="s">
        <v>70</v>
      </c>
      <c r="C170" s="2">
        <v>0.105769230769231</v>
      </c>
      <c r="D170" s="2">
        <v>6.9565217391304293E-2</v>
      </c>
      <c r="E170" s="2">
        <v>-1.6260162601626001E-2</v>
      </c>
      <c r="F170" s="2">
        <v>-9.0909090909090898E-2</v>
      </c>
      <c r="G170" s="2">
        <v>-0.109090909090909</v>
      </c>
      <c r="H170" s="2">
        <v>8.1632653061224497E-2</v>
      </c>
      <c r="I170" s="2">
        <v>0</v>
      </c>
      <c r="J170" s="2">
        <v>4.71698113207547E-2</v>
      </c>
      <c r="K170" s="2">
        <v>7.2072072072072099E-2</v>
      </c>
      <c r="L170" s="2">
        <v>0.109243697478992</v>
      </c>
      <c r="M170" s="2">
        <v>-3.03030303030303E-2</v>
      </c>
      <c r="N170" s="2">
        <v>0.2109375</v>
      </c>
      <c r="O170" s="3">
        <v>0.39639639639639601</v>
      </c>
      <c r="P170" s="3">
        <v>0.26016260162601601</v>
      </c>
    </row>
    <row r="171" spans="1:16" x14ac:dyDescent="0.3">
      <c r="A171" s="8" t="s">
        <v>15</v>
      </c>
      <c r="B171" s="8" t="s">
        <v>71</v>
      </c>
      <c r="C171" s="2">
        <v>-0.2</v>
      </c>
      <c r="D171" s="2">
        <v>0</v>
      </c>
      <c r="E171" s="2">
        <v>-0.25</v>
      </c>
      <c r="F171" s="2">
        <v>0</v>
      </c>
      <c r="G171" s="2">
        <v>0.33333333333333298</v>
      </c>
      <c r="H171" s="2">
        <v>0.25</v>
      </c>
      <c r="I171" s="2">
        <v>0.8</v>
      </c>
      <c r="J171" s="2">
        <v>0.33333333333333298</v>
      </c>
      <c r="K171" s="2">
        <v>8.3333333333333301E-2</v>
      </c>
      <c r="L171" s="2">
        <v>0</v>
      </c>
      <c r="M171" s="2">
        <v>-0.15384615384615399</v>
      </c>
      <c r="N171" s="2">
        <v>-0.18181818181818199</v>
      </c>
      <c r="O171" s="3">
        <v>-0.25</v>
      </c>
      <c r="P171" s="3">
        <v>1.25</v>
      </c>
    </row>
    <row r="172" spans="1:16" x14ac:dyDescent="0.3">
      <c r="A172" s="8" t="s">
        <v>15</v>
      </c>
      <c r="B172" s="8" t="s">
        <v>72</v>
      </c>
      <c r="C172" s="2">
        <v>0</v>
      </c>
      <c r="D172" s="2">
        <v>0</v>
      </c>
      <c r="E172" s="2">
        <v>0</v>
      </c>
      <c r="F172" s="2">
        <v>0</v>
      </c>
      <c r="G172" s="2">
        <v>0</v>
      </c>
      <c r="H172" s="2">
        <v>0</v>
      </c>
      <c r="I172" s="2">
        <v>0</v>
      </c>
      <c r="J172" s="2">
        <v>0</v>
      </c>
      <c r="K172" s="2">
        <v>0</v>
      </c>
      <c r="L172" s="2">
        <v>-1</v>
      </c>
      <c r="M172" s="2">
        <v>0</v>
      </c>
      <c r="N172" s="2">
        <v>0</v>
      </c>
      <c r="O172" s="3">
        <v>-1</v>
      </c>
      <c r="P172" s="3">
        <v>0</v>
      </c>
    </row>
    <row r="173" spans="1:16" x14ac:dyDescent="0.3">
      <c r="A173" s="8" t="s">
        <v>15</v>
      </c>
      <c r="B173" s="8" t="s">
        <v>73</v>
      </c>
      <c r="C173" s="2">
        <v>0</v>
      </c>
      <c r="D173" s="2">
        <v>0</v>
      </c>
      <c r="E173" s="2">
        <v>0</v>
      </c>
      <c r="F173" s="2">
        <v>0</v>
      </c>
      <c r="G173" s="2">
        <v>0</v>
      </c>
      <c r="H173" s="2">
        <v>0</v>
      </c>
      <c r="I173" s="2">
        <v>0</v>
      </c>
      <c r="J173" s="2">
        <v>0</v>
      </c>
      <c r="K173" s="2">
        <v>0</v>
      </c>
      <c r="L173" s="2">
        <v>0</v>
      </c>
      <c r="M173" s="2">
        <v>0</v>
      </c>
      <c r="N173" s="2">
        <v>0</v>
      </c>
      <c r="O173" s="3">
        <v>0</v>
      </c>
      <c r="P173" s="3">
        <v>0</v>
      </c>
    </row>
    <row r="174" spans="1:16" x14ac:dyDescent="0.3">
      <c r="A174" s="8" t="s">
        <v>16</v>
      </c>
      <c r="B174" s="8" t="s">
        <v>62</v>
      </c>
      <c r="C174" s="2">
        <v>1.0767160161507401E-2</v>
      </c>
      <c r="D174" s="2">
        <v>-7.9893475366178399E-2</v>
      </c>
      <c r="E174" s="2">
        <v>0</v>
      </c>
      <c r="F174" s="2">
        <v>-7.3806078147612197E-2</v>
      </c>
      <c r="G174" s="2">
        <v>4.5312499999999999E-2</v>
      </c>
      <c r="H174" s="2">
        <v>8.9686098654708502E-3</v>
      </c>
      <c r="I174" s="2">
        <v>-6.6666666666666693E-2</v>
      </c>
      <c r="J174" s="2">
        <v>4.6031746031746E-2</v>
      </c>
      <c r="K174" s="2">
        <v>4.5523520485584203E-3</v>
      </c>
      <c r="L174" s="2">
        <v>2.4169184290030201E-2</v>
      </c>
      <c r="M174" s="2">
        <v>7.22713864306785E-2</v>
      </c>
      <c r="N174" s="2">
        <v>3.0261348005502099E-2</v>
      </c>
      <c r="O174" s="3">
        <v>0.136570561456753</v>
      </c>
      <c r="P174" s="3">
        <v>8.3936324167872695E-2</v>
      </c>
    </row>
    <row r="175" spans="1:16" x14ac:dyDescent="0.3">
      <c r="A175" s="8" t="s">
        <v>16</v>
      </c>
      <c r="B175" s="8" t="s">
        <v>63</v>
      </c>
      <c r="C175" s="2">
        <v>-5.66037735849057E-3</v>
      </c>
      <c r="D175" s="2">
        <v>0.119544592030361</v>
      </c>
      <c r="E175" s="2">
        <v>2.20338983050847E-2</v>
      </c>
      <c r="F175" s="2">
        <v>-9.9502487562189105E-3</v>
      </c>
      <c r="G175" s="2">
        <v>2.5125628140703501E-2</v>
      </c>
      <c r="H175" s="2">
        <v>6.6993464052287593E-2</v>
      </c>
      <c r="I175" s="2">
        <v>8.2695252679938699E-2</v>
      </c>
      <c r="J175" s="2">
        <v>7.0721357850070707E-2</v>
      </c>
      <c r="K175" s="2">
        <v>0.104359313077939</v>
      </c>
      <c r="L175" s="2">
        <v>4.3062200956937802E-2</v>
      </c>
      <c r="M175" s="2">
        <v>5.73394495412844E-2</v>
      </c>
      <c r="N175" s="2">
        <v>1.0845986984815599E-3</v>
      </c>
      <c r="O175" s="3">
        <v>0.219286657859974</v>
      </c>
      <c r="P175" s="3">
        <v>0.56440677966101704</v>
      </c>
    </row>
    <row r="176" spans="1:16" x14ac:dyDescent="0.3">
      <c r="A176" s="8" t="s">
        <v>16</v>
      </c>
      <c r="B176" s="8" t="s">
        <v>64</v>
      </c>
      <c r="C176" s="2">
        <v>-0.12068965517241401</v>
      </c>
      <c r="D176" s="2">
        <v>-0.19607843137254899</v>
      </c>
      <c r="E176" s="2">
        <v>7.3170731707317097E-2</v>
      </c>
      <c r="F176" s="2">
        <v>0.13636363636363599</v>
      </c>
      <c r="G176" s="2">
        <v>0.22</v>
      </c>
      <c r="H176" s="2">
        <v>-4.91803278688525E-2</v>
      </c>
      <c r="I176" s="2">
        <v>0.27586206896551702</v>
      </c>
      <c r="J176" s="2">
        <v>0.29729729729729698</v>
      </c>
      <c r="K176" s="2">
        <v>0.16666666666666699</v>
      </c>
      <c r="L176" s="2">
        <v>-1.7857142857142901E-2</v>
      </c>
      <c r="M176" s="2">
        <v>0.109090909090909</v>
      </c>
      <c r="N176" s="2">
        <v>4.0983606557376998E-2</v>
      </c>
      <c r="O176" s="3">
        <v>0.32291666666666702</v>
      </c>
      <c r="P176" s="3">
        <v>2.0975609756097602</v>
      </c>
    </row>
    <row r="177" spans="1:16" x14ac:dyDescent="0.3">
      <c r="A177" s="8" t="s">
        <v>16</v>
      </c>
      <c r="B177" s="8" t="s">
        <v>65</v>
      </c>
      <c r="C177" s="2">
        <v>0.75</v>
      </c>
      <c r="D177" s="2">
        <v>0.71428571428571397</v>
      </c>
      <c r="E177" s="2">
        <v>-0.16666666666666699</v>
      </c>
      <c r="F177" s="2">
        <v>-0.5</v>
      </c>
      <c r="G177" s="2">
        <v>-0.2</v>
      </c>
      <c r="H177" s="2">
        <v>-0.5</v>
      </c>
      <c r="I177" s="2">
        <v>0.5</v>
      </c>
      <c r="J177" s="2">
        <v>0.66666666666666696</v>
      </c>
      <c r="K177" s="2">
        <v>0.2</v>
      </c>
      <c r="L177" s="2">
        <v>0.16666666666666699</v>
      </c>
      <c r="M177" s="2">
        <v>0.28571428571428598</v>
      </c>
      <c r="N177" s="2">
        <v>0.44444444444444398</v>
      </c>
      <c r="O177" s="3">
        <v>1.6</v>
      </c>
      <c r="P177" s="3">
        <v>8.3333333333333301E-2</v>
      </c>
    </row>
    <row r="178" spans="1:16" x14ac:dyDescent="0.3">
      <c r="A178" s="8" t="s">
        <v>16</v>
      </c>
      <c r="B178" s="8" t="s">
        <v>66</v>
      </c>
      <c r="C178" s="2">
        <v>0</v>
      </c>
      <c r="D178" s="2">
        <v>0</v>
      </c>
      <c r="E178" s="2">
        <v>0</v>
      </c>
      <c r="F178" s="2">
        <v>0</v>
      </c>
      <c r="G178" s="2">
        <v>0</v>
      </c>
      <c r="H178" s="2">
        <v>0</v>
      </c>
      <c r="I178" s="2">
        <v>0</v>
      </c>
      <c r="J178" s="2">
        <v>0</v>
      </c>
      <c r="K178" s="2">
        <v>0</v>
      </c>
      <c r="L178" s="2">
        <v>0</v>
      </c>
      <c r="M178" s="2">
        <v>0</v>
      </c>
      <c r="N178" s="2">
        <v>0</v>
      </c>
      <c r="O178" s="3">
        <v>0</v>
      </c>
      <c r="P178" s="3">
        <v>0</v>
      </c>
    </row>
    <row r="179" spans="1:16" x14ac:dyDescent="0.3">
      <c r="A179" s="8" t="s">
        <v>16</v>
      </c>
      <c r="B179" s="8" t="s">
        <v>67</v>
      </c>
      <c r="C179" s="2">
        <v>0</v>
      </c>
      <c r="D179" s="2">
        <v>0</v>
      </c>
      <c r="E179" s="2">
        <v>0</v>
      </c>
      <c r="F179" s="2">
        <v>0</v>
      </c>
      <c r="G179" s="2">
        <v>0</v>
      </c>
      <c r="H179" s="2">
        <v>0</v>
      </c>
      <c r="I179" s="2">
        <v>0</v>
      </c>
      <c r="J179" s="2">
        <v>0</v>
      </c>
      <c r="K179" s="2">
        <v>0</v>
      </c>
      <c r="L179" s="2">
        <v>0</v>
      </c>
      <c r="M179" s="2">
        <v>0</v>
      </c>
      <c r="N179" s="2">
        <v>0</v>
      </c>
      <c r="O179" s="3">
        <v>0</v>
      </c>
      <c r="P179" s="3">
        <v>0</v>
      </c>
    </row>
    <row r="180" spans="1:16" x14ac:dyDescent="0.3">
      <c r="A180" s="8" t="s">
        <v>16</v>
      </c>
      <c r="B180" s="8" t="s">
        <v>68</v>
      </c>
      <c r="C180" s="2">
        <v>0.18221258134490201</v>
      </c>
      <c r="D180" s="2">
        <v>-1.28440366972477E-2</v>
      </c>
      <c r="E180" s="2">
        <v>-9.2936802973977703E-2</v>
      </c>
      <c r="F180" s="2">
        <v>2.6639344262295101E-2</v>
      </c>
      <c r="G180" s="2">
        <v>0</v>
      </c>
      <c r="H180" s="2">
        <v>3.9920159680638702E-3</v>
      </c>
      <c r="I180" s="2">
        <v>5.3677932405566599E-2</v>
      </c>
      <c r="J180" s="2">
        <v>-5.0943396226415097E-2</v>
      </c>
      <c r="K180" s="2">
        <v>2.5844930417494999E-2</v>
      </c>
      <c r="L180" s="2">
        <v>-5.8139534883720903E-3</v>
      </c>
      <c r="M180" s="2">
        <v>-9.7465886939571093E-3</v>
      </c>
      <c r="N180" s="2">
        <v>2.55905511811024E-2</v>
      </c>
      <c r="O180" s="3">
        <v>3.5785288270377698E-2</v>
      </c>
      <c r="P180" s="3">
        <v>-3.15985130111524E-2</v>
      </c>
    </row>
    <row r="181" spans="1:16" x14ac:dyDescent="0.3">
      <c r="A181" s="8" t="s">
        <v>16</v>
      </c>
      <c r="B181" s="8" t="s">
        <v>69</v>
      </c>
      <c r="C181" s="2">
        <v>-8.52173913043478E-2</v>
      </c>
      <c r="D181" s="2">
        <v>-2.0912547528517102E-2</v>
      </c>
      <c r="E181" s="2">
        <v>-2.5242718446601899E-2</v>
      </c>
      <c r="F181" s="2">
        <v>3.1872509960159397E-2</v>
      </c>
      <c r="G181" s="2">
        <v>-4.8262548262548298E-2</v>
      </c>
      <c r="H181" s="2">
        <v>7.3022312373225207E-2</v>
      </c>
      <c r="I181" s="2">
        <v>0.15689981096408301</v>
      </c>
      <c r="J181" s="2">
        <v>0.10620915032679699</v>
      </c>
      <c r="K181" s="2">
        <v>0.137370753323486</v>
      </c>
      <c r="L181" s="2">
        <v>7.9220779220779206E-2</v>
      </c>
      <c r="M181" s="2">
        <v>0.103489771359807</v>
      </c>
      <c r="N181" s="2">
        <v>-9.8146128680479793E-3</v>
      </c>
      <c r="O181" s="3">
        <v>0.34121122599704601</v>
      </c>
      <c r="P181" s="3">
        <v>0.763106796116505</v>
      </c>
    </row>
    <row r="182" spans="1:16" x14ac:dyDescent="0.3">
      <c r="A182" s="8" t="s">
        <v>16</v>
      </c>
      <c r="B182" s="8" t="s">
        <v>70</v>
      </c>
      <c r="C182" s="2">
        <v>-1.3157894736842099E-2</v>
      </c>
      <c r="D182" s="2">
        <v>-0.133333333333333</v>
      </c>
      <c r="E182" s="2">
        <v>-7.69230769230769E-2</v>
      </c>
      <c r="F182" s="2">
        <v>0.05</v>
      </c>
      <c r="G182" s="2">
        <v>0.158730158730159</v>
      </c>
      <c r="H182" s="2">
        <v>0.19178082191780799</v>
      </c>
      <c r="I182" s="2">
        <v>-0.160919540229885</v>
      </c>
      <c r="J182" s="2">
        <v>0.34246575342465801</v>
      </c>
      <c r="K182" s="2">
        <v>3.06122448979592E-2</v>
      </c>
      <c r="L182" s="2">
        <v>0.13861386138613899</v>
      </c>
      <c r="M182" s="2">
        <v>0.147826086956522</v>
      </c>
      <c r="N182" s="2">
        <v>-0.12878787878787901</v>
      </c>
      <c r="O182" s="3">
        <v>0.17346938775510201</v>
      </c>
      <c r="P182" s="3">
        <v>0.76923076923076905</v>
      </c>
    </row>
    <row r="183" spans="1:16" x14ac:dyDescent="0.3">
      <c r="A183" s="8" t="s">
        <v>16</v>
      </c>
      <c r="B183" s="8" t="s">
        <v>71</v>
      </c>
      <c r="C183" s="2">
        <v>1</v>
      </c>
      <c r="D183" s="2">
        <v>-0.5</v>
      </c>
      <c r="E183" s="2">
        <v>0.5</v>
      </c>
      <c r="F183" s="2">
        <v>-0.33333333333333298</v>
      </c>
      <c r="G183" s="2">
        <v>0.5</v>
      </c>
      <c r="H183" s="2">
        <v>0.66666666666666696</v>
      </c>
      <c r="I183" s="2">
        <v>0.4</v>
      </c>
      <c r="J183" s="2">
        <v>0.28571428571428598</v>
      </c>
      <c r="K183" s="2">
        <v>0.55555555555555602</v>
      </c>
      <c r="L183" s="2">
        <v>-0.35714285714285698</v>
      </c>
      <c r="M183" s="2">
        <v>0.11111111111111099</v>
      </c>
      <c r="N183" s="2">
        <v>-0.2</v>
      </c>
      <c r="O183" s="3">
        <v>-0.11111111111111099</v>
      </c>
      <c r="P183" s="3">
        <v>3</v>
      </c>
    </row>
    <row r="184" spans="1:16" x14ac:dyDescent="0.3">
      <c r="A184" s="8" t="s">
        <v>16</v>
      </c>
      <c r="B184" s="8" t="s">
        <v>72</v>
      </c>
      <c r="C184" s="2">
        <v>0</v>
      </c>
      <c r="D184" s="2">
        <v>0</v>
      </c>
      <c r="E184" s="2">
        <v>0</v>
      </c>
      <c r="F184" s="2">
        <v>0</v>
      </c>
      <c r="G184" s="2">
        <v>0</v>
      </c>
      <c r="H184" s="2">
        <v>0</v>
      </c>
      <c r="I184" s="2">
        <v>0</v>
      </c>
      <c r="J184" s="2">
        <v>0</v>
      </c>
      <c r="K184" s="2">
        <v>0</v>
      </c>
      <c r="L184" s="2">
        <v>0</v>
      </c>
      <c r="M184" s="2">
        <v>0</v>
      </c>
      <c r="N184" s="2">
        <v>0</v>
      </c>
      <c r="O184" s="3">
        <v>0</v>
      </c>
      <c r="P184" s="3">
        <v>0</v>
      </c>
    </row>
    <row r="185" spans="1:16" x14ac:dyDescent="0.3">
      <c r="A185" s="8" t="s">
        <v>16</v>
      </c>
      <c r="B185" s="8" t="s">
        <v>73</v>
      </c>
      <c r="C185" s="2">
        <v>0</v>
      </c>
      <c r="D185" s="2">
        <v>0</v>
      </c>
      <c r="E185" s="2">
        <v>0</v>
      </c>
      <c r="F185" s="2">
        <v>0</v>
      </c>
      <c r="G185" s="2">
        <v>0</v>
      </c>
      <c r="H185" s="2">
        <v>0</v>
      </c>
      <c r="I185" s="2">
        <v>0</v>
      </c>
      <c r="J185" s="2">
        <v>0</v>
      </c>
      <c r="K185" s="2">
        <v>0</v>
      </c>
      <c r="L185" s="2">
        <v>0</v>
      </c>
      <c r="M185" s="2">
        <v>0</v>
      </c>
      <c r="N185" s="2">
        <v>0</v>
      </c>
      <c r="O185" s="3">
        <v>0</v>
      </c>
      <c r="P185" s="3">
        <v>0</v>
      </c>
    </row>
    <row r="186" spans="1:16" x14ac:dyDescent="0.3">
      <c r="A186" s="8" t="s">
        <v>17</v>
      </c>
      <c r="B186" s="8" t="s">
        <v>62</v>
      </c>
      <c r="C186" s="2">
        <v>0</v>
      </c>
      <c r="D186" s="2">
        <v>0.238095238095238</v>
      </c>
      <c r="E186" s="2">
        <v>3.8461538461538498E-2</v>
      </c>
      <c r="F186" s="2">
        <v>-0.148148148148148</v>
      </c>
      <c r="G186" s="2">
        <v>-0.13043478260869601</v>
      </c>
      <c r="H186" s="2">
        <v>0.25</v>
      </c>
      <c r="I186" s="2">
        <v>0.04</v>
      </c>
      <c r="J186" s="2">
        <v>0.15384615384615399</v>
      </c>
      <c r="K186" s="2">
        <v>-0.16666666666666699</v>
      </c>
      <c r="L186" s="2">
        <v>0.28000000000000003</v>
      </c>
      <c r="M186" s="2">
        <v>0.3125</v>
      </c>
      <c r="N186" s="2">
        <v>0.19047619047618999</v>
      </c>
      <c r="O186" s="3">
        <v>0.66666666666666696</v>
      </c>
      <c r="P186" s="3">
        <v>0.92307692307692302</v>
      </c>
    </row>
    <row r="187" spans="1:16" x14ac:dyDescent="0.3">
      <c r="A187" s="8" t="s">
        <v>17</v>
      </c>
      <c r="B187" s="8" t="s">
        <v>63</v>
      </c>
      <c r="C187" s="2">
        <v>-0.6</v>
      </c>
      <c r="D187" s="2">
        <v>0.4</v>
      </c>
      <c r="E187" s="2">
        <v>-0.35714285714285698</v>
      </c>
      <c r="F187" s="2">
        <v>0</v>
      </c>
      <c r="G187" s="2">
        <v>1.1111111111111101</v>
      </c>
      <c r="H187" s="2">
        <v>0</v>
      </c>
      <c r="I187" s="2">
        <v>-0.26315789473684198</v>
      </c>
      <c r="J187" s="2">
        <v>7.1428571428571397E-2</v>
      </c>
      <c r="K187" s="2">
        <v>0.46666666666666701</v>
      </c>
      <c r="L187" s="2">
        <v>0</v>
      </c>
      <c r="M187" s="2">
        <v>-4.5454545454545497E-2</v>
      </c>
      <c r="N187" s="2">
        <v>1</v>
      </c>
      <c r="O187" s="3">
        <v>1.8</v>
      </c>
      <c r="P187" s="3">
        <v>2</v>
      </c>
    </row>
    <row r="188" spans="1:16" x14ac:dyDescent="0.3">
      <c r="A188" s="8" t="s">
        <v>17</v>
      </c>
      <c r="B188" s="8" t="s">
        <v>64</v>
      </c>
      <c r="C188" s="2">
        <v>-0.66666666666666696</v>
      </c>
      <c r="D188" s="2">
        <v>2</v>
      </c>
      <c r="E188" s="2">
        <v>-0.33333333333333298</v>
      </c>
      <c r="F188" s="2">
        <v>0.5</v>
      </c>
      <c r="G188" s="2">
        <v>-0.66666666666666696</v>
      </c>
      <c r="H188" s="2">
        <v>0</v>
      </c>
      <c r="I188" s="2">
        <v>2</v>
      </c>
      <c r="J188" s="2">
        <v>0</v>
      </c>
      <c r="K188" s="2">
        <v>1.3333333333333299</v>
      </c>
      <c r="L188" s="2">
        <v>0</v>
      </c>
      <c r="M188" s="2">
        <v>-0.42857142857142899</v>
      </c>
      <c r="N188" s="2">
        <v>-0.25</v>
      </c>
      <c r="O188" s="3">
        <v>0</v>
      </c>
      <c r="P188" s="3">
        <v>0</v>
      </c>
    </row>
    <row r="189" spans="1:16" x14ac:dyDescent="0.3">
      <c r="A189" s="8" t="s">
        <v>17</v>
      </c>
      <c r="B189" s="8" t="s">
        <v>65</v>
      </c>
      <c r="C189" s="2">
        <v>0</v>
      </c>
      <c r="D189" s="2">
        <v>0</v>
      </c>
      <c r="E189" s="2">
        <v>0</v>
      </c>
      <c r="F189" s="2">
        <v>0</v>
      </c>
      <c r="G189" s="2">
        <v>0</v>
      </c>
      <c r="H189" s="2">
        <v>0</v>
      </c>
      <c r="I189" s="2">
        <v>0</v>
      </c>
      <c r="J189" s="2">
        <v>0</v>
      </c>
      <c r="K189" s="2">
        <v>0</v>
      </c>
      <c r="L189" s="2">
        <v>0</v>
      </c>
      <c r="M189" s="2">
        <v>0</v>
      </c>
      <c r="N189" s="2">
        <v>0</v>
      </c>
      <c r="O189" s="3">
        <v>0</v>
      </c>
      <c r="P189" s="3">
        <v>0</v>
      </c>
    </row>
    <row r="190" spans="1:16" x14ac:dyDescent="0.3">
      <c r="A190" s="8" t="s">
        <v>17</v>
      </c>
      <c r="B190" s="8" t="s">
        <v>66</v>
      </c>
      <c r="C190" s="2">
        <v>0</v>
      </c>
      <c r="D190" s="2">
        <v>0</v>
      </c>
      <c r="E190" s="2">
        <v>0</v>
      </c>
      <c r="F190" s="2">
        <v>0</v>
      </c>
      <c r="G190" s="2">
        <v>0</v>
      </c>
      <c r="H190" s="2">
        <v>0</v>
      </c>
      <c r="I190" s="2">
        <v>0</v>
      </c>
      <c r="J190" s="2">
        <v>0</v>
      </c>
      <c r="K190" s="2">
        <v>0</v>
      </c>
      <c r="L190" s="2">
        <v>0</v>
      </c>
      <c r="M190" s="2">
        <v>0</v>
      </c>
      <c r="N190" s="2">
        <v>0</v>
      </c>
      <c r="O190" s="3">
        <v>0</v>
      </c>
      <c r="P190" s="3">
        <v>0</v>
      </c>
    </row>
    <row r="191" spans="1:16" x14ac:dyDescent="0.3">
      <c r="A191" s="8" t="s">
        <v>17</v>
      </c>
      <c r="B191" s="8" t="s">
        <v>67</v>
      </c>
      <c r="C191" s="2">
        <v>0</v>
      </c>
      <c r="D191" s="2">
        <v>0</v>
      </c>
      <c r="E191" s="2">
        <v>0</v>
      </c>
      <c r="F191" s="2">
        <v>0</v>
      </c>
      <c r="G191" s="2">
        <v>0</v>
      </c>
      <c r="H191" s="2">
        <v>0</v>
      </c>
      <c r="I191" s="2">
        <v>0</v>
      </c>
      <c r="J191" s="2">
        <v>0</v>
      </c>
      <c r="K191" s="2">
        <v>0</v>
      </c>
      <c r="L191" s="2">
        <v>0</v>
      </c>
      <c r="M191" s="2">
        <v>0</v>
      </c>
      <c r="N191" s="2">
        <v>0</v>
      </c>
      <c r="O191" s="3">
        <v>0</v>
      </c>
      <c r="P191" s="3">
        <v>0</v>
      </c>
    </row>
    <row r="192" spans="1:16" x14ac:dyDescent="0.3">
      <c r="A192" s="8" t="s">
        <v>17</v>
      </c>
      <c r="B192" s="8" t="s">
        <v>68</v>
      </c>
      <c r="C192" s="2">
        <v>0.12</v>
      </c>
      <c r="D192" s="2">
        <v>-0.17857142857142899</v>
      </c>
      <c r="E192" s="2">
        <v>-4.3478260869565202E-2</v>
      </c>
      <c r="F192" s="2">
        <v>0.27272727272727298</v>
      </c>
      <c r="G192" s="2">
        <v>-0.107142857142857</v>
      </c>
      <c r="H192" s="2">
        <v>-0.04</v>
      </c>
      <c r="I192" s="2">
        <v>8.3333333333333301E-2</v>
      </c>
      <c r="J192" s="2">
        <v>0</v>
      </c>
      <c r="K192" s="2">
        <v>-0.230769230769231</v>
      </c>
      <c r="L192" s="2">
        <v>0.2</v>
      </c>
      <c r="M192" s="2">
        <v>-4.1666666666666699E-2</v>
      </c>
      <c r="N192" s="2">
        <v>8.6956521739130405E-2</v>
      </c>
      <c r="O192" s="3">
        <v>-3.8461538461538498E-2</v>
      </c>
      <c r="P192" s="3">
        <v>8.6956521739130405E-2</v>
      </c>
    </row>
    <row r="193" spans="1:16" x14ac:dyDescent="0.3">
      <c r="A193" s="8" t="s">
        <v>17</v>
      </c>
      <c r="B193" s="8" t="s">
        <v>69</v>
      </c>
      <c r="C193" s="2">
        <v>-0.33333333333333298</v>
      </c>
      <c r="D193" s="2">
        <v>-0.4</v>
      </c>
      <c r="E193" s="2">
        <v>-0.5</v>
      </c>
      <c r="F193" s="2">
        <v>2</v>
      </c>
      <c r="G193" s="2">
        <v>-0.33333333333333298</v>
      </c>
      <c r="H193" s="2">
        <v>0.33333333333333298</v>
      </c>
      <c r="I193" s="2">
        <v>0.125</v>
      </c>
      <c r="J193" s="2">
        <v>0.11111111111111099</v>
      </c>
      <c r="K193" s="2">
        <v>1</v>
      </c>
      <c r="L193" s="2">
        <v>-0.4</v>
      </c>
      <c r="M193" s="2">
        <v>0.25</v>
      </c>
      <c r="N193" s="2">
        <v>0.2</v>
      </c>
      <c r="O193" s="3">
        <v>0.8</v>
      </c>
      <c r="P193" s="3">
        <v>2</v>
      </c>
    </row>
    <row r="194" spans="1:16" x14ac:dyDescent="0.3">
      <c r="A194" s="8" t="s">
        <v>17</v>
      </c>
      <c r="B194" s="8" t="s">
        <v>70</v>
      </c>
      <c r="C194" s="2">
        <v>-0.66666666666666696</v>
      </c>
      <c r="D194" s="2">
        <v>0</v>
      </c>
      <c r="E194" s="2">
        <v>0</v>
      </c>
      <c r="F194" s="2">
        <v>-1</v>
      </c>
      <c r="G194" s="2">
        <v>0</v>
      </c>
      <c r="H194" s="2">
        <v>0</v>
      </c>
      <c r="I194" s="2">
        <v>0</v>
      </c>
      <c r="J194" s="2">
        <v>0</v>
      </c>
      <c r="K194" s="2">
        <v>-0.66666666666666696</v>
      </c>
      <c r="L194" s="2">
        <v>1</v>
      </c>
      <c r="M194" s="2">
        <v>-1</v>
      </c>
      <c r="N194" s="2">
        <v>0</v>
      </c>
      <c r="O194" s="3">
        <v>1</v>
      </c>
      <c r="P194" s="3">
        <v>5</v>
      </c>
    </row>
    <row r="195" spans="1:16" x14ac:dyDescent="0.3">
      <c r="A195" s="8" t="s">
        <v>17</v>
      </c>
      <c r="B195" s="8" t="s">
        <v>71</v>
      </c>
      <c r="C195" s="2">
        <v>0</v>
      </c>
      <c r="D195" s="2">
        <v>0</v>
      </c>
      <c r="E195" s="2">
        <v>0</v>
      </c>
      <c r="F195" s="2">
        <v>0</v>
      </c>
      <c r="G195" s="2">
        <v>0</v>
      </c>
      <c r="H195" s="2">
        <v>0</v>
      </c>
      <c r="I195" s="2">
        <v>0</v>
      </c>
      <c r="J195" s="2">
        <v>0</v>
      </c>
      <c r="K195" s="2">
        <v>-1</v>
      </c>
      <c r="L195" s="2">
        <v>0</v>
      </c>
      <c r="M195" s="2">
        <v>-1</v>
      </c>
      <c r="N195" s="2">
        <v>0</v>
      </c>
      <c r="O195" s="3">
        <v>0</v>
      </c>
      <c r="P195" s="3">
        <v>0</v>
      </c>
    </row>
    <row r="196" spans="1:16" x14ac:dyDescent="0.3">
      <c r="A196" s="8" t="s">
        <v>17</v>
      </c>
      <c r="B196" s="8" t="s">
        <v>72</v>
      </c>
      <c r="C196" s="2">
        <v>0</v>
      </c>
      <c r="D196" s="2">
        <v>0</v>
      </c>
      <c r="E196" s="2">
        <v>0</v>
      </c>
      <c r="F196" s="2">
        <v>0</v>
      </c>
      <c r="G196" s="2">
        <v>0</v>
      </c>
      <c r="H196" s="2">
        <v>0</v>
      </c>
      <c r="I196" s="2">
        <v>0</v>
      </c>
      <c r="J196" s="2">
        <v>0</v>
      </c>
      <c r="K196" s="2">
        <v>0</v>
      </c>
      <c r="L196" s="2">
        <v>0</v>
      </c>
      <c r="M196" s="2">
        <v>0</v>
      </c>
      <c r="N196" s="2">
        <v>0</v>
      </c>
      <c r="O196" s="3">
        <v>0</v>
      </c>
      <c r="P196" s="3">
        <v>0</v>
      </c>
    </row>
    <row r="197" spans="1:16" x14ac:dyDescent="0.3">
      <c r="A197" s="8" t="s">
        <v>17</v>
      </c>
      <c r="B197" s="8" t="s">
        <v>73</v>
      </c>
      <c r="C197" s="2">
        <v>0</v>
      </c>
      <c r="D197" s="2">
        <v>0</v>
      </c>
      <c r="E197" s="2">
        <v>0</v>
      </c>
      <c r="F197" s="2">
        <v>0</v>
      </c>
      <c r="G197" s="2">
        <v>0</v>
      </c>
      <c r="H197" s="2">
        <v>0</v>
      </c>
      <c r="I197" s="2">
        <v>0</v>
      </c>
      <c r="J197" s="2">
        <v>0</v>
      </c>
      <c r="K197" s="2">
        <v>0</v>
      </c>
      <c r="L197" s="2">
        <v>0</v>
      </c>
      <c r="M197" s="2">
        <v>0</v>
      </c>
      <c r="N197" s="2">
        <v>0</v>
      </c>
      <c r="O197" s="3">
        <v>0</v>
      </c>
      <c r="P197" s="3">
        <v>0</v>
      </c>
    </row>
    <row r="198" spans="1:16" x14ac:dyDescent="0.3">
      <c r="A198" s="11" t="s">
        <v>18</v>
      </c>
      <c r="B198" s="11" t="s">
        <v>18</v>
      </c>
      <c r="C198" s="3">
        <v>-1.79244647906288E-2</v>
      </c>
      <c r="D198" s="3">
        <v>8.4145944371133308E-3</v>
      </c>
      <c r="E198" s="3">
        <v>6.3390095510009901E-3</v>
      </c>
      <c r="F198" s="3">
        <v>7.3461116271215099E-3</v>
      </c>
      <c r="G198" s="3">
        <v>3.3696563285834E-3</v>
      </c>
      <c r="H198" s="3">
        <v>3.9247464536933403E-2</v>
      </c>
      <c r="I198" s="3">
        <v>3.4437299035369802E-2</v>
      </c>
      <c r="J198" s="3">
        <v>3.5420098846787498E-2</v>
      </c>
      <c r="K198" s="3">
        <v>5.0149352306329803E-2</v>
      </c>
      <c r="L198" s="3">
        <v>3.67628140990824E-2</v>
      </c>
      <c r="M198" s="3">
        <v>4.2269832078749299E-2</v>
      </c>
      <c r="N198" s="3">
        <v>4.72354497354497E-2</v>
      </c>
      <c r="O198" s="3">
        <v>0.18837903964215499</v>
      </c>
      <c r="P198" s="3">
        <v>0.345484517861392</v>
      </c>
    </row>
    <row r="199" spans="1:16" x14ac:dyDescent="0.3">
      <c r="A199" s="15"/>
      <c r="B199" s="15"/>
    </row>
    <row r="200" spans="1:16" x14ac:dyDescent="0.3">
      <c r="A200" s="13" t="s">
        <v>42</v>
      </c>
      <c r="B200" s="15"/>
    </row>
    <row r="201" spans="1:16" x14ac:dyDescent="0.3">
      <c r="A201" s="14" t="s">
        <v>43</v>
      </c>
      <c r="B201" s="15"/>
    </row>
    <row r="202" spans="1:16" x14ac:dyDescent="0.3">
      <c r="A202" s="14" t="s">
        <v>44</v>
      </c>
      <c r="B202" s="15"/>
    </row>
    <row r="203" spans="1:16" x14ac:dyDescent="0.3">
      <c r="A203" s="14" t="s">
        <v>75</v>
      </c>
      <c r="B203" s="15"/>
    </row>
    <row r="204" spans="1:16" x14ac:dyDescent="0.3">
      <c r="A204" s="14" t="s">
        <v>188</v>
      </c>
      <c r="B204" s="15"/>
    </row>
    <row r="205" spans="1:16" x14ac:dyDescent="0.3">
      <c r="A205" s="14" t="s">
        <v>45</v>
      </c>
      <c r="B205" s="15"/>
    </row>
    <row r="206" spans="1:16" x14ac:dyDescent="0.3">
      <c r="A206" s="14" t="s">
        <v>46</v>
      </c>
      <c r="B206" s="15"/>
    </row>
    <row r="207" spans="1:16" x14ac:dyDescent="0.3">
      <c r="A207" s="14" t="s">
        <v>47</v>
      </c>
      <c r="B207" s="15"/>
    </row>
    <row r="208" spans="1:16"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72:O72"/>
    <mergeCell ref="C136:N13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192</v>
      </c>
      <c r="B1" s="15"/>
    </row>
    <row r="2" spans="1:15" ht="15.6" x14ac:dyDescent="0.3">
      <c r="A2" s="12" t="s">
        <v>187</v>
      </c>
      <c r="B2" s="15"/>
    </row>
    <row r="3" spans="1:15" ht="15.6" x14ac:dyDescent="0.3">
      <c r="A3" s="12" t="s">
        <v>35</v>
      </c>
      <c r="B3" s="15"/>
    </row>
    <row r="4" spans="1:15" ht="15.6" x14ac:dyDescent="0.3">
      <c r="A4" s="12" t="s">
        <v>79</v>
      </c>
      <c r="B4" s="15"/>
    </row>
    <row r="5" spans="1:15" x14ac:dyDescent="0.3">
      <c r="A5" s="15"/>
      <c r="B5" s="15"/>
    </row>
    <row r="6" spans="1:15" x14ac:dyDescent="0.3">
      <c r="A6" s="16" t="str">
        <f>HYPERLINK("#'Table of contents'!A59",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76</v>
      </c>
      <c r="C9" s="1">
        <v>39655</v>
      </c>
      <c r="D9" s="1">
        <v>40001</v>
      </c>
      <c r="E9" s="1">
        <v>41259</v>
      </c>
      <c r="F9" s="1">
        <v>41969</v>
      </c>
      <c r="G9" s="1">
        <v>42229</v>
      </c>
      <c r="H9" s="1">
        <v>41968</v>
      </c>
      <c r="I9" s="1">
        <v>42831</v>
      </c>
      <c r="J9" s="1">
        <v>43269</v>
      </c>
      <c r="K9" s="1">
        <v>43488</v>
      </c>
      <c r="L9" s="1">
        <v>44511</v>
      </c>
      <c r="M9" s="1">
        <v>44698</v>
      </c>
      <c r="N9" s="1">
        <v>45587</v>
      </c>
      <c r="O9" s="1">
        <v>47302</v>
      </c>
    </row>
    <row r="10" spans="1:15" x14ac:dyDescent="0.3">
      <c r="A10" s="7" t="s">
        <v>13</v>
      </c>
      <c r="B10" s="7" t="s">
        <v>77</v>
      </c>
      <c r="C10" s="1">
        <v>10012</v>
      </c>
      <c r="D10" s="1">
        <v>8580</v>
      </c>
      <c r="E10" s="1">
        <v>7744</v>
      </c>
      <c r="F10" s="1">
        <v>7527</v>
      </c>
      <c r="G10" s="1">
        <v>7591</v>
      </c>
      <c r="H10" s="1">
        <v>7951</v>
      </c>
      <c r="I10" s="1">
        <v>9256</v>
      </c>
      <c r="J10" s="1">
        <v>10641</v>
      </c>
      <c r="K10" s="1">
        <v>12420</v>
      </c>
      <c r="L10" s="1">
        <v>14371</v>
      </c>
      <c r="M10" s="1">
        <v>16359</v>
      </c>
      <c r="N10" s="1">
        <v>18420</v>
      </c>
      <c r="O10" s="1">
        <v>19424</v>
      </c>
    </row>
    <row r="11" spans="1:15" x14ac:dyDescent="0.3">
      <c r="A11" s="7" t="s">
        <v>14</v>
      </c>
      <c r="B11" s="7" t="s">
        <v>76</v>
      </c>
      <c r="C11" s="1">
        <v>1564</v>
      </c>
      <c r="D11" s="1">
        <v>1568</v>
      </c>
      <c r="E11" s="1">
        <v>1617</v>
      </c>
      <c r="F11" s="1">
        <v>1613</v>
      </c>
      <c r="G11" s="1">
        <v>1621</v>
      </c>
      <c r="H11" s="1">
        <v>1641</v>
      </c>
      <c r="I11" s="1">
        <v>1645</v>
      </c>
      <c r="J11" s="1">
        <v>1708</v>
      </c>
      <c r="K11" s="1">
        <v>1644</v>
      </c>
      <c r="L11" s="1">
        <v>1642</v>
      </c>
      <c r="M11" s="1">
        <v>1595</v>
      </c>
      <c r="N11" s="1">
        <v>1569</v>
      </c>
      <c r="O11" s="1">
        <v>1671</v>
      </c>
    </row>
    <row r="12" spans="1:15" x14ac:dyDescent="0.3">
      <c r="A12" s="7" t="s">
        <v>14</v>
      </c>
      <c r="B12" s="7" t="s">
        <v>77</v>
      </c>
      <c r="C12" s="1">
        <v>171</v>
      </c>
      <c r="D12" s="1">
        <v>127</v>
      </c>
      <c r="E12" s="1">
        <v>104</v>
      </c>
      <c r="F12" s="1">
        <v>89</v>
      </c>
      <c r="G12" s="1">
        <v>111</v>
      </c>
      <c r="H12" s="1">
        <v>129</v>
      </c>
      <c r="I12" s="1">
        <v>137</v>
      </c>
      <c r="J12" s="1">
        <v>172</v>
      </c>
      <c r="K12" s="1">
        <v>257</v>
      </c>
      <c r="L12" s="1">
        <v>270</v>
      </c>
      <c r="M12" s="1">
        <v>331</v>
      </c>
      <c r="N12" s="1">
        <v>326</v>
      </c>
      <c r="O12" s="1">
        <v>467</v>
      </c>
    </row>
    <row r="13" spans="1:15" x14ac:dyDescent="0.3">
      <c r="A13" s="7" t="s">
        <v>15</v>
      </c>
      <c r="B13" s="7" t="s">
        <v>76</v>
      </c>
      <c r="C13" s="1">
        <v>4666</v>
      </c>
      <c r="D13" s="1">
        <v>4799</v>
      </c>
      <c r="E13" s="1">
        <v>4949</v>
      </c>
      <c r="F13" s="1">
        <v>4990</v>
      </c>
      <c r="G13" s="1">
        <v>5123</v>
      </c>
      <c r="H13" s="1">
        <v>5166</v>
      </c>
      <c r="I13" s="1">
        <v>5217</v>
      </c>
      <c r="J13" s="1">
        <v>5254</v>
      </c>
      <c r="K13" s="1">
        <v>5222</v>
      </c>
      <c r="L13" s="1">
        <v>5327</v>
      </c>
      <c r="M13" s="1">
        <v>5429</v>
      </c>
      <c r="N13" s="1">
        <v>5335</v>
      </c>
      <c r="O13" s="1">
        <v>5577</v>
      </c>
    </row>
    <row r="14" spans="1:15" x14ac:dyDescent="0.3">
      <c r="A14" s="7" t="s">
        <v>15</v>
      </c>
      <c r="B14" s="7" t="s">
        <v>77</v>
      </c>
      <c r="C14" s="1">
        <v>807</v>
      </c>
      <c r="D14" s="1">
        <v>719</v>
      </c>
      <c r="E14" s="1">
        <v>642</v>
      </c>
      <c r="F14" s="1">
        <v>562</v>
      </c>
      <c r="G14" s="1">
        <v>527</v>
      </c>
      <c r="H14" s="1">
        <v>509</v>
      </c>
      <c r="I14" s="1">
        <v>525</v>
      </c>
      <c r="J14" s="1">
        <v>584</v>
      </c>
      <c r="K14" s="1">
        <v>698</v>
      </c>
      <c r="L14" s="1">
        <v>729</v>
      </c>
      <c r="M14" s="1">
        <v>887</v>
      </c>
      <c r="N14" s="1">
        <v>910</v>
      </c>
      <c r="O14" s="1">
        <v>1220</v>
      </c>
    </row>
    <row r="15" spans="1:15" x14ac:dyDescent="0.3">
      <c r="A15" s="7" t="s">
        <v>16</v>
      </c>
      <c r="B15" s="7" t="s">
        <v>76</v>
      </c>
      <c r="C15" s="1">
        <v>1836</v>
      </c>
      <c r="D15" s="1">
        <v>1951</v>
      </c>
      <c r="E15" s="1">
        <v>2000</v>
      </c>
      <c r="F15" s="1">
        <v>2001</v>
      </c>
      <c r="G15" s="1">
        <v>2041</v>
      </c>
      <c r="H15" s="1">
        <v>2085</v>
      </c>
      <c r="I15" s="1">
        <v>2139</v>
      </c>
      <c r="J15" s="1">
        <v>2174</v>
      </c>
      <c r="K15" s="1">
        <v>2242</v>
      </c>
      <c r="L15" s="1">
        <v>2297</v>
      </c>
      <c r="M15" s="1">
        <v>2328</v>
      </c>
      <c r="N15" s="1">
        <v>2431</v>
      </c>
      <c r="O15" s="1">
        <v>2489</v>
      </c>
    </row>
    <row r="16" spans="1:15" x14ac:dyDescent="0.3">
      <c r="A16" s="7" t="s">
        <v>16</v>
      </c>
      <c r="B16" s="7" t="s">
        <v>77</v>
      </c>
      <c r="C16" s="1">
        <v>613</v>
      </c>
      <c r="D16" s="1">
        <v>535</v>
      </c>
      <c r="E16" s="1">
        <v>454</v>
      </c>
      <c r="F16" s="1">
        <v>400</v>
      </c>
      <c r="G16" s="1">
        <v>335</v>
      </c>
      <c r="H16" s="1">
        <v>331</v>
      </c>
      <c r="I16" s="1">
        <v>373</v>
      </c>
      <c r="J16" s="1">
        <v>462</v>
      </c>
      <c r="K16" s="1">
        <v>562</v>
      </c>
      <c r="L16" s="1">
        <v>720</v>
      </c>
      <c r="M16" s="1">
        <v>807</v>
      </c>
      <c r="N16" s="1">
        <v>917</v>
      </c>
      <c r="O16" s="1">
        <v>876</v>
      </c>
    </row>
    <row r="17" spans="1:15" x14ac:dyDescent="0.3">
      <c r="A17" s="7" t="s">
        <v>17</v>
      </c>
      <c r="B17" s="7" t="s">
        <v>76</v>
      </c>
      <c r="C17" s="1">
        <v>74</v>
      </c>
      <c r="D17" s="1">
        <v>61</v>
      </c>
      <c r="E17" s="1">
        <v>64</v>
      </c>
      <c r="F17" s="1">
        <v>58</v>
      </c>
      <c r="G17" s="1">
        <v>65</v>
      </c>
      <c r="H17" s="1">
        <v>65</v>
      </c>
      <c r="I17" s="1">
        <v>65</v>
      </c>
      <c r="J17" s="1">
        <v>64</v>
      </c>
      <c r="K17" s="1">
        <v>66</v>
      </c>
      <c r="L17" s="1">
        <v>68</v>
      </c>
      <c r="M17" s="1">
        <v>73</v>
      </c>
      <c r="N17" s="1">
        <v>86</v>
      </c>
      <c r="O17" s="1">
        <v>105</v>
      </c>
    </row>
    <row r="18" spans="1:15" x14ac:dyDescent="0.3">
      <c r="A18" s="7" t="s">
        <v>17</v>
      </c>
      <c r="B18" s="7" t="s">
        <v>77</v>
      </c>
      <c r="C18" s="1">
        <v>18</v>
      </c>
      <c r="D18" s="1">
        <v>10</v>
      </c>
      <c r="E18" s="1">
        <v>9</v>
      </c>
      <c r="F18" s="1">
        <v>6</v>
      </c>
      <c r="G18" s="1">
        <v>7</v>
      </c>
      <c r="H18" s="1">
        <v>6</v>
      </c>
      <c r="I18" s="1">
        <v>12</v>
      </c>
      <c r="J18" s="1">
        <v>14</v>
      </c>
      <c r="K18" s="1">
        <v>22</v>
      </c>
      <c r="L18" s="1">
        <v>27</v>
      </c>
      <c r="M18" s="1">
        <v>27</v>
      </c>
      <c r="N18" s="1">
        <v>19</v>
      </c>
      <c r="O18" s="1">
        <v>40</v>
      </c>
    </row>
    <row r="19" spans="1:15" x14ac:dyDescent="0.3">
      <c r="A19" s="10" t="s">
        <v>18</v>
      </c>
      <c r="B19" s="10" t="s">
        <v>18</v>
      </c>
      <c r="C19" s="5">
        <v>59416</v>
      </c>
      <c r="D19" s="5">
        <v>58351</v>
      </c>
      <c r="E19" s="5">
        <v>58842</v>
      </c>
      <c r="F19" s="5">
        <v>59215</v>
      </c>
      <c r="G19" s="5">
        <v>59650</v>
      </c>
      <c r="H19" s="5">
        <v>59851</v>
      </c>
      <c r="I19" s="5">
        <v>62200</v>
      </c>
      <c r="J19" s="5">
        <v>64342</v>
      </c>
      <c r="K19" s="5">
        <v>66621</v>
      </c>
      <c r="L19" s="5">
        <v>69962</v>
      </c>
      <c r="M19" s="5">
        <v>72534</v>
      </c>
      <c r="N19" s="5">
        <v>75600</v>
      </c>
      <c r="O19" s="5">
        <v>79171</v>
      </c>
    </row>
    <row r="20" spans="1:15" x14ac:dyDescent="0.3">
      <c r="A20" s="15"/>
      <c r="B20" s="15"/>
    </row>
    <row r="21" spans="1:15" x14ac:dyDescent="0.3">
      <c r="A21" s="15"/>
      <c r="B21" s="15"/>
    </row>
    <row r="22" spans="1:15" x14ac:dyDescent="0.3">
      <c r="A22" s="15"/>
      <c r="B22" s="15"/>
      <c r="C22" s="18" t="s">
        <v>37</v>
      </c>
      <c r="D22" s="19"/>
      <c r="E22" s="19"/>
      <c r="F22" s="19"/>
      <c r="G22" s="19"/>
      <c r="H22" s="19"/>
      <c r="I22" s="19"/>
      <c r="J22" s="19"/>
      <c r="K22" s="19"/>
      <c r="L22" s="19"/>
      <c r="M22" s="19"/>
      <c r="N22" s="19"/>
      <c r="O22" s="19"/>
    </row>
    <row r="23" spans="1:15" x14ac:dyDescent="0.3">
      <c r="A23" s="9" t="s">
        <v>41</v>
      </c>
      <c r="B23" s="9" t="s">
        <v>41</v>
      </c>
      <c r="C23" s="4" t="s">
        <v>0</v>
      </c>
      <c r="D23" s="4" t="s">
        <v>1</v>
      </c>
      <c r="E23" s="4" t="s">
        <v>2</v>
      </c>
      <c r="F23" s="4" t="s">
        <v>3</v>
      </c>
      <c r="G23" s="4" t="s">
        <v>4</v>
      </c>
      <c r="H23" s="4" t="s">
        <v>5</v>
      </c>
      <c r="I23" s="4" t="s">
        <v>6</v>
      </c>
      <c r="J23" s="4" t="s">
        <v>7</v>
      </c>
      <c r="K23" s="4" t="s">
        <v>8</v>
      </c>
      <c r="L23" s="4" t="s">
        <v>9</v>
      </c>
      <c r="M23" s="4" t="s">
        <v>10</v>
      </c>
      <c r="N23" s="4" t="s">
        <v>11</v>
      </c>
      <c r="O23" s="4" t="s">
        <v>12</v>
      </c>
    </row>
    <row r="24" spans="1:15" x14ac:dyDescent="0.3">
      <c r="A24" s="8" t="s">
        <v>13</v>
      </c>
      <c r="B24" s="8" t="s">
        <v>76</v>
      </c>
      <c r="C24" s="2">
        <v>0.79841746028550098</v>
      </c>
      <c r="D24" s="2">
        <v>0.82338774417982297</v>
      </c>
      <c r="E24" s="2">
        <v>0.84196885904944596</v>
      </c>
      <c r="F24" s="2">
        <v>0.84792710522062398</v>
      </c>
      <c r="G24" s="2">
        <v>0.84763147330389399</v>
      </c>
      <c r="H24" s="2">
        <v>0.84072196959073697</v>
      </c>
      <c r="I24" s="2">
        <v>0.82229731026935704</v>
      </c>
      <c r="J24" s="2">
        <v>0.80261547022815805</v>
      </c>
      <c r="K24" s="2">
        <v>0.77784932388924699</v>
      </c>
      <c r="L24" s="2">
        <v>0.75593560001358695</v>
      </c>
      <c r="M24" s="2">
        <v>0.73207003292005801</v>
      </c>
      <c r="N24" s="2">
        <v>0.71221897604949502</v>
      </c>
      <c r="O24" s="2">
        <v>0.70889907981896105</v>
      </c>
    </row>
    <row r="25" spans="1:15" x14ac:dyDescent="0.3">
      <c r="A25" s="8" t="s">
        <v>13</v>
      </c>
      <c r="B25" s="8" t="s">
        <v>77</v>
      </c>
      <c r="C25" s="2">
        <v>0.20158253971449899</v>
      </c>
      <c r="D25" s="2">
        <v>0.17661225582017701</v>
      </c>
      <c r="E25" s="2">
        <v>0.15803114095055401</v>
      </c>
      <c r="F25" s="2">
        <v>0.15207289477937599</v>
      </c>
      <c r="G25" s="2">
        <v>0.15236852669610601</v>
      </c>
      <c r="H25" s="2">
        <v>0.159278030409263</v>
      </c>
      <c r="I25" s="2">
        <v>0.17770268973064299</v>
      </c>
      <c r="J25" s="2">
        <v>0.19738452977184201</v>
      </c>
      <c r="K25" s="2">
        <v>0.22215067611075301</v>
      </c>
      <c r="L25" s="2">
        <v>0.24406439998641299</v>
      </c>
      <c r="M25" s="2">
        <v>0.26792996707994199</v>
      </c>
      <c r="N25" s="2">
        <v>0.28778102395050498</v>
      </c>
      <c r="O25" s="2">
        <v>0.291100920181039</v>
      </c>
    </row>
    <row r="26" spans="1:15" x14ac:dyDescent="0.3">
      <c r="A26" s="8" t="s">
        <v>14</v>
      </c>
      <c r="B26" s="8" t="s">
        <v>76</v>
      </c>
      <c r="C26" s="2">
        <v>0.901440922190202</v>
      </c>
      <c r="D26" s="2">
        <v>0.92507374631268402</v>
      </c>
      <c r="E26" s="2">
        <v>0.93957001743172597</v>
      </c>
      <c r="F26" s="2">
        <v>0.94770857814336096</v>
      </c>
      <c r="G26" s="2">
        <v>0.93591224018475705</v>
      </c>
      <c r="H26" s="2">
        <v>0.92711864406779698</v>
      </c>
      <c r="I26" s="2">
        <v>0.92312008978675597</v>
      </c>
      <c r="J26" s="2">
        <v>0.90851063829787204</v>
      </c>
      <c r="K26" s="2">
        <v>0.86480799579168899</v>
      </c>
      <c r="L26" s="2">
        <v>0.85878661087866104</v>
      </c>
      <c r="M26" s="2">
        <v>0.82814122533748702</v>
      </c>
      <c r="N26" s="2">
        <v>0.82796833773087097</v>
      </c>
      <c r="O26" s="2">
        <v>0.78157156220767099</v>
      </c>
    </row>
    <row r="27" spans="1:15" x14ac:dyDescent="0.3">
      <c r="A27" s="8" t="s">
        <v>14</v>
      </c>
      <c r="B27" s="8" t="s">
        <v>77</v>
      </c>
      <c r="C27" s="2">
        <v>9.8559077809798307E-2</v>
      </c>
      <c r="D27" s="2">
        <v>7.4926253687315605E-2</v>
      </c>
      <c r="E27" s="2">
        <v>6.0429982568274303E-2</v>
      </c>
      <c r="F27" s="2">
        <v>5.2291421856639299E-2</v>
      </c>
      <c r="G27" s="2">
        <v>6.4087759815242507E-2</v>
      </c>
      <c r="H27" s="2">
        <v>7.2881355932203407E-2</v>
      </c>
      <c r="I27" s="2">
        <v>7.6879910213243502E-2</v>
      </c>
      <c r="J27" s="2">
        <v>9.1489361702127694E-2</v>
      </c>
      <c r="K27" s="2">
        <v>0.13519200420831101</v>
      </c>
      <c r="L27" s="2">
        <v>0.14121338912133899</v>
      </c>
      <c r="M27" s="2">
        <v>0.17185877466251301</v>
      </c>
      <c r="N27" s="2">
        <v>0.172031662269129</v>
      </c>
      <c r="O27" s="2">
        <v>0.21842843779232901</v>
      </c>
    </row>
    <row r="28" spans="1:15" x14ac:dyDescent="0.3">
      <c r="A28" s="8" t="s">
        <v>15</v>
      </c>
      <c r="B28" s="8" t="s">
        <v>76</v>
      </c>
      <c r="C28" s="2">
        <v>0.85254887630184495</v>
      </c>
      <c r="D28" s="2">
        <v>0.86969916636462496</v>
      </c>
      <c r="E28" s="2">
        <v>0.88517259881953103</v>
      </c>
      <c r="F28" s="2">
        <v>0.898775216138329</v>
      </c>
      <c r="G28" s="2">
        <v>0.90672566371681396</v>
      </c>
      <c r="H28" s="2">
        <v>0.91030837004405296</v>
      </c>
      <c r="I28" s="2">
        <v>0.90856844305120199</v>
      </c>
      <c r="J28" s="2">
        <v>0.89996574169235999</v>
      </c>
      <c r="K28" s="2">
        <v>0.88209459459459505</v>
      </c>
      <c r="L28" s="2">
        <v>0.87962351387054205</v>
      </c>
      <c r="M28" s="2">
        <v>0.85956301456618101</v>
      </c>
      <c r="N28" s="2">
        <v>0.85428342674139301</v>
      </c>
      <c r="O28" s="2">
        <v>0.82050904810946002</v>
      </c>
    </row>
    <row r="29" spans="1:15" x14ac:dyDescent="0.3">
      <c r="A29" s="8" t="s">
        <v>15</v>
      </c>
      <c r="B29" s="8" t="s">
        <v>77</v>
      </c>
      <c r="C29" s="2">
        <v>0.147451123698155</v>
      </c>
      <c r="D29" s="2">
        <v>0.13030083363537501</v>
      </c>
      <c r="E29" s="2">
        <v>0.114827401180469</v>
      </c>
      <c r="F29" s="2">
        <v>0.101224783861671</v>
      </c>
      <c r="G29" s="2">
        <v>9.3274336283185794E-2</v>
      </c>
      <c r="H29" s="2">
        <v>8.9691629955947094E-2</v>
      </c>
      <c r="I29" s="2">
        <v>9.1431556948798301E-2</v>
      </c>
      <c r="J29" s="2">
        <v>0.10003425830764</v>
      </c>
      <c r="K29" s="2">
        <v>0.11790540540540501</v>
      </c>
      <c r="L29" s="2">
        <v>0.120376486129458</v>
      </c>
      <c r="M29" s="2">
        <v>0.14043698543381899</v>
      </c>
      <c r="N29" s="2">
        <v>0.14571657325860701</v>
      </c>
      <c r="O29" s="2">
        <v>0.17949095189054001</v>
      </c>
    </row>
    <row r="30" spans="1:15" x14ac:dyDescent="0.3">
      <c r="A30" s="8" t="s">
        <v>16</v>
      </c>
      <c r="B30" s="8" t="s">
        <v>76</v>
      </c>
      <c r="C30" s="2">
        <v>0.74969375255206205</v>
      </c>
      <c r="D30" s="2">
        <v>0.78479485116653303</v>
      </c>
      <c r="E30" s="2">
        <v>0.81499592502037499</v>
      </c>
      <c r="F30" s="2">
        <v>0.83340274885464405</v>
      </c>
      <c r="G30" s="2">
        <v>0.859006734006734</v>
      </c>
      <c r="H30" s="2">
        <v>0.86299668874172197</v>
      </c>
      <c r="I30" s="2">
        <v>0.85151273885350298</v>
      </c>
      <c r="J30" s="2">
        <v>0.82473444613050095</v>
      </c>
      <c r="K30" s="2">
        <v>0.79957203994293902</v>
      </c>
      <c r="L30" s="2">
        <v>0.761352336758369</v>
      </c>
      <c r="M30" s="2">
        <v>0.74258373205741601</v>
      </c>
      <c r="N30" s="2">
        <v>0.72610513739546001</v>
      </c>
      <c r="O30" s="2">
        <v>0.73967310549777099</v>
      </c>
    </row>
    <row r="31" spans="1:15" x14ac:dyDescent="0.3">
      <c r="A31" s="8" t="s">
        <v>16</v>
      </c>
      <c r="B31" s="8" t="s">
        <v>77</v>
      </c>
      <c r="C31" s="2">
        <v>0.250306247447938</v>
      </c>
      <c r="D31" s="2">
        <v>0.215205148833467</v>
      </c>
      <c r="E31" s="2">
        <v>0.18500407497962501</v>
      </c>
      <c r="F31" s="2">
        <v>0.16659725114535601</v>
      </c>
      <c r="G31" s="2">
        <v>0.140993265993266</v>
      </c>
      <c r="H31" s="2">
        <v>0.137003311258278</v>
      </c>
      <c r="I31" s="2">
        <v>0.14848726114649699</v>
      </c>
      <c r="J31" s="2">
        <v>0.17526555386949899</v>
      </c>
      <c r="K31" s="2">
        <v>0.20042796005706101</v>
      </c>
      <c r="L31" s="2">
        <v>0.238647663241631</v>
      </c>
      <c r="M31" s="2">
        <v>0.25741626794258399</v>
      </c>
      <c r="N31" s="2">
        <v>0.27389486260453999</v>
      </c>
      <c r="O31" s="2">
        <v>0.26032689450222901</v>
      </c>
    </row>
    <row r="32" spans="1:15" x14ac:dyDescent="0.3">
      <c r="A32" s="8" t="s">
        <v>17</v>
      </c>
      <c r="B32" s="8" t="s">
        <v>76</v>
      </c>
      <c r="C32" s="2">
        <v>0.80434782608695699</v>
      </c>
      <c r="D32" s="2">
        <v>0.85915492957746498</v>
      </c>
      <c r="E32" s="2">
        <v>0.87671232876712302</v>
      </c>
      <c r="F32" s="2">
        <v>0.90625</v>
      </c>
      <c r="G32" s="2">
        <v>0.90277777777777801</v>
      </c>
      <c r="H32" s="2">
        <v>0.91549295774647899</v>
      </c>
      <c r="I32" s="2">
        <v>0.84415584415584399</v>
      </c>
      <c r="J32" s="2">
        <v>0.82051282051282004</v>
      </c>
      <c r="K32" s="2">
        <v>0.75</v>
      </c>
      <c r="L32" s="2">
        <v>0.71578947368421098</v>
      </c>
      <c r="M32" s="2">
        <v>0.73</v>
      </c>
      <c r="N32" s="2">
        <v>0.81904761904761902</v>
      </c>
      <c r="O32" s="2">
        <v>0.72413793103448298</v>
      </c>
    </row>
    <row r="33" spans="1:16" x14ac:dyDescent="0.3">
      <c r="A33" s="8" t="s">
        <v>17</v>
      </c>
      <c r="B33" s="8" t="s">
        <v>77</v>
      </c>
      <c r="C33" s="2">
        <v>0.19565217391304299</v>
      </c>
      <c r="D33" s="2">
        <v>0.140845070422535</v>
      </c>
      <c r="E33" s="2">
        <v>0.123287671232877</v>
      </c>
      <c r="F33" s="2">
        <v>9.375E-2</v>
      </c>
      <c r="G33" s="2">
        <v>9.7222222222222196E-2</v>
      </c>
      <c r="H33" s="2">
        <v>8.4507042253521097E-2</v>
      </c>
      <c r="I33" s="2">
        <v>0.15584415584415601</v>
      </c>
      <c r="J33" s="2">
        <v>0.17948717948717899</v>
      </c>
      <c r="K33" s="2">
        <v>0.25</v>
      </c>
      <c r="L33" s="2">
        <v>0.28421052631578902</v>
      </c>
      <c r="M33" s="2">
        <v>0.27</v>
      </c>
      <c r="N33" s="2">
        <v>0.180952380952381</v>
      </c>
      <c r="O33" s="2">
        <v>0.27586206896551702</v>
      </c>
    </row>
    <row r="34" spans="1:16" x14ac:dyDescent="0.3">
      <c r="A34" s="15"/>
      <c r="B34" s="15"/>
    </row>
    <row r="35" spans="1:16" x14ac:dyDescent="0.3">
      <c r="A35" s="15"/>
      <c r="B35" s="15"/>
    </row>
    <row r="36" spans="1:16" x14ac:dyDescent="0.3">
      <c r="A36" s="15"/>
      <c r="B36" s="13"/>
      <c r="C36" s="18" t="s">
        <v>38</v>
      </c>
      <c r="D36" s="18"/>
      <c r="E36" s="18"/>
      <c r="F36" s="18"/>
      <c r="G36" s="18"/>
      <c r="H36" s="18"/>
      <c r="I36" s="18"/>
      <c r="J36" s="18"/>
      <c r="K36" s="18"/>
      <c r="L36" s="18"/>
      <c r="M36" s="18"/>
      <c r="N36" s="18"/>
      <c r="O36" s="6" t="s">
        <v>39</v>
      </c>
      <c r="P36" s="6" t="s">
        <v>40</v>
      </c>
    </row>
    <row r="37" spans="1:16" x14ac:dyDescent="0.3">
      <c r="A37" s="9" t="s">
        <v>41</v>
      </c>
      <c r="B37" s="9" t="s">
        <v>41</v>
      </c>
      <c r="C37" s="4" t="s">
        <v>19</v>
      </c>
      <c r="D37" s="4" t="s">
        <v>20</v>
      </c>
      <c r="E37" s="4" t="s">
        <v>21</v>
      </c>
      <c r="F37" s="4" t="s">
        <v>22</v>
      </c>
      <c r="G37" s="4" t="s">
        <v>23</v>
      </c>
      <c r="H37" s="4" t="s">
        <v>24</v>
      </c>
      <c r="I37" s="4" t="s">
        <v>25</v>
      </c>
      <c r="J37" s="4" t="s">
        <v>26</v>
      </c>
      <c r="K37" s="4" t="s">
        <v>27</v>
      </c>
      <c r="L37" s="4" t="s">
        <v>28</v>
      </c>
      <c r="M37" s="4" t="s">
        <v>29</v>
      </c>
      <c r="N37" s="4" t="s">
        <v>30</v>
      </c>
      <c r="O37" s="4" t="s">
        <v>31</v>
      </c>
      <c r="P37" s="4" t="s">
        <v>32</v>
      </c>
    </row>
    <row r="38" spans="1:16" x14ac:dyDescent="0.3">
      <c r="A38" s="8" t="s">
        <v>13</v>
      </c>
      <c r="B38" s="8" t="s">
        <v>76</v>
      </c>
      <c r="C38" s="2">
        <v>8.7252553271970693E-3</v>
      </c>
      <c r="D38" s="2">
        <v>3.1449213769655801E-2</v>
      </c>
      <c r="E38" s="2">
        <v>1.7208366659395499E-2</v>
      </c>
      <c r="F38" s="2">
        <v>6.1950487264409403E-3</v>
      </c>
      <c r="G38" s="2">
        <v>-6.1805868005399096E-3</v>
      </c>
      <c r="H38" s="2">
        <v>2.0563286313381599E-2</v>
      </c>
      <c r="I38" s="2">
        <v>1.02262380051832E-2</v>
      </c>
      <c r="J38" s="2">
        <v>5.0613603272550798E-3</v>
      </c>
      <c r="K38" s="2">
        <v>2.3523730684326699E-2</v>
      </c>
      <c r="L38" s="2">
        <v>4.2012086899867402E-3</v>
      </c>
      <c r="M38" s="2">
        <v>1.98890330663564E-2</v>
      </c>
      <c r="N38" s="2">
        <v>3.7620374229495303E-2</v>
      </c>
      <c r="O38" s="3">
        <v>8.7702354672553301E-2</v>
      </c>
      <c r="P38" s="3">
        <v>0.14646501369398199</v>
      </c>
    </row>
    <row r="39" spans="1:16" x14ac:dyDescent="0.3">
      <c r="A39" s="8" t="s">
        <v>13</v>
      </c>
      <c r="B39" s="8" t="s">
        <v>77</v>
      </c>
      <c r="C39" s="2">
        <v>-0.143028365960847</v>
      </c>
      <c r="D39" s="2">
        <v>-9.7435897435897395E-2</v>
      </c>
      <c r="E39" s="2">
        <v>-2.8021694214875999E-2</v>
      </c>
      <c r="F39" s="2">
        <v>8.5027235286302596E-3</v>
      </c>
      <c r="G39" s="2">
        <v>4.7424581741536E-2</v>
      </c>
      <c r="H39" s="2">
        <v>0.164130298075714</v>
      </c>
      <c r="I39" s="2">
        <v>0.14963267070008601</v>
      </c>
      <c r="J39" s="2">
        <v>0.167183535382013</v>
      </c>
      <c r="K39" s="2">
        <v>0.15708534621578099</v>
      </c>
      <c r="L39" s="2">
        <v>0.13833414515343401</v>
      </c>
      <c r="M39" s="2">
        <v>0.12598569594718501</v>
      </c>
      <c r="N39" s="2">
        <v>5.4505971769815399E-2</v>
      </c>
      <c r="O39" s="3">
        <v>0.56392914653784199</v>
      </c>
      <c r="P39" s="3">
        <v>1.50826446280992</v>
      </c>
    </row>
    <row r="40" spans="1:16" x14ac:dyDescent="0.3">
      <c r="A40" s="8" t="s">
        <v>14</v>
      </c>
      <c r="B40" s="8" t="s">
        <v>76</v>
      </c>
      <c r="C40" s="2">
        <v>2.55754475703325E-3</v>
      </c>
      <c r="D40" s="2">
        <v>3.125E-2</v>
      </c>
      <c r="E40" s="2">
        <v>-2.4737167594310501E-3</v>
      </c>
      <c r="F40" s="2">
        <v>4.9597024178549302E-3</v>
      </c>
      <c r="G40" s="2">
        <v>1.23380629241209E-2</v>
      </c>
      <c r="H40" s="2">
        <v>2.4375380865326E-3</v>
      </c>
      <c r="I40" s="2">
        <v>3.8297872340425497E-2</v>
      </c>
      <c r="J40" s="2">
        <v>-3.7470725995316201E-2</v>
      </c>
      <c r="K40" s="2">
        <v>-1.2165450121654499E-3</v>
      </c>
      <c r="L40" s="2">
        <v>-2.8623629719853799E-2</v>
      </c>
      <c r="M40" s="2">
        <v>-1.6300940438871502E-2</v>
      </c>
      <c r="N40" s="2">
        <v>6.5009560229445498E-2</v>
      </c>
      <c r="O40" s="3">
        <v>1.6423357664233602E-2</v>
      </c>
      <c r="P40" s="3">
        <v>3.3395176252319102E-2</v>
      </c>
    </row>
    <row r="41" spans="1:16" x14ac:dyDescent="0.3">
      <c r="A41" s="8" t="s">
        <v>14</v>
      </c>
      <c r="B41" s="8" t="s">
        <v>77</v>
      </c>
      <c r="C41" s="2">
        <v>-0.25730994152046799</v>
      </c>
      <c r="D41" s="2">
        <v>-0.181102362204724</v>
      </c>
      <c r="E41" s="2">
        <v>-0.144230769230769</v>
      </c>
      <c r="F41" s="2">
        <v>0.24719101123595499</v>
      </c>
      <c r="G41" s="2">
        <v>0.162162162162162</v>
      </c>
      <c r="H41" s="2">
        <v>6.2015503875968998E-2</v>
      </c>
      <c r="I41" s="2">
        <v>0.25547445255474499</v>
      </c>
      <c r="J41" s="2">
        <v>0.49418604651162801</v>
      </c>
      <c r="K41" s="2">
        <v>5.0583657587548597E-2</v>
      </c>
      <c r="L41" s="2">
        <v>0.225925925925926</v>
      </c>
      <c r="M41" s="2">
        <v>-1.51057401812689E-2</v>
      </c>
      <c r="N41" s="2">
        <v>0.432515337423313</v>
      </c>
      <c r="O41" s="3">
        <v>0.81712062256809304</v>
      </c>
      <c r="P41" s="3">
        <v>3.4903846153846199</v>
      </c>
    </row>
    <row r="42" spans="1:16" x14ac:dyDescent="0.3">
      <c r="A42" s="8" t="s">
        <v>15</v>
      </c>
      <c r="B42" s="8" t="s">
        <v>76</v>
      </c>
      <c r="C42" s="2">
        <v>2.85040720102872E-2</v>
      </c>
      <c r="D42" s="2">
        <v>3.1256511773286103E-2</v>
      </c>
      <c r="E42" s="2">
        <v>8.2845019195797107E-3</v>
      </c>
      <c r="F42" s="2">
        <v>2.6653306613226499E-2</v>
      </c>
      <c r="G42" s="2">
        <v>8.3935194222135492E-3</v>
      </c>
      <c r="H42" s="2">
        <v>9.8722415795586497E-3</v>
      </c>
      <c r="I42" s="2">
        <v>7.09219858156028E-3</v>
      </c>
      <c r="J42" s="2">
        <v>-6.0905976398934096E-3</v>
      </c>
      <c r="K42" s="2">
        <v>2.0107238605898099E-2</v>
      </c>
      <c r="L42" s="2">
        <v>1.9147737938802301E-2</v>
      </c>
      <c r="M42" s="2">
        <v>-1.7314422545588501E-2</v>
      </c>
      <c r="N42" s="2">
        <v>4.5360824742267998E-2</v>
      </c>
      <c r="O42" s="3">
        <v>6.7981616238988907E-2</v>
      </c>
      <c r="P42" s="3">
        <v>0.12689432208526999</v>
      </c>
    </row>
    <row r="43" spans="1:16" x14ac:dyDescent="0.3">
      <c r="A43" s="8" t="s">
        <v>15</v>
      </c>
      <c r="B43" s="8" t="s">
        <v>77</v>
      </c>
      <c r="C43" s="2">
        <v>-0.1090458488228</v>
      </c>
      <c r="D43" s="2">
        <v>-0.107093184979138</v>
      </c>
      <c r="E43" s="2">
        <v>-0.124610591900312</v>
      </c>
      <c r="F43" s="2">
        <v>-6.2277580071174399E-2</v>
      </c>
      <c r="G43" s="2">
        <v>-3.4155597722960201E-2</v>
      </c>
      <c r="H43" s="2">
        <v>3.1434184675835003E-2</v>
      </c>
      <c r="I43" s="2">
        <v>0.112380952380952</v>
      </c>
      <c r="J43" s="2">
        <v>0.19520547945205499</v>
      </c>
      <c r="K43" s="2">
        <v>4.44126074498567E-2</v>
      </c>
      <c r="L43" s="2">
        <v>0.216735253772291</v>
      </c>
      <c r="M43" s="2">
        <v>2.5930101465614398E-2</v>
      </c>
      <c r="N43" s="2">
        <v>0.340659340659341</v>
      </c>
      <c r="O43" s="3">
        <v>0.74785100286532902</v>
      </c>
      <c r="P43" s="3">
        <v>0.90031152647975099</v>
      </c>
    </row>
    <row r="44" spans="1:16" x14ac:dyDescent="0.3">
      <c r="A44" s="8" t="s">
        <v>16</v>
      </c>
      <c r="B44" s="8" t="s">
        <v>76</v>
      </c>
      <c r="C44" s="2">
        <v>6.2636165577342001E-2</v>
      </c>
      <c r="D44" s="2">
        <v>2.51153254741158E-2</v>
      </c>
      <c r="E44" s="2">
        <v>5.0000000000000001E-4</v>
      </c>
      <c r="F44" s="2">
        <v>1.9990004997501299E-2</v>
      </c>
      <c r="G44" s="2">
        <v>2.1558059774620299E-2</v>
      </c>
      <c r="H44" s="2">
        <v>2.5899280575539599E-2</v>
      </c>
      <c r="I44" s="2">
        <v>1.6362786348761101E-2</v>
      </c>
      <c r="J44" s="2">
        <v>3.1278748850046001E-2</v>
      </c>
      <c r="K44" s="2">
        <v>2.45316681534344E-2</v>
      </c>
      <c r="L44" s="2">
        <v>1.3495864170657399E-2</v>
      </c>
      <c r="M44" s="2">
        <v>4.42439862542955E-2</v>
      </c>
      <c r="N44" s="2">
        <v>2.3858494446729699E-2</v>
      </c>
      <c r="O44" s="3">
        <v>0.110169491525424</v>
      </c>
      <c r="P44" s="3">
        <v>0.2445</v>
      </c>
    </row>
    <row r="45" spans="1:16" x14ac:dyDescent="0.3">
      <c r="A45" s="8" t="s">
        <v>16</v>
      </c>
      <c r="B45" s="8" t="s">
        <v>77</v>
      </c>
      <c r="C45" s="2">
        <v>-0.127243066884176</v>
      </c>
      <c r="D45" s="2">
        <v>-0.15140186915887899</v>
      </c>
      <c r="E45" s="2">
        <v>-0.11894273127753301</v>
      </c>
      <c r="F45" s="2">
        <v>-0.16250000000000001</v>
      </c>
      <c r="G45" s="2">
        <v>-1.1940298507462701E-2</v>
      </c>
      <c r="H45" s="2">
        <v>0.126888217522659</v>
      </c>
      <c r="I45" s="2">
        <v>0.238605898123324</v>
      </c>
      <c r="J45" s="2">
        <v>0.216450216450216</v>
      </c>
      <c r="K45" s="2">
        <v>0.28113879003558701</v>
      </c>
      <c r="L45" s="2">
        <v>0.120833333333333</v>
      </c>
      <c r="M45" s="2">
        <v>0.13630731102850099</v>
      </c>
      <c r="N45" s="2">
        <v>-4.4711014176662997E-2</v>
      </c>
      <c r="O45" s="3">
        <v>0.55871886120996395</v>
      </c>
      <c r="P45" s="3">
        <v>0.92951541850220298</v>
      </c>
    </row>
    <row r="46" spans="1:16" x14ac:dyDescent="0.3">
      <c r="A46" s="8" t="s">
        <v>17</v>
      </c>
      <c r="B46" s="8" t="s">
        <v>76</v>
      </c>
      <c r="C46" s="2">
        <v>-0.17567567567567599</v>
      </c>
      <c r="D46" s="2">
        <v>4.91803278688525E-2</v>
      </c>
      <c r="E46" s="2">
        <v>-9.375E-2</v>
      </c>
      <c r="F46" s="2">
        <v>0.12068965517241401</v>
      </c>
      <c r="G46" s="2">
        <v>0</v>
      </c>
      <c r="H46" s="2">
        <v>0</v>
      </c>
      <c r="I46" s="2">
        <v>-1.5384615384615399E-2</v>
      </c>
      <c r="J46" s="2">
        <v>3.125E-2</v>
      </c>
      <c r="K46" s="2">
        <v>3.03030303030303E-2</v>
      </c>
      <c r="L46" s="2">
        <v>7.3529411764705899E-2</v>
      </c>
      <c r="M46" s="2">
        <v>0.17808219178082199</v>
      </c>
      <c r="N46" s="2">
        <v>0.22093023255814001</v>
      </c>
      <c r="O46" s="3">
        <v>0.59090909090909105</v>
      </c>
      <c r="P46" s="3">
        <v>0.640625</v>
      </c>
    </row>
    <row r="47" spans="1:16" x14ac:dyDescent="0.3">
      <c r="A47" s="8" t="s">
        <v>17</v>
      </c>
      <c r="B47" s="8" t="s">
        <v>77</v>
      </c>
      <c r="C47" s="2">
        <v>-0.44444444444444398</v>
      </c>
      <c r="D47" s="2">
        <v>-0.1</v>
      </c>
      <c r="E47" s="2">
        <v>-0.33333333333333298</v>
      </c>
      <c r="F47" s="2">
        <v>0.16666666666666699</v>
      </c>
      <c r="G47" s="2">
        <v>-0.14285714285714299</v>
      </c>
      <c r="H47" s="2">
        <v>1</v>
      </c>
      <c r="I47" s="2">
        <v>0.16666666666666699</v>
      </c>
      <c r="J47" s="2">
        <v>0.57142857142857095</v>
      </c>
      <c r="K47" s="2">
        <v>0.22727272727272699</v>
      </c>
      <c r="L47" s="2">
        <v>0</v>
      </c>
      <c r="M47" s="2">
        <v>-0.296296296296296</v>
      </c>
      <c r="N47" s="2">
        <v>1.1052631578947401</v>
      </c>
      <c r="O47" s="3">
        <v>0.81818181818181801</v>
      </c>
      <c r="P47" s="3">
        <v>3.4444444444444402</v>
      </c>
    </row>
    <row r="48" spans="1:16" x14ac:dyDescent="0.3">
      <c r="A48" s="11" t="s">
        <v>18</v>
      </c>
      <c r="B48" s="11" t="s">
        <v>18</v>
      </c>
      <c r="C48" s="3">
        <v>-1.79244647906288E-2</v>
      </c>
      <c r="D48" s="3">
        <v>8.4145944371133308E-3</v>
      </c>
      <c r="E48" s="3">
        <v>6.3390095510009901E-3</v>
      </c>
      <c r="F48" s="3">
        <v>7.3461116271215099E-3</v>
      </c>
      <c r="G48" s="3">
        <v>3.3696563285834E-3</v>
      </c>
      <c r="H48" s="3">
        <v>3.9247464536933403E-2</v>
      </c>
      <c r="I48" s="3">
        <v>3.4437299035369802E-2</v>
      </c>
      <c r="J48" s="3">
        <v>3.5420098846787498E-2</v>
      </c>
      <c r="K48" s="3">
        <v>5.0149352306329803E-2</v>
      </c>
      <c r="L48" s="3">
        <v>3.67628140990824E-2</v>
      </c>
      <c r="M48" s="3">
        <v>4.2269832078749299E-2</v>
      </c>
      <c r="N48" s="3">
        <v>4.72354497354497E-2</v>
      </c>
      <c r="O48" s="3">
        <v>0.18837903964215499</v>
      </c>
      <c r="P48" s="3">
        <v>0.345484517861392</v>
      </c>
    </row>
    <row r="49" spans="1:2" x14ac:dyDescent="0.3">
      <c r="A49" s="15"/>
      <c r="B49" s="15"/>
    </row>
    <row r="50" spans="1:2" x14ac:dyDescent="0.3">
      <c r="A50" s="13" t="s">
        <v>42</v>
      </c>
      <c r="B50" s="15"/>
    </row>
    <row r="51" spans="1:2" x14ac:dyDescent="0.3">
      <c r="A51" s="14" t="s">
        <v>43</v>
      </c>
      <c r="B51" s="15"/>
    </row>
    <row r="52" spans="1:2" x14ac:dyDescent="0.3">
      <c r="A52" s="14" t="s">
        <v>44</v>
      </c>
      <c r="B52" s="15"/>
    </row>
    <row r="53" spans="1:2" x14ac:dyDescent="0.3">
      <c r="A53" s="14" t="s">
        <v>188</v>
      </c>
      <c r="B53" s="15"/>
    </row>
    <row r="54" spans="1:2" x14ac:dyDescent="0.3">
      <c r="A54" s="14" t="s">
        <v>45</v>
      </c>
      <c r="B54" s="15"/>
    </row>
    <row r="55" spans="1:2" x14ac:dyDescent="0.3">
      <c r="A55" s="14" t="s">
        <v>46</v>
      </c>
      <c r="B55" s="15"/>
    </row>
    <row r="56" spans="1:2" x14ac:dyDescent="0.3">
      <c r="A56" s="14" t="s">
        <v>47</v>
      </c>
      <c r="B56" s="15"/>
    </row>
    <row r="57" spans="1:2" x14ac:dyDescent="0.3">
      <c r="A57" s="14" t="s">
        <v>80</v>
      </c>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22:O22"/>
    <mergeCell ref="C36:N3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74</v>
      </c>
      <c r="B1" s="15"/>
    </row>
    <row r="2" spans="1:15" ht="15.6" x14ac:dyDescent="0.3">
      <c r="A2" s="12" t="s">
        <v>34</v>
      </c>
      <c r="B2" s="15"/>
    </row>
    <row r="3" spans="1:15" ht="15.6" x14ac:dyDescent="0.3">
      <c r="A3" s="12" t="s">
        <v>35</v>
      </c>
      <c r="B3" s="15"/>
    </row>
    <row r="4" spans="1:15" ht="15.6" x14ac:dyDescent="0.3">
      <c r="A4" s="12" t="s">
        <v>60</v>
      </c>
      <c r="B4" s="15"/>
    </row>
    <row r="5" spans="1:15" ht="15.6" x14ac:dyDescent="0.3">
      <c r="A5" s="12" t="s">
        <v>55</v>
      </c>
      <c r="B5" s="15"/>
    </row>
    <row r="6" spans="1:15" x14ac:dyDescent="0.3">
      <c r="A6" s="16" t="str">
        <f>HYPERLINK("#'Table of contents'!A6",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62</v>
      </c>
      <c r="C9" s="1">
        <v>17496</v>
      </c>
      <c r="D9" s="1">
        <v>17942</v>
      </c>
      <c r="E9" s="1">
        <v>18057</v>
      </c>
      <c r="F9" s="1">
        <v>18084</v>
      </c>
      <c r="G9" s="1">
        <v>17854</v>
      </c>
      <c r="H9" s="1">
        <v>17702</v>
      </c>
      <c r="I9" s="1">
        <v>17762</v>
      </c>
      <c r="J9" s="1">
        <v>18203</v>
      </c>
      <c r="K9" s="1">
        <v>18444</v>
      </c>
      <c r="L9" s="1">
        <v>19270</v>
      </c>
      <c r="M9" s="1">
        <v>20613</v>
      </c>
      <c r="N9" s="1">
        <v>22606</v>
      </c>
      <c r="O9" s="1">
        <v>24037</v>
      </c>
    </row>
    <row r="10" spans="1:15" x14ac:dyDescent="0.3">
      <c r="A10" s="7" t="s">
        <v>13</v>
      </c>
      <c r="B10" s="7" t="s">
        <v>63</v>
      </c>
      <c r="C10" s="1">
        <v>30152</v>
      </c>
      <c r="D10" s="1">
        <v>31471</v>
      </c>
      <c r="E10" s="1">
        <v>32725</v>
      </c>
      <c r="F10" s="1">
        <v>34358</v>
      </c>
      <c r="G10" s="1">
        <v>35912</v>
      </c>
      <c r="H10" s="1">
        <v>37336</v>
      </c>
      <c r="I10" s="1">
        <v>38962</v>
      </c>
      <c r="J10" s="1">
        <v>40554</v>
      </c>
      <c r="K10" s="1">
        <v>41233</v>
      </c>
      <c r="L10" s="1">
        <v>43591</v>
      </c>
      <c r="M10" s="1">
        <v>46316</v>
      </c>
      <c r="N10" s="1">
        <v>49400</v>
      </c>
      <c r="O10" s="1">
        <v>51042</v>
      </c>
    </row>
    <row r="11" spans="1:15" x14ac:dyDescent="0.3">
      <c r="A11" s="7" t="s">
        <v>13</v>
      </c>
      <c r="B11" s="7" t="s">
        <v>64</v>
      </c>
      <c r="C11" s="1">
        <v>20112</v>
      </c>
      <c r="D11" s="1">
        <v>20975</v>
      </c>
      <c r="E11" s="1">
        <v>21931</v>
      </c>
      <c r="F11" s="1">
        <v>22842</v>
      </c>
      <c r="G11" s="1">
        <v>23957</v>
      </c>
      <c r="H11" s="1">
        <v>25170</v>
      </c>
      <c r="I11" s="1">
        <v>26612</v>
      </c>
      <c r="J11" s="1">
        <v>28087</v>
      </c>
      <c r="K11" s="1">
        <v>28737</v>
      </c>
      <c r="L11" s="1">
        <v>30513</v>
      </c>
      <c r="M11" s="1">
        <v>32559</v>
      </c>
      <c r="N11" s="1">
        <v>34663</v>
      </c>
      <c r="O11" s="1">
        <v>36549</v>
      </c>
    </row>
    <row r="12" spans="1:15" x14ac:dyDescent="0.3">
      <c r="A12" s="7" t="s">
        <v>13</v>
      </c>
      <c r="B12" s="7" t="s">
        <v>65</v>
      </c>
      <c r="C12" s="1">
        <v>11394</v>
      </c>
      <c r="D12" s="1">
        <v>12104</v>
      </c>
      <c r="E12" s="1">
        <v>12864</v>
      </c>
      <c r="F12" s="1">
        <v>13639</v>
      </c>
      <c r="G12" s="1">
        <v>14459</v>
      </c>
      <c r="H12" s="1">
        <v>15222</v>
      </c>
      <c r="I12" s="1">
        <v>15873</v>
      </c>
      <c r="J12" s="1">
        <v>16628</v>
      </c>
      <c r="K12" s="1">
        <v>16674</v>
      </c>
      <c r="L12" s="1">
        <v>17727</v>
      </c>
      <c r="M12" s="1">
        <v>19061</v>
      </c>
      <c r="N12" s="1">
        <v>20100</v>
      </c>
      <c r="O12" s="1">
        <v>21283</v>
      </c>
    </row>
    <row r="13" spans="1:15" x14ac:dyDescent="0.3">
      <c r="A13" s="7" t="s">
        <v>13</v>
      </c>
      <c r="B13" s="7" t="s">
        <v>66</v>
      </c>
      <c r="C13" s="1">
        <v>3876</v>
      </c>
      <c r="D13" s="1">
        <v>4075</v>
      </c>
      <c r="E13" s="1">
        <v>4219</v>
      </c>
      <c r="F13" s="1">
        <v>4496</v>
      </c>
      <c r="G13" s="1">
        <v>4730</v>
      </c>
      <c r="H13" s="1">
        <v>5009</v>
      </c>
      <c r="I13" s="1">
        <v>5362</v>
      </c>
      <c r="J13" s="1">
        <v>5740</v>
      </c>
      <c r="K13" s="1">
        <v>5104</v>
      </c>
      <c r="L13" s="1">
        <v>5736</v>
      </c>
      <c r="M13" s="1">
        <v>6733</v>
      </c>
      <c r="N13" s="1">
        <v>7357</v>
      </c>
      <c r="O13" s="1">
        <v>8321</v>
      </c>
    </row>
    <row r="14" spans="1:15" x14ac:dyDescent="0.3">
      <c r="A14" s="7" t="s">
        <v>13</v>
      </c>
      <c r="B14" s="7" t="s">
        <v>67</v>
      </c>
      <c r="C14" s="1">
        <v>1029</v>
      </c>
      <c r="D14" s="1">
        <v>1071</v>
      </c>
      <c r="E14" s="1">
        <v>1129</v>
      </c>
      <c r="F14" s="1">
        <v>1207</v>
      </c>
      <c r="G14" s="1">
        <v>1289</v>
      </c>
      <c r="H14" s="1">
        <v>1378</v>
      </c>
      <c r="I14" s="1">
        <v>1528</v>
      </c>
      <c r="J14" s="1">
        <v>1676</v>
      </c>
      <c r="K14" s="1">
        <v>1256</v>
      </c>
      <c r="L14" s="1">
        <v>1427</v>
      </c>
      <c r="M14" s="1">
        <v>1829</v>
      </c>
      <c r="N14" s="1">
        <v>1971</v>
      </c>
      <c r="O14" s="1">
        <v>2429</v>
      </c>
    </row>
    <row r="15" spans="1:15" x14ac:dyDescent="0.3">
      <c r="A15" s="7" t="s">
        <v>13</v>
      </c>
      <c r="B15" s="7" t="s">
        <v>68</v>
      </c>
      <c r="C15" s="1">
        <v>11170</v>
      </c>
      <c r="D15" s="1">
        <v>11921</v>
      </c>
      <c r="E15" s="1">
        <v>12583</v>
      </c>
      <c r="F15" s="1">
        <v>13064</v>
      </c>
      <c r="G15" s="1">
        <v>13220</v>
      </c>
      <c r="H15" s="1">
        <v>13513</v>
      </c>
      <c r="I15" s="1">
        <v>13993</v>
      </c>
      <c r="J15" s="1">
        <v>14628</v>
      </c>
      <c r="K15" s="1">
        <v>14839</v>
      </c>
      <c r="L15" s="1">
        <v>15317</v>
      </c>
      <c r="M15" s="1">
        <v>16110</v>
      </c>
      <c r="N15" s="1">
        <v>16957</v>
      </c>
      <c r="O15" s="1">
        <v>16889</v>
      </c>
    </row>
    <row r="16" spans="1:15" x14ac:dyDescent="0.3">
      <c r="A16" s="7" t="s">
        <v>13</v>
      </c>
      <c r="B16" s="7" t="s">
        <v>69</v>
      </c>
      <c r="C16" s="1">
        <v>29644</v>
      </c>
      <c r="D16" s="1">
        <v>29169</v>
      </c>
      <c r="E16" s="1">
        <v>28864</v>
      </c>
      <c r="F16" s="1">
        <v>28781</v>
      </c>
      <c r="G16" s="1">
        <v>28826</v>
      </c>
      <c r="H16" s="1">
        <v>29286</v>
      </c>
      <c r="I16" s="1">
        <v>30339</v>
      </c>
      <c r="J16" s="1">
        <v>31893</v>
      </c>
      <c r="K16" s="1">
        <v>33094</v>
      </c>
      <c r="L16" s="1">
        <v>35718</v>
      </c>
      <c r="M16" s="1">
        <v>38909</v>
      </c>
      <c r="N16" s="1">
        <v>42602</v>
      </c>
      <c r="O16" s="1">
        <v>44319</v>
      </c>
    </row>
    <row r="17" spans="1:15" x14ac:dyDescent="0.3">
      <c r="A17" s="7" t="s">
        <v>13</v>
      </c>
      <c r="B17" s="7" t="s">
        <v>70</v>
      </c>
      <c r="C17" s="1">
        <v>27287</v>
      </c>
      <c r="D17" s="1">
        <v>27865</v>
      </c>
      <c r="E17" s="1">
        <v>28393</v>
      </c>
      <c r="F17" s="1">
        <v>29055</v>
      </c>
      <c r="G17" s="1">
        <v>29961</v>
      </c>
      <c r="H17" s="1">
        <v>30616</v>
      </c>
      <c r="I17" s="1">
        <v>31381</v>
      </c>
      <c r="J17" s="1">
        <v>32092</v>
      </c>
      <c r="K17" s="1">
        <v>31388</v>
      </c>
      <c r="L17" s="1">
        <v>32036</v>
      </c>
      <c r="M17" s="1">
        <v>32859</v>
      </c>
      <c r="N17" s="1">
        <v>33569</v>
      </c>
      <c r="O17" s="1">
        <v>33949</v>
      </c>
    </row>
    <row r="18" spans="1:15" x14ac:dyDescent="0.3">
      <c r="A18" s="7" t="s">
        <v>13</v>
      </c>
      <c r="B18" s="7" t="s">
        <v>71</v>
      </c>
      <c r="C18" s="1">
        <v>22263</v>
      </c>
      <c r="D18" s="1">
        <v>22718</v>
      </c>
      <c r="E18" s="1">
        <v>23237</v>
      </c>
      <c r="F18" s="1">
        <v>23709</v>
      </c>
      <c r="G18" s="1">
        <v>24038</v>
      </c>
      <c r="H18" s="1">
        <v>24465</v>
      </c>
      <c r="I18" s="1">
        <v>24659</v>
      </c>
      <c r="J18" s="1">
        <v>24989</v>
      </c>
      <c r="K18" s="1">
        <v>24360</v>
      </c>
      <c r="L18" s="1">
        <v>24930</v>
      </c>
      <c r="M18" s="1">
        <v>25834</v>
      </c>
      <c r="N18" s="1">
        <v>26617</v>
      </c>
      <c r="O18" s="1">
        <v>27380</v>
      </c>
    </row>
    <row r="19" spans="1:15" x14ac:dyDescent="0.3">
      <c r="A19" s="7" t="s">
        <v>13</v>
      </c>
      <c r="B19" s="7" t="s">
        <v>72</v>
      </c>
      <c r="C19" s="1">
        <v>12329</v>
      </c>
      <c r="D19" s="1">
        <v>12507</v>
      </c>
      <c r="E19" s="1">
        <v>12528</v>
      </c>
      <c r="F19" s="1">
        <v>12751</v>
      </c>
      <c r="G19" s="1">
        <v>13023</v>
      </c>
      <c r="H19" s="1">
        <v>13327</v>
      </c>
      <c r="I19" s="1">
        <v>13832</v>
      </c>
      <c r="J19" s="1">
        <v>14232</v>
      </c>
      <c r="K19" s="1">
        <v>12972</v>
      </c>
      <c r="L19" s="1">
        <v>13912</v>
      </c>
      <c r="M19" s="1">
        <v>15378</v>
      </c>
      <c r="N19" s="1">
        <v>16074</v>
      </c>
      <c r="O19" s="1">
        <v>17161</v>
      </c>
    </row>
    <row r="20" spans="1:15" x14ac:dyDescent="0.3">
      <c r="A20" s="7" t="s">
        <v>13</v>
      </c>
      <c r="B20" s="7" t="s">
        <v>73</v>
      </c>
      <c r="C20" s="1">
        <v>4272</v>
      </c>
      <c r="D20" s="1">
        <v>4380</v>
      </c>
      <c r="E20" s="1">
        <v>4565</v>
      </c>
      <c r="F20" s="1">
        <v>4752</v>
      </c>
      <c r="G20" s="1">
        <v>5054</v>
      </c>
      <c r="H20" s="1">
        <v>5451</v>
      </c>
      <c r="I20" s="1">
        <v>5896</v>
      </c>
      <c r="J20" s="1">
        <v>6293</v>
      </c>
      <c r="K20" s="1">
        <v>4607</v>
      </c>
      <c r="L20" s="1">
        <v>5077</v>
      </c>
      <c r="M20" s="1">
        <v>6175</v>
      </c>
      <c r="N20" s="1">
        <v>6532</v>
      </c>
      <c r="O20" s="1">
        <v>7632</v>
      </c>
    </row>
    <row r="21" spans="1:15" x14ac:dyDescent="0.3">
      <c r="A21" s="7" t="s">
        <v>14</v>
      </c>
      <c r="B21" s="7" t="s">
        <v>62</v>
      </c>
      <c r="C21" s="1">
        <v>859</v>
      </c>
      <c r="D21" s="1">
        <v>871</v>
      </c>
      <c r="E21" s="1">
        <v>880</v>
      </c>
      <c r="F21" s="1">
        <v>859</v>
      </c>
      <c r="G21" s="1">
        <v>888</v>
      </c>
      <c r="H21" s="1">
        <v>840</v>
      </c>
      <c r="I21" s="1">
        <v>823</v>
      </c>
      <c r="J21" s="1">
        <v>809</v>
      </c>
      <c r="K21" s="1">
        <v>774</v>
      </c>
      <c r="L21" s="1">
        <v>773</v>
      </c>
      <c r="M21" s="1">
        <v>788</v>
      </c>
      <c r="N21" s="1">
        <v>799</v>
      </c>
      <c r="O21" s="1">
        <v>859</v>
      </c>
    </row>
    <row r="22" spans="1:15" x14ac:dyDescent="0.3">
      <c r="A22" s="7" t="s">
        <v>14</v>
      </c>
      <c r="B22" s="7" t="s">
        <v>63</v>
      </c>
      <c r="C22" s="1">
        <v>986</v>
      </c>
      <c r="D22" s="1">
        <v>1021</v>
      </c>
      <c r="E22" s="1">
        <v>1096</v>
      </c>
      <c r="F22" s="1">
        <v>1150</v>
      </c>
      <c r="G22" s="1">
        <v>1213</v>
      </c>
      <c r="H22" s="1">
        <v>1305</v>
      </c>
      <c r="I22" s="1">
        <v>1388</v>
      </c>
      <c r="J22" s="1">
        <v>1455</v>
      </c>
      <c r="K22" s="1">
        <v>1476</v>
      </c>
      <c r="L22" s="1">
        <v>1575</v>
      </c>
      <c r="M22" s="1">
        <v>1709</v>
      </c>
      <c r="N22" s="1">
        <v>1752</v>
      </c>
      <c r="O22" s="1">
        <v>1785</v>
      </c>
    </row>
    <row r="23" spans="1:15" x14ac:dyDescent="0.3">
      <c r="A23" s="7" t="s">
        <v>14</v>
      </c>
      <c r="B23" s="7" t="s">
        <v>64</v>
      </c>
      <c r="C23" s="1">
        <v>638</v>
      </c>
      <c r="D23" s="1">
        <v>660</v>
      </c>
      <c r="E23" s="1">
        <v>685</v>
      </c>
      <c r="F23" s="1">
        <v>711</v>
      </c>
      <c r="G23" s="1">
        <v>727</v>
      </c>
      <c r="H23" s="1">
        <v>746</v>
      </c>
      <c r="I23" s="1">
        <v>809</v>
      </c>
      <c r="J23" s="1">
        <v>876</v>
      </c>
      <c r="K23" s="1">
        <v>915</v>
      </c>
      <c r="L23" s="1">
        <v>968</v>
      </c>
      <c r="M23" s="1">
        <v>1040</v>
      </c>
      <c r="N23" s="1">
        <v>1095</v>
      </c>
      <c r="O23" s="1">
        <v>1192</v>
      </c>
    </row>
    <row r="24" spans="1:15" x14ac:dyDescent="0.3">
      <c r="A24" s="7" t="s">
        <v>14</v>
      </c>
      <c r="B24" s="7" t="s">
        <v>65</v>
      </c>
      <c r="C24" s="1">
        <v>400</v>
      </c>
      <c r="D24" s="1">
        <v>414</v>
      </c>
      <c r="E24" s="1">
        <v>430</v>
      </c>
      <c r="F24" s="1">
        <v>460</v>
      </c>
      <c r="G24" s="1">
        <v>486</v>
      </c>
      <c r="H24" s="1">
        <v>504</v>
      </c>
      <c r="I24" s="1">
        <v>512</v>
      </c>
      <c r="J24" s="1">
        <v>531</v>
      </c>
      <c r="K24" s="1">
        <v>523</v>
      </c>
      <c r="L24" s="1">
        <v>571</v>
      </c>
      <c r="M24" s="1">
        <v>606</v>
      </c>
      <c r="N24" s="1">
        <v>630</v>
      </c>
      <c r="O24" s="1">
        <v>660</v>
      </c>
    </row>
    <row r="25" spans="1:15" x14ac:dyDescent="0.3">
      <c r="A25" s="7" t="s">
        <v>14</v>
      </c>
      <c r="B25" s="7" t="s">
        <v>66</v>
      </c>
      <c r="C25" s="1">
        <v>116</v>
      </c>
      <c r="D25" s="1">
        <v>139</v>
      </c>
      <c r="E25" s="1">
        <v>147</v>
      </c>
      <c r="F25" s="1">
        <v>161</v>
      </c>
      <c r="G25" s="1">
        <v>168</v>
      </c>
      <c r="H25" s="1">
        <v>193</v>
      </c>
      <c r="I25" s="1">
        <v>203</v>
      </c>
      <c r="J25" s="1">
        <v>220</v>
      </c>
      <c r="K25" s="1">
        <v>172</v>
      </c>
      <c r="L25" s="1">
        <v>174</v>
      </c>
      <c r="M25" s="1">
        <v>221</v>
      </c>
      <c r="N25" s="1">
        <v>230</v>
      </c>
      <c r="O25" s="1">
        <v>257</v>
      </c>
    </row>
    <row r="26" spans="1:15" x14ac:dyDescent="0.3">
      <c r="A26" s="7" t="s">
        <v>14</v>
      </c>
      <c r="B26" s="7" t="s">
        <v>67</v>
      </c>
      <c r="C26" s="1">
        <v>23</v>
      </c>
      <c r="D26" s="1">
        <v>26</v>
      </c>
      <c r="E26" s="1">
        <v>29</v>
      </c>
      <c r="F26" s="1">
        <v>29</v>
      </c>
      <c r="G26" s="1">
        <v>31</v>
      </c>
      <c r="H26" s="1">
        <v>30</v>
      </c>
      <c r="I26" s="1">
        <v>34</v>
      </c>
      <c r="J26" s="1">
        <v>40</v>
      </c>
      <c r="K26" s="1">
        <v>33</v>
      </c>
      <c r="L26" s="1">
        <v>37</v>
      </c>
      <c r="M26" s="1">
        <v>53</v>
      </c>
      <c r="N26" s="1">
        <v>63</v>
      </c>
      <c r="O26" s="1">
        <v>66</v>
      </c>
    </row>
    <row r="27" spans="1:15" x14ac:dyDescent="0.3">
      <c r="A27" s="7" t="s">
        <v>14</v>
      </c>
      <c r="B27" s="7" t="s">
        <v>68</v>
      </c>
      <c r="C27" s="1">
        <v>533</v>
      </c>
      <c r="D27" s="1">
        <v>570</v>
      </c>
      <c r="E27" s="1">
        <v>563</v>
      </c>
      <c r="F27" s="1">
        <v>580</v>
      </c>
      <c r="G27" s="1">
        <v>620</v>
      </c>
      <c r="H27" s="1">
        <v>620</v>
      </c>
      <c r="I27" s="1">
        <v>614</v>
      </c>
      <c r="J27" s="1">
        <v>580</v>
      </c>
      <c r="K27" s="1">
        <v>556</v>
      </c>
      <c r="L27" s="1">
        <v>520</v>
      </c>
      <c r="M27" s="1">
        <v>491</v>
      </c>
      <c r="N27" s="1">
        <v>468</v>
      </c>
      <c r="O27" s="1">
        <v>528</v>
      </c>
    </row>
    <row r="28" spans="1:15" x14ac:dyDescent="0.3">
      <c r="A28" s="7" t="s">
        <v>14</v>
      </c>
      <c r="B28" s="7" t="s">
        <v>69</v>
      </c>
      <c r="C28" s="1">
        <v>846</v>
      </c>
      <c r="D28" s="1">
        <v>806</v>
      </c>
      <c r="E28" s="1">
        <v>812</v>
      </c>
      <c r="F28" s="1">
        <v>838</v>
      </c>
      <c r="G28" s="1">
        <v>850</v>
      </c>
      <c r="H28" s="1">
        <v>917</v>
      </c>
      <c r="I28" s="1">
        <v>951</v>
      </c>
      <c r="J28" s="1">
        <v>1021</v>
      </c>
      <c r="K28" s="1">
        <v>1053</v>
      </c>
      <c r="L28" s="1">
        <v>1141</v>
      </c>
      <c r="M28" s="1">
        <v>1219</v>
      </c>
      <c r="N28" s="1">
        <v>1278</v>
      </c>
      <c r="O28" s="1">
        <v>1385</v>
      </c>
    </row>
    <row r="29" spans="1:15" x14ac:dyDescent="0.3">
      <c r="A29" s="7" t="s">
        <v>14</v>
      </c>
      <c r="B29" s="7" t="s">
        <v>70</v>
      </c>
      <c r="C29" s="1">
        <v>761</v>
      </c>
      <c r="D29" s="1">
        <v>784</v>
      </c>
      <c r="E29" s="1">
        <v>776</v>
      </c>
      <c r="F29" s="1">
        <v>764</v>
      </c>
      <c r="G29" s="1">
        <v>773</v>
      </c>
      <c r="H29" s="1">
        <v>776</v>
      </c>
      <c r="I29" s="1">
        <v>812</v>
      </c>
      <c r="J29" s="1">
        <v>862</v>
      </c>
      <c r="K29" s="1">
        <v>864</v>
      </c>
      <c r="L29" s="1">
        <v>895</v>
      </c>
      <c r="M29" s="1">
        <v>921</v>
      </c>
      <c r="N29" s="1">
        <v>908</v>
      </c>
      <c r="O29" s="1">
        <v>938</v>
      </c>
    </row>
    <row r="30" spans="1:15" x14ac:dyDescent="0.3">
      <c r="A30" s="7" t="s">
        <v>14</v>
      </c>
      <c r="B30" s="7" t="s">
        <v>71</v>
      </c>
      <c r="C30" s="1">
        <v>752</v>
      </c>
      <c r="D30" s="1">
        <v>757</v>
      </c>
      <c r="E30" s="1">
        <v>755</v>
      </c>
      <c r="F30" s="1">
        <v>749</v>
      </c>
      <c r="G30" s="1">
        <v>763</v>
      </c>
      <c r="H30" s="1">
        <v>764</v>
      </c>
      <c r="I30" s="1">
        <v>736</v>
      </c>
      <c r="J30" s="1">
        <v>738</v>
      </c>
      <c r="K30" s="1">
        <v>716</v>
      </c>
      <c r="L30" s="1">
        <v>729</v>
      </c>
      <c r="M30" s="1">
        <v>756</v>
      </c>
      <c r="N30" s="1">
        <v>778</v>
      </c>
      <c r="O30" s="1">
        <v>798</v>
      </c>
    </row>
    <row r="31" spans="1:15" x14ac:dyDescent="0.3">
      <c r="A31" s="7" t="s">
        <v>14</v>
      </c>
      <c r="B31" s="7" t="s">
        <v>72</v>
      </c>
      <c r="C31" s="1">
        <v>376</v>
      </c>
      <c r="D31" s="1">
        <v>381</v>
      </c>
      <c r="E31" s="1">
        <v>390</v>
      </c>
      <c r="F31" s="1">
        <v>415</v>
      </c>
      <c r="G31" s="1">
        <v>433</v>
      </c>
      <c r="H31" s="1">
        <v>447</v>
      </c>
      <c r="I31" s="1">
        <v>488</v>
      </c>
      <c r="J31" s="1">
        <v>481</v>
      </c>
      <c r="K31" s="1">
        <v>416</v>
      </c>
      <c r="L31" s="1">
        <v>452</v>
      </c>
      <c r="M31" s="1">
        <v>494</v>
      </c>
      <c r="N31" s="1">
        <v>509</v>
      </c>
      <c r="O31" s="1">
        <v>520</v>
      </c>
    </row>
    <row r="32" spans="1:15" x14ac:dyDescent="0.3">
      <c r="A32" s="7" t="s">
        <v>14</v>
      </c>
      <c r="B32" s="7" t="s">
        <v>73</v>
      </c>
      <c r="C32" s="1">
        <v>82</v>
      </c>
      <c r="D32" s="1">
        <v>94</v>
      </c>
      <c r="E32" s="1">
        <v>96</v>
      </c>
      <c r="F32" s="1">
        <v>99</v>
      </c>
      <c r="G32" s="1">
        <v>105</v>
      </c>
      <c r="H32" s="1">
        <v>131</v>
      </c>
      <c r="I32" s="1">
        <v>153</v>
      </c>
      <c r="J32" s="1">
        <v>154</v>
      </c>
      <c r="K32" s="1">
        <v>91</v>
      </c>
      <c r="L32" s="1">
        <v>107</v>
      </c>
      <c r="M32" s="1">
        <v>144</v>
      </c>
      <c r="N32" s="1">
        <v>153</v>
      </c>
      <c r="O32" s="1">
        <v>199</v>
      </c>
    </row>
    <row r="33" spans="1:15" x14ac:dyDescent="0.3">
      <c r="A33" s="7" t="s">
        <v>15</v>
      </c>
      <c r="B33" s="7" t="s">
        <v>62</v>
      </c>
      <c r="C33" s="1">
        <v>2292</v>
      </c>
      <c r="D33" s="1">
        <v>2371</v>
      </c>
      <c r="E33" s="1">
        <v>2344</v>
      </c>
      <c r="F33" s="1">
        <v>2312</v>
      </c>
      <c r="G33" s="1">
        <v>2338</v>
      </c>
      <c r="H33" s="1">
        <v>2360</v>
      </c>
      <c r="I33" s="1">
        <v>2342</v>
      </c>
      <c r="J33" s="1">
        <v>2339</v>
      </c>
      <c r="K33" s="1">
        <v>2353</v>
      </c>
      <c r="L33" s="1">
        <v>2368</v>
      </c>
      <c r="M33" s="1">
        <v>2482</v>
      </c>
      <c r="N33" s="1">
        <v>2497</v>
      </c>
      <c r="O33" s="1">
        <v>2644</v>
      </c>
    </row>
    <row r="34" spans="1:15" x14ac:dyDescent="0.3">
      <c r="A34" s="7" t="s">
        <v>15</v>
      </c>
      <c r="B34" s="7" t="s">
        <v>63</v>
      </c>
      <c r="C34" s="1">
        <v>3248</v>
      </c>
      <c r="D34" s="1">
        <v>3399</v>
      </c>
      <c r="E34" s="1">
        <v>3562</v>
      </c>
      <c r="F34" s="1">
        <v>3661</v>
      </c>
      <c r="G34" s="1">
        <v>3792</v>
      </c>
      <c r="H34" s="1">
        <v>3911</v>
      </c>
      <c r="I34" s="1">
        <v>3941</v>
      </c>
      <c r="J34" s="1">
        <v>4108</v>
      </c>
      <c r="K34" s="1">
        <v>4030</v>
      </c>
      <c r="L34" s="1">
        <v>4227</v>
      </c>
      <c r="M34" s="1">
        <v>4499</v>
      </c>
      <c r="N34" s="1">
        <v>4588</v>
      </c>
      <c r="O34" s="1">
        <v>4801</v>
      </c>
    </row>
    <row r="35" spans="1:15" x14ac:dyDescent="0.3">
      <c r="A35" s="7" t="s">
        <v>15</v>
      </c>
      <c r="B35" s="7" t="s">
        <v>64</v>
      </c>
      <c r="C35" s="1">
        <v>2490</v>
      </c>
      <c r="D35" s="1">
        <v>2495</v>
      </c>
      <c r="E35" s="1">
        <v>2555</v>
      </c>
      <c r="F35" s="1">
        <v>2587</v>
      </c>
      <c r="G35" s="1">
        <v>2689</v>
      </c>
      <c r="H35" s="1">
        <v>2755</v>
      </c>
      <c r="I35" s="1">
        <v>2882</v>
      </c>
      <c r="J35" s="1">
        <v>2992</v>
      </c>
      <c r="K35" s="1">
        <v>3076</v>
      </c>
      <c r="L35" s="1">
        <v>3197</v>
      </c>
      <c r="M35" s="1">
        <v>3358</v>
      </c>
      <c r="N35" s="1">
        <v>3539</v>
      </c>
      <c r="O35" s="1">
        <v>3676</v>
      </c>
    </row>
    <row r="36" spans="1:15" x14ac:dyDescent="0.3">
      <c r="A36" s="7" t="s">
        <v>15</v>
      </c>
      <c r="B36" s="7" t="s">
        <v>65</v>
      </c>
      <c r="C36" s="1">
        <v>1551</v>
      </c>
      <c r="D36" s="1">
        <v>1635</v>
      </c>
      <c r="E36" s="1">
        <v>1729</v>
      </c>
      <c r="F36" s="1">
        <v>1865</v>
      </c>
      <c r="G36" s="1">
        <v>1922</v>
      </c>
      <c r="H36" s="1">
        <v>2003</v>
      </c>
      <c r="I36" s="1">
        <v>2073</v>
      </c>
      <c r="J36" s="1">
        <v>2159</v>
      </c>
      <c r="K36" s="1">
        <v>2120</v>
      </c>
      <c r="L36" s="1">
        <v>2234</v>
      </c>
      <c r="M36" s="1">
        <v>2363</v>
      </c>
      <c r="N36" s="1">
        <v>2362</v>
      </c>
      <c r="O36" s="1">
        <v>2454</v>
      </c>
    </row>
    <row r="37" spans="1:15" x14ac:dyDescent="0.3">
      <c r="A37" s="7" t="s">
        <v>15</v>
      </c>
      <c r="B37" s="7" t="s">
        <v>66</v>
      </c>
      <c r="C37" s="1">
        <v>384</v>
      </c>
      <c r="D37" s="1">
        <v>427</v>
      </c>
      <c r="E37" s="1">
        <v>460</v>
      </c>
      <c r="F37" s="1">
        <v>486</v>
      </c>
      <c r="G37" s="1">
        <v>521</v>
      </c>
      <c r="H37" s="1">
        <v>555</v>
      </c>
      <c r="I37" s="1">
        <v>611</v>
      </c>
      <c r="J37" s="1">
        <v>642</v>
      </c>
      <c r="K37" s="1">
        <v>533</v>
      </c>
      <c r="L37" s="1">
        <v>592</v>
      </c>
      <c r="M37" s="1">
        <v>738</v>
      </c>
      <c r="N37" s="1">
        <v>808</v>
      </c>
      <c r="O37" s="1">
        <v>924</v>
      </c>
    </row>
    <row r="38" spans="1:15" x14ac:dyDescent="0.3">
      <c r="A38" s="7" t="s">
        <v>15</v>
      </c>
      <c r="B38" s="7" t="s">
        <v>67</v>
      </c>
      <c r="C38" s="1">
        <v>87</v>
      </c>
      <c r="D38" s="1">
        <v>82</v>
      </c>
      <c r="E38" s="1">
        <v>89</v>
      </c>
      <c r="F38" s="1">
        <v>100</v>
      </c>
      <c r="G38" s="1">
        <v>107</v>
      </c>
      <c r="H38" s="1">
        <v>119</v>
      </c>
      <c r="I38" s="1">
        <v>125</v>
      </c>
      <c r="J38" s="1">
        <v>139</v>
      </c>
      <c r="K38" s="1">
        <v>106</v>
      </c>
      <c r="L38" s="1">
        <v>128</v>
      </c>
      <c r="M38" s="1">
        <v>166</v>
      </c>
      <c r="N38" s="1">
        <v>172</v>
      </c>
      <c r="O38" s="1">
        <v>211</v>
      </c>
    </row>
    <row r="39" spans="1:15" x14ac:dyDescent="0.3">
      <c r="A39" s="7" t="s">
        <v>15</v>
      </c>
      <c r="B39" s="7" t="s">
        <v>68</v>
      </c>
      <c r="C39" s="1">
        <v>1412</v>
      </c>
      <c r="D39" s="1">
        <v>1490</v>
      </c>
      <c r="E39" s="1">
        <v>1537</v>
      </c>
      <c r="F39" s="1">
        <v>1597</v>
      </c>
      <c r="G39" s="1">
        <v>1676</v>
      </c>
      <c r="H39" s="1">
        <v>1680</v>
      </c>
      <c r="I39" s="1">
        <v>1719</v>
      </c>
      <c r="J39" s="1">
        <v>1722</v>
      </c>
      <c r="K39" s="1">
        <v>1727</v>
      </c>
      <c r="L39" s="1">
        <v>1724</v>
      </c>
      <c r="M39" s="1">
        <v>1788</v>
      </c>
      <c r="N39" s="1">
        <v>1684</v>
      </c>
      <c r="O39" s="1">
        <v>1650</v>
      </c>
    </row>
    <row r="40" spans="1:15" x14ac:dyDescent="0.3">
      <c r="A40" s="7" t="s">
        <v>15</v>
      </c>
      <c r="B40" s="7" t="s">
        <v>69</v>
      </c>
      <c r="C40" s="1">
        <v>2744</v>
      </c>
      <c r="D40" s="1">
        <v>2698</v>
      </c>
      <c r="E40" s="1">
        <v>2623</v>
      </c>
      <c r="F40" s="1">
        <v>2565</v>
      </c>
      <c r="G40" s="1">
        <v>2572</v>
      </c>
      <c r="H40" s="1">
        <v>2573</v>
      </c>
      <c r="I40" s="1">
        <v>2605</v>
      </c>
      <c r="J40" s="1">
        <v>2681</v>
      </c>
      <c r="K40" s="1">
        <v>2710</v>
      </c>
      <c r="L40" s="1">
        <v>2871</v>
      </c>
      <c r="M40" s="1">
        <v>3083</v>
      </c>
      <c r="N40" s="1">
        <v>3237</v>
      </c>
      <c r="O40" s="1">
        <v>3512</v>
      </c>
    </row>
    <row r="41" spans="1:15" x14ac:dyDescent="0.3">
      <c r="A41" s="7" t="s">
        <v>15</v>
      </c>
      <c r="B41" s="7" t="s">
        <v>70</v>
      </c>
      <c r="C41" s="1">
        <v>2546</v>
      </c>
      <c r="D41" s="1">
        <v>2580</v>
      </c>
      <c r="E41" s="1">
        <v>2570</v>
      </c>
      <c r="F41" s="1">
        <v>2629</v>
      </c>
      <c r="G41" s="1">
        <v>2636</v>
      </c>
      <c r="H41" s="1">
        <v>2630</v>
      </c>
      <c r="I41" s="1">
        <v>2639</v>
      </c>
      <c r="J41" s="1">
        <v>2673</v>
      </c>
      <c r="K41" s="1">
        <v>2630</v>
      </c>
      <c r="L41" s="1">
        <v>2666</v>
      </c>
      <c r="M41" s="1">
        <v>2733</v>
      </c>
      <c r="N41" s="1">
        <v>2666</v>
      </c>
      <c r="O41" s="1">
        <v>2659</v>
      </c>
    </row>
    <row r="42" spans="1:15" x14ac:dyDescent="0.3">
      <c r="A42" s="7" t="s">
        <v>15</v>
      </c>
      <c r="B42" s="7" t="s">
        <v>71</v>
      </c>
      <c r="C42" s="1">
        <v>2398</v>
      </c>
      <c r="D42" s="1">
        <v>2454</v>
      </c>
      <c r="E42" s="1">
        <v>2456</v>
      </c>
      <c r="F42" s="1">
        <v>2435</v>
      </c>
      <c r="G42" s="1">
        <v>2453</v>
      </c>
      <c r="H42" s="1">
        <v>2447</v>
      </c>
      <c r="I42" s="1">
        <v>2427</v>
      </c>
      <c r="J42" s="1">
        <v>2450</v>
      </c>
      <c r="K42" s="1">
        <v>2381</v>
      </c>
      <c r="L42" s="1">
        <v>2438</v>
      </c>
      <c r="M42" s="1">
        <v>2503</v>
      </c>
      <c r="N42" s="1">
        <v>2495</v>
      </c>
      <c r="O42" s="1">
        <v>2430</v>
      </c>
    </row>
    <row r="43" spans="1:15" x14ac:dyDescent="0.3">
      <c r="A43" s="7" t="s">
        <v>15</v>
      </c>
      <c r="B43" s="7" t="s">
        <v>72</v>
      </c>
      <c r="C43" s="1">
        <v>1162</v>
      </c>
      <c r="D43" s="1">
        <v>1175</v>
      </c>
      <c r="E43" s="1">
        <v>1211</v>
      </c>
      <c r="F43" s="1">
        <v>1206</v>
      </c>
      <c r="G43" s="1">
        <v>1259</v>
      </c>
      <c r="H43" s="1">
        <v>1291</v>
      </c>
      <c r="I43" s="1">
        <v>1317</v>
      </c>
      <c r="J43" s="1">
        <v>1343</v>
      </c>
      <c r="K43" s="1">
        <v>1162</v>
      </c>
      <c r="L43" s="1">
        <v>1262</v>
      </c>
      <c r="M43" s="1">
        <v>1396</v>
      </c>
      <c r="N43" s="1">
        <v>1466</v>
      </c>
      <c r="O43" s="1">
        <v>1527</v>
      </c>
    </row>
    <row r="44" spans="1:15" x14ac:dyDescent="0.3">
      <c r="A44" s="7" t="s">
        <v>15</v>
      </c>
      <c r="B44" s="7" t="s">
        <v>73</v>
      </c>
      <c r="C44" s="1">
        <v>336</v>
      </c>
      <c r="D44" s="1">
        <v>345</v>
      </c>
      <c r="E44" s="1">
        <v>353</v>
      </c>
      <c r="F44" s="1">
        <v>372</v>
      </c>
      <c r="G44" s="1">
        <v>396</v>
      </c>
      <c r="H44" s="1">
        <v>422</v>
      </c>
      <c r="I44" s="1">
        <v>447</v>
      </c>
      <c r="J44" s="1">
        <v>472</v>
      </c>
      <c r="K44" s="1">
        <v>287</v>
      </c>
      <c r="L44" s="1">
        <v>341</v>
      </c>
      <c r="M44" s="1">
        <v>446</v>
      </c>
      <c r="N44" s="1">
        <v>469</v>
      </c>
      <c r="O44" s="1">
        <v>573</v>
      </c>
    </row>
    <row r="45" spans="1:15" x14ac:dyDescent="0.3">
      <c r="A45" s="7" t="s">
        <v>16</v>
      </c>
      <c r="B45" s="7" t="s">
        <v>62</v>
      </c>
      <c r="C45" s="1">
        <v>939</v>
      </c>
      <c r="D45" s="1">
        <v>928</v>
      </c>
      <c r="E45" s="1">
        <v>915</v>
      </c>
      <c r="F45" s="1">
        <v>908</v>
      </c>
      <c r="G45" s="1">
        <v>872</v>
      </c>
      <c r="H45" s="1">
        <v>895</v>
      </c>
      <c r="I45" s="1">
        <v>912</v>
      </c>
      <c r="J45" s="1">
        <v>909</v>
      </c>
      <c r="K45" s="1">
        <v>895</v>
      </c>
      <c r="L45" s="1">
        <v>956</v>
      </c>
      <c r="M45" s="1">
        <v>1037</v>
      </c>
      <c r="N45" s="1">
        <v>1148</v>
      </c>
      <c r="O45" s="1">
        <v>1188</v>
      </c>
    </row>
    <row r="46" spans="1:15" x14ac:dyDescent="0.3">
      <c r="A46" s="7" t="s">
        <v>16</v>
      </c>
      <c r="B46" s="7" t="s">
        <v>63</v>
      </c>
      <c r="C46" s="1">
        <v>1409</v>
      </c>
      <c r="D46" s="1">
        <v>1449</v>
      </c>
      <c r="E46" s="1">
        <v>1497</v>
      </c>
      <c r="F46" s="1">
        <v>1518</v>
      </c>
      <c r="G46" s="1">
        <v>1580</v>
      </c>
      <c r="H46" s="1">
        <v>1610</v>
      </c>
      <c r="I46" s="1">
        <v>1675</v>
      </c>
      <c r="J46" s="1">
        <v>1763</v>
      </c>
      <c r="K46" s="1">
        <v>1804</v>
      </c>
      <c r="L46" s="1">
        <v>1945</v>
      </c>
      <c r="M46" s="1">
        <v>2103</v>
      </c>
      <c r="N46" s="1">
        <v>2245</v>
      </c>
      <c r="O46" s="1">
        <v>2282</v>
      </c>
    </row>
    <row r="47" spans="1:15" x14ac:dyDescent="0.3">
      <c r="A47" s="7" t="s">
        <v>16</v>
      </c>
      <c r="B47" s="7" t="s">
        <v>64</v>
      </c>
      <c r="C47" s="1">
        <v>1060</v>
      </c>
      <c r="D47" s="1">
        <v>1083</v>
      </c>
      <c r="E47" s="1">
        <v>1132</v>
      </c>
      <c r="F47" s="1">
        <v>1156</v>
      </c>
      <c r="G47" s="1">
        <v>1198</v>
      </c>
      <c r="H47" s="1">
        <v>1248</v>
      </c>
      <c r="I47" s="1">
        <v>1269</v>
      </c>
      <c r="J47" s="1">
        <v>1321</v>
      </c>
      <c r="K47" s="1">
        <v>1339</v>
      </c>
      <c r="L47" s="1">
        <v>1426</v>
      </c>
      <c r="M47" s="1">
        <v>1561</v>
      </c>
      <c r="N47" s="1">
        <v>1648</v>
      </c>
      <c r="O47" s="1">
        <v>1715</v>
      </c>
    </row>
    <row r="48" spans="1:15" x14ac:dyDescent="0.3">
      <c r="A48" s="7" t="s">
        <v>16</v>
      </c>
      <c r="B48" s="7" t="s">
        <v>65</v>
      </c>
      <c r="C48" s="1">
        <v>646</v>
      </c>
      <c r="D48" s="1">
        <v>685</v>
      </c>
      <c r="E48" s="1">
        <v>723</v>
      </c>
      <c r="F48" s="1">
        <v>784</v>
      </c>
      <c r="G48" s="1">
        <v>793</v>
      </c>
      <c r="H48" s="1">
        <v>843</v>
      </c>
      <c r="I48" s="1">
        <v>891</v>
      </c>
      <c r="J48" s="1">
        <v>900</v>
      </c>
      <c r="K48" s="1">
        <v>916</v>
      </c>
      <c r="L48" s="1">
        <v>961</v>
      </c>
      <c r="M48" s="1">
        <v>1032</v>
      </c>
      <c r="N48" s="1">
        <v>1059</v>
      </c>
      <c r="O48" s="1">
        <v>1119</v>
      </c>
    </row>
    <row r="49" spans="1:15" x14ac:dyDescent="0.3">
      <c r="A49" s="7" t="s">
        <v>16</v>
      </c>
      <c r="B49" s="7" t="s">
        <v>66</v>
      </c>
      <c r="C49" s="1">
        <v>167</v>
      </c>
      <c r="D49" s="1">
        <v>174</v>
      </c>
      <c r="E49" s="1">
        <v>189</v>
      </c>
      <c r="F49" s="1">
        <v>209</v>
      </c>
      <c r="G49" s="1">
        <v>240</v>
      </c>
      <c r="H49" s="1">
        <v>267</v>
      </c>
      <c r="I49" s="1">
        <v>281</v>
      </c>
      <c r="J49" s="1">
        <v>306</v>
      </c>
      <c r="K49" s="1">
        <v>255</v>
      </c>
      <c r="L49" s="1">
        <v>311</v>
      </c>
      <c r="M49" s="1">
        <v>371</v>
      </c>
      <c r="N49" s="1">
        <v>407</v>
      </c>
      <c r="O49" s="1">
        <v>440</v>
      </c>
    </row>
    <row r="50" spans="1:15" x14ac:dyDescent="0.3">
      <c r="A50" s="7" t="s">
        <v>16</v>
      </c>
      <c r="B50" s="7" t="s">
        <v>67</v>
      </c>
      <c r="C50" s="1">
        <v>35</v>
      </c>
      <c r="D50" s="1">
        <v>43</v>
      </c>
      <c r="E50" s="1">
        <v>44</v>
      </c>
      <c r="F50" s="1">
        <v>46</v>
      </c>
      <c r="G50" s="1">
        <v>48</v>
      </c>
      <c r="H50" s="1">
        <v>55</v>
      </c>
      <c r="I50" s="1">
        <v>62</v>
      </c>
      <c r="J50" s="1">
        <v>63</v>
      </c>
      <c r="K50" s="1">
        <v>51</v>
      </c>
      <c r="L50" s="1">
        <v>53</v>
      </c>
      <c r="M50" s="1">
        <v>77</v>
      </c>
      <c r="N50" s="1">
        <v>86</v>
      </c>
      <c r="O50" s="1">
        <v>95</v>
      </c>
    </row>
    <row r="51" spans="1:15" x14ac:dyDescent="0.3">
      <c r="A51" s="7" t="s">
        <v>16</v>
      </c>
      <c r="B51" s="7" t="s">
        <v>68</v>
      </c>
      <c r="C51" s="1">
        <v>610</v>
      </c>
      <c r="D51" s="1">
        <v>682</v>
      </c>
      <c r="E51" s="1">
        <v>687</v>
      </c>
      <c r="F51" s="1">
        <v>672</v>
      </c>
      <c r="G51" s="1">
        <v>700</v>
      </c>
      <c r="H51" s="1">
        <v>692</v>
      </c>
      <c r="I51" s="1">
        <v>760</v>
      </c>
      <c r="J51" s="1">
        <v>793</v>
      </c>
      <c r="K51" s="1">
        <v>751</v>
      </c>
      <c r="L51" s="1">
        <v>797</v>
      </c>
      <c r="M51" s="1">
        <v>813</v>
      </c>
      <c r="N51" s="1">
        <v>864</v>
      </c>
      <c r="O51" s="1">
        <v>873</v>
      </c>
    </row>
    <row r="52" spans="1:15" x14ac:dyDescent="0.3">
      <c r="A52" s="7" t="s">
        <v>16</v>
      </c>
      <c r="B52" s="7" t="s">
        <v>69</v>
      </c>
      <c r="C52" s="1">
        <v>1495</v>
      </c>
      <c r="D52" s="1">
        <v>1427</v>
      </c>
      <c r="E52" s="1">
        <v>1394</v>
      </c>
      <c r="F52" s="1">
        <v>1343</v>
      </c>
      <c r="G52" s="1">
        <v>1356</v>
      </c>
      <c r="H52" s="1">
        <v>1382</v>
      </c>
      <c r="I52" s="1">
        <v>1407</v>
      </c>
      <c r="J52" s="1">
        <v>1529</v>
      </c>
      <c r="K52" s="1">
        <v>1655</v>
      </c>
      <c r="L52" s="1">
        <v>1854</v>
      </c>
      <c r="M52" s="1">
        <v>2040</v>
      </c>
      <c r="N52" s="1">
        <v>2226</v>
      </c>
      <c r="O52" s="1">
        <v>2262</v>
      </c>
    </row>
    <row r="53" spans="1:15" x14ac:dyDescent="0.3">
      <c r="A53" s="7" t="s">
        <v>16</v>
      </c>
      <c r="B53" s="7" t="s">
        <v>70</v>
      </c>
      <c r="C53" s="1">
        <v>1551</v>
      </c>
      <c r="D53" s="1">
        <v>1554</v>
      </c>
      <c r="E53" s="1">
        <v>1504</v>
      </c>
      <c r="F53" s="1">
        <v>1498</v>
      </c>
      <c r="G53" s="1">
        <v>1531</v>
      </c>
      <c r="H53" s="1">
        <v>1542</v>
      </c>
      <c r="I53" s="1">
        <v>1540</v>
      </c>
      <c r="J53" s="1">
        <v>1515</v>
      </c>
      <c r="K53" s="1">
        <v>1505</v>
      </c>
      <c r="L53" s="1">
        <v>1528</v>
      </c>
      <c r="M53" s="1">
        <v>1608</v>
      </c>
      <c r="N53" s="1">
        <v>1639</v>
      </c>
      <c r="O53" s="1">
        <v>1676</v>
      </c>
    </row>
    <row r="54" spans="1:15" x14ac:dyDescent="0.3">
      <c r="A54" s="7" t="s">
        <v>16</v>
      </c>
      <c r="B54" s="7" t="s">
        <v>71</v>
      </c>
      <c r="C54" s="1">
        <v>1362</v>
      </c>
      <c r="D54" s="1">
        <v>1363</v>
      </c>
      <c r="E54" s="1">
        <v>1379</v>
      </c>
      <c r="F54" s="1">
        <v>1421</v>
      </c>
      <c r="G54" s="1">
        <v>1429</v>
      </c>
      <c r="H54" s="1">
        <v>1435</v>
      </c>
      <c r="I54" s="1">
        <v>1422</v>
      </c>
      <c r="J54" s="1">
        <v>1448</v>
      </c>
      <c r="K54" s="1">
        <v>1415</v>
      </c>
      <c r="L54" s="1">
        <v>1425</v>
      </c>
      <c r="M54" s="1">
        <v>1489</v>
      </c>
      <c r="N54" s="1">
        <v>1540</v>
      </c>
      <c r="O54" s="1">
        <v>1511</v>
      </c>
    </row>
    <row r="55" spans="1:15" x14ac:dyDescent="0.3">
      <c r="A55" s="7" t="s">
        <v>16</v>
      </c>
      <c r="B55" s="7" t="s">
        <v>72</v>
      </c>
      <c r="C55" s="1">
        <v>747</v>
      </c>
      <c r="D55" s="1">
        <v>758</v>
      </c>
      <c r="E55" s="1">
        <v>749</v>
      </c>
      <c r="F55" s="1">
        <v>760</v>
      </c>
      <c r="G55" s="1">
        <v>754</v>
      </c>
      <c r="H55" s="1">
        <v>781</v>
      </c>
      <c r="I55" s="1">
        <v>803</v>
      </c>
      <c r="J55" s="1">
        <v>839</v>
      </c>
      <c r="K55" s="1">
        <v>730</v>
      </c>
      <c r="L55" s="1">
        <v>799</v>
      </c>
      <c r="M55" s="1">
        <v>863</v>
      </c>
      <c r="N55" s="1">
        <v>894</v>
      </c>
      <c r="O55" s="1">
        <v>1000</v>
      </c>
    </row>
    <row r="56" spans="1:15" x14ac:dyDescent="0.3">
      <c r="A56" s="7" t="s">
        <v>16</v>
      </c>
      <c r="B56" s="7" t="s">
        <v>73</v>
      </c>
      <c r="C56" s="1">
        <v>221</v>
      </c>
      <c r="D56" s="1">
        <v>229</v>
      </c>
      <c r="E56" s="1">
        <v>232</v>
      </c>
      <c r="F56" s="1">
        <v>246</v>
      </c>
      <c r="G56" s="1">
        <v>272</v>
      </c>
      <c r="H56" s="1">
        <v>297</v>
      </c>
      <c r="I56" s="1">
        <v>319</v>
      </c>
      <c r="J56" s="1">
        <v>343</v>
      </c>
      <c r="K56" s="1">
        <v>257</v>
      </c>
      <c r="L56" s="1">
        <v>284</v>
      </c>
      <c r="M56" s="1">
        <v>358</v>
      </c>
      <c r="N56" s="1">
        <v>374</v>
      </c>
      <c r="O56" s="1">
        <v>420</v>
      </c>
    </row>
    <row r="57" spans="1:15" x14ac:dyDescent="0.3">
      <c r="A57" s="7" t="s">
        <v>17</v>
      </c>
      <c r="B57" s="7" t="s">
        <v>62</v>
      </c>
      <c r="C57" s="1">
        <v>706</v>
      </c>
      <c r="D57" s="1">
        <v>693</v>
      </c>
      <c r="E57" s="1">
        <v>759</v>
      </c>
      <c r="F57" s="1">
        <v>674</v>
      </c>
      <c r="G57" s="1">
        <v>676</v>
      </c>
      <c r="H57" s="1">
        <v>686</v>
      </c>
      <c r="I57" s="1">
        <v>812</v>
      </c>
      <c r="J57" s="1">
        <v>1261</v>
      </c>
      <c r="K57" s="1">
        <v>1404</v>
      </c>
      <c r="L57" s="1">
        <v>1628</v>
      </c>
      <c r="M57" s="1">
        <v>2167</v>
      </c>
      <c r="N57" s="1">
        <v>2985</v>
      </c>
      <c r="O57" s="1">
        <v>4928</v>
      </c>
    </row>
    <row r="58" spans="1:15" x14ac:dyDescent="0.3">
      <c r="A58" s="7" t="s">
        <v>17</v>
      </c>
      <c r="B58" s="7" t="s">
        <v>63</v>
      </c>
      <c r="C58" s="1">
        <v>3124</v>
      </c>
      <c r="D58" s="1">
        <v>3241</v>
      </c>
      <c r="E58" s="1">
        <v>3563</v>
      </c>
      <c r="F58" s="1">
        <v>3496</v>
      </c>
      <c r="G58" s="1">
        <v>3449</v>
      </c>
      <c r="H58" s="1">
        <v>3334</v>
      </c>
      <c r="I58" s="1">
        <v>3421</v>
      </c>
      <c r="J58" s="1">
        <v>3744</v>
      </c>
      <c r="K58" s="1">
        <v>4308</v>
      </c>
      <c r="L58" s="1">
        <v>4832</v>
      </c>
      <c r="M58" s="1">
        <v>4675</v>
      </c>
      <c r="N58" s="1">
        <v>5563</v>
      </c>
      <c r="O58" s="1">
        <v>7758</v>
      </c>
    </row>
    <row r="59" spans="1:15" x14ac:dyDescent="0.3">
      <c r="A59" s="7" t="s">
        <v>17</v>
      </c>
      <c r="B59" s="7" t="s">
        <v>64</v>
      </c>
      <c r="C59" s="1">
        <v>2402</v>
      </c>
      <c r="D59" s="1">
        <v>2680</v>
      </c>
      <c r="E59" s="1">
        <v>3013</v>
      </c>
      <c r="F59" s="1">
        <v>3272</v>
      </c>
      <c r="G59" s="1">
        <v>3469</v>
      </c>
      <c r="H59" s="1">
        <v>3768</v>
      </c>
      <c r="I59" s="1">
        <v>3983</v>
      </c>
      <c r="J59" s="1">
        <v>4221</v>
      </c>
      <c r="K59" s="1">
        <v>4495</v>
      </c>
      <c r="L59" s="1">
        <v>4737</v>
      </c>
      <c r="M59" s="1">
        <v>4657</v>
      </c>
      <c r="N59" s="1">
        <v>4894</v>
      </c>
      <c r="O59" s="1">
        <v>5438</v>
      </c>
    </row>
    <row r="60" spans="1:15" x14ac:dyDescent="0.3">
      <c r="A60" s="7" t="s">
        <v>17</v>
      </c>
      <c r="B60" s="7" t="s">
        <v>65</v>
      </c>
      <c r="C60" s="1">
        <v>1087</v>
      </c>
      <c r="D60" s="1">
        <v>1238</v>
      </c>
      <c r="E60" s="1">
        <v>1396</v>
      </c>
      <c r="F60" s="1">
        <v>1465</v>
      </c>
      <c r="G60" s="1">
        <v>1593</v>
      </c>
      <c r="H60" s="1">
        <v>1715</v>
      </c>
      <c r="I60" s="1">
        <v>1866</v>
      </c>
      <c r="J60" s="1">
        <v>1996</v>
      </c>
      <c r="K60" s="1">
        <v>2130</v>
      </c>
      <c r="L60" s="1">
        <v>2301</v>
      </c>
      <c r="M60" s="1">
        <v>2386</v>
      </c>
      <c r="N60" s="1">
        <v>2552</v>
      </c>
      <c r="O60" s="1">
        <v>2785</v>
      </c>
    </row>
    <row r="61" spans="1:15" x14ac:dyDescent="0.3">
      <c r="A61" s="7" t="s">
        <v>17</v>
      </c>
      <c r="B61" s="7" t="s">
        <v>66</v>
      </c>
      <c r="C61" s="1">
        <v>341</v>
      </c>
      <c r="D61" s="1">
        <v>342</v>
      </c>
      <c r="E61" s="1">
        <v>385</v>
      </c>
      <c r="F61" s="1">
        <v>411</v>
      </c>
      <c r="G61" s="1">
        <v>452</v>
      </c>
      <c r="H61" s="1">
        <v>492</v>
      </c>
      <c r="I61" s="1">
        <v>531</v>
      </c>
      <c r="J61" s="1">
        <v>605</v>
      </c>
      <c r="K61" s="1">
        <v>646</v>
      </c>
      <c r="L61" s="1">
        <v>726</v>
      </c>
      <c r="M61" s="1">
        <v>798</v>
      </c>
      <c r="N61" s="1">
        <v>863</v>
      </c>
      <c r="O61" s="1">
        <v>972</v>
      </c>
    </row>
    <row r="62" spans="1:15" x14ac:dyDescent="0.3">
      <c r="A62" s="7" t="s">
        <v>17</v>
      </c>
      <c r="B62" s="7" t="s">
        <v>67</v>
      </c>
      <c r="C62" s="1">
        <v>59</v>
      </c>
      <c r="D62" s="1">
        <v>68</v>
      </c>
      <c r="E62" s="1">
        <v>73</v>
      </c>
      <c r="F62" s="1">
        <v>82</v>
      </c>
      <c r="G62" s="1">
        <v>86</v>
      </c>
      <c r="H62" s="1">
        <v>92</v>
      </c>
      <c r="I62" s="1">
        <v>112</v>
      </c>
      <c r="J62" s="1">
        <v>117</v>
      </c>
      <c r="K62" s="1">
        <v>129</v>
      </c>
      <c r="L62" s="1">
        <v>152</v>
      </c>
      <c r="M62" s="1">
        <v>152</v>
      </c>
      <c r="N62" s="1">
        <v>162</v>
      </c>
      <c r="O62" s="1">
        <v>174</v>
      </c>
    </row>
    <row r="63" spans="1:15" x14ac:dyDescent="0.3">
      <c r="A63" s="7" t="s">
        <v>17</v>
      </c>
      <c r="B63" s="7" t="s">
        <v>68</v>
      </c>
      <c r="C63" s="1">
        <v>571</v>
      </c>
      <c r="D63" s="1">
        <v>574</v>
      </c>
      <c r="E63" s="1">
        <v>631</v>
      </c>
      <c r="F63" s="1">
        <v>574</v>
      </c>
      <c r="G63" s="1">
        <v>532</v>
      </c>
      <c r="H63" s="1">
        <v>594</v>
      </c>
      <c r="I63" s="1">
        <v>650</v>
      </c>
      <c r="J63" s="1">
        <v>1145</v>
      </c>
      <c r="K63" s="1">
        <v>1124</v>
      </c>
      <c r="L63" s="1">
        <v>1443</v>
      </c>
      <c r="M63" s="1">
        <v>1944</v>
      </c>
      <c r="N63" s="1">
        <v>2670</v>
      </c>
      <c r="O63" s="1">
        <v>4197</v>
      </c>
    </row>
    <row r="64" spans="1:15" x14ac:dyDescent="0.3">
      <c r="A64" s="7" t="s">
        <v>17</v>
      </c>
      <c r="B64" s="7" t="s">
        <v>69</v>
      </c>
      <c r="C64" s="1">
        <v>4275</v>
      </c>
      <c r="D64" s="1">
        <v>4290</v>
      </c>
      <c r="E64" s="1">
        <v>4455</v>
      </c>
      <c r="F64" s="1">
        <v>4249</v>
      </c>
      <c r="G64" s="1">
        <v>4002</v>
      </c>
      <c r="H64" s="1">
        <v>3791</v>
      </c>
      <c r="I64" s="1">
        <v>3843</v>
      </c>
      <c r="J64" s="1">
        <v>4401</v>
      </c>
      <c r="K64" s="1">
        <v>4885</v>
      </c>
      <c r="L64" s="1">
        <v>5495</v>
      </c>
      <c r="M64" s="1">
        <v>5140</v>
      </c>
      <c r="N64" s="1">
        <v>6020</v>
      </c>
      <c r="O64" s="1">
        <v>7927</v>
      </c>
    </row>
    <row r="65" spans="1:15" x14ac:dyDescent="0.3">
      <c r="A65" s="7" t="s">
        <v>17</v>
      </c>
      <c r="B65" s="7" t="s">
        <v>70</v>
      </c>
      <c r="C65" s="1">
        <v>5605</v>
      </c>
      <c r="D65" s="1">
        <v>5876</v>
      </c>
      <c r="E65" s="1">
        <v>6341</v>
      </c>
      <c r="F65" s="1">
        <v>6504</v>
      </c>
      <c r="G65" s="1">
        <v>6636</v>
      </c>
      <c r="H65" s="1">
        <v>6825</v>
      </c>
      <c r="I65" s="1">
        <v>7059</v>
      </c>
      <c r="J65" s="1">
        <v>7257</v>
      </c>
      <c r="K65" s="1">
        <v>7433</v>
      </c>
      <c r="L65" s="1">
        <v>7565</v>
      </c>
      <c r="M65" s="1">
        <v>7115</v>
      </c>
      <c r="N65" s="1">
        <v>7034</v>
      </c>
      <c r="O65" s="1">
        <v>7300</v>
      </c>
    </row>
    <row r="66" spans="1:15" x14ac:dyDescent="0.3">
      <c r="A66" s="7" t="s">
        <v>17</v>
      </c>
      <c r="B66" s="7" t="s">
        <v>71</v>
      </c>
      <c r="C66" s="1">
        <v>4010</v>
      </c>
      <c r="D66" s="1">
        <v>4211</v>
      </c>
      <c r="E66" s="1">
        <v>4492</v>
      </c>
      <c r="F66" s="1">
        <v>4562</v>
      </c>
      <c r="G66" s="1">
        <v>4710</v>
      </c>
      <c r="H66" s="1">
        <v>4846</v>
      </c>
      <c r="I66" s="1">
        <v>5046</v>
      </c>
      <c r="J66" s="1">
        <v>5224</v>
      </c>
      <c r="K66" s="1">
        <v>5454</v>
      </c>
      <c r="L66" s="1">
        <v>5695</v>
      </c>
      <c r="M66" s="1">
        <v>5706</v>
      </c>
      <c r="N66" s="1">
        <v>5839</v>
      </c>
      <c r="O66" s="1">
        <v>6076</v>
      </c>
    </row>
    <row r="67" spans="1:15" x14ac:dyDescent="0.3">
      <c r="A67" s="7" t="s">
        <v>17</v>
      </c>
      <c r="B67" s="7" t="s">
        <v>72</v>
      </c>
      <c r="C67" s="1">
        <v>1696</v>
      </c>
      <c r="D67" s="1">
        <v>1789</v>
      </c>
      <c r="E67" s="1">
        <v>1932</v>
      </c>
      <c r="F67" s="1">
        <v>2070</v>
      </c>
      <c r="G67" s="1">
        <v>2161</v>
      </c>
      <c r="H67" s="1">
        <v>2238</v>
      </c>
      <c r="I67" s="1">
        <v>2360</v>
      </c>
      <c r="J67" s="1">
        <v>2475</v>
      </c>
      <c r="K67" s="1">
        <v>2602</v>
      </c>
      <c r="L67" s="1">
        <v>2799</v>
      </c>
      <c r="M67" s="1">
        <v>2819</v>
      </c>
      <c r="N67" s="1">
        <v>2965</v>
      </c>
      <c r="O67" s="1">
        <v>3059</v>
      </c>
    </row>
    <row r="68" spans="1:15" x14ac:dyDescent="0.3">
      <c r="A68" s="7" t="s">
        <v>17</v>
      </c>
      <c r="B68" s="7" t="s">
        <v>73</v>
      </c>
      <c r="C68" s="1">
        <v>387</v>
      </c>
      <c r="D68" s="1">
        <v>409</v>
      </c>
      <c r="E68" s="1">
        <v>440</v>
      </c>
      <c r="F68" s="1">
        <v>459</v>
      </c>
      <c r="G68" s="1">
        <v>495</v>
      </c>
      <c r="H68" s="1">
        <v>554</v>
      </c>
      <c r="I68" s="1">
        <v>603</v>
      </c>
      <c r="J68" s="1">
        <v>642</v>
      </c>
      <c r="K68" s="1">
        <v>692</v>
      </c>
      <c r="L68" s="1">
        <v>767</v>
      </c>
      <c r="M68" s="1">
        <v>797</v>
      </c>
      <c r="N68" s="1">
        <v>836</v>
      </c>
      <c r="O68" s="1">
        <v>923</v>
      </c>
    </row>
    <row r="69" spans="1:15" x14ac:dyDescent="0.3">
      <c r="A69" s="10" t="s">
        <v>18</v>
      </c>
      <c r="B69" s="10" t="s">
        <v>18</v>
      </c>
      <c r="C69" s="5">
        <v>252551</v>
      </c>
      <c r="D69" s="5">
        <v>259658</v>
      </c>
      <c r="E69" s="5">
        <v>267168</v>
      </c>
      <c r="F69" s="5">
        <v>273747</v>
      </c>
      <c r="G69" s="5">
        <v>280775</v>
      </c>
      <c r="H69" s="5">
        <v>288476</v>
      </c>
      <c r="I69" s="5">
        <v>298477</v>
      </c>
      <c r="J69" s="5">
        <v>311319</v>
      </c>
      <c r="K69" s="5">
        <v>310287</v>
      </c>
      <c r="L69" s="5">
        <v>327723</v>
      </c>
      <c r="M69" s="5">
        <v>348081</v>
      </c>
      <c r="N69" s="5">
        <v>369607</v>
      </c>
      <c r="O69" s="5">
        <v>393357</v>
      </c>
    </row>
    <row r="70" spans="1:15" x14ac:dyDescent="0.3">
      <c r="A70" s="15"/>
      <c r="B70" s="15"/>
    </row>
    <row r="71" spans="1:15" x14ac:dyDescent="0.3">
      <c r="A71" s="15"/>
      <c r="B71" s="15"/>
    </row>
    <row r="72" spans="1:15" x14ac:dyDescent="0.3">
      <c r="A72" s="15"/>
      <c r="B72" s="15"/>
      <c r="C72" s="18" t="s">
        <v>37</v>
      </c>
      <c r="D72" s="19"/>
      <c r="E72" s="19"/>
      <c r="F72" s="19"/>
      <c r="G72" s="19"/>
      <c r="H72" s="19"/>
      <c r="I72" s="19"/>
      <c r="J72" s="19"/>
      <c r="K72" s="19"/>
      <c r="L72" s="19"/>
      <c r="M72" s="19"/>
      <c r="N72" s="19"/>
      <c r="O72" s="19"/>
    </row>
    <row r="73" spans="1:15" x14ac:dyDescent="0.3">
      <c r="A73" s="9" t="s">
        <v>41</v>
      </c>
      <c r="B73" s="9" t="s">
        <v>41</v>
      </c>
      <c r="C73" s="4" t="s">
        <v>0</v>
      </c>
      <c r="D73" s="4" t="s">
        <v>1</v>
      </c>
      <c r="E73" s="4" t="s">
        <v>2</v>
      </c>
      <c r="F73" s="4" t="s">
        <v>3</v>
      </c>
      <c r="G73" s="4" t="s">
        <v>4</v>
      </c>
      <c r="H73" s="4" t="s">
        <v>5</v>
      </c>
      <c r="I73" s="4" t="s">
        <v>6</v>
      </c>
      <c r="J73" s="4" t="s">
        <v>7</v>
      </c>
      <c r="K73" s="4" t="s">
        <v>8</v>
      </c>
      <c r="L73" s="4" t="s">
        <v>9</v>
      </c>
      <c r="M73" s="4" t="s">
        <v>10</v>
      </c>
      <c r="N73" s="4" t="s">
        <v>11</v>
      </c>
      <c r="O73" s="4" t="s">
        <v>12</v>
      </c>
    </row>
    <row r="74" spans="1:15" x14ac:dyDescent="0.3">
      <c r="A74" s="8" t="s">
        <v>13</v>
      </c>
      <c r="B74" s="8" t="s">
        <v>62</v>
      </c>
      <c r="C74" s="2">
        <v>0.61033977534361294</v>
      </c>
      <c r="D74" s="2">
        <v>0.60081036734420501</v>
      </c>
      <c r="E74" s="2">
        <v>0.58932767624020899</v>
      </c>
      <c r="F74" s="2">
        <v>0.58058302298703002</v>
      </c>
      <c r="G74" s="2">
        <v>0.57456394413335898</v>
      </c>
      <c r="H74" s="2">
        <v>0.56709915104917497</v>
      </c>
      <c r="I74" s="2">
        <v>0.55934498504172603</v>
      </c>
      <c r="J74" s="2">
        <v>0.55444549358837703</v>
      </c>
      <c r="K74" s="2">
        <v>0.55415677673286701</v>
      </c>
      <c r="L74" s="2">
        <v>0.55714574840257902</v>
      </c>
      <c r="M74" s="2">
        <v>0.56131035046156397</v>
      </c>
      <c r="N74" s="2">
        <v>0.57139246265450006</v>
      </c>
      <c r="O74" s="2">
        <v>0.58732834872697104</v>
      </c>
    </row>
    <row r="75" spans="1:15" x14ac:dyDescent="0.3">
      <c r="A75" s="8" t="s">
        <v>13</v>
      </c>
      <c r="B75" s="8" t="s">
        <v>63</v>
      </c>
      <c r="C75" s="2">
        <v>0.50424777577095503</v>
      </c>
      <c r="D75" s="2">
        <v>0.51898087071240095</v>
      </c>
      <c r="E75" s="2">
        <v>0.53134488301482397</v>
      </c>
      <c r="F75" s="2">
        <v>0.54416446253504203</v>
      </c>
      <c r="G75" s="2">
        <v>0.55472828941271002</v>
      </c>
      <c r="H75" s="2">
        <v>0.56041547837050798</v>
      </c>
      <c r="I75" s="2">
        <v>0.56221410946451</v>
      </c>
      <c r="J75" s="2">
        <v>0.55977473187295501</v>
      </c>
      <c r="K75" s="2">
        <v>0.55475130168041198</v>
      </c>
      <c r="L75" s="2">
        <v>0.54963497207126599</v>
      </c>
      <c r="M75" s="2">
        <v>0.54345555881490204</v>
      </c>
      <c r="N75" s="2">
        <v>0.53694484902502104</v>
      </c>
      <c r="O75" s="2">
        <v>0.535250259540064</v>
      </c>
    </row>
    <row r="76" spans="1:15" x14ac:dyDescent="0.3">
      <c r="A76" s="8" t="s">
        <v>13</v>
      </c>
      <c r="B76" s="8" t="s">
        <v>64</v>
      </c>
      <c r="C76" s="2">
        <v>0.42431274921411799</v>
      </c>
      <c r="D76" s="2">
        <v>0.429463554463554</v>
      </c>
      <c r="E76" s="2">
        <v>0.43579604165010699</v>
      </c>
      <c r="F76" s="2">
        <v>0.440141048615527</v>
      </c>
      <c r="G76" s="2">
        <v>0.44432286064023102</v>
      </c>
      <c r="H76" s="2">
        <v>0.45118847022550501</v>
      </c>
      <c r="I76" s="2">
        <v>0.45888296863414602</v>
      </c>
      <c r="J76" s="2">
        <v>0.46672427258678301</v>
      </c>
      <c r="K76" s="2">
        <v>0.47795426195426199</v>
      </c>
      <c r="L76" s="2">
        <v>0.48782554477289802</v>
      </c>
      <c r="M76" s="2">
        <v>0.49770705310465002</v>
      </c>
      <c r="N76" s="2">
        <v>0.50801676632665005</v>
      </c>
      <c r="O76" s="2">
        <v>0.51844023943941697</v>
      </c>
    </row>
    <row r="77" spans="1:15" x14ac:dyDescent="0.3">
      <c r="A77" s="8" t="s">
        <v>13</v>
      </c>
      <c r="B77" s="8" t="s">
        <v>65</v>
      </c>
      <c r="C77" s="2">
        <v>0.33853284606471201</v>
      </c>
      <c r="D77" s="2">
        <v>0.34759634713686699</v>
      </c>
      <c r="E77" s="2">
        <v>0.35633361956732501</v>
      </c>
      <c r="F77" s="2">
        <v>0.365186890864303</v>
      </c>
      <c r="G77" s="2">
        <v>0.37558770813310099</v>
      </c>
      <c r="H77" s="2">
        <v>0.38355128883513501</v>
      </c>
      <c r="I77" s="2">
        <v>0.39161650054278102</v>
      </c>
      <c r="J77" s="2">
        <v>0.39954826152774098</v>
      </c>
      <c r="K77" s="2">
        <v>0.40634595701125897</v>
      </c>
      <c r="L77" s="2">
        <v>0.41557071524017197</v>
      </c>
      <c r="M77" s="2">
        <v>0.42456843746519701</v>
      </c>
      <c r="N77" s="2">
        <v>0.43025023010895402</v>
      </c>
      <c r="O77" s="2">
        <v>0.43735486920247402</v>
      </c>
    </row>
    <row r="78" spans="1:15" x14ac:dyDescent="0.3">
      <c r="A78" s="8" t="s">
        <v>13</v>
      </c>
      <c r="B78" s="8" t="s">
        <v>66</v>
      </c>
      <c r="C78" s="2">
        <v>0.239185436593644</v>
      </c>
      <c r="D78" s="2">
        <v>0.245748401881558</v>
      </c>
      <c r="E78" s="2">
        <v>0.251925718039052</v>
      </c>
      <c r="F78" s="2">
        <v>0.26068301733634802</v>
      </c>
      <c r="G78" s="2">
        <v>0.26643384216752097</v>
      </c>
      <c r="H78" s="2">
        <v>0.27317844677137898</v>
      </c>
      <c r="I78" s="2">
        <v>0.27935813274981802</v>
      </c>
      <c r="J78" s="2">
        <v>0.287402363308632</v>
      </c>
      <c r="K78" s="2">
        <v>0.28236335472449697</v>
      </c>
      <c r="L78" s="2">
        <v>0.29193811074918602</v>
      </c>
      <c r="M78" s="2">
        <v>0.30450906788476301</v>
      </c>
      <c r="N78" s="2">
        <v>0.31398574538005197</v>
      </c>
      <c r="O78" s="2">
        <v>0.3265442272977</v>
      </c>
    </row>
    <row r="79" spans="1:15" x14ac:dyDescent="0.3">
      <c r="A79" s="8" t="s">
        <v>13</v>
      </c>
      <c r="B79" s="8" t="s">
        <v>67</v>
      </c>
      <c r="C79" s="2">
        <v>0.19411431805319801</v>
      </c>
      <c r="D79" s="2">
        <v>0.19647771051183299</v>
      </c>
      <c r="E79" s="2">
        <v>0.198278890059712</v>
      </c>
      <c r="F79" s="2">
        <v>0.20255076355093099</v>
      </c>
      <c r="G79" s="2">
        <v>0.20321614378054501</v>
      </c>
      <c r="H79" s="2">
        <v>0.20178649875530799</v>
      </c>
      <c r="I79" s="2">
        <v>0.20581896551724099</v>
      </c>
      <c r="J79" s="2">
        <v>0.210314970510729</v>
      </c>
      <c r="K79" s="2">
        <v>0.21422479959065299</v>
      </c>
      <c r="L79" s="2">
        <v>0.21940344403444001</v>
      </c>
      <c r="M79" s="2">
        <v>0.228510744627686</v>
      </c>
      <c r="N79" s="2">
        <v>0.23180054098553499</v>
      </c>
      <c r="O79" s="2">
        <v>0.241427293509591</v>
      </c>
    </row>
    <row r="80" spans="1:15" x14ac:dyDescent="0.3">
      <c r="A80" s="8" t="s">
        <v>13</v>
      </c>
      <c r="B80" s="8" t="s">
        <v>68</v>
      </c>
      <c r="C80" s="2">
        <v>0.389660224656387</v>
      </c>
      <c r="D80" s="2">
        <v>0.39918963265579499</v>
      </c>
      <c r="E80" s="2">
        <v>0.41067232375979101</v>
      </c>
      <c r="F80" s="2">
        <v>0.41941697701296998</v>
      </c>
      <c r="G80" s="2">
        <v>0.42543605586664102</v>
      </c>
      <c r="H80" s="2">
        <v>0.43290084895082498</v>
      </c>
      <c r="I80" s="2">
        <v>0.44065501495827403</v>
      </c>
      <c r="J80" s="2">
        <v>0.44555450641162297</v>
      </c>
      <c r="K80" s="2">
        <v>0.44584322326713299</v>
      </c>
      <c r="L80" s="2">
        <v>0.44285425159742098</v>
      </c>
      <c r="M80" s="2">
        <v>0.43868964953843598</v>
      </c>
      <c r="N80" s="2">
        <v>0.4286075373455</v>
      </c>
      <c r="O80" s="2">
        <v>0.41267165127302902</v>
      </c>
    </row>
    <row r="81" spans="1:15" x14ac:dyDescent="0.3">
      <c r="A81" s="8" t="s">
        <v>13</v>
      </c>
      <c r="B81" s="8" t="s">
        <v>69</v>
      </c>
      <c r="C81" s="2">
        <v>0.49575222422904502</v>
      </c>
      <c r="D81" s="2">
        <v>0.48101912928759899</v>
      </c>
      <c r="E81" s="2">
        <v>0.46865511698517598</v>
      </c>
      <c r="F81" s="2">
        <v>0.45583553746495797</v>
      </c>
      <c r="G81" s="2">
        <v>0.44527171058728998</v>
      </c>
      <c r="H81" s="2">
        <v>0.43958452162949202</v>
      </c>
      <c r="I81" s="2">
        <v>0.43778589053549</v>
      </c>
      <c r="J81" s="2">
        <v>0.44022526812704499</v>
      </c>
      <c r="K81" s="2">
        <v>0.44524869831958802</v>
      </c>
      <c r="L81" s="2">
        <v>0.45036502792873401</v>
      </c>
      <c r="M81" s="2">
        <v>0.45654444118509802</v>
      </c>
      <c r="N81" s="2">
        <v>0.46305515097497901</v>
      </c>
      <c r="O81" s="2">
        <v>0.464749740459936</v>
      </c>
    </row>
    <row r="82" spans="1:15" x14ac:dyDescent="0.3">
      <c r="A82" s="8" t="s">
        <v>13</v>
      </c>
      <c r="B82" s="8" t="s">
        <v>70</v>
      </c>
      <c r="C82" s="2">
        <v>0.57568725078588201</v>
      </c>
      <c r="D82" s="2">
        <v>0.570536445536446</v>
      </c>
      <c r="E82" s="2">
        <v>0.56420395834989301</v>
      </c>
      <c r="F82" s="2">
        <v>0.55985895138447295</v>
      </c>
      <c r="G82" s="2">
        <v>0.55567713935976903</v>
      </c>
      <c r="H82" s="2">
        <v>0.54881152977449499</v>
      </c>
      <c r="I82" s="2">
        <v>0.54111703136585498</v>
      </c>
      <c r="J82" s="2">
        <v>0.53327572741321705</v>
      </c>
      <c r="K82" s="2">
        <v>0.52204573804573795</v>
      </c>
      <c r="L82" s="2">
        <v>0.51217445522710203</v>
      </c>
      <c r="M82" s="2">
        <v>0.50229294689534998</v>
      </c>
      <c r="N82" s="2">
        <v>0.49198323367335001</v>
      </c>
      <c r="O82" s="2">
        <v>0.48155976056058297</v>
      </c>
    </row>
    <row r="83" spans="1:15" x14ac:dyDescent="0.3">
      <c r="A83" s="8" t="s">
        <v>13</v>
      </c>
      <c r="B83" s="8" t="s">
        <v>71</v>
      </c>
      <c r="C83" s="2">
        <v>0.66146715393528799</v>
      </c>
      <c r="D83" s="2">
        <v>0.65240365286313295</v>
      </c>
      <c r="E83" s="2">
        <v>0.64366638043267499</v>
      </c>
      <c r="F83" s="2">
        <v>0.634813109135697</v>
      </c>
      <c r="G83" s="2">
        <v>0.62441229186689895</v>
      </c>
      <c r="H83" s="2">
        <v>0.61644871116486499</v>
      </c>
      <c r="I83" s="2">
        <v>0.60838349945721903</v>
      </c>
      <c r="J83" s="2">
        <v>0.60045173847225897</v>
      </c>
      <c r="K83" s="2">
        <v>0.59365404298874103</v>
      </c>
      <c r="L83" s="2">
        <v>0.58442928475982803</v>
      </c>
      <c r="M83" s="2">
        <v>0.57543156253480299</v>
      </c>
      <c r="N83" s="2">
        <v>0.56974976989104598</v>
      </c>
      <c r="O83" s="2">
        <v>0.56264513079752598</v>
      </c>
    </row>
    <row r="84" spans="1:15" x14ac:dyDescent="0.3">
      <c r="A84" s="8" t="s">
        <v>13</v>
      </c>
      <c r="B84" s="8" t="s">
        <v>72</v>
      </c>
      <c r="C84" s="2">
        <v>0.760814563406356</v>
      </c>
      <c r="D84" s="2">
        <v>0.754251598118442</v>
      </c>
      <c r="E84" s="2">
        <v>0.74807428196094805</v>
      </c>
      <c r="F84" s="2">
        <v>0.73931698266365198</v>
      </c>
      <c r="G84" s="2">
        <v>0.73356615783247903</v>
      </c>
      <c r="H84" s="2">
        <v>0.72682155322862096</v>
      </c>
      <c r="I84" s="2">
        <v>0.72064186725018198</v>
      </c>
      <c r="J84" s="2">
        <v>0.712597636691368</v>
      </c>
      <c r="K84" s="2">
        <v>0.71763664527550297</v>
      </c>
      <c r="L84" s="2">
        <v>0.70806188925081404</v>
      </c>
      <c r="M84" s="2">
        <v>0.69549093211523705</v>
      </c>
      <c r="N84" s="2">
        <v>0.68601425461994803</v>
      </c>
      <c r="O84" s="2">
        <v>0.67345577270229995</v>
      </c>
    </row>
    <row r="85" spans="1:15" x14ac:dyDescent="0.3">
      <c r="A85" s="8" t="s">
        <v>13</v>
      </c>
      <c r="B85" s="8" t="s">
        <v>73</v>
      </c>
      <c r="C85" s="2">
        <v>0.80588568194680199</v>
      </c>
      <c r="D85" s="2">
        <v>0.80352228948816695</v>
      </c>
      <c r="E85" s="2">
        <v>0.801721109940288</v>
      </c>
      <c r="F85" s="2">
        <v>0.79744923644906895</v>
      </c>
      <c r="G85" s="2">
        <v>0.79678385621945402</v>
      </c>
      <c r="H85" s="2">
        <v>0.79821350124469204</v>
      </c>
      <c r="I85" s="2">
        <v>0.79418103448275901</v>
      </c>
      <c r="J85" s="2">
        <v>0.789685029489271</v>
      </c>
      <c r="K85" s="2">
        <v>0.78577520040934701</v>
      </c>
      <c r="L85" s="2">
        <v>0.78059655596555999</v>
      </c>
      <c r="M85" s="2">
        <v>0.77148925537231405</v>
      </c>
      <c r="N85" s="2">
        <v>0.76819945901446596</v>
      </c>
      <c r="O85" s="2">
        <v>0.75857270649040898</v>
      </c>
    </row>
    <row r="86" spans="1:15" x14ac:dyDescent="0.3">
      <c r="A86" s="8" t="s">
        <v>14</v>
      </c>
      <c r="B86" s="8" t="s">
        <v>62</v>
      </c>
      <c r="C86" s="2">
        <v>0.61709770114942497</v>
      </c>
      <c r="D86" s="2">
        <v>0.60444136016655103</v>
      </c>
      <c r="E86" s="2">
        <v>0.60984060984060995</v>
      </c>
      <c r="F86" s="2">
        <v>0.59694232105628897</v>
      </c>
      <c r="G86" s="2">
        <v>0.58885941644562301</v>
      </c>
      <c r="H86" s="2">
        <v>0.57534246575342496</v>
      </c>
      <c r="I86" s="2">
        <v>0.57272094641614502</v>
      </c>
      <c r="J86" s="2">
        <v>0.58243340532757404</v>
      </c>
      <c r="K86" s="2">
        <v>0.581954887218045</v>
      </c>
      <c r="L86" s="2">
        <v>0.59783449342614103</v>
      </c>
      <c r="M86" s="2">
        <v>0.61610633307271301</v>
      </c>
      <c r="N86" s="2">
        <v>0.63062352012628298</v>
      </c>
      <c r="O86" s="2">
        <v>0.61932227829848596</v>
      </c>
    </row>
    <row r="87" spans="1:15" x14ac:dyDescent="0.3">
      <c r="A87" s="8" t="s">
        <v>14</v>
      </c>
      <c r="B87" s="8" t="s">
        <v>63</v>
      </c>
      <c r="C87" s="2">
        <v>0.53820960698690001</v>
      </c>
      <c r="D87" s="2">
        <v>0.55883962780514496</v>
      </c>
      <c r="E87" s="2">
        <v>0.57442348008385702</v>
      </c>
      <c r="F87" s="2">
        <v>0.57847082494969804</v>
      </c>
      <c r="G87" s="2">
        <v>0.58797867183713004</v>
      </c>
      <c r="H87" s="2">
        <v>0.58730873087308699</v>
      </c>
      <c r="I87" s="2">
        <v>0.59341598973920495</v>
      </c>
      <c r="J87" s="2">
        <v>0.58764135702746401</v>
      </c>
      <c r="K87" s="2">
        <v>0.58362989323843395</v>
      </c>
      <c r="L87" s="2">
        <v>0.57989690721649501</v>
      </c>
      <c r="M87" s="2">
        <v>0.58367486338797803</v>
      </c>
      <c r="N87" s="2">
        <v>0.57821782178217795</v>
      </c>
      <c r="O87" s="2">
        <v>0.56309148264984199</v>
      </c>
    </row>
    <row r="88" spans="1:15" x14ac:dyDescent="0.3">
      <c r="A88" s="8" t="s">
        <v>14</v>
      </c>
      <c r="B88" s="8" t="s">
        <v>64</v>
      </c>
      <c r="C88" s="2">
        <v>0.456040028591851</v>
      </c>
      <c r="D88" s="2">
        <v>0.45706371191135697</v>
      </c>
      <c r="E88" s="2">
        <v>0.46885694729637201</v>
      </c>
      <c r="F88" s="2">
        <v>0.48203389830508497</v>
      </c>
      <c r="G88" s="2">
        <v>0.48466666666666702</v>
      </c>
      <c r="H88" s="2">
        <v>0.49014454664914597</v>
      </c>
      <c r="I88" s="2">
        <v>0.49907464528069101</v>
      </c>
      <c r="J88" s="2">
        <v>0.50402761795166895</v>
      </c>
      <c r="K88" s="2">
        <v>0.51433389544688002</v>
      </c>
      <c r="L88" s="2">
        <v>0.51959205582393997</v>
      </c>
      <c r="M88" s="2">
        <v>0.53034166241713399</v>
      </c>
      <c r="N88" s="2">
        <v>0.54667998002995499</v>
      </c>
      <c r="O88" s="2">
        <v>0.55962441314554001</v>
      </c>
    </row>
    <row r="89" spans="1:15" x14ac:dyDescent="0.3">
      <c r="A89" s="8" t="s">
        <v>14</v>
      </c>
      <c r="B89" s="8" t="s">
        <v>65</v>
      </c>
      <c r="C89" s="2">
        <v>0.34722222222222199</v>
      </c>
      <c r="D89" s="2">
        <v>0.35354397950469701</v>
      </c>
      <c r="E89" s="2">
        <v>0.36286919831223602</v>
      </c>
      <c r="F89" s="2">
        <v>0.38047973531844498</v>
      </c>
      <c r="G89" s="2">
        <v>0.38911128903122499</v>
      </c>
      <c r="H89" s="2">
        <v>0.397476340694006</v>
      </c>
      <c r="I89" s="2">
        <v>0.41025641025641002</v>
      </c>
      <c r="J89" s="2">
        <v>0.41843971631205701</v>
      </c>
      <c r="K89" s="2">
        <v>0.42211460855528699</v>
      </c>
      <c r="L89" s="2">
        <v>0.43923076923076898</v>
      </c>
      <c r="M89" s="2">
        <v>0.444933920704846</v>
      </c>
      <c r="N89" s="2">
        <v>0.44744318181818199</v>
      </c>
      <c r="O89" s="2">
        <v>0.452674897119342</v>
      </c>
    </row>
    <row r="90" spans="1:15" x14ac:dyDescent="0.3">
      <c r="A90" s="8" t="s">
        <v>14</v>
      </c>
      <c r="B90" s="8" t="s">
        <v>66</v>
      </c>
      <c r="C90" s="2">
        <v>0.23577235772357699</v>
      </c>
      <c r="D90" s="2">
        <v>0.26730769230769202</v>
      </c>
      <c r="E90" s="2">
        <v>0.27374301675977702</v>
      </c>
      <c r="F90" s="2">
        <v>0.27951388888888901</v>
      </c>
      <c r="G90" s="2">
        <v>0.27953410981697202</v>
      </c>
      <c r="H90" s="2">
        <v>0.30156250000000001</v>
      </c>
      <c r="I90" s="2">
        <v>0.293777134587554</v>
      </c>
      <c r="J90" s="2">
        <v>0.313837375178317</v>
      </c>
      <c r="K90" s="2">
        <v>0.29251700680272102</v>
      </c>
      <c r="L90" s="2">
        <v>0.27795527156549499</v>
      </c>
      <c r="M90" s="2">
        <v>0.30909090909090903</v>
      </c>
      <c r="N90" s="2">
        <v>0.31123139377537201</v>
      </c>
      <c r="O90" s="2">
        <v>0.33075933075933101</v>
      </c>
    </row>
    <row r="91" spans="1:15" x14ac:dyDescent="0.3">
      <c r="A91" s="8" t="s">
        <v>14</v>
      </c>
      <c r="B91" s="8" t="s">
        <v>67</v>
      </c>
      <c r="C91" s="2">
        <v>0.21904761904761899</v>
      </c>
      <c r="D91" s="2">
        <v>0.21666666666666701</v>
      </c>
      <c r="E91" s="2">
        <v>0.23200000000000001</v>
      </c>
      <c r="F91" s="2">
        <v>0.2265625</v>
      </c>
      <c r="G91" s="2">
        <v>0.22794117647058801</v>
      </c>
      <c r="H91" s="2">
        <v>0.18633540372670801</v>
      </c>
      <c r="I91" s="2">
        <v>0.18181818181818199</v>
      </c>
      <c r="J91" s="2">
        <v>0.20618556701030899</v>
      </c>
      <c r="K91" s="2">
        <v>0.266129032258065</v>
      </c>
      <c r="L91" s="2">
        <v>0.25694444444444398</v>
      </c>
      <c r="M91" s="2">
        <v>0.269035532994924</v>
      </c>
      <c r="N91" s="2">
        <v>0.29166666666666702</v>
      </c>
      <c r="O91" s="2">
        <v>0.24905660377358499</v>
      </c>
    </row>
    <row r="92" spans="1:15" x14ac:dyDescent="0.3">
      <c r="A92" s="8" t="s">
        <v>14</v>
      </c>
      <c r="B92" s="8" t="s">
        <v>68</v>
      </c>
      <c r="C92" s="2">
        <v>0.38290229885057497</v>
      </c>
      <c r="D92" s="2">
        <v>0.39555863983344902</v>
      </c>
      <c r="E92" s="2">
        <v>0.39015939015939</v>
      </c>
      <c r="F92" s="2">
        <v>0.40305767894371097</v>
      </c>
      <c r="G92" s="2">
        <v>0.41114058355437699</v>
      </c>
      <c r="H92" s="2">
        <v>0.42465753424657499</v>
      </c>
      <c r="I92" s="2">
        <v>0.42727905358385498</v>
      </c>
      <c r="J92" s="2">
        <v>0.41756659467242602</v>
      </c>
      <c r="K92" s="2">
        <v>0.418045112781955</v>
      </c>
      <c r="L92" s="2">
        <v>0.40216550657385902</v>
      </c>
      <c r="M92" s="2">
        <v>0.38389366692728699</v>
      </c>
      <c r="N92" s="2">
        <v>0.36937647987371702</v>
      </c>
      <c r="O92" s="2">
        <v>0.38067772170151398</v>
      </c>
    </row>
    <row r="93" spans="1:15" x14ac:dyDescent="0.3">
      <c r="A93" s="8" t="s">
        <v>14</v>
      </c>
      <c r="B93" s="8" t="s">
        <v>69</v>
      </c>
      <c r="C93" s="2">
        <v>0.46179039301309999</v>
      </c>
      <c r="D93" s="2">
        <v>0.44116037219485499</v>
      </c>
      <c r="E93" s="2">
        <v>0.42557651991614298</v>
      </c>
      <c r="F93" s="2">
        <v>0.42152917505030202</v>
      </c>
      <c r="G93" s="2">
        <v>0.41202132816287002</v>
      </c>
      <c r="H93" s="2">
        <v>0.41269126912691301</v>
      </c>
      <c r="I93" s="2">
        <v>0.40658401026079499</v>
      </c>
      <c r="J93" s="2">
        <v>0.41235864297253599</v>
      </c>
      <c r="K93" s="2">
        <v>0.41637010676156599</v>
      </c>
      <c r="L93" s="2">
        <v>0.42010309278350499</v>
      </c>
      <c r="M93" s="2">
        <v>0.41632513661202197</v>
      </c>
      <c r="N93" s="2">
        <v>0.42178217821782199</v>
      </c>
      <c r="O93" s="2">
        <v>0.43690851735015801</v>
      </c>
    </row>
    <row r="94" spans="1:15" x14ac:dyDescent="0.3">
      <c r="A94" s="8" t="s">
        <v>14</v>
      </c>
      <c r="B94" s="8" t="s">
        <v>70</v>
      </c>
      <c r="C94" s="2">
        <v>0.543959971408149</v>
      </c>
      <c r="D94" s="2">
        <v>0.54293628808864303</v>
      </c>
      <c r="E94" s="2">
        <v>0.53114305270362805</v>
      </c>
      <c r="F94" s="2">
        <v>0.51796610169491497</v>
      </c>
      <c r="G94" s="2">
        <v>0.51533333333333298</v>
      </c>
      <c r="H94" s="2">
        <v>0.50985545335085403</v>
      </c>
      <c r="I94" s="2">
        <v>0.50092535471930899</v>
      </c>
      <c r="J94" s="2">
        <v>0.495972382048331</v>
      </c>
      <c r="K94" s="2">
        <v>0.48566610455311998</v>
      </c>
      <c r="L94" s="2">
        <v>0.48040794417605998</v>
      </c>
      <c r="M94" s="2">
        <v>0.46965833758286601</v>
      </c>
      <c r="N94" s="2">
        <v>0.45332001997004501</v>
      </c>
      <c r="O94" s="2">
        <v>0.44037558685445999</v>
      </c>
    </row>
    <row r="95" spans="1:15" x14ac:dyDescent="0.3">
      <c r="A95" s="8" t="s">
        <v>14</v>
      </c>
      <c r="B95" s="8" t="s">
        <v>71</v>
      </c>
      <c r="C95" s="2">
        <v>0.65277777777777801</v>
      </c>
      <c r="D95" s="2">
        <v>0.64645602049530304</v>
      </c>
      <c r="E95" s="2">
        <v>0.63713080168776404</v>
      </c>
      <c r="F95" s="2">
        <v>0.61952026468155497</v>
      </c>
      <c r="G95" s="2">
        <v>0.61088871096877495</v>
      </c>
      <c r="H95" s="2">
        <v>0.60252365930599405</v>
      </c>
      <c r="I95" s="2">
        <v>0.58974358974358998</v>
      </c>
      <c r="J95" s="2">
        <v>0.58156028368794299</v>
      </c>
      <c r="K95" s="2">
        <v>0.57788539144471396</v>
      </c>
      <c r="L95" s="2">
        <v>0.56076923076923102</v>
      </c>
      <c r="M95" s="2">
        <v>0.55506607929515395</v>
      </c>
      <c r="N95" s="2">
        <v>0.55255681818181801</v>
      </c>
      <c r="O95" s="2">
        <v>0.54732510288065805</v>
      </c>
    </row>
    <row r="96" spans="1:15" x14ac:dyDescent="0.3">
      <c r="A96" s="8" t="s">
        <v>14</v>
      </c>
      <c r="B96" s="8" t="s">
        <v>72</v>
      </c>
      <c r="C96" s="2">
        <v>0.76422764227642304</v>
      </c>
      <c r="D96" s="2">
        <v>0.73269230769230798</v>
      </c>
      <c r="E96" s="2">
        <v>0.72625698324022303</v>
      </c>
      <c r="F96" s="2">
        <v>0.72048611111111105</v>
      </c>
      <c r="G96" s="2">
        <v>0.72046589018302798</v>
      </c>
      <c r="H96" s="2">
        <v>0.69843750000000004</v>
      </c>
      <c r="I96" s="2">
        <v>0.70622286541244605</v>
      </c>
      <c r="J96" s="2">
        <v>0.686162624821683</v>
      </c>
      <c r="K96" s="2">
        <v>0.70748299319727903</v>
      </c>
      <c r="L96" s="2">
        <v>0.72204472843450496</v>
      </c>
      <c r="M96" s="2">
        <v>0.69090909090909103</v>
      </c>
      <c r="N96" s="2">
        <v>0.68876860622462799</v>
      </c>
      <c r="O96" s="2">
        <v>0.66924066924066905</v>
      </c>
    </row>
    <row r="97" spans="1:15" x14ac:dyDescent="0.3">
      <c r="A97" s="8" t="s">
        <v>14</v>
      </c>
      <c r="B97" s="8" t="s">
        <v>73</v>
      </c>
      <c r="C97" s="2">
        <v>0.78095238095238095</v>
      </c>
      <c r="D97" s="2">
        <v>0.78333333333333299</v>
      </c>
      <c r="E97" s="2">
        <v>0.76800000000000002</v>
      </c>
      <c r="F97" s="2">
        <v>0.7734375</v>
      </c>
      <c r="G97" s="2">
        <v>0.77205882352941202</v>
      </c>
      <c r="H97" s="2">
        <v>0.81366459627329202</v>
      </c>
      <c r="I97" s="2">
        <v>0.81818181818181801</v>
      </c>
      <c r="J97" s="2">
        <v>0.79381443298969101</v>
      </c>
      <c r="K97" s="2">
        <v>0.73387096774193505</v>
      </c>
      <c r="L97" s="2">
        <v>0.74305555555555602</v>
      </c>
      <c r="M97" s="2">
        <v>0.730964467005076</v>
      </c>
      <c r="N97" s="2">
        <v>0.70833333333333304</v>
      </c>
      <c r="O97" s="2">
        <v>0.75094339622641504</v>
      </c>
    </row>
    <row r="98" spans="1:15" x14ac:dyDescent="0.3">
      <c r="A98" s="8" t="s">
        <v>15</v>
      </c>
      <c r="B98" s="8" t="s">
        <v>62</v>
      </c>
      <c r="C98" s="2">
        <v>0.61879049676025899</v>
      </c>
      <c r="D98" s="2">
        <v>0.61408961408961404</v>
      </c>
      <c r="E98" s="2">
        <v>0.60396804947178595</v>
      </c>
      <c r="F98" s="2">
        <v>0.59145561524686596</v>
      </c>
      <c r="G98" s="2">
        <v>0.58246138515196799</v>
      </c>
      <c r="H98" s="2">
        <v>0.58415841584158401</v>
      </c>
      <c r="I98" s="2">
        <v>0.57670524501354303</v>
      </c>
      <c r="J98" s="2">
        <v>0.57596651071164695</v>
      </c>
      <c r="K98" s="2">
        <v>0.57671568627450998</v>
      </c>
      <c r="L98" s="2">
        <v>0.578690127077224</v>
      </c>
      <c r="M98" s="2">
        <v>0.58126463700234199</v>
      </c>
      <c r="N98" s="2">
        <v>0.59722554412819895</v>
      </c>
      <c r="O98" s="2">
        <v>0.61574289706567298</v>
      </c>
    </row>
    <row r="99" spans="1:15" x14ac:dyDescent="0.3">
      <c r="A99" s="8" t="s">
        <v>15</v>
      </c>
      <c r="B99" s="8" t="s">
        <v>63</v>
      </c>
      <c r="C99" s="2">
        <v>0.54205607476635498</v>
      </c>
      <c r="D99" s="2">
        <v>0.55748728883057197</v>
      </c>
      <c r="E99" s="2">
        <v>0.57590945836701701</v>
      </c>
      <c r="F99" s="2">
        <v>0.58801798907806002</v>
      </c>
      <c r="G99" s="2">
        <v>0.59585166561910796</v>
      </c>
      <c r="H99" s="2">
        <v>0.60317705120296095</v>
      </c>
      <c r="I99" s="2">
        <v>0.60204705163458605</v>
      </c>
      <c r="J99" s="2">
        <v>0.60509647959935198</v>
      </c>
      <c r="K99" s="2">
        <v>0.59792284866468803</v>
      </c>
      <c r="L99" s="2">
        <v>0.59551986475063401</v>
      </c>
      <c r="M99" s="2">
        <v>0.59337905565813798</v>
      </c>
      <c r="N99" s="2">
        <v>0.58632587859424901</v>
      </c>
      <c r="O99" s="2">
        <v>0.57752917117767399</v>
      </c>
    </row>
    <row r="100" spans="1:15" x14ac:dyDescent="0.3">
      <c r="A100" s="8" t="s">
        <v>15</v>
      </c>
      <c r="B100" s="8" t="s">
        <v>64</v>
      </c>
      <c r="C100" s="2">
        <v>0.49444003177124701</v>
      </c>
      <c r="D100" s="2">
        <v>0.49162561576354702</v>
      </c>
      <c r="E100" s="2">
        <v>0.49853658536585399</v>
      </c>
      <c r="F100" s="2">
        <v>0.49597392638036802</v>
      </c>
      <c r="G100" s="2">
        <v>0.50497652582159602</v>
      </c>
      <c r="H100" s="2">
        <v>0.51160631383472599</v>
      </c>
      <c r="I100" s="2">
        <v>0.52200688281108498</v>
      </c>
      <c r="J100" s="2">
        <v>0.52815533980582496</v>
      </c>
      <c r="K100" s="2">
        <v>0.53908166841920802</v>
      </c>
      <c r="L100" s="2">
        <v>0.54528398430837499</v>
      </c>
      <c r="M100" s="2">
        <v>0.55130520439993402</v>
      </c>
      <c r="N100" s="2">
        <v>0.57034649476228805</v>
      </c>
      <c r="O100" s="2">
        <v>0.58026835043409597</v>
      </c>
    </row>
    <row r="101" spans="1:15" x14ac:dyDescent="0.3">
      <c r="A101" s="8" t="s">
        <v>15</v>
      </c>
      <c r="B101" s="8" t="s">
        <v>65</v>
      </c>
      <c r="C101" s="2">
        <v>0.39275766016713098</v>
      </c>
      <c r="D101" s="2">
        <v>0.39985326485693301</v>
      </c>
      <c r="E101" s="2">
        <v>0.41314217443249701</v>
      </c>
      <c r="F101" s="2">
        <v>0.43372093023255798</v>
      </c>
      <c r="G101" s="2">
        <v>0.43931428571428599</v>
      </c>
      <c r="H101" s="2">
        <v>0.450112359550562</v>
      </c>
      <c r="I101" s="2">
        <v>0.460666666666667</v>
      </c>
      <c r="J101" s="2">
        <v>0.46843133000650899</v>
      </c>
      <c r="K101" s="2">
        <v>0.47100644301266398</v>
      </c>
      <c r="L101" s="2">
        <v>0.47816780821917798</v>
      </c>
      <c r="M101" s="2">
        <v>0.48561446773530598</v>
      </c>
      <c r="N101" s="2">
        <v>0.48630842083590697</v>
      </c>
      <c r="O101" s="2">
        <v>0.50245700245700198</v>
      </c>
    </row>
    <row r="102" spans="1:15" x14ac:dyDescent="0.3">
      <c r="A102" s="8" t="s">
        <v>15</v>
      </c>
      <c r="B102" s="8" t="s">
        <v>66</v>
      </c>
      <c r="C102" s="2">
        <v>0.248382923673997</v>
      </c>
      <c r="D102" s="2">
        <v>0.26654182272159799</v>
      </c>
      <c r="E102" s="2">
        <v>0.27528426092160402</v>
      </c>
      <c r="F102" s="2">
        <v>0.28723404255319201</v>
      </c>
      <c r="G102" s="2">
        <v>0.292696629213483</v>
      </c>
      <c r="H102" s="2">
        <v>0.30065005417118101</v>
      </c>
      <c r="I102" s="2">
        <v>0.31690871369294599</v>
      </c>
      <c r="J102" s="2">
        <v>0.32342569269521398</v>
      </c>
      <c r="K102" s="2">
        <v>0.31445427728613601</v>
      </c>
      <c r="L102" s="2">
        <v>0.31930960086299898</v>
      </c>
      <c r="M102" s="2">
        <v>0.34582942830365498</v>
      </c>
      <c r="N102" s="2">
        <v>0.35532102022867201</v>
      </c>
      <c r="O102" s="2">
        <v>0.37698898408812698</v>
      </c>
    </row>
    <row r="103" spans="1:15" x14ac:dyDescent="0.3">
      <c r="A103" s="8" t="s">
        <v>15</v>
      </c>
      <c r="B103" s="8" t="s">
        <v>67</v>
      </c>
      <c r="C103" s="2">
        <v>0.205673758865248</v>
      </c>
      <c r="D103" s="2">
        <v>0.192037470725995</v>
      </c>
      <c r="E103" s="2">
        <v>0.20135746606334801</v>
      </c>
      <c r="F103" s="2">
        <v>0.21186440677966101</v>
      </c>
      <c r="G103" s="2">
        <v>0.21272365805169</v>
      </c>
      <c r="H103" s="2">
        <v>0.21996303142328999</v>
      </c>
      <c r="I103" s="2">
        <v>0.21853146853146899</v>
      </c>
      <c r="J103" s="2">
        <v>0.227495908346972</v>
      </c>
      <c r="K103" s="2">
        <v>0.26972010178117101</v>
      </c>
      <c r="L103" s="2">
        <v>0.27292110874200398</v>
      </c>
      <c r="M103" s="2">
        <v>0.27124183006535901</v>
      </c>
      <c r="N103" s="2">
        <v>0.26833073322932899</v>
      </c>
      <c r="O103" s="2">
        <v>0.26913265306122403</v>
      </c>
    </row>
    <row r="104" spans="1:15" x14ac:dyDescent="0.3">
      <c r="A104" s="8" t="s">
        <v>15</v>
      </c>
      <c r="B104" s="8" t="s">
        <v>68</v>
      </c>
      <c r="C104" s="2">
        <v>0.38120950323974101</v>
      </c>
      <c r="D104" s="2">
        <v>0.38591038591038601</v>
      </c>
      <c r="E104" s="2">
        <v>0.39603195052821399</v>
      </c>
      <c r="F104" s="2">
        <v>0.40854438475313398</v>
      </c>
      <c r="G104" s="2">
        <v>0.41753861484803201</v>
      </c>
      <c r="H104" s="2">
        <v>0.41584158415841599</v>
      </c>
      <c r="I104" s="2">
        <v>0.42329475498645702</v>
      </c>
      <c r="J104" s="2">
        <v>0.42403348928835299</v>
      </c>
      <c r="K104" s="2">
        <v>0.42328431372549002</v>
      </c>
      <c r="L104" s="2">
        <v>0.421309872922776</v>
      </c>
      <c r="M104" s="2">
        <v>0.41873536299765801</v>
      </c>
      <c r="N104" s="2">
        <v>0.402774455871801</v>
      </c>
      <c r="O104" s="2">
        <v>0.38425710293432702</v>
      </c>
    </row>
    <row r="105" spans="1:15" x14ac:dyDescent="0.3">
      <c r="A105" s="8" t="s">
        <v>15</v>
      </c>
      <c r="B105" s="8" t="s">
        <v>69</v>
      </c>
      <c r="C105" s="2">
        <v>0.45794392523364502</v>
      </c>
      <c r="D105" s="2">
        <v>0.44251271116942797</v>
      </c>
      <c r="E105" s="2">
        <v>0.42409054163298299</v>
      </c>
      <c r="F105" s="2">
        <v>0.41198201092193998</v>
      </c>
      <c r="G105" s="2">
        <v>0.40414833438089298</v>
      </c>
      <c r="H105" s="2">
        <v>0.396822948797039</v>
      </c>
      <c r="I105" s="2">
        <v>0.39795294836541401</v>
      </c>
      <c r="J105" s="2">
        <v>0.39490352040064802</v>
      </c>
      <c r="K105" s="2">
        <v>0.40207715133531202</v>
      </c>
      <c r="L105" s="2">
        <v>0.40448013524936599</v>
      </c>
      <c r="M105" s="2">
        <v>0.40662094434186202</v>
      </c>
      <c r="N105" s="2">
        <v>0.41367412140575099</v>
      </c>
      <c r="O105" s="2">
        <v>0.42247082882232601</v>
      </c>
    </row>
    <row r="106" spans="1:15" x14ac:dyDescent="0.3">
      <c r="A106" s="8" t="s">
        <v>15</v>
      </c>
      <c r="B106" s="8" t="s">
        <v>70</v>
      </c>
      <c r="C106" s="2">
        <v>0.50555996822875304</v>
      </c>
      <c r="D106" s="2">
        <v>0.50837438423645298</v>
      </c>
      <c r="E106" s="2">
        <v>0.50146341463414601</v>
      </c>
      <c r="F106" s="2">
        <v>0.50402607361963203</v>
      </c>
      <c r="G106" s="2">
        <v>0.49502347417840398</v>
      </c>
      <c r="H106" s="2">
        <v>0.48839368616527401</v>
      </c>
      <c r="I106" s="2">
        <v>0.47799311718891502</v>
      </c>
      <c r="J106" s="2">
        <v>0.47184466019417498</v>
      </c>
      <c r="K106" s="2">
        <v>0.46091833158079198</v>
      </c>
      <c r="L106" s="2">
        <v>0.45471601569162501</v>
      </c>
      <c r="M106" s="2">
        <v>0.44869479560006598</v>
      </c>
      <c r="N106" s="2">
        <v>0.42965350523771201</v>
      </c>
      <c r="O106" s="2">
        <v>0.41973164956590397</v>
      </c>
    </row>
    <row r="107" spans="1:15" x14ac:dyDescent="0.3">
      <c r="A107" s="8" t="s">
        <v>15</v>
      </c>
      <c r="B107" s="8" t="s">
        <v>71</v>
      </c>
      <c r="C107" s="2">
        <v>0.60724233983286902</v>
      </c>
      <c r="D107" s="2">
        <v>0.60014673514306704</v>
      </c>
      <c r="E107" s="2">
        <v>0.58685782556750299</v>
      </c>
      <c r="F107" s="2">
        <v>0.56627906976744202</v>
      </c>
      <c r="G107" s="2">
        <v>0.56068571428571401</v>
      </c>
      <c r="H107" s="2">
        <v>0.54988764044943805</v>
      </c>
      <c r="I107" s="2">
        <v>0.539333333333333</v>
      </c>
      <c r="J107" s="2">
        <v>0.53156866999349095</v>
      </c>
      <c r="K107" s="2">
        <v>0.52899355698733597</v>
      </c>
      <c r="L107" s="2">
        <v>0.52183219178082196</v>
      </c>
      <c r="M107" s="2">
        <v>0.51438553226469397</v>
      </c>
      <c r="N107" s="2">
        <v>0.51369157916409303</v>
      </c>
      <c r="O107" s="2">
        <v>0.49754299754299802</v>
      </c>
    </row>
    <row r="108" spans="1:15" x14ac:dyDescent="0.3">
      <c r="A108" s="8" t="s">
        <v>15</v>
      </c>
      <c r="B108" s="8" t="s">
        <v>72</v>
      </c>
      <c r="C108" s="2">
        <v>0.75161707632600305</v>
      </c>
      <c r="D108" s="2">
        <v>0.73345817727840201</v>
      </c>
      <c r="E108" s="2">
        <v>0.72471573907839604</v>
      </c>
      <c r="F108" s="2">
        <v>0.71276595744680804</v>
      </c>
      <c r="G108" s="2">
        <v>0.70730337078651695</v>
      </c>
      <c r="H108" s="2">
        <v>0.69934994582881904</v>
      </c>
      <c r="I108" s="2">
        <v>0.68309128630705396</v>
      </c>
      <c r="J108" s="2">
        <v>0.67657430730478596</v>
      </c>
      <c r="K108" s="2">
        <v>0.68554572271386405</v>
      </c>
      <c r="L108" s="2">
        <v>0.68069039913700102</v>
      </c>
      <c r="M108" s="2">
        <v>0.65417057169634496</v>
      </c>
      <c r="N108" s="2">
        <v>0.64467897977132804</v>
      </c>
      <c r="O108" s="2">
        <v>0.62301101591187302</v>
      </c>
    </row>
    <row r="109" spans="1:15" x14ac:dyDescent="0.3">
      <c r="A109" s="8" t="s">
        <v>15</v>
      </c>
      <c r="B109" s="8" t="s">
        <v>73</v>
      </c>
      <c r="C109" s="2">
        <v>0.79432624113475203</v>
      </c>
      <c r="D109" s="2">
        <v>0.80796252927400503</v>
      </c>
      <c r="E109" s="2">
        <v>0.79864253393665197</v>
      </c>
      <c r="F109" s="2">
        <v>0.78813559322033899</v>
      </c>
      <c r="G109" s="2">
        <v>0.78727634194830998</v>
      </c>
      <c r="H109" s="2">
        <v>0.78003696857671001</v>
      </c>
      <c r="I109" s="2">
        <v>0.78146853146853101</v>
      </c>
      <c r="J109" s="2">
        <v>0.77250409165302802</v>
      </c>
      <c r="K109" s="2">
        <v>0.73027989821882999</v>
      </c>
      <c r="L109" s="2">
        <v>0.72707889125799596</v>
      </c>
      <c r="M109" s="2">
        <v>0.72875816993464004</v>
      </c>
      <c r="N109" s="2">
        <v>0.73166926677067101</v>
      </c>
      <c r="O109" s="2">
        <v>0.73086734693877597</v>
      </c>
    </row>
    <row r="110" spans="1:15" x14ac:dyDescent="0.3">
      <c r="A110" s="8" t="s">
        <v>16</v>
      </c>
      <c r="B110" s="8" t="s">
        <v>62</v>
      </c>
      <c r="C110" s="2">
        <v>0.60619754680438998</v>
      </c>
      <c r="D110" s="2">
        <v>0.57639751552795004</v>
      </c>
      <c r="E110" s="2">
        <v>0.57116104868913897</v>
      </c>
      <c r="F110" s="2">
        <v>0.57468354430379698</v>
      </c>
      <c r="G110" s="2">
        <v>0.55470737913486001</v>
      </c>
      <c r="H110" s="2">
        <v>0.56395715185885298</v>
      </c>
      <c r="I110" s="2">
        <v>0.54545454545454497</v>
      </c>
      <c r="J110" s="2">
        <v>0.53407755581668603</v>
      </c>
      <c r="K110" s="2">
        <v>0.54374240583232103</v>
      </c>
      <c r="L110" s="2">
        <v>0.54535082715345096</v>
      </c>
      <c r="M110" s="2">
        <v>0.56054054054054103</v>
      </c>
      <c r="N110" s="2">
        <v>0.57057654075546704</v>
      </c>
      <c r="O110" s="2">
        <v>0.57641921397379903</v>
      </c>
    </row>
    <row r="111" spans="1:15" x14ac:dyDescent="0.3">
      <c r="A111" s="8" t="s">
        <v>16</v>
      </c>
      <c r="B111" s="8" t="s">
        <v>63</v>
      </c>
      <c r="C111" s="2">
        <v>0.48519283746556502</v>
      </c>
      <c r="D111" s="2">
        <v>0.50382475660639803</v>
      </c>
      <c r="E111" s="2">
        <v>0.517813905223106</v>
      </c>
      <c r="F111" s="2">
        <v>0.53058371198881504</v>
      </c>
      <c r="G111" s="2">
        <v>0.538147138964578</v>
      </c>
      <c r="H111" s="2">
        <v>0.53810160427807496</v>
      </c>
      <c r="I111" s="2">
        <v>0.54347826086956497</v>
      </c>
      <c r="J111" s="2">
        <v>0.53554070473876103</v>
      </c>
      <c r="K111" s="2">
        <v>0.52153801676785205</v>
      </c>
      <c r="L111" s="2">
        <v>0.51197683600947597</v>
      </c>
      <c r="M111" s="2">
        <v>0.50760318609703103</v>
      </c>
      <c r="N111" s="2">
        <v>0.50212480429434103</v>
      </c>
      <c r="O111" s="2">
        <v>0.50220070422535201</v>
      </c>
    </row>
    <row r="112" spans="1:15" x14ac:dyDescent="0.3">
      <c r="A112" s="8" t="s">
        <v>16</v>
      </c>
      <c r="B112" s="8" t="s">
        <v>64</v>
      </c>
      <c r="C112" s="2">
        <v>0.40597472232860998</v>
      </c>
      <c r="D112" s="2">
        <v>0.41069397042093297</v>
      </c>
      <c r="E112" s="2">
        <v>0.42943854324734398</v>
      </c>
      <c r="F112" s="2">
        <v>0.43556895252449102</v>
      </c>
      <c r="G112" s="2">
        <v>0.43898864052766601</v>
      </c>
      <c r="H112" s="2">
        <v>0.44731182795698898</v>
      </c>
      <c r="I112" s="2">
        <v>0.45176219295122799</v>
      </c>
      <c r="J112" s="2">
        <v>0.46579689703808203</v>
      </c>
      <c r="K112" s="2">
        <v>0.47081575246132201</v>
      </c>
      <c r="L112" s="2">
        <v>0.48273527420446799</v>
      </c>
      <c r="M112" s="2">
        <v>0.49258441148627302</v>
      </c>
      <c r="N112" s="2">
        <v>0.50136902951019202</v>
      </c>
      <c r="O112" s="2">
        <v>0.50575051607195498</v>
      </c>
    </row>
    <row r="113" spans="1:15" x14ac:dyDescent="0.3">
      <c r="A113" s="8" t="s">
        <v>16</v>
      </c>
      <c r="B113" s="8" t="s">
        <v>65</v>
      </c>
      <c r="C113" s="2">
        <v>0.321713147410359</v>
      </c>
      <c r="D113" s="2">
        <v>0.33447265625</v>
      </c>
      <c r="E113" s="2">
        <v>0.34395813510942003</v>
      </c>
      <c r="F113" s="2">
        <v>0.35555555555555601</v>
      </c>
      <c r="G113" s="2">
        <v>0.356885688568857</v>
      </c>
      <c r="H113" s="2">
        <v>0.37006145741878799</v>
      </c>
      <c r="I113" s="2">
        <v>0.38521400778210102</v>
      </c>
      <c r="J113" s="2">
        <v>0.38330494037478702</v>
      </c>
      <c r="K113" s="2">
        <v>0.39296439296439301</v>
      </c>
      <c r="L113" s="2">
        <v>0.40276613579212101</v>
      </c>
      <c r="M113" s="2">
        <v>0.40936136453788202</v>
      </c>
      <c r="N113" s="2">
        <v>0.40746440938822598</v>
      </c>
      <c r="O113" s="2">
        <v>0.425475285171103</v>
      </c>
    </row>
    <row r="114" spans="1:15" x14ac:dyDescent="0.3">
      <c r="A114" s="8" t="s">
        <v>16</v>
      </c>
      <c r="B114" s="8" t="s">
        <v>66</v>
      </c>
      <c r="C114" s="2">
        <v>0.18271334792122501</v>
      </c>
      <c r="D114" s="2">
        <v>0.186695278969957</v>
      </c>
      <c r="E114" s="2">
        <v>0.201492537313433</v>
      </c>
      <c r="F114" s="2">
        <v>0.21568627450980399</v>
      </c>
      <c r="G114" s="2">
        <v>0.241448692152918</v>
      </c>
      <c r="H114" s="2">
        <v>0.25477099236641199</v>
      </c>
      <c r="I114" s="2">
        <v>0.259225092250922</v>
      </c>
      <c r="J114" s="2">
        <v>0.26724890829694298</v>
      </c>
      <c r="K114" s="2">
        <v>0.25888324873096402</v>
      </c>
      <c r="L114" s="2">
        <v>0.28018018018017998</v>
      </c>
      <c r="M114" s="2">
        <v>0.30064829821717998</v>
      </c>
      <c r="N114" s="2">
        <v>0.31283627978478101</v>
      </c>
      <c r="O114" s="2">
        <v>0.30555555555555602</v>
      </c>
    </row>
    <row r="115" spans="1:15" x14ac:dyDescent="0.3">
      <c r="A115" s="8" t="s">
        <v>16</v>
      </c>
      <c r="B115" s="8" t="s">
        <v>67</v>
      </c>
      <c r="C115" s="2">
        <v>0.13671875</v>
      </c>
      <c r="D115" s="2">
        <v>0.158088235294118</v>
      </c>
      <c r="E115" s="2">
        <v>0.15942028985507201</v>
      </c>
      <c r="F115" s="2">
        <v>0.15753424657534201</v>
      </c>
      <c r="G115" s="2">
        <v>0.15</v>
      </c>
      <c r="H115" s="2">
        <v>0.15625</v>
      </c>
      <c r="I115" s="2">
        <v>0.162729658792651</v>
      </c>
      <c r="J115" s="2">
        <v>0.15517241379310301</v>
      </c>
      <c r="K115" s="2">
        <v>0.165584415584416</v>
      </c>
      <c r="L115" s="2">
        <v>0.15727002967358999</v>
      </c>
      <c r="M115" s="2">
        <v>0.17701149425287399</v>
      </c>
      <c r="N115" s="2">
        <v>0.18695652173912999</v>
      </c>
      <c r="O115" s="2">
        <v>0.18446601941747601</v>
      </c>
    </row>
    <row r="116" spans="1:15" x14ac:dyDescent="0.3">
      <c r="A116" s="8" t="s">
        <v>16</v>
      </c>
      <c r="B116" s="8" t="s">
        <v>68</v>
      </c>
      <c r="C116" s="2">
        <v>0.39380245319561002</v>
      </c>
      <c r="D116" s="2">
        <v>0.42360248447205001</v>
      </c>
      <c r="E116" s="2">
        <v>0.42883895131086103</v>
      </c>
      <c r="F116" s="2">
        <v>0.42531645569620302</v>
      </c>
      <c r="G116" s="2">
        <v>0.44529262086513999</v>
      </c>
      <c r="H116" s="2">
        <v>0.43604284814114702</v>
      </c>
      <c r="I116" s="2">
        <v>0.45454545454545497</v>
      </c>
      <c r="J116" s="2">
        <v>0.46592244418331402</v>
      </c>
      <c r="K116" s="2">
        <v>0.45625759416767903</v>
      </c>
      <c r="L116" s="2">
        <v>0.45464917284654899</v>
      </c>
      <c r="M116" s="2">
        <v>0.43945945945945902</v>
      </c>
      <c r="N116" s="2">
        <v>0.42942345924453301</v>
      </c>
      <c r="O116" s="2">
        <v>0.42358078602620097</v>
      </c>
    </row>
    <row r="117" spans="1:15" x14ac:dyDescent="0.3">
      <c r="A117" s="8" t="s">
        <v>16</v>
      </c>
      <c r="B117" s="8" t="s">
        <v>69</v>
      </c>
      <c r="C117" s="2">
        <v>0.51480716253443504</v>
      </c>
      <c r="D117" s="2">
        <v>0.49617524339360197</v>
      </c>
      <c r="E117" s="2">
        <v>0.482186094776894</v>
      </c>
      <c r="F117" s="2">
        <v>0.46941628801118501</v>
      </c>
      <c r="G117" s="2">
        <v>0.461852861035422</v>
      </c>
      <c r="H117" s="2">
        <v>0.46189839572192498</v>
      </c>
      <c r="I117" s="2">
        <v>0.45652173913043498</v>
      </c>
      <c r="J117" s="2">
        <v>0.46445929526123902</v>
      </c>
      <c r="K117" s="2">
        <v>0.478461983232148</v>
      </c>
      <c r="L117" s="2">
        <v>0.48802316399052398</v>
      </c>
      <c r="M117" s="2">
        <v>0.49239681390296902</v>
      </c>
      <c r="N117" s="2">
        <v>0.49787519570565902</v>
      </c>
      <c r="O117" s="2">
        <v>0.49779929577464799</v>
      </c>
    </row>
    <row r="118" spans="1:15" x14ac:dyDescent="0.3">
      <c r="A118" s="8" t="s">
        <v>16</v>
      </c>
      <c r="B118" s="8" t="s">
        <v>70</v>
      </c>
      <c r="C118" s="2">
        <v>0.59402527767139002</v>
      </c>
      <c r="D118" s="2">
        <v>0.58930602957906697</v>
      </c>
      <c r="E118" s="2">
        <v>0.57056145675265602</v>
      </c>
      <c r="F118" s="2">
        <v>0.56443104747550898</v>
      </c>
      <c r="G118" s="2">
        <v>0.56101135947233405</v>
      </c>
      <c r="H118" s="2">
        <v>0.55268817204301102</v>
      </c>
      <c r="I118" s="2">
        <v>0.54823780704877201</v>
      </c>
      <c r="J118" s="2">
        <v>0.53420310296191797</v>
      </c>
      <c r="K118" s="2">
        <v>0.52918424753867799</v>
      </c>
      <c r="L118" s="2">
        <v>0.51726472579553195</v>
      </c>
      <c r="M118" s="2">
        <v>0.50741558851372703</v>
      </c>
      <c r="N118" s="2">
        <v>0.49863097048980798</v>
      </c>
      <c r="O118" s="2">
        <v>0.49424948392804502</v>
      </c>
    </row>
    <row r="119" spans="1:15" x14ac:dyDescent="0.3">
      <c r="A119" s="8" t="s">
        <v>16</v>
      </c>
      <c r="B119" s="8" t="s">
        <v>71</v>
      </c>
      <c r="C119" s="2">
        <v>0.67828685258964105</v>
      </c>
      <c r="D119" s="2">
        <v>0.66552734375</v>
      </c>
      <c r="E119" s="2">
        <v>0.65604186489058003</v>
      </c>
      <c r="F119" s="2">
        <v>0.64444444444444404</v>
      </c>
      <c r="G119" s="2">
        <v>0.64311431143114295</v>
      </c>
      <c r="H119" s="2">
        <v>0.62993854258121196</v>
      </c>
      <c r="I119" s="2">
        <v>0.61478599221789898</v>
      </c>
      <c r="J119" s="2">
        <v>0.61669505962521298</v>
      </c>
      <c r="K119" s="2">
        <v>0.60703560703560699</v>
      </c>
      <c r="L119" s="2">
        <v>0.59723386420787905</v>
      </c>
      <c r="M119" s="2">
        <v>0.59063863546211803</v>
      </c>
      <c r="N119" s="2">
        <v>0.59253559061177397</v>
      </c>
      <c r="O119" s="2">
        <v>0.574524714828897</v>
      </c>
    </row>
    <row r="120" spans="1:15" x14ac:dyDescent="0.3">
      <c r="A120" s="8" t="s">
        <v>16</v>
      </c>
      <c r="B120" s="8" t="s">
        <v>72</v>
      </c>
      <c r="C120" s="2">
        <v>0.81728665207877504</v>
      </c>
      <c r="D120" s="2">
        <v>0.81330472103004303</v>
      </c>
      <c r="E120" s="2">
        <v>0.79850746268656703</v>
      </c>
      <c r="F120" s="2">
        <v>0.78431372549019596</v>
      </c>
      <c r="G120" s="2">
        <v>0.75855130784708202</v>
      </c>
      <c r="H120" s="2">
        <v>0.74522900763358801</v>
      </c>
      <c r="I120" s="2">
        <v>0.74077490774907795</v>
      </c>
      <c r="J120" s="2">
        <v>0.73275109170305697</v>
      </c>
      <c r="K120" s="2">
        <v>0.74111675126903598</v>
      </c>
      <c r="L120" s="2">
        <v>0.71981981981982002</v>
      </c>
      <c r="M120" s="2">
        <v>0.69935170178282002</v>
      </c>
      <c r="N120" s="2">
        <v>0.68716372021521899</v>
      </c>
      <c r="O120" s="2">
        <v>0.69444444444444398</v>
      </c>
    </row>
    <row r="121" spans="1:15" x14ac:dyDescent="0.3">
      <c r="A121" s="8" t="s">
        <v>16</v>
      </c>
      <c r="B121" s="8" t="s">
        <v>73</v>
      </c>
      <c r="C121" s="2">
        <v>0.86328125</v>
      </c>
      <c r="D121" s="2">
        <v>0.84191176470588203</v>
      </c>
      <c r="E121" s="2">
        <v>0.84057971014492705</v>
      </c>
      <c r="F121" s="2">
        <v>0.84246575342465801</v>
      </c>
      <c r="G121" s="2">
        <v>0.85</v>
      </c>
      <c r="H121" s="2">
        <v>0.84375</v>
      </c>
      <c r="I121" s="2">
        <v>0.837270341207349</v>
      </c>
      <c r="J121" s="2">
        <v>0.84482758620689702</v>
      </c>
      <c r="K121" s="2">
        <v>0.83441558441558406</v>
      </c>
      <c r="L121" s="2">
        <v>0.84272997032640995</v>
      </c>
      <c r="M121" s="2">
        <v>0.82298850574712601</v>
      </c>
      <c r="N121" s="2">
        <v>0.81304347826086998</v>
      </c>
      <c r="O121" s="2">
        <v>0.81553398058252402</v>
      </c>
    </row>
    <row r="122" spans="1:15" x14ac:dyDescent="0.3">
      <c r="A122" s="8" t="s">
        <v>17</v>
      </c>
      <c r="B122" s="8" t="s">
        <v>62</v>
      </c>
      <c r="C122" s="2">
        <v>0.55285826155050899</v>
      </c>
      <c r="D122" s="2">
        <v>0.54696132596685099</v>
      </c>
      <c r="E122" s="2">
        <v>0.54604316546762599</v>
      </c>
      <c r="F122" s="2">
        <v>0.54006410256410298</v>
      </c>
      <c r="G122" s="2">
        <v>0.55960264900662204</v>
      </c>
      <c r="H122" s="2">
        <v>0.53593749999999996</v>
      </c>
      <c r="I122" s="2">
        <v>0.55540355677154596</v>
      </c>
      <c r="J122" s="2">
        <v>0.52410640066500402</v>
      </c>
      <c r="K122" s="2">
        <v>0.555379746835443</v>
      </c>
      <c r="L122" s="2">
        <v>0.530120481927711</v>
      </c>
      <c r="M122" s="2">
        <v>0.52712235465823398</v>
      </c>
      <c r="N122" s="2">
        <v>0.52785145888594198</v>
      </c>
      <c r="O122" s="2">
        <v>0.54005479452054805</v>
      </c>
    </row>
    <row r="123" spans="1:15" x14ac:dyDescent="0.3">
      <c r="A123" s="8" t="s">
        <v>17</v>
      </c>
      <c r="B123" s="8" t="s">
        <v>63</v>
      </c>
      <c r="C123" s="2">
        <v>0.422219218813353</v>
      </c>
      <c r="D123" s="2">
        <v>0.43035453459035999</v>
      </c>
      <c r="E123" s="2">
        <v>0.44437515589922699</v>
      </c>
      <c r="F123" s="2">
        <v>0.45138799225306597</v>
      </c>
      <c r="G123" s="2">
        <v>0.46289088712924398</v>
      </c>
      <c r="H123" s="2">
        <v>0.46792982456140397</v>
      </c>
      <c r="I123" s="2">
        <v>0.47095264317180602</v>
      </c>
      <c r="J123" s="2">
        <v>0.459668508287293</v>
      </c>
      <c r="K123" s="2">
        <v>0.46861742630262199</v>
      </c>
      <c r="L123" s="2">
        <v>0.46789968044930802</v>
      </c>
      <c r="M123" s="2">
        <v>0.476311767702496</v>
      </c>
      <c r="N123" s="2">
        <v>0.48027281360614699</v>
      </c>
      <c r="O123" s="2">
        <v>0.49461268728084201</v>
      </c>
    </row>
    <row r="124" spans="1:15" x14ac:dyDescent="0.3">
      <c r="A124" s="8" t="s">
        <v>17</v>
      </c>
      <c r="B124" s="8" t="s">
        <v>64</v>
      </c>
      <c r="C124" s="2">
        <v>0.29998751092793802</v>
      </c>
      <c r="D124" s="2">
        <v>0.31323048153342697</v>
      </c>
      <c r="E124" s="2">
        <v>0.32210818901004901</v>
      </c>
      <c r="F124" s="2">
        <v>0.33469721767594102</v>
      </c>
      <c r="G124" s="2">
        <v>0.34329539831766498</v>
      </c>
      <c r="H124" s="2">
        <v>0.35570659869725302</v>
      </c>
      <c r="I124" s="2">
        <v>0.36071363883354501</v>
      </c>
      <c r="J124" s="2">
        <v>0.36774699424986901</v>
      </c>
      <c r="K124" s="2">
        <v>0.37684439973172401</v>
      </c>
      <c r="L124" s="2">
        <v>0.38505933994472402</v>
      </c>
      <c r="M124" s="2">
        <v>0.395599728168536</v>
      </c>
      <c r="N124" s="2">
        <v>0.41029510395707602</v>
      </c>
      <c r="O124" s="2">
        <v>0.426911603077406</v>
      </c>
    </row>
    <row r="125" spans="1:15" x14ac:dyDescent="0.3">
      <c r="A125" s="8" t="s">
        <v>17</v>
      </c>
      <c r="B125" s="8" t="s">
        <v>65</v>
      </c>
      <c r="C125" s="2">
        <v>0.21326270355110799</v>
      </c>
      <c r="D125" s="2">
        <v>0.227197650945128</v>
      </c>
      <c r="E125" s="2">
        <v>0.237092391304348</v>
      </c>
      <c r="F125" s="2">
        <v>0.24307283889165399</v>
      </c>
      <c r="G125" s="2">
        <v>0.252736792003808</v>
      </c>
      <c r="H125" s="2">
        <v>0.26139308032312097</v>
      </c>
      <c r="I125" s="2">
        <v>0.26996527777777801</v>
      </c>
      <c r="J125" s="2">
        <v>0.27645429362880902</v>
      </c>
      <c r="K125" s="2">
        <v>0.280854430379747</v>
      </c>
      <c r="L125" s="2">
        <v>0.28776888444222098</v>
      </c>
      <c r="M125" s="2">
        <v>0.29485912011863602</v>
      </c>
      <c r="N125" s="2">
        <v>0.30413538314861199</v>
      </c>
      <c r="O125" s="2">
        <v>0.31429861189482</v>
      </c>
    </row>
    <row r="126" spans="1:15" x14ac:dyDescent="0.3">
      <c r="A126" s="8" t="s">
        <v>17</v>
      </c>
      <c r="B126" s="8" t="s">
        <v>66</v>
      </c>
      <c r="C126" s="2">
        <v>0.167403043691703</v>
      </c>
      <c r="D126" s="2">
        <v>0.160488033786954</v>
      </c>
      <c r="E126" s="2">
        <v>0.16616314199395801</v>
      </c>
      <c r="F126" s="2">
        <v>0.16565900846432899</v>
      </c>
      <c r="G126" s="2">
        <v>0.17298124760811301</v>
      </c>
      <c r="H126" s="2">
        <v>0.18021978021978</v>
      </c>
      <c r="I126" s="2">
        <v>0.183673469387755</v>
      </c>
      <c r="J126" s="2">
        <v>0.19642857142857101</v>
      </c>
      <c r="K126" s="2">
        <v>0.19889162561576401</v>
      </c>
      <c r="L126" s="2">
        <v>0.205957446808511</v>
      </c>
      <c r="M126" s="2">
        <v>0.22062482720486601</v>
      </c>
      <c r="N126" s="2">
        <v>0.22544409613375099</v>
      </c>
      <c r="O126" s="2">
        <v>0.241131232944679</v>
      </c>
    </row>
    <row r="127" spans="1:15" x14ac:dyDescent="0.3">
      <c r="A127" s="8" t="s">
        <v>17</v>
      </c>
      <c r="B127" s="8" t="s">
        <v>67</v>
      </c>
      <c r="C127" s="2">
        <v>0.13228699551569501</v>
      </c>
      <c r="D127" s="2">
        <v>0.14255765199161399</v>
      </c>
      <c r="E127" s="2">
        <v>0.14230019493177401</v>
      </c>
      <c r="F127" s="2">
        <v>0.151571164510166</v>
      </c>
      <c r="G127" s="2">
        <v>0.14802065404475001</v>
      </c>
      <c r="H127" s="2">
        <v>0.142414860681115</v>
      </c>
      <c r="I127" s="2">
        <v>0.15664335664335699</v>
      </c>
      <c r="J127" s="2">
        <v>0.154150197628458</v>
      </c>
      <c r="K127" s="2">
        <v>0.15712545676004899</v>
      </c>
      <c r="L127" s="2">
        <v>0.16539717083786701</v>
      </c>
      <c r="M127" s="2">
        <v>0.16016859852476301</v>
      </c>
      <c r="N127" s="2">
        <v>0.162324649298597</v>
      </c>
      <c r="O127" s="2">
        <v>0.15861440291704601</v>
      </c>
    </row>
    <row r="128" spans="1:15" x14ac:dyDescent="0.3">
      <c r="A128" s="8" t="s">
        <v>17</v>
      </c>
      <c r="B128" s="8" t="s">
        <v>68</v>
      </c>
      <c r="C128" s="2">
        <v>0.44714173844949101</v>
      </c>
      <c r="D128" s="2">
        <v>0.45303867403314901</v>
      </c>
      <c r="E128" s="2">
        <v>0.45395683453237401</v>
      </c>
      <c r="F128" s="2">
        <v>0.45993589743589702</v>
      </c>
      <c r="G128" s="2">
        <v>0.44039735099337701</v>
      </c>
      <c r="H128" s="2">
        <v>0.46406249999999999</v>
      </c>
      <c r="I128" s="2">
        <v>0.44459644322845399</v>
      </c>
      <c r="J128" s="2">
        <v>0.47589359933499598</v>
      </c>
      <c r="K128" s="2">
        <v>0.444620253164557</v>
      </c>
      <c r="L128" s="2">
        <v>0.469879518072289</v>
      </c>
      <c r="M128" s="2">
        <v>0.47287764534176602</v>
      </c>
      <c r="N128" s="2">
        <v>0.47214854111405802</v>
      </c>
      <c r="O128" s="2">
        <v>0.459945205479452</v>
      </c>
    </row>
    <row r="129" spans="1:16" x14ac:dyDescent="0.3">
      <c r="A129" s="8" t="s">
        <v>17</v>
      </c>
      <c r="B129" s="8" t="s">
        <v>69</v>
      </c>
      <c r="C129" s="2">
        <v>0.577780781186647</v>
      </c>
      <c r="D129" s="2">
        <v>0.56964546540964001</v>
      </c>
      <c r="E129" s="2">
        <v>0.55562484410077295</v>
      </c>
      <c r="F129" s="2">
        <v>0.54861200774693397</v>
      </c>
      <c r="G129" s="2">
        <v>0.53710911287075602</v>
      </c>
      <c r="H129" s="2">
        <v>0.53207017543859603</v>
      </c>
      <c r="I129" s="2">
        <v>0.52904735682819404</v>
      </c>
      <c r="J129" s="2">
        <v>0.540331491712707</v>
      </c>
      <c r="K129" s="2">
        <v>0.53138257369737796</v>
      </c>
      <c r="L129" s="2">
        <v>0.53210031955069204</v>
      </c>
      <c r="M129" s="2">
        <v>0.52368823229750405</v>
      </c>
      <c r="N129" s="2">
        <v>0.51972718639385296</v>
      </c>
      <c r="O129" s="2">
        <v>0.50538731271915804</v>
      </c>
    </row>
    <row r="130" spans="1:16" x14ac:dyDescent="0.3">
      <c r="A130" s="8" t="s">
        <v>17</v>
      </c>
      <c r="B130" s="8" t="s">
        <v>70</v>
      </c>
      <c r="C130" s="2">
        <v>0.70001248907206204</v>
      </c>
      <c r="D130" s="2">
        <v>0.68676951846657297</v>
      </c>
      <c r="E130" s="2">
        <v>0.67789181098995099</v>
      </c>
      <c r="F130" s="2">
        <v>0.66530278232405904</v>
      </c>
      <c r="G130" s="2">
        <v>0.65670460168233502</v>
      </c>
      <c r="H130" s="2">
        <v>0.64429340130274704</v>
      </c>
      <c r="I130" s="2">
        <v>0.63928636116645499</v>
      </c>
      <c r="J130" s="2">
        <v>0.63225300575013099</v>
      </c>
      <c r="K130" s="2">
        <v>0.62315560026827599</v>
      </c>
      <c r="L130" s="2">
        <v>0.61494066005527603</v>
      </c>
      <c r="M130" s="2">
        <v>0.60440027183146405</v>
      </c>
      <c r="N130" s="2">
        <v>0.58970489604292398</v>
      </c>
      <c r="O130" s="2">
        <v>0.57308839692259395</v>
      </c>
    </row>
    <row r="131" spans="1:16" x14ac:dyDescent="0.3">
      <c r="A131" s="8" t="s">
        <v>17</v>
      </c>
      <c r="B131" s="8" t="s">
        <v>71</v>
      </c>
      <c r="C131" s="2">
        <v>0.78673729644889101</v>
      </c>
      <c r="D131" s="2">
        <v>0.772802349054872</v>
      </c>
      <c r="E131" s="2">
        <v>0.762907608695652</v>
      </c>
      <c r="F131" s="2">
        <v>0.75692716110834601</v>
      </c>
      <c r="G131" s="2">
        <v>0.74726320799619195</v>
      </c>
      <c r="H131" s="2">
        <v>0.73860691967687897</v>
      </c>
      <c r="I131" s="2">
        <v>0.73003472222222199</v>
      </c>
      <c r="J131" s="2">
        <v>0.72354570637119098</v>
      </c>
      <c r="K131" s="2">
        <v>0.719145569620253</v>
      </c>
      <c r="L131" s="2">
        <v>0.71223111555777896</v>
      </c>
      <c r="M131" s="2">
        <v>0.70514087988136398</v>
      </c>
      <c r="N131" s="2">
        <v>0.69586461685138801</v>
      </c>
      <c r="O131" s="2">
        <v>0.68570138810518</v>
      </c>
    </row>
    <row r="132" spans="1:16" x14ac:dyDescent="0.3">
      <c r="A132" s="8" t="s">
        <v>17</v>
      </c>
      <c r="B132" s="8" t="s">
        <v>72</v>
      </c>
      <c r="C132" s="2">
        <v>0.832596956308297</v>
      </c>
      <c r="D132" s="2">
        <v>0.83951196621304502</v>
      </c>
      <c r="E132" s="2">
        <v>0.83383685800604201</v>
      </c>
      <c r="F132" s="2">
        <v>0.83434099153567098</v>
      </c>
      <c r="G132" s="2">
        <v>0.82701875239188705</v>
      </c>
      <c r="H132" s="2">
        <v>0.81978021978021998</v>
      </c>
      <c r="I132" s="2">
        <v>0.81632653061224503</v>
      </c>
      <c r="J132" s="2">
        <v>0.80357142857142905</v>
      </c>
      <c r="K132" s="2">
        <v>0.80110837438423599</v>
      </c>
      <c r="L132" s="2">
        <v>0.79404255319148898</v>
      </c>
      <c r="M132" s="2">
        <v>0.77937517279513402</v>
      </c>
      <c r="N132" s="2">
        <v>0.77455590386624895</v>
      </c>
      <c r="O132" s="2">
        <v>0.75886876705532103</v>
      </c>
    </row>
    <row r="133" spans="1:16" x14ac:dyDescent="0.3">
      <c r="A133" s="8" t="s">
        <v>17</v>
      </c>
      <c r="B133" s="8" t="s">
        <v>73</v>
      </c>
      <c r="C133" s="2">
        <v>0.86771300448430499</v>
      </c>
      <c r="D133" s="2">
        <v>0.85744234800838603</v>
      </c>
      <c r="E133" s="2">
        <v>0.85769980506822596</v>
      </c>
      <c r="F133" s="2">
        <v>0.84842883548983405</v>
      </c>
      <c r="G133" s="2">
        <v>0.85197934595525004</v>
      </c>
      <c r="H133" s="2">
        <v>0.85758513931888503</v>
      </c>
      <c r="I133" s="2">
        <v>0.84335664335664295</v>
      </c>
      <c r="J133" s="2">
        <v>0.84584980237154195</v>
      </c>
      <c r="K133" s="2">
        <v>0.84287454323995104</v>
      </c>
      <c r="L133" s="2">
        <v>0.83460282916213302</v>
      </c>
      <c r="M133" s="2">
        <v>0.83983140147523705</v>
      </c>
      <c r="N133" s="2">
        <v>0.83767535070140298</v>
      </c>
      <c r="O133" s="2">
        <v>0.84138559708295302</v>
      </c>
    </row>
    <row r="134" spans="1:16" x14ac:dyDescent="0.3">
      <c r="A134" s="15"/>
      <c r="B134" s="15"/>
    </row>
    <row r="135" spans="1:16" x14ac:dyDescent="0.3">
      <c r="A135" s="15"/>
      <c r="B135" s="15"/>
    </row>
    <row r="136" spans="1:16" x14ac:dyDescent="0.3">
      <c r="A136" s="15"/>
      <c r="B136" s="13"/>
      <c r="C136" s="18" t="s">
        <v>38</v>
      </c>
      <c r="D136" s="18"/>
      <c r="E136" s="18"/>
      <c r="F136" s="18"/>
      <c r="G136" s="18"/>
      <c r="H136" s="18"/>
      <c r="I136" s="18"/>
      <c r="J136" s="18"/>
      <c r="K136" s="18"/>
      <c r="L136" s="18"/>
      <c r="M136" s="18"/>
      <c r="N136" s="18"/>
      <c r="O136" s="6" t="s">
        <v>39</v>
      </c>
      <c r="P136" s="6" t="s">
        <v>40</v>
      </c>
    </row>
    <row r="137" spans="1:16" x14ac:dyDescent="0.3">
      <c r="A137" s="9" t="s">
        <v>41</v>
      </c>
      <c r="B137" s="9" t="s">
        <v>41</v>
      </c>
      <c r="C137" s="4" t="s">
        <v>19</v>
      </c>
      <c r="D137" s="4" t="s">
        <v>20</v>
      </c>
      <c r="E137" s="4" t="s">
        <v>21</v>
      </c>
      <c r="F137" s="4" t="s">
        <v>22</v>
      </c>
      <c r="G137" s="4" t="s">
        <v>23</v>
      </c>
      <c r="H137" s="4" t="s">
        <v>24</v>
      </c>
      <c r="I137" s="4" t="s">
        <v>25</v>
      </c>
      <c r="J137" s="4" t="s">
        <v>26</v>
      </c>
      <c r="K137" s="4" t="s">
        <v>27</v>
      </c>
      <c r="L137" s="4" t="s">
        <v>28</v>
      </c>
      <c r="M137" s="4" t="s">
        <v>29</v>
      </c>
      <c r="N137" s="4" t="s">
        <v>30</v>
      </c>
      <c r="O137" s="4" t="s">
        <v>31</v>
      </c>
      <c r="P137" s="4" t="s">
        <v>32</v>
      </c>
    </row>
    <row r="138" spans="1:16" x14ac:dyDescent="0.3">
      <c r="A138" s="8" t="s">
        <v>13</v>
      </c>
      <c r="B138" s="8" t="s">
        <v>62</v>
      </c>
      <c r="C138" s="2">
        <v>2.5491540923639699E-2</v>
      </c>
      <c r="D138" s="2">
        <v>6.4095418570950802E-3</v>
      </c>
      <c r="E138" s="2">
        <v>1.49526499418508E-3</v>
      </c>
      <c r="F138" s="2">
        <v>-1.27184251271843E-2</v>
      </c>
      <c r="G138" s="2">
        <v>-8.5134983757141295E-3</v>
      </c>
      <c r="H138" s="2">
        <v>3.38944752005423E-3</v>
      </c>
      <c r="I138" s="2">
        <v>2.48282851030289E-2</v>
      </c>
      <c r="J138" s="2">
        <v>1.3239575894083399E-2</v>
      </c>
      <c r="K138" s="2">
        <v>4.4784211667750998E-2</v>
      </c>
      <c r="L138" s="2">
        <v>6.9693824597820406E-2</v>
      </c>
      <c r="M138" s="2">
        <v>9.66865570271188E-2</v>
      </c>
      <c r="N138" s="2">
        <v>6.3301778288949798E-2</v>
      </c>
      <c r="O138" s="3">
        <v>0.30324224680112799</v>
      </c>
      <c r="P138" s="3">
        <v>0.33117350611951002</v>
      </c>
    </row>
    <row r="139" spans="1:16" x14ac:dyDescent="0.3">
      <c r="A139" s="8" t="s">
        <v>13</v>
      </c>
      <c r="B139" s="8" t="s">
        <v>63</v>
      </c>
      <c r="C139" s="2">
        <v>4.3745025205624802E-2</v>
      </c>
      <c r="D139" s="2">
        <v>3.98462076197134E-2</v>
      </c>
      <c r="E139" s="2">
        <v>4.9900687547746403E-2</v>
      </c>
      <c r="F139" s="2">
        <v>4.5229640840561101E-2</v>
      </c>
      <c r="G139" s="2">
        <v>3.9652483849409698E-2</v>
      </c>
      <c r="H139" s="2">
        <v>4.3550460681379903E-2</v>
      </c>
      <c r="I139" s="2">
        <v>4.0860325445305698E-2</v>
      </c>
      <c r="J139" s="2">
        <v>1.6743107954825701E-2</v>
      </c>
      <c r="K139" s="2">
        <v>5.7187204423641301E-2</v>
      </c>
      <c r="L139" s="2">
        <v>6.2512904039824693E-2</v>
      </c>
      <c r="M139" s="2">
        <v>6.6586060972450095E-2</v>
      </c>
      <c r="N139" s="2">
        <v>3.3238866396761102E-2</v>
      </c>
      <c r="O139" s="3">
        <v>0.237891979724978</v>
      </c>
      <c r="P139" s="3">
        <v>0.55972498090145195</v>
      </c>
    </row>
    <row r="140" spans="1:16" x14ac:dyDescent="0.3">
      <c r="A140" s="8" t="s">
        <v>13</v>
      </c>
      <c r="B140" s="8" t="s">
        <v>64</v>
      </c>
      <c r="C140" s="2">
        <v>4.2909705648369101E-2</v>
      </c>
      <c r="D140" s="2">
        <v>4.5578069129916597E-2</v>
      </c>
      <c r="E140" s="2">
        <v>4.1539373489580998E-2</v>
      </c>
      <c r="F140" s="2">
        <v>4.8813589002714299E-2</v>
      </c>
      <c r="G140" s="2">
        <v>5.0632383019576697E-2</v>
      </c>
      <c r="H140" s="2">
        <v>5.7290425109257102E-2</v>
      </c>
      <c r="I140" s="2">
        <v>5.5426123553284197E-2</v>
      </c>
      <c r="J140" s="2">
        <v>2.3142379036564999E-2</v>
      </c>
      <c r="K140" s="2">
        <v>6.1801858231548198E-2</v>
      </c>
      <c r="L140" s="2">
        <v>6.7053387080916294E-2</v>
      </c>
      <c r="M140" s="2">
        <v>6.4621149298197095E-2</v>
      </c>
      <c r="N140" s="2">
        <v>5.4409601015491998E-2</v>
      </c>
      <c r="O140" s="3">
        <v>0.27184466019417503</v>
      </c>
      <c r="P140" s="3">
        <v>0.66654507318407696</v>
      </c>
    </row>
    <row r="141" spans="1:16" x14ac:dyDescent="0.3">
      <c r="A141" s="8" t="s">
        <v>13</v>
      </c>
      <c r="B141" s="8" t="s">
        <v>65</v>
      </c>
      <c r="C141" s="2">
        <v>6.2313498332455697E-2</v>
      </c>
      <c r="D141" s="2">
        <v>6.2789160608063402E-2</v>
      </c>
      <c r="E141" s="2">
        <v>6.0245646766169197E-2</v>
      </c>
      <c r="F141" s="2">
        <v>6.0121709802771497E-2</v>
      </c>
      <c r="G141" s="2">
        <v>5.27699010996611E-2</v>
      </c>
      <c r="H141" s="2">
        <v>4.2767047694126897E-2</v>
      </c>
      <c r="I141" s="2">
        <v>4.7565047565047598E-2</v>
      </c>
      <c r="J141" s="2">
        <v>2.76641808996873E-3</v>
      </c>
      <c r="K141" s="2">
        <v>6.3152213026268403E-2</v>
      </c>
      <c r="L141" s="2">
        <v>7.5252439781124794E-2</v>
      </c>
      <c r="M141" s="2">
        <v>5.4509207281884499E-2</v>
      </c>
      <c r="N141" s="2">
        <v>5.8855721393034799E-2</v>
      </c>
      <c r="O141" s="3">
        <v>0.276418375914598</v>
      </c>
      <c r="P141" s="3">
        <v>0.65446206467661705</v>
      </c>
    </row>
    <row r="142" spans="1:16" x14ac:dyDescent="0.3">
      <c r="A142" s="8" t="s">
        <v>13</v>
      </c>
      <c r="B142" s="8" t="s">
        <v>66</v>
      </c>
      <c r="C142" s="2">
        <v>5.1341589267285902E-2</v>
      </c>
      <c r="D142" s="2">
        <v>3.5337423312883399E-2</v>
      </c>
      <c r="E142" s="2">
        <v>6.5655368570751396E-2</v>
      </c>
      <c r="F142" s="2">
        <v>5.2046263345195701E-2</v>
      </c>
      <c r="G142" s="2">
        <v>5.8985200845665997E-2</v>
      </c>
      <c r="H142" s="2">
        <v>7.0473148333000599E-2</v>
      </c>
      <c r="I142" s="2">
        <v>7.0496083550913802E-2</v>
      </c>
      <c r="J142" s="2">
        <v>-0.11080139372822299</v>
      </c>
      <c r="K142" s="2">
        <v>0.123824451410658</v>
      </c>
      <c r="L142" s="2">
        <v>0.17381450488145</v>
      </c>
      <c r="M142" s="2">
        <v>9.26778553393732E-2</v>
      </c>
      <c r="N142" s="2">
        <v>0.13103167051787401</v>
      </c>
      <c r="O142" s="3">
        <v>0.63028996865203801</v>
      </c>
      <c r="P142" s="3">
        <v>0.97226831002607295</v>
      </c>
    </row>
    <row r="143" spans="1:16" x14ac:dyDescent="0.3">
      <c r="A143" s="8" t="s">
        <v>13</v>
      </c>
      <c r="B143" s="8" t="s">
        <v>67</v>
      </c>
      <c r="C143" s="2">
        <v>4.08163265306122E-2</v>
      </c>
      <c r="D143" s="2">
        <v>5.4154995331465901E-2</v>
      </c>
      <c r="E143" s="2">
        <v>6.9087688219663407E-2</v>
      </c>
      <c r="F143" s="2">
        <v>6.7937033968516997E-2</v>
      </c>
      <c r="G143" s="2">
        <v>6.9045771916214096E-2</v>
      </c>
      <c r="H143" s="2">
        <v>0.10885341074020299</v>
      </c>
      <c r="I143" s="2">
        <v>9.6858638743455502E-2</v>
      </c>
      <c r="J143" s="2">
        <v>-0.250596658711217</v>
      </c>
      <c r="K143" s="2">
        <v>0.13614649681528701</v>
      </c>
      <c r="L143" s="2">
        <v>0.28170988086895599</v>
      </c>
      <c r="M143" s="2">
        <v>7.7638053581191899E-2</v>
      </c>
      <c r="N143" s="2">
        <v>0.23236935565702699</v>
      </c>
      <c r="O143" s="3">
        <v>0.93391719745222901</v>
      </c>
      <c r="P143" s="3">
        <v>1.1514614703277199</v>
      </c>
    </row>
    <row r="144" spans="1:16" x14ac:dyDescent="0.3">
      <c r="A144" s="8" t="s">
        <v>13</v>
      </c>
      <c r="B144" s="8" t="s">
        <v>68</v>
      </c>
      <c r="C144" s="2">
        <v>6.7233661593554206E-2</v>
      </c>
      <c r="D144" s="2">
        <v>5.5532254005536401E-2</v>
      </c>
      <c r="E144" s="2">
        <v>3.82261781769054E-2</v>
      </c>
      <c r="F144" s="2">
        <v>1.19412124923454E-2</v>
      </c>
      <c r="G144" s="2">
        <v>2.21633888048412E-2</v>
      </c>
      <c r="H144" s="2">
        <v>3.5521349811292798E-2</v>
      </c>
      <c r="I144" s="2">
        <v>4.5379832773529603E-2</v>
      </c>
      <c r="J144" s="2">
        <v>1.4424391577796E-2</v>
      </c>
      <c r="K144" s="2">
        <v>3.22124132353932E-2</v>
      </c>
      <c r="L144" s="2">
        <v>5.1772540314683001E-2</v>
      </c>
      <c r="M144" s="2">
        <v>5.2576039726877702E-2</v>
      </c>
      <c r="N144" s="2">
        <v>-4.0101433036504102E-3</v>
      </c>
      <c r="O144" s="3">
        <v>0.138149470988611</v>
      </c>
      <c r="P144" s="3">
        <v>0.3422077406024</v>
      </c>
    </row>
    <row r="145" spans="1:16" x14ac:dyDescent="0.3">
      <c r="A145" s="8" t="s">
        <v>13</v>
      </c>
      <c r="B145" s="8" t="s">
        <v>69</v>
      </c>
      <c r="C145" s="2">
        <v>-1.6023478612872798E-2</v>
      </c>
      <c r="D145" s="2">
        <v>-1.0456306352634601E-2</v>
      </c>
      <c r="E145" s="2">
        <v>-2.87555432372506E-3</v>
      </c>
      <c r="F145" s="2">
        <v>1.56353149647337E-3</v>
      </c>
      <c r="G145" s="2">
        <v>1.5957815860681301E-2</v>
      </c>
      <c r="H145" s="2">
        <v>3.59557467732022E-2</v>
      </c>
      <c r="I145" s="2">
        <v>5.1221200435083603E-2</v>
      </c>
      <c r="J145" s="2">
        <v>3.7657166149311798E-2</v>
      </c>
      <c r="K145" s="2">
        <v>7.9289297153562602E-2</v>
      </c>
      <c r="L145" s="2">
        <v>8.9338708774287498E-2</v>
      </c>
      <c r="M145" s="2">
        <v>9.4913773163021395E-2</v>
      </c>
      <c r="N145" s="2">
        <v>4.0303272146847598E-2</v>
      </c>
      <c r="O145" s="3">
        <v>0.33918535081888002</v>
      </c>
      <c r="P145" s="3">
        <v>0.535442073170732</v>
      </c>
    </row>
    <row r="146" spans="1:16" x14ac:dyDescent="0.3">
      <c r="A146" s="8" t="s">
        <v>13</v>
      </c>
      <c r="B146" s="8" t="s">
        <v>70</v>
      </c>
      <c r="C146" s="2">
        <v>2.11822479569026E-2</v>
      </c>
      <c r="D146" s="2">
        <v>1.8948501704647399E-2</v>
      </c>
      <c r="E146" s="2">
        <v>2.3315605959215301E-2</v>
      </c>
      <c r="F146" s="2">
        <v>3.1182240578213699E-2</v>
      </c>
      <c r="G146" s="2">
        <v>2.1861753613030301E-2</v>
      </c>
      <c r="H146" s="2">
        <v>2.4986934935981201E-2</v>
      </c>
      <c r="I146" s="2">
        <v>2.26570217647621E-2</v>
      </c>
      <c r="J146" s="2">
        <v>-2.1936931322447999E-2</v>
      </c>
      <c r="K146" s="2">
        <v>2.06448324200331E-2</v>
      </c>
      <c r="L146" s="2">
        <v>2.5689848919965001E-2</v>
      </c>
      <c r="M146" s="2">
        <v>2.1607474360144902E-2</v>
      </c>
      <c r="N146" s="2">
        <v>1.1319967827459899E-2</v>
      </c>
      <c r="O146" s="3">
        <v>8.1591691092137097E-2</v>
      </c>
      <c r="P146" s="3">
        <v>0.19568203430423001</v>
      </c>
    </row>
    <row r="147" spans="1:16" x14ac:dyDescent="0.3">
      <c r="A147" s="8" t="s">
        <v>13</v>
      </c>
      <c r="B147" s="8" t="s">
        <v>71</v>
      </c>
      <c r="C147" s="2">
        <v>2.0437497192651501E-2</v>
      </c>
      <c r="D147" s="2">
        <v>2.28453208909235E-2</v>
      </c>
      <c r="E147" s="2">
        <v>2.0312432758101299E-2</v>
      </c>
      <c r="F147" s="2">
        <v>1.38765869501033E-2</v>
      </c>
      <c r="G147" s="2">
        <v>1.77635410599884E-2</v>
      </c>
      <c r="H147" s="2">
        <v>7.9296954833435497E-3</v>
      </c>
      <c r="I147" s="2">
        <v>1.33825378158076E-2</v>
      </c>
      <c r="J147" s="2">
        <v>-2.5171075273120201E-2</v>
      </c>
      <c r="K147" s="2">
        <v>2.3399014778325102E-2</v>
      </c>
      <c r="L147" s="2">
        <v>3.62615322904132E-2</v>
      </c>
      <c r="M147" s="2">
        <v>3.0308895254316001E-2</v>
      </c>
      <c r="N147" s="2">
        <v>2.86658902205357E-2</v>
      </c>
      <c r="O147" s="3">
        <v>0.12397372742200299</v>
      </c>
      <c r="P147" s="3">
        <v>0.178293239230537</v>
      </c>
    </row>
    <row r="148" spans="1:16" x14ac:dyDescent="0.3">
      <c r="A148" s="8" t="s">
        <v>13</v>
      </c>
      <c r="B148" s="8" t="s">
        <v>72</v>
      </c>
      <c r="C148" s="2">
        <v>1.44375050693487E-2</v>
      </c>
      <c r="D148" s="2">
        <v>1.67905972655313E-3</v>
      </c>
      <c r="E148" s="2">
        <v>1.78001277139208E-2</v>
      </c>
      <c r="F148" s="2">
        <v>2.1331660261940201E-2</v>
      </c>
      <c r="G148" s="2">
        <v>2.3343315672272099E-2</v>
      </c>
      <c r="H148" s="2">
        <v>3.7892999174607901E-2</v>
      </c>
      <c r="I148" s="2">
        <v>2.8918449971081599E-2</v>
      </c>
      <c r="J148" s="2">
        <v>-8.8532883642495799E-2</v>
      </c>
      <c r="K148" s="2">
        <v>7.2463768115942004E-2</v>
      </c>
      <c r="L148" s="2">
        <v>0.10537665324899401</v>
      </c>
      <c r="M148" s="2">
        <v>4.52594615684744E-2</v>
      </c>
      <c r="N148" s="2">
        <v>6.7624735597859906E-2</v>
      </c>
      <c r="O148" s="3">
        <v>0.32292630280604401</v>
      </c>
      <c r="P148" s="3">
        <v>0.36981162196679401</v>
      </c>
    </row>
    <row r="149" spans="1:16" x14ac:dyDescent="0.3">
      <c r="A149" s="8" t="s">
        <v>13</v>
      </c>
      <c r="B149" s="8" t="s">
        <v>73</v>
      </c>
      <c r="C149" s="2">
        <v>2.5280898876404501E-2</v>
      </c>
      <c r="D149" s="2">
        <v>4.2237442922374399E-2</v>
      </c>
      <c r="E149" s="2">
        <v>4.09638554216867E-2</v>
      </c>
      <c r="F149" s="2">
        <v>6.3552188552188596E-2</v>
      </c>
      <c r="G149" s="2">
        <v>7.85516422635536E-2</v>
      </c>
      <c r="H149" s="2">
        <v>8.1636396991377702E-2</v>
      </c>
      <c r="I149" s="2">
        <v>6.7333785617367706E-2</v>
      </c>
      <c r="J149" s="2">
        <v>-0.26791673287780099</v>
      </c>
      <c r="K149" s="2">
        <v>0.10201866724549601</v>
      </c>
      <c r="L149" s="2">
        <v>0.21626945046287199</v>
      </c>
      <c r="M149" s="2">
        <v>5.78137651821862E-2</v>
      </c>
      <c r="N149" s="2">
        <v>0.16840171463563999</v>
      </c>
      <c r="O149" s="3">
        <v>0.65660950727154299</v>
      </c>
      <c r="P149" s="3">
        <v>0.67185104052573896</v>
      </c>
    </row>
    <row r="150" spans="1:16" x14ac:dyDescent="0.3">
      <c r="A150" s="8" t="s">
        <v>14</v>
      </c>
      <c r="B150" s="8" t="s">
        <v>62</v>
      </c>
      <c r="C150" s="2">
        <v>1.3969732246798599E-2</v>
      </c>
      <c r="D150" s="2">
        <v>1.03329506314581E-2</v>
      </c>
      <c r="E150" s="2">
        <v>-2.3863636363636399E-2</v>
      </c>
      <c r="F150" s="2">
        <v>3.3760186263096598E-2</v>
      </c>
      <c r="G150" s="2">
        <v>-5.4054054054054099E-2</v>
      </c>
      <c r="H150" s="2">
        <v>-2.0238095238095201E-2</v>
      </c>
      <c r="I150" s="2">
        <v>-1.70109356014581E-2</v>
      </c>
      <c r="J150" s="2">
        <v>-4.3263288009888802E-2</v>
      </c>
      <c r="K150" s="2">
        <v>-1.29198966408269E-3</v>
      </c>
      <c r="L150" s="2">
        <v>1.9404915912031001E-2</v>
      </c>
      <c r="M150" s="2">
        <v>1.3959390862944201E-2</v>
      </c>
      <c r="N150" s="2">
        <v>7.5093867334167702E-2</v>
      </c>
      <c r="O150" s="3">
        <v>0.109819121447028</v>
      </c>
      <c r="P150" s="3">
        <v>-2.3863636363636399E-2</v>
      </c>
    </row>
    <row r="151" spans="1:16" x14ac:dyDescent="0.3">
      <c r="A151" s="8" t="s">
        <v>14</v>
      </c>
      <c r="B151" s="8" t="s">
        <v>63</v>
      </c>
      <c r="C151" s="2">
        <v>3.5496957403651101E-2</v>
      </c>
      <c r="D151" s="2">
        <v>7.3457394711067603E-2</v>
      </c>
      <c r="E151" s="2">
        <v>4.9270072992700698E-2</v>
      </c>
      <c r="F151" s="2">
        <v>5.4782608695652199E-2</v>
      </c>
      <c r="G151" s="2">
        <v>7.5845012366034595E-2</v>
      </c>
      <c r="H151" s="2">
        <v>6.3601532567049798E-2</v>
      </c>
      <c r="I151" s="2">
        <v>4.8270893371757898E-2</v>
      </c>
      <c r="J151" s="2">
        <v>1.4432989690721701E-2</v>
      </c>
      <c r="K151" s="2">
        <v>6.7073170731707293E-2</v>
      </c>
      <c r="L151" s="2">
        <v>8.5079365079365102E-2</v>
      </c>
      <c r="M151" s="2">
        <v>2.51609128145114E-2</v>
      </c>
      <c r="N151" s="2">
        <v>1.8835616438356202E-2</v>
      </c>
      <c r="O151" s="3">
        <v>0.20934959349593499</v>
      </c>
      <c r="P151" s="3">
        <v>0.62864963503649596</v>
      </c>
    </row>
    <row r="152" spans="1:16" x14ac:dyDescent="0.3">
      <c r="A152" s="8" t="s">
        <v>14</v>
      </c>
      <c r="B152" s="8" t="s">
        <v>64</v>
      </c>
      <c r="C152" s="2">
        <v>3.4482758620689703E-2</v>
      </c>
      <c r="D152" s="2">
        <v>3.7878787878787901E-2</v>
      </c>
      <c r="E152" s="2">
        <v>3.7956204379562E-2</v>
      </c>
      <c r="F152" s="2">
        <v>2.2503516174402299E-2</v>
      </c>
      <c r="G152" s="2">
        <v>2.61348005502063E-2</v>
      </c>
      <c r="H152" s="2">
        <v>8.4450402144772105E-2</v>
      </c>
      <c r="I152" s="2">
        <v>8.2818294190358493E-2</v>
      </c>
      <c r="J152" s="2">
        <v>4.4520547945205498E-2</v>
      </c>
      <c r="K152" s="2">
        <v>5.7923497267759597E-2</v>
      </c>
      <c r="L152" s="2">
        <v>7.43801652892562E-2</v>
      </c>
      <c r="M152" s="2">
        <v>5.2884615384615398E-2</v>
      </c>
      <c r="N152" s="2">
        <v>8.8584474885844797E-2</v>
      </c>
      <c r="O152" s="3">
        <v>0.30273224043715802</v>
      </c>
      <c r="P152" s="3">
        <v>0.74014598540146004</v>
      </c>
    </row>
    <row r="153" spans="1:16" x14ac:dyDescent="0.3">
      <c r="A153" s="8" t="s">
        <v>14</v>
      </c>
      <c r="B153" s="8" t="s">
        <v>65</v>
      </c>
      <c r="C153" s="2">
        <v>3.5000000000000003E-2</v>
      </c>
      <c r="D153" s="2">
        <v>3.8647342995169101E-2</v>
      </c>
      <c r="E153" s="2">
        <v>6.9767441860465101E-2</v>
      </c>
      <c r="F153" s="2">
        <v>5.6521739130434803E-2</v>
      </c>
      <c r="G153" s="2">
        <v>3.7037037037037E-2</v>
      </c>
      <c r="H153" s="2">
        <v>1.58730158730159E-2</v>
      </c>
      <c r="I153" s="2">
        <v>3.7109375E-2</v>
      </c>
      <c r="J153" s="2">
        <v>-1.5065913370998101E-2</v>
      </c>
      <c r="K153" s="2">
        <v>9.1778202676864207E-2</v>
      </c>
      <c r="L153" s="2">
        <v>6.1295971978984197E-2</v>
      </c>
      <c r="M153" s="2">
        <v>3.9603960396039598E-2</v>
      </c>
      <c r="N153" s="2">
        <v>4.7619047619047603E-2</v>
      </c>
      <c r="O153" s="3">
        <v>0.26195028680688298</v>
      </c>
      <c r="P153" s="3">
        <v>0.53488372093023295</v>
      </c>
    </row>
    <row r="154" spans="1:16" x14ac:dyDescent="0.3">
      <c r="A154" s="8" t="s">
        <v>14</v>
      </c>
      <c r="B154" s="8" t="s">
        <v>66</v>
      </c>
      <c r="C154" s="2">
        <v>0.198275862068966</v>
      </c>
      <c r="D154" s="2">
        <v>5.7553956834532398E-2</v>
      </c>
      <c r="E154" s="2">
        <v>9.5238095238095205E-2</v>
      </c>
      <c r="F154" s="2">
        <v>4.3478260869565202E-2</v>
      </c>
      <c r="G154" s="2">
        <v>0.148809523809524</v>
      </c>
      <c r="H154" s="2">
        <v>5.1813471502590698E-2</v>
      </c>
      <c r="I154" s="2">
        <v>8.3743842364532001E-2</v>
      </c>
      <c r="J154" s="2">
        <v>-0.218181818181818</v>
      </c>
      <c r="K154" s="2">
        <v>1.16279069767442E-2</v>
      </c>
      <c r="L154" s="2">
        <v>0.27011494252873602</v>
      </c>
      <c r="M154" s="2">
        <v>4.0723981900452497E-2</v>
      </c>
      <c r="N154" s="2">
        <v>0.11739130434782601</v>
      </c>
      <c r="O154" s="3">
        <v>0.49418604651162801</v>
      </c>
      <c r="P154" s="3">
        <v>0.74829931972789099</v>
      </c>
    </row>
    <row r="155" spans="1:16" x14ac:dyDescent="0.3">
      <c r="A155" s="8" t="s">
        <v>14</v>
      </c>
      <c r="B155" s="8" t="s">
        <v>67</v>
      </c>
      <c r="C155" s="2">
        <v>0.13043478260869601</v>
      </c>
      <c r="D155" s="2">
        <v>0.115384615384615</v>
      </c>
      <c r="E155" s="2">
        <v>0</v>
      </c>
      <c r="F155" s="2">
        <v>6.8965517241379296E-2</v>
      </c>
      <c r="G155" s="2">
        <v>-3.2258064516128997E-2</v>
      </c>
      <c r="H155" s="2">
        <v>0.133333333333333</v>
      </c>
      <c r="I155" s="2">
        <v>0.17647058823529399</v>
      </c>
      <c r="J155" s="2">
        <v>-0.17499999999999999</v>
      </c>
      <c r="K155" s="2">
        <v>0.12121212121212099</v>
      </c>
      <c r="L155" s="2">
        <v>0.43243243243243201</v>
      </c>
      <c r="M155" s="2">
        <v>0.18867924528301899</v>
      </c>
      <c r="N155" s="2">
        <v>4.7619047619047603E-2</v>
      </c>
      <c r="O155" s="3">
        <v>1</v>
      </c>
      <c r="P155" s="3">
        <v>1.27586206896552</v>
      </c>
    </row>
    <row r="156" spans="1:16" x14ac:dyDescent="0.3">
      <c r="A156" s="8" t="s">
        <v>14</v>
      </c>
      <c r="B156" s="8" t="s">
        <v>68</v>
      </c>
      <c r="C156" s="2">
        <v>6.9418386491557196E-2</v>
      </c>
      <c r="D156" s="2">
        <v>-1.2280701754386E-2</v>
      </c>
      <c r="E156" s="2">
        <v>3.0195381882770898E-2</v>
      </c>
      <c r="F156" s="2">
        <v>6.8965517241379296E-2</v>
      </c>
      <c r="G156" s="2">
        <v>0</v>
      </c>
      <c r="H156" s="2">
        <v>-9.6774193548387101E-3</v>
      </c>
      <c r="I156" s="2">
        <v>-5.5374592833876198E-2</v>
      </c>
      <c r="J156" s="2">
        <v>-4.13793103448276E-2</v>
      </c>
      <c r="K156" s="2">
        <v>-6.4748201438848907E-2</v>
      </c>
      <c r="L156" s="2">
        <v>-5.57692307692308E-2</v>
      </c>
      <c r="M156" s="2">
        <v>-4.6843177189409398E-2</v>
      </c>
      <c r="N156" s="2">
        <v>0.128205128205128</v>
      </c>
      <c r="O156" s="3">
        <v>-5.0359712230215799E-2</v>
      </c>
      <c r="P156" s="3">
        <v>-6.2166962699822401E-2</v>
      </c>
    </row>
    <row r="157" spans="1:16" x14ac:dyDescent="0.3">
      <c r="A157" s="8" t="s">
        <v>14</v>
      </c>
      <c r="B157" s="8" t="s">
        <v>69</v>
      </c>
      <c r="C157" s="2">
        <v>-4.7281323877068598E-2</v>
      </c>
      <c r="D157" s="2">
        <v>7.4441687344913203E-3</v>
      </c>
      <c r="E157" s="2">
        <v>3.2019704433497498E-2</v>
      </c>
      <c r="F157" s="2">
        <v>1.4319809069212401E-2</v>
      </c>
      <c r="G157" s="2">
        <v>7.8823529411764695E-2</v>
      </c>
      <c r="H157" s="2">
        <v>3.7077426390403498E-2</v>
      </c>
      <c r="I157" s="2">
        <v>7.3606729758149303E-2</v>
      </c>
      <c r="J157" s="2">
        <v>3.1341821743388801E-2</v>
      </c>
      <c r="K157" s="2">
        <v>8.3570750237416905E-2</v>
      </c>
      <c r="L157" s="2">
        <v>6.83610867659947E-2</v>
      </c>
      <c r="M157" s="2">
        <v>4.8400328137817902E-2</v>
      </c>
      <c r="N157" s="2">
        <v>8.3724569640062599E-2</v>
      </c>
      <c r="O157" s="3">
        <v>0.31528964862298198</v>
      </c>
      <c r="P157" s="3">
        <v>0.70566502463054204</v>
      </c>
    </row>
    <row r="158" spans="1:16" x14ac:dyDescent="0.3">
      <c r="A158" s="8" t="s">
        <v>14</v>
      </c>
      <c r="B158" s="8" t="s">
        <v>70</v>
      </c>
      <c r="C158" s="2">
        <v>3.0223390275952701E-2</v>
      </c>
      <c r="D158" s="2">
        <v>-1.02040816326531E-2</v>
      </c>
      <c r="E158" s="2">
        <v>-1.54639175257732E-2</v>
      </c>
      <c r="F158" s="2">
        <v>1.1780104712041901E-2</v>
      </c>
      <c r="G158" s="2">
        <v>3.8809831824062101E-3</v>
      </c>
      <c r="H158" s="2">
        <v>4.6391752577319603E-2</v>
      </c>
      <c r="I158" s="2">
        <v>6.1576354679802998E-2</v>
      </c>
      <c r="J158" s="2">
        <v>2.32018561484919E-3</v>
      </c>
      <c r="K158" s="2">
        <v>3.5879629629629602E-2</v>
      </c>
      <c r="L158" s="2">
        <v>2.9050279329608901E-2</v>
      </c>
      <c r="M158" s="2">
        <v>-1.4115092290988099E-2</v>
      </c>
      <c r="N158" s="2">
        <v>3.3039647577092497E-2</v>
      </c>
      <c r="O158" s="3">
        <v>8.5648148148148195E-2</v>
      </c>
      <c r="P158" s="3">
        <v>0.20876288659793801</v>
      </c>
    </row>
    <row r="159" spans="1:16" x14ac:dyDescent="0.3">
      <c r="A159" s="8" t="s">
        <v>14</v>
      </c>
      <c r="B159" s="8" t="s">
        <v>71</v>
      </c>
      <c r="C159" s="2">
        <v>6.6489361702127703E-3</v>
      </c>
      <c r="D159" s="2">
        <v>-2.6420079260237798E-3</v>
      </c>
      <c r="E159" s="2">
        <v>-7.9470198675496706E-3</v>
      </c>
      <c r="F159" s="2">
        <v>1.86915887850467E-2</v>
      </c>
      <c r="G159" s="2">
        <v>1.3106159895150699E-3</v>
      </c>
      <c r="H159" s="2">
        <v>-3.6649214659685903E-2</v>
      </c>
      <c r="I159" s="2">
        <v>2.7173913043478299E-3</v>
      </c>
      <c r="J159" s="2">
        <v>-2.9810298102981001E-2</v>
      </c>
      <c r="K159" s="2">
        <v>1.8156424581005599E-2</v>
      </c>
      <c r="L159" s="2">
        <v>3.7037037037037E-2</v>
      </c>
      <c r="M159" s="2">
        <v>2.9100529100529099E-2</v>
      </c>
      <c r="N159" s="2">
        <v>2.5706940874036001E-2</v>
      </c>
      <c r="O159" s="3">
        <v>0.114525139664804</v>
      </c>
      <c r="P159" s="3">
        <v>5.6953642384106003E-2</v>
      </c>
    </row>
    <row r="160" spans="1:16" x14ac:dyDescent="0.3">
      <c r="A160" s="8" t="s">
        <v>14</v>
      </c>
      <c r="B160" s="8" t="s">
        <v>72</v>
      </c>
      <c r="C160" s="2">
        <v>1.3297872340425501E-2</v>
      </c>
      <c r="D160" s="2">
        <v>2.3622047244094498E-2</v>
      </c>
      <c r="E160" s="2">
        <v>6.4102564102564097E-2</v>
      </c>
      <c r="F160" s="2">
        <v>4.33734939759036E-2</v>
      </c>
      <c r="G160" s="2">
        <v>3.2332563510392598E-2</v>
      </c>
      <c r="H160" s="2">
        <v>9.1722595078299801E-2</v>
      </c>
      <c r="I160" s="2">
        <v>-1.4344262295082E-2</v>
      </c>
      <c r="J160" s="2">
        <v>-0.135135135135135</v>
      </c>
      <c r="K160" s="2">
        <v>8.6538461538461495E-2</v>
      </c>
      <c r="L160" s="2">
        <v>9.2920353982300904E-2</v>
      </c>
      <c r="M160" s="2">
        <v>3.0364372469635598E-2</v>
      </c>
      <c r="N160" s="2">
        <v>2.16110019646365E-2</v>
      </c>
      <c r="O160" s="3">
        <v>0.25</v>
      </c>
      <c r="P160" s="3">
        <v>0.33333333333333298</v>
      </c>
    </row>
    <row r="161" spans="1:16" x14ac:dyDescent="0.3">
      <c r="A161" s="8" t="s">
        <v>14</v>
      </c>
      <c r="B161" s="8" t="s">
        <v>73</v>
      </c>
      <c r="C161" s="2">
        <v>0.146341463414634</v>
      </c>
      <c r="D161" s="2">
        <v>2.1276595744680899E-2</v>
      </c>
      <c r="E161" s="2">
        <v>3.125E-2</v>
      </c>
      <c r="F161" s="2">
        <v>6.0606060606060601E-2</v>
      </c>
      <c r="G161" s="2">
        <v>0.24761904761904799</v>
      </c>
      <c r="H161" s="2">
        <v>0.16793893129771001</v>
      </c>
      <c r="I161" s="2">
        <v>6.5359477124183E-3</v>
      </c>
      <c r="J161" s="2">
        <v>-0.40909090909090901</v>
      </c>
      <c r="K161" s="2">
        <v>0.175824175824176</v>
      </c>
      <c r="L161" s="2">
        <v>0.34579439252336402</v>
      </c>
      <c r="M161" s="2">
        <v>6.25E-2</v>
      </c>
      <c r="N161" s="2">
        <v>0.30065359477124198</v>
      </c>
      <c r="O161" s="3">
        <v>1.1868131868131899</v>
      </c>
      <c r="P161" s="3">
        <v>1.0729166666666701</v>
      </c>
    </row>
    <row r="162" spans="1:16" x14ac:dyDescent="0.3">
      <c r="A162" s="8" t="s">
        <v>15</v>
      </c>
      <c r="B162" s="8" t="s">
        <v>62</v>
      </c>
      <c r="C162" s="2">
        <v>3.4467713787085498E-2</v>
      </c>
      <c r="D162" s="2">
        <v>-1.13876001687052E-2</v>
      </c>
      <c r="E162" s="2">
        <v>-1.36518771331058E-2</v>
      </c>
      <c r="F162" s="2">
        <v>1.12456747404844E-2</v>
      </c>
      <c r="G162" s="2">
        <v>9.4097519247219805E-3</v>
      </c>
      <c r="H162" s="2">
        <v>-7.6271186440678004E-3</v>
      </c>
      <c r="I162" s="2">
        <v>-1.28095644748079E-3</v>
      </c>
      <c r="J162" s="2">
        <v>5.9854638734501897E-3</v>
      </c>
      <c r="K162" s="2">
        <v>6.3748406289842801E-3</v>
      </c>
      <c r="L162" s="2">
        <v>4.81418918918919E-2</v>
      </c>
      <c r="M162" s="2">
        <v>6.0435132957292496E-3</v>
      </c>
      <c r="N162" s="2">
        <v>5.8870644773728498E-2</v>
      </c>
      <c r="O162" s="3">
        <v>0.123671908202295</v>
      </c>
      <c r="P162" s="3">
        <v>0.12798634812286699</v>
      </c>
    </row>
    <row r="163" spans="1:16" x14ac:dyDescent="0.3">
      <c r="A163" s="8" t="s">
        <v>15</v>
      </c>
      <c r="B163" s="8" t="s">
        <v>63</v>
      </c>
      <c r="C163" s="2">
        <v>4.6490147783251203E-2</v>
      </c>
      <c r="D163" s="2">
        <v>4.7955280964989702E-2</v>
      </c>
      <c r="E163" s="2">
        <v>2.7793374508702999E-2</v>
      </c>
      <c r="F163" s="2">
        <v>3.5782573067467897E-2</v>
      </c>
      <c r="G163" s="2">
        <v>3.13818565400844E-2</v>
      </c>
      <c r="H163" s="2">
        <v>7.6706724622858597E-3</v>
      </c>
      <c r="I163" s="2">
        <v>4.2375031717838102E-2</v>
      </c>
      <c r="J163" s="2">
        <v>-1.8987341772151899E-2</v>
      </c>
      <c r="K163" s="2">
        <v>4.8883374689826301E-2</v>
      </c>
      <c r="L163" s="2">
        <v>6.4348237520700305E-2</v>
      </c>
      <c r="M163" s="2">
        <v>1.9782173816403601E-2</v>
      </c>
      <c r="N163" s="2">
        <v>4.6425457715780299E-2</v>
      </c>
      <c r="O163" s="3">
        <v>0.19131513647642701</v>
      </c>
      <c r="P163" s="3">
        <v>0.34783829309376801</v>
      </c>
    </row>
    <row r="164" spans="1:16" x14ac:dyDescent="0.3">
      <c r="A164" s="8" t="s">
        <v>15</v>
      </c>
      <c r="B164" s="8" t="s">
        <v>64</v>
      </c>
      <c r="C164" s="2">
        <v>2.0080321285140599E-3</v>
      </c>
      <c r="D164" s="2">
        <v>2.4048096192384801E-2</v>
      </c>
      <c r="E164" s="2">
        <v>1.25244618395303E-2</v>
      </c>
      <c r="F164" s="2">
        <v>3.9427908774642403E-2</v>
      </c>
      <c r="G164" s="2">
        <v>2.45444403123838E-2</v>
      </c>
      <c r="H164" s="2">
        <v>4.60980036297641E-2</v>
      </c>
      <c r="I164" s="2">
        <v>3.8167938931297697E-2</v>
      </c>
      <c r="J164" s="2">
        <v>2.8074866310160401E-2</v>
      </c>
      <c r="K164" s="2">
        <v>3.9336801040312099E-2</v>
      </c>
      <c r="L164" s="2">
        <v>5.0359712230215799E-2</v>
      </c>
      <c r="M164" s="2">
        <v>5.3901131625967803E-2</v>
      </c>
      <c r="N164" s="2">
        <v>3.8711500423848501E-2</v>
      </c>
      <c r="O164" s="3">
        <v>0.19505851755526701</v>
      </c>
      <c r="P164" s="3">
        <v>0.43874755381604702</v>
      </c>
    </row>
    <row r="165" spans="1:16" x14ac:dyDescent="0.3">
      <c r="A165" s="8" t="s">
        <v>15</v>
      </c>
      <c r="B165" s="8" t="s">
        <v>65</v>
      </c>
      <c r="C165" s="2">
        <v>5.4158607350096699E-2</v>
      </c>
      <c r="D165" s="2">
        <v>5.7492354740061202E-2</v>
      </c>
      <c r="E165" s="2">
        <v>7.8658183921341801E-2</v>
      </c>
      <c r="F165" s="2">
        <v>3.0563002680965099E-2</v>
      </c>
      <c r="G165" s="2">
        <v>4.21436004162331E-2</v>
      </c>
      <c r="H165" s="2">
        <v>3.4947578632051897E-2</v>
      </c>
      <c r="I165" s="2">
        <v>4.1485769416304899E-2</v>
      </c>
      <c r="J165" s="2">
        <v>-1.80639184807781E-2</v>
      </c>
      <c r="K165" s="2">
        <v>5.37735849056604E-2</v>
      </c>
      <c r="L165" s="2">
        <v>5.7743957027752903E-2</v>
      </c>
      <c r="M165" s="2">
        <v>-4.2319085907744399E-4</v>
      </c>
      <c r="N165" s="2">
        <v>3.89500423370025E-2</v>
      </c>
      <c r="O165" s="3">
        <v>0.157547169811321</v>
      </c>
      <c r="P165" s="3">
        <v>0.419317524580682</v>
      </c>
    </row>
    <row r="166" spans="1:16" x14ac:dyDescent="0.3">
      <c r="A166" s="8" t="s">
        <v>15</v>
      </c>
      <c r="B166" s="8" t="s">
        <v>66</v>
      </c>
      <c r="C166" s="2">
        <v>0.111979166666667</v>
      </c>
      <c r="D166" s="2">
        <v>7.7283372365339595E-2</v>
      </c>
      <c r="E166" s="2">
        <v>5.6521739130434803E-2</v>
      </c>
      <c r="F166" s="2">
        <v>7.2016460905349799E-2</v>
      </c>
      <c r="G166" s="2">
        <v>6.5259117082533596E-2</v>
      </c>
      <c r="H166" s="2">
        <v>0.10090090090090099</v>
      </c>
      <c r="I166" s="2">
        <v>5.0736497545008197E-2</v>
      </c>
      <c r="J166" s="2">
        <v>-0.169781931464174</v>
      </c>
      <c r="K166" s="2">
        <v>0.110694183864916</v>
      </c>
      <c r="L166" s="2">
        <v>0.24662162162162199</v>
      </c>
      <c r="M166" s="2">
        <v>9.4850948509485097E-2</v>
      </c>
      <c r="N166" s="2">
        <v>0.143564356435644</v>
      </c>
      <c r="O166" s="3">
        <v>0.73358348968105103</v>
      </c>
      <c r="P166" s="3">
        <v>1.0086956521739101</v>
      </c>
    </row>
    <row r="167" spans="1:16" x14ac:dyDescent="0.3">
      <c r="A167" s="8" t="s">
        <v>15</v>
      </c>
      <c r="B167" s="8" t="s">
        <v>67</v>
      </c>
      <c r="C167" s="2">
        <v>-5.7471264367816098E-2</v>
      </c>
      <c r="D167" s="2">
        <v>8.5365853658536606E-2</v>
      </c>
      <c r="E167" s="2">
        <v>0.123595505617978</v>
      </c>
      <c r="F167" s="2">
        <v>7.0000000000000007E-2</v>
      </c>
      <c r="G167" s="2">
        <v>0.11214953271028</v>
      </c>
      <c r="H167" s="2">
        <v>5.0420168067226899E-2</v>
      </c>
      <c r="I167" s="2">
        <v>0.112</v>
      </c>
      <c r="J167" s="2">
        <v>-0.23741007194244601</v>
      </c>
      <c r="K167" s="2">
        <v>0.20754716981132099</v>
      </c>
      <c r="L167" s="2">
        <v>0.296875</v>
      </c>
      <c r="M167" s="2">
        <v>3.6144578313252997E-2</v>
      </c>
      <c r="N167" s="2">
        <v>0.226744186046512</v>
      </c>
      <c r="O167" s="3">
        <v>0.99056603773584895</v>
      </c>
      <c r="P167" s="3">
        <v>1.3707865168539299</v>
      </c>
    </row>
    <row r="168" spans="1:16" x14ac:dyDescent="0.3">
      <c r="A168" s="8" t="s">
        <v>15</v>
      </c>
      <c r="B168" s="8" t="s">
        <v>68</v>
      </c>
      <c r="C168" s="2">
        <v>5.52407932011331E-2</v>
      </c>
      <c r="D168" s="2">
        <v>3.1543624161073799E-2</v>
      </c>
      <c r="E168" s="2">
        <v>3.9037085230969402E-2</v>
      </c>
      <c r="F168" s="2">
        <v>4.9467752035065697E-2</v>
      </c>
      <c r="G168" s="2">
        <v>2.38663484486874E-3</v>
      </c>
      <c r="H168" s="2">
        <v>2.3214285714285701E-2</v>
      </c>
      <c r="I168" s="2">
        <v>1.7452006980802799E-3</v>
      </c>
      <c r="J168" s="2">
        <v>2.90360046457607E-3</v>
      </c>
      <c r="K168" s="2">
        <v>-1.73711638679792E-3</v>
      </c>
      <c r="L168" s="2">
        <v>3.7122969837586998E-2</v>
      </c>
      <c r="M168" s="2">
        <v>-5.8165548098434001E-2</v>
      </c>
      <c r="N168" s="2">
        <v>-2.0190023752969102E-2</v>
      </c>
      <c r="O168" s="3">
        <v>-4.4585987261146501E-2</v>
      </c>
      <c r="P168" s="3">
        <v>7.3519843851659106E-2</v>
      </c>
    </row>
    <row r="169" spans="1:16" x14ac:dyDescent="0.3">
      <c r="A169" s="8" t="s">
        <v>15</v>
      </c>
      <c r="B169" s="8" t="s">
        <v>69</v>
      </c>
      <c r="C169" s="2">
        <v>-1.67638483965015E-2</v>
      </c>
      <c r="D169" s="2">
        <v>-2.77983691623425E-2</v>
      </c>
      <c r="E169" s="2">
        <v>-2.21120853983988E-2</v>
      </c>
      <c r="F169" s="2">
        <v>2.7290448343079898E-3</v>
      </c>
      <c r="G169" s="2">
        <v>3.8880248833592502E-4</v>
      </c>
      <c r="H169" s="2">
        <v>1.24368441507967E-2</v>
      </c>
      <c r="I169" s="2">
        <v>2.91746641074856E-2</v>
      </c>
      <c r="J169" s="2">
        <v>1.0816859380827999E-2</v>
      </c>
      <c r="K169" s="2">
        <v>5.9409594095941001E-2</v>
      </c>
      <c r="L169" s="2">
        <v>7.3841866945315193E-2</v>
      </c>
      <c r="M169" s="2">
        <v>4.9951346091469298E-2</v>
      </c>
      <c r="N169" s="2">
        <v>8.4955205437133099E-2</v>
      </c>
      <c r="O169" s="3">
        <v>0.29594095940959397</v>
      </c>
      <c r="P169" s="3">
        <v>0.338924895158216</v>
      </c>
    </row>
    <row r="170" spans="1:16" x14ac:dyDescent="0.3">
      <c r="A170" s="8" t="s">
        <v>15</v>
      </c>
      <c r="B170" s="8" t="s">
        <v>70</v>
      </c>
      <c r="C170" s="2">
        <v>1.33542812254517E-2</v>
      </c>
      <c r="D170" s="2">
        <v>-3.8759689922480598E-3</v>
      </c>
      <c r="E170" s="2">
        <v>2.2957198443579799E-2</v>
      </c>
      <c r="F170" s="2">
        <v>2.6626093571700299E-3</v>
      </c>
      <c r="G170" s="2">
        <v>-2.2761760242792101E-3</v>
      </c>
      <c r="H170" s="2">
        <v>3.4220532319391601E-3</v>
      </c>
      <c r="I170" s="2">
        <v>1.28836680560818E-2</v>
      </c>
      <c r="J170" s="2">
        <v>-1.60867938645716E-2</v>
      </c>
      <c r="K170" s="2">
        <v>1.36882129277567E-2</v>
      </c>
      <c r="L170" s="2">
        <v>2.51312828207052E-2</v>
      </c>
      <c r="M170" s="2">
        <v>-2.4515184778631498E-2</v>
      </c>
      <c r="N170" s="2">
        <v>-2.6256564141035302E-3</v>
      </c>
      <c r="O170" s="3">
        <v>1.10266159695817E-2</v>
      </c>
      <c r="P170" s="3">
        <v>3.4630350194552503E-2</v>
      </c>
    </row>
    <row r="171" spans="1:16" x14ac:dyDescent="0.3">
      <c r="A171" s="8" t="s">
        <v>15</v>
      </c>
      <c r="B171" s="8" t="s">
        <v>71</v>
      </c>
      <c r="C171" s="2">
        <v>2.3352793994995801E-2</v>
      </c>
      <c r="D171" s="2">
        <v>8.1499592502037497E-4</v>
      </c>
      <c r="E171" s="2">
        <v>-8.5504885993485293E-3</v>
      </c>
      <c r="F171" s="2">
        <v>7.3921971252566701E-3</v>
      </c>
      <c r="G171" s="2">
        <v>-2.4459845087647799E-3</v>
      </c>
      <c r="H171" s="2">
        <v>-8.1732733959950996E-3</v>
      </c>
      <c r="I171" s="2">
        <v>9.4767202307375394E-3</v>
      </c>
      <c r="J171" s="2">
        <v>-2.8163265306122499E-2</v>
      </c>
      <c r="K171" s="2">
        <v>2.3939521209575799E-2</v>
      </c>
      <c r="L171" s="2">
        <v>2.6661197703035301E-2</v>
      </c>
      <c r="M171" s="2">
        <v>-3.1961646024770301E-3</v>
      </c>
      <c r="N171" s="2">
        <v>-2.6052104208416801E-2</v>
      </c>
      <c r="O171" s="3">
        <v>2.0579588408231798E-2</v>
      </c>
      <c r="P171" s="3">
        <v>-1.0586319218241E-2</v>
      </c>
    </row>
    <row r="172" spans="1:16" x14ac:dyDescent="0.3">
      <c r="A172" s="8" t="s">
        <v>15</v>
      </c>
      <c r="B172" s="8" t="s">
        <v>72</v>
      </c>
      <c r="C172" s="2">
        <v>1.11876075731497E-2</v>
      </c>
      <c r="D172" s="2">
        <v>3.06382978723404E-2</v>
      </c>
      <c r="E172" s="2">
        <v>-4.1288191577208899E-3</v>
      </c>
      <c r="F172" s="2">
        <v>4.39469320066335E-2</v>
      </c>
      <c r="G172" s="2">
        <v>2.54169976171565E-2</v>
      </c>
      <c r="H172" s="2">
        <v>2.0139426800929498E-2</v>
      </c>
      <c r="I172" s="2">
        <v>1.9741837509491302E-2</v>
      </c>
      <c r="J172" s="2">
        <v>-0.134772896500372</v>
      </c>
      <c r="K172" s="2">
        <v>8.6058519793459506E-2</v>
      </c>
      <c r="L172" s="2">
        <v>0.106180665610143</v>
      </c>
      <c r="M172" s="2">
        <v>5.0143266475644703E-2</v>
      </c>
      <c r="N172" s="2">
        <v>4.16098226466576E-2</v>
      </c>
      <c r="O172" s="3">
        <v>0.31411359724612697</v>
      </c>
      <c r="P172" s="3">
        <v>0.26094137076795998</v>
      </c>
    </row>
    <row r="173" spans="1:16" x14ac:dyDescent="0.3">
      <c r="A173" s="8" t="s">
        <v>15</v>
      </c>
      <c r="B173" s="8" t="s">
        <v>73</v>
      </c>
      <c r="C173" s="2">
        <v>2.6785714285714302E-2</v>
      </c>
      <c r="D173" s="2">
        <v>2.3188405797101401E-2</v>
      </c>
      <c r="E173" s="2">
        <v>5.3824362606232301E-2</v>
      </c>
      <c r="F173" s="2">
        <v>6.4516129032258104E-2</v>
      </c>
      <c r="G173" s="2">
        <v>6.5656565656565705E-2</v>
      </c>
      <c r="H173" s="2">
        <v>5.92417061611374E-2</v>
      </c>
      <c r="I173" s="2">
        <v>5.5928411633109597E-2</v>
      </c>
      <c r="J173" s="2">
        <v>-0.391949152542373</v>
      </c>
      <c r="K173" s="2">
        <v>0.18815331010453001</v>
      </c>
      <c r="L173" s="2">
        <v>0.30791788856305002</v>
      </c>
      <c r="M173" s="2">
        <v>5.1569506726457402E-2</v>
      </c>
      <c r="N173" s="2">
        <v>0.221748400852878</v>
      </c>
      <c r="O173" s="3">
        <v>0.99651567944250896</v>
      </c>
      <c r="P173" s="3">
        <v>0.62322946175637395</v>
      </c>
    </row>
    <row r="174" spans="1:16" x14ac:dyDescent="0.3">
      <c r="A174" s="8" t="s">
        <v>16</v>
      </c>
      <c r="B174" s="8" t="s">
        <v>62</v>
      </c>
      <c r="C174" s="2">
        <v>-1.1714589989350399E-2</v>
      </c>
      <c r="D174" s="2">
        <v>-1.40086206896552E-2</v>
      </c>
      <c r="E174" s="2">
        <v>-7.6502732240437202E-3</v>
      </c>
      <c r="F174" s="2">
        <v>-3.9647577092511002E-2</v>
      </c>
      <c r="G174" s="2">
        <v>2.6376146788990799E-2</v>
      </c>
      <c r="H174" s="2">
        <v>1.8994413407821199E-2</v>
      </c>
      <c r="I174" s="2">
        <v>-3.28947368421053E-3</v>
      </c>
      <c r="J174" s="2">
        <v>-1.5401540154015399E-2</v>
      </c>
      <c r="K174" s="2">
        <v>6.8156424581005598E-2</v>
      </c>
      <c r="L174" s="2">
        <v>8.4728033472803305E-2</v>
      </c>
      <c r="M174" s="2">
        <v>0.107039537126326</v>
      </c>
      <c r="N174" s="2">
        <v>3.4843205574912897E-2</v>
      </c>
      <c r="O174" s="3">
        <v>0.32737430167597797</v>
      </c>
      <c r="P174" s="3">
        <v>0.29836065573770498</v>
      </c>
    </row>
    <row r="175" spans="1:16" x14ac:dyDescent="0.3">
      <c r="A175" s="8" t="s">
        <v>16</v>
      </c>
      <c r="B175" s="8" t="s">
        <v>63</v>
      </c>
      <c r="C175" s="2">
        <v>2.8388928317955999E-2</v>
      </c>
      <c r="D175" s="2">
        <v>3.3126293995859202E-2</v>
      </c>
      <c r="E175" s="2">
        <v>1.40280561122244E-2</v>
      </c>
      <c r="F175" s="2">
        <v>4.0843214756258198E-2</v>
      </c>
      <c r="G175" s="2">
        <v>1.8987341772151899E-2</v>
      </c>
      <c r="H175" s="2">
        <v>4.0372670807453402E-2</v>
      </c>
      <c r="I175" s="2">
        <v>5.2537313432835797E-2</v>
      </c>
      <c r="J175" s="2">
        <v>2.32558139534884E-2</v>
      </c>
      <c r="K175" s="2">
        <v>7.8159645232816002E-2</v>
      </c>
      <c r="L175" s="2">
        <v>8.1233933161953695E-2</v>
      </c>
      <c r="M175" s="2">
        <v>6.7522586780789304E-2</v>
      </c>
      <c r="N175" s="2">
        <v>1.6481069042316301E-2</v>
      </c>
      <c r="O175" s="3">
        <v>0.264966740576497</v>
      </c>
      <c r="P175" s="3">
        <v>0.52438209752839005</v>
      </c>
    </row>
    <row r="176" spans="1:16" x14ac:dyDescent="0.3">
      <c r="A176" s="8" t="s">
        <v>16</v>
      </c>
      <c r="B176" s="8" t="s">
        <v>64</v>
      </c>
      <c r="C176" s="2">
        <v>2.16981132075472E-2</v>
      </c>
      <c r="D176" s="2">
        <v>4.5244690674053602E-2</v>
      </c>
      <c r="E176" s="2">
        <v>2.1201413427561801E-2</v>
      </c>
      <c r="F176" s="2">
        <v>3.6332179930795801E-2</v>
      </c>
      <c r="G176" s="2">
        <v>4.1736227045075097E-2</v>
      </c>
      <c r="H176" s="2">
        <v>1.68269230769231E-2</v>
      </c>
      <c r="I176" s="2">
        <v>4.0977147360126101E-2</v>
      </c>
      <c r="J176" s="2">
        <v>1.36260408781226E-2</v>
      </c>
      <c r="K176" s="2">
        <v>6.4973861090365903E-2</v>
      </c>
      <c r="L176" s="2">
        <v>9.4670406732117796E-2</v>
      </c>
      <c r="M176" s="2">
        <v>5.5733504163997402E-2</v>
      </c>
      <c r="N176" s="2">
        <v>4.0655339805825197E-2</v>
      </c>
      <c r="O176" s="3">
        <v>0.28080657206870802</v>
      </c>
      <c r="P176" s="3">
        <v>0.51501766784452296</v>
      </c>
    </row>
    <row r="177" spans="1:16" x14ac:dyDescent="0.3">
      <c r="A177" s="8" t="s">
        <v>16</v>
      </c>
      <c r="B177" s="8" t="s">
        <v>65</v>
      </c>
      <c r="C177" s="2">
        <v>6.0371517027863801E-2</v>
      </c>
      <c r="D177" s="2">
        <v>5.5474452554744501E-2</v>
      </c>
      <c r="E177" s="2">
        <v>8.4370677731673602E-2</v>
      </c>
      <c r="F177" s="2">
        <v>1.14795918367347E-2</v>
      </c>
      <c r="G177" s="2">
        <v>6.3051702395964707E-2</v>
      </c>
      <c r="H177" s="2">
        <v>5.69395017793594E-2</v>
      </c>
      <c r="I177" s="2">
        <v>1.01010101010101E-2</v>
      </c>
      <c r="J177" s="2">
        <v>1.7777777777777799E-2</v>
      </c>
      <c r="K177" s="2">
        <v>4.9126637554585101E-2</v>
      </c>
      <c r="L177" s="2">
        <v>7.3881373569198799E-2</v>
      </c>
      <c r="M177" s="2">
        <v>2.6162790697674399E-2</v>
      </c>
      <c r="N177" s="2">
        <v>5.6657223796034002E-2</v>
      </c>
      <c r="O177" s="3">
        <v>0.22161572052401701</v>
      </c>
      <c r="P177" s="3">
        <v>0.54771784232365195</v>
      </c>
    </row>
    <row r="178" spans="1:16" x14ac:dyDescent="0.3">
      <c r="A178" s="8" t="s">
        <v>16</v>
      </c>
      <c r="B178" s="8" t="s">
        <v>66</v>
      </c>
      <c r="C178" s="2">
        <v>4.1916167664670698E-2</v>
      </c>
      <c r="D178" s="2">
        <v>8.6206896551724102E-2</v>
      </c>
      <c r="E178" s="2">
        <v>0.10582010582010599</v>
      </c>
      <c r="F178" s="2">
        <v>0.148325358851675</v>
      </c>
      <c r="G178" s="2">
        <v>0.1125</v>
      </c>
      <c r="H178" s="2">
        <v>5.2434456928839003E-2</v>
      </c>
      <c r="I178" s="2">
        <v>8.8967971530249101E-2</v>
      </c>
      <c r="J178" s="2">
        <v>-0.16666666666666699</v>
      </c>
      <c r="K178" s="2">
        <v>0.21960784313725501</v>
      </c>
      <c r="L178" s="2">
        <v>0.19292604501607699</v>
      </c>
      <c r="M178" s="2">
        <v>9.7035040431266803E-2</v>
      </c>
      <c r="N178" s="2">
        <v>8.1081081081081099E-2</v>
      </c>
      <c r="O178" s="3">
        <v>0.72549019607843102</v>
      </c>
      <c r="P178" s="3">
        <v>1.3280423280423299</v>
      </c>
    </row>
    <row r="179" spans="1:16" x14ac:dyDescent="0.3">
      <c r="A179" s="8" t="s">
        <v>16</v>
      </c>
      <c r="B179" s="8" t="s">
        <v>67</v>
      </c>
      <c r="C179" s="2">
        <v>0.22857142857142901</v>
      </c>
      <c r="D179" s="2">
        <v>2.32558139534884E-2</v>
      </c>
      <c r="E179" s="2">
        <v>4.5454545454545497E-2</v>
      </c>
      <c r="F179" s="2">
        <v>4.3478260869565202E-2</v>
      </c>
      <c r="G179" s="2">
        <v>0.14583333333333301</v>
      </c>
      <c r="H179" s="2">
        <v>0.12727272727272701</v>
      </c>
      <c r="I179" s="2">
        <v>1.6129032258064498E-2</v>
      </c>
      <c r="J179" s="2">
        <v>-0.19047619047618999</v>
      </c>
      <c r="K179" s="2">
        <v>3.9215686274509803E-2</v>
      </c>
      <c r="L179" s="2">
        <v>0.45283018867924502</v>
      </c>
      <c r="M179" s="2">
        <v>0.11688311688311701</v>
      </c>
      <c r="N179" s="2">
        <v>0.104651162790698</v>
      </c>
      <c r="O179" s="3">
        <v>0.86274509803921595</v>
      </c>
      <c r="P179" s="3">
        <v>1.1590909090909101</v>
      </c>
    </row>
    <row r="180" spans="1:16" x14ac:dyDescent="0.3">
      <c r="A180" s="8" t="s">
        <v>16</v>
      </c>
      <c r="B180" s="8" t="s">
        <v>68</v>
      </c>
      <c r="C180" s="2">
        <v>0.118032786885246</v>
      </c>
      <c r="D180" s="2">
        <v>7.3313782991202402E-3</v>
      </c>
      <c r="E180" s="2">
        <v>-2.1834061135371199E-2</v>
      </c>
      <c r="F180" s="2">
        <v>4.1666666666666699E-2</v>
      </c>
      <c r="G180" s="2">
        <v>-1.1428571428571401E-2</v>
      </c>
      <c r="H180" s="2">
        <v>9.8265895953757204E-2</v>
      </c>
      <c r="I180" s="2">
        <v>4.3421052631578999E-2</v>
      </c>
      <c r="J180" s="2">
        <v>-5.2963430012610301E-2</v>
      </c>
      <c r="K180" s="2">
        <v>6.12516644474035E-2</v>
      </c>
      <c r="L180" s="2">
        <v>2.0075282308657499E-2</v>
      </c>
      <c r="M180" s="2">
        <v>6.2730627306273101E-2</v>
      </c>
      <c r="N180" s="2">
        <v>1.0416666666666701E-2</v>
      </c>
      <c r="O180" s="3">
        <v>0.16245006657789601</v>
      </c>
      <c r="P180" s="3">
        <v>0.27074235807860297</v>
      </c>
    </row>
    <row r="181" spans="1:16" x14ac:dyDescent="0.3">
      <c r="A181" s="8" t="s">
        <v>16</v>
      </c>
      <c r="B181" s="8" t="s">
        <v>69</v>
      </c>
      <c r="C181" s="2">
        <v>-4.5484949832775901E-2</v>
      </c>
      <c r="D181" s="2">
        <v>-2.312543798178E-2</v>
      </c>
      <c r="E181" s="2">
        <v>-3.65853658536585E-2</v>
      </c>
      <c r="F181" s="2">
        <v>9.6798212956068497E-3</v>
      </c>
      <c r="G181" s="2">
        <v>1.91740412979351E-2</v>
      </c>
      <c r="H181" s="2">
        <v>1.8089725036179401E-2</v>
      </c>
      <c r="I181" s="2">
        <v>8.6709310589907607E-2</v>
      </c>
      <c r="J181" s="2">
        <v>8.2406801831262297E-2</v>
      </c>
      <c r="K181" s="2">
        <v>0.1202416918429</v>
      </c>
      <c r="L181" s="2">
        <v>0.10032362459546899</v>
      </c>
      <c r="M181" s="2">
        <v>9.1176470588235303E-2</v>
      </c>
      <c r="N181" s="2">
        <v>1.61725067385445E-2</v>
      </c>
      <c r="O181" s="3">
        <v>0.36676737160120798</v>
      </c>
      <c r="P181" s="3">
        <v>0.62266857962697297</v>
      </c>
    </row>
    <row r="182" spans="1:16" x14ac:dyDescent="0.3">
      <c r="A182" s="8" t="s">
        <v>16</v>
      </c>
      <c r="B182" s="8" t="s">
        <v>70</v>
      </c>
      <c r="C182" s="2">
        <v>1.93423597678917E-3</v>
      </c>
      <c r="D182" s="2">
        <v>-3.2175032175032203E-2</v>
      </c>
      <c r="E182" s="2">
        <v>-3.9893617021276601E-3</v>
      </c>
      <c r="F182" s="2">
        <v>2.2029372496662199E-2</v>
      </c>
      <c r="G182" s="2">
        <v>7.1848465055519301E-3</v>
      </c>
      <c r="H182" s="2">
        <v>-1.2970168612191999E-3</v>
      </c>
      <c r="I182" s="2">
        <v>-1.6233766233766201E-2</v>
      </c>
      <c r="J182" s="2">
        <v>-6.6006600660065999E-3</v>
      </c>
      <c r="K182" s="2">
        <v>1.52823920265781E-2</v>
      </c>
      <c r="L182" s="2">
        <v>5.2356020942408397E-2</v>
      </c>
      <c r="M182" s="2">
        <v>1.9278606965174101E-2</v>
      </c>
      <c r="N182" s="2">
        <v>2.2574740695546099E-2</v>
      </c>
      <c r="O182" s="3">
        <v>0.113621262458472</v>
      </c>
      <c r="P182" s="3">
        <v>0.11436170212766</v>
      </c>
    </row>
    <row r="183" spans="1:16" x14ac:dyDescent="0.3">
      <c r="A183" s="8" t="s">
        <v>16</v>
      </c>
      <c r="B183" s="8" t="s">
        <v>71</v>
      </c>
      <c r="C183" s="2">
        <v>7.3421439060205598E-4</v>
      </c>
      <c r="D183" s="2">
        <v>1.17388114453412E-2</v>
      </c>
      <c r="E183" s="2">
        <v>3.0456852791878201E-2</v>
      </c>
      <c r="F183" s="2">
        <v>5.6298381421534104E-3</v>
      </c>
      <c r="G183" s="2">
        <v>4.1987403778866303E-3</v>
      </c>
      <c r="H183" s="2">
        <v>-9.0592334494773493E-3</v>
      </c>
      <c r="I183" s="2">
        <v>1.8284106891701801E-2</v>
      </c>
      <c r="J183" s="2">
        <v>-2.2790055248618799E-2</v>
      </c>
      <c r="K183" s="2">
        <v>7.0671378091872799E-3</v>
      </c>
      <c r="L183" s="2">
        <v>4.4912280701754403E-2</v>
      </c>
      <c r="M183" s="2">
        <v>3.4251175285426497E-2</v>
      </c>
      <c r="N183" s="2">
        <v>-1.8831168831168799E-2</v>
      </c>
      <c r="O183" s="3">
        <v>6.7844522968197901E-2</v>
      </c>
      <c r="P183" s="3">
        <v>9.5721537345902802E-2</v>
      </c>
    </row>
    <row r="184" spans="1:16" x14ac:dyDescent="0.3">
      <c r="A184" s="8" t="s">
        <v>16</v>
      </c>
      <c r="B184" s="8" t="s">
        <v>72</v>
      </c>
      <c r="C184" s="2">
        <v>1.4725568942436399E-2</v>
      </c>
      <c r="D184" s="2">
        <v>-1.18733509234828E-2</v>
      </c>
      <c r="E184" s="2">
        <v>1.46862483311081E-2</v>
      </c>
      <c r="F184" s="2">
        <v>-7.8947368421052599E-3</v>
      </c>
      <c r="G184" s="2">
        <v>3.5809018567639302E-2</v>
      </c>
      <c r="H184" s="2">
        <v>2.8169014084507001E-2</v>
      </c>
      <c r="I184" s="2">
        <v>4.4831880448318803E-2</v>
      </c>
      <c r="J184" s="2">
        <v>-0.12991656734207399</v>
      </c>
      <c r="K184" s="2">
        <v>9.4520547945205494E-2</v>
      </c>
      <c r="L184" s="2">
        <v>8.0100125156445601E-2</v>
      </c>
      <c r="M184" s="2">
        <v>3.59212050984936E-2</v>
      </c>
      <c r="N184" s="2">
        <v>0.11856823266219201</v>
      </c>
      <c r="O184" s="3">
        <v>0.36986301369863001</v>
      </c>
      <c r="P184" s="3">
        <v>0.335113484646195</v>
      </c>
    </row>
    <row r="185" spans="1:16" x14ac:dyDescent="0.3">
      <c r="A185" s="8" t="s">
        <v>16</v>
      </c>
      <c r="B185" s="8" t="s">
        <v>73</v>
      </c>
      <c r="C185" s="2">
        <v>3.6199095022624403E-2</v>
      </c>
      <c r="D185" s="2">
        <v>1.31004366812227E-2</v>
      </c>
      <c r="E185" s="2">
        <v>6.0344827586206899E-2</v>
      </c>
      <c r="F185" s="2">
        <v>0.105691056910569</v>
      </c>
      <c r="G185" s="2">
        <v>9.1911764705882401E-2</v>
      </c>
      <c r="H185" s="2">
        <v>7.4074074074074098E-2</v>
      </c>
      <c r="I185" s="2">
        <v>7.5235109717868301E-2</v>
      </c>
      <c r="J185" s="2">
        <v>-0.25072886297376101</v>
      </c>
      <c r="K185" s="2">
        <v>0.105058365758755</v>
      </c>
      <c r="L185" s="2">
        <v>0.26056338028169002</v>
      </c>
      <c r="M185" s="2">
        <v>4.4692737430167599E-2</v>
      </c>
      <c r="N185" s="2">
        <v>0.12299465240641699</v>
      </c>
      <c r="O185" s="3">
        <v>0.63424124513618696</v>
      </c>
      <c r="P185" s="3">
        <v>0.81034482758620696</v>
      </c>
    </row>
    <row r="186" spans="1:16" x14ac:dyDescent="0.3">
      <c r="A186" s="8" t="s">
        <v>17</v>
      </c>
      <c r="B186" s="8" t="s">
        <v>62</v>
      </c>
      <c r="C186" s="2">
        <v>-1.8413597733710999E-2</v>
      </c>
      <c r="D186" s="2">
        <v>9.5238095238095205E-2</v>
      </c>
      <c r="E186" s="2">
        <v>-0.111989459815547</v>
      </c>
      <c r="F186" s="2">
        <v>2.9673590504451001E-3</v>
      </c>
      <c r="G186" s="2">
        <v>1.4792899408284E-2</v>
      </c>
      <c r="H186" s="2">
        <v>0.183673469387755</v>
      </c>
      <c r="I186" s="2">
        <v>0.552955665024631</v>
      </c>
      <c r="J186" s="2">
        <v>0.11340206185567001</v>
      </c>
      <c r="K186" s="2">
        <v>0.15954415954416001</v>
      </c>
      <c r="L186" s="2">
        <v>0.33108108108108097</v>
      </c>
      <c r="M186" s="2">
        <v>0.377480387632672</v>
      </c>
      <c r="N186" s="2">
        <v>0.65092127303182601</v>
      </c>
      <c r="O186" s="3">
        <v>2.5099715099715101</v>
      </c>
      <c r="P186" s="3">
        <v>5.4927536231884098</v>
      </c>
    </row>
    <row r="187" spans="1:16" x14ac:dyDescent="0.3">
      <c r="A187" s="8" t="s">
        <v>17</v>
      </c>
      <c r="B187" s="8" t="s">
        <v>63</v>
      </c>
      <c r="C187" s="2">
        <v>3.7451984635083202E-2</v>
      </c>
      <c r="D187" s="2">
        <v>9.9352051835853106E-2</v>
      </c>
      <c r="E187" s="2">
        <v>-1.88043783328656E-2</v>
      </c>
      <c r="F187" s="2">
        <v>-1.3443935926773501E-2</v>
      </c>
      <c r="G187" s="2">
        <v>-3.3342997970426197E-2</v>
      </c>
      <c r="H187" s="2">
        <v>2.6094781043791201E-2</v>
      </c>
      <c r="I187" s="2">
        <v>9.4416837182110497E-2</v>
      </c>
      <c r="J187" s="2">
        <v>0.15064102564102599</v>
      </c>
      <c r="K187" s="2">
        <v>0.121634168987929</v>
      </c>
      <c r="L187" s="2">
        <v>-3.24917218543046E-2</v>
      </c>
      <c r="M187" s="2">
        <v>0.18994652406417101</v>
      </c>
      <c r="N187" s="2">
        <v>0.39457127449217999</v>
      </c>
      <c r="O187" s="3">
        <v>0.80083565459609996</v>
      </c>
      <c r="P187" s="3">
        <v>1.1773786135279301</v>
      </c>
    </row>
    <row r="188" spans="1:16" x14ac:dyDescent="0.3">
      <c r="A188" s="8" t="s">
        <v>17</v>
      </c>
      <c r="B188" s="8" t="s">
        <v>64</v>
      </c>
      <c r="C188" s="2">
        <v>0.115736885928393</v>
      </c>
      <c r="D188" s="2">
        <v>0.124253731343284</v>
      </c>
      <c r="E188" s="2">
        <v>8.5960836375705299E-2</v>
      </c>
      <c r="F188" s="2">
        <v>6.0207823960880202E-2</v>
      </c>
      <c r="G188" s="2">
        <v>8.6191986163159401E-2</v>
      </c>
      <c r="H188" s="2">
        <v>5.7059447983014898E-2</v>
      </c>
      <c r="I188" s="2">
        <v>5.9753954305799599E-2</v>
      </c>
      <c r="J188" s="2">
        <v>6.4913527600094806E-2</v>
      </c>
      <c r="K188" s="2">
        <v>5.3837597330367103E-2</v>
      </c>
      <c r="L188" s="2">
        <v>-1.68883259446907E-2</v>
      </c>
      <c r="M188" s="2">
        <v>5.0891131629804597E-2</v>
      </c>
      <c r="N188" s="2">
        <v>0.111156518185533</v>
      </c>
      <c r="O188" s="3">
        <v>0.209788654060067</v>
      </c>
      <c r="P188" s="3">
        <v>0.80484566876866903</v>
      </c>
    </row>
    <row r="189" spans="1:16" x14ac:dyDescent="0.3">
      <c r="A189" s="8" t="s">
        <v>17</v>
      </c>
      <c r="B189" s="8" t="s">
        <v>65</v>
      </c>
      <c r="C189" s="2">
        <v>0.138914443422263</v>
      </c>
      <c r="D189" s="2">
        <v>0.12762520193861099</v>
      </c>
      <c r="E189" s="2">
        <v>4.9426934097421202E-2</v>
      </c>
      <c r="F189" s="2">
        <v>8.7372013651877106E-2</v>
      </c>
      <c r="G189" s="2">
        <v>7.6585059635907102E-2</v>
      </c>
      <c r="H189" s="2">
        <v>8.8046647230320699E-2</v>
      </c>
      <c r="I189" s="2">
        <v>6.9667738478027902E-2</v>
      </c>
      <c r="J189" s="2">
        <v>6.7134268537074104E-2</v>
      </c>
      <c r="K189" s="2">
        <v>8.0281690140845102E-2</v>
      </c>
      <c r="L189" s="2">
        <v>3.69404606692742E-2</v>
      </c>
      <c r="M189" s="2">
        <v>6.9572506286672303E-2</v>
      </c>
      <c r="N189" s="2">
        <v>9.1300940438871506E-2</v>
      </c>
      <c r="O189" s="3">
        <v>0.30751173708920199</v>
      </c>
      <c r="P189" s="3">
        <v>0.99498567335243504</v>
      </c>
    </row>
    <row r="190" spans="1:16" x14ac:dyDescent="0.3">
      <c r="A190" s="8" t="s">
        <v>17</v>
      </c>
      <c r="B190" s="8" t="s">
        <v>66</v>
      </c>
      <c r="C190" s="2">
        <v>2.9325513196480899E-3</v>
      </c>
      <c r="D190" s="2">
        <v>0.125730994152047</v>
      </c>
      <c r="E190" s="2">
        <v>6.7532467532467499E-2</v>
      </c>
      <c r="F190" s="2">
        <v>9.9756690997566899E-2</v>
      </c>
      <c r="G190" s="2">
        <v>8.8495575221238895E-2</v>
      </c>
      <c r="H190" s="2">
        <v>7.9268292682926803E-2</v>
      </c>
      <c r="I190" s="2">
        <v>0.13935969868173301</v>
      </c>
      <c r="J190" s="2">
        <v>6.7768595041322294E-2</v>
      </c>
      <c r="K190" s="2">
        <v>0.123839009287926</v>
      </c>
      <c r="L190" s="2">
        <v>9.9173553719008295E-2</v>
      </c>
      <c r="M190" s="2">
        <v>8.1453634085213E-2</v>
      </c>
      <c r="N190" s="2">
        <v>0.12630359212051001</v>
      </c>
      <c r="O190" s="3">
        <v>0.50464396284829705</v>
      </c>
      <c r="P190" s="3">
        <v>1.52467532467532</v>
      </c>
    </row>
    <row r="191" spans="1:16" x14ac:dyDescent="0.3">
      <c r="A191" s="8" t="s">
        <v>17</v>
      </c>
      <c r="B191" s="8" t="s">
        <v>67</v>
      </c>
      <c r="C191" s="2">
        <v>0.152542372881356</v>
      </c>
      <c r="D191" s="2">
        <v>7.3529411764705899E-2</v>
      </c>
      <c r="E191" s="2">
        <v>0.123287671232877</v>
      </c>
      <c r="F191" s="2">
        <v>4.8780487804878099E-2</v>
      </c>
      <c r="G191" s="2">
        <v>6.9767441860465101E-2</v>
      </c>
      <c r="H191" s="2">
        <v>0.217391304347826</v>
      </c>
      <c r="I191" s="2">
        <v>4.4642857142857102E-2</v>
      </c>
      <c r="J191" s="2">
        <v>0.102564102564103</v>
      </c>
      <c r="K191" s="2">
        <v>0.178294573643411</v>
      </c>
      <c r="L191" s="2">
        <v>0</v>
      </c>
      <c r="M191" s="2">
        <v>6.5789473684210495E-2</v>
      </c>
      <c r="N191" s="2">
        <v>7.4074074074074098E-2</v>
      </c>
      <c r="O191" s="3">
        <v>0.34883720930232598</v>
      </c>
      <c r="P191" s="3">
        <v>1.38356164383562</v>
      </c>
    </row>
    <row r="192" spans="1:16" x14ac:dyDescent="0.3">
      <c r="A192" s="8" t="s">
        <v>17</v>
      </c>
      <c r="B192" s="8" t="s">
        <v>68</v>
      </c>
      <c r="C192" s="2">
        <v>5.2539404553415096E-3</v>
      </c>
      <c r="D192" s="2">
        <v>9.9303135888501703E-2</v>
      </c>
      <c r="E192" s="2">
        <v>-9.03328050713154E-2</v>
      </c>
      <c r="F192" s="2">
        <v>-7.3170731707317097E-2</v>
      </c>
      <c r="G192" s="2">
        <v>0.116541353383459</v>
      </c>
      <c r="H192" s="2">
        <v>9.4276094276094305E-2</v>
      </c>
      <c r="I192" s="2">
        <v>0.76153846153846105</v>
      </c>
      <c r="J192" s="2">
        <v>-1.8340611353711799E-2</v>
      </c>
      <c r="K192" s="2">
        <v>0.283807829181495</v>
      </c>
      <c r="L192" s="2">
        <v>0.34719334719334699</v>
      </c>
      <c r="M192" s="2">
        <v>0.37345679012345701</v>
      </c>
      <c r="N192" s="2">
        <v>0.57191011235955103</v>
      </c>
      <c r="O192" s="3">
        <v>2.7339857651245598</v>
      </c>
      <c r="P192" s="3">
        <v>5.6513470681457996</v>
      </c>
    </row>
    <row r="193" spans="1:16" x14ac:dyDescent="0.3">
      <c r="A193" s="8" t="s">
        <v>17</v>
      </c>
      <c r="B193" s="8" t="s">
        <v>69</v>
      </c>
      <c r="C193" s="2">
        <v>3.5087719298245602E-3</v>
      </c>
      <c r="D193" s="2">
        <v>3.8461538461538498E-2</v>
      </c>
      <c r="E193" s="2">
        <v>-4.6240179573512903E-2</v>
      </c>
      <c r="F193" s="2">
        <v>-5.8131325017651198E-2</v>
      </c>
      <c r="G193" s="2">
        <v>-5.2723638180909499E-2</v>
      </c>
      <c r="H193" s="2">
        <v>1.3716697441308399E-2</v>
      </c>
      <c r="I193" s="2">
        <v>0.14519906323185</v>
      </c>
      <c r="J193" s="2">
        <v>0.109975005680527</v>
      </c>
      <c r="K193" s="2">
        <v>0.124872057318321</v>
      </c>
      <c r="L193" s="2">
        <v>-6.4604185623293897E-2</v>
      </c>
      <c r="M193" s="2">
        <v>0.17120622568093399</v>
      </c>
      <c r="N193" s="2">
        <v>0.31677740863787401</v>
      </c>
      <c r="O193" s="3">
        <v>0.62272262026612102</v>
      </c>
      <c r="P193" s="3">
        <v>0.77934904601571298</v>
      </c>
    </row>
    <row r="194" spans="1:16" x14ac:dyDescent="0.3">
      <c r="A194" s="8" t="s">
        <v>17</v>
      </c>
      <c r="B194" s="8" t="s">
        <v>70</v>
      </c>
      <c r="C194" s="2">
        <v>4.8349687778769003E-2</v>
      </c>
      <c r="D194" s="2">
        <v>7.9135466303607904E-2</v>
      </c>
      <c r="E194" s="2">
        <v>2.5705724649108998E-2</v>
      </c>
      <c r="F194" s="2">
        <v>2.0295202952029499E-2</v>
      </c>
      <c r="G194" s="2">
        <v>2.8481012658227799E-2</v>
      </c>
      <c r="H194" s="2">
        <v>3.4285714285714301E-2</v>
      </c>
      <c r="I194" s="2">
        <v>2.80492987675308E-2</v>
      </c>
      <c r="J194" s="2">
        <v>2.42524459142897E-2</v>
      </c>
      <c r="K194" s="2">
        <v>1.7758643885375999E-2</v>
      </c>
      <c r="L194" s="2">
        <v>-5.9484467944481201E-2</v>
      </c>
      <c r="M194" s="2">
        <v>-1.1384399156711199E-2</v>
      </c>
      <c r="N194" s="2">
        <v>3.78163207278931E-2</v>
      </c>
      <c r="O194" s="3">
        <v>-1.7893179066325801E-2</v>
      </c>
      <c r="P194" s="3">
        <v>0.15123797508279499</v>
      </c>
    </row>
    <row r="195" spans="1:16" x14ac:dyDescent="0.3">
      <c r="A195" s="8" t="s">
        <v>17</v>
      </c>
      <c r="B195" s="8" t="s">
        <v>71</v>
      </c>
      <c r="C195" s="2">
        <v>5.01246882793017E-2</v>
      </c>
      <c r="D195" s="2">
        <v>6.6729992875801503E-2</v>
      </c>
      <c r="E195" s="2">
        <v>1.55832591273375E-2</v>
      </c>
      <c r="F195" s="2">
        <v>3.24419114423498E-2</v>
      </c>
      <c r="G195" s="2">
        <v>2.8874734607218702E-2</v>
      </c>
      <c r="H195" s="2">
        <v>4.1271151465125902E-2</v>
      </c>
      <c r="I195" s="2">
        <v>3.5275465715418203E-2</v>
      </c>
      <c r="J195" s="2">
        <v>4.4027565084226603E-2</v>
      </c>
      <c r="K195" s="2">
        <v>4.4187752108544198E-2</v>
      </c>
      <c r="L195" s="2">
        <v>1.9315188762072E-3</v>
      </c>
      <c r="M195" s="2">
        <v>2.3308797756747299E-2</v>
      </c>
      <c r="N195" s="2">
        <v>4.0589141976365803E-2</v>
      </c>
      <c r="O195" s="3">
        <v>0.11404473780711399</v>
      </c>
      <c r="P195" s="3">
        <v>0.35262689225289401</v>
      </c>
    </row>
    <row r="196" spans="1:16" x14ac:dyDescent="0.3">
      <c r="A196" s="8" t="s">
        <v>17</v>
      </c>
      <c r="B196" s="8" t="s">
        <v>72</v>
      </c>
      <c r="C196" s="2">
        <v>5.4834905660377402E-2</v>
      </c>
      <c r="D196" s="2">
        <v>7.9932923420905494E-2</v>
      </c>
      <c r="E196" s="2">
        <v>7.1428571428571397E-2</v>
      </c>
      <c r="F196" s="2">
        <v>4.39613526570048E-2</v>
      </c>
      <c r="G196" s="2">
        <v>3.5631652012957003E-2</v>
      </c>
      <c r="H196" s="2">
        <v>5.4512957998212701E-2</v>
      </c>
      <c r="I196" s="2">
        <v>4.8728813559322001E-2</v>
      </c>
      <c r="J196" s="2">
        <v>5.1313131313131297E-2</v>
      </c>
      <c r="K196" s="2">
        <v>7.5710991544965398E-2</v>
      </c>
      <c r="L196" s="2">
        <v>7.1454090746695302E-3</v>
      </c>
      <c r="M196" s="2">
        <v>5.1791415395530303E-2</v>
      </c>
      <c r="N196" s="2">
        <v>3.1703204047217499E-2</v>
      </c>
      <c r="O196" s="3">
        <v>0.175634127594158</v>
      </c>
      <c r="P196" s="3">
        <v>0.58333333333333304</v>
      </c>
    </row>
    <row r="197" spans="1:16" x14ac:dyDescent="0.3">
      <c r="A197" s="8" t="s">
        <v>17</v>
      </c>
      <c r="B197" s="8" t="s">
        <v>73</v>
      </c>
      <c r="C197" s="2">
        <v>5.6847545219638203E-2</v>
      </c>
      <c r="D197" s="2">
        <v>7.5794621026894896E-2</v>
      </c>
      <c r="E197" s="2">
        <v>4.3181818181818203E-2</v>
      </c>
      <c r="F197" s="2">
        <v>7.8431372549019607E-2</v>
      </c>
      <c r="G197" s="2">
        <v>0.119191919191919</v>
      </c>
      <c r="H197" s="2">
        <v>8.8447653429602896E-2</v>
      </c>
      <c r="I197" s="2">
        <v>6.4676616915422896E-2</v>
      </c>
      <c r="J197" s="2">
        <v>7.7881619937694699E-2</v>
      </c>
      <c r="K197" s="2">
        <v>0.108381502890173</v>
      </c>
      <c r="L197" s="2">
        <v>3.9113428943937399E-2</v>
      </c>
      <c r="M197" s="2">
        <v>4.8933500627352598E-2</v>
      </c>
      <c r="N197" s="2">
        <v>0.104066985645933</v>
      </c>
      <c r="O197" s="3">
        <v>0.33381502890173398</v>
      </c>
      <c r="P197" s="3">
        <v>1.09772727272727</v>
      </c>
    </row>
    <row r="198" spans="1:16" x14ac:dyDescent="0.3">
      <c r="A198" s="11" t="s">
        <v>18</v>
      </c>
      <c r="B198" s="11" t="s">
        <v>18</v>
      </c>
      <c r="C198" s="3">
        <v>2.8140850758856601E-2</v>
      </c>
      <c r="D198" s="3">
        <v>2.89226598063607E-2</v>
      </c>
      <c r="E198" s="3">
        <v>2.4624955084441201E-2</v>
      </c>
      <c r="F198" s="3">
        <v>2.5673340712409599E-2</v>
      </c>
      <c r="G198" s="3">
        <v>2.74276555961179E-2</v>
      </c>
      <c r="H198" s="3">
        <v>3.4668395291116101E-2</v>
      </c>
      <c r="I198" s="3">
        <v>4.3025090710507002E-2</v>
      </c>
      <c r="J198" s="3">
        <v>-3.3149277750474599E-3</v>
      </c>
      <c r="K198" s="3">
        <v>5.6193137321254201E-2</v>
      </c>
      <c r="L198" s="3">
        <v>6.2119533874644098E-2</v>
      </c>
      <c r="M198" s="3">
        <v>6.18419275973121E-2</v>
      </c>
      <c r="N198" s="3">
        <v>6.4257441011669206E-2</v>
      </c>
      <c r="O198" s="3">
        <v>0.26771988513859801</v>
      </c>
      <c r="P198" s="3">
        <v>0.47232078692058899</v>
      </c>
    </row>
    <row r="199" spans="1:16" x14ac:dyDescent="0.3">
      <c r="A199" s="15"/>
      <c r="B199" s="15"/>
    </row>
    <row r="200" spans="1:16" x14ac:dyDescent="0.3">
      <c r="A200" s="13" t="s">
        <v>42</v>
      </c>
      <c r="B200" s="15"/>
    </row>
    <row r="201" spans="1:16" x14ac:dyDescent="0.3">
      <c r="A201" s="14" t="s">
        <v>43</v>
      </c>
      <c r="B201" s="15"/>
    </row>
    <row r="202" spans="1:16" x14ac:dyDescent="0.3">
      <c r="A202" s="14" t="s">
        <v>44</v>
      </c>
      <c r="B202" s="15"/>
    </row>
    <row r="203" spans="1:16" x14ac:dyDescent="0.3">
      <c r="A203" s="14" t="s">
        <v>75</v>
      </c>
      <c r="B203" s="15"/>
    </row>
    <row r="204" spans="1:16" x14ac:dyDescent="0.3">
      <c r="A204" s="14" t="s">
        <v>45</v>
      </c>
      <c r="B204" s="15"/>
    </row>
    <row r="205" spans="1:16" x14ac:dyDescent="0.3">
      <c r="A205" s="14" t="s">
        <v>46</v>
      </c>
      <c r="B205" s="15"/>
    </row>
    <row r="206" spans="1:16" x14ac:dyDescent="0.3">
      <c r="A206" s="14" t="s">
        <v>47</v>
      </c>
      <c r="B206" s="15"/>
    </row>
    <row r="207" spans="1:16" x14ac:dyDescent="0.3">
      <c r="A207" s="15"/>
      <c r="B207" s="15"/>
    </row>
    <row r="208" spans="1:16"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72:O72"/>
    <mergeCell ref="C136:N13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193</v>
      </c>
      <c r="B1" s="15"/>
    </row>
    <row r="2" spans="1:15" ht="15.6" x14ac:dyDescent="0.3">
      <c r="A2" s="12" t="s">
        <v>187</v>
      </c>
      <c r="B2" s="15"/>
    </row>
    <row r="3" spans="1:15" ht="15.6" x14ac:dyDescent="0.3">
      <c r="A3" s="12" t="s">
        <v>35</v>
      </c>
      <c r="B3" s="15"/>
    </row>
    <row r="4" spans="1:15" ht="15.6" x14ac:dyDescent="0.3">
      <c r="A4" s="12" t="s">
        <v>87</v>
      </c>
      <c r="B4" s="15"/>
    </row>
    <row r="5" spans="1:15" x14ac:dyDescent="0.3">
      <c r="A5" s="15"/>
      <c r="B5" s="15"/>
    </row>
    <row r="6" spans="1:15" x14ac:dyDescent="0.3">
      <c r="A6" s="16" t="str">
        <f>HYPERLINK("#'Table of contents'!A60",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81</v>
      </c>
      <c r="C9" s="1">
        <v>14841</v>
      </c>
      <c r="D9" s="1">
        <v>13923</v>
      </c>
      <c r="E9" s="1">
        <v>13601</v>
      </c>
      <c r="F9" s="1">
        <v>13593</v>
      </c>
      <c r="G9" s="1">
        <v>13710</v>
      </c>
      <c r="H9" s="1">
        <v>13824</v>
      </c>
      <c r="I9" s="1">
        <v>14815</v>
      </c>
      <c r="J9" s="1">
        <v>15718</v>
      </c>
      <c r="K9" s="1">
        <v>16628</v>
      </c>
      <c r="L9" s="1">
        <v>18255</v>
      </c>
      <c r="M9" s="1">
        <v>19508</v>
      </c>
      <c r="N9" s="1">
        <v>21115</v>
      </c>
      <c r="O9" s="1">
        <v>22559</v>
      </c>
    </row>
    <row r="10" spans="1:15" x14ac:dyDescent="0.3">
      <c r="A10" s="7" t="s">
        <v>13</v>
      </c>
      <c r="B10" s="7" t="s">
        <v>82</v>
      </c>
      <c r="C10" s="1">
        <v>1854</v>
      </c>
      <c r="D10" s="1">
        <v>1816</v>
      </c>
      <c r="E10" s="1">
        <v>1821</v>
      </c>
      <c r="F10" s="1">
        <v>1920</v>
      </c>
      <c r="G10" s="1">
        <v>2141</v>
      </c>
      <c r="H10" s="1">
        <v>2361</v>
      </c>
      <c r="I10" s="1">
        <v>2809</v>
      </c>
      <c r="J10" s="1">
        <v>3311</v>
      </c>
      <c r="K10" s="1">
        <v>3916</v>
      </c>
      <c r="L10" s="1">
        <v>4519</v>
      </c>
      <c r="M10" s="1">
        <v>5077</v>
      </c>
      <c r="N10" s="1">
        <v>5679</v>
      </c>
      <c r="O10" s="1">
        <v>6189</v>
      </c>
    </row>
    <row r="11" spans="1:15" x14ac:dyDescent="0.3">
      <c r="A11" s="7" t="s">
        <v>13</v>
      </c>
      <c r="B11" s="7" t="s">
        <v>83</v>
      </c>
      <c r="C11" s="1">
        <v>1599</v>
      </c>
      <c r="D11" s="1">
        <v>1629</v>
      </c>
      <c r="E11" s="1">
        <v>1699</v>
      </c>
      <c r="F11" s="1">
        <v>1826</v>
      </c>
      <c r="G11" s="1">
        <v>1855</v>
      </c>
      <c r="H11" s="1">
        <v>1833</v>
      </c>
      <c r="I11" s="1">
        <v>1971</v>
      </c>
      <c r="J11" s="1">
        <v>2061</v>
      </c>
      <c r="K11" s="1">
        <v>2137</v>
      </c>
      <c r="L11" s="1">
        <v>2248</v>
      </c>
      <c r="M11" s="1">
        <v>2342</v>
      </c>
      <c r="N11" s="1">
        <v>2523</v>
      </c>
      <c r="O11" s="1">
        <v>2632</v>
      </c>
    </row>
    <row r="12" spans="1:15" x14ac:dyDescent="0.3">
      <c r="A12" s="7" t="s">
        <v>13</v>
      </c>
      <c r="B12" s="7" t="s">
        <v>84</v>
      </c>
      <c r="C12" s="1">
        <v>26831</v>
      </c>
      <c r="D12" s="1">
        <v>26913</v>
      </c>
      <c r="E12" s="1">
        <v>27729</v>
      </c>
      <c r="F12" s="1">
        <v>28156</v>
      </c>
      <c r="G12" s="1">
        <v>28213</v>
      </c>
      <c r="H12" s="1">
        <v>27985</v>
      </c>
      <c r="I12" s="1">
        <v>28340</v>
      </c>
      <c r="J12" s="1">
        <v>28376</v>
      </c>
      <c r="K12" s="1">
        <v>28389</v>
      </c>
      <c r="L12" s="1">
        <v>28459</v>
      </c>
      <c r="M12" s="1">
        <v>28181</v>
      </c>
      <c r="N12" s="1">
        <v>28090</v>
      </c>
      <c r="O12" s="1">
        <v>28254</v>
      </c>
    </row>
    <row r="13" spans="1:15" x14ac:dyDescent="0.3">
      <c r="A13" s="7" t="s">
        <v>13</v>
      </c>
      <c r="B13" s="7" t="s">
        <v>17</v>
      </c>
      <c r="C13" s="1">
        <v>1681</v>
      </c>
      <c r="D13" s="1">
        <v>1685</v>
      </c>
      <c r="E13" s="1">
        <v>1717</v>
      </c>
      <c r="F13" s="1">
        <v>1818</v>
      </c>
      <c r="G13" s="1">
        <v>1939</v>
      </c>
      <c r="H13" s="1">
        <v>2035</v>
      </c>
      <c r="I13" s="1">
        <v>2236</v>
      </c>
      <c r="J13" s="1">
        <v>2463</v>
      </c>
      <c r="K13" s="1">
        <v>2761</v>
      </c>
      <c r="L13" s="1">
        <v>3234</v>
      </c>
      <c r="M13" s="1">
        <v>3804</v>
      </c>
      <c r="N13" s="1">
        <v>4356</v>
      </c>
      <c r="O13" s="1">
        <v>4738</v>
      </c>
    </row>
    <row r="14" spans="1:15" x14ac:dyDescent="0.3">
      <c r="A14" s="7" t="s">
        <v>13</v>
      </c>
      <c r="B14" s="7" t="s">
        <v>85</v>
      </c>
      <c r="C14" s="1">
        <v>2861</v>
      </c>
      <c r="D14" s="1">
        <v>2615</v>
      </c>
      <c r="E14" s="1">
        <v>2436</v>
      </c>
      <c r="F14" s="1">
        <v>2183</v>
      </c>
      <c r="G14" s="1">
        <v>1962</v>
      </c>
      <c r="H14" s="1">
        <v>1881</v>
      </c>
      <c r="I14" s="1">
        <v>1916</v>
      </c>
      <c r="J14" s="1">
        <v>1981</v>
      </c>
      <c r="K14" s="1">
        <v>2077</v>
      </c>
      <c r="L14" s="1">
        <v>2167</v>
      </c>
      <c r="M14" s="1">
        <v>2145</v>
      </c>
      <c r="N14" s="1">
        <v>2244</v>
      </c>
      <c r="O14" s="1">
        <v>2354</v>
      </c>
    </row>
    <row r="15" spans="1:15" x14ac:dyDescent="0.3">
      <c r="A15" s="7" t="s">
        <v>14</v>
      </c>
      <c r="B15" s="7" t="s">
        <v>81</v>
      </c>
      <c r="C15" s="1">
        <v>101</v>
      </c>
      <c r="D15" s="1">
        <v>73</v>
      </c>
      <c r="E15" s="1">
        <v>61</v>
      </c>
      <c r="F15" s="1">
        <v>53</v>
      </c>
      <c r="G15" s="1">
        <v>71</v>
      </c>
      <c r="H15" s="1">
        <v>81</v>
      </c>
      <c r="I15" s="1">
        <v>80</v>
      </c>
      <c r="J15" s="1">
        <v>118</v>
      </c>
      <c r="K15" s="1">
        <v>169</v>
      </c>
      <c r="L15" s="1">
        <v>185</v>
      </c>
      <c r="M15" s="1">
        <v>213</v>
      </c>
      <c r="N15" s="1">
        <v>191</v>
      </c>
      <c r="O15" s="1">
        <v>274</v>
      </c>
    </row>
    <row r="16" spans="1:15" x14ac:dyDescent="0.3">
      <c r="A16" s="7" t="s">
        <v>14</v>
      </c>
      <c r="B16" s="7" t="s">
        <v>82</v>
      </c>
      <c r="C16" s="1">
        <v>17</v>
      </c>
      <c r="D16" s="1">
        <v>17</v>
      </c>
      <c r="E16" s="1">
        <v>14</v>
      </c>
      <c r="F16" s="1">
        <v>10</v>
      </c>
      <c r="G16" s="1">
        <v>14</v>
      </c>
      <c r="H16" s="1">
        <v>18</v>
      </c>
      <c r="I16" s="1">
        <v>21</v>
      </c>
      <c r="J16" s="1">
        <v>32</v>
      </c>
      <c r="K16" s="1">
        <v>50</v>
      </c>
      <c r="L16" s="1">
        <v>59</v>
      </c>
      <c r="M16" s="1">
        <v>69</v>
      </c>
      <c r="N16" s="1">
        <v>77</v>
      </c>
      <c r="O16" s="1">
        <v>129</v>
      </c>
    </row>
    <row r="17" spans="1:15" x14ac:dyDescent="0.3">
      <c r="A17" s="7" t="s">
        <v>14</v>
      </c>
      <c r="B17" s="7" t="s">
        <v>83</v>
      </c>
      <c r="C17" s="1">
        <v>15</v>
      </c>
      <c r="D17" s="1">
        <v>17</v>
      </c>
      <c r="E17" s="1">
        <v>16</v>
      </c>
      <c r="F17" s="1">
        <v>19</v>
      </c>
      <c r="G17" s="1">
        <v>23</v>
      </c>
      <c r="H17" s="1">
        <v>21</v>
      </c>
      <c r="I17" s="1">
        <v>20</v>
      </c>
      <c r="J17" s="1">
        <v>26</v>
      </c>
      <c r="K17" s="1">
        <v>29</v>
      </c>
      <c r="L17" s="1">
        <v>29</v>
      </c>
      <c r="M17" s="1">
        <v>31</v>
      </c>
      <c r="N17" s="1">
        <v>30</v>
      </c>
      <c r="O17" s="1">
        <v>43</v>
      </c>
    </row>
    <row r="18" spans="1:15" x14ac:dyDescent="0.3">
      <c r="A18" s="7" t="s">
        <v>14</v>
      </c>
      <c r="B18" s="7" t="s">
        <v>84</v>
      </c>
      <c r="C18" s="1">
        <v>1488</v>
      </c>
      <c r="D18" s="1">
        <v>1499</v>
      </c>
      <c r="E18" s="1">
        <v>1559</v>
      </c>
      <c r="F18" s="1">
        <v>1561</v>
      </c>
      <c r="G18" s="1">
        <v>1576</v>
      </c>
      <c r="H18" s="1">
        <v>1597</v>
      </c>
      <c r="I18" s="1">
        <v>1608</v>
      </c>
      <c r="J18" s="1">
        <v>1657</v>
      </c>
      <c r="K18" s="1">
        <v>1579</v>
      </c>
      <c r="L18" s="1">
        <v>1571</v>
      </c>
      <c r="M18" s="1">
        <v>1536</v>
      </c>
      <c r="N18" s="1">
        <v>1528</v>
      </c>
      <c r="O18" s="1">
        <v>1579</v>
      </c>
    </row>
    <row r="19" spans="1:15" x14ac:dyDescent="0.3">
      <c r="A19" s="7" t="s">
        <v>14</v>
      </c>
      <c r="B19" s="7" t="s">
        <v>17</v>
      </c>
      <c r="C19" s="1">
        <v>29</v>
      </c>
      <c r="D19" s="1">
        <v>28</v>
      </c>
      <c r="E19" s="1">
        <v>27</v>
      </c>
      <c r="F19" s="1">
        <v>27</v>
      </c>
      <c r="G19" s="1">
        <v>24</v>
      </c>
      <c r="H19" s="1">
        <v>32</v>
      </c>
      <c r="I19" s="1">
        <v>33</v>
      </c>
      <c r="J19" s="1">
        <v>28</v>
      </c>
      <c r="K19" s="1">
        <v>46</v>
      </c>
      <c r="L19" s="1">
        <v>43</v>
      </c>
      <c r="M19" s="1">
        <v>54</v>
      </c>
      <c r="N19" s="1">
        <v>45</v>
      </c>
      <c r="O19" s="1">
        <v>68</v>
      </c>
    </row>
    <row r="20" spans="1:15" x14ac:dyDescent="0.3">
      <c r="A20" s="7" t="s">
        <v>14</v>
      </c>
      <c r="B20" s="7" t="s">
        <v>85</v>
      </c>
      <c r="C20" s="1">
        <v>85</v>
      </c>
      <c r="D20" s="1">
        <v>61</v>
      </c>
      <c r="E20" s="1">
        <v>44</v>
      </c>
      <c r="F20" s="1">
        <v>32</v>
      </c>
      <c r="G20" s="1">
        <v>24</v>
      </c>
      <c r="H20" s="1">
        <v>21</v>
      </c>
      <c r="I20" s="1">
        <v>20</v>
      </c>
      <c r="J20" s="1">
        <v>19</v>
      </c>
      <c r="K20" s="1">
        <v>28</v>
      </c>
      <c r="L20" s="1">
        <v>25</v>
      </c>
      <c r="M20" s="1">
        <v>23</v>
      </c>
      <c r="N20" s="1">
        <v>24</v>
      </c>
      <c r="O20" s="1">
        <v>45</v>
      </c>
    </row>
    <row r="21" spans="1:15" x14ac:dyDescent="0.3">
      <c r="A21" s="7" t="s">
        <v>15</v>
      </c>
      <c r="B21" s="7" t="s">
        <v>81</v>
      </c>
      <c r="C21" s="1">
        <v>921</v>
      </c>
      <c r="D21" s="1">
        <v>837</v>
      </c>
      <c r="E21" s="1">
        <v>817</v>
      </c>
      <c r="F21" s="1">
        <v>824</v>
      </c>
      <c r="G21" s="1">
        <v>831</v>
      </c>
      <c r="H21" s="1">
        <v>771</v>
      </c>
      <c r="I21" s="1">
        <v>801</v>
      </c>
      <c r="J21" s="1">
        <v>832</v>
      </c>
      <c r="K21" s="1">
        <v>921</v>
      </c>
      <c r="L21" s="1">
        <v>962</v>
      </c>
      <c r="M21" s="1">
        <v>1074</v>
      </c>
      <c r="N21" s="1">
        <v>1087</v>
      </c>
      <c r="O21" s="1">
        <v>1333</v>
      </c>
    </row>
    <row r="22" spans="1:15" x14ac:dyDescent="0.3">
      <c r="A22" s="7" t="s">
        <v>15</v>
      </c>
      <c r="B22" s="7" t="s">
        <v>82</v>
      </c>
      <c r="C22" s="1">
        <v>119</v>
      </c>
      <c r="D22" s="1">
        <v>130</v>
      </c>
      <c r="E22" s="1">
        <v>125</v>
      </c>
      <c r="F22" s="1">
        <v>99</v>
      </c>
      <c r="G22" s="1">
        <v>98</v>
      </c>
      <c r="H22" s="1">
        <v>101</v>
      </c>
      <c r="I22" s="1">
        <v>103</v>
      </c>
      <c r="J22" s="1">
        <v>131</v>
      </c>
      <c r="K22" s="1">
        <v>153</v>
      </c>
      <c r="L22" s="1">
        <v>185</v>
      </c>
      <c r="M22" s="1">
        <v>228</v>
      </c>
      <c r="N22" s="1">
        <v>266</v>
      </c>
      <c r="O22" s="1">
        <v>347</v>
      </c>
    </row>
    <row r="23" spans="1:15" x14ac:dyDescent="0.3">
      <c r="A23" s="7" t="s">
        <v>15</v>
      </c>
      <c r="B23" s="7" t="s">
        <v>83</v>
      </c>
      <c r="C23" s="1">
        <v>93</v>
      </c>
      <c r="D23" s="1">
        <v>106</v>
      </c>
      <c r="E23" s="1">
        <v>128</v>
      </c>
      <c r="F23" s="1">
        <v>140</v>
      </c>
      <c r="G23" s="1">
        <v>137</v>
      </c>
      <c r="H23" s="1">
        <v>134</v>
      </c>
      <c r="I23" s="1">
        <v>149</v>
      </c>
      <c r="J23" s="1">
        <v>147</v>
      </c>
      <c r="K23" s="1">
        <v>181</v>
      </c>
      <c r="L23" s="1">
        <v>201</v>
      </c>
      <c r="M23" s="1">
        <v>216</v>
      </c>
      <c r="N23" s="1">
        <v>203</v>
      </c>
      <c r="O23" s="1">
        <v>229</v>
      </c>
    </row>
    <row r="24" spans="1:15" x14ac:dyDescent="0.3">
      <c r="A24" s="7" t="s">
        <v>15</v>
      </c>
      <c r="B24" s="7" t="s">
        <v>84</v>
      </c>
      <c r="C24" s="1">
        <v>3834</v>
      </c>
      <c r="D24" s="1">
        <v>3998</v>
      </c>
      <c r="E24" s="1">
        <v>4119</v>
      </c>
      <c r="F24" s="1">
        <v>4147</v>
      </c>
      <c r="G24" s="1">
        <v>4271</v>
      </c>
      <c r="H24" s="1">
        <v>4386</v>
      </c>
      <c r="I24" s="1">
        <v>4377</v>
      </c>
      <c r="J24" s="1">
        <v>4406</v>
      </c>
      <c r="K24" s="1">
        <v>4340</v>
      </c>
      <c r="L24" s="1">
        <v>4376</v>
      </c>
      <c r="M24" s="1">
        <v>4430</v>
      </c>
      <c r="N24" s="1">
        <v>4338</v>
      </c>
      <c r="O24" s="1">
        <v>4446</v>
      </c>
    </row>
    <row r="25" spans="1:15" x14ac:dyDescent="0.3">
      <c r="A25" s="7" t="s">
        <v>15</v>
      </c>
      <c r="B25" s="7" t="s">
        <v>17</v>
      </c>
      <c r="C25" s="1">
        <v>120</v>
      </c>
      <c r="D25" s="1">
        <v>112</v>
      </c>
      <c r="E25" s="1">
        <v>114</v>
      </c>
      <c r="F25" s="1">
        <v>115</v>
      </c>
      <c r="G25" s="1">
        <v>131</v>
      </c>
      <c r="H25" s="1">
        <v>123</v>
      </c>
      <c r="I25" s="1">
        <v>132</v>
      </c>
      <c r="J25" s="1">
        <v>145</v>
      </c>
      <c r="K25" s="1">
        <v>152</v>
      </c>
      <c r="L25" s="1">
        <v>151</v>
      </c>
      <c r="M25" s="1">
        <v>193</v>
      </c>
      <c r="N25" s="1">
        <v>179</v>
      </c>
      <c r="O25" s="1">
        <v>231</v>
      </c>
    </row>
    <row r="26" spans="1:15" x14ac:dyDescent="0.3">
      <c r="A26" s="7" t="s">
        <v>15</v>
      </c>
      <c r="B26" s="7" t="s">
        <v>85</v>
      </c>
      <c r="C26" s="1">
        <v>386</v>
      </c>
      <c r="D26" s="1">
        <v>335</v>
      </c>
      <c r="E26" s="1">
        <v>288</v>
      </c>
      <c r="F26" s="1">
        <v>227</v>
      </c>
      <c r="G26" s="1">
        <v>182</v>
      </c>
      <c r="H26" s="1">
        <v>160</v>
      </c>
      <c r="I26" s="1">
        <v>180</v>
      </c>
      <c r="J26" s="1">
        <v>177</v>
      </c>
      <c r="K26" s="1">
        <v>173</v>
      </c>
      <c r="L26" s="1">
        <v>181</v>
      </c>
      <c r="M26" s="1">
        <v>175</v>
      </c>
      <c r="N26" s="1">
        <v>172</v>
      </c>
      <c r="O26" s="1">
        <v>211</v>
      </c>
    </row>
    <row r="27" spans="1:15" x14ac:dyDescent="0.3">
      <c r="A27" s="7" t="s">
        <v>16</v>
      </c>
      <c r="B27" s="7" t="s">
        <v>81</v>
      </c>
      <c r="C27" s="1">
        <v>568</v>
      </c>
      <c r="D27" s="1">
        <v>551</v>
      </c>
      <c r="E27" s="1">
        <v>502</v>
      </c>
      <c r="F27" s="1">
        <v>457</v>
      </c>
      <c r="G27" s="1">
        <v>441</v>
      </c>
      <c r="H27" s="1">
        <v>426</v>
      </c>
      <c r="I27" s="1">
        <v>461</v>
      </c>
      <c r="J27" s="1">
        <v>509</v>
      </c>
      <c r="K27" s="1">
        <v>563</v>
      </c>
      <c r="L27" s="1">
        <v>669</v>
      </c>
      <c r="M27" s="1">
        <v>718</v>
      </c>
      <c r="N27" s="1">
        <v>793</v>
      </c>
      <c r="O27" s="1">
        <v>753</v>
      </c>
    </row>
    <row r="28" spans="1:15" x14ac:dyDescent="0.3">
      <c r="A28" s="7" t="s">
        <v>16</v>
      </c>
      <c r="B28" s="7" t="s">
        <v>82</v>
      </c>
      <c r="C28" s="1">
        <v>65</v>
      </c>
      <c r="D28" s="1">
        <v>63</v>
      </c>
      <c r="E28" s="1">
        <v>58</v>
      </c>
      <c r="F28" s="1">
        <v>60</v>
      </c>
      <c r="G28" s="1">
        <v>51</v>
      </c>
      <c r="H28" s="1">
        <v>54</v>
      </c>
      <c r="I28" s="1">
        <v>63</v>
      </c>
      <c r="J28" s="1">
        <v>92</v>
      </c>
      <c r="K28" s="1">
        <v>135</v>
      </c>
      <c r="L28" s="1">
        <v>184</v>
      </c>
      <c r="M28" s="1">
        <v>190</v>
      </c>
      <c r="N28" s="1">
        <v>200</v>
      </c>
      <c r="O28" s="1">
        <v>212</v>
      </c>
    </row>
    <row r="29" spans="1:15" x14ac:dyDescent="0.3">
      <c r="A29" s="7" t="s">
        <v>16</v>
      </c>
      <c r="B29" s="7" t="s">
        <v>83</v>
      </c>
      <c r="C29" s="1">
        <v>57</v>
      </c>
      <c r="D29" s="1">
        <v>74</v>
      </c>
      <c r="E29" s="1">
        <v>77</v>
      </c>
      <c r="F29" s="1">
        <v>72</v>
      </c>
      <c r="G29" s="1">
        <v>65</v>
      </c>
      <c r="H29" s="1">
        <v>71</v>
      </c>
      <c r="I29" s="1">
        <v>80</v>
      </c>
      <c r="J29" s="1">
        <v>83</v>
      </c>
      <c r="K29" s="1">
        <v>98</v>
      </c>
      <c r="L29" s="1">
        <v>110</v>
      </c>
      <c r="M29" s="1">
        <v>109</v>
      </c>
      <c r="N29" s="1">
        <v>111</v>
      </c>
      <c r="O29" s="1">
        <v>119</v>
      </c>
    </row>
    <row r="30" spans="1:15" x14ac:dyDescent="0.3">
      <c r="A30" s="7" t="s">
        <v>16</v>
      </c>
      <c r="B30" s="7" t="s">
        <v>84</v>
      </c>
      <c r="C30" s="1">
        <v>1496</v>
      </c>
      <c r="D30" s="1">
        <v>1562</v>
      </c>
      <c r="E30" s="1">
        <v>1602</v>
      </c>
      <c r="F30" s="1">
        <v>1627</v>
      </c>
      <c r="G30" s="1">
        <v>1651</v>
      </c>
      <c r="H30" s="1">
        <v>1699</v>
      </c>
      <c r="I30" s="1">
        <v>1724</v>
      </c>
      <c r="J30" s="1">
        <v>1762</v>
      </c>
      <c r="K30" s="1">
        <v>1761</v>
      </c>
      <c r="L30" s="1">
        <v>1763</v>
      </c>
      <c r="M30" s="1">
        <v>1804</v>
      </c>
      <c r="N30" s="1">
        <v>1885</v>
      </c>
      <c r="O30" s="1">
        <v>1930</v>
      </c>
    </row>
    <row r="31" spans="1:15" x14ac:dyDescent="0.3">
      <c r="A31" s="7" t="s">
        <v>16</v>
      </c>
      <c r="B31" s="7" t="s">
        <v>17</v>
      </c>
      <c r="C31" s="1">
        <v>79</v>
      </c>
      <c r="D31" s="1">
        <v>75</v>
      </c>
      <c r="E31" s="1">
        <v>83</v>
      </c>
      <c r="F31" s="1">
        <v>78</v>
      </c>
      <c r="G31" s="1">
        <v>80</v>
      </c>
      <c r="H31" s="1">
        <v>83</v>
      </c>
      <c r="I31" s="1">
        <v>92</v>
      </c>
      <c r="J31" s="1">
        <v>94</v>
      </c>
      <c r="K31" s="1">
        <v>142</v>
      </c>
      <c r="L31" s="1">
        <v>172</v>
      </c>
      <c r="M31" s="1">
        <v>193</v>
      </c>
      <c r="N31" s="1">
        <v>232</v>
      </c>
      <c r="O31" s="1">
        <v>238</v>
      </c>
    </row>
    <row r="32" spans="1:15" x14ac:dyDescent="0.3">
      <c r="A32" s="7" t="s">
        <v>16</v>
      </c>
      <c r="B32" s="7" t="s">
        <v>85</v>
      </c>
      <c r="C32" s="1">
        <v>184</v>
      </c>
      <c r="D32" s="1">
        <v>161</v>
      </c>
      <c r="E32" s="1">
        <v>132</v>
      </c>
      <c r="F32" s="1">
        <v>107</v>
      </c>
      <c r="G32" s="1">
        <v>88</v>
      </c>
      <c r="H32" s="1">
        <v>83</v>
      </c>
      <c r="I32" s="1">
        <v>92</v>
      </c>
      <c r="J32" s="1">
        <v>96</v>
      </c>
      <c r="K32" s="1">
        <v>105</v>
      </c>
      <c r="L32" s="1">
        <v>119</v>
      </c>
      <c r="M32" s="1">
        <v>121</v>
      </c>
      <c r="N32" s="1">
        <v>127</v>
      </c>
      <c r="O32" s="1">
        <v>113</v>
      </c>
    </row>
    <row r="33" spans="1:15" x14ac:dyDescent="0.3">
      <c r="A33" s="7" t="s">
        <v>17</v>
      </c>
      <c r="B33" s="7" t="s">
        <v>81</v>
      </c>
      <c r="C33" s="1">
        <v>25</v>
      </c>
      <c r="D33" s="1">
        <v>11</v>
      </c>
      <c r="E33" s="1">
        <v>9</v>
      </c>
      <c r="F33" s="1">
        <v>16</v>
      </c>
      <c r="G33" s="1">
        <v>12</v>
      </c>
      <c r="H33" s="1">
        <v>13</v>
      </c>
      <c r="I33" s="1">
        <v>17</v>
      </c>
      <c r="J33" s="1">
        <v>19</v>
      </c>
      <c r="K33" s="1">
        <v>18</v>
      </c>
      <c r="L33" s="1">
        <v>22</v>
      </c>
      <c r="M33" s="1">
        <v>23</v>
      </c>
      <c r="N33" s="1">
        <v>18</v>
      </c>
      <c r="O33" s="1">
        <v>27</v>
      </c>
    </row>
    <row r="34" spans="1:15" x14ac:dyDescent="0.3">
      <c r="A34" s="7" t="s">
        <v>17</v>
      </c>
      <c r="B34" s="7" t="s">
        <v>82</v>
      </c>
      <c r="C34" s="1">
        <v>4</v>
      </c>
      <c r="D34" s="1">
        <v>4</v>
      </c>
      <c r="E34" s="1">
        <v>5</v>
      </c>
      <c r="F34" s="1">
        <v>2</v>
      </c>
      <c r="G34" s="1">
        <v>2</v>
      </c>
      <c r="H34" s="1">
        <v>3</v>
      </c>
      <c r="I34" s="1">
        <v>4</v>
      </c>
      <c r="J34" s="1">
        <v>3</v>
      </c>
      <c r="K34" s="1">
        <v>4</v>
      </c>
      <c r="L34" s="1">
        <v>5</v>
      </c>
      <c r="M34" s="1">
        <v>8</v>
      </c>
      <c r="N34" s="1">
        <v>7</v>
      </c>
      <c r="O34" s="1">
        <v>15</v>
      </c>
    </row>
    <row r="35" spans="1:15" x14ac:dyDescent="0.3">
      <c r="A35" s="7" t="s">
        <v>17</v>
      </c>
      <c r="B35" s="7" t="s">
        <v>83</v>
      </c>
      <c r="C35" s="1">
        <v>0</v>
      </c>
      <c r="D35" s="1">
        <v>1</v>
      </c>
      <c r="E35" s="1">
        <v>1</v>
      </c>
      <c r="F35" s="1">
        <v>3</v>
      </c>
      <c r="G35" s="1">
        <v>3</v>
      </c>
      <c r="H35" s="1">
        <v>1</v>
      </c>
      <c r="I35" s="1">
        <v>3</v>
      </c>
      <c r="J35" s="1">
        <v>2</v>
      </c>
      <c r="K35" s="1">
        <v>3</v>
      </c>
      <c r="L35" s="1">
        <v>4</v>
      </c>
      <c r="M35" s="1">
        <v>7</v>
      </c>
      <c r="N35" s="1">
        <v>6</v>
      </c>
      <c r="O35" s="1">
        <v>9</v>
      </c>
    </row>
    <row r="36" spans="1:15" x14ac:dyDescent="0.3">
      <c r="A36" s="7" t="s">
        <v>17</v>
      </c>
      <c r="B36" s="7" t="s">
        <v>84</v>
      </c>
      <c r="C36" s="1">
        <v>56</v>
      </c>
      <c r="D36" s="1">
        <v>45</v>
      </c>
      <c r="E36" s="1">
        <v>51</v>
      </c>
      <c r="F36" s="1">
        <v>42</v>
      </c>
      <c r="G36" s="1">
        <v>53</v>
      </c>
      <c r="H36" s="1">
        <v>47</v>
      </c>
      <c r="I36" s="1">
        <v>45</v>
      </c>
      <c r="J36" s="1">
        <v>47</v>
      </c>
      <c r="K36" s="1">
        <v>58</v>
      </c>
      <c r="L36" s="1">
        <v>55</v>
      </c>
      <c r="M36" s="1">
        <v>56</v>
      </c>
      <c r="N36" s="1">
        <v>68</v>
      </c>
      <c r="O36" s="1">
        <v>83</v>
      </c>
    </row>
    <row r="37" spans="1:15" x14ac:dyDescent="0.3">
      <c r="A37" s="7" t="s">
        <v>17</v>
      </c>
      <c r="B37" s="7" t="s">
        <v>17</v>
      </c>
      <c r="C37" s="1">
        <v>2</v>
      </c>
      <c r="D37" s="1">
        <v>5</v>
      </c>
      <c r="E37" s="1">
        <v>6</v>
      </c>
      <c r="F37" s="1">
        <v>1</v>
      </c>
      <c r="G37" s="1">
        <v>1</v>
      </c>
      <c r="H37" s="1">
        <v>0</v>
      </c>
      <c r="I37" s="1">
        <v>3</v>
      </c>
      <c r="J37" s="1">
        <v>4</v>
      </c>
      <c r="K37" s="1">
        <v>2</v>
      </c>
      <c r="L37" s="1">
        <v>6</v>
      </c>
      <c r="M37" s="1">
        <v>4</v>
      </c>
      <c r="N37" s="1">
        <v>3</v>
      </c>
      <c r="O37" s="1">
        <v>8</v>
      </c>
    </row>
    <row r="38" spans="1:15" x14ac:dyDescent="0.3">
      <c r="A38" s="7" t="s">
        <v>17</v>
      </c>
      <c r="B38" s="7" t="s">
        <v>85</v>
      </c>
      <c r="C38" s="1">
        <v>5</v>
      </c>
      <c r="D38" s="1">
        <v>5</v>
      </c>
      <c r="E38" s="1">
        <v>1</v>
      </c>
      <c r="F38" s="1">
        <v>0</v>
      </c>
      <c r="G38" s="1">
        <v>1</v>
      </c>
      <c r="H38" s="1">
        <v>7</v>
      </c>
      <c r="I38" s="1">
        <v>5</v>
      </c>
      <c r="J38" s="1">
        <v>3</v>
      </c>
      <c r="K38" s="1">
        <v>3</v>
      </c>
      <c r="L38" s="1">
        <v>3</v>
      </c>
      <c r="M38" s="1">
        <v>2</v>
      </c>
      <c r="N38" s="1">
        <v>3</v>
      </c>
      <c r="O38" s="1">
        <v>3</v>
      </c>
    </row>
    <row r="39" spans="1:15" x14ac:dyDescent="0.3">
      <c r="A39" s="10" t="s">
        <v>18</v>
      </c>
      <c r="B39" s="10" t="s">
        <v>18</v>
      </c>
      <c r="C39" s="5">
        <v>59416</v>
      </c>
      <c r="D39" s="5">
        <v>58351</v>
      </c>
      <c r="E39" s="5">
        <v>58842</v>
      </c>
      <c r="F39" s="5">
        <v>59215</v>
      </c>
      <c r="G39" s="5">
        <v>59650</v>
      </c>
      <c r="H39" s="5">
        <v>59851</v>
      </c>
      <c r="I39" s="5">
        <v>62200</v>
      </c>
      <c r="J39" s="5">
        <v>64342</v>
      </c>
      <c r="K39" s="5">
        <v>66621</v>
      </c>
      <c r="L39" s="5">
        <v>69962</v>
      </c>
      <c r="M39" s="5">
        <v>72534</v>
      </c>
      <c r="N39" s="5">
        <v>75600</v>
      </c>
      <c r="O39" s="5">
        <v>79171</v>
      </c>
    </row>
    <row r="40" spans="1:15" x14ac:dyDescent="0.3">
      <c r="A40" s="15"/>
      <c r="B40" s="15"/>
    </row>
    <row r="41" spans="1:15" x14ac:dyDescent="0.3">
      <c r="A41" s="15"/>
      <c r="B41" s="15"/>
    </row>
    <row r="42" spans="1:15" x14ac:dyDescent="0.3">
      <c r="A42" s="15"/>
      <c r="B42" s="15"/>
      <c r="C42" s="18" t="s">
        <v>37</v>
      </c>
      <c r="D42" s="19"/>
      <c r="E42" s="19"/>
      <c r="F42" s="19"/>
      <c r="G42" s="19"/>
      <c r="H42" s="19"/>
      <c r="I42" s="19"/>
      <c r="J42" s="19"/>
      <c r="K42" s="19"/>
      <c r="L42" s="19"/>
      <c r="M42" s="19"/>
      <c r="N42" s="19"/>
      <c r="O42" s="19"/>
    </row>
    <row r="43" spans="1:15" x14ac:dyDescent="0.3">
      <c r="A43" s="9" t="s">
        <v>41</v>
      </c>
      <c r="B43" s="9" t="s">
        <v>41</v>
      </c>
      <c r="C43" s="4" t="s">
        <v>0</v>
      </c>
      <c r="D43" s="4" t="s">
        <v>1</v>
      </c>
      <c r="E43" s="4" t="s">
        <v>2</v>
      </c>
      <c r="F43" s="4" t="s">
        <v>3</v>
      </c>
      <c r="G43" s="4" t="s">
        <v>4</v>
      </c>
      <c r="H43" s="4" t="s">
        <v>5</v>
      </c>
      <c r="I43" s="4" t="s">
        <v>6</v>
      </c>
      <c r="J43" s="4" t="s">
        <v>7</v>
      </c>
      <c r="K43" s="4" t="s">
        <v>8</v>
      </c>
      <c r="L43" s="4" t="s">
        <v>9</v>
      </c>
      <c r="M43" s="4" t="s">
        <v>10</v>
      </c>
      <c r="N43" s="4" t="s">
        <v>11</v>
      </c>
      <c r="O43" s="4" t="s">
        <v>12</v>
      </c>
    </row>
    <row r="44" spans="1:15" x14ac:dyDescent="0.3">
      <c r="A44" s="8" t="s">
        <v>13</v>
      </c>
      <c r="B44" s="8" t="s">
        <v>81</v>
      </c>
      <c r="C44" s="2">
        <v>0.29881007510016699</v>
      </c>
      <c r="D44" s="2">
        <v>0.28659352421728701</v>
      </c>
      <c r="E44" s="2">
        <v>0.27755443544272801</v>
      </c>
      <c r="F44" s="2">
        <v>0.27462825278810399</v>
      </c>
      <c r="G44" s="2">
        <v>0.27519068647129702</v>
      </c>
      <c r="H44" s="2">
        <v>0.27692862437148202</v>
      </c>
      <c r="I44" s="2">
        <v>0.28442797627047101</v>
      </c>
      <c r="J44" s="2">
        <v>0.291560007419774</v>
      </c>
      <c r="K44" s="2">
        <v>0.297417185375975</v>
      </c>
      <c r="L44" s="2">
        <v>0.310026833327672</v>
      </c>
      <c r="M44" s="2">
        <v>0.31950472509294597</v>
      </c>
      <c r="N44" s="2">
        <v>0.32988579374131</v>
      </c>
      <c r="O44" s="2">
        <v>0.33808410514642001</v>
      </c>
    </row>
    <row r="45" spans="1:15" x14ac:dyDescent="0.3">
      <c r="A45" s="8" t="s">
        <v>13</v>
      </c>
      <c r="B45" s="8" t="s">
        <v>82</v>
      </c>
      <c r="C45" s="2">
        <v>3.73286085328286E-2</v>
      </c>
      <c r="D45" s="2">
        <v>3.7380869064037398E-2</v>
      </c>
      <c r="E45" s="2">
        <v>3.7160990143460602E-2</v>
      </c>
      <c r="F45" s="2">
        <v>3.8791013415225499E-2</v>
      </c>
      <c r="G45" s="2">
        <v>4.2974708952227998E-2</v>
      </c>
      <c r="H45" s="2">
        <v>4.7296620525250903E-2</v>
      </c>
      <c r="I45" s="2">
        <v>5.3929003398160799E-2</v>
      </c>
      <c r="J45" s="2">
        <v>6.14171767761083E-2</v>
      </c>
      <c r="K45" s="2">
        <v>7.0043643127996005E-2</v>
      </c>
      <c r="L45" s="2">
        <v>7.6746713766516095E-2</v>
      </c>
      <c r="M45" s="2">
        <v>8.3151808965392995E-2</v>
      </c>
      <c r="N45" s="2">
        <v>8.8724670739137895E-2</v>
      </c>
      <c r="O45" s="2">
        <v>9.2752450319215904E-2</v>
      </c>
    </row>
    <row r="46" spans="1:15" x14ac:dyDescent="0.3">
      <c r="A46" s="8" t="s">
        <v>13</v>
      </c>
      <c r="B46" s="8" t="s">
        <v>83</v>
      </c>
      <c r="C46" s="2">
        <v>3.2194414802585197E-2</v>
      </c>
      <c r="D46" s="2">
        <v>3.3531627591033501E-2</v>
      </c>
      <c r="E46" s="2">
        <v>3.4671346652245798E-2</v>
      </c>
      <c r="F46" s="2">
        <v>3.6891870050105101E-2</v>
      </c>
      <c r="G46" s="2">
        <v>3.7234042553191501E-2</v>
      </c>
      <c r="H46" s="2">
        <v>3.6719485566617902E-2</v>
      </c>
      <c r="I46" s="2">
        <v>3.7840536026263701E-2</v>
      </c>
      <c r="J46" s="2">
        <v>3.8230383973288803E-2</v>
      </c>
      <c r="K46" s="2">
        <v>3.8223510052228703E-2</v>
      </c>
      <c r="L46" s="2">
        <v>3.81780510172888E-2</v>
      </c>
      <c r="M46" s="2">
        <v>3.8357600275152698E-2</v>
      </c>
      <c r="N46" s="2">
        <v>3.9417563703969899E-2</v>
      </c>
      <c r="O46" s="2">
        <v>3.9444894044300599E-2</v>
      </c>
    </row>
    <row r="47" spans="1:15" x14ac:dyDescent="0.3">
      <c r="A47" s="8" t="s">
        <v>13</v>
      </c>
      <c r="B47" s="8" t="s">
        <v>84</v>
      </c>
      <c r="C47" s="2">
        <v>0.54021785088690699</v>
      </c>
      <c r="D47" s="2">
        <v>0.55398200942755405</v>
      </c>
      <c r="E47" s="2">
        <v>0.56586331449094995</v>
      </c>
      <c r="F47" s="2">
        <v>0.56885404881202495</v>
      </c>
      <c r="G47" s="2">
        <v>0.56629867523083099</v>
      </c>
      <c r="H47" s="2">
        <v>0.56060818526012102</v>
      </c>
      <c r="I47" s="2">
        <v>0.54408969608539604</v>
      </c>
      <c r="J47" s="2">
        <v>0.52635874605824495</v>
      </c>
      <c r="K47" s="2">
        <v>0.50778063962223696</v>
      </c>
      <c r="L47" s="2">
        <v>0.48332257735810602</v>
      </c>
      <c r="M47" s="2">
        <v>0.46155231996331297</v>
      </c>
      <c r="N47" s="2">
        <v>0.43885824987891903</v>
      </c>
      <c r="O47" s="2">
        <v>0.42343314450139402</v>
      </c>
    </row>
    <row r="48" spans="1:15" x14ac:dyDescent="0.3">
      <c r="A48" s="8" t="s">
        <v>13</v>
      </c>
      <c r="B48" s="8" t="s">
        <v>17</v>
      </c>
      <c r="C48" s="2">
        <v>3.3845410433487003E-2</v>
      </c>
      <c r="D48" s="2">
        <v>3.4684341615034697E-2</v>
      </c>
      <c r="E48" s="2">
        <v>3.5038671101769302E-2</v>
      </c>
      <c r="F48" s="2">
        <v>3.6730240827541602E-2</v>
      </c>
      <c r="G48" s="2">
        <v>3.8920112404656801E-2</v>
      </c>
      <c r="H48" s="2">
        <v>4.0766040986398001E-2</v>
      </c>
      <c r="I48" s="2">
        <v>4.29281778562789E-2</v>
      </c>
      <c r="J48" s="2">
        <v>4.56872565386756E-2</v>
      </c>
      <c r="K48" s="2">
        <v>4.9384703441368E-2</v>
      </c>
      <c r="L48" s="2">
        <v>5.4923406134302501E-2</v>
      </c>
      <c r="M48" s="2">
        <v>6.2302438704816797E-2</v>
      </c>
      <c r="N48" s="2">
        <v>6.8055056478197706E-2</v>
      </c>
      <c r="O48" s="2">
        <v>7.1006803944489397E-2</v>
      </c>
    </row>
    <row r="49" spans="1:15" x14ac:dyDescent="0.3">
      <c r="A49" s="8" t="s">
        <v>13</v>
      </c>
      <c r="B49" s="8" t="s">
        <v>85</v>
      </c>
      <c r="C49" s="2">
        <v>5.76036402440252E-2</v>
      </c>
      <c r="D49" s="2">
        <v>5.38276280850538E-2</v>
      </c>
      <c r="E49" s="2">
        <v>4.97112421688468E-2</v>
      </c>
      <c r="F49" s="2">
        <v>4.4104574106998501E-2</v>
      </c>
      <c r="G49" s="2">
        <v>3.9381774387796102E-2</v>
      </c>
      <c r="H49" s="2">
        <v>3.7681043290130001E-2</v>
      </c>
      <c r="I49" s="2">
        <v>3.6784610363430399E-2</v>
      </c>
      <c r="J49" s="2">
        <v>3.6746429233908397E-2</v>
      </c>
      <c r="K49" s="2">
        <v>3.7150318380196001E-2</v>
      </c>
      <c r="L49" s="2">
        <v>3.6802418396114298E-2</v>
      </c>
      <c r="M49" s="2">
        <v>3.5131106998378597E-2</v>
      </c>
      <c r="N49" s="2">
        <v>3.5058665458465497E-2</v>
      </c>
      <c r="O49" s="2">
        <v>3.52786020441807E-2</v>
      </c>
    </row>
    <row r="50" spans="1:15" x14ac:dyDescent="0.3">
      <c r="A50" s="8" t="s">
        <v>14</v>
      </c>
      <c r="B50" s="8" t="s">
        <v>81</v>
      </c>
      <c r="C50" s="2">
        <v>5.8213256484149899E-2</v>
      </c>
      <c r="D50" s="2">
        <v>4.3067846607669602E-2</v>
      </c>
      <c r="E50" s="2">
        <v>3.5444509006391602E-2</v>
      </c>
      <c r="F50" s="2">
        <v>3.11398354876616E-2</v>
      </c>
      <c r="G50" s="2">
        <v>4.0993071593533499E-2</v>
      </c>
      <c r="H50" s="2">
        <v>4.5762711864406801E-2</v>
      </c>
      <c r="I50" s="2">
        <v>4.4893378226711599E-2</v>
      </c>
      <c r="J50" s="2">
        <v>6.2765957446808504E-2</v>
      </c>
      <c r="K50" s="2">
        <v>8.8900578642819597E-2</v>
      </c>
      <c r="L50" s="2">
        <v>9.6757322175732199E-2</v>
      </c>
      <c r="M50" s="2">
        <v>0.11059190031152601</v>
      </c>
      <c r="N50" s="2">
        <v>0.10079155672823201</v>
      </c>
      <c r="O50" s="2">
        <v>0.12815715622076701</v>
      </c>
    </row>
    <row r="51" spans="1:15" x14ac:dyDescent="0.3">
      <c r="A51" s="8" t="s">
        <v>14</v>
      </c>
      <c r="B51" s="8" t="s">
        <v>82</v>
      </c>
      <c r="C51" s="2">
        <v>9.7982708933717598E-3</v>
      </c>
      <c r="D51" s="2">
        <v>1.0029498525073699E-2</v>
      </c>
      <c r="E51" s="2">
        <v>8.1348053457292301E-3</v>
      </c>
      <c r="F51" s="2">
        <v>5.8754406580493503E-3</v>
      </c>
      <c r="G51" s="2">
        <v>8.0831408775981495E-3</v>
      </c>
      <c r="H51" s="2">
        <v>1.01694915254237E-2</v>
      </c>
      <c r="I51" s="2">
        <v>1.17845117845118E-2</v>
      </c>
      <c r="J51" s="2">
        <v>1.7021276595744698E-2</v>
      </c>
      <c r="K51" s="2">
        <v>2.6301946344029499E-2</v>
      </c>
      <c r="L51" s="2">
        <v>3.0857740585774101E-2</v>
      </c>
      <c r="M51" s="2">
        <v>3.5825545171339603E-2</v>
      </c>
      <c r="N51" s="2">
        <v>4.0633245382585802E-2</v>
      </c>
      <c r="O51" s="2">
        <v>6.0336763330215197E-2</v>
      </c>
    </row>
    <row r="52" spans="1:15" x14ac:dyDescent="0.3">
      <c r="A52" s="8" t="s">
        <v>14</v>
      </c>
      <c r="B52" s="8" t="s">
        <v>83</v>
      </c>
      <c r="C52" s="2">
        <v>8.6455331412103806E-3</v>
      </c>
      <c r="D52" s="2">
        <v>1.0029498525073699E-2</v>
      </c>
      <c r="E52" s="2">
        <v>9.2969203951191199E-3</v>
      </c>
      <c r="F52" s="2">
        <v>1.11633372502938E-2</v>
      </c>
      <c r="G52" s="2">
        <v>1.32794457274827E-2</v>
      </c>
      <c r="H52" s="2">
        <v>1.1864406779661E-2</v>
      </c>
      <c r="I52" s="2">
        <v>1.12233445566779E-2</v>
      </c>
      <c r="J52" s="2">
        <v>1.3829787234042599E-2</v>
      </c>
      <c r="K52" s="2">
        <v>1.5255128879537099E-2</v>
      </c>
      <c r="L52" s="2">
        <v>1.51673640167364E-2</v>
      </c>
      <c r="M52" s="2">
        <v>1.6095534787123601E-2</v>
      </c>
      <c r="N52" s="2">
        <v>1.5831134564643801E-2</v>
      </c>
      <c r="O52" s="2">
        <v>2.01122544434051E-2</v>
      </c>
    </row>
    <row r="53" spans="1:15" x14ac:dyDescent="0.3">
      <c r="A53" s="8" t="s">
        <v>14</v>
      </c>
      <c r="B53" s="8" t="s">
        <v>84</v>
      </c>
      <c r="C53" s="2">
        <v>0.857636887608069</v>
      </c>
      <c r="D53" s="2">
        <v>0.88436578171091396</v>
      </c>
      <c r="E53" s="2">
        <v>0.90586868099941897</v>
      </c>
      <c r="F53" s="2">
        <v>0.91715628672150395</v>
      </c>
      <c r="G53" s="2">
        <v>0.90993071593533503</v>
      </c>
      <c r="H53" s="2">
        <v>0.90225988700564996</v>
      </c>
      <c r="I53" s="2">
        <v>0.90235690235690202</v>
      </c>
      <c r="J53" s="2">
        <v>0.88138297872340399</v>
      </c>
      <c r="K53" s="2">
        <v>0.83061546554444998</v>
      </c>
      <c r="L53" s="2">
        <v>0.82165271966527198</v>
      </c>
      <c r="M53" s="2">
        <v>0.79750778816199397</v>
      </c>
      <c r="N53" s="2">
        <v>0.80633245382585705</v>
      </c>
      <c r="O53" s="2">
        <v>0.73854069223573404</v>
      </c>
    </row>
    <row r="54" spans="1:15" x14ac:dyDescent="0.3">
      <c r="A54" s="8" t="s">
        <v>14</v>
      </c>
      <c r="B54" s="8" t="s">
        <v>17</v>
      </c>
      <c r="C54" s="2">
        <v>1.6714697406340101E-2</v>
      </c>
      <c r="D54" s="2">
        <v>1.65191740412979E-2</v>
      </c>
      <c r="E54" s="2">
        <v>1.56885531667635E-2</v>
      </c>
      <c r="F54" s="2">
        <v>1.5863689776733299E-2</v>
      </c>
      <c r="G54" s="2">
        <v>1.38568129330254E-2</v>
      </c>
      <c r="H54" s="2">
        <v>1.8079096045197699E-2</v>
      </c>
      <c r="I54" s="2">
        <v>1.85185185185185E-2</v>
      </c>
      <c r="J54" s="2">
        <v>1.48936170212766E-2</v>
      </c>
      <c r="K54" s="2">
        <v>2.4197790636507101E-2</v>
      </c>
      <c r="L54" s="2">
        <v>2.2489539748953999E-2</v>
      </c>
      <c r="M54" s="2">
        <v>2.80373831775701E-2</v>
      </c>
      <c r="N54" s="2">
        <v>2.3746701846965701E-2</v>
      </c>
      <c r="O54" s="2">
        <v>3.1805425631431197E-2</v>
      </c>
    </row>
    <row r="55" spans="1:15" x14ac:dyDescent="0.3">
      <c r="A55" s="8" t="s">
        <v>14</v>
      </c>
      <c r="B55" s="8" t="s">
        <v>85</v>
      </c>
      <c r="C55" s="2">
        <v>4.8991354466858802E-2</v>
      </c>
      <c r="D55" s="2">
        <v>3.5988200589970501E-2</v>
      </c>
      <c r="E55" s="2">
        <v>2.5566531086577599E-2</v>
      </c>
      <c r="F55" s="2">
        <v>1.88014101057579E-2</v>
      </c>
      <c r="G55" s="2">
        <v>1.38568129330254E-2</v>
      </c>
      <c r="H55" s="2">
        <v>1.1864406779661E-2</v>
      </c>
      <c r="I55" s="2">
        <v>1.12233445566779E-2</v>
      </c>
      <c r="J55" s="2">
        <v>1.01063829787234E-2</v>
      </c>
      <c r="K55" s="2">
        <v>1.47290899526565E-2</v>
      </c>
      <c r="L55" s="2">
        <v>1.3075313807531399E-2</v>
      </c>
      <c r="M55" s="2">
        <v>1.1941848390446499E-2</v>
      </c>
      <c r="N55" s="2">
        <v>1.2664907651714999E-2</v>
      </c>
      <c r="O55" s="2">
        <v>2.1047708138447099E-2</v>
      </c>
    </row>
    <row r="56" spans="1:15" x14ac:dyDescent="0.3">
      <c r="A56" s="8" t="s">
        <v>15</v>
      </c>
      <c r="B56" s="8" t="s">
        <v>81</v>
      </c>
      <c r="C56" s="2">
        <v>0.168280650465924</v>
      </c>
      <c r="D56" s="2">
        <v>0.151685393258427</v>
      </c>
      <c r="E56" s="2">
        <v>0.14612770524056501</v>
      </c>
      <c r="F56" s="2">
        <v>0.14841498559077801</v>
      </c>
      <c r="G56" s="2">
        <v>0.14707964601769899</v>
      </c>
      <c r="H56" s="2">
        <v>0.13585903083700401</v>
      </c>
      <c r="I56" s="2">
        <v>0.139498432601881</v>
      </c>
      <c r="J56" s="2">
        <v>0.14251455978074701</v>
      </c>
      <c r="K56" s="2">
        <v>0.155574324324324</v>
      </c>
      <c r="L56" s="2">
        <v>0.15885072655217999</v>
      </c>
      <c r="M56" s="2">
        <v>0.170044331855605</v>
      </c>
      <c r="N56" s="2">
        <v>0.174059247397918</v>
      </c>
      <c r="O56" s="2">
        <v>0.196115933500074</v>
      </c>
    </row>
    <row r="57" spans="1:15" x14ac:dyDescent="0.3">
      <c r="A57" s="8" t="s">
        <v>15</v>
      </c>
      <c r="B57" s="8" t="s">
        <v>82</v>
      </c>
      <c r="C57" s="2">
        <v>2.1743102503197501E-2</v>
      </c>
      <c r="D57" s="2">
        <v>2.3559260601667301E-2</v>
      </c>
      <c r="E57" s="2">
        <v>2.23573600429261E-2</v>
      </c>
      <c r="F57" s="2">
        <v>1.7831412103746402E-2</v>
      </c>
      <c r="G57" s="2">
        <v>1.7345132743362801E-2</v>
      </c>
      <c r="H57" s="2">
        <v>1.7797356828193799E-2</v>
      </c>
      <c r="I57" s="2">
        <v>1.7938000696621399E-2</v>
      </c>
      <c r="J57" s="2">
        <v>2.24391915039397E-2</v>
      </c>
      <c r="K57" s="2">
        <v>2.5844594594594601E-2</v>
      </c>
      <c r="L57" s="2">
        <v>3.0548216644649899E-2</v>
      </c>
      <c r="M57" s="2">
        <v>3.6098796706776397E-2</v>
      </c>
      <c r="N57" s="2">
        <v>4.2594075260208197E-2</v>
      </c>
      <c r="O57" s="2">
        <v>5.1051934677063399E-2</v>
      </c>
    </row>
    <row r="58" spans="1:15" x14ac:dyDescent="0.3">
      <c r="A58" s="8" t="s">
        <v>15</v>
      </c>
      <c r="B58" s="8" t="s">
        <v>83</v>
      </c>
      <c r="C58" s="2">
        <v>1.6992508678969499E-2</v>
      </c>
      <c r="D58" s="2">
        <v>1.92098586444364E-2</v>
      </c>
      <c r="E58" s="2">
        <v>2.2893936683956399E-2</v>
      </c>
      <c r="F58" s="2">
        <v>2.5216138328530299E-2</v>
      </c>
      <c r="G58" s="2">
        <v>2.4247787610619499E-2</v>
      </c>
      <c r="H58" s="2">
        <v>2.36123348017621E-2</v>
      </c>
      <c r="I58" s="2">
        <v>2.5949146638801799E-2</v>
      </c>
      <c r="J58" s="2">
        <v>2.5179856115107899E-2</v>
      </c>
      <c r="K58" s="2">
        <v>3.05743243243243E-2</v>
      </c>
      <c r="L58" s="2">
        <v>3.31902245706737E-2</v>
      </c>
      <c r="M58" s="2">
        <v>3.4198860037998699E-2</v>
      </c>
      <c r="N58" s="2">
        <v>3.2506004803843101E-2</v>
      </c>
      <c r="O58" s="2">
        <v>3.3691334412240703E-2</v>
      </c>
    </row>
    <row r="59" spans="1:15" x14ac:dyDescent="0.3">
      <c r="A59" s="8" t="s">
        <v>15</v>
      </c>
      <c r="B59" s="8" t="s">
        <v>84</v>
      </c>
      <c r="C59" s="2">
        <v>0.70052987392654897</v>
      </c>
      <c r="D59" s="2">
        <v>0.724537876042044</v>
      </c>
      <c r="E59" s="2">
        <v>0.73671972813450204</v>
      </c>
      <c r="F59" s="2">
        <v>0.74693804034582101</v>
      </c>
      <c r="G59" s="2">
        <v>0.75592920353982296</v>
      </c>
      <c r="H59" s="2">
        <v>0.77286343612334796</v>
      </c>
      <c r="I59" s="2">
        <v>0.76227795193312398</v>
      </c>
      <c r="J59" s="2">
        <v>0.75471051730044503</v>
      </c>
      <c r="K59" s="2">
        <v>0.733108108108108</v>
      </c>
      <c r="L59" s="2">
        <v>0.72258916776750304</v>
      </c>
      <c r="M59" s="2">
        <v>0.70139328689043701</v>
      </c>
      <c r="N59" s="2">
        <v>0.69463570856685397</v>
      </c>
      <c r="O59" s="2">
        <v>0.65411210828306598</v>
      </c>
    </row>
    <row r="60" spans="1:15" x14ac:dyDescent="0.3">
      <c r="A60" s="8" t="s">
        <v>15</v>
      </c>
      <c r="B60" s="8" t="s">
        <v>17</v>
      </c>
      <c r="C60" s="2">
        <v>2.1925817650283199E-2</v>
      </c>
      <c r="D60" s="2">
        <v>2.0297209133744099E-2</v>
      </c>
      <c r="E60" s="2">
        <v>2.0389912359148599E-2</v>
      </c>
      <c r="F60" s="2">
        <v>2.07132564841499E-2</v>
      </c>
      <c r="G60" s="2">
        <v>2.3185840707964599E-2</v>
      </c>
      <c r="H60" s="2">
        <v>2.1674008810572701E-2</v>
      </c>
      <c r="I60" s="2">
        <v>2.2988505747126398E-2</v>
      </c>
      <c r="J60" s="2">
        <v>2.4837273038711902E-2</v>
      </c>
      <c r="K60" s="2">
        <v>2.5675675675675701E-2</v>
      </c>
      <c r="L60" s="2">
        <v>2.49339498018494E-2</v>
      </c>
      <c r="M60" s="2">
        <v>3.0557314756174798E-2</v>
      </c>
      <c r="N60" s="2">
        <v>2.86629303442754E-2</v>
      </c>
      <c r="O60" s="2">
        <v>3.3985581874356303E-2</v>
      </c>
    </row>
    <row r="61" spans="1:15" x14ac:dyDescent="0.3">
      <c r="A61" s="8" t="s">
        <v>15</v>
      </c>
      <c r="B61" s="8" t="s">
        <v>85</v>
      </c>
      <c r="C61" s="2">
        <v>7.0528046775077693E-2</v>
      </c>
      <c r="D61" s="2">
        <v>6.0710402319681001E-2</v>
      </c>
      <c r="E61" s="2">
        <v>5.1511357538901799E-2</v>
      </c>
      <c r="F61" s="2">
        <v>4.0886167146974101E-2</v>
      </c>
      <c r="G61" s="2">
        <v>3.2212389380530997E-2</v>
      </c>
      <c r="H61" s="2">
        <v>2.8193832599118899E-2</v>
      </c>
      <c r="I61" s="2">
        <v>3.1347962382445103E-2</v>
      </c>
      <c r="J61" s="2">
        <v>3.0318602261048301E-2</v>
      </c>
      <c r="K61" s="2">
        <v>2.9222972972973001E-2</v>
      </c>
      <c r="L61" s="2">
        <v>2.9887714663144001E-2</v>
      </c>
      <c r="M61" s="2">
        <v>2.77074097530082E-2</v>
      </c>
      <c r="N61" s="2">
        <v>2.75420336269015E-2</v>
      </c>
      <c r="O61" s="2">
        <v>3.1043107253199899E-2</v>
      </c>
    </row>
    <row r="62" spans="1:15" x14ac:dyDescent="0.3">
      <c r="A62" s="8" t="s">
        <v>16</v>
      </c>
      <c r="B62" s="8" t="s">
        <v>81</v>
      </c>
      <c r="C62" s="2">
        <v>0.23193140057166201</v>
      </c>
      <c r="D62" s="2">
        <v>0.22164119066773899</v>
      </c>
      <c r="E62" s="2">
        <v>0.20456397718011399</v>
      </c>
      <c r="F62" s="2">
        <v>0.190337359433569</v>
      </c>
      <c r="G62" s="2">
        <v>0.185606060606061</v>
      </c>
      <c r="H62" s="2">
        <v>0.17632450331125801</v>
      </c>
      <c r="I62" s="2">
        <v>0.183519108280255</v>
      </c>
      <c r="J62" s="2">
        <v>0.19309559939302001</v>
      </c>
      <c r="K62" s="2">
        <v>0.200784593437946</v>
      </c>
      <c r="L62" s="2">
        <v>0.22174345376201501</v>
      </c>
      <c r="M62" s="2">
        <v>0.22902711323764</v>
      </c>
      <c r="N62" s="2">
        <v>0.23685782556750301</v>
      </c>
      <c r="O62" s="2">
        <v>0.223774145616642</v>
      </c>
    </row>
    <row r="63" spans="1:15" x14ac:dyDescent="0.3">
      <c r="A63" s="8" t="s">
        <v>16</v>
      </c>
      <c r="B63" s="8" t="s">
        <v>82</v>
      </c>
      <c r="C63" s="2">
        <v>2.6541445487954299E-2</v>
      </c>
      <c r="D63" s="2">
        <v>2.5341914722445701E-2</v>
      </c>
      <c r="E63" s="2">
        <v>2.3634881825590901E-2</v>
      </c>
      <c r="F63" s="2">
        <v>2.4989587671803402E-2</v>
      </c>
      <c r="G63" s="2">
        <v>2.1464646464646499E-2</v>
      </c>
      <c r="H63" s="2">
        <v>2.2350993377483402E-2</v>
      </c>
      <c r="I63" s="2">
        <v>2.5079617834394899E-2</v>
      </c>
      <c r="J63" s="2">
        <v>3.4901365705614598E-2</v>
      </c>
      <c r="K63" s="2">
        <v>4.8145506419400901E-2</v>
      </c>
      <c r="L63" s="2">
        <v>6.09877361617501E-2</v>
      </c>
      <c r="M63" s="2">
        <v>6.0606060606060601E-2</v>
      </c>
      <c r="N63" s="2">
        <v>5.9737156511350101E-2</v>
      </c>
      <c r="O63" s="2">
        <v>6.3001485884100997E-2</v>
      </c>
    </row>
    <row r="64" spans="1:15" x14ac:dyDescent="0.3">
      <c r="A64" s="8" t="s">
        <v>16</v>
      </c>
      <c r="B64" s="8" t="s">
        <v>83</v>
      </c>
      <c r="C64" s="2">
        <v>2.3274806043283001E-2</v>
      </c>
      <c r="D64" s="2">
        <v>2.9766693483507599E-2</v>
      </c>
      <c r="E64" s="2">
        <v>3.1377343113284398E-2</v>
      </c>
      <c r="F64" s="2">
        <v>2.9987505206164101E-2</v>
      </c>
      <c r="G64" s="2">
        <v>2.7356902356902399E-2</v>
      </c>
      <c r="H64" s="2">
        <v>2.9387417218542999E-2</v>
      </c>
      <c r="I64" s="2">
        <v>3.1847133757961797E-2</v>
      </c>
      <c r="J64" s="2">
        <v>3.1487101669195799E-2</v>
      </c>
      <c r="K64" s="2">
        <v>3.4950071326676199E-2</v>
      </c>
      <c r="L64" s="2">
        <v>3.6460059661915803E-2</v>
      </c>
      <c r="M64" s="2">
        <v>3.47687400318979E-2</v>
      </c>
      <c r="N64" s="2">
        <v>3.3154121863799298E-2</v>
      </c>
      <c r="O64" s="2">
        <v>3.5364041604754801E-2</v>
      </c>
    </row>
    <row r="65" spans="1:16" x14ac:dyDescent="0.3">
      <c r="A65" s="8" t="s">
        <v>16</v>
      </c>
      <c r="B65" s="8" t="s">
        <v>84</v>
      </c>
      <c r="C65" s="2">
        <v>0.61086157615353198</v>
      </c>
      <c r="D65" s="2">
        <v>0.62831858407079599</v>
      </c>
      <c r="E65" s="2">
        <v>0.65281173594132003</v>
      </c>
      <c r="F65" s="2">
        <v>0.67763431903373605</v>
      </c>
      <c r="G65" s="2">
        <v>0.69486531986531996</v>
      </c>
      <c r="H65" s="2">
        <v>0.70322847682119205</v>
      </c>
      <c r="I65" s="2">
        <v>0.686305732484076</v>
      </c>
      <c r="J65" s="2">
        <v>0.66843702579666198</v>
      </c>
      <c r="K65" s="2">
        <v>0.62803138373751799</v>
      </c>
      <c r="L65" s="2">
        <v>0.58435531985416</v>
      </c>
      <c r="M65" s="2">
        <v>0.57543859649122797</v>
      </c>
      <c r="N65" s="2">
        <v>0.56302270011947397</v>
      </c>
      <c r="O65" s="2">
        <v>0.57355126300148596</v>
      </c>
    </row>
    <row r="66" spans="1:16" x14ac:dyDescent="0.3">
      <c r="A66" s="8" t="s">
        <v>16</v>
      </c>
      <c r="B66" s="8" t="s">
        <v>17</v>
      </c>
      <c r="C66" s="2">
        <v>3.2258064516128997E-2</v>
      </c>
      <c r="D66" s="2">
        <v>3.0168946098149602E-2</v>
      </c>
      <c r="E66" s="2">
        <v>3.3822330888345603E-2</v>
      </c>
      <c r="F66" s="2">
        <v>3.2486463973344398E-2</v>
      </c>
      <c r="G66" s="2">
        <v>3.3670033670033697E-2</v>
      </c>
      <c r="H66" s="2">
        <v>3.4354304635761598E-2</v>
      </c>
      <c r="I66" s="2">
        <v>3.6624203821656001E-2</v>
      </c>
      <c r="J66" s="2">
        <v>3.5660091047041001E-2</v>
      </c>
      <c r="K66" s="2">
        <v>5.0641940085592002E-2</v>
      </c>
      <c r="L66" s="2">
        <v>5.7010275107722899E-2</v>
      </c>
      <c r="M66" s="2">
        <v>6.1562998405103701E-2</v>
      </c>
      <c r="N66" s="2">
        <v>6.9295101553166094E-2</v>
      </c>
      <c r="O66" s="2">
        <v>7.0728083209509698E-2</v>
      </c>
    </row>
    <row r="67" spans="1:16" x14ac:dyDescent="0.3">
      <c r="A67" s="8" t="s">
        <v>16</v>
      </c>
      <c r="B67" s="8" t="s">
        <v>85</v>
      </c>
      <c r="C67" s="2">
        <v>7.5132707227439796E-2</v>
      </c>
      <c r="D67" s="2">
        <v>6.4762670957361199E-2</v>
      </c>
      <c r="E67" s="2">
        <v>5.37897310513447E-2</v>
      </c>
      <c r="F67" s="2">
        <v>4.4564764681382797E-2</v>
      </c>
      <c r="G67" s="2">
        <v>3.7037037037037E-2</v>
      </c>
      <c r="H67" s="2">
        <v>3.4354304635761598E-2</v>
      </c>
      <c r="I67" s="2">
        <v>3.6624203821656001E-2</v>
      </c>
      <c r="J67" s="2">
        <v>3.6418816388467397E-2</v>
      </c>
      <c r="K67" s="2">
        <v>3.7446504992867301E-2</v>
      </c>
      <c r="L67" s="2">
        <v>3.94431554524362E-2</v>
      </c>
      <c r="M67" s="2">
        <v>3.8596491228070198E-2</v>
      </c>
      <c r="N67" s="2">
        <v>3.7933094384707301E-2</v>
      </c>
      <c r="O67" s="2">
        <v>3.3580980683506699E-2</v>
      </c>
    </row>
    <row r="68" spans="1:16" x14ac:dyDescent="0.3">
      <c r="A68" s="8" t="s">
        <v>17</v>
      </c>
      <c r="B68" s="8" t="s">
        <v>81</v>
      </c>
      <c r="C68" s="2">
        <v>0.27173913043478298</v>
      </c>
      <c r="D68" s="2">
        <v>0.154929577464789</v>
      </c>
      <c r="E68" s="2">
        <v>0.123287671232877</v>
      </c>
      <c r="F68" s="2">
        <v>0.25</v>
      </c>
      <c r="G68" s="2">
        <v>0.16666666666666699</v>
      </c>
      <c r="H68" s="2">
        <v>0.183098591549296</v>
      </c>
      <c r="I68" s="2">
        <v>0.22077922077922099</v>
      </c>
      <c r="J68" s="2">
        <v>0.243589743589744</v>
      </c>
      <c r="K68" s="2">
        <v>0.204545454545455</v>
      </c>
      <c r="L68" s="2">
        <v>0.231578947368421</v>
      </c>
      <c r="M68" s="2">
        <v>0.23</v>
      </c>
      <c r="N68" s="2">
        <v>0.17142857142857101</v>
      </c>
      <c r="O68" s="2">
        <v>0.18620689655172401</v>
      </c>
    </row>
    <row r="69" spans="1:16" x14ac:dyDescent="0.3">
      <c r="A69" s="8" t="s">
        <v>17</v>
      </c>
      <c r="B69" s="8" t="s">
        <v>82</v>
      </c>
      <c r="C69" s="2">
        <v>4.3478260869565202E-2</v>
      </c>
      <c r="D69" s="2">
        <v>5.63380281690141E-2</v>
      </c>
      <c r="E69" s="2">
        <v>6.8493150684931503E-2</v>
      </c>
      <c r="F69" s="2">
        <v>3.125E-2</v>
      </c>
      <c r="G69" s="2">
        <v>2.7777777777777801E-2</v>
      </c>
      <c r="H69" s="2">
        <v>4.2253521126760597E-2</v>
      </c>
      <c r="I69" s="2">
        <v>5.1948051948052E-2</v>
      </c>
      <c r="J69" s="2">
        <v>3.8461538461538498E-2</v>
      </c>
      <c r="K69" s="2">
        <v>4.5454545454545497E-2</v>
      </c>
      <c r="L69" s="2">
        <v>5.2631578947368397E-2</v>
      </c>
      <c r="M69" s="2">
        <v>0.08</v>
      </c>
      <c r="N69" s="2">
        <v>6.6666666666666693E-2</v>
      </c>
      <c r="O69" s="2">
        <v>0.10344827586206901</v>
      </c>
    </row>
    <row r="70" spans="1:16" x14ac:dyDescent="0.3">
      <c r="A70" s="8" t="s">
        <v>17</v>
      </c>
      <c r="B70" s="8" t="s">
        <v>83</v>
      </c>
      <c r="C70" s="2">
        <v>0</v>
      </c>
      <c r="D70" s="2">
        <v>1.4084507042253501E-2</v>
      </c>
      <c r="E70" s="2">
        <v>1.3698630136986301E-2</v>
      </c>
      <c r="F70" s="2">
        <v>4.6875E-2</v>
      </c>
      <c r="G70" s="2">
        <v>4.1666666666666699E-2</v>
      </c>
      <c r="H70" s="2">
        <v>1.4084507042253501E-2</v>
      </c>
      <c r="I70" s="2">
        <v>3.8961038961039002E-2</v>
      </c>
      <c r="J70" s="2">
        <v>2.5641025641025599E-2</v>
      </c>
      <c r="K70" s="2">
        <v>3.4090909090909102E-2</v>
      </c>
      <c r="L70" s="2">
        <v>4.2105263157894701E-2</v>
      </c>
      <c r="M70" s="2">
        <v>7.0000000000000007E-2</v>
      </c>
      <c r="N70" s="2">
        <v>5.7142857142857099E-2</v>
      </c>
      <c r="O70" s="2">
        <v>6.2068965517241399E-2</v>
      </c>
    </row>
    <row r="71" spans="1:16" x14ac:dyDescent="0.3">
      <c r="A71" s="8" t="s">
        <v>17</v>
      </c>
      <c r="B71" s="8" t="s">
        <v>84</v>
      </c>
      <c r="C71" s="2">
        <v>0.60869565217391297</v>
      </c>
      <c r="D71" s="2">
        <v>0.63380281690140805</v>
      </c>
      <c r="E71" s="2">
        <v>0.69863013698630105</v>
      </c>
      <c r="F71" s="2">
        <v>0.65625</v>
      </c>
      <c r="G71" s="2">
        <v>0.73611111111111105</v>
      </c>
      <c r="H71" s="2">
        <v>0.66197183098591506</v>
      </c>
      <c r="I71" s="2">
        <v>0.58441558441558406</v>
      </c>
      <c r="J71" s="2">
        <v>0.60256410256410298</v>
      </c>
      <c r="K71" s="2">
        <v>0.65909090909090895</v>
      </c>
      <c r="L71" s="2">
        <v>0.57894736842105299</v>
      </c>
      <c r="M71" s="2">
        <v>0.56000000000000005</v>
      </c>
      <c r="N71" s="2">
        <v>0.64761904761904798</v>
      </c>
      <c r="O71" s="2">
        <v>0.57241379310344798</v>
      </c>
    </row>
    <row r="72" spans="1:16" x14ac:dyDescent="0.3">
      <c r="A72" s="8" t="s">
        <v>17</v>
      </c>
      <c r="B72" s="8" t="s">
        <v>17</v>
      </c>
      <c r="C72" s="2">
        <v>2.1739130434782601E-2</v>
      </c>
      <c r="D72" s="2">
        <v>7.0422535211267595E-2</v>
      </c>
      <c r="E72" s="2">
        <v>8.2191780821917804E-2</v>
      </c>
      <c r="F72" s="2">
        <v>1.5625E-2</v>
      </c>
      <c r="G72" s="2">
        <v>1.38888888888889E-2</v>
      </c>
      <c r="H72" s="2">
        <v>0</v>
      </c>
      <c r="I72" s="2">
        <v>3.8961038961039002E-2</v>
      </c>
      <c r="J72" s="2">
        <v>5.1282051282051301E-2</v>
      </c>
      <c r="K72" s="2">
        <v>2.27272727272727E-2</v>
      </c>
      <c r="L72" s="2">
        <v>6.3157894736842093E-2</v>
      </c>
      <c r="M72" s="2">
        <v>0.04</v>
      </c>
      <c r="N72" s="2">
        <v>2.8571428571428598E-2</v>
      </c>
      <c r="O72" s="2">
        <v>5.5172413793103399E-2</v>
      </c>
    </row>
    <row r="73" spans="1:16" x14ac:dyDescent="0.3">
      <c r="A73" s="8" t="s">
        <v>17</v>
      </c>
      <c r="B73" s="8" t="s">
        <v>85</v>
      </c>
      <c r="C73" s="2">
        <v>5.4347826086956499E-2</v>
      </c>
      <c r="D73" s="2">
        <v>7.0422535211267595E-2</v>
      </c>
      <c r="E73" s="2">
        <v>1.3698630136986301E-2</v>
      </c>
      <c r="F73" s="2">
        <v>0</v>
      </c>
      <c r="G73" s="2">
        <v>1.38888888888889E-2</v>
      </c>
      <c r="H73" s="2">
        <v>9.85915492957746E-2</v>
      </c>
      <c r="I73" s="2">
        <v>6.4935064935064901E-2</v>
      </c>
      <c r="J73" s="2">
        <v>3.8461538461538498E-2</v>
      </c>
      <c r="K73" s="2">
        <v>3.4090909090909102E-2</v>
      </c>
      <c r="L73" s="2">
        <v>3.1578947368421102E-2</v>
      </c>
      <c r="M73" s="2">
        <v>0.02</v>
      </c>
      <c r="N73" s="2">
        <v>2.8571428571428598E-2</v>
      </c>
      <c r="O73" s="2">
        <v>2.06896551724138E-2</v>
      </c>
    </row>
    <row r="74" spans="1:16" x14ac:dyDescent="0.3">
      <c r="A74" s="15"/>
      <c r="B74" s="15"/>
    </row>
    <row r="75" spans="1:16" x14ac:dyDescent="0.3">
      <c r="A75" s="15"/>
      <c r="B75" s="15"/>
    </row>
    <row r="76" spans="1:16" x14ac:dyDescent="0.3">
      <c r="A76" s="15"/>
      <c r="B76" s="13"/>
      <c r="C76" s="18" t="s">
        <v>38</v>
      </c>
      <c r="D76" s="18"/>
      <c r="E76" s="18"/>
      <c r="F76" s="18"/>
      <c r="G76" s="18"/>
      <c r="H76" s="18"/>
      <c r="I76" s="18"/>
      <c r="J76" s="18"/>
      <c r="K76" s="18"/>
      <c r="L76" s="18"/>
      <c r="M76" s="18"/>
      <c r="N76" s="18"/>
      <c r="O76" s="6" t="s">
        <v>39</v>
      </c>
      <c r="P76" s="6" t="s">
        <v>40</v>
      </c>
    </row>
    <row r="77" spans="1:16" x14ac:dyDescent="0.3">
      <c r="A77" s="9" t="s">
        <v>41</v>
      </c>
      <c r="B77" s="9" t="s">
        <v>41</v>
      </c>
      <c r="C77" s="4" t="s">
        <v>19</v>
      </c>
      <c r="D77" s="4" t="s">
        <v>20</v>
      </c>
      <c r="E77" s="4" t="s">
        <v>21</v>
      </c>
      <c r="F77" s="4" t="s">
        <v>22</v>
      </c>
      <c r="G77" s="4" t="s">
        <v>23</v>
      </c>
      <c r="H77" s="4" t="s">
        <v>24</v>
      </c>
      <c r="I77" s="4" t="s">
        <v>25</v>
      </c>
      <c r="J77" s="4" t="s">
        <v>26</v>
      </c>
      <c r="K77" s="4" t="s">
        <v>27</v>
      </c>
      <c r="L77" s="4" t="s">
        <v>28</v>
      </c>
      <c r="M77" s="4" t="s">
        <v>29</v>
      </c>
      <c r="N77" s="4" t="s">
        <v>30</v>
      </c>
      <c r="O77" s="4" t="s">
        <v>31</v>
      </c>
      <c r="P77" s="4" t="s">
        <v>32</v>
      </c>
    </row>
    <row r="78" spans="1:16" x14ac:dyDescent="0.3">
      <c r="A78" s="8" t="s">
        <v>13</v>
      </c>
      <c r="B78" s="8" t="s">
        <v>81</v>
      </c>
      <c r="C78" s="2">
        <v>-6.18556701030928E-2</v>
      </c>
      <c r="D78" s="2">
        <v>-2.3127199597787799E-2</v>
      </c>
      <c r="E78" s="2">
        <v>-5.88192044702595E-4</v>
      </c>
      <c r="F78" s="2">
        <v>8.6073714411829608E-3</v>
      </c>
      <c r="G78" s="2">
        <v>8.3150984682713296E-3</v>
      </c>
      <c r="H78" s="2">
        <v>7.1686921296296294E-2</v>
      </c>
      <c r="I78" s="2">
        <v>6.09517381032737E-2</v>
      </c>
      <c r="J78" s="2">
        <v>5.7895406540272303E-2</v>
      </c>
      <c r="K78" s="2">
        <v>9.7847005051720004E-2</v>
      </c>
      <c r="L78" s="2">
        <v>6.8638729115310895E-2</v>
      </c>
      <c r="M78" s="2">
        <v>8.2376460939101906E-2</v>
      </c>
      <c r="N78" s="2">
        <v>6.8387402320625207E-2</v>
      </c>
      <c r="O78" s="3">
        <v>0.356687515034881</v>
      </c>
      <c r="P78" s="3">
        <v>0.658628042055731</v>
      </c>
    </row>
    <row r="79" spans="1:16" x14ac:dyDescent="0.3">
      <c r="A79" s="8" t="s">
        <v>13</v>
      </c>
      <c r="B79" s="8" t="s">
        <v>82</v>
      </c>
      <c r="C79" s="2">
        <v>-2.0496224379719499E-2</v>
      </c>
      <c r="D79" s="2">
        <v>2.7533039647577098E-3</v>
      </c>
      <c r="E79" s="2">
        <v>5.4365733113673799E-2</v>
      </c>
      <c r="F79" s="2">
        <v>0.11510416666666699</v>
      </c>
      <c r="G79" s="2">
        <v>0.102755721625409</v>
      </c>
      <c r="H79" s="2">
        <v>0.18975010588733601</v>
      </c>
      <c r="I79" s="2">
        <v>0.17871128515485901</v>
      </c>
      <c r="J79" s="2">
        <v>0.18272425249169399</v>
      </c>
      <c r="K79" s="2">
        <v>0.153983656792646</v>
      </c>
      <c r="L79" s="2">
        <v>0.123478645718079</v>
      </c>
      <c r="M79" s="2">
        <v>0.118573961000591</v>
      </c>
      <c r="N79" s="2">
        <v>8.9804543053354502E-2</v>
      </c>
      <c r="O79" s="3">
        <v>0.580439223697651</v>
      </c>
      <c r="P79" s="3">
        <v>2.39868204283361</v>
      </c>
    </row>
    <row r="80" spans="1:16" x14ac:dyDescent="0.3">
      <c r="A80" s="8" t="s">
        <v>13</v>
      </c>
      <c r="B80" s="8" t="s">
        <v>83</v>
      </c>
      <c r="C80" s="2">
        <v>1.87617260787993E-2</v>
      </c>
      <c r="D80" s="2">
        <v>4.2971147943523601E-2</v>
      </c>
      <c r="E80" s="2">
        <v>7.4749852854620394E-2</v>
      </c>
      <c r="F80" s="2">
        <v>1.5881708652793002E-2</v>
      </c>
      <c r="G80" s="2">
        <v>-1.18598382749326E-2</v>
      </c>
      <c r="H80" s="2">
        <v>7.5286415711947594E-2</v>
      </c>
      <c r="I80" s="2">
        <v>4.5662100456621002E-2</v>
      </c>
      <c r="J80" s="2">
        <v>3.6875303250849097E-2</v>
      </c>
      <c r="K80" s="2">
        <v>5.1941974730931199E-2</v>
      </c>
      <c r="L80" s="2">
        <v>4.18149466192171E-2</v>
      </c>
      <c r="M80" s="2">
        <v>7.7284372331340695E-2</v>
      </c>
      <c r="N80" s="2">
        <v>4.32025366627031E-2</v>
      </c>
      <c r="O80" s="3">
        <v>0.231633130556855</v>
      </c>
      <c r="P80" s="3">
        <v>0.54914655679811697</v>
      </c>
    </row>
    <row r="81" spans="1:16" x14ac:dyDescent="0.3">
      <c r="A81" s="8" t="s">
        <v>13</v>
      </c>
      <c r="B81" s="8" t="s">
        <v>84</v>
      </c>
      <c r="C81" s="2">
        <v>3.0561663747158099E-3</v>
      </c>
      <c r="D81" s="2">
        <v>3.0319919741388899E-2</v>
      </c>
      <c r="E81" s="2">
        <v>1.5399040715496399E-2</v>
      </c>
      <c r="F81" s="2">
        <v>2.0244352891035699E-3</v>
      </c>
      <c r="G81" s="2">
        <v>-8.0813809236876602E-3</v>
      </c>
      <c r="H81" s="2">
        <v>1.2685367160979099E-2</v>
      </c>
      <c r="I81" s="2">
        <v>1.27028934368384E-3</v>
      </c>
      <c r="J81" s="2">
        <v>4.5813363405695001E-4</v>
      </c>
      <c r="K81" s="2">
        <v>2.4657437739969701E-3</v>
      </c>
      <c r="L81" s="2">
        <v>-9.7684388067043795E-3</v>
      </c>
      <c r="M81" s="2">
        <v>-3.2291260068840698E-3</v>
      </c>
      <c r="N81" s="2">
        <v>5.8383766464934102E-3</v>
      </c>
      <c r="O81" s="3">
        <v>-4.7553629927084397E-3</v>
      </c>
      <c r="P81" s="3">
        <v>1.8933246781348001E-2</v>
      </c>
    </row>
    <row r="82" spans="1:16" x14ac:dyDescent="0.3">
      <c r="A82" s="8" t="s">
        <v>13</v>
      </c>
      <c r="B82" s="8" t="s">
        <v>17</v>
      </c>
      <c r="C82" s="2">
        <v>2.3795359904818601E-3</v>
      </c>
      <c r="D82" s="2">
        <v>1.8991097922848699E-2</v>
      </c>
      <c r="E82" s="2">
        <v>5.8823529411764698E-2</v>
      </c>
      <c r="F82" s="2">
        <v>6.6556655665566594E-2</v>
      </c>
      <c r="G82" s="2">
        <v>4.9510056730273297E-2</v>
      </c>
      <c r="H82" s="2">
        <v>9.8771498771498795E-2</v>
      </c>
      <c r="I82" s="2">
        <v>0.10152057245080499</v>
      </c>
      <c r="J82" s="2">
        <v>0.120990661794559</v>
      </c>
      <c r="K82" s="2">
        <v>0.171314741035857</v>
      </c>
      <c r="L82" s="2">
        <v>0.17625231910946201</v>
      </c>
      <c r="M82" s="2">
        <v>0.14511041009463699</v>
      </c>
      <c r="N82" s="2">
        <v>8.7695133149678597E-2</v>
      </c>
      <c r="O82" s="3">
        <v>0.71604491126403502</v>
      </c>
      <c r="P82" s="3">
        <v>1.75946418171229</v>
      </c>
    </row>
    <row r="83" spans="1:16" x14ac:dyDescent="0.3">
      <c r="A83" s="8" t="s">
        <v>13</v>
      </c>
      <c r="B83" s="8" t="s">
        <v>85</v>
      </c>
      <c r="C83" s="2">
        <v>-8.5983921705697297E-2</v>
      </c>
      <c r="D83" s="2">
        <v>-6.8451242829827896E-2</v>
      </c>
      <c r="E83" s="2">
        <v>-0.103858784893268</v>
      </c>
      <c r="F83" s="2">
        <v>-0.101236830050389</v>
      </c>
      <c r="G83" s="2">
        <v>-4.1284403669724801E-2</v>
      </c>
      <c r="H83" s="2">
        <v>1.8607123870281801E-2</v>
      </c>
      <c r="I83" s="2">
        <v>3.3924843423799603E-2</v>
      </c>
      <c r="J83" s="2">
        <v>4.8460373548712798E-2</v>
      </c>
      <c r="K83" s="2">
        <v>4.33317284545017E-2</v>
      </c>
      <c r="L83" s="2">
        <v>-1.01522842639594E-2</v>
      </c>
      <c r="M83" s="2">
        <v>4.6153846153846198E-2</v>
      </c>
      <c r="N83" s="2">
        <v>4.9019607843137303E-2</v>
      </c>
      <c r="O83" s="3">
        <v>0.133365430909966</v>
      </c>
      <c r="P83" s="3">
        <v>-3.3661740558292297E-2</v>
      </c>
    </row>
    <row r="84" spans="1:16" x14ac:dyDescent="0.3">
      <c r="A84" s="8" t="s">
        <v>14</v>
      </c>
      <c r="B84" s="8" t="s">
        <v>81</v>
      </c>
      <c r="C84" s="2">
        <v>-0.27722772277227697</v>
      </c>
      <c r="D84" s="2">
        <v>-0.164383561643836</v>
      </c>
      <c r="E84" s="2">
        <v>-0.13114754098360701</v>
      </c>
      <c r="F84" s="2">
        <v>0.339622641509434</v>
      </c>
      <c r="G84" s="2">
        <v>0.140845070422535</v>
      </c>
      <c r="H84" s="2">
        <v>-1.2345679012345699E-2</v>
      </c>
      <c r="I84" s="2">
        <v>0.47499999999999998</v>
      </c>
      <c r="J84" s="2">
        <v>0.43220338983050799</v>
      </c>
      <c r="K84" s="2">
        <v>9.4674556213017694E-2</v>
      </c>
      <c r="L84" s="2">
        <v>0.151351351351351</v>
      </c>
      <c r="M84" s="2">
        <v>-0.10328638497652599</v>
      </c>
      <c r="N84" s="2">
        <v>0.43455497382198999</v>
      </c>
      <c r="O84" s="3">
        <v>0.62130177514792895</v>
      </c>
      <c r="P84" s="3">
        <v>3.4918032786885198</v>
      </c>
    </row>
    <row r="85" spans="1:16" x14ac:dyDescent="0.3">
      <c r="A85" s="8" t="s">
        <v>14</v>
      </c>
      <c r="B85" s="8" t="s">
        <v>82</v>
      </c>
      <c r="C85" s="2">
        <v>0</v>
      </c>
      <c r="D85" s="2">
        <v>-0.17647058823529399</v>
      </c>
      <c r="E85" s="2">
        <v>-0.28571428571428598</v>
      </c>
      <c r="F85" s="2">
        <v>0.4</v>
      </c>
      <c r="G85" s="2">
        <v>0.28571428571428598</v>
      </c>
      <c r="H85" s="2">
        <v>0.16666666666666699</v>
      </c>
      <c r="I85" s="2">
        <v>0.52380952380952395</v>
      </c>
      <c r="J85" s="2">
        <v>0.5625</v>
      </c>
      <c r="K85" s="2">
        <v>0.18</v>
      </c>
      <c r="L85" s="2">
        <v>0.169491525423729</v>
      </c>
      <c r="M85" s="2">
        <v>0.115942028985507</v>
      </c>
      <c r="N85" s="2">
        <v>0.67532467532467499</v>
      </c>
      <c r="O85" s="3">
        <v>1.58</v>
      </c>
      <c r="P85" s="3">
        <v>8.21428571428571</v>
      </c>
    </row>
    <row r="86" spans="1:16" x14ac:dyDescent="0.3">
      <c r="A86" s="8" t="s">
        <v>14</v>
      </c>
      <c r="B86" s="8" t="s">
        <v>83</v>
      </c>
      <c r="C86" s="2">
        <v>0.133333333333333</v>
      </c>
      <c r="D86" s="2">
        <v>-5.8823529411764698E-2</v>
      </c>
      <c r="E86" s="2">
        <v>0.1875</v>
      </c>
      <c r="F86" s="2">
        <v>0.21052631578947401</v>
      </c>
      <c r="G86" s="2">
        <v>-8.6956521739130405E-2</v>
      </c>
      <c r="H86" s="2">
        <v>-4.7619047619047603E-2</v>
      </c>
      <c r="I86" s="2">
        <v>0.3</v>
      </c>
      <c r="J86" s="2">
        <v>0.115384615384615</v>
      </c>
      <c r="K86" s="2">
        <v>0</v>
      </c>
      <c r="L86" s="2">
        <v>6.8965517241379296E-2</v>
      </c>
      <c r="M86" s="2">
        <v>-3.2258064516128997E-2</v>
      </c>
      <c r="N86" s="2">
        <v>0.43333333333333302</v>
      </c>
      <c r="O86" s="3">
        <v>0.48275862068965503</v>
      </c>
      <c r="P86" s="3">
        <v>1.6875</v>
      </c>
    </row>
    <row r="87" spans="1:16" x14ac:dyDescent="0.3">
      <c r="A87" s="8" t="s">
        <v>14</v>
      </c>
      <c r="B87" s="8" t="s">
        <v>84</v>
      </c>
      <c r="C87" s="2">
        <v>7.3924731182795703E-3</v>
      </c>
      <c r="D87" s="2">
        <v>4.0026684456304203E-2</v>
      </c>
      <c r="E87" s="2">
        <v>1.28287363694676E-3</v>
      </c>
      <c r="F87" s="2">
        <v>9.6092248558616294E-3</v>
      </c>
      <c r="G87" s="2">
        <v>1.3324873096446701E-2</v>
      </c>
      <c r="H87" s="2">
        <v>6.8879148403256096E-3</v>
      </c>
      <c r="I87" s="2">
        <v>3.0472636815920402E-2</v>
      </c>
      <c r="J87" s="2">
        <v>-4.7073023536511799E-2</v>
      </c>
      <c r="K87" s="2">
        <v>-5.0664977834072198E-3</v>
      </c>
      <c r="L87" s="2">
        <v>-2.22788033099936E-2</v>
      </c>
      <c r="M87" s="2">
        <v>-5.2083333333333296E-3</v>
      </c>
      <c r="N87" s="2">
        <v>3.3376963350785299E-2</v>
      </c>
      <c r="O87" s="3">
        <v>0</v>
      </c>
      <c r="P87" s="3">
        <v>1.2828736369467599E-2</v>
      </c>
    </row>
    <row r="88" spans="1:16" x14ac:dyDescent="0.3">
      <c r="A88" s="8" t="s">
        <v>14</v>
      </c>
      <c r="B88" s="8" t="s">
        <v>17</v>
      </c>
      <c r="C88" s="2">
        <v>-3.4482758620689703E-2</v>
      </c>
      <c r="D88" s="2">
        <v>-3.5714285714285698E-2</v>
      </c>
      <c r="E88" s="2">
        <v>0</v>
      </c>
      <c r="F88" s="2">
        <v>-0.11111111111111099</v>
      </c>
      <c r="G88" s="2">
        <v>0.33333333333333298</v>
      </c>
      <c r="H88" s="2">
        <v>3.125E-2</v>
      </c>
      <c r="I88" s="2">
        <v>-0.15151515151515199</v>
      </c>
      <c r="J88" s="2">
        <v>0.64285714285714302</v>
      </c>
      <c r="K88" s="2">
        <v>-6.5217391304347797E-2</v>
      </c>
      <c r="L88" s="2">
        <v>0.25581395348837199</v>
      </c>
      <c r="M88" s="2">
        <v>-0.16666666666666699</v>
      </c>
      <c r="N88" s="2">
        <v>0.51111111111111096</v>
      </c>
      <c r="O88" s="3">
        <v>0.47826086956521702</v>
      </c>
      <c r="P88" s="3">
        <v>1.5185185185185199</v>
      </c>
    </row>
    <row r="89" spans="1:16" x14ac:dyDescent="0.3">
      <c r="A89" s="8" t="s">
        <v>14</v>
      </c>
      <c r="B89" s="8" t="s">
        <v>85</v>
      </c>
      <c r="C89" s="2">
        <v>-0.28235294117647097</v>
      </c>
      <c r="D89" s="2">
        <v>-0.27868852459016402</v>
      </c>
      <c r="E89" s="2">
        <v>-0.27272727272727298</v>
      </c>
      <c r="F89" s="2">
        <v>-0.25</v>
      </c>
      <c r="G89" s="2">
        <v>-0.125</v>
      </c>
      <c r="H89" s="2">
        <v>-4.7619047619047603E-2</v>
      </c>
      <c r="I89" s="2">
        <v>-0.05</v>
      </c>
      <c r="J89" s="2">
        <v>0.47368421052631599</v>
      </c>
      <c r="K89" s="2">
        <v>-0.107142857142857</v>
      </c>
      <c r="L89" s="2">
        <v>-0.08</v>
      </c>
      <c r="M89" s="2">
        <v>4.3478260869565202E-2</v>
      </c>
      <c r="N89" s="2">
        <v>0.875</v>
      </c>
      <c r="O89" s="3">
        <v>0.60714285714285698</v>
      </c>
      <c r="P89" s="3">
        <v>2.27272727272727E-2</v>
      </c>
    </row>
    <row r="90" spans="1:16" x14ac:dyDescent="0.3">
      <c r="A90" s="8" t="s">
        <v>15</v>
      </c>
      <c r="B90" s="8" t="s">
        <v>81</v>
      </c>
      <c r="C90" s="2">
        <v>-9.1205211726384405E-2</v>
      </c>
      <c r="D90" s="2">
        <v>-2.3894862604540001E-2</v>
      </c>
      <c r="E90" s="2">
        <v>8.5679314565483503E-3</v>
      </c>
      <c r="F90" s="2">
        <v>8.4951456310679609E-3</v>
      </c>
      <c r="G90" s="2">
        <v>-7.2202166064981907E-2</v>
      </c>
      <c r="H90" s="2">
        <v>3.8910505836575897E-2</v>
      </c>
      <c r="I90" s="2">
        <v>3.8701622971285897E-2</v>
      </c>
      <c r="J90" s="2">
        <v>0.10697115384615399</v>
      </c>
      <c r="K90" s="2">
        <v>4.4516829533116198E-2</v>
      </c>
      <c r="L90" s="2">
        <v>0.116424116424116</v>
      </c>
      <c r="M90" s="2">
        <v>1.2104283054003699E-2</v>
      </c>
      <c r="N90" s="2">
        <v>0.22631094756209799</v>
      </c>
      <c r="O90" s="3">
        <v>0.44733984799131399</v>
      </c>
      <c r="P90" s="3">
        <v>0.63157894736842102</v>
      </c>
    </row>
    <row r="91" spans="1:16" x14ac:dyDescent="0.3">
      <c r="A91" s="8" t="s">
        <v>15</v>
      </c>
      <c r="B91" s="8" t="s">
        <v>82</v>
      </c>
      <c r="C91" s="2">
        <v>9.2436974789915999E-2</v>
      </c>
      <c r="D91" s="2">
        <v>-3.8461538461538498E-2</v>
      </c>
      <c r="E91" s="2">
        <v>-0.20799999999999999</v>
      </c>
      <c r="F91" s="2">
        <v>-1.01010101010101E-2</v>
      </c>
      <c r="G91" s="2">
        <v>3.06122448979592E-2</v>
      </c>
      <c r="H91" s="2">
        <v>1.9801980198019799E-2</v>
      </c>
      <c r="I91" s="2">
        <v>0.27184466019417503</v>
      </c>
      <c r="J91" s="2">
        <v>0.16793893129771001</v>
      </c>
      <c r="K91" s="2">
        <v>0.20915032679738599</v>
      </c>
      <c r="L91" s="2">
        <v>0.232432432432432</v>
      </c>
      <c r="M91" s="2">
        <v>0.16666666666666699</v>
      </c>
      <c r="N91" s="2">
        <v>0.30451127819548901</v>
      </c>
      <c r="O91" s="3">
        <v>1.26797385620915</v>
      </c>
      <c r="P91" s="3">
        <v>1.776</v>
      </c>
    </row>
    <row r="92" spans="1:16" x14ac:dyDescent="0.3">
      <c r="A92" s="8" t="s">
        <v>15</v>
      </c>
      <c r="B92" s="8" t="s">
        <v>83</v>
      </c>
      <c r="C92" s="2">
        <v>0.13978494623655899</v>
      </c>
      <c r="D92" s="2">
        <v>0.20754716981132099</v>
      </c>
      <c r="E92" s="2">
        <v>9.375E-2</v>
      </c>
      <c r="F92" s="2">
        <v>-2.1428571428571401E-2</v>
      </c>
      <c r="G92" s="2">
        <v>-2.18978102189781E-2</v>
      </c>
      <c r="H92" s="2">
        <v>0.111940298507463</v>
      </c>
      <c r="I92" s="2">
        <v>-1.34228187919463E-2</v>
      </c>
      <c r="J92" s="2">
        <v>0.23129251700680301</v>
      </c>
      <c r="K92" s="2">
        <v>0.110497237569061</v>
      </c>
      <c r="L92" s="2">
        <v>7.4626865671641798E-2</v>
      </c>
      <c r="M92" s="2">
        <v>-6.0185185185185203E-2</v>
      </c>
      <c r="N92" s="2">
        <v>0.12807881773398999</v>
      </c>
      <c r="O92" s="3">
        <v>0.26519337016574601</v>
      </c>
      <c r="P92" s="3">
        <v>0.7890625</v>
      </c>
    </row>
    <row r="93" spans="1:16" x14ac:dyDescent="0.3">
      <c r="A93" s="8" t="s">
        <v>15</v>
      </c>
      <c r="B93" s="8" t="s">
        <v>84</v>
      </c>
      <c r="C93" s="2">
        <v>4.2775169535732897E-2</v>
      </c>
      <c r="D93" s="2">
        <v>3.02651325662831E-2</v>
      </c>
      <c r="E93" s="2">
        <v>6.7977664481670298E-3</v>
      </c>
      <c r="F93" s="2">
        <v>2.9901133349409199E-2</v>
      </c>
      <c r="G93" s="2">
        <v>2.69257785062046E-2</v>
      </c>
      <c r="H93" s="2">
        <v>-2.05198358413133E-3</v>
      </c>
      <c r="I93" s="2">
        <v>6.6255426090929903E-3</v>
      </c>
      <c r="J93" s="2">
        <v>-1.49795733091239E-2</v>
      </c>
      <c r="K93" s="2">
        <v>8.2949308755760395E-3</v>
      </c>
      <c r="L93" s="2">
        <v>1.23400365630713E-2</v>
      </c>
      <c r="M93" s="2">
        <v>-2.0767494356659099E-2</v>
      </c>
      <c r="N93" s="2">
        <v>2.4896265560166001E-2</v>
      </c>
      <c r="O93" s="3">
        <v>2.4423963133640599E-2</v>
      </c>
      <c r="P93" s="3">
        <v>7.9388201019664997E-2</v>
      </c>
    </row>
    <row r="94" spans="1:16" x14ac:dyDescent="0.3">
      <c r="A94" s="8" t="s">
        <v>15</v>
      </c>
      <c r="B94" s="8" t="s">
        <v>17</v>
      </c>
      <c r="C94" s="2">
        <v>-6.6666666666666693E-2</v>
      </c>
      <c r="D94" s="2">
        <v>1.7857142857142901E-2</v>
      </c>
      <c r="E94" s="2">
        <v>8.7719298245613996E-3</v>
      </c>
      <c r="F94" s="2">
        <v>0.139130434782609</v>
      </c>
      <c r="G94" s="2">
        <v>-6.1068702290076299E-2</v>
      </c>
      <c r="H94" s="2">
        <v>7.3170731707317097E-2</v>
      </c>
      <c r="I94" s="2">
        <v>9.8484848484848495E-2</v>
      </c>
      <c r="J94" s="2">
        <v>4.8275862068965503E-2</v>
      </c>
      <c r="K94" s="2">
        <v>-6.5789473684210497E-3</v>
      </c>
      <c r="L94" s="2">
        <v>0.278145695364238</v>
      </c>
      <c r="M94" s="2">
        <v>-7.2538860103626895E-2</v>
      </c>
      <c r="N94" s="2">
        <v>0.29050279329608902</v>
      </c>
      <c r="O94" s="3">
        <v>0.51973684210526305</v>
      </c>
      <c r="P94" s="3">
        <v>1.0263157894736801</v>
      </c>
    </row>
    <row r="95" spans="1:16" x14ac:dyDescent="0.3">
      <c r="A95" s="8" t="s">
        <v>15</v>
      </c>
      <c r="B95" s="8" t="s">
        <v>85</v>
      </c>
      <c r="C95" s="2">
        <v>-0.13212435233160599</v>
      </c>
      <c r="D95" s="2">
        <v>-0.14029850746268699</v>
      </c>
      <c r="E95" s="2">
        <v>-0.211805555555556</v>
      </c>
      <c r="F95" s="2">
        <v>-0.198237885462555</v>
      </c>
      <c r="G95" s="2">
        <v>-0.120879120879121</v>
      </c>
      <c r="H95" s="2">
        <v>0.125</v>
      </c>
      <c r="I95" s="2">
        <v>-1.6666666666666701E-2</v>
      </c>
      <c r="J95" s="2">
        <v>-2.2598870056497199E-2</v>
      </c>
      <c r="K95" s="2">
        <v>4.6242774566474E-2</v>
      </c>
      <c r="L95" s="2">
        <v>-3.3149171270718203E-2</v>
      </c>
      <c r="M95" s="2">
        <v>-1.7142857142857099E-2</v>
      </c>
      <c r="N95" s="2">
        <v>0.226744186046512</v>
      </c>
      <c r="O95" s="3">
        <v>0.219653179190751</v>
      </c>
      <c r="P95" s="3">
        <v>-0.26736111111111099</v>
      </c>
    </row>
    <row r="96" spans="1:16" x14ac:dyDescent="0.3">
      <c r="A96" s="8" t="s">
        <v>16</v>
      </c>
      <c r="B96" s="8" t="s">
        <v>81</v>
      </c>
      <c r="C96" s="2">
        <v>-2.9929577464788699E-2</v>
      </c>
      <c r="D96" s="2">
        <v>-8.8929219600726001E-2</v>
      </c>
      <c r="E96" s="2">
        <v>-8.9641434262948197E-2</v>
      </c>
      <c r="F96" s="2">
        <v>-3.5010940919037198E-2</v>
      </c>
      <c r="G96" s="2">
        <v>-3.4013605442176902E-2</v>
      </c>
      <c r="H96" s="2">
        <v>8.2159624413145504E-2</v>
      </c>
      <c r="I96" s="2">
        <v>0.10412147505423</v>
      </c>
      <c r="J96" s="2">
        <v>0.10609037328094301</v>
      </c>
      <c r="K96" s="2">
        <v>0.18827708703374799</v>
      </c>
      <c r="L96" s="2">
        <v>7.3243647234678605E-2</v>
      </c>
      <c r="M96" s="2">
        <v>0.104456824512535</v>
      </c>
      <c r="N96" s="2">
        <v>-5.0441361916771801E-2</v>
      </c>
      <c r="O96" s="3">
        <v>0.33747779751332102</v>
      </c>
      <c r="P96" s="3">
        <v>0.5</v>
      </c>
    </row>
    <row r="97" spans="1:16" x14ac:dyDescent="0.3">
      <c r="A97" s="8" t="s">
        <v>16</v>
      </c>
      <c r="B97" s="8" t="s">
        <v>82</v>
      </c>
      <c r="C97" s="2">
        <v>-3.0769230769230799E-2</v>
      </c>
      <c r="D97" s="2">
        <v>-7.9365079365079402E-2</v>
      </c>
      <c r="E97" s="2">
        <v>3.4482758620689703E-2</v>
      </c>
      <c r="F97" s="2">
        <v>-0.15</v>
      </c>
      <c r="G97" s="2">
        <v>5.8823529411764698E-2</v>
      </c>
      <c r="H97" s="2">
        <v>0.16666666666666699</v>
      </c>
      <c r="I97" s="2">
        <v>0.46031746031746001</v>
      </c>
      <c r="J97" s="2">
        <v>0.467391304347826</v>
      </c>
      <c r="K97" s="2">
        <v>0.36296296296296299</v>
      </c>
      <c r="L97" s="2">
        <v>3.2608695652173898E-2</v>
      </c>
      <c r="M97" s="2">
        <v>5.2631578947368397E-2</v>
      </c>
      <c r="N97" s="2">
        <v>0.06</v>
      </c>
      <c r="O97" s="3">
        <v>0.57037037037036997</v>
      </c>
      <c r="P97" s="3">
        <v>2.6551724137931001</v>
      </c>
    </row>
    <row r="98" spans="1:16" x14ac:dyDescent="0.3">
      <c r="A98" s="8" t="s">
        <v>16</v>
      </c>
      <c r="B98" s="8" t="s">
        <v>83</v>
      </c>
      <c r="C98" s="2">
        <v>0.29824561403508798</v>
      </c>
      <c r="D98" s="2">
        <v>4.0540540540540501E-2</v>
      </c>
      <c r="E98" s="2">
        <v>-6.4935064935064901E-2</v>
      </c>
      <c r="F98" s="2">
        <v>-9.7222222222222196E-2</v>
      </c>
      <c r="G98" s="2">
        <v>9.2307692307692299E-2</v>
      </c>
      <c r="H98" s="2">
        <v>0.12676056338028199</v>
      </c>
      <c r="I98" s="2">
        <v>3.7499999999999999E-2</v>
      </c>
      <c r="J98" s="2">
        <v>0.180722891566265</v>
      </c>
      <c r="K98" s="2">
        <v>0.122448979591837</v>
      </c>
      <c r="L98" s="2">
        <v>-9.0909090909090905E-3</v>
      </c>
      <c r="M98" s="2">
        <v>1.8348623853211E-2</v>
      </c>
      <c r="N98" s="2">
        <v>7.2072072072072099E-2</v>
      </c>
      <c r="O98" s="3">
        <v>0.214285714285714</v>
      </c>
      <c r="P98" s="3">
        <v>0.54545454545454497</v>
      </c>
    </row>
    <row r="99" spans="1:16" x14ac:dyDescent="0.3">
      <c r="A99" s="8" t="s">
        <v>16</v>
      </c>
      <c r="B99" s="8" t="s">
        <v>84</v>
      </c>
      <c r="C99" s="2">
        <v>4.4117647058823498E-2</v>
      </c>
      <c r="D99" s="2">
        <v>2.5608194622279101E-2</v>
      </c>
      <c r="E99" s="2">
        <v>1.5605493133583E-2</v>
      </c>
      <c r="F99" s="2">
        <v>1.4751075599262401E-2</v>
      </c>
      <c r="G99" s="2">
        <v>2.9073288915808598E-2</v>
      </c>
      <c r="H99" s="2">
        <v>1.47145379635079E-2</v>
      </c>
      <c r="I99" s="2">
        <v>2.2041763341067298E-2</v>
      </c>
      <c r="J99" s="2">
        <v>-5.6753688989784302E-4</v>
      </c>
      <c r="K99" s="2">
        <v>1.13571834185122E-3</v>
      </c>
      <c r="L99" s="2">
        <v>2.32558139534884E-2</v>
      </c>
      <c r="M99" s="2">
        <v>4.490022172949E-2</v>
      </c>
      <c r="N99" s="2">
        <v>2.3872679045092798E-2</v>
      </c>
      <c r="O99" s="3">
        <v>9.5968199886428199E-2</v>
      </c>
      <c r="P99" s="3">
        <v>0.20474406991260899</v>
      </c>
    </row>
    <row r="100" spans="1:16" x14ac:dyDescent="0.3">
      <c r="A100" s="8" t="s">
        <v>16</v>
      </c>
      <c r="B100" s="8" t="s">
        <v>17</v>
      </c>
      <c r="C100" s="2">
        <v>-5.0632911392405097E-2</v>
      </c>
      <c r="D100" s="2">
        <v>0.10666666666666701</v>
      </c>
      <c r="E100" s="2">
        <v>-6.02409638554217E-2</v>
      </c>
      <c r="F100" s="2">
        <v>2.5641025641025599E-2</v>
      </c>
      <c r="G100" s="2">
        <v>3.7499999999999999E-2</v>
      </c>
      <c r="H100" s="2">
        <v>0.108433734939759</v>
      </c>
      <c r="I100" s="2">
        <v>2.1739130434782601E-2</v>
      </c>
      <c r="J100" s="2">
        <v>0.51063829787234005</v>
      </c>
      <c r="K100" s="2">
        <v>0.21126760563380301</v>
      </c>
      <c r="L100" s="2">
        <v>0.122093023255814</v>
      </c>
      <c r="M100" s="2">
        <v>0.20207253886010401</v>
      </c>
      <c r="N100" s="2">
        <v>2.5862068965517199E-2</v>
      </c>
      <c r="O100" s="3">
        <v>0.676056338028169</v>
      </c>
      <c r="P100" s="3">
        <v>1.86746987951807</v>
      </c>
    </row>
    <row r="101" spans="1:16" x14ac:dyDescent="0.3">
      <c r="A101" s="8" t="s">
        <v>16</v>
      </c>
      <c r="B101" s="8" t="s">
        <v>85</v>
      </c>
      <c r="C101" s="2">
        <v>-0.125</v>
      </c>
      <c r="D101" s="2">
        <v>-0.18012422360248401</v>
      </c>
      <c r="E101" s="2">
        <v>-0.189393939393939</v>
      </c>
      <c r="F101" s="2">
        <v>-0.177570093457944</v>
      </c>
      <c r="G101" s="2">
        <v>-5.6818181818181802E-2</v>
      </c>
      <c r="H101" s="2">
        <v>0.108433734939759</v>
      </c>
      <c r="I101" s="2">
        <v>4.3478260869565202E-2</v>
      </c>
      <c r="J101" s="2">
        <v>9.375E-2</v>
      </c>
      <c r="K101" s="2">
        <v>0.133333333333333</v>
      </c>
      <c r="L101" s="2">
        <v>1.6806722689075598E-2</v>
      </c>
      <c r="M101" s="2">
        <v>4.9586776859504099E-2</v>
      </c>
      <c r="N101" s="2">
        <v>-0.110236220472441</v>
      </c>
      <c r="O101" s="3">
        <v>7.6190476190476197E-2</v>
      </c>
      <c r="P101" s="3">
        <v>-0.14393939393939401</v>
      </c>
    </row>
    <row r="102" spans="1:16" x14ac:dyDescent="0.3">
      <c r="A102" s="8" t="s">
        <v>17</v>
      </c>
      <c r="B102" s="8" t="s">
        <v>81</v>
      </c>
      <c r="C102" s="2">
        <v>-0.56000000000000005</v>
      </c>
      <c r="D102" s="2">
        <v>-0.18181818181818199</v>
      </c>
      <c r="E102" s="2">
        <v>0.77777777777777801</v>
      </c>
      <c r="F102" s="2">
        <v>-0.25</v>
      </c>
      <c r="G102" s="2">
        <v>8.3333333333333301E-2</v>
      </c>
      <c r="H102" s="2">
        <v>0.30769230769230799</v>
      </c>
      <c r="I102" s="2">
        <v>0.11764705882352899</v>
      </c>
      <c r="J102" s="2">
        <v>-5.2631578947368397E-2</v>
      </c>
      <c r="K102" s="2">
        <v>0.22222222222222199</v>
      </c>
      <c r="L102" s="2">
        <v>4.5454545454545497E-2</v>
      </c>
      <c r="M102" s="2">
        <v>-0.217391304347826</v>
      </c>
      <c r="N102" s="2">
        <v>0.5</v>
      </c>
      <c r="O102" s="3">
        <v>0.5</v>
      </c>
      <c r="P102" s="3">
        <v>2</v>
      </c>
    </row>
    <row r="103" spans="1:16" x14ac:dyDescent="0.3">
      <c r="A103" s="8" t="s">
        <v>17</v>
      </c>
      <c r="B103" s="8" t="s">
        <v>82</v>
      </c>
      <c r="C103" s="2">
        <v>0</v>
      </c>
      <c r="D103" s="2">
        <v>0.25</v>
      </c>
      <c r="E103" s="2">
        <v>-0.6</v>
      </c>
      <c r="F103" s="2">
        <v>0</v>
      </c>
      <c r="G103" s="2">
        <v>0.5</v>
      </c>
      <c r="H103" s="2">
        <v>0.33333333333333298</v>
      </c>
      <c r="I103" s="2">
        <v>-0.25</v>
      </c>
      <c r="J103" s="2">
        <v>0.33333333333333298</v>
      </c>
      <c r="K103" s="2">
        <v>0.25</v>
      </c>
      <c r="L103" s="2">
        <v>0.6</v>
      </c>
      <c r="M103" s="2">
        <v>-0.125</v>
      </c>
      <c r="N103" s="2">
        <v>1.1428571428571399</v>
      </c>
      <c r="O103" s="3">
        <v>2.75</v>
      </c>
      <c r="P103" s="3">
        <v>2</v>
      </c>
    </row>
    <row r="104" spans="1:16" x14ac:dyDescent="0.3">
      <c r="A104" s="8" t="s">
        <v>17</v>
      </c>
      <c r="B104" s="8" t="s">
        <v>83</v>
      </c>
      <c r="C104" s="2">
        <v>0</v>
      </c>
      <c r="D104" s="2">
        <v>0</v>
      </c>
      <c r="E104" s="2">
        <v>2</v>
      </c>
      <c r="F104" s="2">
        <v>0</v>
      </c>
      <c r="G104" s="2">
        <v>-0.66666666666666696</v>
      </c>
      <c r="H104" s="2">
        <v>2</v>
      </c>
      <c r="I104" s="2">
        <v>-0.33333333333333298</v>
      </c>
      <c r="J104" s="2">
        <v>0.5</v>
      </c>
      <c r="K104" s="2">
        <v>0.33333333333333298</v>
      </c>
      <c r="L104" s="2">
        <v>0.75</v>
      </c>
      <c r="M104" s="2">
        <v>-0.14285714285714299</v>
      </c>
      <c r="N104" s="2">
        <v>0.5</v>
      </c>
      <c r="O104" s="3">
        <v>2</v>
      </c>
      <c r="P104" s="3">
        <v>8</v>
      </c>
    </row>
    <row r="105" spans="1:16" x14ac:dyDescent="0.3">
      <c r="A105" s="8" t="s">
        <v>17</v>
      </c>
      <c r="B105" s="8" t="s">
        <v>84</v>
      </c>
      <c r="C105" s="2">
        <v>-0.19642857142857101</v>
      </c>
      <c r="D105" s="2">
        <v>0.133333333333333</v>
      </c>
      <c r="E105" s="2">
        <v>-0.17647058823529399</v>
      </c>
      <c r="F105" s="2">
        <v>0.26190476190476197</v>
      </c>
      <c r="G105" s="2">
        <v>-0.113207547169811</v>
      </c>
      <c r="H105" s="2">
        <v>-4.2553191489361701E-2</v>
      </c>
      <c r="I105" s="2">
        <v>4.4444444444444398E-2</v>
      </c>
      <c r="J105" s="2">
        <v>0.23404255319148901</v>
      </c>
      <c r="K105" s="2">
        <v>-5.1724137931034503E-2</v>
      </c>
      <c r="L105" s="2">
        <v>1.8181818181818198E-2</v>
      </c>
      <c r="M105" s="2">
        <v>0.214285714285714</v>
      </c>
      <c r="N105" s="2">
        <v>0.220588235294118</v>
      </c>
      <c r="O105" s="3">
        <v>0.431034482758621</v>
      </c>
      <c r="P105" s="3">
        <v>0.62745098039215697</v>
      </c>
    </row>
    <row r="106" spans="1:16" x14ac:dyDescent="0.3">
      <c r="A106" s="8" t="s">
        <v>17</v>
      </c>
      <c r="B106" s="8" t="s">
        <v>17</v>
      </c>
      <c r="C106" s="2">
        <v>1.5</v>
      </c>
      <c r="D106" s="2">
        <v>0.2</v>
      </c>
      <c r="E106" s="2">
        <v>-0.83333333333333304</v>
      </c>
      <c r="F106" s="2">
        <v>0</v>
      </c>
      <c r="G106" s="2">
        <v>-1</v>
      </c>
      <c r="H106" s="2">
        <v>0</v>
      </c>
      <c r="I106" s="2">
        <v>0.33333333333333298</v>
      </c>
      <c r="J106" s="2">
        <v>-0.5</v>
      </c>
      <c r="K106" s="2">
        <v>2</v>
      </c>
      <c r="L106" s="2">
        <v>-0.33333333333333298</v>
      </c>
      <c r="M106" s="2">
        <v>-0.25</v>
      </c>
      <c r="N106" s="2">
        <v>1.6666666666666701</v>
      </c>
      <c r="O106" s="3">
        <v>3</v>
      </c>
      <c r="P106" s="3">
        <v>0.33333333333333298</v>
      </c>
    </row>
    <row r="107" spans="1:16" x14ac:dyDescent="0.3">
      <c r="A107" s="8" t="s">
        <v>17</v>
      </c>
      <c r="B107" s="8" t="s">
        <v>85</v>
      </c>
      <c r="C107" s="2">
        <v>0</v>
      </c>
      <c r="D107" s="2">
        <v>-0.8</v>
      </c>
      <c r="E107" s="2">
        <v>-1</v>
      </c>
      <c r="F107" s="2">
        <v>0</v>
      </c>
      <c r="G107" s="2">
        <v>6</v>
      </c>
      <c r="H107" s="2">
        <v>-0.28571428571428598</v>
      </c>
      <c r="I107" s="2">
        <v>-0.4</v>
      </c>
      <c r="J107" s="2">
        <v>0</v>
      </c>
      <c r="K107" s="2">
        <v>0</v>
      </c>
      <c r="L107" s="2">
        <v>-0.33333333333333298</v>
      </c>
      <c r="M107" s="2">
        <v>0.5</v>
      </c>
      <c r="N107" s="2">
        <v>0</v>
      </c>
      <c r="O107" s="3">
        <v>0</v>
      </c>
      <c r="P107" s="3">
        <v>2</v>
      </c>
    </row>
    <row r="108" spans="1:16" x14ac:dyDescent="0.3">
      <c r="A108" s="11" t="s">
        <v>18</v>
      </c>
      <c r="B108" s="11" t="s">
        <v>18</v>
      </c>
      <c r="C108" s="3">
        <v>-1.79244647906288E-2</v>
      </c>
      <c r="D108" s="3">
        <v>8.4145944371133308E-3</v>
      </c>
      <c r="E108" s="3">
        <v>6.3390095510009901E-3</v>
      </c>
      <c r="F108" s="3">
        <v>7.3461116271215099E-3</v>
      </c>
      <c r="G108" s="3">
        <v>3.3696563285834E-3</v>
      </c>
      <c r="H108" s="3">
        <v>3.9247464536933403E-2</v>
      </c>
      <c r="I108" s="3">
        <v>3.4437299035369802E-2</v>
      </c>
      <c r="J108" s="3">
        <v>3.5420098846787498E-2</v>
      </c>
      <c r="K108" s="3">
        <v>5.0149352306329803E-2</v>
      </c>
      <c r="L108" s="3">
        <v>3.67628140990824E-2</v>
      </c>
      <c r="M108" s="3">
        <v>4.2269832078749299E-2</v>
      </c>
      <c r="N108" s="3">
        <v>4.72354497354497E-2</v>
      </c>
      <c r="O108" s="3">
        <v>0.18837903964215499</v>
      </c>
      <c r="P108" s="3">
        <v>0.345484517861392</v>
      </c>
    </row>
    <row r="109" spans="1:16" x14ac:dyDescent="0.3">
      <c r="A109" s="15"/>
      <c r="B109" s="15"/>
    </row>
    <row r="110" spans="1:16" x14ac:dyDescent="0.3">
      <c r="A110" s="13" t="s">
        <v>42</v>
      </c>
      <c r="B110" s="15"/>
    </row>
    <row r="111" spans="1:16" x14ac:dyDescent="0.3">
      <c r="A111" s="14" t="s">
        <v>43</v>
      </c>
      <c r="B111" s="15"/>
    </row>
    <row r="112" spans="1:16" x14ac:dyDescent="0.3">
      <c r="A112" s="14" t="s">
        <v>44</v>
      </c>
      <c r="B112" s="15"/>
    </row>
    <row r="113" spans="1:2" x14ac:dyDescent="0.3">
      <c r="A113" s="14" t="s">
        <v>188</v>
      </c>
      <c r="B113" s="15"/>
    </row>
    <row r="114" spans="1:2" x14ac:dyDescent="0.3">
      <c r="A114" s="14" t="s">
        <v>45</v>
      </c>
      <c r="B114" s="15"/>
    </row>
    <row r="115" spans="1:2" x14ac:dyDescent="0.3">
      <c r="A115" s="14" t="s">
        <v>46</v>
      </c>
      <c r="B115" s="15"/>
    </row>
    <row r="116" spans="1:2" x14ac:dyDescent="0.3">
      <c r="A116" s="14" t="s">
        <v>47</v>
      </c>
      <c r="B116" s="15"/>
    </row>
    <row r="117" spans="1:2" x14ac:dyDescent="0.3">
      <c r="A117" s="14" t="s">
        <v>88</v>
      </c>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42:O42"/>
    <mergeCell ref="C76:N7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194</v>
      </c>
      <c r="B1" s="15"/>
    </row>
    <row r="2" spans="1:15" ht="15.6" x14ac:dyDescent="0.3">
      <c r="A2" s="12" t="s">
        <v>187</v>
      </c>
      <c r="B2" s="15"/>
    </row>
    <row r="3" spans="1:15" ht="15.6" x14ac:dyDescent="0.3">
      <c r="A3" s="12" t="s">
        <v>35</v>
      </c>
      <c r="B3" s="15"/>
    </row>
    <row r="4" spans="1:15" ht="15.6" x14ac:dyDescent="0.3">
      <c r="A4" s="12" t="s">
        <v>87</v>
      </c>
      <c r="B4" s="15"/>
    </row>
    <row r="5" spans="1:15" ht="15.6" x14ac:dyDescent="0.3">
      <c r="A5" s="12" t="s">
        <v>79</v>
      </c>
      <c r="B5" s="15"/>
    </row>
    <row r="6" spans="1:15" x14ac:dyDescent="0.3">
      <c r="A6" s="16" t="str">
        <f>HYPERLINK("#'Table of contents'!A61",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89</v>
      </c>
      <c r="C9" s="1">
        <v>9259</v>
      </c>
      <c r="D9" s="1">
        <v>9271</v>
      </c>
      <c r="E9" s="1">
        <v>9533</v>
      </c>
      <c r="F9" s="1">
        <v>9770</v>
      </c>
      <c r="G9" s="1">
        <v>9915</v>
      </c>
      <c r="H9" s="1">
        <v>9939</v>
      </c>
      <c r="I9" s="1">
        <v>10289</v>
      </c>
      <c r="J9" s="1">
        <v>10655</v>
      </c>
      <c r="K9" s="1">
        <v>10838</v>
      </c>
      <c r="L9" s="1">
        <v>11655</v>
      </c>
      <c r="M9" s="1">
        <v>12070</v>
      </c>
      <c r="N9" s="1">
        <v>12752</v>
      </c>
      <c r="O9" s="1">
        <v>13785</v>
      </c>
    </row>
    <row r="10" spans="1:15" x14ac:dyDescent="0.3">
      <c r="A10" s="7" t="s">
        <v>13</v>
      </c>
      <c r="B10" s="7" t="s">
        <v>90</v>
      </c>
      <c r="C10" s="1">
        <v>5582</v>
      </c>
      <c r="D10" s="1">
        <v>4652</v>
      </c>
      <c r="E10" s="1">
        <v>4068</v>
      </c>
      <c r="F10" s="1">
        <v>3823</v>
      </c>
      <c r="G10" s="1">
        <v>3795</v>
      </c>
      <c r="H10" s="1">
        <v>3885</v>
      </c>
      <c r="I10" s="1">
        <v>4526</v>
      </c>
      <c r="J10" s="1">
        <v>5063</v>
      </c>
      <c r="K10" s="1">
        <v>5790</v>
      </c>
      <c r="L10" s="1">
        <v>6600</v>
      </c>
      <c r="M10" s="1">
        <v>7438</v>
      </c>
      <c r="N10" s="1">
        <v>8363</v>
      </c>
      <c r="O10" s="1">
        <v>8774</v>
      </c>
    </row>
    <row r="11" spans="1:15" x14ac:dyDescent="0.3">
      <c r="A11" s="7" t="s">
        <v>13</v>
      </c>
      <c r="B11" s="7" t="s">
        <v>91</v>
      </c>
      <c r="C11" s="1">
        <v>935</v>
      </c>
      <c r="D11" s="1">
        <v>984</v>
      </c>
      <c r="E11" s="1">
        <v>1025</v>
      </c>
      <c r="F11" s="1">
        <v>1075</v>
      </c>
      <c r="G11" s="1">
        <v>1173</v>
      </c>
      <c r="H11" s="1">
        <v>1206</v>
      </c>
      <c r="I11" s="1">
        <v>1286</v>
      </c>
      <c r="J11" s="1">
        <v>1307</v>
      </c>
      <c r="K11" s="1">
        <v>1371</v>
      </c>
      <c r="L11" s="1">
        <v>1487</v>
      </c>
      <c r="M11" s="1">
        <v>1578</v>
      </c>
      <c r="N11" s="1">
        <v>1730</v>
      </c>
      <c r="O11" s="1">
        <v>1903</v>
      </c>
    </row>
    <row r="12" spans="1:15" x14ac:dyDescent="0.3">
      <c r="A12" s="7" t="s">
        <v>13</v>
      </c>
      <c r="B12" s="7" t="s">
        <v>92</v>
      </c>
      <c r="C12" s="1">
        <v>919</v>
      </c>
      <c r="D12" s="1">
        <v>832</v>
      </c>
      <c r="E12" s="1">
        <v>796</v>
      </c>
      <c r="F12" s="1">
        <v>845</v>
      </c>
      <c r="G12" s="1">
        <v>968</v>
      </c>
      <c r="H12" s="1">
        <v>1155</v>
      </c>
      <c r="I12" s="1">
        <v>1523</v>
      </c>
      <c r="J12" s="1">
        <v>2004</v>
      </c>
      <c r="K12" s="1">
        <v>2545</v>
      </c>
      <c r="L12" s="1">
        <v>3032</v>
      </c>
      <c r="M12" s="1">
        <v>3499</v>
      </c>
      <c r="N12" s="1">
        <v>3949</v>
      </c>
      <c r="O12" s="1">
        <v>4286</v>
      </c>
    </row>
    <row r="13" spans="1:15" x14ac:dyDescent="0.3">
      <c r="A13" s="7" t="s">
        <v>13</v>
      </c>
      <c r="B13" s="7" t="s">
        <v>93</v>
      </c>
      <c r="C13" s="1">
        <v>1412</v>
      </c>
      <c r="D13" s="1">
        <v>1461</v>
      </c>
      <c r="E13" s="1">
        <v>1530</v>
      </c>
      <c r="F13" s="1">
        <v>1633</v>
      </c>
      <c r="G13" s="1">
        <v>1653</v>
      </c>
      <c r="H13" s="1">
        <v>1630</v>
      </c>
      <c r="I13" s="1">
        <v>1742</v>
      </c>
      <c r="J13" s="1">
        <v>1803</v>
      </c>
      <c r="K13" s="1">
        <v>1837</v>
      </c>
      <c r="L13" s="1">
        <v>1897</v>
      </c>
      <c r="M13" s="1">
        <v>1955</v>
      </c>
      <c r="N13" s="1">
        <v>2065</v>
      </c>
      <c r="O13" s="1">
        <v>2157</v>
      </c>
    </row>
    <row r="14" spans="1:15" x14ac:dyDescent="0.3">
      <c r="A14" s="7" t="s">
        <v>13</v>
      </c>
      <c r="B14" s="7" t="s">
        <v>94</v>
      </c>
      <c r="C14" s="1">
        <v>187</v>
      </c>
      <c r="D14" s="1">
        <v>168</v>
      </c>
      <c r="E14" s="1">
        <v>169</v>
      </c>
      <c r="F14" s="1">
        <v>193</v>
      </c>
      <c r="G14" s="1">
        <v>202</v>
      </c>
      <c r="H14" s="1">
        <v>203</v>
      </c>
      <c r="I14" s="1">
        <v>229</v>
      </c>
      <c r="J14" s="1">
        <v>258</v>
      </c>
      <c r="K14" s="1">
        <v>300</v>
      </c>
      <c r="L14" s="1">
        <v>351</v>
      </c>
      <c r="M14" s="1">
        <v>387</v>
      </c>
      <c r="N14" s="1">
        <v>458</v>
      </c>
      <c r="O14" s="1">
        <v>475</v>
      </c>
    </row>
    <row r="15" spans="1:15" x14ac:dyDescent="0.3">
      <c r="A15" s="7" t="s">
        <v>13</v>
      </c>
      <c r="B15" s="7" t="s">
        <v>95</v>
      </c>
      <c r="C15" s="1">
        <v>24966</v>
      </c>
      <c r="D15" s="1">
        <v>25173</v>
      </c>
      <c r="E15" s="1">
        <v>26034</v>
      </c>
      <c r="F15" s="1">
        <v>26444</v>
      </c>
      <c r="G15" s="1">
        <v>26491</v>
      </c>
      <c r="H15" s="1">
        <v>26221</v>
      </c>
      <c r="I15" s="1">
        <v>26534</v>
      </c>
      <c r="J15" s="1">
        <v>26502</v>
      </c>
      <c r="K15" s="1">
        <v>26454</v>
      </c>
      <c r="L15" s="1">
        <v>26442</v>
      </c>
      <c r="M15" s="1">
        <v>26145</v>
      </c>
      <c r="N15" s="1">
        <v>26005</v>
      </c>
      <c r="O15" s="1">
        <v>26254</v>
      </c>
    </row>
    <row r="16" spans="1:15" x14ac:dyDescent="0.3">
      <c r="A16" s="7" t="s">
        <v>13</v>
      </c>
      <c r="B16" s="7" t="s">
        <v>96</v>
      </c>
      <c r="C16" s="1">
        <v>1865</v>
      </c>
      <c r="D16" s="1">
        <v>1740</v>
      </c>
      <c r="E16" s="1">
        <v>1695</v>
      </c>
      <c r="F16" s="1">
        <v>1712</v>
      </c>
      <c r="G16" s="1">
        <v>1722</v>
      </c>
      <c r="H16" s="1">
        <v>1764</v>
      </c>
      <c r="I16" s="1">
        <v>1806</v>
      </c>
      <c r="J16" s="1">
        <v>1874</v>
      </c>
      <c r="K16" s="1">
        <v>1935</v>
      </c>
      <c r="L16" s="1">
        <v>2017</v>
      </c>
      <c r="M16" s="1">
        <v>2036</v>
      </c>
      <c r="N16" s="1">
        <v>2085</v>
      </c>
      <c r="O16" s="1">
        <v>2000</v>
      </c>
    </row>
    <row r="17" spans="1:15" x14ac:dyDescent="0.3">
      <c r="A17" s="7" t="s">
        <v>13</v>
      </c>
      <c r="B17" s="7" t="s">
        <v>97</v>
      </c>
      <c r="C17" s="1">
        <v>1066</v>
      </c>
      <c r="D17" s="1">
        <v>1136</v>
      </c>
      <c r="E17" s="1">
        <v>1199</v>
      </c>
      <c r="F17" s="1">
        <v>1273</v>
      </c>
      <c r="G17" s="1">
        <v>1372</v>
      </c>
      <c r="H17" s="1">
        <v>1401</v>
      </c>
      <c r="I17" s="1">
        <v>1419</v>
      </c>
      <c r="J17" s="1">
        <v>1432</v>
      </c>
      <c r="K17" s="1">
        <v>1440</v>
      </c>
      <c r="L17" s="1">
        <v>1519</v>
      </c>
      <c r="M17" s="1">
        <v>1567</v>
      </c>
      <c r="N17" s="1">
        <v>1682</v>
      </c>
      <c r="O17" s="1">
        <v>1821</v>
      </c>
    </row>
    <row r="18" spans="1:15" x14ac:dyDescent="0.3">
      <c r="A18" s="7" t="s">
        <v>13</v>
      </c>
      <c r="B18" s="7" t="s">
        <v>98</v>
      </c>
      <c r="C18" s="1">
        <v>615</v>
      </c>
      <c r="D18" s="1">
        <v>549</v>
      </c>
      <c r="E18" s="1">
        <v>518</v>
      </c>
      <c r="F18" s="1">
        <v>545</v>
      </c>
      <c r="G18" s="1">
        <v>567</v>
      </c>
      <c r="H18" s="1">
        <v>634</v>
      </c>
      <c r="I18" s="1">
        <v>817</v>
      </c>
      <c r="J18" s="1">
        <v>1031</v>
      </c>
      <c r="K18" s="1">
        <v>1321</v>
      </c>
      <c r="L18" s="1">
        <v>1715</v>
      </c>
      <c r="M18" s="1">
        <v>2237</v>
      </c>
      <c r="N18" s="1">
        <v>2674</v>
      </c>
      <c r="O18" s="1">
        <v>2917</v>
      </c>
    </row>
    <row r="19" spans="1:15" x14ac:dyDescent="0.3">
      <c r="A19" s="7" t="s">
        <v>13</v>
      </c>
      <c r="B19" s="7" t="s">
        <v>99</v>
      </c>
      <c r="C19" s="1">
        <v>2017</v>
      </c>
      <c r="D19" s="1">
        <v>1976</v>
      </c>
      <c r="E19" s="1">
        <v>1938</v>
      </c>
      <c r="F19" s="1">
        <v>1774</v>
      </c>
      <c r="G19" s="1">
        <v>1625</v>
      </c>
      <c r="H19" s="1">
        <v>1571</v>
      </c>
      <c r="I19" s="1">
        <v>1561</v>
      </c>
      <c r="J19" s="1">
        <v>1570</v>
      </c>
      <c r="K19" s="1">
        <v>1548</v>
      </c>
      <c r="L19" s="1">
        <v>1511</v>
      </c>
      <c r="M19" s="1">
        <v>1383</v>
      </c>
      <c r="N19" s="1">
        <v>1353</v>
      </c>
      <c r="O19" s="1">
        <v>1382</v>
      </c>
    </row>
    <row r="20" spans="1:15" x14ac:dyDescent="0.3">
      <c r="A20" s="7" t="s">
        <v>13</v>
      </c>
      <c r="B20" s="7" t="s">
        <v>100</v>
      </c>
      <c r="C20" s="1">
        <v>844</v>
      </c>
      <c r="D20" s="1">
        <v>639</v>
      </c>
      <c r="E20" s="1">
        <v>498</v>
      </c>
      <c r="F20" s="1">
        <v>409</v>
      </c>
      <c r="G20" s="1">
        <v>337</v>
      </c>
      <c r="H20" s="1">
        <v>310</v>
      </c>
      <c r="I20" s="1">
        <v>355</v>
      </c>
      <c r="J20" s="1">
        <v>411</v>
      </c>
      <c r="K20" s="1">
        <v>529</v>
      </c>
      <c r="L20" s="1">
        <v>656</v>
      </c>
      <c r="M20" s="1">
        <v>762</v>
      </c>
      <c r="N20" s="1">
        <v>891</v>
      </c>
      <c r="O20" s="1">
        <v>972</v>
      </c>
    </row>
    <row r="21" spans="1:15" x14ac:dyDescent="0.3">
      <c r="A21" s="7" t="s">
        <v>14</v>
      </c>
      <c r="B21" s="7" t="s">
        <v>89</v>
      </c>
      <c r="C21" s="1">
        <v>33</v>
      </c>
      <c r="D21" s="1">
        <v>29</v>
      </c>
      <c r="E21" s="1">
        <v>28</v>
      </c>
      <c r="F21" s="1">
        <v>31</v>
      </c>
      <c r="G21" s="1">
        <v>44</v>
      </c>
      <c r="H21" s="1">
        <v>56</v>
      </c>
      <c r="I21" s="1">
        <v>55</v>
      </c>
      <c r="J21" s="1">
        <v>69</v>
      </c>
      <c r="K21" s="1">
        <v>93</v>
      </c>
      <c r="L21" s="1">
        <v>102</v>
      </c>
      <c r="M21" s="1">
        <v>91</v>
      </c>
      <c r="N21" s="1">
        <v>74</v>
      </c>
      <c r="O21" s="1">
        <v>93</v>
      </c>
    </row>
    <row r="22" spans="1:15" x14ac:dyDescent="0.3">
      <c r="A22" s="7" t="s">
        <v>14</v>
      </c>
      <c r="B22" s="7" t="s">
        <v>90</v>
      </c>
      <c r="C22" s="1">
        <v>68</v>
      </c>
      <c r="D22" s="1">
        <v>44</v>
      </c>
      <c r="E22" s="1">
        <v>33</v>
      </c>
      <c r="F22" s="1">
        <v>22</v>
      </c>
      <c r="G22" s="1">
        <v>27</v>
      </c>
      <c r="H22" s="1">
        <v>25</v>
      </c>
      <c r="I22" s="1">
        <v>25</v>
      </c>
      <c r="J22" s="1">
        <v>49</v>
      </c>
      <c r="K22" s="1">
        <v>76</v>
      </c>
      <c r="L22" s="1">
        <v>83</v>
      </c>
      <c r="M22" s="1">
        <v>122</v>
      </c>
      <c r="N22" s="1">
        <v>117</v>
      </c>
      <c r="O22" s="1">
        <v>181</v>
      </c>
    </row>
    <row r="23" spans="1:15" x14ac:dyDescent="0.3">
      <c r="A23" s="7" t="s">
        <v>14</v>
      </c>
      <c r="B23" s="7" t="s">
        <v>91</v>
      </c>
      <c r="C23" s="1">
        <v>2</v>
      </c>
      <c r="D23" s="1">
        <v>5</v>
      </c>
      <c r="E23" s="1">
        <v>4</v>
      </c>
      <c r="F23" s="1">
        <v>2</v>
      </c>
      <c r="G23" s="1">
        <v>5</v>
      </c>
      <c r="H23" s="1">
        <v>6</v>
      </c>
      <c r="I23" s="1">
        <v>5</v>
      </c>
      <c r="J23" s="1">
        <v>5</v>
      </c>
      <c r="K23" s="1">
        <v>5</v>
      </c>
      <c r="L23" s="1">
        <v>8</v>
      </c>
      <c r="M23" s="1">
        <v>9</v>
      </c>
      <c r="N23" s="1">
        <v>8</v>
      </c>
      <c r="O23" s="1">
        <v>15</v>
      </c>
    </row>
    <row r="24" spans="1:15" x14ac:dyDescent="0.3">
      <c r="A24" s="7" t="s">
        <v>14</v>
      </c>
      <c r="B24" s="7" t="s">
        <v>92</v>
      </c>
      <c r="C24" s="1">
        <v>15</v>
      </c>
      <c r="D24" s="1">
        <v>12</v>
      </c>
      <c r="E24" s="1">
        <v>10</v>
      </c>
      <c r="F24" s="1">
        <v>8</v>
      </c>
      <c r="G24" s="1">
        <v>9</v>
      </c>
      <c r="H24" s="1">
        <v>12</v>
      </c>
      <c r="I24" s="1">
        <v>16</v>
      </c>
      <c r="J24" s="1">
        <v>27</v>
      </c>
      <c r="K24" s="1">
        <v>45</v>
      </c>
      <c r="L24" s="1">
        <v>51</v>
      </c>
      <c r="M24" s="1">
        <v>60</v>
      </c>
      <c r="N24" s="1">
        <v>69</v>
      </c>
      <c r="O24" s="1">
        <v>114</v>
      </c>
    </row>
    <row r="25" spans="1:15" x14ac:dyDescent="0.3">
      <c r="A25" s="7" t="s">
        <v>14</v>
      </c>
      <c r="B25" s="7" t="s">
        <v>93</v>
      </c>
      <c r="C25" s="1">
        <v>12</v>
      </c>
      <c r="D25" s="1">
        <v>15</v>
      </c>
      <c r="E25" s="1">
        <v>14</v>
      </c>
      <c r="F25" s="1">
        <v>18</v>
      </c>
      <c r="G25" s="1">
        <v>20</v>
      </c>
      <c r="H25" s="1">
        <v>17</v>
      </c>
      <c r="I25" s="1">
        <v>18</v>
      </c>
      <c r="J25" s="1">
        <v>22</v>
      </c>
      <c r="K25" s="1">
        <v>20</v>
      </c>
      <c r="L25" s="1">
        <v>20</v>
      </c>
      <c r="M25" s="1">
        <v>22</v>
      </c>
      <c r="N25" s="1">
        <v>21</v>
      </c>
      <c r="O25" s="1">
        <v>28</v>
      </c>
    </row>
    <row r="26" spans="1:15" x14ac:dyDescent="0.3">
      <c r="A26" s="7" t="s">
        <v>14</v>
      </c>
      <c r="B26" s="7" t="s">
        <v>94</v>
      </c>
      <c r="C26" s="1">
        <v>3</v>
      </c>
      <c r="D26" s="1">
        <v>2</v>
      </c>
      <c r="E26" s="1">
        <v>2</v>
      </c>
      <c r="F26" s="1">
        <v>1</v>
      </c>
      <c r="G26" s="1">
        <v>3</v>
      </c>
      <c r="H26" s="1">
        <v>4</v>
      </c>
      <c r="I26" s="1">
        <v>2</v>
      </c>
      <c r="J26" s="1">
        <v>4</v>
      </c>
      <c r="K26" s="1">
        <v>9</v>
      </c>
      <c r="L26" s="1">
        <v>9</v>
      </c>
      <c r="M26" s="1">
        <v>9</v>
      </c>
      <c r="N26" s="1">
        <v>9</v>
      </c>
      <c r="O26" s="1">
        <v>15</v>
      </c>
    </row>
    <row r="27" spans="1:15" x14ac:dyDescent="0.3">
      <c r="A27" s="7" t="s">
        <v>14</v>
      </c>
      <c r="B27" s="7" t="s">
        <v>95</v>
      </c>
      <c r="C27" s="1">
        <v>1431</v>
      </c>
      <c r="D27" s="1">
        <v>1447</v>
      </c>
      <c r="E27" s="1">
        <v>1514</v>
      </c>
      <c r="F27" s="1">
        <v>1515</v>
      </c>
      <c r="G27" s="1">
        <v>1516</v>
      </c>
      <c r="H27" s="1">
        <v>1526</v>
      </c>
      <c r="I27" s="1">
        <v>1538</v>
      </c>
      <c r="J27" s="1">
        <v>1583</v>
      </c>
      <c r="K27" s="1">
        <v>1490</v>
      </c>
      <c r="L27" s="1">
        <v>1486</v>
      </c>
      <c r="M27" s="1">
        <v>1450</v>
      </c>
      <c r="N27" s="1">
        <v>1446</v>
      </c>
      <c r="O27" s="1">
        <v>1501</v>
      </c>
    </row>
    <row r="28" spans="1:15" x14ac:dyDescent="0.3">
      <c r="A28" s="7" t="s">
        <v>14</v>
      </c>
      <c r="B28" s="7" t="s">
        <v>96</v>
      </c>
      <c r="C28" s="1">
        <v>57</v>
      </c>
      <c r="D28" s="1">
        <v>52</v>
      </c>
      <c r="E28" s="1">
        <v>45</v>
      </c>
      <c r="F28" s="1">
        <v>46</v>
      </c>
      <c r="G28" s="1">
        <v>60</v>
      </c>
      <c r="H28" s="1">
        <v>71</v>
      </c>
      <c r="I28" s="1">
        <v>70</v>
      </c>
      <c r="J28" s="1">
        <v>74</v>
      </c>
      <c r="K28" s="1">
        <v>89</v>
      </c>
      <c r="L28" s="1">
        <v>85</v>
      </c>
      <c r="M28" s="1">
        <v>86</v>
      </c>
      <c r="N28" s="1">
        <v>82</v>
      </c>
      <c r="O28" s="1">
        <v>78</v>
      </c>
    </row>
    <row r="29" spans="1:15" x14ac:dyDescent="0.3">
      <c r="A29" s="7" t="s">
        <v>14</v>
      </c>
      <c r="B29" s="7" t="s">
        <v>97</v>
      </c>
      <c r="C29" s="1">
        <v>22</v>
      </c>
      <c r="D29" s="1">
        <v>20</v>
      </c>
      <c r="E29" s="1">
        <v>19</v>
      </c>
      <c r="F29" s="1">
        <v>18</v>
      </c>
      <c r="G29" s="1">
        <v>15</v>
      </c>
      <c r="H29" s="1">
        <v>18</v>
      </c>
      <c r="I29" s="1">
        <v>13</v>
      </c>
      <c r="J29" s="1">
        <v>13</v>
      </c>
      <c r="K29" s="1">
        <v>16</v>
      </c>
      <c r="L29" s="1">
        <v>12</v>
      </c>
      <c r="M29" s="1">
        <v>10</v>
      </c>
      <c r="N29" s="1">
        <v>8</v>
      </c>
      <c r="O29" s="1">
        <v>11</v>
      </c>
    </row>
    <row r="30" spans="1:15" x14ac:dyDescent="0.3">
      <c r="A30" s="7" t="s">
        <v>14</v>
      </c>
      <c r="B30" s="7" t="s">
        <v>98</v>
      </c>
      <c r="C30" s="1">
        <v>7</v>
      </c>
      <c r="D30" s="1">
        <v>8</v>
      </c>
      <c r="E30" s="1">
        <v>8</v>
      </c>
      <c r="F30" s="1">
        <v>9</v>
      </c>
      <c r="G30" s="1">
        <v>9</v>
      </c>
      <c r="H30" s="1">
        <v>14</v>
      </c>
      <c r="I30" s="1">
        <v>20</v>
      </c>
      <c r="J30" s="1">
        <v>15</v>
      </c>
      <c r="K30" s="1">
        <v>30</v>
      </c>
      <c r="L30" s="1">
        <v>31</v>
      </c>
      <c r="M30" s="1">
        <v>44</v>
      </c>
      <c r="N30" s="1">
        <v>37</v>
      </c>
      <c r="O30" s="1">
        <v>57</v>
      </c>
    </row>
    <row r="31" spans="1:15" x14ac:dyDescent="0.3">
      <c r="A31" s="7" t="s">
        <v>14</v>
      </c>
      <c r="B31" s="7" t="s">
        <v>99</v>
      </c>
      <c r="C31" s="1">
        <v>64</v>
      </c>
      <c r="D31" s="1">
        <v>52</v>
      </c>
      <c r="E31" s="1">
        <v>38</v>
      </c>
      <c r="F31" s="1">
        <v>29</v>
      </c>
      <c r="G31" s="1">
        <v>21</v>
      </c>
      <c r="H31" s="1">
        <v>18</v>
      </c>
      <c r="I31" s="1">
        <v>16</v>
      </c>
      <c r="J31" s="1">
        <v>16</v>
      </c>
      <c r="K31" s="1">
        <v>20</v>
      </c>
      <c r="L31" s="1">
        <v>14</v>
      </c>
      <c r="M31" s="1">
        <v>13</v>
      </c>
      <c r="N31" s="1">
        <v>12</v>
      </c>
      <c r="O31" s="1">
        <v>23</v>
      </c>
    </row>
    <row r="32" spans="1:15" x14ac:dyDescent="0.3">
      <c r="A32" s="7" t="s">
        <v>14</v>
      </c>
      <c r="B32" s="7" t="s">
        <v>100</v>
      </c>
      <c r="C32" s="1">
        <v>21</v>
      </c>
      <c r="D32" s="1">
        <v>9</v>
      </c>
      <c r="E32" s="1">
        <v>6</v>
      </c>
      <c r="F32" s="1">
        <v>3</v>
      </c>
      <c r="G32" s="1">
        <v>3</v>
      </c>
      <c r="H32" s="1">
        <v>3</v>
      </c>
      <c r="I32" s="1">
        <v>4</v>
      </c>
      <c r="J32" s="1">
        <v>3</v>
      </c>
      <c r="K32" s="1">
        <v>8</v>
      </c>
      <c r="L32" s="1">
        <v>11</v>
      </c>
      <c r="M32" s="1">
        <v>10</v>
      </c>
      <c r="N32" s="1">
        <v>12</v>
      </c>
      <c r="O32" s="1">
        <v>22</v>
      </c>
    </row>
    <row r="33" spans="1:15" x14ac:dyDescent="0.3">
      <c r="A33" s="7" t="s">
        <v>15</v>
      </c>
      <c r="B33" s="7" t="s">
        <v>89</v>
      </c>
      <c r="C33" s="1">
        <v>508</v>
      </c>
      <c r="D33" s="1">
        <v>506</v>
      </c>
      <c r="E33" s="1">
        <v>550</v>
      </c>
      <c r="F33" s="1">
        <v>597</v>
      </c>
      <c r="G33" s="1">
        <v>621</v>
      </c>
      <c r="H33" s="1">
        <v>582</v>
      </c>
      <c r="I33" s="1">
        <v>616</v>
      </c>
      <c r="J33" s="1">
        <v>638</v>
      </c>
      <c r="K33" s="1">
        <v>675</v>
      </c>
      <c r="L33" s="1">
        <v>701</v>
      </c>
      <c r="M33" s="1">
        <v>729</v>
      </c>
      <c r="N33" s="1">
        <v>735</v>
      </c>
      <c r="O33" s="1">
        <v>829</v>
      </c>
    </row>
    <row r="34" spans="1:15" x14ac:dyDescent="0.3">
      <c r="A34" s="7" t="s">
        <v>15</v>
      </c>
      <c r="B34" s="7" t="s">
        <v>90</v>
      </c>
      <c r="C34" s="1">
        <v>413</v>
      </c>
      <c r="D34" s="1">
        <v>331</v>
      </c>
      <c r="E34" s="1">
        <v>267</v>
      </c>
      <c r="F34" s="1">
        <v>227</v>
      </c>
      <c r="G34" s="1">
        <v>210</v>
      </c>
      <c r="H34" s="1">
        <v>189</v>
      </c>
      <c r="I34" s="1">
        <v>185</v>
      </c>
      <c r="J34" s="1">
        <v>194</v>
      </c>
      <c r="K34" s="1">
        <v>246</v>
      </c>
      <c r="L34" s="1">
        <v>261</v>
      </c>
      <c r="M34" s="1">
        <v>345</v>
      </c>
      <c r="N34" s="1">
        <v>352</v>
      </c>
      <c r="O34" s="1">
        <v>504</v>
      </c>
    </row>
    <row r="35" spans="1:15" x14ac:dyDescent="0.3">
      <c r="A35" s="7" t="s">
        <v>15</v>
      </c>
      <c r="B35" s="7" t="s">
        <v>91</v>
      </c>
      <c r="C35" s="1">
        <v>35</v>
      </c>
      <c r="D35" s="1">
        <v>43</v>
      </c>
      <c r="E35" s="1">
        <v>48</v>
      </c>
      <c r="F35" s="1">
        <v>39</v>
      </c>
      <c r="G35" s="1">
        <v>50</v>
      </c>
      <c r="H35" s="1">
        <v>41</v>
      </c>
      <c r="I35" s="1">
        <v>44</v>
      </c>
      <c r="J35" s="1">
        <v>51</v>
      </c>
      <c r="K35" s="1">
        <v>51</v>
      </c>
      <c r="L35" s="1">
        <v>48</v>
      </c>
      <c r="M35" s="1">
        <v>52</v>
      </c>
      <c r="N35" s="1">
        <v>64</v>
      </c>
      <c r="O35" s="1">
        <v>79</v>
      </c>
    </row>
    <row r="36" spans="1:15" x14ac:dyDescent="0.3">
      <c r="A36" s="7" t="s">
        <v>15</v>
      </c>
      <c r="B36" s="7" t="s">
        <v>92</v>
      </c>
      <c r="C36" s="1">
        <v>84</v>
      </c>
      <c r="D36" s="1">
        <v>87</v>
      </c>
      <c r="E36" s="1">
        <v>77</v>
      </c>
      <c r="F36" s="1">
        <v>60</v>
      </c>
      <c r="G36" s="1">
        <v>48</v>
      </c>
      <c r="H36" s="1">
        <v>60</v>
      </c>
      <c r="I36" s="1">
        <v>59</v>
      </c>
      <c r="J36" s="1">
        <v>80</v>
      </c>
      <c r="K36" s="1">
        <v>102</v>
      </c>
      <c r="L36" s="1">
        <v>137</v>
      </c>
      <c r="M36" s="1">
        <v>176</v>
      </c>
      <c r="N36" s="1">
        <v>202</v>
      </c>
      <c r="O36" s="1">
        <v>268</v>
      </c>
    </row>
    <row r="37" spans="1:15" x14ac:dyDescent="0.3">
      <c r="A37" s="7" t="s">
        <v>15</v>
      </c>
      <c r="B37" s="7" t="s">
        <v>93</v>
      </c>
      <c r="C37" s="1">
        <v>79</v>
      </c>
      <c r="D37" s="1">
        <v>94</v>
      </c>
      <c r="E37" s="1">
        <v>116</v>
      </c>
      <c r="F37" s="1">
        <v>128</v>
      </c>
      <c r="G37" s="1">
        <v>127</v>
      </c>
      <c r="H37" s="1">
        <v>124</v>
      </c>
      <c r="I37" s="1">
        <v>137</v>
      </c>
      <c r="J37" s="1">
        <v>135</v>
      </c>
      <c r="K37" s="1">
        <v>165</v>
      </c>
      <c r="L37" s="1">
        <v>180</v>
      </c>
      <c r="M37" s="1">
        <v>194</v>
      </c>
      <c r="N37" s="1">
        <v>179</v>
      </c>
      <c r="O37" s="1">
        <v>194</v>
      </c>
    </row>
    <row r="38" spans="1:15" x14ac:dyDescent="0.3">
      <c r="A38" s="7" t="s">
        <v>15</v>
      </c>
      <c r="B38" s="7" t="s">
        <v>94</v>
      </c>
      <c r="C38" s="1">
        <v>14</v>
      </c>
      <c r="D38" s="1">
        <v>12</v>
      </c>
      <c r="E38" s="1">
        <v>12</v>
      </c>
      <c r="F38" s="1">
        <v>12</v>
      </c>
      <c r="G38" s="1">
        <v>10</v>
      </c>
      <c r="H38" s="1">
        <v>10</v>
      </c>
      <c r="I38" s="1">
        <v>12</v>
      </c>
      <c r="J38" s="1">
        <v>12</v>
      </c>
      <c r="K38" s="1">
        <v>16</v>
      </c>
      <c r="L38" s="1">
        <v>21</v>
      </c>
      <c r="M38" s="1">
        <v>22</v>
      </c>
      <c r="N38" s="1">
        <v>24</v>
      </c>
      <c r="O38" s="1">
        <v>35</v>
      </c>
    </row>
    <row r="39" spans="1:15" x14ac:dyDescent="0.3">
      <c r="A39" s="7" t="s">
        <v>15</v>
      </c>
      <c r="B39" s="7" t="s">
        <v>95</v>
      </c>
      <c r="C39" s="1">
        <v>3663</v>
      </c>
      <c r="D39" s="1">
        <v>3825</v>
      </c>
      <c r="E39" s="1">
        <v>3937</v>
      </c>
      <c r="F39" s="1">
        <v>3973</v>
      </c>
      <c r="G39" s="1">
        <v>4094</v>
      </c>
      <c r="H39" s="1">
        <v>4197</v>
      </c>
      <c r="I39" s="1">
        <v>4176</v>
      </c>
      <c r="J39" s="1">
        <v>4199</v>
      </c>
      <c r="K39" s="1">
        <v>4126</v>
      </c>
      <c r="L39" s="1">
        <v>4190</v>
      </c>
      <c r="M39" s="1">
        <v>4243</v>
      </c>
      <c r="N39" s="1">
        <v>4151</v>
      </c>
      <c r="O39" s="1">
        <v>4250</v>
      </c>
    </row>
    <row r="40" spans="1:15" x14ac:dyDescent="0.3">
      <c r="A40" s="7" t="s">
        <v>15</v>
      </c>
      <c r="B40" s="7" t="s">
        <v>96</v>
      </c>
      <c r="C40" s="1">
        <v>171</v>
      </c>
      <c r="D40" s="1">
        <v>173</v>
      </c>
      <c r="E40" s="1">
        <v>182</v>
      </c>
      <c r="F40" s="1">
        <v>174</v>
      </c>
      <c r="G40" s="1">
        <v>177</v>
      </c>
      <c r="H40" s="1">
        <v>189</v>
      </c>
      <c r="I40" s="1">
        <v>201</v>
      </c>
      <c r="J40" s="1">
        <v>207</v>
      </c>
      <c r="K40" s="1">
        <v>214</v>
      </c>
      <c r="L40" s="1">
        <v>186</v>
      </c>
      <c r="M40" s="1">
        <v>187</v>
      </c>
      <c r="N40" s="1">
        <v>187</v>
      </c>
      <c r="O40" s="1">
        <v>196</v>
      </c>
    </row>
    <row r="41" spans="1:15" x14ac:dyDescent="0.3">
      <c r="A41" s="7" t="s">
        <v>15</v>
      </c>
      <c r="B41" s="7" t="s">
        <v>97</v>
      </c>
      <c r="C41" s="1">
        <v>72</v>
      </c>
      <c r="D41" s="1">
        <v>64</v>
      </c>
      <c r="E41" s="1">
        <v>68</v>
      </c>
      <c r="F41" s="1">
        <v>70</v>
      </c>
      <c r="G41" s="1">
        <v>81</v>
      </c>
      <c r="H41" s="1">
        <v>82</v>
      </c>
      <c r="I41" s="1">
        <v>90</v>
      </c>
      <c r="J41" s="1">
        <v>85</v>
      </c>
      <c r="K41" s="1">
        <v>67</v>
      </c>
      <c r="L41" s="1">
        <v>67</v>
      </c>
      <c r="M41" s="1">
        <v>87</v>
      </c>
      <c r="N41" s="1">
        <v>80</v>
      </c>
      <c r="O41" s="1">
        <v>86</v>
      </c>
    </row>
    <row r="42" spans="1:15" x14ac:dyDescent="0.3">
      <c r="A42" s="7" t="s">
        <v>15</v>
      </c>
      <c r="B42" s="7" t="s">
        <v>98</v>
      </c>
      <c r="C42" s="1">
        <v>48</v>
      </c>
      <c r="D42" s="1">
        <v>48</v>
      </c>
      <c r="E42" s="1">
        <v>46</v>
      </c>
      <c r="F42" s="1">
        <v>45</v>
      </c>
      <c r="G42" s="1">
        <v>50</v>
      </c>
      <c r="H42" s="1">
        <v>41</v>
      </c>
      <c r="I42" s="1">
        <v>42</v>
      </c>
      <c r="J42" s="1">
        <v>60</v>
      </c>
      <c r="K42" s="1">
        <v>85</v>
      </c>
      <c r="L42" s="1">
        <v>84</v>
      </c>
      <c r="M42" s="1">
        <v>106</v>
      </c>
      <c r="N42" s="1">
        <v>99</v>
      </c>
      <c r="O42" s="1">
        <v>145</v>
      </c>
    </row>
    <row r="43" spans="1:15" x14ac:dyDescent="0.3">
      <c r="A43" s="7" t="s">
        <v>15</v>
      </c>
      <c r="B43" s="7" t="s">
        <v>99</v>
      </c>
      <c r="C43" s="1">
        <v>309</v>
      </c>
      <c r="D43" s="1">
        <v>267</v>
      </c>
      <c r="E43" s="1">
        <v>230</v>
      </c>
      <c r="F43" s="1">
        <v>183</v>
      </c>
      <c r="G43" s="1">
        <v>150</v>
      </c>
      <c r="H43" s="1">
        <v>140</v>
      </c>
      <c r="I43" s="1">
        <v>154</v>
      </c>
      <c r="J43" s="1">
        <v>146</v>
      </c>
      <c r="K43" s="1">
        <v>138</v>
      </c>
      <c r="L43" s="1">
        <v>141</v>
      </c>
      <c r="M43" s="1">
        <v>124</v>
      </c>
      <c r="N43" s="1">
        <v>126</v>
      </c>
      <c r="O43" s="1">
        <v>139</v>
      </c>
    </row>
    <row r="44" spans="1:15" x14ac:dyDescent="0.3">
      <c r="A44" s="7" t="s">
        <v>15</v>
      </c>
      <c r="B44" s="7" t="s">
        <v>100</v>
      </c>
      <c r="C44" s="1">
        <v>77</v>
      </c>
      <c r="D44" s="1">
        <v>68</v>
      </c>
      <c r="E44" s="1">
        <v>58</v>
      </c>
      <c r="F44" s="1">
        <v>44</v>
      </c>
      <c r="G44" s="1">
        <v>32</v>
      </c>
      <c r="H44" s="1">
        <v>20</v>
      </c>
      <c r="I44" s="1">
        <v>26</v>
      </c>
      <c r="J44" s="1">
        <v>31</v>
      </c>
      <c r="K44" s="1">
        <v>35</v>
      </c>
      <c r="L44" s="1">
        <v>40</v>
      </c>
      <c r="M44" s="1">
        <v>51</v>
      </c>
      <c r="N44" s="1">
        <v>46</v>
      </c>
      <c r="O44" s="1">
        <v>72</v>
      </c>
    </row>
    <row r="45" spans="1:15" x14ac:dyDescent="0.3">
      <c r="A45" s="7" t="s">
        <v>16</v>
      </c>
      <c r="B45" s="7" t="s">
        <v>89</v>
      </c>
      <c r="C45" s="1">
        <v>186</v>
      </c>
      <c r="D45" s="1">
        <v>217</v>
      </c>
      <c r="E45" s="1">
        <v>230</v>
      </c>
      <c r="F45" s="1">
        <v>230</v>
      </c>
      <c r="G45" s="1">
        <v>236</v>
      </c>
      <c r="H45" s="1">
        <v>236</v>
      </c>
      <c r="I45" s="1">
        <v>260</v>
      </c>
      <c r="J45" s="1">
        <v>271</v>
      </c>
      <c r="K45" s="1">
        <v>300</v>
      </c>
      <c r="L45" s="1">
        <v>352</v>
      </c>
      <c r="M45" s="1">
        <v>374</v>
      </c>
      <c r="N45" s="1">
        <v>401</v>
      </c>
      <c r="O45" s="1">
        <v>382</v>
      </c>
    </row>
    <row r="46" spans="1:15" x14ac:dyDescent="0.3">
      <c r="A46" s="7" t="s">
        <v>16</v>
      </c>
      <c r="B46" s="7" t="s">
        <v>90</v>
      </c>
      <c r="C46" s="1">
        <v>382</v>
      </c>
      <c r="D46" s="1">
        <v>334</v>
      </c>
      <c r="E46" s="1">
        <v>272</v>
      </c>
      <c r="F46" s="1">
        <v>227</v>
      </c>
      <c r="G46" s="1">
        <v>205</v>
      </c>
      <c r="H46" s="1">
        <v>190</v>
      </c>
      <c r="I46" s="1">
        <v>201</v>
      </c>
      <c r="J46" s="1">
        <v>238</v>
      </c>
      <c r="K46" s="1">
        <v>263</v>
      </c>
      <c r="L46" s="1">
        <v>317</v>
      </c>
      <c r="M46" s="1">
        <v>344</v>
      </c>
      <c r="N46" s="1">
        <v>392</v>
      </c>
      <c r="O46" s="1">
        <v>371</v>
      </c>
    </row>
    <row r="47" spans="1:15" x14ac:dyDescent="0.3">
      <c r="A47" s="7" t="s">
        <v>16</v>
      </c>
      <c r="B47" s="7" t="s">
        <v>91</v>
      </c>
      <c r="C47" s="1">
        <v>21</v>
      </c>
      <c r="D47" s="1">
        <v>22</v>
      </c>
      <c r="E47" s="1">
        <v>27</v>
      </c>
      <c r="F47" s="1">
        <v>31</v>
      </c>
      <c r="G47" s="1">
        <v>29</v>
      </c>
      <c r="H47" s="1">
        <v>28</v>
      </c>
      <c r="I47" s="1">
        <v>29</v>
      </c>
      <c r="J47" s="1">
        <v>33</v>
      </c>
      <c r="K47" s="1">
        <v>48</v>
      </c>
      <c r="L47" s="1">
        <v>56</v>
      </c>
      <c r="M47" s="1">
        <v>49</v>
      </c>
      <c r="N47" s="1">
        <v>46</v>
      </c>
      <c r="O47" s="1">
        <v>57</v>
      </c>
    </row>
    <row r="48" spans="1:15" x14ac:dyDescent="0.3">
      <c r="A48" s="7" t="s">
        <v>16</v>
      </c>
      <c r="B48" s="7" t="s">
        <v>92</v>
      </c>
      <c r="C48" s="1">
        <v>44</v>
      </c>
      <c r="D48" s="1">
        <v>41</v>
      </c>
      <c r="E48" s="1">
        <v>31</v>
      </c>
      <c r="F48" s="1">
        <v>29</v>
      </c>
      <c r="G48" s="1">
        <v>22</v>
      </c>
      <c r="H48" s="1">
        <v>26</v>
      </c>
      <c r="I48" s="1">
        <v>34</v>
      </c>
      <c r="J48" s="1">
        <v>59</v>
      </c>
      <c r="K48" s="1">
        <v>87</v>
      </c>
      <c r="L48" s="1">
        <v>128</v>
      </c>
      <c r="M48" s="1">
        <v>141</v>
      </c>
      <c r="N48" s="1">
        <v>154</v>
      </c>
      <c r="O48" s="1">
        <v>155</v>
      </c>
    </row>
    <row r="49" spans="1:15" x14ac:dyDescent="0.3">
      <c r="A49" s="7" t="s">
        <v>16</v>
      </c>
      <c r="B49" s="7" t="s">
        <v>93</v>
      </c>
      <c r="C49" s="1">
        <v>48</v>
      </c>
      <c r="D49" s="1">
        <v>62</v>
      </c>
      <c r="E49" s="1">
        <v>64</v>
      </c>
      <c r="F49" s="1">
        <v>62</v>
      </c>
      <c r="G49" s="1">
        <v>59</v>
      </c>
      <c r="H49" s="1">
        <v>66</v>
      </c>
      <c r="I49" s="1">
        <v>72</v>
      </c>
      <c r="J49" s="1">
        <v>70</v>
      </c>
      <c r="K49" s="1">
        <v>80</v>
      </c>
      <c r="L49" s="1">
        <v>88</v>
      </c>
      <c r="M49" s="1">
        <v>83</v>
      </c>
      <c r="N49" s="1">
        <v>79</v>
      </c>
      <c r="O49" s="1">
        <v>93</v>
      </c>
    </row>
    <row r="50" spans="1:15" x14ac:dyDescent="0.3">
      <c r="A50" s="7" t="s">
        <v>16</v>
      </c>
      <c r="B50" s="7" t="s">
        <v>94</v>
      </c>
      <c r="C50" s="1">
        <v>9</v>
      </c>
      <c r="D50" s="1">
        <v>12</v>
      </c>
      <c r="E50" s="1">
        <v>13</v>
      </c>
      <c r="F50" s="1">
        <v>10</v>
      </c>
      <c r="G50" s="1">
        <v>6</v>
      </c>
      <c r="H50" s="1">
        <v>5</v>
      </c>
      <c r="I50" s="1">
        <v>8</v>
      </c>
      <c r="J50" s="1">
        <v>13</v>
      </c>
      <c r="K50" s="1">
        <v>18</v>
      </c>
      <c r="L50" s="1">
        <v>22</v>
      </c>
      <c r="M50" s="1">
        <v>26</v>
      </c>
      <c r="N50" s="1">
        <v>32</v>
      </c>
      <c r="O50" s="1">
        <v>26</v>
      </c>
    </row>
    <row r="51" spans="1:15" x14ac:dyDescent="0.3">
      <c r="A51" s="7" t="s">
        <v>16</v>
      </c>
      <c r="B51" s="7" t="s">
        <v>95</v>
      </c>
      <c r="C51" s="1">
        <v>1428</v>
      </c>
      <c r="D51" s="1">
        <v>1496</v>
      </c>
      <c r="E51" s="1">
        <v>1534</v>
      </c>
      <c r="F51" s="1">
        <v>1544</v>
      </c>
      <c r="G51" s="1">
        <v>1589</v>
      </c>
      <c r="H51" s="1">
        <v>1629</v>
      </c>
      <c r="I51" s="1">
        <v>1647</v>
      </c>
      <c r="J51" s="1">
        <v>1672</v>
      </c>
      <c r="K51" s="1">
        <v>1664</v>
      </c>
      <c r="L51" s="1">
        <v>1656</v>
      </c>
      <c r="M51" s="1">
        <v>1694</v>
      </c>
      <c r="N51" s="1">
        <v>1788</v>
      </c>
      <c r="O51" s="1">
        <v>1856</v>
      </c>
    </row>
    <row r="52" spans="1:15" x14ac:dyDescent="0.3">
      <c r="A52" s="7" t="s">
        <v>16</v>
      </c>
      <c r="B52" s="7" t="s">
        <v>96</v>
      </c>
      <c r="C52" s="1">
        <v>68</v>
      </c>
      <c r="D52" s="1">
        <v>66</v>
      </c>
      <c r="E52" s="1">
        <v>68</v>
      </c>
      <c r="F52" s="1">
        <v>83</v>
      </c>
      <c r="G52" s="1">
        <v>62</v>
      </c>
      <c r="H52" s="1">
        <v>70</v>
      </c>
      <c r="I52" s="1">
        <v>77</v>
      </c>
      <c r="J52" s="1">
        <v>90</v>
      </c>
      <c r="K52" s="1">
        <v>97</v>
      </c>
      <c r="L52" s="1">
        <v>107</v>
      </c>
      <c r="M52" s="1">
        <v>110</v>
      </c>
      <c r="N52" s="1">
        <v>97</v>
      </c>
      <c r="O52" s="1">
        <v>74</v>
      </c>
    </row>
    <row r="53" spans="1:15" x14ac:dyDescent="0.3">
      <c r="A53" s="7" t="s">
        <v>16</v>
      </c>
      <c r="B53" s="7" t="s">
        <v>97</v>
      </c>
      <c r="C53" s="1">
        <v>36</v>
      </c>
      <c r="D53" s="1">
        <v>42</v>
      </c>
      <c r="E53" s="1">
        <v>47</v>
      </c>
      <c r="F53" s="1">
        <v>53</v>
      </c>
      <c r="G53" s="1">
        <v>52</v>
      </c>
      <c r="H53" s="1">
        <v>51</v>
      </c>
      <c r="I53" s="1">
        <v>58</v>
      </c>
      <c r="J53" s="1">
        <v>52</v>
      </c>
      <c r="K53" s="1">
        <v>68</v>
      </c>
      <c r="L53" s="1">
        <v>61</v>
      </c>
      <c r="M53" s="1">
        <v>52</v>
      </c>
      <c r="N53" s="1">
        <v>49</v>
      </c>
      <c r="O53" s="1">
        <v>53</v>
      </c>
    </row>
    <row r="54" spans="1:15" x14ac:dyDescent="0.3">
      <c r="A54" s="7" t="s">
        <v>16</v>
      </c>
      <c r="B54" s="7" t="s">
        <v>98</v>
      </c>
      <c r="C54" s="1">
        <v>43</v>
      </c>
      <c r="D54" s="1">
        <v>33</v>
      </c>
      <c r="E54" s="1">
        <v>36</v>
      </c>
      <c r="F54" s="1">
        <v>25</v>
      </c>
      <c r="G54" s="1">
        <v>28</v>
      </c>
      <c r="H54" s="1">
        <v>32</v>
      </c>
      <c r="I54" s="1">
        <v>34</v>
      </c>
      <c r="J54" s="1">
        <v>42</v>
      </c>
      <c r="K54" s="1">
        <v>74</v>
      </c>
      <c r="L54" s="1">
        <v>111</v>
      </c>
      <c r="M54" s="1">
        <v>141</v>
      </c>
      <c r="N54" s="1">
        <v>183</v>
      </c>
      <c r="O54" s="1">
        <v>185</v>
      </c>
    </row>
    <row r="55" spans="1:15" x14ac:dyDescent="0.3">
      <c r="A55" s="7" t="s">
        <v>16</v>
      </c>
      <c r="B55" s="7" t="s">
        <v>99</v>
      </c>
      <c r="C55" s="1">
        <v>117</v>
      </c>
      <c r="D55" s="1">
        <v>112</v>
      </c>
      <c r="E55" s="1">
        <v>98</v>
      </c>
      <c r="F55" s="1">
        <v>81</v>
      </c>
      <c r="G55" s="1">
        <v>76</v>
      </c>
      <c r="H55" s="1">
        <v>75</v>
      </c>
      <c r="I55" s="1">
        <v>73</v>
      </c>
      <c r="J55" s="1">
        <v>76</v>
      </c>
      <c r="K55" s="1">
        <v>82</v>
      </c>
      <c r="L55" s="1">
        <v>84</v>
      </c>
      <c r="M55" s="1">
        <v>76</v>
      </c>
      <c r="N55" s="1">
        <v>68</v>
      </c>
      <c r="O55" s="1">
        <v>48</v>
      </c>
    </row>
    <row r="56" spans="1:15" x14ac:dyDescent="0.3">
      <c r="A56" s="7" t="s">
        <v>16</v>
      </c>
      <c r="B56" s="7" t="s">
        <v>100</v>
      </c>
      <c r="C56" s="1">
        <v>67</v>
      </c>
      <c r="D56" s="1">
        <v>49</v>
      </c>
      <c r="E56" s="1">
        <v>34</v>
      </c>
      <c r="F56" s="1">
        <v>26</v>
      </c>
      <c r="G56" s="1">
        <v>12</v>
      </c>
      <c r="H56" s="1">
        <v>8</v>
      </c>
      <c r="I56" s="1">
        <v>19</v>
      </c>
      <c r="J56" s="1">
        <v>20</v>
      </c>
      <c r="K56" s="1">
        <v>23</v>
      </c>
      <c r="L56" s="1">
        <v>35</v>
      </c>
      <c r="M56" s="1">
        <v>45</v>
      </c>
      <c r="N56" s="1">
        <v>59</v>
      </c>
      <c r="O56" s="1">
        <v>65</v>
      </c>
    </row>
    <row r="57" spans="1:15" x14ac:dyDescent="0.3">
      <c r="A57" s="7" t="s">
        <v>17</v>
      </c>
      <c r="B57" s="7" t="s">
        <v>89</v>
      </c>
      <c r="C57" s="1">
        <v>18</v>
      </c>
      <c r="D57" s="1">
        <v>8</v>
      </c>
      <c r="E57" s="1">
        <v>8</v>
      </c>
      <c r="F57" s="1">
        <v>13</v>
      </c>
      <c r="G57" s="1">
        <v>11</v>
      </c>
      <c r="H57" s="1">
        <v>11</v>
      </c>
      <c r="I57" s="1">
        <v>13</v>
      </c>
      <c r="J57" s="1">
        <v>17</v>
      </c>
      <c r="K57" s="1">
        <v>11</v>
      </c>
      <c r="L57" s="1">
        <v>14</v>
      </c>
      <c r="M57" s="1">
        <v>10</v>
      </c>
      <c r="N57" s="1">
        <v>9</v>
      </c>
      <c r="O57" s="1">
        <v>12</v>
      </c>
    </row>
    <row r="58" spans="1:15" x14ac:dyDescent="0.3">
      <c r="A58" s="7" t="s">
        <v>17</v>
      </c>
      <c r="B58" s="7" t="s">
        <v>90</v>
      </c>
      <c r="C58" s="1">
        <v>7</v>
      </c>
      <c r="D58" s="1">
        <v>3</v>
      </c>
      <c r="E58" s="1">
        <v>1</v>
      </c>
      <c r="F58" s="1">
        <v>3</v>
      </c>
      <c r="G58" s="1">
        <v>1</v>
      </c>
      <c r="H58" s="1">
        <v>2</v>
      </c>
      <c r="I58" s="1">
        <v>4</v>
      </c>
      <c r="J58" s="1">
        <v>2</v>
      </c>
      <c r="K58" s="1">
        <v>7</v>
      </c>
      <c r="L58" s="1">
        <v>8</v>
      </c>
      <c r="M58" s="1">
        <v>13</v>
      </c>
      <c r="N58" s="1">
        <v>9</v>
      </c>
      <c r="O58" s="1">
        <v>15</v>
      </c>
    </row>
    <row r="59" spans="1:15" x14ac:dyDescent="0.3">
      <c r="A59" s="7" t="s">
        <v>17</v>
      </c>
      <c r="B59" s="7" t="s">
        <v>91</v>
      </c>
      <c r="C59" s="1">
        <v>1</v>
      </c>
      <c r="D59" s="1">
        <v>2</v>
      </c>
      <c r="E59" s="1">
        <v>5</v>
      </c>
      <c r="F59" s="1">
        <v>2</v>
      </c>
      <c r="G59" s="1">
        <v>0</v>
      </c>
      <c r="H59" s="1">
        <v>0</v>
      </c>
      <c r="I59" s="1">
        <v>0</v>
      </c>
      <c r="J59" s="1">
        <v>0</v>
      </c>
      <c r="K59" s="1">
        <v>0</v>
      </c>
      <c r="L59" s="1">
        <v>0</v>
      </c>
      <c r="M59" s="1">
        <v>1</v>
      </c>
      <c r="N59" s="1">
        <v>3</v>
      </c>
      <c r="O59" s="1">
        <v>3</v>
      </c>
    </row>
    <row r="60" spans="1:15" x14ac:dyDescent="0.3">
      <c r="A60" s="7" t="s">
        <v>17</v>
      </c>
      <c r="B60" s="7" t="s">
        <v>92</v>
      </c>
      <c r="C60" s="1">
        <v>3</v>
      </c>
      <c r="D60" s="1">
        <v>2</v>
      </c>
      <c r="E60" s="1">
        <v>0</v>
      </c>
      <c r="F60" s="1">
        <v>0</v>
      </c>
      <c r="G60" s="1">
        <v>2</v>
      </c>
      <c r="H60" s="1">
        <v>3</v>
      </c>
      <c r="I60" s="1">
        <v>4</v>
      </c>
      <c r="J60" s="1">
        <v>3</v>
      </c>
      <c r="K60" s="1">
        <v>4</v>
      </c>
      <c r="L60" s="1">
        <v>5</v>
      </c>
      <c r="M60" s="1">
        <v>7</v>
      </c>
      <c r="N60" s="1">
        <v>4</v>
      </c>
      <c r="O60" s="1">
        <v>12</v>
      </c>
    </row>
    <row r="61" spans="1:15" x14ac:dyDescent="0.3">
      <c r="A61" s="7" t="s">
        <v>17</v>
      </c>
      <c r="B61" s="7" t="s">
        <v>93</v>
      </c>
      <c r="C61" s="1">
        <v>0</v>
      </c>
      <c r="D61" s="1">
        <v>1</v>
      </c>
      <c r="E61" s="1">
        <v>1</v>
      </c>
      <c r="F61" s="1">
        <v>3</v>
      </c>
      <c r="G61" s="1">
        <v>3</v>
      </c>
      <c r="H61" s="1">
        <v>1</v>
      </c>
      <c r="I61" s="1">
        <v>3</v>
      </c>
      <c r="J61" s="1">
        <v>2</v>
      </c>
      <c r="K61" s="1">
        <v>1</v>
      </c>
      <c r="L61" s="1">
        <v>1</v>
      </c>
      <c r="M61" s="1">
        <v>6</v>
      </c>
      <c r="N61" s="1">
        <v>5</v>
      </c>
      <c r="O61" s="1">
        <v>7</v>
      </c>
    </row>
    <row r="62" spans="1:15" x14ac:dyDescent="0.3">
      <c r="A62" s="7" t="s">
        <v>17</v>
      </c>
      <c r="B62" s="7" t="s">
        <v>94</v>
      </c>
      <c r="C62" s="1">
        <v>0</v>
      </c>
      <c r="D62" s="1">
        <v>0</v>
      </c>
      <c r="E62" s="1">
        <v>0</v>
      </c>
      <c r="F62" s="1">
        <v>0</v>
      </c>
      <c r="G62" s="1">
        <v>0</v>
      </c>
      <c r="H62" s="1">
        <v>0</v>
      </c>
      <c r="I62" s="1">
        <v>0</v>
      </c>
      <c r="J62" s="1">
        <v>0</v>
      </c>
      <c r="K62" s="1">
        <v>2</v>
      </c>
      <c r="L62" s="1">
        <v>3</v>
      </c>
      <c r="M62" s="1">
        <v>1</v>
      </c>
      <c r="N62" s="1">
        <v>1</v>
      </c>
      <c r="O62" s="1">
        <v>2</v>
      </c>
    </row>
    <row r="63" spans="1:15" x14ac:dyDescent="0.3">
      <c r="A63" s="7" t="s">
        <v>17</v>
      </c>
      <c r="B63" s="7" t="s">
        <v>95</v>
      </c>
      <c r="C63" s="1">
        <v>49</v>
      </c>
      <c r="D63" s="1">
        <v>43</v>
      </c>
      <c r="E63" s="1">
        <v>46</v>
      </c>
      <c r="F63" s="1">
        <v>39</v>
      </c>
      <c r="G63" s="1">
        <v>49</v>
      </c>
      <c r="H63" s="1">
        <v>46</v>
      </c>
      <c r="I63" s="1">
        <v>43</v>
      </c>
      <c r="J63" s="1">
        <v>42</v>
      </c>
      <c r="K63" s="1">
        <v>51</v>
      </c>
      <c r="L63" s="1">
        <v>48</v>
      </c>
      <c r="M63" s="1">
        <v>52</v>
      </c>
      <c r="N63" s="1">
        <v>65</v>
      </c>
      <c r="O63" s="1">
        <v>79</v>
      </c>
    </row>
    <row r="64" spans="1:15" x14ac:dyDescent="0.3">
      <c r="A64" s="7" t="s">
        <v>17</v>
      </c>
      <c r="B64" s="7" t="s">
        <v>96</v>
      </c>
      <c r="C64" s="1">
        <v>7</v>
      </c>
      <c r="D64" s="1">
        <v>2</v>
      </c>
      <c r="E64" s="1">
        <v>5</v>
      </c>
      <c r="F64" s="1">
        <v>3</v>
      </c>
      <c r="G64" s="1">
        <v>4</v>
      </c>
      <c r="H64" s="1">
        <v>1</v>
      </c>
      <c r="I64" s="1">
        <v>2</v>
      </c>
      <c r="J64" s="1">
        <v>5</v>
      </c>
      <c r="K64" s="1">
        <v>7</v>
      </c>
      <c r="L64" s="1">
        <v>7</v>
      </c>
      <c r="M64" s="1">
        <v>4</v>
      </c>
      <c r="N64" s="1">
        <v>3</v>
      </c>
      <c r="O64" s="1">
        <v>4</v>
      </c>
    </row>
    <row r="65" spans="1:15" x14ac:dyDescent="0.3">
      <c r="A65" s="7" t="s">
        <v>17</v>
      </c>
      <c r="B65" s="7" t="s">
        <v>97</v>
      </c>
      <c r="C65" s="1">
        <v>1</v>
      </c>
      <c r="D65" s="1">
        <v>2</v>
      </c>
      <c r="E65" s="1">
        <v>4</v>
      </c>
      <c r="F65" s="1">
        <v>1</v>
      </c>
      <c r="G65" s="1">
        <v>1</v>
      </c>
      <c r="H65" s="1">
        <v>0</v>
      </c>
      <c r="I65" s="1">
        <v>1</v>
      </c>
      <c r="J65" s="1">
        <v>1</v>
      </c>
      <c r="K65" s="1">
        <v>2</v>
      </c>
      <c r="L65" s="1">
        <v>3</v>
      </c>
      <c r="M65" s="1">
        <v>2</v>
      </c>
      <c r="N65" s="1">
        <v>2</v>
      </c>
      <c r="O65" s="1">
        <v>2</v>
      </c>
    </row>
    <row r="66" spans="1:15" x14ac:dyDescent="0.3">
      <c r="A66" s="7" t="s">
        <v>17</v>
      </c>
      <c r="B66" s="7" t="s">
        <v>98</v>
      </c>
      <c r="C66" s="1">
        <v>1</v>
      </c>
      <c r="D66" s="1">
        <v>3</v>
      </c>
      <c r="E66" s="1">
        <v>2</v>
      </c>
      <c r="F66" s="1">
        <v>0</v>
      </c>
      <c r="G66" s="1">
        <v>0</v>
      </c>
      <c r="H66" s="1">
        <v>0</v>
      </c>
      <c r="I66" s="1">
        <v>2</v>
      </c>
      <c r="J66" s="1">
        <v>3</v>
      </c>
      <c r="K66" s="1">
        <v>0</v>
      </c>
      <c r="L66" s="1">
        <v>3</v>
      </c>
      <c r="M66" s="1">
        <v>2</v>
      </c>
      <c r="N66" s="1">
        <v>1</v>
      </c>
      <c r="O66" s="1">
        <v>6</v>
      </c>
    </row>
    <row r="67" spans="1:15" x14ac:dyDescent="0.3">
      <c r="A67" s="7" t="s">
        <v>17</v>
      </c>
      <c r="B67" s="7" t="s">
        <v>99</v>
      </c>
      <c r="C67" s="1">
        <v>5</v>
      </c>
      <c r="D67" s="1">
        <v>5</v>
      </c>
      <c r="E67" s="1">
        <v>0</v>
      </c>
      <c r="F67" s="1">
        <v>0</v>
      </c>
      <c r="G67" s="1">
        <v>1</v>
      </c>
      <c r="H67" s="1">
        <v>7</v>
      </c>
      <c r="I67" s="1">
        <v>5</v>
      </c>
      <c r="J67" s="1">
        <v>2</v>
      </c>
      <c r="K67" s="1">
        <v>1</v>
      </c>
      <c r="L67" s="1">
        <v>2</v>
      </c>
      <c r="M67" s="1">
        <v>2</v>
      </c>
      <c r="N67" s="1">
        <v>2</v>
      </c>
      <c r="O67" s="1">
        <v>2</v>
      </c>
    </row>
    <row r="68" spans="1:15" x14ac:dyDescent="0.3">
      <c r="A68" s="7" t="s">
        <v>17</v>
      </c>
      <c r="B68" s="7" t="s">
        <v>100</v>
      </c>
      <c r="C68" s="1">
        <v>0</v>
      </c>
      <c r="D68" s="1">
        <v>0</v>
      </c>
      <c r="E68" s="1">
        <v>1</v>
      </c>
      <c r="F68" s="1">
        <v>0</v>
      </c>
      <c r="G68" s="1">
        <v>0</v>
      </c>
      <c r="H68" s="1">
        <v>0</v>
      </c>
      <c r="I68" s="1">
        <v>0</v>
      </c>
      <c r="J68" s="1">
        <v>1</v>
      </c>
      <c r="K68" s="1">
        <v>2</v>
      </c>
      <c r="L68" s="1">
        <v>1</v>
      </c>
      <c r="M68" s="1">
        <v>0</v>
      </c>
      <c r="N68" s="1">
        <v>1</v>
      </c>
      <c r="O68" s="1">
        <v>1</v>
      </c>
    </row>
    <row r="69" spans="1:15" x14ac:dyDescent="0.3">
      <c r="A69" s="10" t="s">
        <v>18</v>
      </c>
      <c r="B69" s="10" t="s">
        <v>18</v>
      </c>
      <c r="C69" s="5">
        <v>59416</v>
      </c>
      <c r="D69" s="5">
        <v>58351</v>
      </c>
      <c r="E69" s="5">
        <v>58842</v>
      </c>
      <c r="F69" s="5">
        <v>59215</v>
      </c>
      <c r="G69" s="5">
        <v>59650</v>
      </c>
      <c r="H69" s="5">
        <v>59851</v>
      </c>
      <c r="I69" s="5">
        <v>62200</v>
      </c>
      <c r="J69" s="5">
        <v>64342</v>
      </c>
      <c r="K69" s="5">
        <v>66621</v>
      </c>
      <c r="L69" s="5">
        <v>69962</v>
      </c>
      <c r="M69" s="5">
        <v>72534</v>
      </c>
      <c r="N69" s="5">
        <v>75600</v>
      </c>
      <c r="O69" s="5">
        <v>79171</v>
      </c>
    </row>
    <row r="70" spans="1:15" x14ac:dyDescent="0.3">
      <c r="A70" s="15"/>
      <c r="B70" s="15"/>
    </row>
    <row r="71" spans="1:15" x14ac:dyDescent="0.3">
      <c r="A71" s="15"/>
      <c r="B71" s="15"/>
    </row>
    <row r="72" spans="1:15" x14ac:dyDescent="0.3">
      <c r="A72" s="15"/>
      <c r="B72" s="15"/>
      <c r="C72" s="18" t="s">
        <v>37</v>
      </c>
      <c r="D72" s="19"/>
      <c r="E72" s="19"/>
      <c r="F72" s="19"/>
      <c r="G72" s="19"/>
      <c r="H72" s="19"/>
      <c r="I72" s="19"/>
      <c r="J72" s="19"/>
      <c r="K72" s="19"/>
      <c r="L72" s="19"/>
      <c r="M72" s="19"/>
      <c r="N72" s="19"/>
      <c r="O72" s="19"/>
    </row>
    <row r="73" spans="1:15" x14ac:dyDescent="0.3">
      <c r="A73" s="9" t="s">
        <v>41</v>
      </c>
      <c r="B73" s="9" t="s">
        <v>41</v>
      </c>
      <c r="C73" s="4" t="s">
        <v>0</v>
      </c>
      <c r="D73" s="4" t="s">
        <v>1</v>
      </c>
      <c r="E73" s="4" t="s">
        <v>2</v>
      </c>
      <c r="F73" s="4" t="s">
        <v>3</v>
      </c>
      <c r="G73" s="4" t="s">
        <v>4</v>
      </c>
      <c r="H73" s="4" t="s">
        <v>5</v>
      </c>
      <c r="I73" s="4" t="s">
        <v>6</v>
      </c>
      <c r="J73" s="4" t="s">
        <v>7</v>
      </c>
      <c r="K73" s="4" t="s">
        <v>8</v>
      </c>
      <c r="L73" s="4" t="s">
        <v>9</v>
      </c>
      <c r="M73" s="4" t="s">
        <v>10</v>
      </c>
      <c r="N73" s="4" t="s">
        <v>11</v>
      </c>
      <c r="O73" s="4" t="s">
        <v>12</v>
      </c>
    </row>
    <row r="74" spans="1:15" x14ac:dyDescent="0.3">
      <c r="A74" s="8" t="s">
        <v>13</v>
      </c>
      <c r="B74" s="8" t="s">
        <v>89</v>
      </c>
      <c r="C74" s="2">
        <v>0.233488841255832</v>
      </c>
      <c r="D74" s="2">
        <v>0.23176920576985599</v>
      </c>
      <c r="E74" s="2">
        <v>0.23105261882256001</v>
      </c>
      <c r="F74" s="2">
        <v>0.23279086945126201</v>
      </c>
      <c r="G74" s="2">
        <v>0.23479125719292401</v>
      </c>
      <c r="H74" s="2">
        <v>0.236823293938239</v>
      </c>
      <c r="I74" s="2">
        <v>0.24022320282038701</v>
      </c>
      <c r="J74" s="2">
        <v>0.24625020222330099</v>
      </c>
      <c r="K74" s="2">
        <v>0.24921817512877101</v>
      </c>
      <c r="L74" s="2">
        <v>0.26184538653366601</v>
      </c>
      <c r="M74" s="2">
        <v>0.270034453443107</v>
      </c>
      <c r="N74" s="2">
        <v>0.27972887007260799</v>
      </c>
      <c r="O74" s="2">
        <v>0.29142530971206299</v>
      </c>
    </row>
    <row r="75" spans="1:15" x14ac:dyDescent="0.3">
      <c r="A75" s="8" t="s">
        <v>13</v>
      </c>
      <c r="B75" s="8" t="s">
        <v>90</v>
      </c>
      <c r="C75" s="2">
        <v>0.55753096284458603</v>
      </c>
      <c r="D75" s="2">
        <v>0.54219114219114195</v>
      </c>
      <c r="E75" s="2">
        <v>0.52530991735537202</v>
      </c>
      <c r="F75" s="2">
        <v>0.50790487578052301</v>
      </c>
      <c r="G75" s="2">
        <v>0.49993413252535901</v>
      </c>
      <c r="H75" s="2">
        <v>0.48861778392654998</v>
      </c>
      <c r="I75" s="2">
        <v>0.48898012100259303</v>
      </c>
      <c r="J75" s="2">
        <v>0.47580114650878702</v>
      </c>
      <c r="K75" s="2">
        <v>0.46618357487922701</v>
      </c>
      <c r="L75" s="2">
        <v>0.45925822837659203</v>
      </c>
      <c r="M75" s="2">
        <v>0.45467326853719697</v>
      </c>
      <c r="N75" s="2">
        <v>0.45401737242128098</v>
      </c>
      <c r="O75" s="2">
        <v>0.45170922570016497</v>
      </c>
    </row>
    <row r="76" spans="1:15" x14ac:dyDescent="0.3">
      <c r="A76" s="8" t="s">
        <v>13</v>
      </c>
      <c r="B76" s="8" t="s">
        <v>91</v>
      </c>
      <c r="C76" s="2">
        <v>2.3578363384188599E-2</v>
      </c>
      <c r="D76" s="2">
        <v>2.4599385015374599E-2</v>
      </c>
      <c r="E76" s="2">
        <v>2.4843064543493502E-2</v>
      </c>
      <c r="F76" s="2">
        <v>2.56141437727847E-2</v>
      </c>
      <c r="G76" s="2">
        <v>2.77771199886334E-2</v>
      </c>
      <c r="H76" s="2">
        <v>2.8736179946626E-2</v>
      </c>
      <c r="I76" s="2">
        <v>3.0024981905629099E-2</v>
      </c>
      <c r="J76" s="2">
        <v>3.0206383322933301E-2</v>
      </c>
      <c r="K76" s="2">
        <v>3.1525938189845497E-2</v>
      </c>
      <c r="L76" s="2">
        <v>3.34074723102155E-2</v>
      </c>
      <c r="M76" s="2">
        <v>3.5303593001923997E-2</v>
      </c>
      <c r="N76" s="2">
        <v>3.7949415403514201E-2</v>
      </c>
      <c r="O76" s="2">
        <v>4.0230857046213701E-2</v>
      </c>
    </row>
    <row r="77" spans="1:15" x14ac:dyDescent="0.3">
      <c r="A77" s="8" t="s">
        <v>13</v>
      </c>
      <c r="B77" s="8" t="s">
        <v>92</v>
      </c>
      <c r="C77" s="2">
        <v>9.1789852177387096E-2</v>
      </c>
      <c r="D77" s="2">
        <v>9.6969696969696997E-2</v>
      </c>
      <c r="E77" s="2">
        <v>0.102789256198347</v>
      </c>
      <c r="F77" s="2">
        <v>0.11226252158894599</v>
      </c>
      <c r="G77" s="2">
        <v>0.12751943090501899</v>
      </c>
      <c r="H77" s="2">
        <v>0.14526474657275801</v>
      </c>
      <c r="I77" s="2">
        <v>0.164541918755402</v>
      </c>
      <c r="J77" s="2">
        <v>0.18832816464617999</v>
      </c>
      <c r="K77" s="2">
        <v>0.20491143317230301</v>
      </c>
      <c r="L77" s="2">
        <v>0.21098044673300401</v>
      </c>
      <c r="M77" s="2">
        <v>0.21388837948529901</v>
      </c>
      <c r="N77" s="2">
        <v>0.21438653637350699</v>
      </c>
      <c r="O77" s="2">
        <v>0.220654859967051</v>
      </c>
    </row>
    <row r="78" spans="1:15" x14ac:dyDescent="0.3">
      <c r="A78" s="8" t="s">
        <v>13</v>
      </c>
      <c r="B78" s="8" t="s">
        <v>93</v>
      </c>
      <c r="C78" s="2">
        <v>3.56071113352667E-2</v>
      </c>
      <c r="D78" s="2">
        <v>3.6524086897827601E-2</v>
      </c>
      <c r="E78" s="2">
        <v>3.7082818294190398E-2</v>
      </c>
      <c r="F78" s="2">
        <v>3.8909671424146398E-2</v>
      </c>
      <c r="G78" s="2">
        <v>3.9143716403419501E-2</v>
      </c>
      <c r="H78" s="2">
        <v>3.8839115516584102E-2</v>
      </c>
      <c r="I78" s="2">
        <v>4.0671476267189699E-2</v>
      </c>
      <c r="J78" s="2">
        <v>4.1669555570963003E-2</v>
      </c>
      <c r="K78" s="2">
        <v>4.2241537895511397E-2</v>
      </c>
      <c r="L78" s="2">
        <v>4.2618678528902998E-2</v>
      </c>
      <c r="M78" s="2">
        <v>4.3737974853461002E-2</v>
      </c>
      <c r="N78" s="2">
        <v>4.5298001623269801E-2</v>
      </c>
      <c r="O78" s="2">
        <v>4.5600608853748302E-2</v>
      </c>
    </row>
    <row r="79" spans="1:15" x14ac:dyDescent="0.3">
      <c r="A79" s="8" t="s">
        <v>13</v>
      </c>
      <c r="B79" s="8" t="s">
        <v>94</v>
      </c>
      <c r="C79" s="2">
        <v>1.8677586895725101E-2</v>
      </c>
      <c r="D79" s="2">
        <v>1.9580419580419599E-2</v>
      </c>
      <c r="E79" s="2">
        <v>2.1823347107437999E-2</v>
      </c>
      <c r="F79" s="2">
        <v>2.5641025641025599E-2</v>
      </c>
      <c r="G79" s="2">
        <v>2.6610459754973E-2</v>
      </c>
      <c r="H79" s="2">
        <v>2.5531379700666601E-2</v>
      </c>
      <c r="I79" s="2">
        <v>2.4740708729472798E-2</v>
      </c>
      <c r="J79" s="2">
        <v>2.42458415562447E-2</v>
      </c>
      <c r="K79" s="2">
        <v>2.41545893719807E-2</v>
      </c>
      <c r="L79" s="2">
        <v>2.4424187600027802E-2</v>
      </c>
      <c r="M79" s="2">
        <v>2.3656702732440901E-2</v>
      </c>
      <c r="N79" s="2">
        <v>2.4864277958740501E-2</v>
      </c>
      <c r="O79" s="2">
        <v>2.44542833607908E-2</v>
      </c>
    </row>
    <row r="80" spans="1:15" x14ac:dyDescent="0.3">
      <c r="A80" s="8" t="s">
        <v>13</v>
      </c>
      <c r="B80" s="8" t="s">
        <v>95</v>
      </c>
      <c r="C80" s="2">
        <v>0.62958012860925505</v>
      </c>
      <c r="D80" s="2">
        <v>0.62930926726831804</v>
      </c>
      <c r="E80" s="2">
        <v>0.63098960226859602</v>
      </c>
      <c r="F80" s="2">
        <v>0.63008410970001705</v>
      </c>
      <c r="G80" s="2">
        <v>0.62731772005020203</v>
      </c>
      <c r="H80" s="2">
        <v>0.62478555089592103</v>
      </c>
      <c r="I80" s="2">
        <v>0.61950456445098201</v>
      </c>
      <c r="J80" s="2">
        <v>0.61249393330097801</v>
      </c>
      <c r="K80" s="2">
        <v>0.60830573951434896</v>
      </c>
      <c r="L80" s="2">
        <v>0.59405540203545204</v>
      </c>
      <c r="M80" s="2">
        <v>0.58492550002237198</v>
      </c>
      <c r="N80" s="2">
        <v>0.57044771535744798</v>
      </c>
      <c r="O80" s="2">
        <v>0.55502938564965498</v>
      </c>
    </row>
    <row r="81" spans="1:15" x14ac:dyDescent="0.3">
      <c r="A81" s="8" t="s">
        <v>13</v>
      </c>
      <c r="B81" s="8" t="s">
        <v>96</v>
      </c>
      <c r="C81" s="2">
        <v>0.186276468238114</v>
      </c>
      <c r="D81" s="2">
        <v>0.20279720279720301</v>
      </c>
      <c r="E81" s="2">
        <v>0.21887913223140501</v>
      </c>
      <c r="F81" s="2">
        <v>0.22744785439085999</v>
      </c>
      <c r="G81" s="2">
        <v>0.22684758266368099</v>
      </c>
      <c r="H81" s="2">
        <v>0.22185888567475801</v>
      </c>
      <c r="I81" s="2">
        <v>0.19511668107173699</v>
      </c>
      <c r="J81" s="2">
        <v>0.17611126773799499</v>
      </c>
      <c r="K81" s="2">
        <v>0.155797101449275</v>
      </c>
      <c r="L81" s="2">
        <v>0.14035209797508899</v>
      </c>
      <c r="M81" s="2">
        <v>0.12445748517635601</v>
      </c>
      <c r="N81" s="2">
        <v>0.113192182410423</v>
      </c>
      <c r="O81" s="2">
        <v>0.102965403624382</v>
      </c>
    </row>
    <row r="82" spans="1:15" x14ac:dyDescent="0.3">
      <c r="A82" s="8" t="s">
        <v>13</v>
      </c>
      <c r="B82" s="8" t="s">
        <v>97</v>
      </c>
      <c r="C82" s="2">
        <v>2.68818560080696E-2</v>
      </c>
      <c r="D82" s="2">
        <v>2.8399290017749601E-2</v>
      </c>
      <c r="E82" s="2">
        <v>2.9060326231852399E-2</v>
      </c>
      <c r="F82" s="2">
        <v>3.0331911649074301E-2</v>
      </c>
      <c r="G82" s="2">
        <v>3.2489521418930099E-2</v>
      </c>
      <c r="H82" s="2">
        <v>3.3382577201677498E-2</v>
      </c>
      <c r="I82" s="2">
        <v>3.3130209427750898E-2</v>
      </c>
      <c r="J82" s="2">
        <v>3.30952876193117E-2</v>
      </c>
      <c r="K82" s="2">
        <v>3.3112582781456998E-2</v>
      </c>
      <c r="L82" s="2">
        <v>3.4126395722405702E-2</v>
      </c>
      <c r="M82" s="2">
        <v>3.5057496979730603E-2</v>
      </c>
      <c r="N82" s="2">
        <v>3.6896483646653599E-2</v>
      </c>
      <c r="O82" s="2">
        <v>3.8497315124096203E-2</v>
      </c>
    </row>
    <row r="83" spans="1:15" x14ac:dyDescent="0.3">
      <c r="A83" s="8" t="s">
        <v>13</v>
      </c>
      <c r="B83" s="8" t="s">
        <v>98</v>
      </c>
      <c r="C83" s="2">
        <v>6.14262884538554E-2</v>
      </c>
      <c r="D83" s="2">
        <v>6.3986013986014001E-2</v>
      </c>
      <c r="E83" s="2">
        <v>6.6890495867768601E-2</v>
      </c>
      <c r="F83" s="2">
        <v>7.2406005048492095E-2</v>
      </c>
      <c r="G83" s="2">
        <v>7.4693716242919206E-2</v>
      </c>
      <c r="H83" s="2">
        <v>7.9738397685825704E-2</v>
      </c>
      <c r="I83" s="2">
        <v>8.8267070008643006E-2</v>
      </c>
      <c r="J83" s="2">
        <v>9.68893900949159E-2</v>
      </c>
      <c r="K83" s="2">
        <v>0.106360708534622</v>
      </c>
      <c r="L83" s="2">
        <v>0.119337554797857</v>
      </c>
      <c r="M83" s="2">
        <v>0.13674429977382499</v>
      </c>
      <c r="N83" s="2">
        <v>0.14516829533116199</v>
      </c>
      <c r="O83" s="2">
        <v>0.15017504118616101</v>
      </c>
    </row>
    <row r="84" spans="1:15" x14ac:dyDescent="0.3">
      <c r="A84" s="8" t="s">
        <v>13</v>
      </c>
      <c r="B84" s="8" t="s">
        <v>99</v>
      </c>
      <c r="C84" s="2">
        <v>5.0863699407388697E-2</v>
      </c>
      <c r="D84" s="2">
        <v>4.9398765030874203E-2</v>
      </c>
      <c r="E84" s="2">
        <v>4.6971569839307802E-2</v>
      </c>
      <c r="F84" s="2">
        <v>4.2269294002716298E-2</v>
      </c>
      <c r="G84" s="2">
        <v>3.8480664945890301E-2</v>
      </c>
      <c r="H84" s="2">
        <v>3.7433282500953097E-2</v>
      </c>
      <c r="I84" s="2">
        <v>3.6445565128061401E-2</v>
      </c>
      <c r="J84" s="2">
        <v>3.6284637962513598E-2</v>
      </c>
      <c r="K84" s="2">
        <v>3.5596026490066199E-2</v>
      </c>
      <c r="L84" s="2">
        <v>3.3946664869358101E-2</v>
      </c>
      <c r="M84" s="2">
        <v>3.0940981699404901E-2</v>
      </c>
      <c r="N84" s="2">
        <v>2.96795138965056E-2</v>
      </c>
      <c r="O84" s="2">
        <v>2.92165236142235E-2</v>
      </c>
    </row>
    <row r="85" spans="1:15" x14ac:dyDescent="0.3">
      <c r="A85" s="8" t="s">
        <v>13</v>
      </c>
      <c r="B85" s="8" t="s">
        <v>100</v>
      </c>
      <c r="C85" s="2">
        <v>8.42988413903316E-2</v>
      </c>
      <c r="D85" s="2">
        <v>7.4475524475524496E-2</v>
      </c>
      <c r="E85" s="2">
        <v>6.4307851239669395E-2</v>
      </c>
      <c r="F85" s="2">
        <v>5.4337717550152799E-2</v>
      </c>
      <c r="G85" s="2">
        <v>4.4394677908048998E-2</v>
      </c>
      <c r="H85" s="2">
        <v>3.8988806439441602E-2</v>
      </c>
      <c r="I85" s="2">
        <v>3.8353500432152098E-2</v>
      </c>
      <c r="J85" s="2">
        <v>3.86241894558782E-2</v>
      </c>
      <c r="K85" s="2">
        <v>4.2592592592592599E-2</v>
      </c>
      <c r="L85" s="2">
        <v>4.5647484517430899E-2</v>
      </c>
      <c r="M85" s="2">
        <v>4.6579864294883602E-2</v>
      </c>
      <c r="N85" s="2">
        <v>4.8371335504886002E-2</v>
      </c>
      <c r="O85" s="2">
        <v>5.0041186161449799E-2</v>
      </c>
    </row>
    <row r="86" spans="1:15" x14ac:dyDescent="0.3">
      <c r="A86" s="8" t="s">
        <v>14</v>
      </c>
      <c r="B86" s="8" t="s">
        <v>89</v>
      </c>
      <c r="C86" s="2">
        <v>2.1099744245524299E-2</v>
      </c>
      <c r="D86" s="2">
        <v>1.8494897959183701E-2</v>
      </c>
      <c r="E86" s="2">
        <v>1.7316017316017299E-2</v>
      </c>
      <c r="F86" s="2">
        <v>1.9218846869187799E-2</v>
      </c>
      <c r="G86" s="2">
        <v>2.7143738433066E-2</v>
      </c>
      <c r="H86" s="2">
        <v>3.4125533211456401E-2</v>
      </c>
      <c r="I86" s="2">
        <v>3.3434650455927001E-2</v>
      </c>
      <c r="J86" s="2">
        <v>4.0398126463700203E-2</v>
      </c>
      <c r="K86" s="2">
        <v>5.6569343065693403E-2</v>
      </c>
      <c r="L86" s="2">
        <v>6.2119366626065799E-2</v>
      </c>
      <c r="M86" s="2">
        <v>5.7053291536050203E-2</v>
      </c>
      <c r="N86" s="2">
        <v>4.7163798597832998E-2</v>
      </c>
      <c r="O86" s="2">
        <v>5.5655296229802503E-2</v>
      </c>
    </row>
    <row r="87" spans="1:15" x14ac:dyDescent="0.3">
      <c r="A87" s="8" t="s">
        <v>14</v>
      </c>
      <c r="B87" s="8" t="s">
        <v>90</v>
      </c>
      <c r="C87" s="2">
        <v>0.39766081871344999</v>
      </c>
      <c r="D87" s="2">
        <v>0.34645669291338599</v>
      </c>
      <c r="E87" s="2">
        <v>0.31730769230769201</v>
      </c>
      <c r="F87" s="2">
        <v>0.24719101123595499</v>
      </c>
      <c r="G87" s="2">
        <v>0.24324324324324301</v>
      </c>
      <c r="H87" s="2">
        <v>0.193798449612403</v>
      </c>
      <c r="I87" s="2">
        <v>0.18248175182481799</v>
      </c>
      <c r="J87" s="2">
        <v>0.28488372093023301</v>
      </c>
      <c r="K87" s="2">
        <v>0.29571984435797699</v>
      </c>
      <c r="L87" s="2">
        <v>0.30740740740740702</v>
      </c>
      <c r="M87" s="2">
        <v>0.36858006042296099</v>
      </c>
      <c r="N87" s="2">
        <v>0.35889570552147199</v>
      </c>
      <c r="O87" s="2">
        <v>0.387580299785867</v>
      </c>
    </row>
    <row r="88" spans="1:15" x14ac:dyDescent="0.3">
      <c r="A88" s="8" t="s">
        <v>14</v>
      </c>
      <c r="B88" s="8" t="s">
        <v>91</v>
      </c>
      <c r="C88" s="2">
        <v>1.27877237851662E-3</v>
      </c>
      <c r="D88" s="2">
        <v>3.18877551020408E-3</v>
      </c>
      <c r="E88" s="2">
        <v>2.4737167594310501E-3</v>
      </c>
      <c r="F88" s="2">
        <v>1.2399256044637299E-3</v>
      </c>
      <c r="G88" s="2">
        <v>3.0845157310302302E-3</v>
      </c>
      <c r="H88" s="2">
        <v>3.6563071297989001E-3</v>
      </c>
      <c r="I88" s="2">
        <v>3.0395136778115501E-3</v>
      </c>
      <c r="J88" s="2">
        <v>2.9274004683840799E-3</v>
      </c>
      <c r="K88" s="2">
        <v>3.0413625304136298E-3</v>
      </c>
      <c r="L88" s="2">
        <v>4.8721071863580996E-3</v>
      </c>
      <c r="M88" s="2">
        <v>5.6426332288401198E-3</v>
      </c>
      <c r="N88" s="2">
        <v>5.0987890376035698E-3</v>
      </c>
      <c r="O88" s="2">
        <v>8.9766606822262104E-3</v>
      </c>
    </row>
    <row r="89" spans="1:15" x14ac:dyDescent="0.3">
      <c r="A89" s="8" t="s">
        <v>14</v>
      </c>
      <c r="B89" s="8" t="s">
        <v>92</v>
      </c>
      <c r="C89" s="2">
        <v>8.7719298245614002E-2</v>
      </c>
      <c r="D89" s="2">
        <v>9.4488188976377993E-2</v>
      </c>
      <c r="E89" s="2">
        <v>9.6153846153846201E-2</v>
      </c>
      <c r="F89" s="2">
        <v>8.98876404494382E-2</v>
      </c>
      <c r="G89" s="2">
        <v>8.1081081081081099E-2</v>
      </c>
      <c r="H89" s="2">
        <v>9.3023255813953501E-2</v>
      </c>
      <c r="I89" s="2">
        <v>0.116788321167883</v>
      </c>
      <c r="J89" s="2">
        <v>0.15697674418604701</v>
      </c>
      <c r="K89" s="2">
        <v>0.17509727626459101</v>
      </c>
      <c r="L89" s="2">
        <v>0.18888888888888899</v>
      </c>
      <c r="M89" s="2">
        <v>0.18126888217522699</v>
      </c>
      <c r="N89" s="2">
        <v>0.21165644171779099</v>
      </c>
      <c r="O89" s="2">
        <v>0.244111349036403</v>
      </c>
    </row>
    <row r="90" spans="1:15" x14ac:dyDescent="0.3">
      <c r="A90" s="8" t="s">
        <v>14</v>
      </c>
      <c r="B90" s="8" t="s">
        <v>93</v>
      </c>
      <c r="C90" s="2">
        <v>7.6726342710997401E-3</v>
      </c>
      <c r="D90" s="2">
        <v>9.5663265306122503E-3</v>
      </c>
      <c r="E90" s="2">
        <v>8.6580086580086597E-3</v>
      </c>
      <c r="F90" s="2">
        <v>1.1159330440173599E-2</v>
      </c>
      <c r="G90" s="2">
        <v>1.23380629241209E-2</v>
      </c>
      <c r="H90" s="2">
        <v>1.03595368677636E-2</v>
      </c>
      <c r="I90" s="2">
        <v>1.0942249240121601E-2</v>
      </c>
      <c r="J90" s="2">
        <v>1.2880562060889901E-2</v>
      </c>
      <c r="K90" s="2">
        <v>1.21654501216545E-2</v>
      </c>
      <c r="L90" s="2">
        <v>1.21802679658952E-2</v>
      </c>
      <c r="M90" s="2">
        <v>1.37931034482759E-2</v>
      </c>
      <c r="N90" s="2">
        <v>1.3384321223709399E-2</v>
      </c>
      <c r="O90" s="2">
        <v>1.6756433273488899E-2</v>
      </c>
    </row>
    <row r="91" spans="1:15" x14ac:dyDescent="0.3">
      <c r="A91" s="8" t="s">
        <v>14</v>
      </c>
      <c r="B91" s="8" t="s">
        <v>94</v>
      </c>
      <c r="C91" s="2">
        <v>1.7543859649122799E-2</v>
      </c>
      <c r="D91" s="2">
        <v>1.5748031496062999E-2</v>
      </c>
      <c r="E91" s="2">
        <v>1.9230769230769201E-2</v>
      </c>
      <c r="F91" s="2">
        <v>1.1235955056179799E-2</v>
      </c>
      <c r="G91" s="2">
        <v>2.7027027027027001E-2</v>
      </c>
      <c r="H91" s="2">
        <v>3.1007751937984499E-2</v>
      </c>
      <c r="I91" s="2">
        <v>1.4598540145985399E-2</v>
      </c>
      <c r="J91" s="2">
        <v>2.32558139534884E-2</v>
      </c>
      <c r="K91" s="2">
        <v>3.5019455252918302E-2</v>
      </c>
      <c r="L91" s="2">
        <v>3.3333333333333298E-2</v>
      </c>
      <c r="M91" s="2">
        <v>2.7190332326284001E-2</v>
      </c>
      <c r="N91" s="2">
        <v>2.7607361963190202E-2</v>
      </c>
      <c r="O91" s="2">
        <v>3.2119914346895102E-2</v>
      </c>
    </row>
    <row r="92" spans="1:15" x14ac:dyDescent="0.3">
      <c r="A92" s="8" t="s">
        <v>14</v>
      </c>
      <c r="B92" s="8" t="s">
        <v>95</v>
      </c>
      <c r="C92" s="2">
        <v>0.91496163682864495</v>
      </c>
      <c r="D92" s="2">
        <v>0.92283163265306101</v>
      </c>
      <c r="E92" s="2">
        <v>0.93630179344465103</v>
      </c>
      <c r="F92" s="2">
        <v>0.93924364538127703</v>
      </c>
      <c r="G92" s="2">
        <v>0.935225169648365</v>
      </c>
      <c r="H92" s="2">
        <v>0.92992078001218803</v>
      </c>
      <c r="I92" s="2">
        <v>0.93495440729483303</v>
      </c>
      <c r="J92" s="2">
        <v>0.92681498829039799</v>
      </c>
      <c r="K92" s="2">
        <v>0.90632603406325996</v>
      </c>
      <c r="L92" s="2">
        <v>0.90499390986601702</v>
      </c>
      <c r="M92" s="2">
        <v>0.90909090909090895</v>
      </c>
      <c r="N92" s="2">
        <v>0.92160611854684504</v>
      </c>
      <c r="O92" s="2">
        <v>0.898264512268103</v>
      </c>
    </row>
    <row r="93" spans="1:15" x14ac:dyDescent="0.3">
      <c r="A93" s="8" t="s">
        <v>14</v>
      </c>
      <c r="B93" s="8" t="s">
        <v>96</v>
      </c>
      <c r="C93" s="2">
        <v>0.33333333333333298</v>
      </c>
      <c r="D93" s="2">
        <v>0.40944881889763801</v>
      </c>
      <c r="E93" s="2">
        <v>0.43269230769230799</v>
      </c>
      <c r="F93" s="2">
        <v>0.51685393258427004</v>
      </c>
      <c r="G93" s="2">
        <v>0.54054054054054101</v>
      </c>
      <c r="H93" s="2">
        <v>0.55038759689922501</v>
      </c>
      <c r="I93" s="2">
        <v>0.51094890510948898</v>
      </c>
      <c r="J93" s="2">
        <v>0.43023255813953498</v>
      </c>
      <c r="K93" s="2">
        <v>0.34630350194552501</v>
      </c>
      <c r="L93" s="2">
        <v>0.31481481481481499</v>
      </c>
      <c r="M93" s="2">
        <v>0.259818731117825</v>
      </c>
      <c r="N93" s="2">
        <v>0.251533742331288</v>
      </c>
      <c r="O93" s="2">
        <v>0.16702355460385401</v>
      </c>
    </row>
    <row r="94" spans="1:15" x14ac:dyDescent="0.3">
      <c r="A94" s="8" t="s">
        <v>14</v>
      </c>
      <c r="B94" s="8" t="s">
        <v>97</v>
      </c>
      <c r="C94" s="2">
        <v>1.40664961636829E-2</v>
      </c>
      <c r="D94" s="2">
        <v>1.2755102040816301E-2</v>
      </c>
      <c r="E94" s="2">
        <v>1.1750154607297499E-2</v>
      </c>
      <c r="F94" s="2">
        <v>1.1159330440173599E-2</v>
      </c>
      <c r="G94" s="2">
        <v>9.2535471930906797E-3</v>
      </c>
      <c r="H94" s="2">
        <v>1.09689213893967E-2</v>
      </c>
      <c r="I94" s="2">
        <v>7.9027355623100294E-3</v>
      </c>
      <c r="J94" s="2">
        <v>7.6112412177985903E-3</v>
      </c>
      <c r="K94" s="2">
        <v>9.7323600973235995E-3</v>
      </c>
      <c r="L94" s="2">
        <v>7.3081607795371503E-3</v>
      </c>
      <c r="M94" s="2">
        <v>6.2695924764890297E-3</v>
      </c>
      <c r="N94" s="2">
        <v>5.0987890376035698E-3</v>
      </c>
      <c r="O94" s="2">
        <v>6.5828845002992202E-3</v>
      </c>
    </row>
    <row r="95" spans="1:15" x14ac:dyDescent="0.3">
      <c r="A95" s="8" t="s">
        <v>14</v>
      </c>
      <c r="B95" s="8" t="s">
        <v>98</v>
      </c>
      <c r="C95" s="2">
        <v>4.0935672514619902E-2</v>
      </c>
      <c r="D95" s="2">
        <v>6.2992125984251995E-2</v>
      </c>
      <c r="E95" s="2">
        <v>7.69230769230769E-2</v>
      </c>
      <c r="F95" s="2">
        <v>0.101123595505618</v>
      </c>
      <c r="G95" s="2">
        <v>8.1081081081081099E-2</v>
      </c>
      <c r="H95" s="2">
        <v>0.108527131782946</v>
      </c>
      <c r="I95" s="2">
        <v>0.145985401459854</v>
      </c>
      <c r="J95" s="2">
        <v>8.7209302325581398E-2</v>
      </c>
      <c r="K95" s="2">
        <v>0.116731517509728</v>
      </c>
      <c r="L95" s="2">
        <v>0.11481481481481499</v>
      </c>
      <c r="M95" s="2">
        <v>0.132930513595166</v>
      </c>
      <c r="N95" s="2">
        <v>0.113496932515337</v>
      </c>
      <c r="O95" s="2">
        <v>0.122055674518201</v>
      </c>
    </row>
    <row r="96" spans="1:15" x14ac:dyDescent="0.3">
      <c r="A96" s="8" t="s">
        <v>14</v>
      </c>
      <c r="B96" s="8" t="s">
        <v>99</v>
      </c>
      <c r="C96" s="2">
        <v>4.0920716112532E-2</v>
      </c>
      <c r="D96" s="2">
        <v>3.31632653061225E-2</v>
      </c>
      <c r="E96" s="2">
        <v>2.3500309214594901E-2</v>
      </c>
      <c r="F96" s="2">
        <v>1.7978921264724099E-2</v>
      </c>
      <c r="G96" s="2">
        <v>1.2954966070326999E-2</v>
      </c>
      <c r="H96" s="2">
        <v>1.09689213893967E-2</v>
      </c>
      <c r="I96" s="2">
        <v>9.7264437689969594E-3</v>
      </c>
      <c r="J96" s="2">
        <v>9.3676814988290398E-3</v>
      </c>
      <c r="K96" s="2">
        <v>1.21654501216545E-2</v>
      </c>
      <c r="L96" s="2">
        <v>8.5261875761266804E-3</v>
      </c>
      <c r="M96" s="2">
        <v>8.1504702194357403E-3</v>
      </c>
      <c r="N96" s="2">
        <v>7.64818355640535E-3</v>
      </c>
      <c r="O96" s="2">
        <v>1.37642130460802E-2</v>
      </c>
    </row>
    <row r="97" spans="1:15" x14ac:dyDescent="0.3">
      <c r="A97" s="8" t="s">
        <v>14</v>
      </c>
      <c r="B97" s="8" t="s">
        <v>100</v>
      </c>
      <c r="C97" s="2">
        <v>0.12280701754386</v>
      </c>
      <c r="D97" s="2">
        <v>7.0866141732283505E-2</v>
      </c>
      <c r="E97" s="2">
        <v>5.7692307692307702E-2</v>
      </c>
      <c r="F97" s="2">
        <v>3.3707865168539297E-2</v>
      </c>
      <c r="G97" s="2">
        <v>2.7027027027027001E-2</v>
      </c>
      <c r="H97" s="2">
        <v>2.32558139534884E-2</v>
      </c>
      <c r="I97" s="2">
        <v>2.9197080291970798E-2</v>
      </c>
      <c r="J97" s="2">
        <v>1.74418604651163E-2</v>
      </c>
      <c r="K97" s="2">
        <v>3.1128404669260701E-2</v>
      </c>
      <c r="L97" s="2">
        <v>4.0740740740740702E-2</v>
      </c>
      <c r="M97" s="2">
        <v>3.0211480362537801E-2</v>
      </c>
      <c r="N97" s="2">
        <v>3.6809815950920199E-2</v>
      </c>
      <c r="O97" s="2">
        <v>4.7109207708779403E-2</v>
      </c>
    </row>
    <row r="98" spans="1:15" x14ac:dyDescent="0.3">
      <c r="A98" s="8" t="s">
        <v>15</v>
      </c>
      <c r="B98" s="8" t="s">
        <v>89</v>
      </c>
      <c r="C98" s="2">
        <v>0.108872696099443</v>
      </c>
      <c r="D98" s="2">
        <v>0.105438633048552</v>
      </c>
      <c r="E98" s="2">
        <v>0.111133562335825</v>
      </c>
      <c r="F98" s="2">
        <v>0.119639278557114</v>
      </c>
      <c r="G98" s="2">
        <v>0.121218036306851</v>
      </c>
      <c r="H98" s="2">
        <v>0.11265969802555199</v>
      </c>
      <c r="I98" s="2">
        <v>0.118075522330841</v>
      </c>
      <c r="J98" s="2">
        <v>0.121431290445375</v>
      </c>
      <c r="K98" s="2">
        <v>0.12926081960934499</v>
      </c>
      <c r="L98" s="2">
        <v>0.131593767599024</v>
      </c>
      <c r="M98" s="2">
        <v>0.13427887272057501</v>
      </c>
      <c r="N98" s="2">
        <v>0.137769447047798</v>
      </c>
      <c r="O98" s="2">
        <v>0.14864622556930199</v>
      </c>
    </row>
    <row r="99" spans="1:15" x14ac:dyDescent="0.3">
      <c r="A99" s="8" t="s">
        <v>15</v>
      </c>
      <c r="B99" s="8" t="s">
        <v>90</v>
      </c>
      <c r="C99" s="2">
        <v>0.51177199504337001</v>
      </c>
      <c r="D99" s="2">
        <v>0.46036161335187797</v>
      </c>
      <c r="E99" s="2">
        <v>0.41588785046728999</v>
      </c>
      <c r="F99" s="2">
        <v>0.40391459074733099</v>
      </c>
      <c r="G99" s="2">
        <v>0.39848197343453501</v>
      </c>
      <c r="H99" s="2">
        <v>0.371316306483301</v>
      </c>
      <c r="I99" s="2">
        <v>0.35238095238095202</v>
      </c>
      <c r="J99" s="2">
        <v>0.33219178082191803</v>
      </c>
      <c r="K99" s="2">
        <v>0.35243553008596001</v>
      </c>
      <c r="L99" s="2">
        <v>0.358024691358025</v>
      </c>
      <c r="M99" s="2">
        <v>0.38895152198421601</v>
      </c>
      <c r="N99" s="2">
        <v>0.38681318681318699</v>
      </c>
      <c r="O99" s="2">
        <v>0.41311475409836101</v>
      </c>
    </row>
    <row r="100" spans="1:15" x14ac:dyDescent="0.3">
      <c r="A100" s="8" t="s">
        <v>15</v>
      </c>
      <c r="B100" s="8" t="s">
        <v>91</v>
      </c>
      <c r="C100" s="2">
        <v>7.5010715816545203E-3</v>
      </c>
      <c r="D100" s="2">
        <v>8.9602000416753504E-3</v>
      </c>
      <c r="E100" s="2">
        <v>9.6989290765811306E-3</v>
      </c>
      <c r="F100" s="2">
        <v>7.8156312625250503E-3</v>
      </c>
      <c r="G100" s="2">
        <v>9.7599063048994707E-3</v>
      </c>
      <c r="H100" s="2">
        <v>7.9365079365079395E-3</v>
      </c>
      <c r="I100" s="2">
        <v>8.4339658807743908E-3</v>
      </c>
      <c r="J100" s="2">
        <v>9.7068899885801307E-3</v>
      </c>
      <c r="K100" s="2">
        <v>9.7663730371505206E-3</v>
      </c>
      <c r="L100" s="2">
        <v>9.0107002064952098E-3</v>
      </c>
      <c r="M100" s="2">
        <v>9.5781911954319395E-3</v>
      </c>
      <c r="N100" s="2">
        <v>1.19962511715089E-2</v>
      </c>
      <c r="O100" s="2">
        <v>1.4165321857629601E-2</v>
      </c>
    </row>
    <row r="101" spans="1:15" x14ac:dyDescent="0.3">
      <c r="A101" s="8" t="s">
        <v>15</v>
      </c>
      <c r="B101" s="8" t="s">
        <v>92</v>
      </c>
      <c r="C101" s="2">
        <v>0.10408921933085501</v>
      </c>
      <c r="D101" s="2">
        <v>0.121001390820584</v>
      </c>
      <c r="E101" s="2">
        <v>0.11993769470405</v>
      </c>
      <c r="F101" s="2">
        <v>0.106761565836299</v>
      </c>
      <c r="G101" s="2">
        <v>9.1081593927893695E-2</v>
      </c>
      <c r="H101" s="2">
        <v>0.117878192534381</v>
      </c>
      <c r="I101" s="2">
        <v>0.112380952380952</v>
      </c>
      <c r="J101" s="2">
        <v>0.13698630136986301</v>
      </c>
      <c r="K101" s="2">
        <v>0.146131805157593</v>
      </c>
      <c r="L101" s="2">
        <v>0.18792866941015099</v>
      </c>
      <c r="M101" s="2">
        <v>0.19842164599774501</v>
      </c>
      <c r="N101" s="2">
        <v>0.22197802197802199</v>
      </c>
      <c r="O101" s="2">
        <v>0.219672131147541</v>
      </c>
    </row>
    <row r="102" spans="1:15" x14ac:dyDescent="0.3">
      <c r="A102" s="8" t="s">
        <v>15</v>
      </c>
      <c r="B102" s="8" t="s">
        <v>93</v>
      </c>
      <c r="C102" s="2">
        <v>1.6930990141448801E-2</v>
      </c>
      <c r="D102" s="2">
        <v>1.9587414044592601E-2</v>
      </c>
      <c r="E102" s="2">
        <v>2.34390786017377E-2</v>
      </c>
      <c r="F102" s="2">
        <v>2.56513026052104E-2</v>
      </c>
      <c r="G102" s="2">
        <v>2.47901620144447E-2</v>
      </c>
      <c r="H102" s="2">
        <v>2.40030971738289E-2</v>
      </c>
      <c r="I102" s="2">
        <v>2.62603028560475E-2</v>
      </c>
      <c r="J102" s="2">
        <v>2.5694708793300301E-2</v>
      </c>
      <c r="K102" s="2">
        <v>3.1597089237839902E-2</v>
      </c>
      <c r="L102" s="2">
        <v>3.3790125774356999E-2</v>
      </c>
      <c r="M102" s="2">
        <v>3.5734020998342199E-2</v>
      </c>
      <c r="N102" s="2">
        <v>3.3552014995314003E-2</v>
      </c>
      <c r="O102" s="2">
        <v>3.47857270934194E-2</v>
      </c>
    </row>
    <row r="103" spans="1:15" x14ac:dyDescent="0.3">
      <c r="A103" s="8" t="s">
        <v>15</v>
      </c>
      <c r="B103" s="8" t="s">
        <v>94</v>
      </c>
      <c r="C103" s="2">
        <v>1.7348203221809199E-2</v>
      </c>
      <c r="D103" s="2">
        <v>1.6689847009735699E-2</v>
      </c>
      <c r="E103" s="2">
        <v>1.86915887850467E-2</v>
      </c>
      <c r="F103" s="2">
        <v>2.1352313167259801E-2</v>
      </c>
      <c r="G103" s="2">
        <v>1.8975332068311201E-2</v>
      </c>
      <c r="H103" s="2">
        <v>1.9646365422396901E-2</v>
      </c>
      <c r="I103" s="2">
        <v>2.2857142857142899E-2</v>
      </c>
      <c r="J103" s="2">
        <v>2.0547945205479499E-2</v>
      </c>
      <c r="K103" s="2">
        <v>2.29226361031519E-2</v>
      </c>
      <c r="L103" s="2">
        <v>2.8806584362139901E-2</v>
      </c>
      <c r="M103" s="2">
        <v>2.4802705749718101E-2</v>
      </c>
      <c r="N103" s="2">
        <v>2.6373626373626401E-2</v>
      </c>
      <c r="O103" s="2">
        <v>2.86885245901639E-2</v>
      </c>
    </row>
    <row r="104" spans="1:15" x14ac:dyDescent="0.3">
      <c r="A104" s="8" t="s">
        <v>15</v>
      </c>
      <c r="B104" s="8" t="s">
        <v>95</v>
      </c>
      <c r="C104" s="2">
        <v>0.78504072010287196</v>
      </c>
      <c r="D104" s="2">
        <v>0.79704105021879601</v>
      </c>
      <c r="E104" s="2">
        <v>0.79551424530208104</v>
      </c>
      <c r="F104" s="2">
        <v>0.79619238476953902</v>
      </c>
      <c r="G104" s="2">
        <v>0.79914112824516903</v>
      </c>
      <c r="H104" s="2">
        <v>0.81242740998838603</v>
      </c>
      <c r="I104" s="2">
        <v>0.80046003450258796</v>
      </c>
      <c r="J104" s="2">
        <v>0.79920060905976398</v>
      </c>
      <c r="K104" s="2">
        <v>0.79011872845652997</v>
      </c>
      <c r="L104" s="2">
        <v>0.78655903885864498</v>
      </c>
      <c r="M104" s="2">
        <v>0.78154356235034095</v>
      </c>
      <c r="N104" s="2">
        <v>0.77806935332708504</v>
      </c>
      <c r="O104" s="2">
        <v>0.76205845436614705</v>
      </c>
    </row>
    <row r="105" spans="1:15" x14ac:dyDescent="0.3">
      <c r="A105" s="8" t="s">
        <v>15</v>
      </c>
      <c r="B105" s="8" t="s">
        <v>96</v>
      </c>
      <c r="C105" s="2">
        <v>0.21189591078066899</v>
      </c>
      <c r="D105" s="2">
        <v>0.24061196105702401</v>
      </c>
      <c r="E105" s="2">
        <v>0.28348909657320898</v>
      </c>
      <c r="F105" s="2">
        <v>0.30960854092526702</v>
      </c>
      <c r="G105" s="2">
        <v>0.335863377609108</v>
      </c>
      <c r="H105" s="2">
        <v>0.371316306483301</v>
      </c>
      <c r="I105" s="2">
        <v>0.38285714285714301</v>
      </c>
      <c r="J105" s="2">
        <v>0.35445205479452102</v>
      </c>
      <c r="K105" s="2">
        <v>0.30659025787965599</v>
      </c>
      <c r="L105" s="2">
        <v>0.25514403292181098</v>
      </c>
      <c r="M105" s="2">
        <v>0.210822998872604</v>
      </c>
      <c r="N105" s="2">
        <v>0.20549450549450499</v>
      </c>
      <c r="O105" s="2">
        <v>0.16065573770491801</v>
      </c>
    </row>
    <row r="106" spans="1:15" x14ac:dyDescent="0.3">
      <c r="A106" s="8" t="s">
        <v>15</v>
      </c>
      <c r="B106" s="8" t="s">
        <v>97</v>
      </c>
      <c r="C106" s="2">
        <v>1.54307758251179E-2</v>
      </c>
      <c r="D106" s="2">
        <v>1.33361116899354E-2</v>
      </c>
      <c r="E106" s="2">
        <v>1.3740149525156601E-2</v>
      </c>
      <c r="F106" s="2">
        <v>1.40280561122244E-2</v>
      </c>
      <c r="G106" s="2">
        <v>1.5811048213937098E-2</v>
      </c>
      <c r="H106" s="2">
        <v>1.58730158730159E-2</v>
      </c>
      <c r="I106" s="2">
        <v>1.7251293847038499E-2</v>
      </c>
      <c r="J106" s="2">
        <v>1.6178149980966901E-2</v>
      </c>
      <c r="K106" s="2">
        <v>1.2830333205668299E-2</v>
      </c>
      <c r="L106" s="2">
        <v>1.25774357048996E-2</v>
      </c>
      <c r="M106" s="2">
        <v>1.60250506538957E-2</v>
      </c>
      <c r="N106" s="2">
        <v>1.49953139643861E-2</v>
      </c>
      <c r="O106" s="2">
        <v>1.54204769589385E-2</v>
      </c>
    </row>
    <row r="107" spans="1:15" x14ac:dyDescent="0.3">
      <c r="A107" s="8" t="s">
        <v>15</v>
      </c>
      <c r="B107" s="8" t="s">
        <v>98</v>
      </c>
      <c r="C107" s="2">
        <v>5.9479553903345701E-2</v>
      </c>
      <c r="D107" s="2">
        <v>6.6759388038943004E-2</v>
      </c>
      <c r="E107" s="2">
        <v>7.1651090342679094E-2</v>
      </c>
      <c r="F107" s="2">
        <v>8.0071174377224205E-2</v>
      </c>
      <c r="G107" s="2">
        <v>9.4876660341555993E-2</v>
      </c>
      <c r="H107" s="2">
        <v>8.05500982318271E-2</v>
      </c>
      <c r="I107" s="2">
        <v>0.08</v>
      </c>
      <c r="J107" s="2">
        <v>0.102739726027397</v>
      </c>
      <c r="K107" s="2">
        <v>0.121776504297994</v>
      </c>
      <c r="L107" s="2">
        <v>0.11522633744856001</v>
      </c>
      <c r="M107" s="2">
        <v>0.119503945885006</v>
      </c>
      <c r="N107" s="2">
        <v>0.108791208791209</v>
      </c>
      <c r="O107" s="2">
        <v>0.11885245901639301</v>
      </c>
    </row>
    <row r="108" spans="1:15" x14ac:dyDescent="0.3">
      <c r="A108" s="8" t="s">
        <v>15</v>
      </c>
      <c r="B108" s="8" t="s">
        <v>99</v>
      </c>
      <c r="C108" s="2">
        <v>6.6223746249464199E-2</v>
      </c>
      <c r="D108" s="2">
        <v>5.5636590956449301E-2</v>
      </c>
      <c r="E108" s="2">
        <v>4.64740351586179E-2</v>
      </c>
      <c r="F108" s="2">
        <v>3.6673346693386802E-2</v>
      </c>
      <c r="G108" s="2">
        <v>2.92797189146984E-2</v>
      </c>
      <c r="H108" s="2">
        <v>2.7100271002710001E-2</v>
      </c>
      <c r="I108" s="2">
        <v>2.9518880582710402E-2</v>
      </c>
      <c r="J108" s="2">
        <v>2.7788351732013699E-2</v>
      </c>
      <c r="K108" s="2">
        <v>2.6426656453466101E-2</v>
      </c>
      <c r="L108" s="2">
        <v>2.6468931856579701E-2</v>
      </c>
      <c r="M108" s="2">
        <v>2.2840302081414601E-2</v>
      </c>
      <c r="N108" s="2">
        <v>2.3617619493908198E-2</v>
      </c>
      <c r="O108" s="2">
        <v>2.4923794154563399E-2</v>
      </c>
    </row>
    <row r="109" spans="1:15" x14ac:dyDescent="0.3">
      <c r="A109" s="8" t="s">
        <v>15</v>
      </c>
      <c r="B109" s="8" t="s">
        <v>100</v>
      </c>
      <c r="C109" s="2">
        <v>9.5415117719950399E-2</v>
      </c>
      <c r="D109" s="2">
        <v>9.4575799721835899E-2</v>
      </c>
      <c r="E109" s="2">
        <v>9.0342679127725894E-2</v>
      </c>
      <c r="F109" s="2">
        <v>7.8291814946619201E-2</v>
      </c>
      <c r="G109" s="2">
        <v>6.0721062618595799E-2</v>
      </c>
      <c r="H109" s="2">
        <v>3.9292730844793698E-2</v>
      </c>
      <c r="I109" s="2">
        <v>4.9523809523809498E-2</v>
      </c>
      <c r="J109" s="2">
        <v>5.3082191780821901E-2</v>
      </c>
      <c r="K109" s="2">
        <v>5.0143266475644703E-2</v>
      </c>
      <c r="L109" s="2">
        <v>5.4869684499314099E-2</v>
      </c>
      <c r="M109" s="2">
        <v>5.7497181510710302E-2</v>
      </c>
      <c r="N109" s="2">
        <v>5.0549450549450599E-2</v>
      </c>
      <c r="O109" s="2">
        <v>5.9016393442623001E-2</v>
      </c>
    </row>
    <row r="110" spans="1:15" x14ac:dyDescent="0.3">
      <c r="A110" s="8" t="s">
        <v>16</v>
      </c>
      <c r="B110" s="8" t="s">
        <v>89</v>
      </c>
      <c r="C110" s="2">
        <v>0.10130718954248399</v>
      </c>
      <c r="D110" s="2">
        <v>0.111225012813942</v>
      </c>
      <c r="E110" s="2">
        <v>0.115</v>
      </c>
      <c r="F110" s="2">
        <v>0.114942528735632</v>
      </c>
      <c r="G110" s="2">
        <v>0.1156295933366</v>
      </c>
      <c r="H110" s="2">
        <v>0.113189448441247</v>
      </c>
      <c r="I110" s="2">
        <v>0.12155212716222499</v>
      </c>
      <c r="J110" s="2">
        <v>0.124655013799448</v>
      </c>
      <c r="K110" s="2">
        <v>0.133809099018733</v>
      </c>
      <c r="L110" s="2">
        <v>0.15324336090552901</v>
      </c>
      <c r="M110" s="2">
        <v>0.16065292096219899</v>
      </c>
      <c r="N110" s="2">
        <v>0.164952694364459</v>
      </c>
      <c r="O110" s="2">
        <v>0.153475291281639</v>
      </c>
    </row>
    <row r="111" spans="1:15" x14ac:dyDescent="0.3">
      <c r="A111" s="8" t="s">
        <v>16</v>
      </c>
      <c r="B111" s="8" t="s">
        <v>90</v>
      </c>
      <c r="C111" s="2">
        <v>0.62316476345840099</v>
      </c>
      <c r="D111" s="2">
        <v>0.62429906542056102</v>
      </c>
      <c r="E111" s="2">
        <v>0.59911894273127797</v>
      </c>
      <c r="F111" s="2">
        <v>0.5675</v>
      </c>
      <c r="G111" s="2">
        <v>0.61194029850746301</v>
      </c>
      <c r="H111" s="2">
        <v>0.57401812688821796</v>
      </c>
      <c r="I111" s="2">
        <v>0.53887399463806995</v>
      </c>
      <c r="J111" s="2">
        <v>0.51515151515151503</v>
      </c>
      <c r="K111" s="2">
        <v>0.46797153024910998</v>
      </c>
      <c r="L111" s="2">
        <v>0.44027777777777799</v>
      </c>
      <c r="M111" s="2">
        <v>0.42627013630731098</v>
      </c>
      <c r="N111" s="2">
        <v>0.42748091603053401</v>
      </c>
      <c r="O111" s="2">
        <v>0.42351598173515997</v>
      </c>
    </row>
    <row r="112" spans="1:15" x14ac:dyDescent="0.3">
      <c r="A112" s="8" t="s">
        <v>16</v>
      </c>
      <c r="B112" s="8" t="s">
        <v>91</v>
      </c>
      <c r="C112" s="2">
        <v>1.1437908496731999E-2</v>
      </c>
      <c r="D112" s="2">
        <v>1.12762685802153E-2</v>
      </c>
      <c r="E112" s="2">
        <v>1.35E-2</v>
      </c>
      <c r="F112" s="2">
        <v>1.5492253873063499E-2</v>
      </c>
      <c r="G112" s="2">
        <v>1.42087212150906E-2</v>
      </c>
      <c r="H112" s="2">
        <v>1.3429256594724199E-2</v>
      </c>
      <c r="I112" s="2">
        <v>1.3557737260402099E-2</v>
      </c>
      <c r="J112" s="2">
        <v>1.5179392824287E-2</v>
      </c>
      <c r="K112" s="2">
        <v>2.1409455842997301E-2</v>
      </c>
      <c r="L112" s="2">
        <v>2.4379625598606899E-2</v>
      </c>
      <c r="M112" s="2">
        <v>2.1048109965635699E-2</v>
      </c>
      <c r="N112" s="2">
        <v>1.8922254216371899E-2</v>
      </c>
      <c r="O112" s="2">
        <v>2.2900763358778602E-2</v>
      </c>
    </row>
    <row r="113" spans="1:15" x14ac:dyDescent="0.3">
      <c r="A113" s="8" t="s">
        <v>16</v>
      </c>
      <c r="B113" s="8" t="s">
        <v>92</v>
      </c>
      <c r="C113" s="2">
        <v>7.1778140293637799E-2</v>
      </c>
      <c r="D113" s="2">
        <v>7.6635514018691606E-2</v>
      </c>
      <c r="E113" s="2">
        <v>6.8281938325991207E-2</v>
      </c>
      <c r="F113" s="2">
        <v>7.2499999999999995E-2</v>
      </c>
      <c r="G113" s="2">
        <v>6.5671641791044802E-2</v>
      </c>
      <c r="H113" s="2">
        <v>7.8549848942598199E-2</v>
      </c>
      <c r="I113" s="2">
        <v>9.1152815013404803E-2</v>
      </c>
      <c r="J113" s="2">
        <v>0.12770562770562799</v>
      </c>
      <c r="K113" s="2">
        <v>0.15480427046263301</v>
      </c>
      <c r="L113" s="2">
        <v>0.17777777777777801</v>
      </c>
      <c r="M113" s="2">
        <v>0.17472118959107799</v>
      </c>
      <c r="N113" s="2">
        <v>0.16793893129771001</v>
      </c>
      <c r="O113" s="2">
        <v>0.17694063926940601</v>
      </c>
    </row>
    <row r="114" spans="1:15" x14ac:dyDescent="0.3">
      <c r="A114" s="8" t="s">
        <v>16</v>
      </c>
      <c r="B114" s="8" t="s">
        <v>93</v>
      </c>
      <c r="C114" s="2">
        <v>2.61437908496732E-2</v>
      </c>
      <c r="D114" s="2">
        <v>3.17785750896976E-2</v>
      </c>
      <c r="E114" s="2">
        <v>3.2000000000000001E-2</v>
      </c>
      <c r="F114" s="2">
        <v>3.0984507746126901E-2</v>
      </c>
      <c r="G114" s="2">
        <v>2.89073983341499E-2</v>
      </c>
      <c r="H114" s="2">
        <v>3.1654676258992799E-2</v>
      </c>
      <c r="I114" s="2">
        <v>3.3660589060308603E-2</v>
      </c>
      <c r="J114" s="2">
        <v>3.2198712051517898E-2</v>
      </c>
      <c r="K114" s="2">
        <v>3.5682426404995499E-2</v>
      </c>
      <c r="L114" s="2">
        <v>3.8310840226382203E-2</v>
      </c>
      <c r="M114" s="2">
        <v>3.5652920962199297E-2</v>
      </c>
      <c r="N114" s="2">
        <v>3.2496914849856E-2</v>
      </c>
      <c r="O114" s="2">
        <v>3.7364403374849302E-2</v>
      </c>
    </row>
    <row r="115" spans="1:15" x14ac:dyDescent="0.3">
      <c r="A115" s="8" t="s">
        <v>16</v>
      </c>
      <c r="B115" s="8" t="s">
        <v>94</v>
      </c>
      <c r="C115" s="2">
        <v>1.46818923327896E-2</v>
      </c>
      <c r="D115" s="2">
        <v>2.2429906542056101E-2</v>
      </c>
      <c r="E115" s="2">
        <v>2.8634361233480201E-2</v>
      </c>
      <c r="F115" s="2">
        <v>2.5000000000000001E-2</v>
      </c>
      <c r="G115" s="2">
        <v>1.7910447761194E-2</v>
      </c>
      <c r="H115" s="2">
        <v>1.51057401812689E-2</v>
      </c>
      <c r="I115" s="2">
        <v>2.14477211796247E-2</v>
      </c>
      <c r="J115" s="2">
        <v>2.8138528138528102E-2</v>
      </c>
      <c r="K115" s="2">
        <v>3.2028469750889701E-2</v>
      </c>
      <c r="L115" s="2">
        <v>3.05555555555556E-2</v>
      </c>
      <c r="M115" s="2">
        <v>3.2218091697645598E-2</v>
      </c>
      <c r="N115" s="2">
        <v>3.4896401308615099E-2</v>
      </c>
      <c r="O115" s="2">
        <v>2.96803652968037E-2</v>
      </c>
    </row>
    <row r="116" spans="1:15" x14ac:dyDescent="0.3">
      <c r="A116" s="8" t="s">
        <v>16</v>
      </c>
      <c r="B116" s="8" t="s">
        <v>95</v>
      </c>
      <c r="C116" s="2">
        <v>0.77777777777777801</v>
      </c>
      <c r="D116" s="2">
        <v>0.76678626345463896</v>
      </c>
      <c r="E116" s="2">
        <v>0.76700000000000002</v>
      </c>
      <c r="F116" s="2">
        <v>0.77161419290354805</v>
      </c>
      <c r="G116" s="2">
        <v>0.77853993140617295</v>
      </c>
      <c r="H116" s="2">
        <v>0.78129496402877696</v>
      </c>
      <c r="I116" s="2">
        <v>0.76998597475455799</v>
      </c>
      <c r="J116" s="2">
        <v>0.76908923643054306</v>
      </c>
      <c r="K116" s="2">
        <v>0.74219446922390697</v>
      </c>
      <c r="L116" s="2">
        <v>0.72094035698737502</v>
      </c>
      <c r="M116" s="2">
        <v>0.72766323024055002</v>
      </c>
      <c r="N116" s="2">
        <v>0.73549979432332402</v>
      </c>
      <c r="O116" s="2">
        <v>0.74568099638409002</v>
      </c>
    </row>
    <row r="117" spans="1:15" x14ac:dyDescent="0.3">
      <c r="A117" s="8" t="s">
        <v>16</v>
      </c>
      <c r="B117" s="8" t="s">
        <v>96</v>
      </c>
      <c r="C117" s="2">
        <v>0.110929853181077</v>
      </c>
      <c r="D117" s="2">
        <v>0.123364485981308</v>
      </c>
      <c r="E117" s="2">
        <v>0.14977973568281899</v>
      </c>
      <c r="F117" s="2">
        <v>0.20749999999999999</v>
      </c>
      <c r="G117" s="2">
        <v>0.185074626865672</v>
      </c>
      <c r="H117" s="2">
        <v>0.21148036253776401</v>
      </c>
      <c r="I117" s="2">
        <v>0.20643431635388701</v>
      </c>
      <c r="J117" s="2">
        <v>0.19480519480519501</v>
      </c>
      <c r="K117" s="2">
        <v>0.172597864768683</v>
      </c>
      <c r="L117" s="2">
        <v>0.148611111111111</v>
      </c>
      <c r="M117" s="2">
        <v>0.13630731102850099</v>
      </c>
      <c r="N117" s="2">
        <v>0.105779716466739</v>
      </c>
      <c r="O117" s="2">
        <v>8.4474885844748895E-2</v>
      </c>
    </row>
    <row r="118" spans="1:15" x14ac:dyDescent="0.3">
      <c r="A118" s="8" t="s">
        <v>16</v>
      </c>
      <c r="B118" s="8" t="s">
        <v>97</v>
      </c>
      <c r="C118" s="2">
        <v>1.9607843137254902E-2</v>
      </c>
      <c r="D118" s="2">
        <v>2.1527421834956401E-2</v>
      </c>
      <c r="E118" s="2">
        <v>2.35E-2</v>
      </c>
      <c r="F118" s="2">
        <v>2.64867566216892E-2</v>
      </c>
      <c r="G118" s="2">
        <v>2.54777070063694E-2</v>
      </c>
      <c r="H118" s="2">
        <v>2.4460431654676301E-2</v>
      </c>
      <c r="I118" s="2">
        <v>2.7115474520804098E-2</v>
      </c>
      <c r="J118" s="2">
        <v>2.3919043238270501E-2</v>
      </c>
      <c r="K118" s="2">
        <v>3.03300624442462E-2</v>
      </c>
      <c r="L118" s="2">
        <v>2.6556377884196802E-2</v>
      </c>
      <c r="M118" s="2">
        <v>2.23367697594502E-2</v>
      </c>
      <c r="N118" s="2">
        <v>2.01563142739613E-2</v>
      </c>
      <c r="O118" s="2">
        <v>2.1293692245881901E-2</v>
      </c>
    </row>
    <row r="119" spans="1:15" x14ac:dyDescent="0.3">
      <c r="A119" s="8" t="s">
        <v>16</v>
      </c>
      <c r="B119" s="8" t="s">
        <v>98</v>
      </c>
      <c r="C119" s="2">
        <v>7.01468189233279E-2</v>
      </c>
      <c r="D119" s="2">
        <v>6.1682242990654203E-2</v>
      </c>
      <c r="E119" s="2">
        <v>7.9295154185022004E-2</v>
      </c>
      <c r="F119" s="2">
        <v>6.25E-2</v>
      </c>
      <c r="G119" s="2">
        <v>8.3582089552238795E-2</v>
      </c>
      <c r="H119" s="2">
        <v>9.6676737160120804E-2</v>
      </c>
      <c r="I119" s="2">
        <v>9.1152815013404803E-2</v>
      </c>
      <c r="J119" s="2">
        <v>9.0909090909090898E-2</v>
      </c>
      <c r="K119" s="2">
        <v>0.13167259786476901</v>
      </c>
      <c r="L119" s="2">
        <v>0.15416666666666701</v>
      </c>
      <c r="M119" s="2">
        <v>0.17472118959107799</v>
      </c>
      <c r="N119" s="2">
        <v>0.19956379498364199</v>
      </c>
      <c r="O119" s="2">
        <v>0.21118721461187201</v>
      </c>
    </row>
    <row r="120" spans="1:15" x14ac:dyDescent="0.3">
      <c r="A120" s="8" t="s">
        <v>16</v>
      </c>
      <c r="B120" s="8" t="s">
        <v>99</v>
      </c>
      <c r="C120" s="2">
        <v>6.3725490196078399E-2</v>
      </c>
      <c r="D120" s="2">
        <v>5.7406458226550501E-2</v>
      </c>
      <c r="E120" s="2">
        <v>4.9000000000000002E-2</v>
      </c>
      <c r="F120" s="2">
        <v>4.0479760119939999E-2</v>
      </c>
      <c r="G120" s="2">
        <v>3.7236648701616901E-2</v>
      </c>
      <c r="H120" s="2">
        <v>3.5971223021582698E-2</v>
      </c>
      <c r="I120" s="2">
        <v>3.4128097241701703E-2</v>
      </c>
      <c r="J120" s="2">
        <v>3.4958601655933799E-2</v>
      </c>
      <c r="K120" s="2">
        <v>3.6574487065120398E-2</v>
      </c>
      <c r="L120" s="2">
        <v>3.6569438397910298E-2</v>
      </c>
      <c r="M120" s="2">
        <v>3.2646048109965603E-2</v>
      </c>
      <c r="N120" s="2">
        <v>2.7972027972028E-2</v>
      </c>
      <c r="O120" s="2">
        <v>1.9284853354760899E-2</v>
      </c>
    </row>
    <row r="121" spans="1:15" x14ac:dyDescent="0.3">
      <c r="A121" s="8" t="s">
        <v>16</v>
      </c>
      <c r="B121" s="8" t="s">
        <v>100</v>
      </c>
      <c r="C121" s="2">
        <v>0.109298531810767</v>
      </c>
      <c r="D121" s="2">
        <v>9.1588785046729002E-2</v>
      </c>
      <c r="E121" s="2">
        <v>7.4889867841409705E-2</v>
      </c>
      <c r="F121" s="2">
        <v>6.5000000000000002E-2</v>
      </c>
      <c r="G121" s="2">
        <v>3.5820895522388103E-2</v>
      </c>
      <c r="H121" s="2">
        <v>2.4169184290030201E-2</v>
      </c>
      <c r="I121" s="2">
        <v>5.0938337801608599E-2</v>
      </c>
      <c r="J121" s="2">
        <v>4.3290043290043302E-2</v>
      </c>
      <c r="K121" s="2">
        <v>4.0925266903914598E-2</v>
      </c>
      <c r="L121" s="2">
        <v>4.8611111111111098E-2</v>
      </c>
      <c r="M121" s="2">
        <v>5.5762081784386602E-2</v>
      </c>
      <c r="N121" s="2">
        <v>6.4340239912759001E-2</v>
      </c>
      <c r="O121" s="2">
        <v>7.4200913242009101E-2</v>
      </c>
    </row>
    <row r="122" spans="1:15" x14ac:dyDescent="0.3">
      <c r="A122" s="8" t="s">
        <v>17</v>
      </c>
      <c r="B122" s="8" t="s">
        <v>89</v>
      </c>
      <c r="C122" s="2">
        <v>0.24324324324324301</v>
      </c>
      <c r="D122" s="2">
        <v>0.13114754098360701</v>
      </c>
      <c r="E122" s="2">
        <v>0.125</v>
      </c>
      <c r="F122" s="2">
        <v>0.22413793103448301</v>
      </c>
      <c r="G122" s="2">
        <v>0.16923076923076899</v>
      </c>
      <c r="H122" s="2">
        <v>0.16923076923076899</v>
      </c>
      <c r="I122" s="2">
        <v>0.2</v>
      </c>
      <c r="J122" s="2">
        <v>0.265625</v>
      </c>
      <c r="K122" s="2">
        <v>0.16666666666666699</v>
      </c>
      <c r="L122" s="2">
        <v>0.20588235294117599</v>
      </c>
      <c r="M122" s="2">
        <v>0.13698630136986301</v>
      </c>
      <c r="N122" s="2">
        <v>0.104651162790698</v>
      </c>
      <c r="O122" s="2">
        <v>0.114285714285714</v>
      </c>
    </row>
    <row r="123" spans="1:15" x14ac:dyDescent="0.3">
      <c r="A123" s="8" t="s">
        <v>17</v>
      </c>
      <c r="B123" s="8" t="s">
        <v>90</v>
      </c>
      <c r="C123" s="2">
        <v>0.38888888888888901</v>
      </c>
      <c r="D123" s="2">
        <v>0.3</v>
      </c>
      <c r="E123" s="2">
        <v>0.11111111111111099</v>
      </c>
      <c r="F123" s="2">
        <v>0.5</v>
      </c>
      <c r="G123" s="2">
        <v>0.14285714285714299</v>
      </c>
      <c r="H123" s="2">
        <v>0.33333333333333298</v>
      </c>
      <c r="I123" s="2">
        <v>0.33333333333333298</v>
      </c>
      <c r="J123" s="2">
        <v>0.14285714285714299</v>
      </c>
      <c r="K123" s="2">
        <v>0.31818181818181801</v>
      </c>
      <c r="L123" s="2">
        <v>0.296296296296296</v>
      </c>
      <c r="M123" s="2">
        <v>0.48148148148148101</v>
      </c>
      <c r="N123" s="2">
        <v>0.47368421052631599</v>
      </c>
      <c r="O123" s="2">
        <v>0.375</v>
      </c>
    </row>
    <row r="124" spans="1:15" x14ac:dyDescent="0.3">
      <c r="A124" s="8" t="s">
        <v>17</v>
      </c>
      <c r="B124" s="8" t="s">
        <v>91</v>
      </c>
      <c r="C124" s="2">
        <v>1.35135135135135E-2</v>
      </c>
      <c r="D124" s="2">
        <v>3.2786885245901599E-2</v>
      </c>
      <c r="E124" s="2">
        <v>7.8125E-2</v>
      </c>
      <c r="F124" s="2">
        <v>3.4482758620689703E-2</v>
      </c>
      <c r="G124" s="2">
        <v>0</v>
      </c>
      <c r="H124" s="2">
        <v>0</v>
      </c>
      <c r="I124" s="2">
        <v>0</v>
      </c>
      <c r="J124" s="2">
        <v>0</v>
      </c>
      <c r="K124" s="2">
        <v>0</v>
      </c>
      <c r="L124" s="2">
        <v>0</v>
      </c>
      <c r="M124" s="2">
        <v>1.3698630136986301E-2</v>
      </c>
      <c r="N124" s="2">
        <v>3.4883720930232599E-2</v>
      </c>
      <c r="O124" s="2">
        <v>2.8571428571428598E-2</v>
      </c>
    </row>
    <row r="125" spans="1:15" x14ac:dyDescent="0.3">
      <c r="A125" s="8" t="s">
        <v>17</v>
      </c>
      <c r="B125" s="8" t="s">
        <v>92</v>
      </c>
      <c r="C125" s="2">
        <v>0.16666666666666699</v>
      </c>
      <c r="D125" s="2">
        <v>0.2</v>
      </c>
      <c r="E125" s="2">
        <v>0</v>
      </c>
      <c r="F125" s="2">
        <v>0</v>
      </c>
      <c r="G125" s="2">
        <v>0.28571428571428598</v>
      </c>
      <c r="H125" s="2">
        <v>0.5</v>
      </c>
      <c r="I125" s="2">
        <v>0.33333333333333298</v>
      </c>
      <c r="J125" s="2">
        <v>0.214285714285714</v>
      </c>
      <c r="K125" s="2">
        <v>0.18181818181818199</v>
      </c>
      <c r="L125" s="2">
        <v>0.18518518518518501</v>
      </c>
      <c r="M125" s="2">
        <v>0.25925925925925902</v>
      </c>
      <c r="N125" s="2">
        <v>0.21052631578947401</v>
      </c>
      <c r="O125" s="2">
        <v>0.3</v>
      </c>
    </row>
    <row r="126" spans="1:15" x14ac:dyDescent="0.3">
      <c r="A126" s="8" t="s">
        <v>17</v>
      </c>
      <c r="B126" s="8" t="s">
        <v>93</v>
      </c>
      <c r="C126" s="2">
        <v>0</v>
      </c>
      <c r="D126" s="2">
        <v>1.63934426229508E-2</v>
      </c>
      <c r="E126" s="2">
        <v>1.5625E-2</v>
      </c>
      <c r="F126" s="2">
        <v>5.1724137931034503E-2</v>
      </c>
      <c r="G126" s="2">
        <v>4.6153846153846198E-2</v>
      </c>
      <c r="H126" s="2">
        <v>1.5384615384615399E-2</v>
      </c>
      <c r="I126" s="2">
        <v>4.6153846153846198E-2</v>
      </c>
      <c r="J126" s="2">
        <v>3.125E-2</v>
      </c>
      <c r="K126" s="2">
        <v>1.5151515151515201E-2</v>
      </c>
      <c r="L126" s="2">
        <v>1.4705882352941201E-2</v>
      </c>
      <c r="M126" s="2">
        <v>8.2191780821917804E-2</v>
      </c>
      <c r="N126" s="2">
        <v>5.8139534883720902E-2</v>
      </c>
      <c r="O126" s="2">
        <v>6.6666666666666693E-2</v>
      </c>
    </row>
    <row r="127" spans="1:15" x14ac:dyDescent="0.3">
      <c r="A127" s="8" t="s">
        <v>17</v>
      </c>
      <c r="B127" s="8" t="s">
        <v>94</v>
      </c>
      <c r="C127" s="2">
        <v>0</v>
      </c>
      <c r="D127" s="2">
        <v>0</v>
      </c>
      <c r="E127" s="2">
        <v>0</v>
      </c>
      <c r="F127" s="2">
        <v>0</v>
      </c>
      <c r="G127" s="2">
        <v>0</v>
      </c>
      <c r="H127" s="2">
        <v>0</v>
      </c>
      <c r="I127" s="2">
        <v>0</v>
      </c>
      <c r="J127" s="2">
        <v>0</v>
      </c>
      <c r="K127" s="2">
        <v>9.0909090909090898E-2</v>
      </c>
      <c r="L127" s="2">
        <v>0.11111111111111099</v>
      </c>
      <c r="M127" s="2">
        <v>3.7037037037037E-2</v>
      </c>
      <c r="N127" s="2">
        <v>5.2631578947368397E-2</v>
      </c>
      <c r="O127" s="2">
        <v>0.05</v>
      </c>
    </row>
    <row r="128" spans="1:15" x14ac:dyDescent="0.3">
      <c r="A128" s="8" t="s">
        <v>17</v>
      </c>
      <c r="B128" s="8" t="s">
        <v>95</v>
      </c>
      <c r="C128" s="2">
        <v>0.66216216216216195</v>
      </c>
      <c r="D128" s="2">
        <v>0.70491803278688503</v>
      </c>
      <c r="E128" s="2">
        <v>0.71875</v>
      </c>
      <c r="F128" s="2">
        <v>0.67241379310344795</v>
      </c>
      <c r="G128" s="2">
        <v>0.75384615384615405</v>
      </c>
      <c r="H128" s="2">
        <v>0.70769230769230795</v>
      </c>
      <c r="I128" s="2">
        <v>0.66153846153846196</v>
      </c>
      <c r="J128" s="2">
        <v>0.65625</v>
      </c>
      <c r="K128" s="2">
        <v>0.77272727272727304</v>
      </c>
      <c r="L128" s="2">
        <v>0.70588235294117696</v>
      </c>
      <c r="M128" s="2">
        <v>0.71232876712328796</v>
      </c>
      <c r="N128" s="2">
        <v>0.75581395348837199</v>
      </c>
      <c r="O128" s="2">
        <v>0.75238095238095204</v>
      </c>
    </row>
    <row r="129" spans="1:16" x14ac:dyDescent="0.3">
      <c r="A129" s="8" t="s">
        <v>17</v>
      </c>
      <c r="B129" s="8" t="s">
        <v>96</v>
      </c>
      <c r="C129" s="2">
        <v>0.38888888888888901</v>
      </c>
      <c r="D129" s="2">
        <v>0.2</v>
      </c>
      <c r="E129" s="2">
        <v>0.55555555555555602</v>
      </c>
      <c r="F129" s="2">
        <v>0.5</v>
      </c>
      <c r="G129" s="2">
        <v>0.57142857142857095</v>
      </c>
      <c r="H129" s="2">
        <v>0.16666666666666699</v>
      </c>
      <c r="I129" s="2">
        <v>0.16666666666666699</v>
      </c>
      <c r="J129" s="2">
        <v>0.35714285714285698</v>
      </c>
      <c r="K129" s="2">
        <v>0.31818181818181801</v>
      </c>
      <c r="L129" s="2">
        <v>0.25925925925925902</v>
      </c>
      <c r="M129" s="2">
        <v>0.148148148148148</v>
      </c>
      <c r="N129" s="2">
        <v>0.157894736842105</v>
      </c>
      <c r="O129" s="2">
        <v>0.1</v>
      </c>
    </row>
    <row r="130" spans="1:16" x14ac:dyDescent="0.3">
      <c r="A130" s="8" t="s">
        <v>17</v>
      </c>
      <c r="B130" s="8" t="s">
        <v>97</v>
      </c>
      <c r="C130" s="2">
        <v>1.35135135135135E-2</v>
      </c>
      <c r="D130" s="2">
        <v>3.2786885245901599E-2</v>
      </c>
      <c r="E130" s="2">
        <v>6.25E-2</v>
      </c>
      <c r="F130" s="2">
        <v>1.72413793103448E-2</v>
      </c>
      <c r="G130" s="2">
        <v>1.5384615384615399E-2</v>
      </c>
      <c r="H130" s="2">
        <v>0</v>
      </c>
      <c r="I130" s="2">
        <v>1.5384615384615399E-2</v>
      </c>
      <c r="J130" s="2">
        <v>1.5625E-2</v>
      </c>
      <c r="K130" s="2">
        <v>3.03030303030303E-2</v>
      </c>
      <c r="L130" s="2">
        <v>4.4117647058823498E-2</v>
      </c>
      <c r="M130" s="2">
        <v>2.7397260273972601E-2</v>
      </c>
      <c r="N130" s="2">
        <v>2.32558139534884E-2</v>
      </c>
      <c r="O130" s="2">
        <v>1.9047619047619001E-2</v>
      </c>
    </row>
    <row r="131" spans="1:16" x14ac:dyDescent="0.3">
      <c r="A131" s="8" t="s">
        <v>17</v>
      </c>
      <c r="B131" s="8" t="s">
        <v>98</v>
      </c>
      <c r="C131" s="2">
        <v>5.5555555555555601E-2</v>
      </c>
      <c r="D131" s="2">
        <v>0.3</v>
      </c>
      <c r="E131" s="2">
        <v>0.22222222222222199</v>
      </c>
      <c r="F131" s="2">
        <v>0</v>
      </c>
      <c r="G131" s="2">
        <v>0</v>
      </c>
      <c r="H131" s="2">
        <v>0</v>
      </c>
      <c r="I131" s="2">
        <v>0.16666666666666699</v>
      </c>
      <c r="J131" s="2">
        <v>0.214285714285714</v>
      </c>
      <c r="K131" s="2">
        <v>0</v>
      </c>
      <c r="L131" s="2">
        <v>0.11111111111111099</v>
      </c>
      <c r="M131" s="2">
        <v>7.4074074074074098E-2</v>
      </c>
      <c r="N131" s="2">
        <v>5.2631578947368397E-2</v>
      </c>
      <c r="O131" s="2">
        <v>0.15</v>
      </c>
    </row>
    <row r="132" spans="1:16" x14ac:dyDescent="0.3">
      <c r="A132" s="8" t="s">
        <v>17</v>
      </c>
      <c r="B132" s="8" t="s">
        <v>99</v>
      </c>
      <c r="C132" s="2">
        <v>6.7567567567567599E-2</v>
      </c>
      <c r="D132" s="2">
        <v>8.1967213114754106E-2</v>
      </c>
      <c r="E132" s="2">
        <v>0</v>
      </c>
      <c r="F132" s="2">
        <v>0</v>
      </c>
      <c r="G132" s="2">
        <v>1.5384615384615399E-2</v>
      </c>
      <c r="H132" s="2">
        <v>0.107692307692308</v>
      </c>
      <c r="I132" s="2">
        <v>7.69230769230769E-2</v>
      </c>
      <c r="J132" s="2">
        <v>3.125E-2</v>
      </c>
      <c r="K132" s="2">
        <v>1.5151515151515201E-2</v>
      </c>
      <c r="L132" s="2">
        <v>2.9411764705882401E-2</v>
      </c>
      <c r="M132" s="2">
        <v>2.7397260273972601E-2</v>
      </c>
      <c r="N132" s="2">
        <v>2.32558139534884E-2</v>
      </c>
      <c r="O132" s="2">
        <v>1.9047619047619001E-2</v>
      </c>
    </row>
    <row r="133" spans="1:16" x14ac:dyDescent="0.3">
      <c r="A133" s="8" t="s">
        <v>17</v>
      </c>
      <c r="B133" s="8" t="s">
        <v>100</v>
      </c>
      <c r="C133" s="2">
        <v>0</v>
      </c>
      <c r="D133" s="2">
        <v>0</v>
      </c>
      <c r="E133" s="2">
        <v>0.11111111111111099</v>
      </c>
      <c r="F133" s="2">
        <v>0</v>
      </c>
      <c r="G133" s="2">
        <v>0</v>
      </c>
      <c r="H133" s="2">
        <v>0</v>
      </c>
      <c r="I133" s="2">
        <v>0</v>
      </c>
      <c r="J133" s="2">
        <v>7.1428571428571397E-2</v>
      </c>
      <c r="K133" s="2">
        <v>9.0909090909090898E-2</v>
      </c>
      <c r="L133" s="2">
        <v>3.7037037037037E-2</v>
      </c>
      <c r="M133" s="2">
        <v>0</v>
      </c>
      <c r="N133" s="2">
        <v>5.2631578947368397E-2</v>
      </c>
      <c r="O133" s="2">
        <v>2.5000000000000001E-2</v>
      </c>
    </row>
    <row r="134" spans="1:16" x14ac:dyDescent="0.3">
      <c r="A134" s="15"/>
      <c r="B134" s="15"/>
    </row>
    <row r="135" spans="1:16" x14ac:dyDescent="0.3">
      <c r="A135" s="15"/>
      <c r="B135" s="15"/>
    </row>
    <row r="136" spans="1:16" x14ac:dyDescent="0.3">
      <c r="A136" s="15"/>
      <c r="B136" s="13"/>
      <c r="C136" s="18" t="s">
        <v>38</v>
      </c>
      <c r="D136" s="18"/>
      <c r="E136" s="18"/>
      <c r="F136" s="18"/>
      <c r="G136" s="18"/>
      <c r="H136" s="18"/>
      <c r="I136" s="18"/>
      <c r="J136" s="18"/>
      <c r="K136" s="18"/>
      <c r="L136" s="18"/>
      <c r="M136" s="18"/>
      <c r="N136" s="18"/>
      <c r="O136" s="6" t="s">
        <v>39</v>
      </c>
      <c r="P136" s="6" t="s">
        <v>40</v>
      </c>
    </row>
    <row r="137" spans="1:16" x14ac:dyDescent="0.3">
      <c r="A137" s="9" t="s">
        <v>41</v>
      </c>
      <c r="B137" s="9" t="s">
        <v>41</v>
      </c>
      <c r="C137" s="4" t="s">
        <v>19</v>
      </c>
      <c r="D137" s="4" t="s">
        <v>20</v>
      </c>
      <c r="E137" s="4" t="s">
        <v>21</v>
      </c>
      <c r="F137" s="4" t="s">
        <v>22</v>
      </c>
      <c r="G137" s="4" t="s">
        <v>23</v>
      </c>
      <c r="H137" s="4" t="s">
        <v>24</v>
      </c>
      <c r="I137" s="4" t="s">
        <v>25</v>
      </c>
      <c r="J137" s="4" t="s">
        <v>26</v>
      </c>
      <c r="K137" s="4" t="s">
        <v>27</v>
      </c>
      <c r="L137" s="4" t="s">
        <v>28</v>
      </c>
      <c r="M137" s="4" t="s">
        <v>29</v>
      </c>
      <c r="N137" s="4" t="s">
        <v>30</v>
      </c>
      <c r="O137" s="4" t="s">
        <v>31</v>
      </c>
      <c r="P137" s="4" t="s">
        <v>32</v>
      </c>
    </row>
    <row r="138" spans="1:16" x14ac:dyDescent="0.3">
      <c r="A138" s="8" t="s">
        <v>13</v>
      </c>
      <c r="B138" s="8" t="s">
        <v>89</v>
      </c>
      <c r="C138" s="2">
        <v>1.2960362890160899E-3</v>
      </c>
      <c r="D138" s="2">
        <v>2.8260166109373298E-2</v>
      </c>
      <c r="E138" s="2">
        <v>2.4861009126193202E-2</v>
      </c>
      <c r="F138" s="2">
        <v>1.48413510747185E-2</v>
      </c>
      <c r="G138" s="2">
        <v>2.4205748865355498E-3</v>
      </c>
      <c r="H138" s="2">
        <v>3.52148103430929E-2</v>
      </c>
      <c r="I138" s="2">
        <v>3.55719700651181E-2</v>
      </c>
      <c r="J138" s="2">
        <v>1.7175035194744299E-2</v>
      </c>
      <c r="K138" s="2">
        <v>7.5382911976379405E-2</v>
      </c>
      <c r="L138" s="2">
        <v>3.5607035607035598E-2</v>
      </c>
      <c r="M138" s="2">
        <v>5.6503728251864102E-2</v>
      </c>
      <c r="N138" s="2">
        <v>8.1006900878293597E-2</v>
      </c>
      <c r="O138" s="3">
        <v>0.271913637202436</v>
      </c>
      <c r="P138" s="3">
        <v>0.44602958145389698</v>
      </c>
    </row>
    <row r="139" spans="1:16" x14ac:dyDescent="0.3">
      <c r="A139" s="8" t="s">
        <v>13</v>
      </c>
      <c r="B139" s="8" t="s">
        <v>90</v>
      </c>
      <c r="C139" s="2">
        <v>-0.16660695091365099</v>
      </c>
      <c r="D139" s="2">
        <v>-0.125537403267412</v>
      </c>
      <c r="E139" s="2">
        <v>-6.0226155358898699E-2</v>
      </c>
      <c r="F139" s="2">
        <v>-7.3240910279884896E-3</v>
      </c>
      <c r="G139" s="2">
        <v>2.3715415019762799E-2</v>
      </c>
      <c r="H139" s="2">
        <v>0.16499356499356499</v>
      </c>
      <c r="I139" s="2">
        <v>0.118647812638091</v>
      </c>
      <c r="J139" s="2">
        <v>0.14359075646849701</v>
      </c>
      <c r="K139" s="2">
        <v>0.13989637305699501</v>
      </c>
      <c r="L139" s="2">
        <v>0.12696969696969701</v>
      </c>
      <c r="M139" s="2">
        <v>0.12436138746975001</v>
      </c>
      <c r="N139" s="2">
        <v>4.9145043644625103E-2</v>
      </c>
      <c r="O139" s="3">
        <v>0.51537132987910195</v>
      </c>
      <c r="P139" s="3">
        <v>1.15683382497542</v>
      </c>
    </row>
    <row r="140" spans="1:16" x14ac:dyDescent="0.3">
      <c r="A140" s="8" t="s">
        <v>13</v>
      </c>
      <c r="B140" s="8" t="s">
        <v>91</v>
      </c>
      <c r="C140" s="2">
        <v>5.24064171122995E-2</v>
      </c>
      <c r="D140" s="2">
        <v>4.1666666666666699E-2</v>
      </c>
      <c r="E140" s="2">
        <v>4.8780487804878099E-2</v>
      </c>
      <c r="F140" s="2">
        <v>9.1162790697674398E-2</v>
      </c>
      <c r="G140" s="2">
        <v>2.81329923273657E-2</v>
      </c>
      <c r="H140" s="2">
        <v>6.6334991708125998E-2</v>
      </c>
      <c r="I140" s="2">
        <v>1.63297045101089E-2</v>
      </c>
      <c r="J140" s="2">
        <v>4.8967100229533302E-2</v>
      </c>
      <c r="K140" s="2">
        <v>8.4609773887673198E-2</v>
      </c>
      <c r="L140" s="2">
        <v>6.1197041022192297E-2</v>
      </c>
      <c r="M140" s="2">
        <v>9.6324461343472806E-2</v>
      </c>
      <c r="N140" s="2">
        <v>0.1</v>
      </c>
      <c r="O140" s="3">
        <v>0.388037928519329</v>
      </c>
      <c r="P140" s="3">
        <v>0.85658536585365896</v>
      </c>
    </row>
    <row r="141" spans="1:16" x14ac:dyDescent="0.3">
      <c r="A141" s="8" t="s">
        <v>13</v>
      </c>
      <c r="B141" s="8" t="s">
        <v>92</v>
      </c>
      <c r="C141" s="2">
        <v>-9.4668117519042402E-2</v>
      </c>
      <c r="D141" s="2">
        <v>-4.3269230769230803E-2</v>
      </c>
      <c r="E141" s="2">
        <v>6.15577889447236E-2</v>
      </c>
      <c r="F141" s="2">
        <v>0.14556213017751499</v>
      </c>
      <c r="G141" s="2">
        <v>0.19318181818181801</v>
      </c>
      <c r="H141" s="2">
        <v>0.31861471861471902</v>
      </c>
      <c r="I141" s="2">
        <v>0.31582403151674299</v>
      </c>
      <c r="J141" s="2">
        <v>0.269960079840319</v>
      </c>
      <c r="K141" s="2">
        <v>0.19135559921414499</v>
      </c>
      <c r="L141" s="2">
        <v>0.15402374670184699</v>
      </c>
      <c r="M141" s="2">
        <v>0.12860817376393299</v>
      </c>
      <c r="N141" s="2">
        <v>8.5338060268422403E-2</v>
      </c>
      <c r="O141" s="3">
        <v>0.68408644400785901</v>
      </c>
      <c r="P141" s="3">
        <v>4.3844221105527597</v>
      </c>
    </row>
    <row r="142" spans="1:16" x14ac:dyDescent="0.3">
      <c r="A142" s="8" t="s">
        <v>13</v>
      </c>
      <c r="B142" s="8" t="s">
        <v>93</v>
      </c>
      <c r="C142" s="2">
        <v>3.4702549575070803E-2</v>
      </c>
      <c r="D142" s="2">
        <v>4.7227926078028698E-2</v>
      </c>
      <c r="E142" s="2">
        <v>6.7320261437908493E-2</v>
      </c>
      <c r="F142" s="2">
        <v>1.2247397428046499E-2</v>
      </c>
      <c r="G142" s="2">
        <v>-1.39140955837871E-2</v>
      </c>
      <c r="H142" s="2">
        <v>6.8711656441717797E-2</v>
      </c>
      <c r="I142" s="2">
        <v>3.5017221584385798E-2</v>
      </c>
      <c r="J142" s="2">
        <v>1.8857459789240201E-2</v>
      </c>
      <c r="K142" s="2">
        <v>3.2661948829613499E-2</v>
      </c>
      <c r="L142" s="2">
        <v>3.05745914602003E-2</v>
      </c>
      <c r="M142" s="2">
        <v>5.6265984654731503E-2</v>
      </c>
      <c r="N142" s="2">
        <v>4.4552058111380098E-2</v>
      </c>
      <c r="O142" s="3">
        <v>0.174197060424605</v>
      </c>
      <c r="P142" s="3">
        <v>0.40980392156862699</v>
      </c>
    </row>
    <row r="143" spans="1:16" x14ac:dyDescent="0.3">
      <c r="A143" s="8" t="s">
        <v>13</v>
      </c>
      <c r="B143" s="8" t="s">
        <v>94</v>
      </c>
      <c r="C143" s="2">
        <v>-0.10160427807486599</v>
      </c>
      <c r="D143" s="2">
        <v>5.9523809523809503E-3</v>
      </c>
      <c r="E143" s="2">
        <v>0.14201183431952699</v>
      </c>
      <c r="F143" s="2">
        <v>4.6632124352331598E-2</v>
      </c>
      <c r="G143" s="2">
        <v>4.9504950495049497E-3</v>
      </c>
      <c r="H143" s="2">
        <v>0.12807881773398999</v>
      </c>
      <c r="I143" s="2">
        <v>0.12663755458515299</v>
      </c>
      <c r="J143" s="2">
        <v>0.162790697674419</v>
      </c>
      <c r="K143" s="2">
        <v>0.17</v>
      </c>
      <c r="L143" s="2">
        <v>0.102564102564103</v>
      </c>
      <c r="M143" s="2">
        <v>0.18346253229974199</v>
      </c>
      <c r="N143" s="2">
        <v>3.7117903930131001E-2</v>
      </c>
      <c r="O143" s="3">
        <v>0.58333333333333304</v>
      </c>
      <c r="P143" s="3">
        <v>1.81065088757396</v>
      </c>
    </row>
    <row r="144" spans="1:16" x14ac:dyDescent="0.3">
      <c r="A144" s="8" t="s">
        <v>13</v>
      </c>
      <c r="B144" s="8" t="s">
        <v>95</v>
      </c>
      <c r="C144" s="2">
        <v>8.2912761355443398E-3</v>
      </c>
      <c r="D144" s="2">
        <v>3.4203313073531201E-2</v>
      </c>
      <c r="E144" s="2">
        <v>1.5748636398555699E-2</v>
      </c>
      <c r="F144" s="2">
        <v>1.7773407956436201E-3</v>
      </c>
      <c r="G144" s="2">
        <v>-1.01921407270394E-2</v>
      </c>
      <c r="H144" s="2">
        <v>1.1936997063422401E-2</v>
      </c>
      <c r="I144" s="2">
        <v>-1.2059998492500201E-3</v>
      </c>
      <c r="J144" s="2">
        <v>-1.81118406158026E-3</v>
      </c>
      <c r="K144" s="2">
        <v>-4.5361760036289402E-4</v>
      </c>
      <c r="L144" s="2">
        <v>-1.1232130701157301E-2</v>
      </c>
      <c r="M144" s="2">
        <v>-5.3547523427041497E-3</v>
      </c>
      <c r="N144" s="2">
        <v>9.5750817150547993E-3</v>
      </c>
      <c r="O144" s="3">
        <v>-7.5602933393815698E-3</v>
      </c>
      <c r="P144" s="3">
        <v>8.4504878236152693E-3</v>
      </c>
    </row>
    <row r="145" spans="1:16" x14ac:dyDescent="0.3">
      <c r="A145" s="8" t="s">
        <v>13</v>
      </c>
      <c r="B145" s="8" t="s">
        <v>96</v>
      </c>
      <c r="C145" s="2">
        <v>-6.7024128686327095E-2</v>
      </c>
      <c r="D145" s="2">
        <v>-2.5862068965517199E-2</v>
      </c>
      <c r="E145" s="2">
        <v>1.0029498525073699E-2</v>
      </c>
      <c r="F145" s="2">
        <v>5.8411214953271E-3</v>
      </c>
      <c r="G145" s="2">
        <v>2.4390243902439001E-2</v>
      </c>
      <c r="H145" s="2">
        <v>2.3809523809523801E-2</v>
      </c>
      <c r="I145" s="2">
        <v>3.7652270210409698E-2</v>
      </c>
      <c r="J145" s="2">
        <v>3.2550693703308403E-2</v>
      </c>
      <c r="K145" s="2">
        <v>4.23772609819121E-2</v>
      </c>
      <c r="L145" s="2">
        <v>9.4199305899851302E-3</v>
      </c>
      <c r="M145" s="2">
        <v>2.4066797642436199E-2</v>
      </c>
      <c r="N145" s="2">
        <v>-4.0767386091127102E-2</v>
      </c>
      <c r="O145" s="3">
        <v>3.35917312661499E-2</v>
      </c>
      <c r="P145" s="3">
        <v>0.17994100294985299</v>
      </c>
    </row>
    <row r="146" spans="1:16" x14ac:dyDescent="0.3">
      <c r="A146" s="8" t="s">
        <v>13</v>
      </c>
      <c r="B146" s="8" t="s">
        <v>97</v>
      </c>
      <c r="C146" s="2">
        <v>6.5666041275797393E-2</v>
      </c>
      <c r="D146" s="2">
        <v>5.54577464788732E-2</v>
      </c>
      <c r="E146" s="2">
        <v>6.1718098415346097E-2</v>
      </c>
      <c r="F146" s="2">
        <v>7.7769049489395101E-2</v>
      </c>
      <c r="G146" s="2">
        <v>2.1137026239067099E-2</v>
      </c>
      <c r="H146" s="2">
        <v>1.2847965738758E-2</v>
      </c>
      <c r="I146" s="2">
        <v>9.1613812544045093E-3</v>
      </c>
      <c r="J146" s="2">
        <v>5.5865921787709499E-3</v>
      </c>
      <c r="K146" s="2">
        <v>5.4861111111111097E-2</v>
      </c>
      <c r="L146" s="2">
        <v>3.1599736668861102E-2</v>
      </c>
      <c r="M146" s="2">
        <v>7.3388640714741493E-2</v>
      </c>
      <c r="N146" s="2">
        <v>8.2639714625445906E-2</v>
      </c>
      <c r="O146" s="3">
        <v>0.264583333333333</v>
      </c>
      <c r="P146" s="3">
        <v>0.51876563803169295</v>
      </c>
    </row>
    <row r="147" spans="1:16" x14ac:dyDescent="0.3">
      <c r="A147" s="8" t="s">
        <v>13</v>
      </c>
      <c r="B147" s="8" t="s">
        <v>98</v>
      </c>
      <c r="C147" s="2">
        <v>-0.107317073170732</v>
      </c>
      <c r="D147" s="2">
        <v>-5.6466302367941701E-2</v>
      </c>
      <c r="E147" s="2">
        <v>5.2123552123552103E-2</v>
      </c>
      <c r="F147" s="2">
        <v>4.0366972477064202E-2</v>
      </c>
      <c r="G147" s="2">
        <v>0.11816578483245101</v>
      </c>
      <c r="H147" s="2">
        <v>0.28864353312302798</v>
      </c>
      <c r="I147" s="2">
        <v>0.26193390452876403</v>
      </c>
      <c r="J147" s="2">
        <v>0.281280310378274</v>
      </c>
      <c r="K147" s="2">
        <v>0.29825889477668399</v>
      </c>
      <c r="L147" s="2">
        <v>0.30437317784256601</v>
      </c>
      <c r="M147" s="2">
        <v>0.19535091640590099</v>
      </c>
      <c r="N147" s="2">
        <v>9.0875093492894493E-2</v>
      </c>
      <c r="O147" s="3">
        <v>1.20817562452687</v>
      </c>
      <c r="P147" s="3">
        <v>4.6312741312741297</v>
      </c>
    </row>
    <row r="148" spans="1:16" x14ac:dyDescent="0.3">
      <c r="A148" s="8" t="s">
        <v>13</v>
      </c>
      <c r="B148" s="8" t="s">
        <v>99</v>
      </c>
      <c r="C148" s="2">
        <v>-2.03272186415469E-2</v>
      </c>
      <c r="D148" s="2">
        <v>-1.9230769230769201E-2</v>
      </c>
      <c r="E148" s="2">
        <v>-8.4623323013415894E-2</v>
      </c>
      <c r="F148" s="2">
        <v>-8.3990980834272796E-2</v>
      </c>
      <c r="G148" s="2">
        <v>-3.3230769230769203E-2</v>
      </c>
      <c r="H148" s="2">
        <v>-6.3653723742839001E-3</v>
      </c>
      <c r="I148" s="2">
        <v>5.7655349135169801E-3</v>
      </c>
      <c r="J148" s="2">
        <v>-1.4012738853503201E-2</v>
      </c>
      <c r="K148" s="2">
        <v>-2.39018087855297E-2</v>
      </c>
      <c r="L148" s="2">
        <v>-8.4712111184645902E-2</v>
      </c>
      <c r="M148" s="2">
        <v>-2.1691973969631202E-2</v>
      </c>
      <c r="N148" s="2">
        <v>2.14338507021434E-2</v>
      </c>
      <c r="O148" s="3">
        <v>-0.10723514211886299</v>
      </c>
      <c r="P148" s="3">
        <v>-0.28689370485036098</v>
      </c>
    </row>
    <row r="149" spans="1:16" x14ac:dyDescent="0.3">
      <c r="A149" s="8" t="s">
        <v>13</v>
      </c>
      <c r="B149" s="8" t="s">
        <v>100</v>
      </c>
      <c r="C149" s="2">
        <v>-0.24289099526066399</v>
      </c>
      <c r="D149" s="2">
        <v>-0.22065727699530499</v>
      </c>
      <c r="E149" s="2">
        <v>-0.17871485943775101</v>
      </c>
      <c r="F149" s="2">
        <v>-0.17603911980440101</v>
      </c>
      <c r="G149" s="2">
        <v>-8.0118694362017795E-2</v>
      </c>
      <c r="H149" s="2">
        <v>0.14516129032258099</v>
      </c>
      <c r="I149" s="2">
        <v>0.157746478873239</v>
      </c>
      <c r="J149" s="2">
        <v>0.28710462287104599</v>
      </c>
      <c r="K149" s="2">
        <v>0.24007561436673</v>
      </c>
      <c r="L149" s="2">
        <v>0.16158536585365901</v>
      </c>
      <c r="M149" s="2">
        <v>0.169291338582677</v>
      </c>
      <c r="N149" s="2">
        <v>9.0909090909090898E-2</v>
      </c>
      <c r="O149" s="3">
        <v>0.83742911153119104</v>
      </c>
      <c r="P149" s="3">
        <v>0.95180722891566305</v>
      </c>
    </row>
    <row r="150" spans="1:16" x14ac:dyDescent="0.3">
      <c r="A150" s="8" t="s">
        <v>14</v>
      </c>
      <c r="B150" s="8" t="s">
        <v>89</v>
      </c>
      <c r="C150" s="2">
        <v>-0.12121212121212099</v>
      </c>
      <c r="D150" s="2">
        <v>-3.4482758620689703E-2</v>
      </c>
      <c r="E150" s="2">
        <v>0.107142857142857</v>
      </c>
      <c r="F150" s="2">
        <v>0.41935483870967699</v>
      </c>
      <c r="G150" s="2">
        <v>0.27272727272727298</v>
      </c>
      <c r="H150" s="2">
        <v>-1.7857142857142901E-2</v>
      </c>
      <c r="I150" s="2">
        <v>0.25454545454545502</v>
      </c>
      <c r="J150" s="2">
        <v>0.34782608695652201</v>
      </c>
      <c r="K150" s="2">
        <v>9.6774193548387094E-2</v>
      </c>
      <c r="L150" s="2">
        <v>-0.10784313725490199</v>
      </c>
      <c r="M150" s="2">
        <v>-0.18681318681318701</v>
      </c>
      <c r="N150" s="2">
        <v>0.25675675675675702</v>
      </c>
      <c r="O150" s="3">
        <v>0</v>
      </c>
      <c r="P150" s="3">
        <v>2.3214285714285698</v>
      </c>
    </row>
    <row r="151" spans="1:16" x14ac:dyDescent="0.3">
      <c r="A151" s="8" t="s">
        <v>14</v>
      </c>
      <c r="B151" s="8" t="s">
        <v>90</v>
      </c>
      <c r="C151" s="2">
        <v>-0.35294117647058798</v>
      </c>
      <c r="D151" s="2">
        <v>-0.25</v>
      </c>
      <c r="E151" s="2">
        <v>-0.33333333333333298</v>
      </c>
      <c r="F151" s="2">
        <v>0.22727272727272699</v>
      </c>
      <c r="G151" s="2">
        <v>-7.4074074074074098E-2</v>
      </c>
      <c r="H151" s="2">
        <v>0</v>
      </c>
      <c r="I151" s="2">
        <v>0.96</v>
      </c>
      <c r="J151" s="2">
        <v>0.55102040816326503</v>
      </c>
      <c r="K151" s="2">
        <v>9.2105263157894704E-2</v>
      </c>
      <c r="L151" s="2">
        <v>0.469879518072289</v>
      </c>
      <c r="M151" s="2">
        <v>-4.0983606557376998E-2</v>
      </c>
      <c r="N151" s="2">
        <v>0.54700854700854695</v>
      </c>
      <c r="O151" s="3">
        <v>1.3815789473684199</v>
      </c>
      <c r="P151" s="3">
        <v>4.48484848484848</v>
      </c>
    </row>
    <row r="152" spans="1:16" x14ac:dyDescent="0.3">
      <c r="A152" s="8" t="s">
        <v>14</v>
      </c>
      <c r="B152" s="8" t="s">
        <v>91</v>
      </c>
      <c r="C152" s="2">
        <v>1.5</v>
      </c>
      <c r="D152" s="2">
        <v>-0.2</v>
      </c>
      <c r="E152" s="2">
        <v>-0.5</v>
      </c>
      <c r="F152" s="2">
        <v>1.5</v>
      </c>
      <c r="G152" s="2">
        <v>0.2</v>
      </c>
      <c r="H152" s="2">
        <v>-0.16666666666666699</v>
      </c>
      <c r="I152" s="2">
        <v>0</v>
      </c>
      <c r="J152" s="2">
        <v>0</v>
      </c>
      <c r="K152" s="2">
        <v>0.6</v>
      </c>
      <c r="L152" s="2">
        <v>0.125</v>
      </c>
      <c r="M152" s="2">
        <v>-0.11111111111111099</v>
      </c>
      <c r="N152" s="2">
        <v>0.875</v>
      </c>
      <c r="O152" s="3">
        <v>2</v>
      </c>
      <c r="P152" s="3">
        <v>2.75</v>
      </c>
    </row>
    <row r="153" spans="1:16" x14ac:dyDescent="0.3">
      <c r="A153" s="8" t="s">
        <v>14</v>
      </c>
      <c r="B153" s="8" t="s">
        <v>92</v>
      </c>
      <c r="C153" s="2">
        <v>-0.2</v>
      </c>
      <c r="D153" s="2">
        <v>-0.16666666666666699</v>
      </c>
      <c r="E153" s="2">
        <v>-0.2</v>
      </c>
      <c r="F153" s="2">
        <v>0.125</v>
      </c>
      <c r="G153" s="2">
        <v>0.33333333333333298</v>
      </c>
      <c r="H153" s="2">
        <v>0.33333333333333298</v>
      </c>
      <c r="I153" s="2">
        <v>0.6875</v>
      </c>
      <c r="J153" s="2">
        <v>0.66666666666666696</v>
      </c>
      <c r="K153" s="2">
        <v>0.133333333333333</v>
      </c>
      <c r="L153" s="2">
        <v>0.17647058823529399</v>
      </c>
      <c r="M153" s="2">
        <v>0.15</v>
      </c>
      <c r="N153" s="2">
        <v>0.65217391304347805</v>
      </c>
      <c r="O153" s="3">
        <v>1.5333333333333301</v>
      </c>
      <c r="P153" s="3">
        <v>10.4</v>
      </c>
    </row>
    <row r="154" spans="1:16" x14ac:dyDescent="0.3">
      <c r="A154" s="8" t="s">
        <v>14</v>
      </c>
      <c r="B154" s="8" t="s">
        <v>93</v>
      </c>
      <c r="C154" s="2">
        <v>0.25</v>
      </c>
      <c r="D154" s="2">
        <v>-6.6666666666666693E-2</v>
      </c>
      <c r="E154" s="2">
        <v>0.28571428571428598</v>
      </c>
      <c r="F154" s="2">
        <v>0.11111111111111099</v>
      </c>
      <c r="G154" s="2">
        <v>-0.15</v>
      </c>
      <c r="H154" s="2">
        <v>5.8823529411764698E-2</v>
      </c>
      <c r="I154" s="2">
        <v>0.22222222222222199</v>
      </c>
      <c r="J154" s="2">
        <v>-9.0909090909090898E-2</v>
      </c>
      <c r="K154" s="2">
        <v>0</v>
      </c>
      <c r="L154" s="2">
        <v>0.1</v>
      </c>
      <c r="M154" s="2">
        <v>-4.5454545454545497E-2</v>
      </c>
      <c r="N154" s="2">
        <v>0.33333333333333298</v>
      </c>
      <c r="O154" s="3">
        <v>0.4</v>
      </c>
      <c r="P154" s="3">
        <v>1</v>
      </c>
    </row>
    <row r="155" spans="1:16" x14ac:dyDescent="0.3">
      <c r="A155" s="8" t="s">
        <v>14</v>
      </c>
      <c r="B155" s="8" t="s">
        <v>94</v>
      </c>
      <c r="C155" s="2">
        <v>-0.33333333333333298</v>
      </c>
      <c r="D155" s="2">
        <v>0</v>
      </c>
      <c r="E155" s="2">
        <v>-0.5</v>
      </c>
      <c r="F155" s="2">
        <v>2</v>
      </c>
      <c r="G155" s="2">
        <v>0.33333333333333298</v>
      </c>
      <c r="H155" s="2">
        <v>-0.5</v>
      </c>
      <c r="I155" s="2">
        <v>1</v>
      </c>
      <c r="J155" s="2">
        <v>1.25</v>
      </c>
      <c r="K155" s="2">
        <v>0</v>
      </c>
      <c r="L155" s="2">
        <v>0</v>
      </c>
      <c r="M155" s="2">
        <v>0</v>
      </c>
      <c r="N155" s="2">
        <v>0.66666666666666696</v>
      </c>
      <c r="O155" s="3">
        <v>0.66666666666666696</v>
      </c>
      <c r="P155" s="3">
        <v>6.5</v>
      </c>
    </row>
    <row r="156" spans="1:16" x14ac:dyDescent="0.3">
      <c r="A156" s="8" t="s">
        <v>14</v>
      </c>
      <c r="B156" s="8" t="s">
        <v>95</v>
      </c>
      <c r="C156" s="2">
        <v>1.11809923130678E-2</v>
      </c>
      <c r="D156" s="2">
        <v>4.6302695231513501E-2</v>
      </c>
      <c r="E156" s="2">
        <v>6.6050198150594496E-4</v>
      </c>
      <c r="F156" s="2">
        <v>6.6006600660065997E-4</v>
      </c>
      <c r="G156" s="2">
        <v>6.5963060686015798E-3</v>
      </c>
      <c r="H156" s="2">
        <v>7.86369593709043E-3</v>
      </c>
      <c r="I156" s="2">
        <v>2.925877763329E-2</v>
      </c>
      <c r="J156" s="2">
        <v>-5.8749210360075799E-2</v>
      </c>
      <c r="K156" s="2">
        <v>-2.6845637583892599E-3</v>
      </c>
      <c r="L156" s="2">
        <v>-2.4226110363391701E-2</v>
      </c>
      <c r="M156" s="2">
        <v>-2.75862068965517E-3</v>
      </c>
      <c r="N156" s="2">
        <v>3.8035961272475799E-2</v>
      </c>
      <c r="O156" s="3">
        <v>7.3825503355704697E-3</v>
      </c>
      <c r="P156" s="3">
        <v>-8.5865257595772806E-3</v>
      </c>
    </row>
    <row r="157" spans="1:16" x14ac:dyDescent="0.3">
      <c r="A157" s="8" t="s">
        <v>14</v>
      </c>
      <c r="B157" s="8" t="s">
        <v>96</v>
      </c>
      <c r="C157" s="2">
        <v>-8.7719298245614002E-2</v>
      </c>
      <c r="D157" s="2">
        <v>-0.134615384615385</v>
      </c>
      <c r="E157" s="2">
        <v>2.2222222222222199E-2</v>
      </c>
      <c r="F157" s="2">
        <v>0.30434782608695699</v>
      </c>
      <c r="G157" s="2">
        <v>0.18333333333333299</v>
      </c>
      <c r="H157" s="2">
        <v>-1.4084507042253501E-2</v>
      </c>
      <c r="I157" s="2">
        <v>5.7142857142857099E-2</v>
      </c>
      <c r="J157" s="2">
        <v>0.20270270270270299</v>
      </c>
      <c r="K157" s="2">
        <v>-4.49438202247191E-2</v>
      </c>
      <c r="L157" s="2">
        <v>1.1764705882352899E-2</v>
      </c>
      <c r="M157" s="2">
        <v>-4.6511627906976702E-2</v>
      </c>
      <c r="N157" s="2">
        <v>-4.8780487804878099E-2</v>
      </c>
      <c r="O157" s="3">
        <v>-0.123595505617978</v>
      </c>
      <c r="P157" s="3">
        <v>0.73333333333333295</v>
      </c>
    </row>
    <row r="158" spans="1:16" x14ac:dyDescent="0.3">
      <c r="A158" s="8" t="s">
        <v>14</v>
      </c>
      <c r="B158" s="8" t="s">
        <v>97</v>
      </c>
      <c r="C158" s="2">
        <v>-9.0909090909090898E-2</v>
      </c>
      <c r="D158" s="2">
        <v>-0.05</v>
      </c>
      <c r="E158" s="2">
        <v>-5.2631578947368397E-2</v>
      </c>
      <c r="F158" s="2">
        <v>-0.16666666666666699</v>
      </c>
      <c r="G158" s="2">
        <v>0.2</v>
      </c>
      <c r="H158" s="2">
        <v>-0.27777777777777801</v>
      </c>
      <c r="I158" s="2">
        <v>0</v>
      </c>
      <c r="J158" s="2">
        <v>0.230769230769231</v>
      </c>
      <c r="K158" s="2">
        <v>-0.25</v>
      </c>
      <c r="L158" s="2">
        <v>-0.16666666666666699</v>
      </c>
      <c r="M158" s="2">
        <v>-0.2</v>
      </c>
      <c r="N158" s="2">
        <v>0.375</v>
      </c>
      <c r="O158" s="3">
        <v>-0.3125</v>
      </c>
      <c r="P158" s="3">
        <v>-0.42105263157894701</v>
      </c>
    </row>
    <row r="159" spans="1:16" x14ac:dyDescent="0.3">
      <c r="A159" s="8" t="s">
        <v>14</v>
      </c>
      <c r="B159" s="8" t="s">
        <v>98</v>
      </c>
      <c r="C159" s="2">
        <v>0.14285714285714299</v>
      </c>
      <c r="D159" s="2">
        <v>0</v>
      </c>
      <c r="E159" s="2">
        <v>0.125</v>
      </c>
      <c r="F159" s="2">
        <v>0</v>
      </c>
      <c r="G159" s="2">
        <v>0.55555555555555602</v>
      </c>
      <c r="H159" s="2">
        <v>0.42857142857142899</v>
      </c>
      <c r="I159" s="2">
        <v>-0.25</v>
      </c>
      <c r="J159" s="2">
        <v>1</v>
      </c>
      <c r="K159" s="2">
        <v>3.3333333333333298E-2</v>
      </c>
      <c r="L159" s="2">
        <v>0.41935483870967699</v>
      </c>
      <c r="M159" s="2">
        <v>-0.15909090909090901</v>
      </c>
      <c r="N159" s="2">
        <v>0.54054054054054101</v>
      </c>
      <c r="O159" s="3">
        <v>0.9</v>
      </c>
      <c r="P159" s="3">
        <v>6.125</v>
      </c>
    </row>
    <row r="160" spans="1:16" x14ac:dyDescent="0.3">
      <c r="A160" s="8" t="s">
        <v>14</v>
      </c>
      <c r="B160" s="8" t="s">
        <v>99</v>
      </c>
      <c r="C160" s="2">
        <v>-0.1875</v>
      </c>
      <c r="D160" s="2">
        <v>-0.269230769230769</v>
      </c>
      <c r="E160" s="2">
        <v>-0.23684210526315799</v>
      </c>
      <c r="F160" s="2">
        <v>-0.27586206896551702</v>
      </c>
      <c r="G160" s="2">
        <v>-0.14285714285714299</v>
      </c>
      <c r="H160" s="2">
        <v>-0.11111111111111099</v>
      </c>
      <c r="I160" s="2">
        <v>0</v>
      </c>
      <c r="J160" s="2">
        <v>0.25</v>
      </c>
      <c r="K160" s="2">
        <v>-0.3</v>
      </c>
      <c r="L160" s="2">
        <v>-7.1428571428571397E-2</v>
      </c>
      <c r="M160" s="2">
        <v>-7.69230769230769E-2</v>
      </c>
      <c r="N160" s="2">
        <v>0.91666666666666696</v>
      </c>
      <c r="O160" s="3">
        <v>0.15</v>
      </c>
      <c r="P160" s="3">
        <v>-0.394736842105263</v>
      </c>
    </row>
    <row r="161" spans="1:16" x14ac:dyDescent="0.3">
      <c r="A161" s="8" t="s">
        <v>14</v>
      </c>
      <c r="B161" s="8" t="s">
        <v>100</v>
      </c>
      <c r="C161" s="2">
        <v>-0.57142857142857095</v>
      </c>
      <c r="D161" s="2">
        <v>-0.33333333333333298</v>
      </c>
      <c r="E161" s="2">
        <v>-0.5</v>
      </c>
      <c r="F161" s="2">
        <v>0</v>
      </c>
      <c r="G161" s="2">
        <v>0</v>
      </c>
      <c r="H161" s="2">
        <v>0.33333333333333298</v>
      </c>
      <c r="I161" s="2">
        <v>-0.25</v>
      </c>
      <c r="J161" s="2">
        <v>1.6666666666666701</v>
      </c>
      <c r="K161" s="2">
        <v>0.375</v>
      </c>
      <c r="L161" s="2">
        <v>-9.0909090909090898E-2</v>
      </c>
      <c r="M161" s="2">
        <v>0.2</v>
      </c>
      <c r="N161" s="2">
        <v>0.83333333333333304</v>
      </c>
      <c r="O161" s="3">
        <v>1.75</v>
      </c>
      <c r="P161" s="3">
        <v>2.6666666666666701</v>
      </c>
    </row>
    <row r="162" spans="1:16" x14ac:dyDescent="0.3">
      <c r="A162" s="8" t="s">
        <v>15</v>
      </c>
      <c r="B162" s="8" t="s">
        <v>89</v>
      </c>
      <c r="C162" s="2">
        <v>-3.9370078740157497E-3</v>
      </c>
      <c r="D162" s="2">
        <v>8.6956521739130405E-2</v>
      </c>
      <c r="E162" s="2">
        <v>8.5454545454545394E-2</v>
      </c>
      <c r="F162" s="2">
        <v>4.0201005025125601E-2</v>
      </c>
      <c r="G162" s="2">
        <v>-6.2801932367149801E-2</v>
      </c>
      <c r="H162" s="2">
        <v>5.8419243986254303E-2</v>
      </c>
      <c r="I162" s="2">
        <v>3.5714285714285698E-2</v>
      </c>
      <c r="J162" s="2">
        <v>5.7993730407523501E-2</v>
      </c>
      <c r="K162" s="2">
        <v>3.8518518518518501E-2</v>
      </c>
      <c r="L162" s="2">
        <v>3.9942938659058499E-2</v>
      </c>
      <c r="M162" s="2">
        <v>8.23045267489712E-3</v>
      </c>
      <c r="N162" s="2">
        <v>0.127891156462585</v>
      </c>
      <c r="O162" s="3">
        <v>0.22814814814814799</v>
      </c>
      <c r="P162" s="3">
        <v>0.50727272727272699</v>
      </c>
    </row>
    <row r="163" spans="1:16" x14ac:dyDescent="0.3">
      <c r="A163" s="8" t="s">
        <v>15</v>
      </c>
      <c r="B163" s="8" t="s">
        <v>90</v>
      </c>
      <c r="C163" s="2">
        <v>-0.198547215496368</v>
      </c>
      <c r="D163" s="2">
        <v>-0.193353474320242</v>
      </c>
      <c r="E163" s="2">
        <v>-0.14981273408239701</v>
      </c>
      <c r="F163" s="2">
        <v>-7.4889867841409705E-2</v>
      </c>
      <c r="G163" s="2">
        <v>-0.1</v>
      </c>
      <c r="H163" s="2">
        <v>-2.1164021164021201E-2</v>
      </c>
      <c r="I163" s="2">
        <v>4.86486486486487E-2</v>
      </c>
      <c r="J163" s="2">
        <v>0.268041237113402</v>
      </c>
      <c r="K163" s="2">
        <v>6.0975609756097601E-2</v>
      </c>
      <c r="L163" s="2">
        <v>0.32183908045977</v>
      </c>
      <c r="M163" s="2">
        <v>2.0289855072463801E-2</v>
      </c>
      <c r="N163" s="2">
        <v>0.43181818181818199</v>
      </c>
      <c r="O163" s="3">
        <v>1.0487804878048801</v>
      </c>
      <c r="P163" s="3">
        <v>0.88764044943820197</v>
      </c>
    </row>
    <row r="164" spans="1:16" x14ac:dyDescent="0.3">
      <c r="A164" s="8" t="s">
        <v>15</v>
      </c>
      <c r="B164" s="8" t="s">
        <v>91</v>
      </c>
      <c r="C164" s="2">
        <v>0.22857142857142901</v>
      </c>
      <c r="D164" s="2">
        <v>0.116279069767442</v>
      </c>
      <c r="E164" s="2">
        <v>-0.1875</v>
      </c>
      <c r="F164" s="2">
        <v>0.28205128205128199</v>
      </c>
      <c r="G164" s="2">
        <v>-0.18</v>
      </c>
      <c r="H164" s="2">
        <v>7.3170731707317097E-2</v>
      </c>
      <c r="I164" s="2">
        <v>0.15909090909090901</v>
      </c>
      <c r="J164" s="2">
        <v>0</v>
      </c>
      <c r="K164" s="2">
        <v>-5.8823529411764698E-2</v>
      </c>
      <c r="L164" s="2">
        <v>8.3333333333333301E-2</v>
      </c>
      <c r="M164" s="2">
        <v>0.230769230769231</v>
      </c>
      <c r="N164" s="2">
        <v>0.234375</v>
      </c>
      <c r="O164" s="3">
        <v>0.54901960784313697</v>
      </c>
      <c r="P164" s="3">
        <v>0.64583333333333304</v>
      </c>
    </row>
    <row r="165" spans="1:16" x14ac:dyDescent="0.3">
      <c r="A165" s="8" t="s">
        <v>15</v>
      </c>
      <c r="B165" s="8" t="s">
        <v>92</v>
      </c>
      <c r="C165" s="2">
        <v>3.5714285714285698E-2</v>
      </c>
      <c r="D165" s="2">
        <v>-0.114942528735632</v>
      </c>
      <c r="E165" s="2">
        <v>-0.22077922077922099</v>
      </c>
      <c r="F165" s="2">
        <v>-0.2</v>
      </c>
      <c r="G165" s="2">
        <v>0.25</v>
      </c>
      <c r="H165" s="2">
        <v>-1.6666666666666701E-2</v>
      </c>
      <c r="I165" s="2">
        <v>0.355932203389831</v>
      </c>
      <c r="J165" s="2">
        <v>0.27500000000000002</v>
      </c>
      <c r="K165" s="2">
        <v>0.34313725490196101</v>
      </c>
      <c r="L165" s="2">
        <v>0.28467153284671498</v>
      </c>
      <c r="M165" s="2">
        <v>0.14772727272727301</v>
      </c>
      <c r="N165" s="2">
        <v>0.32673267326732702</v>
      </c>
      <c r="O165" s="3">
        <v>1.62745098039216</v>
      </c>
      <c r="P165" s="3">
        <v>2.4805194805194799</v>
      </c>
    </row>
    <row r="166" spans="1:16" x14ac:dyDescent="0.3">
      <c r="A166" s="8" t="s">
        <v>15</v>
      </c>
      <c r="B166" s="8" t="s">
        <v>93</v>
      </c>
      <c r="C166" s="2">
        <v>0.189873417721519</v>
      </c>
      <c r="D166" s="2">
        <v>0.23404255319148901</v>
      </c>
      <c r="E166" s="2">
        <v>0.10344827586206901</v>
      </c>
      <c r="F166" s="2">
        <v>-7.8125E-3</v>
      </c>
      <c r="G166" s="2">
        <v>-2.3622047244094498E-2</v>
      </c>
      <c r="H166" s="2">
        <v>0.104838709677419</v>
      </c>
      <c r="I166" s="2">
        <v>-1.4598540145985399E-2</v>
      </c>
      <c r="J166" s="2">
        <v>0.22222222222222199</v>
      </c>
      <c r="K166" s="2">
        <v>9.0909090909090898E-2</v>
      </c>
      <c r="L166" s="2">
        <v>7.7777777777777807E-2</v>
      </c>
      <c r="M166" s="2">
        <v>-7.7319587628865996E-2</v>
      </c>
      <c r="N166" s="2">
        <v>8.3798882681564199E-2</v>
      </c>
      <c r="O166" s="3">
        <v>0.175757575757576</v>
      </c>
      <c r="P166" s="3">
        <v>0.67241379310344795</v>
      </c>
    </row>
    <row r="167" spans="1:16" x14ac:dyDescent="0.3">
      <c r="A167" s="8" t="s">
        <v>15</v>
      </c>
      <c r="B167" s="8" t="s">
        <v>94</v>
      </c>
      <c r="C167" s="2">
        <v>-0.14285714285714299</v>
      </c>
      <c r="D167" s="2">
        <v>0</v>
      </c>
      <c r="E167" s="2">
        <v>0</v>
      </c>
      <c r="F167" s="2">
        <v>-0.16666666666666699</v>
      </c>
      <c r="G167" s="2">
        <v>0</v>
      </c>
      <c r="H167" s="2">
        <v>0.2</v>
      </c>
      <c r="I167" s="2">
        <v>0</v>
      </c>
      <c r="J167" s="2">
        <v>0.33333333333333298</v>
      </c>
      <c r="K167" s="2">
        <v>0.3125</v>
      </c>
      <c r="L167" s="2">
        <v>4.7619047619047603E-2</v>
      </c>
      <c r="M167" s="2">
        <v>9.0909090909090898E-2</v>
      </c>
      <c r="N167" s="2">
        <v>0.45833333333333298</v>
      </c>
      <c r="O167" s="3">
        <v>1.1875</v>
      </c>
      <c r="P167" s="3">
        <v>1.9166666666666701</v>
      </c>
    </row>
    <row r="168" spans="1:16" x14ac:dyDescent="0.3">
      <c r="A168" s="8" t="s">
        <v>15</v>
      </c>
      <c r="B168" s="8" t="s">
        <v>95</v>
      </c>
      <c r="C168" s="2">
        <v>4.4226044226044203E-2</v>
      </c>
      <c r="D168" s="2">
        <v>2.9281045751634E-2</v>
      </c>
      <c r="E168" s="2">
        <v>9.1440182880365792E-3</v>
      </c>
      <c r="F168" s="2">
        <v>3.0455575132142001E-2</v>
      </c>
      <c r="G168" s="2">
        <v>2.5158768930141701E-2</v>
      </c>
      <c r="H168" s="2">
        <v>-5.0035739814152996E-3</v>
      </c>
      <c r="I168" s="2">
        <v>5.50766283524904E-3</v>
      </c>
      <c r="J168" s="2">
        <v>-1.7385091688497299E-2</v>
      </c>
      <c r="K168" s="2">
        <v>1.5511391177896299E-2</v>
      </c>
      <c r="L168" s="2">
        <v>1.26491646778043E-2</v>
      </c>
      <c r="M168" s="2">
        <v>-2.1682771623850999E-2</v>
      </c>
      <c r="N168" s="2">
        <v>2.38496747771621E-2</v>
      </c>
      <c r="O168" s="3">
        <v>3.0053320407174001E-2</v>
      </c>
      <c r="P168" s="3">
        <v>7.9502159004317993E-2</v>
      </c>
    </row>
    <row r="169" spans="1:16" x14ac:dyDescent="0.3">
      <c r="A169" s="8" t="s">
        <v>15</v>
      </c>
      <c r="B169" s="8" t="s">
        <v>96</v>
      </c>
      <c r="C169" s="2">
        <v>1.1695906432748499E-2</v>
      </c>
      <c r="D169" s="2">
        <v>5.2023121387283197E-2</v>
      </c>
      <c r="E169" s="2">
        <v>-4.3956043956044001E-2</v>
      </c>
      <c r="F169" s="2">
        <v>1.72413793103448E-2</v>
      </c>
      <c r="G169" s="2">
        <v>6.7796610169491497E-2</v>
      </c>
      <c r="H169" s="2">
        <v>6.3492063492063502E-2</v>
      </c>
      <c r="I169" s="2">
        <v>2.9850746268656699E-2</v>
      </c>
      <c r="J169" s="2">
        <v>3.3816425120772903E-2</v>
      </c>
      <c r="K169" s="2">
        <v>-0.13084112149532701</v>
      </c>
      <c r="L169" s="2">
        <v>5.3763440860215101E-3</v>
      </c>
      <c r="M169" s="2">
        <v>0</v>
      </c>
      <c r="N169" s="2">
        <v>4.8128342245989303E-2</v>
      </c>
      <c r="O169" s="3">
        <v>-8.4112149532710304E-2</v>
      </c>
      <c r="P169" s="3">
        <v>7.69230769230769E-2</v>
      </c>
    </row>
    <row r="170" spans="1:16" x14ac:dyDescent="0.3">
      <c r="A170" s="8" t="s">
        <v>15</v>
      </c>
      <c r="B170" s="8" t="s">
        <v>97</v>
      </c>
      <c r="C170" s="2">
        <v>-0.11111111111111099</v>
      </c>
      <c r="D170" s="2">
        <v>6.25E-2</v>
      </c>
      <c r="E170" s="2">
        <v>2.9411764705882401E-2</v>
      </c>
      <c r="F170" s="2">
        <v>0.157142857142857</v>
      </c>
      <c r="G170" s="2">
        <v>1.2345679012345699E-2</v>
      </c>
      <c r="H170" s="2">
        <v>9.7560975609756101E-2</v>
      </c>
      <c r="I170" s="2">
        <v>-5.5555555555555601E-2</v>
      </c>
      <c r="J170" s="2">
        <v>-0.21176470588235299</v>
      </c>
      <c r="K170" s="2">
        <v>0</v>
      </c>
      <c r="L170" s="2">
        <v>0.29850746268656703</v>
      </c>
      <c r="M170" s="2">
        <v>-8.04597701149425E-2</v>
      </c>
      <c r="N170" s="2">
        <v>7.4999999999999997E-2</v>
      </c>
      <c r="O170" s="3">
        <v>0.28358208955223901</v>
      </c>
      <c r="P170" s="3">
        <v>0.26470588235294101</v>
      </c>
    </row>
    <row r="171" spans="1:16" x14ac:dyDescent="0.3">
      <c r="A171" s="8" t="s">
        <v>15</v>
      </c>
      <c r="B171" s="8" t="s">
        <v>98</v>
      </c>
      <c r="C171" s="2">
        <v>0</v>
      </c>
      <c r="D171" s="2">
        <v>-4.1666666666666699E-2</v>
      </c>
      <c r="E171" s="2">
        <v>-2.1739130434782601E-2</v>
      </c>
      <c r="F171" s="2">
        <v>0.11111111111111099</v>
      </c>
      <c r="G171" s="2">
        <v>-0.18</v>
      </c>
      <c r="H171" s="2">
        <v>2.4390243902439001E-2</v>
      </c>
      <c r="I171" s="2">
        <v>0.42857142857142899</v>
      </c>
      <c r="J171" s="2">
        <v>0.41666666666666702</v>
      </c>
      <c r="K171" s="2">
        <v>-1.1764705882352899E-2</v>
      </c>
      <c r="L171" s="2">
        <v>0.26190476190476197</v>
      </c>
      <c r="M171" s="2">
        <v>-6.6037735849056603E-2</v>
      </c>
      <c r="N171" s="2">
        <v>0.46464646464646497</v>
      </c>
      <c r="O171" s="3">
        <v>0.70588235294117696</v>
      </c>
      <c r="P171" s="3">
        <v>2.1521739130434798</v>
      </c>
    </row>
    <row r="172" spans="1:16" x14ac:dyDescent="0.3">
      <c r="A172" s="8" t="s">
        <v>15</v>
      </c>
      <c r="B172" s="8" t="s">
        <v>99</v>
      </c>
      <c r="C172" s="2">
        <v>-0.13592233009708701</v>
      </c>
      <c r="D172" s="2">
        <v>-0.13857677902621701</v>
      </c>
      <c r="E172" s="2">
        <v>-0.20434782608695701</v>
      </c>
      <c r="F172" s="2">
        <v>-0.18032786885245899</v>
      </c>
      <c r="G172" s="2">
        <v>-6.6666666666666693E-2</v>
      </c>
      <c r="H172" s="2">
        <v>0.1</v>
      </c>
      <c r="I172" s="2">
        <v>-5.1948051948052E-2</v>
      </c>
      <c r="J172" s="2">
        <v>-5.4794520547945202E-2</v>
      </c>
      <c r="K172" s="2">
        <v>2.1739130434782601E-2</v>
      </c>
      <c r="L172" s="2">
        <v>-0.120567375886525</v>
      </c>
      <c r="M172" s="2">
        <v>1.6129032258064498E-2</v>
      </c>
      <c r="N172" s="2">
        <v>0.103174603174603</v>
      </c>
      <c r="O172" s="3">
        <v>7.2463768115942004E-3</v>
      </c>
      <c r="P172" s="3">
        <v>-0.39565217391304303</v>
      </c>
    </row>
    <row r="173" spans="1:16" x14ac:dyDescent="0.3">
      <c r="A173" s="8" t="s">
        <v>15</v>
      </c>
      <c r="B173" s="8" t="s">
        <v>100</v>
      </c>
      <c r="C173" s="2">
        <v>-0.11688311688311701</v>
      </c>
      <c r="D173" s="2">
        <v>-0.14705882352941199</v>
      </c>
      <c r="E173" s="2">
        <v>-0.24137931034482801</v>
      </c>
      <c r="F173" s="2">
        <v>-0.27272727272727298</v>
      </c>
      <c r="G173" s="2">
        <v>-0.375</v>
      </c>
      <c r="H173" s="2">
        <v>0.3</v>
      </c>
      <c r="I173" s="2">
        <v>0.19230769230769201</v>
      </c>
      <c r="J173" s="2">
        <v>0.12903225806451599</v>
      </c>
      <c r="K173" s="2">
        <v>0.14285714285714299</v>
      </c>
      <c r="L173" s="2">
        <v>0.27500000000000002</v>
      </c>
      <c r="M173" s="2">
        <v>-9.8039215686274495E-2</v>
      </c>
      <c r="N173" s="2">
        <v>0.565217391304348</v>
      </c>
      <c r="O173" s="3">
        <v>1.05714285714286</v>
      </c>
      <c r="P173" s="3">
        <v>0.24137931034482801</v>
      </c>
    </row>
    <row r="174" spans="1:16" x14ac:dyDescent="0.3">
      <c r="A174" s="8" t="s">
        <v>16</v>
      </c>
      <c r="B174" s="8" t="s">
        <v>89</v>
      </c>
      <c r="C174" s="2">
        <v>0.16666666666666699</v>
      </c>
      <c r="D174" s="2">
        <v>5.99078341013825E-2</v>
      </c>
      <c r="E174" s="2">
        <v>0</v>
      </c>
      <c r="F174" s="2">
        <v>2.6086956521739101E-2</v>
      </c>
      <c r="G174" s="2">
        <v>0</v>
      </c>
      <c r="H174" s="2">
        <v>0.101694915254237</v>
      </c>
      <c r="I174" s="2">
        <v>4.2307692307692303E-2</v>
      </c>
      <c r="J174" s="2">
        <v>0.107011070110701</v>
      </c>
      <c r="K174" s="2">
        <v>0.17333333333333301</v>
      </c>
      <c r="L174" s="2">
        <v>6.25E-2</v>
      </c>
      <c r="M174" s="2">
        <v>7.2192513368983996E-2</v>
      </c>
      <c r="N174" s="2">
        <v>-4.7381546134663298E-2</v>
      </c>
      <c r="O174" s="3">
        <v>0.27333333333333298</v>
      </c>
      <c r="P174" s="3">
        <v>0.66086956521739104</v>
      </c>
    </row>
    <row r="175" spans="1:16" x14ac:dyDescent="0.3">
      <c r="A175" s="8" t="s">
        <v>16</v>
      </c>
      <c r="B175" s="8" t="s">
        <v>90</v>
      </c>
      <c r="C175" s="2">
        <v>-0.12565445026177999</v>
      </c>
      <c r="D175" s="2">
        <v>-0.18562874251497</v>
      </c>
      <c r="E175" s="2">
        <v>-0.16544117647058801</v>
      </c>
      <c r="F175" s="2">
        <v>-9.6916299559471397E-2</v>
      </c>
      <c r="G175" s="2">
        <v>-7.3170731707317097E-2</v>
      </c>
      <c r="H175" s="2">
        <v>5.7894736842105297E-2</v>
      </c>
      <c r="I175" s="2">
        <v>0.18407960199005</v>
      </c>
      <c r="J175" s="2">
        <v>0.105042016806723</v>
      </c>
      <c r="K175" s="2">
        <v>0.20532319391635001</v>
      </c>
      <c r="L175" s="2">
        <v>8.5173501577287106E-2</v>
      </c>
      <c r="M175" s="2">
        <v>0.13953488372093001</v>
      </c>
      <c r="N175" s="2">
        <v>-5.3571428571428603E-2</v>
      </c>
      <c r="O175" s="3">
        <v>0.41064638783270002</v>
      </c>
      <c r="P175" s="3">
        <v>0.36397058823529399</v>
      </c>
    </row>
    <row r="176" spans="1:16" x14ac:dyDescent="0.3">
      <c r="A176" s="8" t="s">
        <v>16</v>
      </c>
      <c r="B176" s="8" t="s">
        <v>91</v>
      </c>
      <c r="C176" s="2">
        <v>4.7619047619047603E-2</v>
      </c>
      <c r="D176" s="2">
        <v>0.22727272727272699</v>
      </c>
      <c r="E176" s="2">
        <v>0.148148148148148</v>
      </c>
      <c r="F176" s="2">
        <v>-6.4516129032258104E-2</v>
      </c>
      <c r="G176" s="2">
        <v>-3.4482758620689703E-2</v>
      </c>
      <c r="H176" s="2">
        <v>3.5714285714285698E-2</v>
      </c>
      <c r="I176" s="2">
        <v>0.13793103448275901</v>
      </c>
      <c r="J176" s="2">
        <v>0.45454545454545497</v>
      </c>
      <c r="K176" s="2">
        <v>0.16666666666666699</v>
      </c>
      <c r="L176" s="2">
        <v>-0.125</v>
      </c>
      <c r="M176" s="2">
        <v>-6.1224489795918401E-2</v>
      </c>
      <c r="N176" s="2">
        <v>0.23913043478260901</v>
      </c>
      <c r="O176" s="3">
        <v>0.1875</v>
      </c>
      <c r="P176" s="3">
        <v>1.1111111111111101</v>
      </c>
    </row>
    <row r="177" spans="1:16" x14ac:dyDescent="0.3">
      <c r="A177" s="8" t="s">
        <v>16</v>
      </c>
      <c r="B177" s="8" t="s">
        <v>92</v>
      </c>
      <c r="C177" s="2">
        <v>-6.8181818181818205E-2</v>
      </c>
      <c r="D177" s="2">
        <v>-0.24390243902438999</v>
      </c>
      <c r="E177" s="2">
        <v>-6.4516129032258104E-2</v>
      </c>
      <c r="F177" s="2">
        <v>-0.24137931034482801</v>
      </c>
      <c r="G177" s="2">
        <v>0.18181818181818199</v>
      </c>
      <c r="H177" s="2">
        <v>0.30769230769230799</v>
      </c>
      <c r="I177" s="2">
        <v>0.73529411764705899</v>
      </c>
      <c r="J177" s="2">
        <v>0.47457627118644102</v>
      </c>
      <c r="K177" s="2">
        <v>0.47126436781609199</v>
      </c>
      <c r="L177" s="2">
        <v>0.1015625</v>
      </c>
      <c r="M177" s="2">
        <v>9.2198581560283696E-2</v>
      </c>
      <c r="N177" s="2">
        <v>6.4935064935064896E-3</v>
      </c>
      <c r="O177" s="3">
        <v>0.78160919540229901</v>
      </c>
      <c r="P177" s="3">
        <v>4</v>
      </c>
    </row>
    <row r="178" spans="1:16" x14ac:dyDescent="0.3">
      <c r="A178" s="8" t="s">
        <v>16</v>
      </c>
      <c r="B178" s="8" t="s">
        <v>93</v>
      </c>
      <c r="C178" s="2">
        <v>0.29166666666666702</v>
      </c>
      <c r="D178" s="2">
        <v>3.2258064516128997E-2</v>
      </c>
      <c r="E178" s="2">
        <v>-3.125E-2</v>
      </c>
      <c r="F178" s="2">
        <v>-4.8387096774193498E-2</v>
      </c>
      <c r="G178" s="2">
        <v>0.11864406779661001</v>
      </c>
      <c r="H178" s="2">
        <v>9.0909090909090898E-2</v>
      </c>
      <c r="I178" s="2">
        <v>-2.7777777777777801E-2</v>
      </c>
      <c r="J178" s="2">
        <v>0.14285714285714299</v>
      </c>
      <c r="K178" s="2">
        <v>0.1</v>
      </c>
      <c r="L178" s="2">
        <v>-5.6818181818181802E-2</v>
      </c>
      <c r="M178" s="2">
        <v>-4.81927710843374E-2</v>
      </c>
      <c r="N178" s="2">
        <v>0.177215189873418</v>
      </c>
      <c r="O178" s="3">
        <v>0.16250000000000001</v>
      </c>
      <c r="P178" s="3">
        <v>0.453125</v>
      </c>
    </row>
    <row r="179" spans="1:16" x14ac:dyDescent="0.3">
      <c r="A179" s="8" t="s">
        <v>16</v>
      </c>
      <c r="B179" s="8" t="s">
        <v>94</v>
      </c>
      <c r="C179" s="2">
        <v>0.33333333333333298</v>
      </c>
      <c r="D179" s="2">
        <v>8.3333333333333301E-2</v>
      </c>
      <c r="E179" s="2">
        <v>-0.230769230769231</v>
      </c>
      <c r="F179" s="2">
        <v>-0.4</v>
      </c>
      <c r="G179" s="2">
        <v>-0.16666666666666699</v>
      </c>
      <c r="H179" s="2">
        <v>0.6</v>
      </c>
      <c r="I179" s="2">
        <v>0.625</v>
      </c>
      <c r="J179" s="2">
        <v>0.38461538461538503</v>
      </c>
      <c r="K179" s="2">
        <v>0.22222222222222199</v>
      </c>
      <c r="L179" s="2">
        <v>0.18181818181818199</v>
      </c>
      <c r="M179" s="2">
        <v>0.230769230769231</v>
      </c>
      <c r="N179" s="2">
        <v>-0.1875</v>
      </c>
      <c r="O179" s="3">
        <v>0.44444444444444398</v>
      </c>
      <c r="P179" s="3">
        <v>1</v>
      </c>
    </row>
    <row r="180" spans="1:16" x14ac:dyDescent="0.3">
      <c r="A180" s="8" t="s">
        <v>16</v>
      </c>
      <c r="B180" s="8" t="s">
        <v>95</v>
      </c>
      <c r="C180" s="2">
        <v>4.7619047619047603E-2</v>
      </c>
      <c r="D180" s="2">
        <v>2.5401069518716599E-2</v>
      </c>
      <c r="E180" s="2">
        <v>6.51890482398957E-3</v>
      </c>
      <c r="F180" s="2">
        <v>2.9145077720207298E-2</v>
      </c>
      <c r="G180" s="2">
        <v>2.51730648206419E-2</v>
      </c>
      <c r="H180" s="2">
        <v>1.1049723756906099E-2</v>
      </c>
      <c r="I180" s="2">
        <v>1.51791135397693E-2</v>
      </c>
      <c r="J180" s="2">
        <v>-4.78468899521531E-3</v>
      </c>
      <c r="K180" s="2">
        <v>-4.8076923076923097E-3</v>
      </c>
      <c r="L180" s="2">
        <v>2.2946859903381599E-2</v>
      </c>
      <c r="M180" s="2">
        <v>5.5489964580873699E-2</v>
      </c>
      <c r="N180" s="2">
        <v>3.8031319910514498E-2</v>
      </c>
      <c r="O180" s="3">
        <v>0.115384615384615</v>
      </c>
      <c r="P180" s="3">
        <v>0.20990873533246401</v>
      </c>
    </row>
    <row r="181" spans="1:16" x14ac:dyDescent="0.3">
      <c r="A181" s="8" t="s">
        <v>16</v>
      </c>
      <c r="B181" s="8" t="s">
        <v>96</v>
      </c>
      <c r="C181" s="2">
        <v>-2.9411764705882401E-2</v>
      </c>
      <c r="D181" s="2">
        <v>3.03030303030303E-2</v>
      </c>
      <c r="E181" s="2">
        <v>0.220588235294118</v>
      </c>
      <c r="F181" s="2">
        <v>-0.25301204819277101</v>
      </c>
      <c r="G181" s="2">
        <v>0.12903225806451599</v>
      </c>
      <c r="H181" s="2">
        <v>0.1</v>
      </c>
      <c r="I181" s="2">
        <v>0.168831168831169</v>
      </c>
      <c r="J181" s="2">
        <v>7.7777777777777807E-2</v>
      </c>
      <c r="K181" s="2">
        <v>0.10309278350515499</v>
      </c>
      <c r="L181" s="2">
        <v>2.80373831775701E-2</v>
      </c>
      <c r="M181" s="2">
        <v>-0.118181818181818</v>
      </c>
      <c r="N181" s="2">
        <v>-0.23711340206185599</v>
      </c>
      <c r="O181" s="3">
        <v>-0.23711340206185599</v>
      </c>
      <c r="P181" s="3">
        <v>8.8235294117647106E-2</v>
      </c>
    </row>
    <row r="182" spans="1:16" x14ac:dyDescent="0.3">
      <c r="A182" s="8" t="s">
        <v>16</v>
      </c>
      <c r="B182" s="8" t="s">
        <v>97</v>
      </c>
      <c r="C182" s="2">
        <v>0.16666666666666699</v>
      </c>
      <c r="D182" s="2">
        <v>0.119047619047619</v>
      </c>
      <c r="E182" s="2">
        <v>0.12765957446808501</v>
      </c>
      <c r="F182" s="2">
        <v>-1.88679245283019E-2</v>
      </c>
      <c r="G182" s="2">
        <v>-1.9230769230769201E-2</v>
      </c>
      <c r="H182" s="2">
        <v>0.13725490196078399</v>
      </c>
      <c r="I182" s="2">
        <v>-0.10344827586206901</v>
      </c>
      <c r="J182" s="2">
        <v>0.30769230769230799</v>
      </c>
      <c r="K182" s="2">
        <v>-0.10294117647058799</v>
      </c>
      <c r="L182" s="2">
        <v>-0.14754098360655701</v>
      </c>
      <c r="M182" s="2">
        <v>-5.7692307692307702E-2</v>
      </c>
      <c r="N182" s="2">
        <v>8.1632653061224497E-2</v>
      </c>
      <c r="O182" s="3">
        <v>-0.220588235294118</v>
      </c>
      <c r="P182" s="3">
        <v>0.12765957446808501</v>
      </c>
    </row>
    <row r="183" spans="1:16" x14ac:dyDescent="0.3">
      <c r="A183" s="8" t="s">
        <v>16</v>
      </c>
      <c r="B183" s="8" t="s">
        <v>98</v>
      </c>
      <c r="C183" s="2">
        <v>-0.232558139534884</v>
      </c>
      <c r="D183" s="2">
        <v>9.0909090909090898E-2</v>
      </c>
      <c r="E183" s="2">
        <v>-0.30555555555555602</v>
      </c>
      <c r="F183" s="2">
        <v>0.12</v>
      </c>
      <c r="G183" s="2">
        <v>0.14285714285714299</v>
      </c>
      <c r="H183" s="2">
        <v>6.25E-2</v>
      </c>
      <c r="I183" s="2">
        <v>0.23529411764705899</v>
      </c>
      <c r="J183" s="2">
        <v>0.76190476190476197</v>
      </c>
      <c r="K183" s="2">
        <v>0.5</v>
      </c>
      <c r="L183" s="2">
        <v>0.27027027027027001</v>
      </c>
      <c r="M183" s="2">
        <v>0.29787234042553201</v>
      </c>
      <c r="N183" s="2">
        <v>1.0928961748633901E-2</v>
      </c>
      <c r="O183" s="3">
        <v>1.5</v>
      </c>
      <c r="P183" s="3">
        <v>4.1388888888888902</v>
      </c>
    </row>
    <row r="184" spans="1:16" x14ac:dyDescent="0.3">
      <c r="A184" s="8" t="s">
        <v>16</v>
      </c>
      <c r="B184" s="8" t="s">
        <v>99</v>
      </c>
      <c r="C184" s="2">
        <v>-4.2735042735042701E-2</v>
      </c>
      <c r="D184" s="2">
        <v>-0.125</v>
      </c>
      <c r="E184" s="2">
        <v>-0.17346938775510201</v>
      </c>
      <c r="F184" s="2">
        <v>-6.1728395061728399E-2</v>
      </c>
      <c r="G184" s="2">
        <v>-1.3157894736842099E-2</v>
      </c>
      <c r="H184" s="2">
        <v>-2.66666666666667E-2</v>
      </c>
      <c r="I184" s="2">
        <v>4.1095890410958902E-2</v>
      </c>
      <c r="J184" s="2">
        <v>7.8947368421052599E-2</v>
      </c>
      <c r="K184" s="2">
        <v>2.4390243902439001E-2</v>
      </c>
      <c r="L184" s="2">
        <v>-9.5238095238095205E-2</v>
      </c>
      <c r="M184" s="2">
        <v>-0.105263157894737</v>
      </c>
      <c r="N184" s="2">
        <v>-0.29411764705882398</v>
      </c>
      <c r="O184" s="3">
        <v>-0.41463414634146301</v>
      </c>
      <c r="P184" s="3">
        <v>-0.51020408163265296</v>
      </c>
    </row>
    <row r="185" spans="1:16" x14ac:dyDescent="0.3">
      <c r="A185" s="8" t="s">
        <v>16</v>
      </c>
      <c r="B185" s="8" t="s">
        <v>100</v>
      </c>
      <c r="C185" s="2">
        <v>-0.26865671641791</v>
      </c>
      <c r="D185" s="2">
        <v>-0.30612244897959201</v>
      </c>
      <c r="E185" s="2">
        <v>-0.23529411764705899</v>
      </c>
      <c r="F185" s="2">
        <v>-0.53846153846153799</v>
      </c>
      <c r="G185" s="2">
        <v>-0.33333333333333298</v>
      </c>
      <c r="H185" s="2">
        <v>1.375</v>
      </c>
      <c r="I185" s="2">
        <v>5.2631578947368397E-2</v>
      </c>
      <c r="J185" s="2">
        <v>0.15</v>
      </c>
      <c r="K185" s="2">
        <v>0.52173913043478304</v>
      </c>
      <c r="L185" s="2">
        <v>0.28571428571428598</v>
      </c>
      <c r="M185" s="2">
        <v>0.31111111111111101</v>
      </c>
      <c r="N185" s="2">
        <v>0.101694915254237</v>
      </c>
      <c r="O185" s="3">
        <v>1.8260869565217399</v>
      </c>
      <c r="P185" s="3">
        <v>0.91176470588235303</v>
      </c>
    </row>
    <row r="186" spans="1:16" x14ac:dyDescent="0.3">
      <c r="A186" s="8" t="s">
        <v>17</v>
      </c>
      <c r="B186" s="8" t="s">
        <v>89</v>
      </c>
      <c r="C186" s="2">
        <v>-0.55555555555555602</v>
      </c>
      <c r="D186" s="2">
        <v>0</v>
      </c>
      <c r="E186" s="2">
        <v>0.625</v>
      </c>
      <c r="F186" s="2">
        <v>-0.15384615384615399</v>
      </c>
      <c r="G186" s="2">
        <v>0</v>
      </c>
      <c r="H186" s="2">
        <v>0.18181818181818199</v>
      </c>
      <c r="I186" s="2">
        <v>0.30769230769230799</v>
      </c>
      <c r="J186" s="2">
        <v>-0.35294117647058798</v>
      </c>
      <c r="K186" s="2">
        <v>0.27272727272727298</v>
      </c>
      <c r="L186" s="2">
        <v>-0.28571428571428598</v>
      </c>
      <c r="M186" s="2">
        <v>-0.1</v>
      </c>
      <c r="N186" s="2">
        <v>0.33333333333333298</v>
      </c>
      <c r="O186" s="3">
        <v>9.0909090909090898E-2</v>
      </c>
      <c r="P186" s="3">
        <v>0.5</v>
      </c>
    </row>
    <row r="187" spans="1:16" x14ac:dyDescent="0.3">
      <c r="A187" s="8" t="s">
        <v>17</v>
      </c>
      <c r="B187" s="8" t="s">
        <v>90</v>
      </c>
      <c r="C187" s="2">
        <v>-0.57142857142857095</v>
      </c>
      <c r="D187" s="2">
        <v>-0.66666666666666696</v>
      </c>
      <c r="E187" s="2">
        <v>2</v>
      </c>
      <c r="F187" s="2">
        <v>-0.66666666666666696</v>
      </c>
      <c r="G187" s="2">
        <v>1</v>
      </c>
      <c r="H187" s="2">
        <v>1</v>
      </c>
      <c r="I187" s="2">
        <v>-0.5</v>
      </c>
      <c r="J187" s="2">
        <v>2.5</v>
      </c>
      <c r="K187" s="2">
        <v>0.14285714285714299</v>
      </c>
      <c r="L187" s="2">
        <v>0.625</v>
      </c>
      <c r="M187" s="2">
        <v>-0.30769230769230799</v>
      </c>
      <c r="N187" s="2">
        <v>0.66666666666666696</v>
      </c>
      <c r="O187" s="3">
        <v>1.1428571428571399</v>
      </c>
      <c r="P187" s="3">
        <v>14</v>
      </c>
    </row>
    <row r="188" spans="1:16" x14ac:dyDescent="0.3">
      <c r="A188" s="8" t="s">
        <v>17</v>
      </c>
      <c r="B188" s="8" t="s">
        <v>91</v>
      </c>
      <c r="C188" s="2">
        <v>1</v>
      </c>
      <c r="D188" s="2">
        <v>1.5</v>
      </c>
      <c r="E188" s="2">
        <v>-0.6</v>
      </c>
      <c r="F188" s="2">
        <v>-1</v>
      </c>
      <c r="G188" s="2">
        <v>0</v>
      </c>
      <c r="H188" s="2">
        <v>0</v>
      </c>
      <c r="I188" s="2">
        <v>0</v>
      </c>
      <c r="J188" s="2">
        <v>0</v>
      </c>
      <c r="K188" s="2">
        <v>0</v>
      </c>
      <c r="L188" s="2">
        <v>0</v>
      </c>
      <c r="M188" s="2">
        <v>2</v>
      </c>
      <c r="N188" s="2">
        <v>0</v>
      </c>
      <c r="O188" s="3">
        <v>0</v>
      </c>
      <c r="P188" s="3">
        <v>-0.4</v>
      </c>
    </row>
    <row r="189" spans="1:16" x14ac:dyDescent="0.3">
      <c r="A189" s="8" t="s">
        <v>17</v>
      </c>
      <c r="B189" s="8" t="s">
        <v>92</v>
      </c>
      <c r="C189" s="2">
        <v>-0.33333333333333298</v>
      </c>
      <c r="D189" s="2">
        <v>-1</v>
      </c>
      <c r="E189" s="2">
        <v>0</v>
      </c>
      <c r="F189" s="2">
        <v>0</v>
      </c>
      <c r="G189" s="2">
        <v>0.5</v>
      </c>
      <c r="H189" s="2">
        <v>0.33333333333333298</v>
      </c>
      <c r="I189" s="2">
        <v>-0.25</v>
      </c>
      <c r="J189" s="2">
        <v>0.33333333333333298</v>
      </c>
      <c r="K189" s="2">
        <v>0.25</v>
      </c>
      <c r="L189" s="2">
        <v>0.4</v>
      </c>
      <c r="M189" s="2">
        <v>-0.42857142857142899</v>
      </c>
      <c r="N189" s="2">
        <v>2</v>
      </c>
      <c r="O189" s="3">
        <v>2</v>
      </c>
      <c r="P189" s="3">
        <v>0</v>
      </c>
    </row>
    <row r="190" spans="1:16" x14ac:dyDescent="0.3">
      <c r="A190" s="8" t="s">
        <v>17</v>
      </c>
      <c r="B190" s="8" t="s">
        <v>93</v>
      </c>
      <c r="C190" s="2">
        <v>0</v>
      </c>
      <c r="D190" s="2">
        <v>0</v>
      </c>
      <c r="E190" s="2">
        <v>2</v>
      </c>
      <c r="F190" s="2">
        <v>0</v>
      </c>
      <c r="G190" s="2">
        <v>-0.66666666666666696</v>
      </c>
      <c r="H190" s="2">
        <v>2</v>
      </c>
      <c r="I190" s="2">
        <v>-0.33333333333333298</v>
      </c>
      <c r="J190" s="2">
        <v>-0.5</v>
      </c>
      <c r="K190" s="2">
        <v>0</v>
      </c>
      <c r="L190" s="2">
        <v>5</v>
      </c>
      <c r="M190" s="2">
        <v>-0.16666666666666699</v>
      </c>
      <c r="N190" s="2">
        <v>0.4</v>
      </c>
      <c r="O190" s="3">
        <v>6</v>
      </c>
      <c r="P190" s="3">
        <v>6</v>
      </c>
    </row>
    <row r="191" spans="1:16" x14ac:dyDescent="0.3">
      <c r="A191" s="8" t="s">
        <v>17</v>
      </c>
      <c r="B191" s="8" t="s">
        <v>94</v>
      </c>
      <c r="C191" s="2">
        <v>0</v>
      </c>
      <c r="D191" s="2">
        <v>0</v>
      </c>
      <c r="E191" s="2">
        <v>0</v>
      </c>
      <c r="F191" s="2">
        <v>0</v>
      </c>
      <c r="G191" s="2">
        <v>0</v>
      </c>
      <c r="H191" s="2">
        <v>0</v>
      </c>
      <c r="I191" s="2">
        <v>0</v>
      </c>
      <c r="J191" s="2">
        <v>0</v>
      </c>
      <c r="K191" s="2">
        <v>0.5</v>
      </c>
      <c r="L191" s="2">
        <v>-0.66666666666666696</v>
      </c>
      <c r="M191" s="2">
        <v>0</v>
      </c>
      <c r="N191" s="2">
        <v>1</v>
      </c>
      <c r="O191" s="3">
        <v>0</v>
      </c>
      <c r="P191" s="3">
        <v>0</v>
      </c>
    </row>
    <row r="192" spans="1:16" x14ac:dyDescent="0.3">
      <c r="A192" s="8" t="s">
        <v>17</v>
      </c>
      <c r="B192" s="8" t="s">
        <v>95</v>
      </c>
      <c r="C192" s="2">
        <v>-0.122448979591837</v>
      </c>
      <c r="D192" s="2">
        <v>6.9767441860465101E-2</v>
      </c>
      <c r="E192" s="2">
        <v>-0.15217391304347799</v>
      </c>
      <c r="F192" s="2">
        <v>0.256410256410256</v>
      </c>
      <c r="G192" s="2">
        <v>-6.1224489795918401E-2</v>
      </c>
      <c r="H192" s="2">
        <v>-6.5217391304347797E-2</v>
      </c>
      <c r="I192" s="2">
        <v>-2.32558139534884E-2</v>
      </c>
      <c r="J192" s="2">
        <v>0.214285714285714</v>
      </c>
      <c r="K192" s="2">
        <v>-5.8823529411764698E-2</v>
      </c>
      <c r="L192" s="2">
        <v>8.3333333333333301E-2</v>
      </c>
      <c r="M192" s="2">
        <v>0.25</v>
      </c>
      <c r="N192" s="2">
        <v>0.21538461538461501</v>
      </c>
      <c r="O192" s="3">
        <v>0.54901960784313697</v>
      </c>
      <c r="P192" s="3">
        <v>0.71739130434782605</v>
      </c>
    </row>
    <row r="193" spans="1:16" x14ac:dyDescent="0.3">
      <c r="A193" s="8" t="s">
        <v>17</v>
      </c>
      <c r="B193" s="8" t="s">
        <v>96</v>
      </c>
      <c r="C193" s="2">
        <v>-0.71428571428571397</v>
      </c>
      <c r="D193" s="2">
        <v>1.5</v>
      </c>
      <c r="E193" s="2">
        <v>-0.4</v>
      </c>
      <c r="F193" s="2">
        <v>0.33333333333333298</v>
      </c>
      <c r="G193" s="2">
        <v>-0.75</v>
      </c>
      <c r="H193" s="2">
        <v>1</v>
      </c>
      <c r="I193" s="2">
        <v>1.5</v>
      </c>
      <c r="J193" s="2">
        <v>0.4</v>
      </c>
      <c r="K193" s="2">
        <v>0</v>
      </c>
      <c r="L193" s="2">
        <v>-0.42857142857142899</v>
      </c>
      <c r="M193" s="2">
        <v>-0.25</v>
      </c>
      <c r="N193" s="2">
        <v>0.33333333333333298</v>
      </c>
      <c r="O193" s="3">
        <v>-0.42857142857142899</v>
      </c>
      <c r="P193" s="3">
        <v>-0.2</v>
      </c>
    </row>
    <row r="194" spans="1:16" x14ac:dyDescent="0.3">
      <c r="A194" s="8" t="s">
        <v>17</v>
      </c>
      <c r="B194" s="8" t="s">
        <v>97</v>
      </c>
      <c r="C194" s="2">
        <v>1</v>
      </c>
      <c r="D194" s="2">
        <v>1</v>
      </c>
      <c r="E194" s="2">
        <v>-0.75</v>
      </c>
      <c r="F194" s="2">
        <v>0</v>
      </c>
      <c r="G194" s="2">
        <v>-1</v>
      </c>
      <c r="H194" s="2">
        <v>0</v>
      </c>
      <c r="I194" s="2">
        <v>0</v>
      </c>
      <c r="J194" s="2">
        <v>1</v>
      </c>
      <c r="K194" s="2">
        <v>0.5</v>
      </c>
      <c r="L194" s="2">
        <v>-0.33333333333333298</v>
      </c>
      <c r="M194" s="2">
        <v>0</v>
      </c>
      <c r="N194" s="2">
        <v>0</v>
      </c>
      <c r="O194" s="3">
        <v>0</v>
      </c>
      <c r="P194" s="3">
        <v>-0.5</v>
      </c>
    </row>
    <row r="195" spans="1:16" x14ac:dyDescent="0.3">
      <c r="A195" s="8" t="s">
        <v>17</v>
      </c>
      <c r="B195" s="8" t="s">
        <v>98</v>
      </c>
      <c r="C195" s="2">
        <v>2</v>
      </c>
      <c r="D195" s="2">
        <v>-0.33333333333333298</v>
      </c>
      <c r="E195" s="2">
        <v>-1</v>
      </c>
      <c r="F195" s="2">
        <v>0</v>
      </c>
      <c r="G195" s="2">
        <v>0</v>
      </c>
      <c r="H195" s="2">
        <v>0</v>
      </c>
      <c r="I195" s="2">
        <v>0.5</v>
      </c>
      <c r="J195" s="2">
        <v>-1</v>
      </c>
      <c r="K195" s="2">
        <v>0</v>
      </c>
      <c r="L195" s="2">
        <v>-0.33333333333333298</v>
      </c>
      <c r="M195" s="2">
        <v>-0.5</v>
      </c>
      <c r="N195" s="2">
        <v>5</v>
      </c>
      <c r="O195" s="3">
        <v>0</v>
      </c>
      <c r="P195" s="3">
        <v>2</v>
      </c>
    </row>
    <row r="196" spans="1:16" x14ac:dyDescent="0.3">
      <c r="A196" s="8" t="s">
        <v>17</v>
      </c>
      <c r="B196" s="8" t="s">
        <v>99</v>
      </c>
      <c r="C196" s="2">
        <v>0</v>
      </c>
      <c r="D196" s="2">
        <v>-1</v>
      </c>
      <c r="E196" s="2">
        <v>0</v>
      </c>
      <c r="F196" s="2">
        <v>0</v>
      </c>
      <c r="G196" s="2">
        <v>6</v>
      </c>
      <c r="H196" s="2">
        <v>-0.28571428571428598</v>
      </c>
      <c r="I196" s="2">
        <v>-0.6</v>
      </c>
      <c r="J196" s="2">
        <v>-0.5</v>
      </c>
      <c r="K196" s="2">
        <v>1</v>
      </c>
      <c r="L196" s="2">
        <v>0</v>
      </c>
      <c r="M196" s="2">
        <v>0</v>
      </c>
      <c r="N196" s="2">
        <v>0</v>
      </c>
      <c r="O196" s="3">
        <v>1</v>
      </c>
      <c r="P196" s="3">
        <v>0</v>
      </c>
    </row>
    <row r="197" spans="1:16" x14ac:dyDescent="0.3">
      <c r="A197" s="8" t="s">
        <v>17</v>
      </c>
      <c r="B197" s="8" t="s">
        <v>100</v>
      </c>
      <c r="C197" s="2">
        <v>0</v>
      </c>
      <c r="D197" s="2">
        <v>0</v>
      </c>
      <c r="E197" s="2">
        <v>-1</v>
      </c>
      <c r="F197" s="2">
        <v>0</v>
      </c>
      <c r="G197" s="2">
        <v>0</v>
      </c>
      <c r="H197" s="2">
        <v>0</v>
      </c>
      <c r="I197" s="2">
        <v>0</v>
      </c>
      <c r="J197" s="2">
        <v>1</v>
      </c>
      <c r="K197" s="2">
        <v>-0.5</v>
      </c>
      <c r="L197" s="2">
        <v>-1</v>
      </c>
      <c r="M197" s="2">
        <v>0</v>
      </c>
      <c r="N197" s="2">
        <v>0</v>
      </c>
      <c r="O197" s="3">
        <v>-0.5</v>
      </c>
      <c r="P197" s="3">
        <v>0</v>
      </c>
    </row>
    <row r="198" spans="1:16" x14ac:dyDescent="0.3">
      <c r="A198" s="11" t="s">
        <v>18</v>
      </c>
      <c r="B198" s="11" t="s">
        <v>18</v>
      </c>
      <c r="C198" s="3">
        <v>-1.79244647906288E-2</v>
      </c>
      <c r="D198" s="3">
        <v>8.4145944371133308E-3</v>
      </c>
      <c r="E198" s="3">
        <v>6.3390095510009901E-3</v>
      </c>
      <c r="F198" s="3">
        <v>7.3461116271215099E-3</v>
      </c>
      <c r="G198" s="3">
        <v>3.3696563285834E-3</v>
      </c>
      <c r="H198" s="3">
        <v>3.9247464536933403E-2</v>
      </c>
      <c r="I198" s="3">
        <v>3.4437299035369802E-2</v>
      </c>
      <c r="J198" s="3">
        <v>3.5420098846787498E-2</v>
      </c>
      <c r="K198" s="3">
        <v>5.0149352306329803E-2</v>
      </c>
      <c r="L198" s="3">
        <v>3.67628140990824E-2</v>
      </c>
      <c r="M198" s="3">
        <v>4.2269832078749299E-2</v>
      </c>
      <c r="N198" s="3">
        <v>4.72354497354497E-2</v>
      </c>
      <c r="O198" s="3">
        <v>0.18837903964215499</v>
      </c>
      <c r="P198" s="3">
        <v>0.345484517861392</v>
      </c>
    </row>
    <row r="199" spans="1:16" x14ac:dyDescent="0.3">
      <c r="A199" s="15"/>
      <c r="B199" s="15"/>
    </row>
    <row r="200" spans="1:16" x14ac:dyDescent="0.3">
      <c r="A200" s="13" t="s">
        <v>42</v>
      </c>
      <c r="B200" s="15"/>
    </row>
    <row r="201" spans="1:16" x14ac:dyDescent="0.3">
      <c r="A201" s="14" t="s">
        <v>43</v>
      </c>
      <c r="B201" s="15"/>
    </row>
    <row r="202" spans="1:16" x14ac:dyDescent="0.3">
      <c r="A202" s="14" t="s">
        <v>44</v>
      </c>
      <c r="B202" s="15"/>
    </row>
    <row r="203" spans="1:16" x14ac:dyDescent="0.3">
      <c r="A203" s="14" t="s">
        <v>102</v>
      </c>
      <c r="B203" s="15"/>
    </row>
    <row r="204" spans="1:16" x14ac:dyDescent="0.3">
      <c r="A204" s="14" t="s">
        <v>188</v>
      </c>
      <c r="B204" s="15"/>
    </row>
    <row r="205" spans="1:16" x14ac:dyDescent="0.3">
      <c r="A205" s="14" t="s">
        <v>45</v>
      </c>
      <c r="B205" s="15"/>
    </row>
    <row r="206" spans="1:16" x14ac:dyDescent="0.3">
      <c r="A206" s="14" t="s">
        <v>46</v>
      </c>
      <c r="B206" s="15"/>
    </row>
    <row r="207" spans="1:16" x14ac:dyDescent="0.3">
      <c r="A207" s="14" t="s">
        <v>47</v>
      </c>
      <c r="B207" s="15"/>
    </row>
    <row r="208" spans="1:16"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72:O72"/>
    <mergeCell ref="C136:N13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195</v>
      </c>
      <c r="B1" s="15"/>
    </row>
    <row r="2" spans="1:15" ht="15.6" x14ac:dyDescent="0.3">
      <c r="A2" s="12" t="s">
        <v>187</v>
      </c>
      <c r="B2" s="15"/>
    </row>
    <row r="3" spans="1:15" ht="15.6" x14ac:dyDescent="0.3">
      <c r="A3" s="12" t="s">
        <v>35</v>
      </c>
      <c r="B3" s="15"/>
    </row>
    <row r="4" spans="1:15" ht="15.6" x14ac:dyDescent="0.3">
      <c r="A4" s="12" t="s">
        <v>113</v>
      </c>
      <c r="B4" s="15"/>
    </row>
    <row r="5" spans="1:15" x14ac:dyDescent="0.3">
      <c r="A5" s="15"/>
      <c r="B5" s="15"/>
    </row>
    <row r="6" spans="1:15" x14ac:dyDescent="0.3">
      <c r="A6" s="16" t="str">
        <f>HYPERLINK("#'Table of contents'!A62",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103</v>
      </c>
      <c r="C9" s="1">
        <v>554</v>
      </c>
      <c r="D9" s="1">
        <v>572</v>
      </c>
      <c r="E9" s="1">
        <v>575</v>
      </c>
      <c r="F9" s="1">
        <v>591</v>
      </c>
      <c r="G9" s="1">
        <v>651</v>
      </c>
      <c r="H9" s="1">
        <v>727</v>
      </c>
      <c r="I9" s="1">
        <v>816</v>
      </c>
      <c r="J9" s="1">
        <v>935</v>
      </c>
      <c r="K9" s="1">
        <v>1058</v>
      </c>
      <c r="L9" s="1">
        <v>1206</v>
      </c>
      <c r="M9" s="1">
        <v>1409</v>
      </c>
      <c r="N9" s="1">
        <v>1521</v>
      </c>
      <c r="O9" s="1">
        <v>1540</v>
      </c>
    </row>
    <row r="10" spans="1:15" x14ac:dyDescent="0.3">
      <c r="A10" s="7" t="s">
        <v>13</v>
      </c>
      <c r="B10" s="7" t="s">
        <v>104</v>
      </c>
      <c r="C10" s="1">
        <v>10916</v>
      </c>
      <c r="D10" s="1">
        <v>11000</v>
      </c>
      <c r="E10" s="1">
        <v>11218</v>
      </c>
      <c r="F10" s="1">
        <v>11495</v>
      </c>
      <c r="G10" s="1">
        <v>11915</v>
      </c>
      <c r="H10" s="1">
        <v>12351</v>
      </c>
      <c r="I10" s="1">
        <v>12941</v>
      </c>
      <c r="J10" s="1">
        <v>13234</v>
      </c>
      <c r="K10" s="1">
        <v>13669</v>
      </c>
      <c r="L10" s="1">
        <v>14265</v>
      </c>
      <c r="M10" s="1">
        <v>15487</v>
      </c>
      <c r="N10" s="1">
        <v>15997</v>
      </c>
      <c r="O10" s="1">
        <v>16479</v>
      </c>
    </row>
    <row r="11" spans="1:15" x14ac:dyDescent="0.3">
      <c r="A11" s="7" t="s">
        <v>13</v>
      </c>
      <c r="B11" s="7" t="s">
        <v>105</v>
      </c>
      <c r="C11" s="1">
        <v>3647</v>
      </c>
      <c r="D11" s="1">
        <v>3366</v>
      </c>
      <c r="E11" s="1">
        <v>3251</v>
      </c>
      <c r="F11" s="1">
        <v>3185</v>
      </c>
      <c r="G11" s="1">
        <v>3184</v>
      </c>
      <c r="H11" s="1">
        <v>3134</v>
      </c>
      <c r="I11" s="1">
        <v>3406</v>
      </c>
      <c r="J11" s="1">
        <v>3590</v>
      </c>
      <c r="K11" s="1">
        <v>3820</v>
      </c>
      <c r="L11" s="1">
        <v>4167</v>
      </c>
      <c r="M11" s="1">
        <v>4762</v>
      </c>
      <c r="N11" s="1">
        <v>5297</v>
      </c>
      <c r="O11" s="1">
        <v>5731</v>
      </c>
    </row>
    <row r="12" spans="1:15" x14ac:dyDescent="0.3">
      <c r="A12" s="7" t="s">
        <v>13</v>
      </c>
      <c r="B12" s="7" t="s">
        <v>106</v>
      </c>
      <c r="C12" s="1">
        <v>301</v>
      </c>
      <c r="D12" s="1">
        <v>295</v>
      </c>
      <c r="E12" s="1">
        <v>329</v>
      </c>
      <c r="F12" s="1">
        <v>326</v>
      </c>
      <c r="G12" s="1">
        <v>344</v>
      </c>
      <c r="H12" s="1">
        <v>362</v>
      </c>
      <c r="I12" s="1">
        <v>397</v>
      </c>
      <c r="J12" s="1">
        <v>375</v>
      </c>
      <c r="K12" s="1">
        <v>377</v>
      </c>
      <c r="L12" s="1">
        <v>398</v>
      </c>
      <c r="M12" s="1">
        <v>416</v>
      </c>
      <c r="N12" s="1">
        <v>464</v>
      </c>
      <c r="O12" s="1">
        <v>450</v>
      </c>
    </row>
    <row r="13" spans="1:15" x14ac:dyDescent="0.3">
      <c r="A13" s="7" t="s">
        <v>13</v>
      </c>
      <c r="B13" s="7" t="s">
        <v>107</v>
      </c>
      <c r="C13" s="1">
        <v>4042</v>
      </c>
      <c r="D13" s="1">
        <v>4032</v>
      </c>
      <c r="E13" s="1">
        <v>4155</v>
      </c>
      <c r="F13" s="1">
        <v>4466</v>
      </c>
      <c r="G13" s="1">
        <v>4755</v>
      </c>
      <c r="H13" s="1">
        <v>5288</v>
      </c>
      <c r="I13" s="1">
        <v>6089</v>
      </c>
      <c r="J13" s="1">
        <v>6864</v>
      </c>
      <c r="K13" s="1">
        <v>7802</v>
      </c>
      <c r="L13" s="1">
        <v>9166</v>
      </c>
      <c r="M13" s="1">
        <v>10906</v>
      </c>
      <c r="N13" s="1">
        <v>12510</v>
      </c>
      <c r="O13" s="1">
        <v>13836</v>
      </c>
    </row>
    <row r="14" spans="1:15" x14ac:dyDescent="0.3">
      <c r="A14" s="7" t="s">
        <v>13</v>
      </c>
      <c r="B14" s="7" t="s">
        <v>108</v>
      </c>
      <c r="C14" s="1">
        <v>568</v>
      </c>
      <c r="D14" s="1">
        <v>555</v>
      </c>
      <c r="E14" s="1">
        <v>568</v>
      </c>
      <c r="F14" s="1">
        <v>561</v>
      </c>
      <c r="G14" s="1">
        <v>566</v>
      </c>
      <c r="H14" s="1">
        <v>562</v>
      </c>
      <c r="I14" s="1">
        <v>593</v>
      </c>
      <c r="J14" s="1">
        <v>598</v>
      </c>
      <c r="K14" s="1">
        <v>628</v>
      </c>
      <c r="L14" s="1">
        <v>692</v>
      </c>
      <c r="M14" s="1">
        <v>726</v>
      </c>
      <c r="N14" s="1">
        <v>775</v>
      </c>
      <c r="O14" s="1">
        <v>835</v>
      </c>
    </row>
    <row r="15" spans="1:15" x14ac:dyDescent="0.3">
      <c r="A15" s="7" t="s">
        <v>13</v>
      </c>
      <c r="B15" s="7" t="s">
        <v>17</v>
      </c>
      <c r="C15" s="1">
        <v>411</v>
      </c>
      <c r="D15" s="1">
        <v>441</v>
      </c>
      <c r="E15" s="1">
        <v>453</v>
      </c>
      <c r="F15" s="1">
        <v>476</v>
      </c>
      <c r="G15" s="1">
        <v>497</v>
      </c>
      <c r="H15" s="1">
        <v>510</v>
      </c>
      <c r="I15" s="1">
        <v>533</v>
      </c>
      <c r="J15" s="1">
        <v>535</v>
      </c>
      <c r="K15" s="1">
        <v>565</v>
      </c>
      <c r="L15" s="1">
        <v>607</v>
      </c>
      <c r="M15" s="1">
        <v>645</v>
      </c>
      <c r="N15" s="1">
        <v>673</v>
      </c>
      <c r="O15" s="1">
        <v>715</v>
      </c>
    </row>
    <row r="16" spans="1:15" x14ac:dyDescent="0.3">
      <c r="A16" s="7" t="s">
        <v>13</v>
      </c>
      <c r="B16" s="7" t="s">
        <v>109</v>
      </c>
      <c r="C16" s="1">
        <v>10647</v>
      </c>
      <c r="D16" s="1">
        <v>11394</v>
      </c>
      <c r="E16" s="1">
        <v>12535</v>
      </c>
      <c r="F16" s="1">
        <v>13367</v>
      </c>
      <c r="G16" s="1">
        <v>14049</v>
      </c>
      <c r="H16" s="1">
        <v>14673</v>
      </c>
      <c r="I16" s="1">
        <v>15753</v>
      </c>
      <c r="J16" s="1">
        <v>16394</v>
      </c>
      <c r="K16" s="1">
        <v>16890</v>
      </c>
      <c r="L16" s="1">
        <v>17502</v>
      </c>
      <c r="M16" s="1">
        <v>19114</v>
      </c>
      <c r="N16" s="1">
        <v>19920</v>
      </c>
      <c r="O16" s="1">
        <v>20581</v>
      </c>
    </row>
    <row r="17" spans="1:15" x14ac:dyDescent="0.3">
      <c r="A17" s="7" t="s">
        <v>13</v>
      </c>
      <c r="B17" s="7" t="s">
        <v>110</v>
      </c>
      <c r="C17" s="1">
        <v>4173</v>
      </c>
      <c r="D17" s="1">
        <v>4302</v>
      </c>
      <c r="E17" s="1">
        <v>4626</v>
      </c>
      <c r="F17" s="1">
        <v>4858</v>
      </c>
      <c r="G17" s="1">
        <v>4903</v>
      </c>
      <c r="H17" s="1">
        <v>5003</v>
      </c>
      <c r="I17" s="1">
        <v>5206</v>
      </c>
      <c r="J17" s="1">
        <v>5182</v>
      </c>
      <c r="K17" s="1">
        <v>5338</v>
      </c>
      <c r="L17" s="1">
        <v>5414</v>
      </c>
      <c r="M17" s="1">
        <v>5859</v>
      </c>
      <c r="N17" s="1">
        <v>6055</v>
      </c>
      <c r="O17" s="1">
        <v>6124</v>
      </c>
    </row>
    <row r="18" spans="1:15" x14ac:dyDescent="0.3">
      <c r="A18" s="7" t="s">
        <v>13</v>
      </c>
      <c r="B18" s="7" t="s">
        <v>111</v>
      </c>
      <c r="C18" s="1">
        <v>14408</v>
      </c>
      <c r="D18" s="1">
        <v>12624</v>
      </c>
      <c r="E18" s="1">
        <v>11293</v>
      </c>
      <c r="F18" s="1">
        <v>10171</v>
      </c>
      <c r="G18" s="1">
        <v>8956</v>
      </c>
      <c r="H18" s="1">
        <v>7309</v>
      </c>
      <c r="I18" s="1">
        <v>6353</v>
      </c>
      <c r="J18" s="1">
        <v>6203</v>
      </c>
      <c r="K18" s="1">
        <v>5761</v>
      </c>
      <c r="L18" s="1">
        <v>5465</v>
      </c>
      <c r="M18" s="1">
        <v>1733</v>
      </c>
      <c r="N18" s="1">
        <v>795</v>
      </c>
      <c r="O18" s="1">
        <v>435</v>
      </c>
    </row>
    <row r="19" spans="1:15" x14ac:dyDescent="0.3">
      <c r="A19" s="7" t="s">
        <v>14</v>
      </c>
      <c r="B19" s="7" t="s">
        <v>103</v>
      </c>
      <c r="C19" s="1">
        <v>6</v>
      </c>
      <c r="D19" s="1">
        <v>2</v>
      </c>
      <c r="E19" s="1">
        <v>3</v>
      </c>
      <c r="F19" s="1">
        <v>2</v>
      </c>
      <c r="G19" s="1">
        <v>4</v>
      </c>
      <c r="H19" s="1">
        <v>5</v>
      </c>
      <c r="I19" s="1">
        <v>12</v>
      </c>
      <c r="J19" s="1">
        <v>19</v>
      </c>
      <c r="K19" s="1">
        <v>24</v>
      </c>
      <c r="L19" s="1">
        <v>25</v>
      </c>
      <c r="M19" s="1">
        <v>19</v>
      </c>
      <c r="N19" s="1">
        <v>18</v>
      </c>
      <c r="O19" s="1">
        <v>23</v>
      </c>
    </row>
    <row r="20" spans="1:15" x14ac:dyDescent="0.3">
      <c r="A20" s="7" t="s">
        <v>14</v>
      </c>
      <c r="B20" s="7" t="s">
        <v>104</v>
      </c>
      <c r="C20" s="1">
        <v>941</v>
      </c>
      <c r="D20" s="1">
        <v>970</v>
      </c>
      <c r="E20" s="1">
        <v>1013</v>
      </c>
      <c r="F20" s="1">
        <v>1042</v>
      </c>
      <c r="G20" s="1">
        <v>1075</v>
      </c>
      <c r="H20" s="1">
        <v>1107</v>
      </c>
      <c r="I20" s="1">
        <v>1111</v>
      </c>
      <c r="J20" s="1">
        <v>1163</v>
      </c>
      <c r="K20" s="1">
        <v>1117</v>
      </c>
      <c r="L20" s="1">
        <v>1131</v>
      </c>
      <c r="M20" s="1">
        <v>1188</v>
      </c>
      <c r="N20" s="1">
        <v>1195</v>
      </c>
      <c r="O20" s="1">
        <v>1254</v>
      </c>
    </row>
    <row r="21" spans="1:15" x14ac:dyDescent="0.3">
      <c r="A21" s="7" t="s">
        <v>14</v>
      </c>
      <c r="B21" s="7" t="s">
        <v>105</v>
      </c>
      <c r="C21" s="1">
        <v>27</v>
      </c>
      <c r="D21" s="1">
        <v>16</v>
      </c>
      <c r="E21" s="1">
        <v>13</v>
      </c>
      <c r="F21" s="1">
        <v>8</v>
      </c>
      <c r="G21" s="1">
        <v>11</v>
      </c>
      <c r="H21" s="1">
        <v>11</v>
      </c>
      <c r="I21" s="1">
        <v>11</v>
      </c>
      <c r="J21" s="1">
        <v>19</v>
      </c>
      <c r="K21" s="1">
        <v>26</v>
      </c>
      <c r="L21" s="1">
        <v>28</v>
      </c>
      <c r="M21" s="1">
        <v>36</v>
      </c>
      <c r="N21" s="1">
        <v>32</v>
      </c>
      <c r="O21" s="1">
        <v>55</v>
      </c>
    </row>
    <row r="22" spans="1:15" x14ac:dyDescent="0.3">
      <c r="A22" s="7" t="s">
        <v>14</v>
      </c>
      <c r="B22" s="7" t="s">
        <v>106</v>
      </c>
      <c r="C22" s="1">
        <v>1</v>
      </c>
      <c r="D22" s="1">
        <v>1</v>
      </c>
      <c r="E22" s="1">
        <v>1</v>
      </c>
      <c r="F22" s="1">
        <v>0</v>
      </c>
      <c r="G22" s="1">
        <v>0</v>
      </c>
      <c r="H22" s="1">
        <v>1</v>
      </c>
      <c r="I22" s="1">
        <v>1</v>
      </c>
      <c r="J22" s="1">
        <v>1</v>
      </c>
      <c r="K22" s="1">
        <v>1</v>
      </c>
      <c r="L22" s="1">
        <v>1</v>
      </c>
      <c r="M22" s="1">
        <v>1</v>
      </c>
      <c r="N22" s="1">
        <v>1</v>
      </c>
      <c r="O22" s="1">
        <v>1</v>
      </c>
    </row>
    <row r="23" spans="1:15" x14ac:dyDescent="0.3">
      <c r="A23" s="7" t="s">
        <v>14</v>
      </c>
      <c r="B23" s="7" t="s">
        <v>107</v>
      </c>
      <c r="C23" s="1">
        <v>36</v>
      </c>
      <c r="D23" s="1">
        <v>28</v>
      </c>
      <c r="E23" s="1">
        <v>30</v>
      </c>
      <c r="F23" s="1">
        <v>29</v>
      </c>
      <c r="G23" s="1">
        <v>32</v>
      </c>
      <c r="H23" s="1">
        <v>51</v>
      </c>
      <c r="I23" s="1">
        <v>51</v>
      </c>
      <c r="J23" s="1">
        <v>65</v>
      </c>
      <c r="K23" s="1">
        <v>107</v>
      </c>
      <c r="L23" s="1">
        <v>121</v>
      </c>
      <c r="M23" s="1">
        <v>155</v>
      </c>
      <c r="N23" s="1">
        <v>154</v>
      </c>
      <c r="O23" s="1">
        <v>227</v>
      </c>
    </row>
    <row r="24" spans="1:15" x14ac:dyDescent="0.3">
      <c r="A24" s="7" t="s">
        <v>14</v>
      </c>
      <c r="B24" s="7" t="s">
        <v>108</v>
      </c>
      <c r="C24" s="1">
        <v>2</v>
      </c>
      <c r="D24" s="1">
        <v>2</v>
      </c>
      <c r="E24" s="1">
        <v>1</v>
      </c>
      <c r="F24" s="1">
        <v>2</v>
      </c>
      <c r="G24" s="1">
        <v>2</v>
      </c>
      <c r="H24" s="1">
        <v>2</v>
      </c>
      <c r="I24" s="1">
        <v>1</v>
      </c>
      <c r="J24" s="1">
        <v>3</v>
      </c>
      <c r="K24" s="1">
        <v>6</v>
      </c>
      <c r="L24" s="1">
        <v>7</v>
      </c>
      <c r="M24" s="1">
        <v>7</v>
      </c>
      <c r="N24" s="1">
        <v>5</v>
      </c>
      <c r="O24" s="1">
        <v>5</v>
      </c>
    </row>
    <row r="25" spans="1:15" x14ac:dyDescent="0.3">
      <c r="A25" s="7" t="s">
        <v>14</v>
      </c>
      <c r="B25" s="7" t="s">
        <v>17</v>
      </c>
      <c r="C25" s="1">
        <v>8</v>
      </c>
      <c r="D25" s="1">
        <v>9</v>
      </c>
      <c r="E25" s="1">
        <v>9</v>
      </c>
      <c r="F25" s="1">
        <v>12</v>
      </c>
      <c r="G25" s="1">
        <v>12</v>
      </c>
      <c r="H25" s="1">
        <v>12</v>
      </c>
      <c r="I25" s="1">
        <v>14</v>
      </c>
      <c r="J25" s="1">
        <v>14</v>
      </c>
      <c r="K25" s="1">
        <v>12</v>
      </c>
      <c r="L25" s="1">
        <v>12</v>
      </c>
      <c r="M25" s="1">
        <v>11</v>
      </c>
      <c r="N25" s="1">
        <v>12</v>
      </c>
      <c r="O25" s="1">
        <v>15</v>
      </c>
    </row>
    <row r="26" spans="1:15" x14ac:dyDescent="0.3">
      <c r="A26" s="7" t="s">
        <v>14</v>
      </c>
      <c r="B26" s="7" t="s">
        <v>109</v>
      </c>
      <c r="C26" s="1">
        <v>229</v>
      </c>
      <c r="D26" s="1">
        <v>231</v>
      </c>
      <c r="E26" s="1">
        <v>262</v>
      </c>
      <c r="F26" s="1">
        <v>274</v>
      </c>
      <c r="G26" s="1">
        <v>281</v>
      </c>
      <c r="H26" s="1">
        <v>307</v>
      </c>
      <c r="I26" s="1">
        <v>331</v>
      </c>
      <c r="J26" s="1">
        <v>356</v>
      </c>
      <c r="K26" s="1">
        <v>378</v>
      </c>
      <c r="L26" s="1">
        <v>376</v>
      </c>
      <c r="M26" s="1">
        <v>371</v>
      </c>
      <c r="N26" s="1">
        <v>361</v>
      </c>
      <c r="O26" s="1">
        <v>426</v>
      </c>
    </row>
    <row r="27" spans="1:15" x14ac:dyDescent="0.3">
      <c r="A27" s="7" t="s">
        <v>14</v>
      </c>
      <c r="B27" s="7" t="s">
        <v>110</v>
      </c>
      <c r="C27" s="1">
        <v>114</v>
      </c>
      <c r="D27" s="1">
        <v>105</v>
      </c>
      <c r="E27" s="1">
        <v>114</v>
      </c>
      <c r="F27" s="1">
        <v>120</v>
      </c>
      <c r="G27" s="1">
        <v>118</v>
      </c>
      <c r="H27" s="1">
        <v>112</v>
      </c>
      <c r="I27" s="1">
        <v>118</v>
      </c>
      <c r="J27" s="1">
        <v>119</v>
      </c>
      <c r="K27" s="1">
        <v>117</v>
      </c>
      <c r="L27" s="1">
        <v>105</v>
      </c>
      <c r="M27" s="1">
        <v>97</v>
      </c>
      <c r="N27" s="1">
        <v>96</v>
      </c>
      <c r="O27" s="1">
        <v>117</v>
      </c>
    </row>
    <row r="28" spans="1:15" x14ac:dyDescent="0.3">
      <c r="A28" s="7" t="s">
        <v>14</v>
      </c>
      <c r="B28" s="7" t="s">
        <v>111</v>
      </c>
      <c r="C28" s="1">
        <v>371</v>
      </c>
      <c r="D28" s="1">
        <v>331</v>
      </c>
      <c r="E28" s="1">
        <v>275</v>
      </c>
      <c r="F28" s="1">
        <v>213</v>
      </c>
      <c r="G28" s="1">
        <v>197</v>
      </c>
      <c r="H28" s="1">
        <v>162</v>
      </c>
      <c r="I28" s="1">
        <v>132</v>
      </c>
      <c r="J28" s="1">
        <v>121</v>
      </c>
      <c r="K28" s="1">
        <v>113</v>
      </c>
      <c r="L28" s="1">
        <v>106</v>
      </c>
      <c r="M28" s="1">
        <v>41</v>
      </c>
      <c r="N28" s="1">
        <v>21</v>
      </c>
      <c r="O28" s="1">
        <v>15</v>
      </c>
    </row>
    <row r="29" spans="1:15" x14ac:dyDescent="0.3">
      <c r="A29" s="7" t="s">
        <v>15</v>
      </c>
      <c r="B29" s="7" t="s">
        <v>103</v>
      </c>
      <c r="C29" s="1">
        <v>62</v>
      </c>
      <c r="D29" s="1">
        <v>54</v>
      </c>
      <c r="E29" s="1">
        <v>59</v>
      </c>
      <c r="F29" s="1">
        <v>71</v>
      </c>
      <c r="G29" s="1">
        <v>69</v>
      </c>
      <c r="H29" s="1">
        <v>79</v>
      </c>
      <c r="I29" s="1">
        <v>100</v>
      </c>
      <c r="J29" s="1">
        <v>105</v>
      </c>
      <c r="K29" s="1">
        <v>98</v>
      </c>
      <c r="L29" s="1">
        <v>106</v>
      </c>
      <c r="M29" s="1">
        <v>126</v>
      </c>
      <c r="N29" s="1">
        <v>138</v>
      </c>
      <c r="O29" s="1">
        <v>167</v>
      </c>
    </row>
    <row r="30" spans="1:15" x14ac:dyDescent="0.3">
      <c r="A30" s="7" t="s">
        <v>15</v>
      </c>
      <c r="B30" s="7" t="s">
        <v>104</v>
      </c>
      <c r="C30" s="1">
        <v>1411</v>
      </c>
      <c r="D30" s="1">
        <v>1455</v>
      </c>
      <c r="E30" s="1">
        <v>1524</v>
      </c>
      <c r="F30" s="1">
        <v>1566</v>
      </c>
      <c r="G30" s="1">
        <v>1622</v>
      </c>
      <c r="H30" s="1">
        <v>1707</v>
      </c>
      <c r="I30" s="1">
        <v>1706</v>
      </c>
      <c r="J30" s="1">
        <v>1700</v>
      </c>
      <c r="K30" s="1">
        <v>1710</v>
      </c>
      <c r="L30" s="1">
        <v>1756</v>
      </c>
      <c r="M30" s="1">
        <v>1883</v>
      </c>
      <c r="N30" s="1">
        <v>1887</v>
      </c>
      <c r="O30" s="1">
        <v>2022</v>
      </c>
    </row>
    <row r="31" spans="1:15" x14ac:dyDescent="0.3">
      <c r="A31" s="7" t="s">
        <v>15</v>
      </c>
      <c r="B31" s="7" t="s">
        <v>105</v>
      </c>
      <c r="C31" s="1">
        <v>197</v>
      </c>
      <c r="D31" s="1">
        <v>164</v>
      </c>
      <c r="E31" s="1">
        <v>149</v>
      </c>
      <c r="F31" s="1">
        <v>143</v>
      </c>
      <c r="G31" s="1">
        <v>145</v>
      </c>
      <c r="H31" s="1">
        <v>130</v>
      </c>
      <c r="I31" s="1">
        <v>127</v>
      </c>
      <c r="J31" s="1">
        <v>125</v>
      </c>
      <c r="K31" s="1">
        <v>136</v>
      </c>
      <c r="L31" s="1">
        <v>151</v>
      </c>
      <c r="M31" s="1">
        <v>182</v>
      </c>
      <c r="N31" s="1">
        <v>175</v>
      </c>
      <c r="O31" s="1">
        <v>234</v>
      </c>
    </row>
    <row r="32" spans="1:15" x14ac:dyDescent="0.3">
      <c r="A32" s="7" t="s">
        <v>15</v>
      </c>
      <c r="B32" s="7" t="s">
        <v>106</v>
      </c>
      <c r="C32" s="1">
        <v>10</v>
      </c>
      <c r="D32" s="1">
        <v>8</v>
      </c>
      <c r="E32" s="1">
        <v>8</v>
      </c>
      <c r="F32" s="1">
        <v>5</v>
      </c>
      <c r="G32" s="1">
        <v>8</v>
      </c>
      <c r="H32" s="1">
        <v>11</v>
      </c>
      <c r="I32" s="1">
        <v>8</v>
      </c>
      <c r="J32" s="1">
        <v>10</v>
      </c>
      <c r="K32" s="1">
        <v>12</v>
      </c>
      <c r="L32" s="1">
        <v>12</v>
      </c>
      <c r="M32" s="1">
        <v>13</v>
      </c>
      <c r="N32" s="1">
        <v>10</v>
      </c>
      <c r="O32" s="1">
        <v>12</v>
      </c>
    </row>
    <row r="33" spans="1:15" x14ac:dyDescent="0.3">
      <c r="A33" s="7" t="s">
        <v>15</v>
      </c>
      <c r="B33" s="7" t="s">
        <v>107</v>
      </c>
      <c r="C33" s="1">
        <v>280</v>
      </c>
      <c r="D33" s="1">
        <v>256</v>
      </c>
      <c r="E33" s="1">
        <v>247</v>
      </c>
      <c r="F33" s="1">
        <v>261</v>
      </c>
      <c r="G33" s="1">
        <v>275</v>
      </c>
      <c r="H33" s="1">
        <v>259</v>
      </c>
      <c r="I33" s="1">
        <v>286</v>
      </c>
      <c r="J33" s="1">
        <v>316</v>
      </c>
      <c r="K33" s="1">
        <v>376</v>
      </c>
      <c r="L33" s="1">
        <v>382</v>
      </c>
      <c r="M33" s="1">
        <v>517</v>
      </c>
      <c r="N33" s="1">
        <v>518</v>
      </c>
      <c r="O33" s="1">
        <v>719</v>
      </c>
    </row>
    <row r="34" spans="1:15" x14ac:dyDescent="0.3">
      <c r="A34" s="7" t="s">
        <v>15</v>
      </c>
      <c r="B34" s="7" t="s">
        <v>108</v>
      </c>
      <c r="C34" s="1">
        <v>19</v>
      </c>
      <c r="D34" s="1">
        <v>17</v>
      </c>
      <c r="E34" s="1">
        <v>18</v>
      </c>
      <c r="F34" s="1">
        <v>25</v>
      </c>
      <c r="G34" s="1">
        <v>31</v>
      </c>
      <c r="H34" s="1">
        <v>25</v>
      </c>
      <c r="I34" s="1">
        <v>19</v>
      </c>
      <c r="J34" s="1">
        <v>20</v>
      </c>
      <c r="K34" s="1">
        <v>23</v>
      </c>
      <c r="L34" s="1">
        <v>24</v>
      </c>
      <c r="M34" s="1">
        <v>23</v>
      </c>
      <c r="N34" s="1">
        <v>21</v>
      </c>
      <c r="O34" s="1">
        <v>23</v>
      </c>
    </row>
    <row r="35" spans="1:15" x14ac:dyDescent="0.3">
      <c r="A35" s="7" t="s">
        <v>15</v>
      </c>
      <c r="B35" s="7" t="s">
        <v>17</v>
      </c>
      <c r="C35" s="1">
        <v>31</v>
      </c>
      <c r="D35" s="1">
        <v>29</v>
      </c>
      <c r="E35" s="1">
        <v>35</v>
      </c>
      <c r="F35" s="1">
        <v>42</v>
      </c>
      <c r="G35" s="1">
        <v>45</v>
      </c>
      <c r="H35" s="1">
        <v>49</v>
      </c>
      <c r="I35" s="1">
        <v>54</v>
      </c>
      <c r="J35" s="1">
        <v>57</v>
      </c>
      <c r="K35" s="1">
        <v>59</v>
      </c>
      <c r="L35" s="1">
        <v>54</v>
      </c>
      <c r="M35" s="1">
        <v>63</v>
      </c>
      <c r="N35" s="1">
        <v>64</v>
      </c>
      <c r="O35" s="1">
        <v>66</v>
      </c>
    </row>
    <row r="36" spans="1:15" x14ac:dyDescent="0.3">
      <c r="A36" s="7" t="s">
        <v>15</v>
      </c>
      <c r="B36" s="7" t="s">
        <v>109</v>
      </c>
      <c r="C36" s="1">
        <v>1512</v>
      </c>
      <c r="D36" s="1">
        <v>1678</v>
      </c>
      <c r="E36" s="1">
        <v>1840</v>
      </c>
      <c r="F36" s="1">
        <v>1903</v>
      </c>
      <c r="G36" s="1">
        <v>2063</v>
      </c>
      <c r="H36" s="1">
        <v>2219</v>
      </c>
      <c r="I36" s="1">
        <v>2329</v>
      </c>
      <c r="J36" s="1">
        <v>2430</v>
      </c>
      <c r="K36" s="1">
        <v>2469</v>
      </c>
      <c r="L36" s="1">
        <v>2547</v>
      </c>
      <c r="M36" s="1">
        <v>2797</v>
      </c>
      <c r="N36" s="1">
        <v>2791</v>
      </c>
      <c r="O36" s="1">
        <v>2914</v>
      </c>
    </row>
    <row r="37" spans="1:15" x14ac:dyDescent="0.3">
      <c r="A37" s="7" t="s">
        <v>15</v>
      </c>
      <c r="B37" s="7" t="s">
        <v>110</v>
      </c>
      <c r="C37" s="1">
        <v>408</v>
      </c>
      <c r="D37" s="1">
        <v>444</v>
      </c>
      <c r="E37" s="1">
        <v>459</v>
      </c>
      <c r="F37" s="1">
        <v>472</v>
      </c>
      <c r="G37" s="1">
        <v>464</v>
      </c>
      <c r="H37" s="1">
        <v>481</v>
      </c>
      <c r="I37" s="1">
        <v>533</v>
      </c>
      <c r="J37" s="1">
        <v>511</v>
      </c>
      <c r="K37" s="1">
        <v>509</v>
      </c>
      <c r="L37" s="1">
        <v>526</v>
      </c>
      <c r="M37" s="1">
        <v>540</v>
      </c>
      <c r="N37" s="1">
        <v>566</v>
      </c>
      <c r="O37" s="1">
        <v>595</v>
      </c>
    </row>
    <row r="38" spans="1:15" x14ac:dyDescent="0.3">
      <c r="A38" s="7" t="s">
        <v>15</v>
      </c>
      <c r="B38" s="7" t="s">
        <v>111</v>
      </c>
      <c r="C38" s="1">
        <v>1543</v>
      </c>
      <c r="D38" s="1">
        <v>1413</v>
      </c>
      <c r="E38" s="1">
        <v>1252</v>
      </c>
      <c r="F38" s="1">
        <v>1064</v>
      </c>
      <c r="G38" s="1">
        <v>928</v>
      </c>
      <c r="H38" s="1">
        <v>715</v>
      </c>
      <c r="I38" s="1">
        <v>580</v>
      </c>
      <c r="J38" s="1">
        <v>564</v>
      </c>
      <c r="K38" s="1">
        <v>528</v>
      </c>
      <c r="L38" s="1">
        <v>498</v>
      </c>
      <c r="M38" s="1">
        <v>172</v>
      </c>
      <c r="N38" s="1">
        <v>75</v>
      </c>
      <c r="O38" s="1">
        <v>45</v>
      </c>
    </row>
    <row r="39" spans="1:15" x14ac:dyDescent="0.3">
      <c r="A39" s="7" t="s">
        <v>16</v>
      </c>
      <c r="B39" s="7" t="s">
        <v>103</v>
      </c>
      <c r="C39" s="1">
        <v>24</v>
      </c>
      <c r="D39" s="1">
        <v>23</v>
      </c>
      <c r="E39" s="1">
        <v>22</v>
      </c>
      <c r="F39" s="1">
        <v>22</v>
      </c>
      <c r="G39" s="1">
        <v>30</v>
      </c>
      <c r="H39" s="1">
        <v>30</v>
      </c>
      <c r="I39" s="1">
        <v>29</v>
      </c>
      <c r="J39" s="1">
        <v>33</v>
      </c>
      <c r="K39" s="1">
        <v>45</v>
      </c>
      <c r="L39" s="1">
        <v>51</v>
      </c>
      <c r="M39" s="1">
        <v>76</v>
      </c>
      <c r="N39" s="1">
        <v>81</v>
      </c>
      <c r="O39" s="1">
        <v>62</v>
      </c>
    </row>
    <row r="40" spans="1:15" x14ac:dyDescent="0.3">
      <c r="A40" s="7" t="s">
        <v>16</v>
      </c>
      <c r="B40" s="7" t="s">
        <v>104</v>
      </c>
      <c r="C40" s="1">
        <v>559</v>
      </c>
      <c r="D40" s="1">
        <v>568</v>
      </c>
      <c r="E40" s="1">
        <v>587</v>
      </c>
      <c r="F40" s="1">
        <v>616</v>
      </c>
      <c r="G40" s="1">
        <v>582</v>
      </c>
      <c r="H40" s="1">
        <v>627</v>
      </c>
      <c r="I40" s="1">
        <v>662</v>
      </c>
      <c r="J40" s="1">
        <v>663</v>
      </c>
      <c r="K40" s="1">
        <v>717</v>
      </c>
      <c r="L40" s="1">
        <v>780</v>
      </c>
      <c r="M40" s="1">
        <v>798</v>
      </c>
      <c r="N40" s="1">
        <v>841</v>
      </c>
      <c r="O40" s="1">
        <v>820</v>
      </c>
    </row>
    <row r="41" spans="1:15" x14ac:dyDescent="0.3">
      <c r="A41" s="7" t="s">
        <v>16</v>
      </c>
      <c r="B41" s="7" t="s">
        <v>105</v>
      </c>
      <c r="C41" s="1">
        <v>169</v>
      </c>
      <c r="D41" s="1">
        <v>152</v>
      </c>
      <c r="E41" s="1">
        <v>121</v>
      </c>
      <c r="F41" s="1">
        <v>106</v>
      </c>
      <c r="G41" s="1">
        <v>102</v>
      </c>
      <c r="H41" s="1">
        <v>101</v>
      </c>
      <c r="I41" s="1">
        <v>101</v>
      </c>
      <c r="J41" s="1">
        <v>102</v>
      </c>
      <c r="K41" s="1">
        <v>109</v>
      </c>
      <c r="L41" s="1">
        <v>126</v>
      </c>
      <c r="M41" s="1">
        <v>139</v>
      </c>
      <c r="N41" s="1">
        <v>159</v>
      </c>
      <c r="O41" s="1">
        <v>163</v>
      </c>
    </row>
    <row r="42" spans="1:15" x14ac:dyDescent="0.3">
      <c r="A42" s="7" t="s">
        <v>16</v>
      </c>
      <c r="B42" s="7" t="s">
        <v>106</v>
      </c>
      <c r="C42" s="1">
        <v>2</v>
      </c>
      <c r="D42" s="1">
        <v>2</v>
      </c>
      <c r="E42" s="1">
        <v>1</v>
      </c>
      <c r="F42" s="1">
        <v>1</v>
      </c>
      <c r="G42" s="1">
        <v>1</v>
      </c>
      <c r="H42" s="1">
        <v>0</v>
      </c>
      <c r="I42" s="1">
        <v>1</v>
      </c>
      <c r="J42" s="1">
        <v>1</v>
      </c>
      <c r="K42" s="1">
        <v>1</v>
      </c>
      <c r="L42" s="1">
        <v>2</v>
      </c>
      <c r="M42" s="1">
        <v>3</v>
      </c>
      <c r="N42" s="1">
        <v>3</v>
      </c>
      <c r="O42" s="1">
        <v>3</v>
      </c>
    </row>
    <row r="43" spans="1:15" x14ac:dyDescent="0.3">
      <c r="A43" s="7" t="s">
        <v>16</v>
      </c>
      <c r="B43" s="7" t="s">
        <v>107</v>
      </c>
      <c r="C43" s="1">
        <v>205</v>
      </c>
      <c r="D43" s="1">
        <v>209</v>
      </c>
      <c r="E43" s="1">
        <v>226</v>
      </c>
      <c r="F43" s="1">
        <v>212</v>
      </c>
      <c r="G43" s="1">
        <v>204</v>
      </c>
      <c r="H43" s="1">
        <v>213</v>
      </c>
      <c r="I43" s="1">
        <v>242</v>
      </c>
      <c r="J43" s="1">
        <v>289</v>
      </c>
      <c r="K43" s="1">
        <v>342</v>
      </c>
      <c r="L43" s="1">
        <v>446</v>
      </c>
      <c r="M43" s="1">
        <v>501</v>
      </c>
      <c r="N43" s="1">
        <v>574</v>
      </c>
      <c r="O43" s="1">
        <v>569</v>
      </c>
    </row>
    <row r="44" spans="1:15" x14ac:dyDescent="0.3">
      <c r="A44" s="7" t="s">
        <v>16</v>
      </c>
      <c r="B44" s="7" t="s">
        <v>108</v>
      </c>
      <c r="C44" s="1">
        <v>4</v>
      </c>
      <c r="D44" s="1">
        <v>7</v>
      </c>
      <c r="E44" s="1">
        <v>9</v>
      </c>
      <c r="F44" s="1">
        <v>8</v>
      </c>
      <c r="G44" s="1">
        <v>11</v>
      </c>
      <c r="H44" s="1">
        <v>9</v>
      </c>
      <c r="I44" s="1">
        <v>11</v>
      </c>
      <c r="J44" s="1">
        <v>16</v>
      </c>
      <c r="K44" s="1">
        <v>16</v>
      </c>
      <c r="L44" s="1">
        <v>19</v>
      </c>
      <c r="M44" s="1">
        <v>22</v>
      </c>
      <c r="N44" s="1">
        <v>18</v>
      </c>
      <c r="O44" s="1">
        <v>14</v>
      </c>
    </row>
    <row r="45" spans="1:15" x14ac:dyDescent="0.3">
      <c r="A45" s="7" t="s">
        <v>16</v>
      </c>
      <c r="B45" s="7" t="s">
        <v>17</v>
      </c>
      <c r="C45" s="1">
        <v>19</v>
      </c>
      <c r="D45" s="1">
        <v>18</v>
      </c>
      <c r="E45" s="1">
        <v>19</v>
      </c>
      <c r="F45" s="1">
        <v>19</v>
      </c>
      <c r="G45" s="1">
        <v>18</v>
      </c>
      <c r="H45" s="1">
        <v>22</v>
      </c>
      <c r="I45" s="1">
        <v>25</v>
      </c>
      <c r="J45" s="1">
        <v>24</v>
      </c>
      <c r="K45" s="1">
        <v>27</v>
      </c>
      <c r="L45" s="1">
        <v>28</v>
      </c>
      <c r="M45" s="1">
        <v>26</v>
      </c>
      <c r="N45" s="1">
        <v>32</v>
      </c>
      <c r="O45" s="1">
        <v>27</v>
      </c>
    </row>
    <row r="46" spans="1:15" x14ac:dyDescent="0.3">
      <c r="A46" s="7" t="s">
        <v>16</v>
      </c>
      <c r="B46" s="7" t="s">
        <v>109</v>
      </c>
      <c r="C46" s="1">
        <v>595</v>
      </c>
      <c r="D46" s="1">
        <v>663</v>
      </c>
      <c r="E46" s="1">
        <v>694</v>
      </c>
      <c r="F46" s="1">
        <v>721</v>
      </c>
      <c r="G46" s="1">
        <v>806</v>
      </c>
      <c r="H46" s="1">
        <v>863</v>
      </c>
      <c r="I46" s="1">
        <v>926</v>
      </c>
      <c r="J46" s="1">
        <v>968</v>
      </c>
      <c r="K46" s="1">
        <v>995</v>
      </c>
      <c r="L46" s="1">
        <v>1030</v>
      </c>
      <c r="M46" s="1">
        <v>1171</v>
      </c>
      <c r="N46" s="1">
        <v>1286</v>
      </c>
      <c r="O46" s="1">
        <v>1375</v>
      </c>
    </row>
    <row r="47" spans="1:15" x14ac:dyDescent="0.3">
      <c r="A47" s="7" t="s">
        <v>16</v>
      </c>
      <c r="B47" s="7" t="s">
        <v>110</v>
      </c>
      <c r="C47" s="1">
        <v>196</v>
      </c>
      <c r="D47" s="1">
        <v>208</v>
      </c>
      <c r="E47" s="1">
        <v>228</v>
      </c>
      <c r="F47" s="1">
        <v>240</v>
      </c>
      <c r="G47" s="1">
        <v>228</v>
      </c>
      <c r="H47" s="1">
        <v>230</v>
      </c>
      <c r="I47" s="1">
        <v>246</v>
      </c>
      <c r="J47" s="1">
        <v>265</v>
      </c>
      <c r="K47" s="1">
        <v>272</v>
      </c>
      <c r="L47" s="1">
        <v>268</v>
      </c>
      <c r="M47" s="1">
        <v>316</v>
      </c>
      <c r="N47" s="1">
        <v>312</v>
      </c>
      <c r="O47" s="1">
        <v>312</v>
      </c>
    </row>
    <row r="48" spans="1:15" x14ac:dyDescent="0.3">
      <c r="A48" s="7" t="s">
        <v>16</v>
      </c>
      <c r="B48" s="7" t="s">
        <v>111</v>
      </c>
      <c r="C48" s="1">
        <v>676</v>
      </c>
      <c r="D48" s="1">
        <v>636</v>
      </c>
      <c r="E48" s="1">
        <v>547</v>
      </c>
      <c r="F48" s="1">
        <v>456</v>
      </c>
      <c r="G48" s="1">
        <v>394</v>
      </c>
      <c r="H48" s="1">
        <v>321</v>
      </c>
      <c r="I48" s="1">
        <v>269</v>
      </c>
      <c r="J48" s="1">
        <v>275</v>
      </c>
      <c r="K48" s="1">
        <v>280</v>
      </c>
      <c r="L48" s="1">
        <v>267</v>
      </c>
      <c r="M48" s="1">
        <v>83</v>
      </c>
      <c r="N48" s="1">
        <v>42</v>
      </c>
      <c r="O48" s="1">
        <v>20</v>
      </c>
    </row>
    <row r="49" spans="1:15" x14ac:dyDescent="0.3">
      <c r="A49" s="7" t="s">
        <v>17</v>
      </c>
      <c r="B49" s="7" t="s">
        <v>103</v>
      </c>
      <c r="C49" s="1">
        <v>0</v>
      </c>
      <c r="D49" s="1">
        <v>0</v>
      </c>
      <c r="E49" s="1">
        <v>0</v>
      </c>
      <c r="F49" s="1">
        <v>0</v>
      </c>
      <c r="G49" s="1">
        <v>1</v>
      </c>
      <c r="H49" s="1">
        <v>2</v>
      </c>
      <c r="I49" s="1">
        <v>2</v>
      </c>
      <c r="J49" s="1">
        <v>2</v>
      </c>
      <c r="K49" s="1">
        <v>2</v>
      </c>
      <c r="L49" s="1">
        <v>1</v>
      </c>
      <c r="M49" s="1">
        <v>4</v>
      </c>
      <c r="N49" s="1">
        <v>5</v>
      </c>
      <c r="O49" s="1">
        <v>3</v>
      </c>
    </row>
    <row r="50" spans="1:15" x14ac:dyDescent="0.3">
      <c r="A50" s="7" t="s">
        <v>17</v>
      </c>
      <c r="B50" s="7" t="s">
        <v>104</v>
      </c>
      <c r="C50" s="1">
        <v>20</v>
      </c>
      <c r="D50" s="1">
        <v>11</v>
      </c>
      <c r="E50" s="1">
        <v>21</v>
      </c>
      <c r="F50" s="1">
        <v>22</v>
      </c>
      <c r="G50" s="1">
        <v>27</v>
      </c>
      <c r="H50" s="1">
        <v>16</v>
      </c>
      <c r="I50" s="1">
        <v>22</v>
      </c>
      <c r="J50" s="1">
        <v>27</v>
      </c>
      <c r="K50" s="1">
        <v>31</v>
      </c>
      <c r="L50" s="1">
        <v>27</v>
      </c>
      <c r="M50" s="1">
        <v>27</v>
      </c>
      <c r="N50" s="1">
        <v>35</v>
      </c>
      <c r="O50" s="1">
        <v>55</v>
      </c>
    </row>
    <row r="51" spans="1:15" x14ac:dyDescent="0.3">
      <c r="A51" s="7" t="s">
        <v>17</v>
      </c>
      <c r="B51" s="7" t="s">
        <v>105</v>
      </c>
      <c r="C51" s="1">
        <v>5</v>
      </c>
      <c r="D51" s="1">
        <v>4</v>
      </c>
      <c r="E51" s="1">
        <v>3</v>
      </c>
      <c r="F51" s="1">
        <v>4</v>
      </c>
      <c r="G51" s="1">
        <v>0</v>
      </c>
      <c r="H51" s="1">
        <v>1</v>
      </c>
      <c r="I51" s="1">
        <v>2</v>
      </c>
      <c r="J51" s="1">
        <v>5</v>
      </c>
      <c r="K51" s="1">
        <v>2</v>
      </c>
      <c r="L51" s="1">
        <v>0</v>
      </c>
      <c r="M51" s="1">
        <v>2</v>
      </c>
      <c r="N51" s="1">
        <v>2</v>
      </c>
      <c r="O51" s="1">
        <v>5</v>
      </c>
    </row>
    <row r="52" spans="1:15" x14ac:dyDescent="0.3">
      <c r="A52" s="7" t="s">
        <v>17</v>
      </c>
      <c r="B52" s="7" t="s">
        <v>106</v>
      </c>
      <c r="C52" s="1">
        <v>1</v>
      </c>
      <c r="D52" s="1">
        <v>0</v>
      </c>
      <c r="E52" s="1">
        <v>1</v>
      </c>
      <c r="F52" s="1">
        <v>1</v>
      </c>
      <c r="G52" s="1">
        <v>0</v>
      </c>
      <c r="H52" s="1">
        <v>0</v>
      </c>
      <c r="I52" s="1">
        <v>0</v>
      </c>
      <c r="J52" s="1">
        <v>0</v>
      </c>
      <c r="K52" s="1">
        <v>0</v>
      </c>
      <c r="L52" s="1">
        <v>0</v>
      </c>
      <c r="M52" s="1">
        <v>0</v>
      </c>
      <c r="N52" s="1">
        <v>0</v>
      </c>
      <c r="O52" s="1">
        <v>1</v>
      </c>
    </row>
    <row r="53" spans="1:15" x14ac:dyDescent="0.3">
      <c r="A53" s="7" t="s">
        <v>17</v>
      </c>
      <c r="B53" s="7" t="s">
        <v>107</v>
      </c>
      <c r="C53" s="1">
        <v>2</v>
      </c>
      <c r="D53" s="1">
        <v>4</v>
      </c>
      <c r="E53" s="1">
        <v>5</v>
      </c>
      <c r="F53" s="1">
        <v>2</v>
      </c>
      <c r="G53" s="1">
        <v>4</v>
      </c>
      <c r="H53" s="1">
        <v>7</v>
      </c>
      <c r="I53" s="1">
        <v>12</v>
      </c>
      <c r="J53" s="1">
        <v>10</v>
      </c>
      <c r="K53" s="1">
        <v>11</v>
      </c>
      <c r="L53" s="1">
        <v>16</v>
      </c>
      <c r="M53" s="1">
        <v>10</v>
      </c>
      <c r="N53" s="1">
        <v>6</v>
      </c>
      <c r="O53" s="1">
        <v>19</v>
      </c>
    </row>
    <row r="54" spans="1:15" x14ac:dyDescent="0.3">
      <c r="A54" s="7" t="s">
        <v>17</v>
      </c>
      <c r="B54" s="7" t="s">
        <v>108</v>
      </c>
      <c r="C54" s="1">
        <v>2</v>
      </c>
      <c r="D54" s="1">
        <v>1</v>
      </c>
      <c r="E54" s="1">
        <v>0</v>
      </c>
      <c r="F54" s="1">
        <v>1</v>
      </c>
      <c r="G54" s="1">
        <v>0</v>
      </c>
      <c r="H54" s="1">
        <v>0</v>
      </c>
      <c r="I54" s="1">
        <v>1</v>
      </c>
      <c r="J54" s="1">
        <v>1</v>
      </c>
      <c r="K54" s="1">
        <v>1</v>
      </c>
      <c r="L54" s="1">
        <v>0</v>
      </c>
      <c r="M54" s="1">
        <v>0</v>
      </c>
      <c r="N54" s="1">
        <v>1</v>
      </c>
      <c r="O54" s="1">
        <v>0</v>
      </c>
    </row>
    <row r="55" spans="1:15" x14ac:dyDescent="0.3">
      <c r="A55" s="7" t="s">
        <v>17</v>
      </c>
      <c r="B55" s="7" t="s">
        <v>17</v>
      </c>
      <c r="C55" s="1">
        <v>1</v>
      </c>
      <c r="D55" s="1">
        <v>0</v>
      </c>
      <c r="E55" s="1">
        <v>0</v>
      </c>
      <c r="F55" s="1">
        <v>0</v>
      </c>
      <c r="G55" s="1">
        <v>1</v>
      </c>
      <c r="H55" s="1">
        <v>2</v>
      </c>
      <c r="I55" s="1">
        <v>0</v>
      </c>
      <c r="J55" s="1">
        <v>1</v>
      </c>
      <c r="K55" s="1">
        <v>2</v>
      </c>
      <c r="L55" s="1">
        <v>1</v>
      </c>
      <c r="M55" s="1">
        <v>2</v>
      </c>
      <c r="N55" s="1">
        <v>3</v>
      </c>
      <c r="O55" s="1">
        <v>6</v>
      </c>
    </row>
    <row r="56" spans="1:15" x14ac:dyDescent="0.3">
      <c r="A56" s="7" t="s">
        <v>17</v>
      </c>
      <c r="B56" s="7" t="s">
        <v>109</v>
      </c>
      <c r="C56" s="1">
        <v>23</v>
      </c>
      <c r="D56" s="1">
        <v>20</v>
      </c>
      <c r="E56" s="1">
        <v>19</v>
      </c>
      <c r="F56" s="1">
        <v>18</v>
      </c>
      <c r="G56" s="1">
        <v>19</v>
      </c>
      <c r="H56" s="1">
        <v>23</v>
      </c>
      <c r="I56" s="1">
        <v>22</v>
      </c>
      <c r="J56" s="1">
        <v>21</v>
      </c>
      <c r="K56" s="1">
        <v>32</v>
      </c>
      <c r="L56" s="1">
        <v>35</v>
      </c>
      <c r="M56" s="1">
        <v>41</v>
      </c>
      <c r="N56" s="1">
        <v>37</v>
      </c>
      <c r="O56" s="1">
        <v>45</v>
      </c>
    </row>
    <row r="57" spans="1:15" x14ac:dyDescent="0.3">
      <c r="A57" s="7" t="s">
        <v>17</v>
      </c>
      <c r="B57" s="7" t="s">
        <v>110</v>
      </c>
      <c r="C57" s="1">
        <v>12</v>
      </c>
      <c r="D57" s="1">
        <v>15</v>
      </c>
      <c r="E57" s="1">
        <v>9</v>
      </c>
      <c r="F57" s="1">
        <v>6</v>
      </c>
      <c r="G57" s="1">
        <v>11</v>
      </c>
      <c r="H57" s="1">
        <v>14</v>
      </c>
      <c r="I57" s="1">
        <v>13</v>
      </c>
      <c r="J57" s="1">
        <v>10</v>
      </c>
      <c r="K57" s="1">
        <v>7</v>
      </c>
      <c r="L57" s="1">
        <v>13</v>
      </c>
      <c r="M57" s="1">
        <v>13</v>
      </c>
      <c r="N57" s="1">
        <v>13</v>
      </c>
      <c r="O57" s="1">
        <v>10</v>
      </c>
    </row>
    <row r="58" spans="1:15" x14ac:dyDescent="0.3">
      <c r="A58" s="7" t="s">
        <v>17</v>
      </c>
      <c r="B58" s="7" t="s">
        <v>111</v>
      </c>
      <c r="C58" s="1">
        <v>26</v>
      </c>
      <c r="D58" s="1">
        <v>16</v>
      </c>
      <c r="E58" s="1">
        <v>15</v>
      </c>
      <c r="F58" s="1">
        <v>10</v>
      </c>
      <c r="G58" s="1">
        <v>9</v>
      </c>
      <c r="H58" s="1">
        <v>6</v>
      </c>
      <c r="I58" s="1">
        <v>3</v>
      </c>
      <c r="J58" s="1">
        <v>1</v>
      </c>
      <c r="K58" s="1">
        <v>0</v>
      </c>
      <c r="L58" s="1">
        <v>2</v>
      </c>
      <c r="M58" s="1">
        <v>1</v>
      </c>
      <c r="N58" s="1">
        <v>3</v>
      </c>
      <c r="O58" s="1">
        <v>1</v>
      </c>
    </row>
    <row r="59" spans="1:15" x14ac:dyDescent="0.3">
      <c r="A59" s="10" t="s">
        <v>18</v>
      </c>
      <c r="B59" s="10" t="s">
        <v>18</v>
      </c>
      <c r="C59" s="5">
        <v>59416</v>
      </c>
      <c r="D59" s="5">
        <v>58351</v>
      </c>
      <c r="E59" s="5">
        <v>58842</v>
      </c>
      <c r="F59" s="5">
        <v>59215</v>
      </c>
      <c r="G59" s="5">
        <v>59650</v>
      </c>
      <c r="H59" s="5">
        <v>59851</v>
      </c>
      <c r="I59" s="5">
        <v>62200</v>
      </c>
      <c r="J59" s="5">
        <v>64342</v>
      </c>
      <c r="K59" s="5">
        <v>66621</v>
      </c>
      <c r="L59" s="5">
        <v>69962</v>
      </c>
      <c r="M59" s="5">
        <v>72534</v>
      </c>
      <c r="N59" s="5">
        <v>75600</v>
      </c>
      <c r="O59" s="5">
        <v>79171</v>
      </c>
    </row>
    <row r="60" spans="1:15" x14ac:dyDescent="0.3">
      <c r="A60" s="15"/>
      <c r="B60" s="15"/>
    </row>
    <row r="61" spans="1:15" x14ac:dyDescent="0.3">
      <c r="A61" s="15"/>
      <c r="B61" s="15"/>
    </row>
    <row r="62" spans="1:15" x14ac:dyDescent="0.3">
      <c r="A62" s="15"/>
      <c r="B62" s="15"/>
      <c r="C62" s="18" t="s">
        <v>37</v>
      </c>
      <c r="D62" s="19"/>
      <c r="E62" s="19"/>
      <c r="F62" s="19"/>
      <c r="G62" s="19"/>
      <c r="H62" s="19"/>
      <c r="I62" s="19"/>
      <c r="J62" s="19"/>
      <c r="K62" s="19"/>
      <c r="L62" s="19"/>
      <c r="M62" s="19"/>
      <c r="N62" s="19"/>
      <c r="O62" s="19"/>
    </row>
    <row r="63" spans="1:15" x14ac:dyDescent="0.3">
      <c r="A63" s="9" t="s">
        <v>41</v>
      </c>
      <c r="B63" s="9" t="s">
        <v>41</v>
      </c>
      <c r="C63" s="4" t="s">
        <v>0</v>
      </c>
      <c r="D63" s="4" t="s">
        <v>1</v>
      </c>
      <c r="E63" s="4" t="s">
        <v>2</v>
      </c>
      <c r="F63" s="4" t="s">
        <v>3</v>
      </c>
      <c r="G63" s="4" t="s">
        <v>4</v>
      </c>
      <c r="H63" s="4" t="s">
        <v>5</v>
      </c>
      <c r="I63" s="4" t="s">
        <v>6</v>
      </c>
      <c r="J63" s="4" t="s">
        <v>7</v>
      </c>
      <c r="K63" s="4" t="s">
        <v>8</v>
      </c>
      <c r="L63" s="4" t="s">
        <v>9</v>
      </c>
      <c r="M63" s="4" t="s">
        <v>10</v>
      </c>
      <c r="N63" s="4" t="s">
        <v>11</v>
      </c>
      <c r="O63" s="4" t="s">
        <v>12</v>
      </c>
    </row>
    <row r="64" spans="1:15" x14ac:dyDescent="0.3">
      <c r="A64" s="8" t="s">
        <v>13</v>
      </c>
      <c r="B64" s="8" t="s">
        <v>103</v>
      </c>
      <c r="C64" s="2">
        <v>1.11542875551171E-2</v>
      </c>
      <c r="D64" s="2">
        <v>1.17741503880118E-2</v>
      </c>
      <c r="E64" s="2">
        <v>1.17339754708895E-2</v>
      </c>
      <c r="F64" s="2">
        <v>1.1940358816874099E-2</v>
      </c>
      <c r="G64" s="2">
        <v>1.30670413488559E-2</v>
      </c>
      <c r="H64" s="2">
        <v>1.45635930206935E-2</v>
      </c>
      <c r="I64" s="2">
        <v>1.5666097106763699E-2</v>
      </c>
      <c r="J64" s="2">
        <v>1.7343721016508998E-2</v>
      </c>
      <c r="K64" s="2">
        <v>1.8923946483508602E-2</v>
      </c>
      <c r="L64" s="2">
        <v>2.04816412485989E-2</v>
      </c>
      <c r="M64" s="2">
        <v>2.30767970912426E-2</v>
      </c>
      <c r="N64" s="2">
        <v>2.3763025919040101E-2</v>
      </c>
      <c r="O64" s="2">
        <v>2.3079459281239698E-2</v>
      </c>
    </row>
    <row r="65" spans="1:15" x14ac:dyDescent="0.3">
      <c r="A65" s="8" t="s">
        <v>13</v>
      </c>
      <c r="B65" s="8" t="s">
        <v>104</v>
      </c>
      <c r="C65" s="2">
        <v>0.219783759840538</v>
      </c>
      <c r="D65" s="2">
        <v>0.22642596900022599</v>
      </c>
      <c r="E65" s="2">
        <v>0.228924759708589</v>
      </c>
      <c r="F65" s="2">
        <v>0.23224098917084199</v>
      </c>
      <c r="G65" s="2">
        <v>0.239160979526295</v>
      </c>
      <c r="H65" s="2">
        <v>0.247420821731205</v>
      </c>
      <c r="I65" s="2">
        <v>0.24844970914047701</v>
      </c>
      <c r="J65" s="2">
        <v>0.24548321276201099</v>
      </c>
      <c r="K65" s="2">
        <v>0.244490949416899</v>
      </c>
      <c r="L65" s="2">
        <v>0.24226418939574099</v>
      </c>
      <c r="M65" s="2">
        <v>0.25364823034213901</v>
      </c>
      <c r="N65" s="2">
        <v>0.249925789366788</v>
      </c>
      <c r="O65" s="2">
        <v>0.246965200971136</v>
      </c>
    </row>
    <row r="66" spans="1:15" x14ac:dyDescent="0.3">
      <c r="A66" s="8" t="s">
        <v>13</v>
      </c>
      <c r="B66" s="8" t="s">
        <v>105</v>
      </c>
      <c r="C66" s="2">
        <v>7.3429037389010798E-2</v>
      </c>
      <c r="D66" s="2">
        <v>6.92863465140693E-2</v>
      </c>
      <c r="E66" s="2">
        <v>6.6342876966716299E-2</v>
      </c>
      <c r="F66" s="2">
        <v>6.4348634233069302E-2</v>
      </c>
      <c r="G66" s="2">
        <v>6.3910076274588501E-2</v>
      </c>
      <c r="H66" s="2">
        <v>6.27817063643102E-2</v>
      </c>
      <c r="I66" s="2">
        <v>6.5390596502006307E-2</v>
      </c>
      <c r="J66" s="2">
        <v>6.6592468929697599E-2</v>
      </c>
      <c r="K66" s="2">
        <v>6.8326536452743794E-2</v>
      </c>
      <c r="L66" s="2">
        <v>7.0768655955979795E-2</v>
      </c>
      <c r="M66" s="2">
        <v>7.7992695350246499E-2</v>
      </c>
      <c r="N66" s="2">
        <v>8.27565734997735E-2</v>
      </c>
      <c r="O66" s="2">
        <v>8.5888559182327698E-2</v>
      </c>
    </row>
    <row r="67" spans="1:15" x14ac:dyDescent="0.3">
      <c r="A67" s="8" t="s">
        <v>13</v>
      </c>
      <c r="B67" s="8" t="s">
        <v>106</v>
      </c>
      <c r="C67" s="2">
        <v>6.0603620109932104E-3</v>
      </c>
      <c r="D67" s="2">
        <v>6.0723328050060702E-3</v>
      </c>
      <c r="E67" s="2">
        <v>6.7138746607350603E-3</v>
      </c>
      <c r="F67" s="2">
        <v>6.5863908194601596E-3</v>
      </c>
      <c r="G67" s="2">
        <v>6.9048574869530303E-3</v>
      </c>
      <c r="H67" s="2">
        <v>7.2517478314870097E-3</v>
      </c>
      <c r="I67" s="2">
        <v>7.6218634208151696E-3</v>
      </c>
      <c r="J67" s="2">
        <v>6.9560378408458504E-3</v>
      </c>
      <c r="K67" s="2">
        <v>6.7432210059383303E-3</v>
      </c>
      <c r="L67" s="2">
        <v>6.7592812744132298E-3</v>
      </c>
      <c r="M67" s="2">
        <v>6.8133055996855403E-3</v>
      </c>
      <c r="N67" s="2">
        <v>7.24920711797147E-3</v>
      </c>
      <c r="O67" s="2">
        <v>6.7439978419206901E-3</v>
      </c>
    </row>
    <row r="68" spans="1:15" x14ac:dyDescent="0.3">
      <c r="A68" s="8" t="s">
        <v>13</v>
      </c>
      <c r="B68" s="8" t="s">
        <v>107</v>
      </c>
      <c r="C68" s="2">
        <v>8.1382004147623199E-2</v>
      </c>
      <c r="D68" s="2">
        <v>8.2995409728083003E-2</v>
      </c>
      <c r="E68" s="2">
        <v>8.4790727098340901E-2</v>
      </c>
      <c r="F68" s="2">
        <v>9.0229513496040095E-2</v>
      </c>
      <c r="G68" s="2">
        <v>9.5443596949016496E-2</v>
      </c>
      <c r="H68" s="2">
        <v>0.105931609206915</v>
      </c>
      <c r="I68" s="2">
        <v>0.116900570199858</v>
      </c>
      <c r="J68" s="2">
        <v>0.127323316638843</v>
      </c>
      <c r="K68" s="2">
        <v>0.139550690419976</v>
      </c>
      <c r="L68" s="2">
        <v>0.15566726673686401</v>
      </c>
      <c r="M68" s="2">
        <v>0.17861997805329399</v>
      </c>
      <c r="N68" s="2">
        <v>0.195447372943584</v>
      </c>
      <c r="O68" s="2">
        <v>0.20735545364625499</v>
      </c>
    </row>
    <row r="69" spans="1:15" x14ac:dyDescent="0.3">
      <c r="A69" s="8" t="s">
        <v>13</v>
      </c>
      <c r="B69" s="8" t="s">
        <v>108</v>
      </c>
      <c r="C69" s="2">
        <v>1.1436164857954E-2</v>
      </c>
      <c r="D69" s="2">
        <v>1.1424219345011401E-2</v>
      </c>
      <c r="E69" s="2">
        <v>1.1591127073852601E-2</v>
      </c>
      <c r="F69" s="2">
        <v>1.1334249232261199E-2</v>
      </c>
      <c r="G69" s="2">
        <v>1.1360899237254101E-2</v>
      </c>
      <c r="H69" s="2">
        <v>1.12582383461207E-2</v>
      </c>
      <c r="I69" s="2">
        <v>1.1384798510184899E-2</v>
      </c>
      <c r="J69" s="2">
        <v>1.10925616768689E-2</v>
      </c>
      <c r="K69" s="2">
        <v>1.12327395006081E-2</v>
      </c>
      <c r="L69" s="2">
        <v>1.17523181957135E-2</v>
      </c>
      <c r="M69" s="2">
        <v>1.18905285225281E-2</v>
      </c>
      <c r="N69" s="2">
        <v>1.21080506819567E-2</v>
      </c>
      <c r="O69" s="2">
        <v>1.2513862662230601E-2</v>
      </c>
    </row>
    <row r="70" spans="1:15" x14ac:dyDescent="0.3">
      <c r="A70" s="8" t="s">
        <v>13</v>
      </c>
      <c r="B70" s="8" t="s">
        <v>17</v>
      </c>
      <c r="C70" s="2">
        <v>8.2751122475688103E-3</v>
      </c>
      <c r="D70" s="2">
        <v>9.0776229390090793E-3</v>
      </c>
      <c r="E70" s="2">
        <v>9.2443319796747091E-3</v>
      </c>
      <c r="F70" s="2">
        <v>9.6169387425246496E-3</v>
      </c>
      <c r="G70" s="2">
        <v>9.9759132878362092E-3</v>
      </c>
      <c r="H70" s="2">
        <v>1.0216550812316001E-2</v>
      </c>
      <c r="I70" s="2">
        <v>1.02328796052758E-2</v>
      </c>
      <c r="J70" s="2">
        <v>9.9239473196067497E-3</v>
      </c>
      <c r="K70" s="2">
        <v>1.0105888244973899E-2</v>
      </c>
      <c r="L70" s="2">
        <v>1.0308753099419201E-2</v>
      </c>
      <c r="M70" s="2">
        <v>1.0563899307204701E-2</v>
      </c>
      <c r="N70" s="2">
        <v>1.0514474979299099E-2</v>
      </c>
      <c r="O70" s="2">
        <v>1.07154632377184E-2</v>
      </c>
    </row>
    <row r="71" spans="1:15" x14ac:dyDescent="0.3">
      <c r="A71" s="8" t="s">
        <v>13</v>
      </c>
      <c r="B71" s="8" t="s">
        <v>109</v>
      </c>
      <c r="C71" s="2">
        <v>0.21436768880745799</v>
      </c>
      <c r="D71" s="2">
        <v>0.23453613552623501</v>
      </c>
      <c r="E71" s="2">
        <v>0.25580066526539202</v>
      </c>
      <c r="F71" s="2">
        <v>0.27006222725068701</v>
      </c>
      <c r="G71" s="2">
        <v>0.28199518265756701</v>
      </c>
      <c r="H71" s="2">
        <v>0.293936176606102</v>
      </c>
      <c r="I71" s="2">
        <v>0.30243630848388298</v>
      </c>
      <c r="J71" s="2">
        <v>0.304099424967539</v>
      </c>
      <c r="K71" s="2">
        <v>0.302103455677184</v>
      </c>
      <c r="L71" s="2">
        <v>0.29723854488638302</v>
      </c>
      <c r="M71" s="2">
        <v>0.31305173853939799</v>
      </c>
      <c r="N71" s="2">
        <v>0.31121596075429198</v>
      </c>
      <c r="O71" s="2">
        <v>0.30844048796571</v>
      </c>
    </row>
    <row r="72" spans="1:15" x14ac:dyDescent="0.3">
      <c r="A72" s="8" t="s">
        <v>13</v>
      </c>
      <c r="B72" s="8" t="s">
        <v>110</v>
      </c>
      <c r="C72" s="2">
        <v>8.40195703384541E-2</v>
      </c>
      <c r="D72" s="2">
        <v>8.8553138058088607E-2</v>
      </c>
      <c r="E72" s="2">
        <v>9.4402383527539102E-2</v>
      </c>
      <c r="F72" s="2">
        <v>9.8149345401648602E-2</v>
      </c>
      <c r="G72" s="2">
        <v>9.8414291449217206E-2</v>
      </c>
      <c r="H72" s="2">
        <v>0.100222360223562</v>
      </c>
      <c r="I72" s="2">
        <v>9.9948163649279095E-2</v>
      </c>
      <c r="J72" s="2">
        <v>9.6123168243368598E-2</v>
      </c>
      <c r="K72" s="2">
        <v>9.5478285755169201E-2</v>
      </c>
      <c r="L72" s="2">
        <v>9.1946605074555904E-2</v>
      </c>
      <c r="M72" s="2">
        <v>9.59595132417249E-2</v>
      </c>
      <c r="N72" s="2">
        <v>9.4599028231287199E-2</v>
      </c>
      <c r="O72" s="2">
        <v>9.1778317297605105E-2</v>
      </c>
    </row>
    <row r="73" spans="1:15" x14ac:dyDescent="0.3">
      <c r="A73" s="8" t="s">
        <v>13</v>
      </c>
      <c r="B73" s="8" t="s">
        <v>111</v>
      </c>
      <c r="C73" s="2">
        <v>0.29009201280528302</v>
      </c>
      <c r="D73" s="2">
        <v>0.25985467569625997</v>
      </c>
      <c r="E73" s="2">
        <v>0.230455278248271</v>
      </c>
      <c r="F73" s="2">
        <v>0.20549135283659301</v>
      </c>
      <c r="G73" s="2">
        <v>0.179767161782417</v>
      </c>
      <c r="H73" s="2">
        <v>0.14641719585728899</v>
      </c>
      <c r="I73" s="2">
        <v>0.12196901338145801</v>
      </c>
      <c r="J73" s="2">
        <v>0.115062140604712</v>
      </c>
      <c r="K73" s="2">
        <v>0.10304428704299901</v>
      </c>
      <c r="L73" s="2">
        <v>9.2812744132332495E-2</v>
      </c>
      <c r="M73" s="2">
        <v>2.83833139525362E-2</v>
      </c>
      <c r="N73" s="2">
        <v>1.2420516506007199E-2</v>
      </c>
      <c r="O73" s="2">
        <v>6.51919791385667E-3</v>
      </c>
    </row>
    <row r="74" spans="1:15" x14ac:dyDescent="0.3">
      <c r="A74" s="8" t="s">
        <v>14</v>
      </c>
      <c r="B74" s="8" t="s">
        <v>103</v>
      </c>
      <c r="C74" s="2">
        <v>3.4582132564841498E-3</v>
      </c>
      <c r="D74" s="2">
        <v>1.1799410029498501E-3</v>
      </c>
      <c r="E74" s="2">
        <v>1.7431725740848301E-3</v>
      </c>
      <c r="F74" s="2">
        <v>1.1750881316098701E-3</v>
      </c>
      <c r="G74" s="2">
        <v>2.3094688221708998E-3</v>
      </c>
      <c r="H74" s="2">
        <v>2.8248587570621499E-3</v>
      </c>
      <c r="I74" s="2">
        <v>6.7340067340067302E-3</v>
      </c>
      <c r="J74" s="2">
        <v>1.01063829787234E-2</v>
      </c>
      <c r="K74" s="2">
        <v>1.26249342451341E-2</v>
      </c>
      <c r="L74" s="2">
        <v>1.3075313807531399E-2</v>
      </c>
      <c r="M74" s="2">
        <v>9.8650051921079993E-3</v>
      </c>
      <c r="N74" s="2">
        <v>9.4986807387862793E-3</v>
      </c>
      <c r="O74" s="2">
        <v>1.07577174929841E-2</v>
      </c>
    </row>
    <row r="75" spans="1:15" x14ac:dyDescent="0.3">
      <c r="A75" s="8" t="s">
        <v>14</v>
      </c>
      <c r="B75" s="8" t="s">
        <v>104</v>
      </c>
      <c r="C75" s="2">
        <v>0.54236311239193102</v>
      </c>
      <c r="D75" s="2">
        <v>0.57227138643067799</v>
      </c>
      <c r="E75" s="2">
        <v>0.588611272515979</v>
      </c>
      <c r="F75" s="2">
        <v>0.612220916568743</v>
      </c>
      <c r="G75" s="2">
        <v>0.62066974595843005</v>
      </c>
      <c r="H75" s="2">
        <v>0.62542372881355901</v>
      </c>
      <c r="I75" s="2">
        <v>0.62345679012345701</v>
      </c>
      <c r="J75" s="2">
        <v>0.61861702127659601</v>
      </c>
      <c r="K75" s="2">
        <v>0.58758548132561805</v>
      </c>
      <c r="L75" s="2">
        <v>0.59152719665272002</v>
      </c>
      <c r="M75" s="2">
        <v>0.61682242990654201</v>
      </c>
      <c r="N75" s="2">
        <v>0.63060686015831102</v>
      </c>
      <c r="O75" s="2">
        <v>0.58652946679139395</v>
      </c>
    </row>
    <row r="76" spans="1:15" x14ac:dyDescent="0.3">
      <c r="A76" s="8" t="s">
        <v>14</v>
      </c>
      <c r="B76" s="8" t="s">
        <v>105</v>
      </c>
      <c r="C76" s="2">
        <v>1.5561959654178699E-2</v>
      </c>
      <c r="D76" s="2">
        <v>9.4395280235988199E-3</v>
      </c>
      <c r="E76" s="2">
        <v>7.55374782103428E-3</v>
      </c>
      <c r="F76" s="2">
        <v>4.7003525264394802E-3</v>
      </c>
      <c r="G76" s="2">
        <v>6.3510392609699802E-3</v>
      </c>
      <c r="H76" s="2">
        <v>6.21468926553672E-3</v>
      </c>
      <c r="I76" s="2">
        <v>6.17283950617284E-3</v>
      </c>
      <c r="J76" s="2">
        <v>1.01063829787234E-2</v>
      </c>
      <c r="K76" s="2">
        <v>1.36770120988953E-2</v>
      </c>
      <c r="L76" s="2">
        <v>1.46443514644351E-2</v>
      </c>
      <c r="M76" s="2">
        <v>1.86915887850467E-2</v>
      </c>
      <c r="N76" s="2">
        <v>1.6886543535620101E-2</v>
      </c>
      <c r="O76" s="2">
        <v>2.5724976613657601E-2</v>
      </c>
    </row>
    <row r="77" spans="1:15" x14ac:dyDescent="0.3">
      <c r="A77" s="8" t="s">
        <v>14</v>
      </c>
      <c r="B77" s="8" t="s">
        <v>106</v>
      </c>
      <c r="C77" s="2">
        <v>5.76368876080692E-4</v>
      </c>
      <c r="D77" s="2">
        <v>5.8997050147492603E-4</v>
      </c>
      <c r="E77" s="2">
        <v>5.8105752469494499E-4</v>
      </c>
      <c r="F77" s="2">
        <v>0</v>
      </c>
      <c r="G77" s="2">
        <v>0</v>
      </c>
      <c r="H77" s="2">
        <v>5.6497175141242896E-4</v>
      </c>
      <c r="I77" s="2">
        <v>5.6116722783389498E-4</v>
      </c>
      <c r="J77" s="2">
        <v>5.3191489361702096E-4</v>
      </c>
      <c r="K77" s="2">
        <v>5.2603892688058904E-4</v>
      </c>
      <c r="L77" s="2">
        <v>5.2301255230125497E-4</v>
      </c>
      <c r="M77" s="2">
        <v>5.1921079958463102E-4</v>
      </c>
      <c r="N77" s="2">
        <v>5.2770448548812696E-4</v>
      </c>
      <c r="O77" s="2">
        <v>4.6772684752104798E-4</v>
      </c>
    </row>
    <row r="78" spans="1:15" x14ac:dyDescent="0.3">
      <c r="A78" s="8" t="s">
        <v>14</v>
      </c>
      <c r="B78" s="8" t="s">
        <v>107</v>
      </c>
      <c r="C78" s="2">
        <v>2.0749279538904899E-2</v>
      </c>
      <c r="D78" s="2">
        <v>1.65191740412979E-2</v>
      </c>
      <c r="E78" s="2">
        <v>1.7431725740848301E-2</v>
      </c>
      <c r="F78" s="2">
        <v>1.70387779083431E-2</v>
      </c>
      <c r="G78" s="2">
        <v>1.8475750577367198E-2</v>
      </c>
      <c r="H78" s="2">
        <v>2.8813559322033899E-2</v>
      </c>
      <c r="I78" s="2">
        <v>2.86195286195286E-2</v>
      </c>
      <c r="J78" s="2">
        <v>3.4574468085106398E-2</v>
      </c>
      <c r="K78" s="2">
        <v>5.6286165176223001E-2</v>
      </c>
      <c r="L78" s="2">
        <v>6.3284518828451902E-2</v>
      </c>
      <c r="M78" s="2">
        <v>8.0477673935617902E-2</v>
      </c>
      <c r="N78" s="2">
        <v>8.1266490765171506E-2</v>
      </c>
      <c r="O78" s="2">
        <v>0.106173994387278</v>
      </c>
    </row>
    <row r="79" spans="1:15" x14ac:dyDescent="0.3">
      <c r="A79" s="8" t="s">
        <v>14</v>
      </c>
      <c r="B79" s="8" t="s">
        <v>108</v>
      </c>
      <c r="C79" s="2">
        <v>1.1527377521613801E-3</v>
      </c>
      <c r="D79" s="2">
        <v>1.1799410029498501E-3</v>
      </c>
      <c r="E79" s="2">
        <v>5.8105752469494499E-4</v>
      </c>
      <c r="F79" s="2">
        <v>1.1750881316098701E-3</v>
      </c>
      <c r="G79" s="2">
        <v>1.1547344110854499E-3</v>
      </c>
      <c r="H79" s="2">
        <v>1.1299435028248601E-3</v>
      </c>
      <c r="I79" s="2">
        <v>5.6116722783389498E-4</v>
      </c>
      <c r="J79" s="2">
        <v>1.5957446808510601E-3</v>
      </c>
      <c r="K79" s="2">
        <v>3.1562335612835301E-3</v>
      </c>
      <c r="L79" s="2">
        <v>3.6610878661087901E-3</v>
      </c>
      <c r="M79" s="2">
        <v>3.6344755970924201E-3</v>
      </c>
      <c r="N79" s="2">
        <v>2.6385224274406301E-3</v>
      </c>
      <c r="O79" s="2">
        <v>2.3386342376052402E-3</v>
      </c>
    </row>
    <row r="80" spans="1:15" x14ac:dyDescent="0.3">
      <c r="A80" s="8" t="s">
        <v>14</v>
      </c>
      <c r="B80" s="8" t="s">
        <v>17</v>
      </c>
      <c r="C80" s="2">
        <v>4.6109510086455299E-3</v>
      </c>
      <c r="D80" s="2">
        <v>5.3097345132743397E-3</v>
      </c>
      <c r="E80" s="2">
        <v>5.2295177222544996E-3</v>
      </c>
      <c r="F80" s="2">
        <v>7.0505287896592203E-3</v>
      </c>
      <c r="G80" s="2">
        <v>6.9284064665126998E-3</v>
      </c>
      <c r="H80" s="2">
        <v>6.7796610169491497E-3</v>
      </c>
      <c r="I80" s="2">
        <v>7.8563411896745202E-3</v>
      </c>
      <c r="J80" s="2">
        <v>7.4468085106382999E-3</v>
      </c>
      <c r="K80" s="2">
        <v>6.3124671225670698E-3</v>
      </c>
      <c r="L80" s="2">
        <v>6.2761506276150601E-3</v>
      </c>
      <c r="M80" s="2">
        <v>5.7113187954309502E-3</v>
      </c>
      <c r="N80" s="2">
        <v>6.3324538258575204E-3</v>
      </c>
      <c r="O80" s="2">
        <v>7.0159027128157197E-3</v>
      </c>
    </row>
    <row r="81" spans="1:15" x14ac:dyDescent="0.3">
      <c r="A81" s="8" t="s">
        <v>14</v>
      </c>
      <c r="B81" s="8" t="s">
        <v>109</v>
      </c>
      <c r="C81" s="2">
        <v>0.13198847262247801</v>
      </c>
      <c r="D81" s="2">
        <v>0.136283185840708</v>
      </c>
      <c r="E81" s="2">
        <v>0.15223707147007601</v>
      </c>
      <c r="F81" s="2">
        <v>0.16098707403055201</v>
      </c>
      <c r="G81" s="2">
        <v>0.16224018475750601</v>
      </c>
      <c r="H81" s="2">
        <v>0.17344632768361601</v>
      </c>
      <c r="I81" s="2">
        <v>0.18574635241301901</v>
      </c>
      <c r="J81" s="2">
        <v>0.18936170212765999</v>
      </c>
      <c r="K81" s="2">
        <v>0.19884271436086301</v>
      </c>
      <c r="L81" s="2">
        <v>0.19665271966527201</v>
      </c>
      <c r="M81" s="2">
        <v>0.192627206645898</v>
      </c>
      <c r="N81" s="2">
        <v>0.190501319261214</v>
      </c>
      <c r="O81" s="2">
        <v>0.19925163704396601</v>
      </c>
    </row>
    <row r="82" spans="1:15" x14ac:dyDescent="0.3">
      <c r="A82" s="8" t="s">
        <v>14</v>
      </c>
      <c r="B82" s="8" t="s">
        <v>110</v>
      </c>
      <c r="C82" s="2">
        <v>6.5706051873198806E-2</v>
      </c>
      <c r="D82" s="2">
        <v>6.1946902654867297E-2</v>
      </c>
      <c r="E82" s="2">
        <v>6.62405578152237E-2</v>
      </c>
      <c r="F82" s="2">
        <v>7.0505287896592203E-2</v>
      </c>
      <c r="G82" s="2">
        <v>6.8129330254041595E-2</v>
      </c>
      <c r="H82" s="2">
        <v>6.3276836158192101E-2</v>
      </c>
      <c r="I82" s="2">
        <v>6.6217732884399597E-2</v>
      </c>
      <c r="J82" s="2">
        <v>6.3297872340425498E-2</v>
      </c>
      <c r="K82" s="2">
        <v>6.1546554445028899E-2</v>
      </c>
      <c r="L82" s="2">
        <v>5.4916317991631797E-2</v>
      </c>
      <c r="M82" s="2">
        <v>5.0363447559709201E-2</v>
      </c>
      <c r="N82" s="2">
        <v>5.0659630606860198E-2</v>
      </c>
      <c r="O82" s="2">
        <v>5.47240411599626E-2</v>
      </c>
    </row>
    <row r="83" spans="1:15" x14ac:dyDescent="0.3">
      <c r="A83" s="8" t="s">
        <v>14</v>
      </c>
      <c r="B83" s="8" t="s">
        <v>111</v>
      </c>
      <c r="C83" s="2">
        <v>0.21383285302593699</v>
      </c>
      <c r="D83" s="2">
        <v>0.19528023598820099</v>
      </c>
      <c r="E83" s="2">
        <v>0.15979081929111</v>
      </c>
      <c r="F83" s="2">
        <v>0.12514688601645099</v>
      </c>
      <c r="G83" s="2">
        <v>0.113741339491917</v>
      </c>
      <c r="H83" s="2">
        <v>9.1525423728813601E-2</v>
      </c>
      <c r="I83" s="2">
        <v>7.4074074074074098E-2</v>
      </c>
      <c r="J83" s="2">
        <v>6.4361702127659598E-2</v>
      </c>
      <c r="K83" s="2">
        <v>5.9442398737506598E-2</v>
      </c>
      <c r="L83" s="2">
        <v>5.5439330543933102E-2</v>
      </c>
      <c r="M83" s="2">
        <v>2.12876427829699E-2</v>
      </c>
      <c r="N83" s="2">
        <v>1.10817941952507E-2</v>
      </c>
      <c r="O83" s="2">
        <v>7.0159027128157197E-3</v>
      </c>
    </row>
    <row r="84" spans="1:15" x14ac:dyDescent="0.3">
      <c r="A84" s="8" t="s">
        <v>15</v>
      </c>
      <c r="B84" s="8" t="s">
        <v>103</v>
      </c>
      <c r="C84" s="2">
        <v>1.1328339119313E-2</v>
      </c>
      <c r="D84" s="2">
        <v>9.7861544037694797E-3</v>
      </c>
      <c r="E84" s="2">
        <v>1.05526739402611E-2</v>
      </c>
      <c r="F84" s="2">
        <v>1.27881844380403E-2</v>
      </c>
      <c r="G84" s="2">
        <v>1.2212389380531E-2</v>
      </c>
      <c r="H84" s="2">
        <v>1.3920704845815E-2</v>
      </c>
      <c r="I84" s="2">
        <v>1.7415534656913999E-2</v>
      </c>
      <c r="J84" s="2">
        <v>1.7985611510791401E-2</v>
      </c>
      <c r="K84" s="2">
        <v>1.65540540540541E-2</v>
      </c>
      <c r="L84" s="2">
        <v>1.75033025099075E-2</v>
      </c>
      <c r="M84" s="2">
        <v>1.99493350221659E-2</v>
      </c>
      <c r="N84" s="2">
        <v>2.2097678142514E-2</v>
      </c>
      <c r="O84" s="2">
        <v>2.45696630866559E-2</v>
      </c>
    </row>
    <row r="85" spans="1:15" x14ac:dyDescent="0.3">
      <c r="A85" s="8" t="s">
        <v>15</v>
      </c>
      <c r="B85" s="8" t="s">
        <v>104</v>
      </c>
      <c r="C85" s="2">
        <v>0.25781107253791302</v>
      </c>
      <c r="D85" s="2">
        <v>0.26368249365712199</v>
      </c>
      <c r="E85" s="2">
        <v>0.27258093364335501</v>
      </c>
      <c r="F85" s="2">
        <v>0.28206051873198801</v>
      </c>
      <c r="G85" s="2">
        <v>0.28707964601769898</v>
      </c>
      <c r="H85" s="2">
        <v>0.30079295154184998</v>
      </c>
      <c r="I85" s="2">
        <v>0.29710902124695199</v>
      </c>
      <c r="J85" s="2">
        <v>0.29119561493662199</v>
      </c>
      <c r="K85" s="2">
        <v>0.28885135135135098</v>
      </c>
      <c r="L85" s="2">
        <v>0.28996036988111001</v>
      </c>
      <c r="M85" s="2">
        <v>0.298131728942369</v>
      </c>
      <c r="N85" s="2">
        <v>0.30216172938350699</v>
      </c>
      <c r="O85" s="2">
        <v>0.29748418419891098</v>
      </c>
    </row>
    <row r="86" spans="1:15" x14ac:dyDescent="0.3">
      <c r="A86" s="8" t="s">
        <v>15</v>
      </c>
      <c r="B86" s="8" t="s">
        <v>105</v>
      </c>
      <c r="C86" s="2">
        <v>3.5994883975881603E-2</v>
      </c>
      <c r="D86" s="2">
        <v>2.9720913374411E-2</v>
      </c>
      <c r="E86" s="2">
        <v>2.66499731711679E-2</v>
      </c>
      <c r="F86" s="2">
        <v>2.5756484149855902E-2</v>
      </c>
      <c r="G86" s="2">
        <v>2.5663716814159299E-2</v>
      </c>
      <c r="H86" s="2">
        <v>2.2907488986784099E-2</v>
      </c>
      <c r="I86" s="2">
        <v>2.2117729014280701E-2</v>
      </c>
      <c r="J86" s="2">
        <v>2.1411442274751599E-2</v>
      </c>
      <c r="K86" s="2">
        <v>2.2972972972972999E-2</v>
      </c>
      <c r="L86" s="2">
        <v>2.49339498018494E-2</v>
      </c>
      <c r="M86" s="2">
        <v>2.8815706143128599E-2</v>
      </c>
      <c r="N86" s="2">
        <v>2.80224179343475E-2</v>
      </c>
      <c r="O86" s="2">
        <v>3.4426953067529797E-2</v>
      </c>
    </row>
    <row r="87" spans="1:15" x14ac:dyDescent="0.3">
      <c r="A87" s="8" t="s">
        <v>15</v>
      </c>
      <c r="B87" s="8" t="s">
        <v>106</v>
      </c>
      <c r="C87" s="2">
        <v>1.82715147085693E-3</v>
      </c>
      <c r="D87" s="2">
        <v>1.4498006524102901E-3</v>
      </c>
      <c r="E87" s="2">
        <v>1.4308710427472699E-3</v>
      </c>
      <c r="F87" s="2">
        <v>9.0057636887608099E-4</v>
      </c>
      <c r="G87" s="2">
        <v>1.41592920353982E-3</v>
      </c>
      <c r="H87" s="2">
        <v>1.9383259911894301E-3</v>
      </c>
      <c r="I87" s="2">
        <v>1.39324277255312E-3</v>
      </c>
      <c r="J87" s="2">
        <v>1.71291538198013E-3</v>
      </c>
      <c r="K87" s="2">
        <v>2.0270270270270302E-3</v>
      </c>
      <c r="L87" s="2">
        <v>1.98150594451783E-3</v>
      </c>
      <c r="M87" s="2">
        <v>2.0582647245091798E-3</v>
      </c>
      <c r="N87" s="2">
        <v>1.6012810248198599E-3</v>
      </c>
      <c r="O87" s="2">
        <v>1.76548477269384E-3</v>
      </c>
    </row>
    <row r="88" spans="1:15" x14ac:dyDescent="0.3">
      <c r="A88" s="8" t="s">
        <v>15</v>
      </c>
      <c r="B88" s="8" t="s">
        <v>107</v>
      </c>
      <c r="C88" s="2">
        <v>5.1160241183994197E-2</v>
      </c>
      <c r="D88" s="2">
        <v>4.63936208771294E-2</v>
      </c>
      <c r="E88" s="2">
        <v>4.4178143444822002E-2</v>
      </c>
      <c r="F88" s="2">
        <v>4.7010086455331397E-2</v>
      </c>
      <c r="G88" s="2">
        <v>4.8672566371681401E-2</v>
      </c>
      <c r="H88" s="2">
        <v>4.5638766519823799E-2</v>
      </c>
      <c r="I88" s="2">
        <v>4.9808429118773902E-2</v>
      </c>
      <c r="J88" s="2">
        <v>5.4128126070572102E-2</v>
      </c>
      <c r="K88" s="2">
        <v>6.3513513513513503E-2</v>
      </c>
      <c r="L88" s="2">
        <v>6.3077939233817701E-2</v>
      </c>
      <c r="M88" s="2">
        <v>8.1855604813172902E-2</v>
      </c>
      <c r="N88" s="2">
        <v>8.2946357085668498E-2</v>
      </c>
      <c r="O88" s="2">
        <v>0.105781962630572</v>
      </c>
    </row>
    <row r="89" spans="1:15" x14ac:dyDescent="0.3">
      <c r="A89" s="8" t="s">
        <v>15</v>
      </c>
      <c r="B89" s="8" t="s">
        <v>108</v>
      </c>
      <c r="C89" s="2">
        <v>3.4715877946281701E-3</v>
      </c>
      <c r="D89" s="2">
        <v>3.0808263863718699E-3</v>
      </c>
      <c r="E89" s="2">
        <v>3.2194598461813598E-3</v>
      </c>
      <c r="F89" s="2">
        <v>4.5028818443804E-3</v>
      </c>
      <c r="G89" s="2">
        <v>5.4867256637168103E-3</v>
      </c>
      <c r="H89" s="2">
        <v>4.4052863436123404E-3</v>
      </c>
      <c r="I89" s="2">
        <v>3.3089515848136498E-3</v>
      </c>
      <c r="J89" s="2">
        <v>3.42583076396026E-3</v>
      </c>
      <c r="K89" s="2">
        <v>3.8851351351351401E-3</v>
      </c>
      <c r="L89" s="2">
        <v>3.9630118890356704E-3</v>
      </c>
      <c r="M89" s="2">
        <v>3.64154528182394E-3</v>
      </c>
      <c r="N89" s="2">
        <v>3.3626901521217E-3</v>
      </c>
      <c r="O89" s="2">
        <v>3.38384581432985E-3</v>
      </c>
    </row>
    <row r="90" spans="1:15" x14ac:dyDescent="0.3">
      <c r="A90" s="8" t="s">
        <v>15</v>
      </c>
      <c r="B90" s="8" t="s">
        <v>17</v>
      </c>
      <c r="C90" s="2">
        <v>5.6641695596565001E-3</v>
      </c>
      <c r="D90" s="2">
        <v>5.2555273649873098E-3</v>
      </c>
      <c r="E90" s="2">
        <v>6.2600608120193203E-3</v>
      </c>
      <c r="F90" s="2">
        <v>7.5648414985590804E-3</v>
      </c>
      <c r="G90" s="2">
        <v>7.9646017699115008E-3</v>
      </c>
      <c r="H90" s="2">
        <v>8.6343612334801798E-3</v>
      </c>
      <c r="I90" s="2">
        <v>9.4043887147335394E-3</v>
      </c>
      <c r="J90" s="2">
        <v>9.7636176772867393E-3</v>
      </c>
      <c r="K90" s="2">
        <v>9.9662162162162202E-3</v>
      </c>
      <c r="L90" s="2">
        <v>8.9167767503302506E-3</v>
      </c>
      <c r="M90" s="2">
        <v>9.9746675110829602E-3</v>
      </c>
      <c r="N90" s="2">
        <v>1.0248198558847101E-2</v>
      </c>
      <c r="O90" s="2">
        <v>9.7101662498160993E-3</v>
      </c>
    </row>
    <row r="91" spans="1:15" x14ac:dyDescent="0.3">
      <c r="A91" s="8" t="s">
        <v>15</v>
      </c>
      <c r="B91" s="8" t="s">
        <v>109</v>
      </c>
      <c r="C91" s="2">
        <v>0.276265302393568</v>
      </c>
      <c r="D91" s="2">
        <v>0.30409568684305899</v>
      </c>
      <c r="E91" s="2">
        <v>0.32910033983187298</v>
      </c>
      <c r="F91" s="2">
        <v>0.34275936599423601</v>
      </c>
      <c r="G91" s="2">
        <v>0.36513274336283202</v>
      </c>
      <c r="H91" s="2">
        <v>0.39101321585903098</v>
      </c>
      <c r="I91" s="2">
        <v>0.40560780215952602</v>
      </c>
      <c r="J91" s="2">
        <v>0.41623843782117198</v>
      </c>
      <c r="K91" s="2">
        <v>0.41706081081081098</v>
      </c>
      <c r="L91" s="2">
        <v>0.42057463672390999</v>
      </c>
      <c r="M91" s="2">
        <v>0.44284357188093698</v>
      </c>
      <c r="N91" s="2">
        <v>0.44691753402722201</v>
      </c>
      <c r="O91" s="2">
        <v>0.42871855230248601</v>
      </c>
    </row>
    <row r="92" spans="1:15" x14ac:dyDescent="0.3">
      <c r="A92" s="8" t="s">
        <v>15</v>
      </c>
      <c r="B92" s="8" t="s">
        <v>110</v>
      </c>
      <c r="C92" s="2">
        <v>7.4547780010962905E-2</v>
      </c>
      <c r="D92" s="2">
        <v>8.0463936208771306E-2</v>
      </c>
      <c r="E92" s="2">
        <v>8.2096226077624707E-2</v>
      </c>
      <c r="F92" s="2">
        <v>8.5014409221901996E-2</v>
      </c>
      <c r="G92" s="2">
        <v>8.2123893805309697E-2</v>
      </c>
      <c r="H92" s="2">
        <v>8.4757709251101307E-2</v>
      </c>
      <c r="I92" s="2">
        <v>9.2824799721351506E-2</v>
      </c>
      <c r="J92" s="2">
        <v>8.7529976019184594E-2</v>
      </c>
      <c r="K92" s="2">
        <v>8.5979729729729698E-2</v>
      </c>
      <c r="L92" s="2">
        <v>8.6856010568031702E-2</v>
      </c>
      <c r="M92" s="2">
        <v>8.5497150094996796E-2</v>
      </c>
      <c r="N92" s="2">
        <v>9.0632506004803798E-2</v>
      </c>
      <c r="O92" s="2">
        <v>8.7538619979402696E-2</v>
      </c>
    </row>
    <row r="93" spans="1:15" x14ac:dyDescent="0.3">
      <c r="A93" s="8" t="s">
        <v>15</v>
      </c>
      <c r="B93" s="8" t="s">
        <v>111</v>
      </c>
      <c r="C93" s="2">
        <v>0.28192947195322499</v>
      </c>
      <c r="D93" s="2">
        <v>0.25607104023196797</v>
      </c>
      <c r="E93" s="2">
        <v>0.22393131818994799</v>
      </c>
      <c r="F93" s="2">
        <v>0.19164265129683</v>
      </c>
      <c r="G93" s="2">
        <v>0.16424778761061901</v>
      </c>
      <c r="H93" s="2">
        <v>0.12599118942731299</v>
      </c>
      <c r="I93" s="2">
        <v>0.10101010101010099</v>
      </c>
      <c r="J93" s="2">
        <v>9.6608427543679307E-2</v>
      </c>
      <c r="K93" s="2">
        <v>8.9189189189189194E-2</v>
      </c>
      <c r="L93" s="2">
        <v>8.2232496697490096E-2</v>
      </c>
      <c r="M93" s="2">
        <v>2.7232425585813801E-2</v>
      </c>
      <c r="N93" s="2">
        <v>1.20096076861489E-2</v>
      </c>
      <c r="O93" s="2">
        <v>6.6205678976018799E-3</v>
      </c>
    </row>
    <row r="94" spans="1:15" x14ac:dyDescent="0.3">
      <c r="A94" s="8" t="s">
        <v>16</v>
      </c>
      <c r="B94" s="8" t="s">
        <v>103</v>
      </c>
      <c r="C94" s="2">
        <v>9.7999183340138803E-3</v>
      </c>
      <c r="D94" s="2">
        <v>9.2518101367658895E-3</v>
      </c>
      <c r="E94" s="2">
        <v>8.9649551752241201E-3</v>
      </c>
      <c r="F94" s="2">
        <v>9.1628488129945895E-3</v>
      </c>
      <c r="G94" s="2">
        <v>1.26262626262626E-2</v>
      </c>
      <c r="H94" s="2">
        <v>1.24172185430464E-2</v>
      </c>
      <c r="I94" s="2">
        <v>1.1544585987261101E-2</v>
      </c>
      <c r="J94" s="2">
        <v>1.25189681335357E-2</v>
      </c>
      <c r="K94" s="2">
        <v>1.6048502139800299E-2</v>
      </c>
      <c r="L94" s="2">
        <v>1.69042094796155E-2</v>
      </c>
      <c r="M94" s="2">
        <v>2.4242424242424201E-2</v>
      </c>
      <c r="N94" s="2">
        <v>2.4193548387096801E-2</v>
      </c>
      <c r="O94" s="2">
        <v>1.8424962852897499E-2</v>
      </c>
    </row>
    <row r="95" spans="1:15" x14ac:dyDescent="0.3">
      <c r="A95" s="8" t="s">
        <v>16</v>
      </c>
      <c r="B95" s="8" t="s">
        <v>104</v>
      </c>
      <c r="C95" s="2">
        <v>0.22825643119640701</v>
      </c>
      <c r="D95" s="2">
        <v>0.228479485116653</v>
      </c>
      <c r="E95" s="2">
        <v>0.23920130399348</v>
      </c>
      <c r="F95" s="2">
        <v>0.25655976676384801</v>
      </c>
      <c r="G95" s="2">
        <v>0.244949494949495</v>
      </c>
      <c r="H95" s="2">
        <v>0.25951986754966899</v>
      </c>
      <c r="I95" s="2">
        <v>0.263535031847134</v>
      </c>
      <c r="J95" s="2">
        <v>0.25151745068285303</v>
      </c>
      <c r="K95" s="2">
        <v>0.25570613409415099</v>
      </c>
      <c r="L95" s="2">
        <v>0.25853496851176699</v>
      </c>
      <c r="M95" s="2">
        <v>0.25454545454545502</v>
      </c>
      <c r="N95" s="2">
        <v>0.25119474313022699</v>
      </c>
      <c r="O95" s="2">
        <v>0.24368499257057899</v>
      </c>
    </row>
    <row r="96" spans="1:15" x14ac:dyDescent="0.3">
      <c r="A96" s="8" t="s">
        <v>16</v>
      </c>
      <c r="B96" s="8" t="s">
        <v>105</v>
      </c>
      <c r="C96" s="2">
        <v>6.9007758268681094E-2</v>
      </c>
      <c r="D96" s="2">
        <v>6.1142397425583299E-2</v>
      </c>
      <c r="E96" s="2">
        <v>4.93072534637327E-2</v>
      </c>
      <c r="F96" s="2">
        <v>4.41482715535194E-2</v>
      </c>
      <c r="G96" s="2">
        <v>4.29292929292929E-2</v>
      </c>
      <c r="H96" s="2">
        <v>4.1804635761589402E-2</v>
      </c>
      <c r="I96" s="2">
        <v>4.0207006369426701E-2</v>
      </c>
      <c r="J96" s="2">
        <v>3.8694992412746598E-2</v>
      </c>
      <c r="K96" s="2">
        <v>3.8873038516405098E-2</v>
      </c>
      <c r="L96" s="2">
        <v>4.1763341067285402E-2</v>
      </c>
      <c r="M96" s="2">
        <v>4.43381180223286E-2</v>
      </c>
      <c r="N96" s="2">
        <v>4.7491039426523302E-2</v>
      </c>
      <c r="O96" s="2">
        <v>4.8439821693907897E-2</v>
      </c>
    </row>
    <row r="97" spans="1:15" x14ac:dyDescent="0.3">
      <c r="A97" s="8" t="s">
        <v>16</v>
      </c>
      <c r="B97" s="8" t="s">
        <v>106</v>
      </c>
      <c r="C97" s="2">
        <v>8.1665986116782397E-4</v>
      </c>
      <c r="D97" s="2">
        <v>8.0450522928398997E-4</v>
      </c>
      <c r="E97" s="2">
        <v>4.07497962510187E-4</v>
      </c>
      <c r="F97" s="2">
        <v>4.1649312786339E-4</v>
      </c>
      <c r="G97" s="2">
        <v>4.2087542087542102E-4</v>
      </c>
      <c r="H97" s="2">
        <v>0</v>
      </c>
      <c r="I97" s="2">
        <v>3.9808917197452199E-4</v>
      </c>
      <c r="J97" s="2">
        <v>3.79362670713202E-4</v>
      </c>
      <c r="K97" s="2">
        <v>3.5663338088445101E-4</v>
      </c>
      <c r="L97" s="2">
        <v>6.6291017567119705E-4</v>
      </c>
      <c r="M97" s="2">
        <v>9.5693779904306201E-4</v>
      </c>
      <c r="N97" s="2">
        <v>8.96057347670251E-4</v>
      </c>
      <c r="O97" s="2">
        <v>8.9153046062407097E-4</v>
      </c>
    </row>
    <row r="98" spans="1:15" x14ac:dyDescent="0.3">
      <c r="A98" s="8" t="s">
        <v>16</v>
      </c>
      <c r="B98" s="8" t="s">
        <v>107</v>
      </c>
      <c r="C98" s="2">
        <v>8.3707635769701902E-2</v>
      </c>
      <c r="D98" s="2">
        <v>8.4070796460176997E-2</v>
      </c>
      <c r="E98" s="2">
        <v>9.2094539527302399E-2</v>
      </c>
      <c r="F98" s="2">
        <v>8.8296543107038702E-2</v>
      </c>
      <c r="G98" s="2">
        <v>8.5858585858585898E-2</v>
      </c>
      <c r="H98" s="2">
        <v>8.8162251655629104E-2</v>
      </c>
      <c r="I98" s="2">
        <v>9.6337579617834401E-2</v>
      </c>
      <c r="J98" s="2">
        <v>0.109635811836115</v>
      </c>
      <c r="K98" s="2">
        <v>0.121968616262482</v>
      </c>
      <c r="L98" s="2">
        <v>0.147828969174677</v>
      </c>
      <c r="M98" s="2">
        <v>0.15980861244019101</v>
      </c>
      <c r="N98" s="2">
        <v>0.17144563918757499</v>
      </c>
      <c r="O98" s="2">
        <v>0.16909361069836601</v>
      </c>
    </row>
    <row r="99" spans="1:15" x14ac:dyDescent="0.3">
      <c r="A99" s="8" t="s">
        <v>16</v>
      </c>
      <c r="B99" s="8" t="s">
        <v>108</v>
      </c>
      <c r="C99" s="2">
        <v>1.6333197223356501E-3</v>
      </c>
      <c r="D99" s="2">
        <v>2.8157683024939702E-3</v>
      </c>
      <c r="E99" s="2">
        <v>3.6674816625916901E-3</v>
      </c>
      <c r="F99" s="2">
        <v>3.33194502290712E-3</v>
      </c>
      <c r="G99" s="2">
        <v>4.6296296296296302E-3</v>
      </c>
      <c r="H99" s="2">
        <v>3.7251655629139098E-3</v>
      </c>
      <c r="I99" s="2">
        <v>4.3789808917197503E-3</v>
      </c>
      <c r="J99" s="2">
        <v>6.0698027314112302E-3</v>
      </c>
      <c r="K99" s="2">
        <v>5.7061340941512101E-3</v>
      </c>
      <c r="L99" s="2">
        <v>6.2976466688763697E-3</v>
      </c>
      <c r="M99" s="2">
        <v>7.0175438596491203E-3</v>
      </c>
      <c r="N99" s="2">
        <v>5.3763440860215101E-3</v>
      </c>
      <c r="O99" s="2">
        <v>4.1604754829123302E-3</v>
      </c>
    </row>
    <row r="100" spans="1:15" x14ac:dyDescent="0.3">
      <c r="A100" s="8" t="s">
        <v>16</v>
      </c>
      <c r="B100" s="8" t="s">
        <v>17</v>
      </c>
      <c r="C100" s="2">
        <v>7.7582686810943203E-3</v>
      </c>
      <c r="D100" s="2">
        <v>7.2405470635559096E-3</v>
      </c>
      <c r="E100" s="2">
        <v>7.7424612876935599E-3</v>
      </c>
      <c r="F100" s="2">
        <v>7.9133694294044096E-3</v>
      </c>
      <c r="G100" s="2">
        <v>7.5757575757575803E-3</v>
      </c>
      <c r="H100" s="2">
        <v>9.1059602649006602E-3</v>
      </c>
      <c r="I100" s="2">
        <v>9.9522292993630603E-3</v>
      </c>
      <c r="J100" s="2">
        <v>9.1047040971168405E-3</v>
      </c>
      <c r="K100" s="2">
        <v>9.6291012838801704E-3</v>
      </c>
      <c r="L100" s="2">
        <v>9.2807424593967496E-3</v>
      </c>
      <c r="M100" s="2">
        <v>8.2934609250398701E-3</v>
      </c>
      <c r="N100" s="2">
        <v>9.5579450418160107E-3</v>
      </c>
      <c r="O100" s="2">
        <v>8.0237741456166394E-3</v>
      </c>
    </row>
    <row r="101" spans="1:15" x14ac:dyDescent="0.3">
      <c r="A101" s="8" t="s">
        <v>16</v>
      </c>
      <c r="B101" s="8" t="s">
        <v>109</v>
      </c>
      <c r="C101" s="2">
        <v>0.24295630869742799</v>
      </c>
      <c r="D101" s="2">
        <v>0.26669348350764299</v>
      </c>
      <c r="E101" s="2">
        <v>0.28280358598207</v>
      </c>
      <c r="F101" s="2">
        <v>0.30029154518950402</v>
      </c>
      <c r="G101" s="2">
        <v>0.33922558922558899</v>
      </c>
      <c r="H101" s="2">
        <v>0.357201986754967</v>
      </c>
      <c r="I101" s="2">
        <v>0.36863057324840798</v>
      </c>
      <c r="J101" s="2">
        <v>0.36722306525037901</v>
      </c>
      <c r="K101" s="2">
        <v>0.35485021398002897</v>
      </c>
      <c r="L101" s="2">
        <v>0.34139874047066598</v>
      </c>
      <c r="M101" s="2">
        <v>0.37352472089314198</v>
      </c>
      <c r="N101" s="2">
        <v>0.38410991636798097</v>
      </c>
      <c r="O101" s="2">
        <v>0.40861812778603301</v>
      </c>
    </row>
    <row r="102" spans="1:15" x14ac:dyDescent="0.3">
      <c r="A102" s="8" t="s">
        <v>16</v>
      </c>
      <c r="B102" s="8" t="s">
        <v>110</v>
      </c>
      <c r="C102" s="2">
        <v>8.00326663944467E-2</v>
      </c>
      <c r="D102" s="2">
        <v>8.3668543845535001E-2</v>
      </c>
      <c r="E102" s="2">
        <v>9.2909535452322695E-2</v>
      </c>
      <c r="F102" s="2">
        <v>9.9958350687213704E-2</v>
      </c>
      <c r="G102" s="2">
        <v>9.5959595959595995E-2</v>
      </c>
      <c r="H102" s="2">
        <v>9.5198675496688701E-2</v>
      </c>
      <c r="I102" s="2">
        <v>9.7929936305732504E-2</v>
      </c>
      <c r="J102" s="2">
        <v>0.100531107738998</v>
      </c>
      <c r="K102" s="2">
        <v>9.7004279600570606E-2</v>
      </c>
      <c r="L102" s="2">
        <v>8.8829963539940299E-2</v>
      </c>
      <c r="M102" s="2">
        <v>0.100797448165869</v>
      </c>
      <c r="N102" s="2">
        <v>9.3189964157706098E-2</v>
      </c>
      <c r="O102" s="2">
        <v>9.2719167904903393E-2</v>
      </c>
    </row>
    <row r="103" spans="1:15" x14ac:dyDescent="0.3">
      <c r="A103" s="8" t="s">
        <v>16</v>
      </c>
      <c r="B103" s="8" t="s">
        <v>111</v>
      </c>
      <c r="C103" s="2">
        <v>0.27603103307472399</v>
      </c>
      <c r="D103" s="2">
        <v>0.25583266291230899</v>
      </c>
      <c r="E103" s="2">
        <v>0.22290138549307301</v>
      </c>
      <c r="F103" s="2">
        <v>0.18992086630570601</v>
      </c>
      <c r="G103" s="2">
        <v>0.16582491582491601</v>
      </c>
      <c r="H103" s="2">
        <v>0.132864238410596</v>
      </c>
      <c r="I103" s="2">
        <v>0.107085987261147</v>
      </c>
      <c r="J103" s="2">
        <v>0.10432473444613</v>
      </c>
      <c r="K103" s="2">
        <v>9.98573466476462E-2</v>
      </c>
      <c r="L103" s="2">
        <v>8.8498508452104704E-2</v>
      </c>
      <c r="M103" s="2">
        <v>2.64752791068581E-2</v>
      </c>
      <c r="N103" s="2">
        <v>1.2544802867383501E-2</v>
      </c>
      <c r="O103" s="2">
        <v>5.9435364041604804E-3</v>
      </c>
    </row>
    <row r="104" spans="1:15" x14ac:dyDescent="0.3">
      <c r="A104" s="8" t="s">
        <v>17</v>
      </c>
      <c r="B104" s="8" t="s">
        <v>103</v>
      </c>
      <c r="C104" s="2">
        <v>0</v>
      </c>
      <c r="D104" s="2">
        <v>0</v>
      </c>
      <c r="E104" s="2">
        <v>0</v>
      </c>
      <c r="F104" s="2">
        <v>0</v>
      </c>
      <c r="G104" s="2">
        <v>1.38888888888889E-2</v>
      </c>
      <c r="H104" s="2">
        <v>2.8169014084507001E-2</v>
      </c>
      <c r="I104" s="2">
        <v>2.5974025974026E-2</v>
      </c>
      <c r="J104" s="2">
        <v>2.5641025641025599E-2</v>
      </c>
      <c r="K104" s="2">
        <v>2.27272727272727E-2</v>
      </c>
      <c r="L104" s="2">
        <v>1.05263157894737E-2</v>
      </c>
      <c r="M104" s="2">
        <v>0.04</v>
      </c>
      <c r="N104" s="2">
        <v>4.7619047619047603E-2</v>
      </c>
      <c r="O104" s="2">
        <v>2.06896551724138E-2</v>
      </c>
    </row>
    <row r="105" spans="1:15" x14ac:dyDescent="0.3">
      <c r="A105" s="8" t="s">
        <v>17</v>
      </c>
      <c r="B105" s="8" t="s">
        <v>104</v>
      </c>
      <c r="C105" s="2">
        <v>0.217391304347826</v>
      </c>
      <c r="D105" s="2">
        <v>0.154929577464789</v>
      </c>
      <c r="E105" s="2">
        <v>0.28767123287671198</v>
      </c>
      <c r="F105" s="2">
        <v>0.34375</v>
      </c>
      <c r="G105" s="2">
        <v>0.375</v>
      </c>
      <c r="H105" s="2">
        <v>0.22535211267605601</v>
      </c>
      <c r="I105" s="2">
        <v>0.28571428571428598</v>
      </c>
      <c r="J105" s="2">
        <v>0.34615384615384598</v>
      </c>
      <c r="K105" s="2">
        <v>0.35227272727272702</v>
      </c>
      <c r="L105" s="2">
        <v>0.28421052631578902</v>
      </c>
      <c r="M105" s="2">
        <v>0.27</v>
      </c>
      <c r="N105" s="2">
        <v>0.33333333333333298</v>
      </c>
      <c r="O105" s="2">
        <v>0.37931034482758602</v>
      </c>
    </row>
    <row r="106" spans="1:15" x14ac:dyDescent="0.3">
      <c r="A106" s="8" t="s">
        <v>17</v>
      </c>
      <c r="B106" s="8" t="s">
        <v>105</v>
      </c>
      <c r="C106" s="2">
        <v>5.4347826086956499E-2</v>
      </c>
      <c r="D106" s="2">
        <v>5.63380281690141E-2</v>
      </c>
      <c r="E106" s="2">
        <v>4.1095890410958902E-2</v>
      </c>
      <c r="F106" s="2">
        <v>6.25E-2</v>
      </c>
      <c r="G106" s="2">
        <v>0</v>
      </c>
      <c r="H106" s="2">
        <v>1.4084507042253501E-2</v>
      </c>
      <c r="I106" s="2">
        <v>2.5974025974026E-2</v>
      </c>
      <c r="J106" s="2">
        <v>6.4102564102564097E-2</v>
      </c>
      <c r="K106" s="2">
        <v>2.27272727272727E-2</v>
      </c>
      <c r="L106" s="2">
        <v>0</v>
      </c>
      <c r="M106" s="2">
        <v>0.02</v>
      </c>
      <c r="N106" s="2">
        <v>1.9047619047619001E-2</v>
      </c>
      <c r="O106" s="2">
        <v>3.4482758620689703E-2</v>
      </c>
    </row>
    <row r="107" spans="1:15" x14ac:dyDescent="0.3">
      <c r="A107" s="8" t="s">
        <v>17</v>
      </c>
      <c r="B107" s="8" t="s">
        <v>106</v>
      </c>
      <c r="C107" s="2">
        <v>1.0869565217391301E-2</v>
      </c>
      <c r="D107" s="2">
        <v>0</v>
      </c>
      <c r="E107" s="2">
        <v>1.3698630136986301E-2</v>
      </c>
      <c r="F107" s="2">
        <v>1.5625E-2</v>
      </c>
      <c r="G107" s="2">
        <v>0</v>
      </c>
      <c r="H107" s="2">
        <v>0</v>
      </c>
      <c r="I107" s="2">
        <v>0</v>
      </c>
      <c r="J107" s="2">
        <v>0</v>
      </c>
      <c r="K107" s="2">
        <v>0</v>
      </c>
      <c r="L107" s="2">
        <v>0</v>
      </c>
      <c r="M107" s="2">
        <v>0</v>
      </c>
      <c r="N107" s="2">
        <v>0</v>
      </c>
      <c r="O107" s="2">
        <v>6.8965517241379301E-3</v>
      </c>
    </row>
    <row r="108" spans="1:15" x14ac:dyDescent="0.3">
      <c r="A108" s="8" t="s">
        <v>17</v>
      </c>
      <c r="B108" s="8" t="s">
        <v>107</v>
      </c>
      <c r="C108" s="2">
        <v>2.1739130434782601E-2</v>
      </c>
      <c r="D108" s="2">
        <v>5.63380281690141E-2</v>
      </c>
      <c r="E108" s="2">
        <v>6.8493150684931503E-2</v>
      </c>
      <c r="F108" s="2">
        <v>3.125E-2</v>
      </c>
      <c r="G108" s="2">
        <v>5.5555555555555601E-2</v>
      </c>
      <c r="H108" s="2">
        <v>9.85915492957746E-2</v>
      </c>
      <c r="I108" s="2">
        <v>0.15584415584415601</v>
      </c>
      <c r="J108" s="2">
        <v>0.128205128205128</v>
      </c>
      <c r="K108" s="2">
        <v>0.125</v>
      </c>
      <c r="L108" s="2">
        <v>0.168421052631579</v>
      </c>
      <c r="M108" s="2">
        <v>0.1</v>
      </c>
      <c r="N108" s="2">
        <v>5.7142857142857099E-2</v>
      </c>
      <c r="O108" s="2">
        <v>0.13103448275862101</v>
      </c>
    </row>
    <row r="109" spans="1:15" x14ac:dyDescent="0.3">
      <c r="A109" s="8" t="s">
        <v>17</v>
      </c>
      <c r="B109" s="8" t="s">
        <v>108</v>
      </c>
      <c r="C109" s="2">
        <v>2.1739130434782601E-2</v>
      </c>
      <c r="D109" s="2">
        <v>1.4084507042253501E-2</v>
      </c>
      <c r="E109" s="2">
        <v>0</v>
      </c>
      <c r="F109" s="2">
        <v>1.5625E-2</v>
      </c>
      <c r="G109" s="2">
        <v>0</v>
      </c>
      <c r="H109" s="2">
        <v>0</v>
      </c>
      <c r="I109" s="2">
        <v>1.2987012987013E-2</v>
      </c>
      <c r="J109" s="2">
        <v>1.2820512820512799E-2</v>
      </c>
      <c r="K109" s="2">
        <v>1.13636363636364E-2</v>
      </c>
      <c r="L109" s="2">
        <v>0</v>
      </c>
      <c r="M109" s="2">
        <v>0</v>
      </c>
      <c r="N109" s="2">
        <v>9.5238095238095195E-3</v>
      </c>
      <c r="O109" s="2">
        <v>0</v>
      </c>
    </row>
    <row r="110" spans="1:15" x14ac:dyDescent="0.3">
      <c r="A110" s="8" t="s">
        <v>17</v>
      </c>
      <c r="B110" s="8" t="s">
        <v>17</v>
      </c>
      <c r="C110" s="2">
        <v>1.0869565217391301E-2</v>
      </c>
      <c r="D110" s="2">
        <v>0</v>
      </c>
      <c r="E110" s="2">
        <v>0</v>
      </c>
      <c r="F110" s="2">
        <v>0</v>
      </c>
      <c r="G110" s="2">
        <v>1.38888888888889E-2</v>
      </c>
      <c r="H110" s="2">
        <v>2.8169014084507001E-2</v>
      </c>
      <c r="I110" s="2">
        <v>0</v>
      </c>
      <c r="J110" s="2">
        <v>1.2820512820512799E-2</v>
      </c>
      <c r="K110" s="2">
        <v>2.27272727272727E-2</v>
      </c>
      <c r="L110" s="2">
        <v>1.05263157894737E-2</v>
      </c>
      <c r="M110" s="2">
        <v>0.02</v>
      </c>
      <c r="N110" s="2">
        <v>2.8571428571428598E-2</v>
      </c>
      <c r="O110" s="2">
        <v>4.13793103448276E-2</v>
      </c>
    </row>
    <row r="111" spans="1:15" x14ac:dyDescent="0.3">
      <c r="A111" s="8" t="s">
        <v>17</v>
      </c>
      <c r="B111" s="8" t="s">
        <v>109</v>
      </c>
      <c r="C111" s="2">
        <v>0.25</v>
      </c>
      <c r="D111" s="2">
        <v>0.28169014084506999</v>
      </c>
      <c r="E111" s="2">
        <v>0.26027397260273999</v>
      </c>
      <c r="F111" s="2">
        <v>0.28125</v>
      </c>
      <c r="G111" s="2">
        <v>0.26388888888888901</v>
      </c>
      <c r="H111" s="2">
        <v>0.323943661971831</v>
      </c>
      <c r="I111" s="2">
        <v>0.28571428571428598</v>
      </c>
      <c r="J111" s="2">
        <v>0.269230769230769</v>
      </c>
      <c r="K111" s="2">
        <v>0.36363636363636398</v>
      </c>
      <c r="L111" s="2">
        <v>0.36842105263157898</v>
      </c>
      <c r="M111" s="2">
        <v>0.41</v>
      </c>
      <c r="N111" s="2">
        <v>0.35238095238095202</v>
      </c>
      <c r="O111" s="2">
        <v>0.31034482758620702</v>
      </c>
    </row>
    <row r="112" spans="1:15" x14ac:dyDescent="0.3">
      <c r="A112" s="8" t="s">
        <v>17</v>
      </c>
      <c r="B112" s="8" t="s">
        <v>110</v>
      </c>
      <c r="C112" s="2">
        <v>0.13043478260869601</v>
      </c>
      <c r="D112" s="2">
        <v>0.21126760563380301</v>
      </c>
      <c r="E112" s="2">
        <v>0.123287671232877</v>
      </c>
      <c r="F112" s="2">
        <v>9.375E-2</v>
      </c>
      <c r="G112" s="2">
        <v>0.15277777777777801</v>
      </c>
      <c r="H112" s="2">
        <v>0.19718309859154901</v>
      </c>
      <c r="I112" s="2">
        <v>0.168831168831169</v>
      </c>
      <c r="J112" s="2">
        <v>0.128205128205128</v>
      </c>
      <c r="K112" s="2">
        <v>7.9545454545454503E-2</v>
      </c>
      <c r="L112" s="2">
        <v>0.13684210526315799</v>
      </c>
      <c r="M112" s="2">
        <v>0.13</v>
      </c>
      <c r="N112" s="2">
        <v>0.12380952380952399</v>
      </c>
      <c r="O112" s="2">
        <v>6.8965517241379296E-2</v>
      </c>
    </row>
    <row r="113" spans="1:16" x14ac:dyDescent="0.3">
      <c r="A113" s="8" t="s">
        <v>17</v>
      </c>
      <c r="B113" s="8" t="s">
        <v>111</v>
      </c>
      <c r="C113" s="2">
        <v>0.282608695652174</v>
      </c>
      <c r="D113" s="2">
        <v>0.22535211267605601</v>
      </c>
      <c r="E113" s="2">
        <v>0.20547945205479501</v>
      </c>
      <c r="F113" s="2">
        <v>0.15625</v>
      </c>
      <c r="G113" s="2">
        <v>0.125</v>
      </c>
      <c r="H113" s="2">
        <v>8.4507042253521097E-2</v>
      </c>
      <c r="I113" s="2">
        <v>3.8961038961039002E-2</v>
      </c>
      <c r="J113" s="2">
        <v>1.2820512820512799E-2</v>
      </c>
      <c r="K113" s="2">
        <v>0</v>
      </c>
      <c r="L113" s="2">
        <v>2.1052631578947399E-2</v>
      </c>
      <c r="M113" s="2">
        <v>0.01</v>
      </c>
      <c r="N113" s="2">
        <v>2.8571428571428598E-2</v>
      </c>
      <c r="O113" s="2">
        <v>6.8965517241379301E-3</v>
      </c>
    </row>
    <row r="114" spans="1:16" x14ac:dyDescent="0.3">
      <c r="A114" s="15"/>
      <c r="B114" s="15"/>
    </row>
    <row r="115" spans="1:16" x14ac:dyDescent="0.3">
      <c r="A115" s="15"/>
      <c r="B115" s="15"/>
    </row>
    <row r="116" spans="1:16" x14ac:dyDescent="0.3">
      <c r="A116" s="15"/>
      <c r="B116" s="13"/>
      <c r="C116" s="18" t="s">
        <v>38</v>
      </c>
      <c r="D116" s="18"/>
      <c r="E116" s="18"/>
      <c r="F116" s="18"/>
      <c r="G116" s="18"/>
      <c r="H116" s="18"/>
      <c r="I116" s="18"/>
      <c r="J116" s="18"/>
      <c r="K116" s="18"/>
      <c r="L116" s="18"/>
      <c r="M116" s="18"/>
      <c r="N116" s="18"/>
      <c r="O116" s="6" t="s">
        <v>39</v>
      </c>
      <c r="P116" s="6" t="s">
        <v>40</v>
      </c>
    </row>
    <row r="117" spans="1:16" x14ac:dyDescent="0.3">
      <c r="A117" s="9" t="s">
        <v>41</v>
      </c>
      <c r="B117" s="9" t="s">
        <v>41</v>
      </c>
      <c r="C117" s="4" t="s">
        <v>19</v>
      </c>
      <c r="D117" s="4" t="s">
        <v>20</v>
      </c>
      <c r="E117" s="4" t="s">
        <v>21</v>
      </c>
      <c r="F117" s="4" t="s">
        <v>22</v>
      </c>
      <c r="G117" s="4" t="s">
        <v>23</v>
      </c>
      <c r="H117" s="4" t="s">
        <v>24</v>
      </c>
      <c r="I117" s="4" t="s">
        <v>25</v>
      </c>
      <c r="J117" s="4" t="s">
        <v>26</v>
      </c>
      <c r="K117" s="4" t="s">
        <v>27</v>
      </c>
      <c r="L117" s="4" t="s">
        <v>28</v>
      </c>
      <c r="M117" s="4" t="s">
        <v>29</v>
      </c>
      <c r="N117" s="4" t="s">
        <v>30</v>
      </c>
      <c r="O117" s="4" t="s">
        <v>31</v>
      </c>
      <c r="P117" s="4" t="s">
        <v>32</v>
      </c>
    </row>
    <row r="118" spans="1:16" x14ac:dyDescent="0.3">
      <c r="A118" s="8" t="s">
        <v>13</v>
      </c>
      <c r="B118" s="8" t="s">
        <v>103</v>
      </c>
      <c r="C118" s="2">
        <v>3.2490974729241902E-2</v>
      </c>
      <c r="D118" s="2">
        <v>5.2447552447552398E-3</v>
      </c>
      <c r="E118" s="2">
        <v>2.7826086956521699E-2</v>
      </c>
      <c r="F118" s="2">
        <v>0.101522842639594</v>
      </c>
      <c r="G118" s="2">
        <v>0.116743471582181</v>
      </c>
      <c r="H118" s="2">
        <v>0.12242090784044</v>
      </c>
      <c r="I118" s="2">
        <v>0.14583333333333301</v>
      </c>
      <c r="J118" s="2">
        <v>0.131550802139037</v>
      </c>
      <c r="K118" s="2">
        <v>0.13988657844990501</v>
      </c>
      <c r="L118" s="2">
        <v>0.16832504145937</v>
      </c>
      <c r="M118" s="2">
        <v>7.9488999290276793E-2</v>
      </c>
      <c r="N118" s="2">
        <v>1.2491781722551E-2</v>
      </c>
      <c r="O118" s="3">
        <v>0.45557655954631399</v>
      </c>
      <c r="P118" s="3">
        <v>1.6782608695652199</v>
      </c>
    </row>
    <row r="119" spans="1:16" x14ac:dyDescent="0.3">
      <c r="A119" s="8" t="s">
        <v>13</v>
      </c>
      <c r="B119" s="8" t="s">
        <v>104</v>
      </c>
      <c r="C119" s="2">
        <v>7.6951264199340398E-3</v>
      </c>
      <c r="D119" s="2">
        <v>1.9818181818181801E-2</v>
      </c>
      <c r="E119" s="2">
        <v>2.4692458548760898E-2</v>
      </c>
      <c r="F119" s="2">
        <v>3.6537625054371498E-2</v>
      </c>
      <c r="G119" s="2">
        <v>3.65925304238355E-2</v>
      </c>
      <c r="H119" s="2">
        <v>4.7769411383693602E-2</v>
      </c>
      <c r="I119" s="2">
        <v>2.2641217834788702E-2</v>
      </c>
      <c r="J119" s="2">
        <v>3.2869880610548602E-2</v>
      </c>
      <c r="K119" s="2">
        <v>4.3602311800424301E-2</v>
      </c>
      <c r="L119" s="2">
        <v>8.5664213109008097E-2</v>
      </c>
      <c r="M119" s="2">
        <v>3.29308452250274E-2</v>
      </c>
      <c r="N119" s="2">
        <v>3.0130649496780602E-2</v>
      </c>
      <c r="O119" s="3">
        <v>0.20557465798522201</v>
      </c>
      <c r="P119" s="3">
        <v>0.46897842752718799</v>
      </c>
    </row>
    <row r="120" spans="1:16" x14ac:dyDescent="0.3">
      <c r="A120" s="8" t="s">
        <v>13</v>
      </c>
      <c r="B120" s="8" t="s">
        <v>105</v>
      </c>
      <c r="C120" s="2">
        <v>-7.7049629832739205E-2</v>
      </c>
      <c r="D120" s="2">
        <v>-3.4165181224004797E-2</v>
      </c>
      <c r="E120" s="2">
        <v>-2.03014457090126E-2</v>
      </c>
      <c r="F120" s="2">
        <v>-3.1397174254317101E-4</v>
      </c>
      <c r="G120" s="2">
        <v>-1.5703517587939701E-2</v>
      </c>
      <c r="H120" s="2">
        <v>8.6790044671346503E-2</v>
      </c>
      <c r="I120" s="2">
        <v>5.4022313564298298E-2</v>
      </c>
      <c r="J120" s="2">
        <v>6.4066852367687999E-2</v>
      </c>
      <c r="K120" s="2">
        <v>9.0837696335078502E-2</v>
      </c>
      <c r="L120" s="2">
        <v>0.142788576913847</v>
      </c>
      <c r="M120" s="2">
        <v>0.11234775304493901</v>
      </c>
      <c r="N120" s="2">
        <v>8.1933169718708704E-2</v>
      </c>
      <c r="O120" s="3">
        <v>0.50026178010471201</v>
      </c>
      <c r="P120" s="3">
        <v>0.76284220239926204</v>
      </c>
    </row>
    <row r="121" spans="1:16" x14ac:dyDescent="0.3">
      <c r="A121" s="8" t="s">
        <v>13</v>
      </c>
      <c r="B121" s="8" t="s">
        <v>106</v>
      </c>
      <c r="C121" s="2">
        <v>-1.9933554817275701E-2</v>
      </c>
      <c r="D121" s="2">
        <v>0.115254237288136</v>
      </c>
      <c r="E121" s="2">
        <v>-9.11854103343465E-3</v>
      </c>
      <c r="F121" s="2">
        <v>5.5214723926380403E-2</v>
      </c>
      <c r="G121" s="2">
        <v>5.2325581395348798E-2</v>
      </c>
      <c r="H121" s="2">
        <v>9.6685082872928194E-2</v>
      </c>
      <c r="I121" s="2">
        <v>-5.5415617128463497E-2</v>
      </c>
      <c r="J121" s="2">
        <v>5.3333333333333297E-3</v>
      </c>
      <c r="K121" s="2">
        <v>5.5702917771883298E-2</v>
      </c>
      <c r="L121" s="2">
        <v>4.5226130653266298E-2</v>
      </c>
      <c r="M121" s="2">
        <v>0.115384615384615</v>
      </c>
      <c r="N121" s="2">
        <v>-3.0172413793103401E-2</v>
      </c>
      <c r="O121" s="3">
        <v>0.193633952254642</v>
      </c>
      <c r="P121" s="3">
        <v>0.36778115501519798</v>
      </c>
    </row>
    <row r="122" spans="1:16" x14ac:dyDescent="0.3">
      <c r="A122" s="8" t="s">
        <v>13</v>
      </c>
      <c r="B122" s="8" t="s">
        <v>107</v>
      </c>
      <c r="C122" s="2">
        <v>-2.4740227610093998E-3</v>
      </c>
      <c r="D122" s="2">
        <v>3.0505952380952401E-2</v>
      </c>
      <c r="E122" s="2">
        <v>7.4849578820697996E-2</v>
      </c>
      <c r="F122" s="2">
        <v>6.4711150918047494E-2</v>
      </c>
      <c r="G122" s="2">
        <v>0.112092534174553</v>
      </c>
      <c r="H122" s="2">
        <v>0.151475037821483</v>
      </c>
      <c r="I122" s="2">
        <v>0.127278699293809</v>
      </c>
      <c r="J122" s="2">
        <v>0.13665501165501201</v>
      </c>
      <c r="K122" s="2">
        <v>0.174826967444245</v>
      </c>
      <c r="L122" s="2">
        <v>0.18983198778092999</v>
      </c>
      <c r="M122" s="2">
        <v>0.14707500458463199</v>
      </c>
      <c r="N122" s="2">
        <v>0.10599520383692999</v>
      </c>
      <c r="O122" s="3">
        <v>0.77339143809279698</v>
      </c>
      <c r="P122" s="3">
        <v>2.32996389891697</v>
      </c>
    </row>
    <row r="123" spans="1:16" x14ac:dyDescent="0.3">
      <c r="A123" s="8" t="s">
        <v>13</v>
      </c>
      <c r="B123" s="8" t="s">
        <v>108</v>
      </c>
      <c r="C123" s="2">
        <v>-2.2887323943662E-2</v>
      </c>
      <c r="D123" s="2">
        <v>2.3423423423423399E-2</v>
      </c>
      <c r="E123" s="2">
        <v>-1.2323943661971801E-2</v>
      </c>
      <c r="F123" s="2">
        <v>8.9126559714794995E-3</v>
      </c>
      <c r="G123" s="2">
        <v>-7.0671378091872799E-3</v>
      </c>
      <c r="H123" s="2">
        <v>5.51601423487545E-2</v>
      </c>
      <c r="I123" s="2">
        <v>8.4317032040472206E-3</v>
      </c>
      <c r="J123" s="2">
        <v>5.0167224080267601E-2</v>
      </c>
      <c r="K123" s="2">
        <v>0.101910828025478</v>
      </c>
      <c r="L123" s="2">
        <v>4.9132947976878602E-2</v>
      </c>
      <c r="M123" s="2">
        <v>6.7493112947658404E-2</v>
      </c>
      <c r="N123" s="2">
        <v>7.7419354838709695E-2</v>
      </c>
      <c r="O123" s="3">
        <v>0.329617834394904</v>
      </c>
      <c r="P123" s="3">
        <v>0.47007042253521097</v>
      </c>
    </row>
    <row r="124" spans="1:16" x14ac:dyDescent="0.3">
      <c r="A124" s="8" t="s">
        <v>13</v>
      </c>
      <c r="B124" s="8" t="s">
        <v>17</v>
      </c>
      <c r="C124" s="2">
        <v>7.2992700729927001E-2</v>
      </c>
      <c r="D124" s="2">
        <v>2.7210884353741499E-2</v>
      </c>
      <c r="E124" s="2">
        <v>5.0772626931567297E-2</v>
      </c>
      <c r="F124" s="2">
        <v>4.4117647058823498E-2</v>
      </c>
      <c r="G124" s="2">
        <v>2.6156941649899401E-2</v>
      </c>
      <c r="H124" s="2">
        <v>4.5098039215686302E-2</v>
      </c>
      <c r="I124" s="2">
        <v>3.7523452157598499E-3</v>
      </c>
      <c r="J124" s="2">
        <v>5.60747663551402E-2</v>
      </c>
      <c r="K124" s="2">
        <v>7.4336283185840707E-2</v>
      </c>
      <c r="L124" s="2">
        <v>6.2602965403624394E-2</v>
      </c>
      <c r="M124" s="2">
        <v>4.3410852713178301E-2</v>
      </c>
      <c r="N124" s="2">
        <v>6.2407132243685E-2</v>
      </c>
      <c r="O124" s="3">
        <v>0.265486725663717</v>
      </c>
      <c r="P124" s="3">
        <v>0.57836644591611497</v>
      </c>
    </row>
    <row r="125" spans="1:16" x14ac:dyDescent="0.3">
      <c r="A125" s="8" t="s">
        <v>13</v>
      </c>
      <c r="B125" s="8" t="s">
        <v>109</v>
      </c>
      <c r="C125" s="2">
        <v>7.0160608622147097E-2</v>
      </c>
      <c r="D125" s="2">
        <v>0.10014042478497499</v>
      </c>
      <c r="E125" s="2">
        <v>6.6374152373354603E-2</v>
      </c>
      <c r="F125" s="2">
        <v>5.10211715418568E-2</v>
      </c>
      <c r="G125" s="2">
        <v>4.4415972667093698E-2</v>
      </c>
      <c r="H125" s="2">
        <v>7.3604579840523404E-2</v>
      </c>
      <c r="I125" s="2">
        <v>4.06906620961087E-2</v>
      </c>
      <c r="J125" s="2">
        <v>3.0254971330974701E-2</v>
      </c>
      <c r="K125" s="2">
        <v>3.6234458259325003E-2</v>
      </c>
      <c r="L125" s="2">
        <v>9.2103759570334801E-2</v>
      </c>
      <c r="M125" s="2">
        <v>4.2168044365386598E-2</v>
      </c>
      <c r="N125" s="2">
        <v>3.3182730923694802E-2</v>
      </c>
      <c r="O125" s="3">
        <v>0.21853167554766101</v>
      </c>
      <c r="P125" s="3">
        <v>0.64188272836059002</v>
      </c>
    </row>
    <row r="126" spans="1:16" x14ac:dyDescent="0.3">
      <c r="A126" s="8" t="s">
        <v>13</v>
      </c>
      <c r="B126" s="8" t="s">
        <v>110</v>
      </c>
      <c r="C126" s="2">
        <v>3.0913012221423401E-2</v>
      </c>
      <c r="D126" s="2">
        <v>7.5313807531380797E-2</v>
      </c>
      <c r="E126" s="2">
        <v>5.0151318633808901E-2</v>
      </c>
      <c r="F126" s="2">
        <v>9.2630712227254001E-3</v>
      </c>
      <c r="G126" s="2">
        <v>2.0395676116663299E-2</v>
      </c>
      <c r="H126" s="2">
        <v>4.0575654607235702E-2</v>
      </c>
      <c r="I126" s="2">
        <v>-4.6100653092585502E-3</v>
      </c>
      <c r="J126" s="2">
        <v>3.01042068699344E-2</v>
      </c>
      <c r="K126" s="2">
        <v>1.4237542150618201E-2</v>
      </c>
      <c r="L126" s="2">
        <v>8.2194311045437798E-2</v>
      </c>
      <c r="M126" s="2">
        <v>3.3452807646355998E-2</v>
      </c>
      <c r="N126" s="2">
        <v>1.1395540875309701E-2</v>
      </c>
      <c r="O126" s="3">
        <v>0.14724615961034099</v>
      </c>
      <c r="P126" s="3">
        <v>0.32382187635105902</v>
      </c>
    </row>
    <row r="127" spans="1:16" x14ac:dyDescent="0.3">
      <c r="A127" s="8" t="s">
        <v>13</v>
      </c>
      <c r="B127" s="8" t="s">
        <v>111</v>
      </c>
      <c r="C127" s="2">
        <v>-0.123820099944475</v>
      </c>
      <c r="D127" s="2">
        <v>-0.105434093789607</v>
      </c>
      <c r="E127" s="2">
        <v>-9.9353581864872004E-2</v>
      </c>
      <c r="F127" s="2">
        <v>-0.11945728050339199</v>
      </c>
      <c r="G127" s="2">
        <v>-0.18389906208128601</v>
      </c>
      <c r="H127" s="2">
        <v>-0.1307976467369</v>
      </c>
      <c r="I127" s="2">
        <v>-2.3610892491736198E-2</v>
      </c>
      <c r="J127" s="2">
        <v>-7.1255843946477507E-2</v>
      </c>
      <c r="K127" s="2">
        <v>-5.1379968755424402E-2</v>
      </c>
      <c r="L127" s="2">
        <v>-0.68289112534309204</v>
      </c>
      <c r="M127" s="2">
        <v>-0.54125793421811896</v>
      </c>
      <c r="N127" s="2">
        <v>-0.45283018867924502</v>
      </c>
      <c r="O127" s="3">
        <v>-0.92449227564658898</v>
      </c>
      <c r="P127" s="3">
        <v>-0.96148056318073105</v>
      </c>
    </row>
    <row r="128" spans="1:16" x14ac:dyDescent="0.3">
      <c r="A128" s="8" t="s">
        <v>14</v>
      </c>
      <c r="B128" s="8" t="s">
        <v>103</v>
      </c>
      <c r="C128" s="2">
        <v>-0.66666666666666696</v>
      </c>
      <c r="D128" s="2">
        <v>0.5</v>
      </c>
      <c r="E128" s="2">
        <v>-0.33333333333333298</v>
      </c>
      <c r="F128" s="2">
        <v>1</v>
      </c>
      <c r="G128" s="2">
        <v>0.25</v>
      </c>
      <c r="H128" s="2">
        <v>1.4</v>
      </c>
      <c r="I128" s="2">
        <v>0.58333333333333304</v>
      </c>
      <c r="J128" s="2">
        <v>0.26315789473684198</v>
      </c>
      <c r="K128" s="2">
        <v>4.1666666666666699E-2</v>
      </c>
      <c r="L128" s="2">
        <v>-0.24</v>
      </c>
      <c r="M128" s="2">
        <v>-5.2631578947368397E-2</v>
      </c>
      <c r="N128" s="2">
        <v>0.27777777777777801</v>
      </c>
      <c r="O128" s="3">
        <v>-4.1666666666666699E-2</v>
      </c>
      <c r="P128" s="3">
        <v>6.6666666666666696</v>
      </c>
    </row>
    <row r="129" spans="1:16" x14ac:dyDescent="0.3">
      <c r="A129" s="8" t="s">
        <v>14</v>
      </c>
      <c r="B129" s="8" t="s">
        <v>104</v>
      </c>
      <c r="C129" s="2">
        <v>3.0818278427205099E-2</v>
      </c>
      <c r="D129" s="2">
        <v>4.4329896907216497E-2</v>
      </c>
      <c r="E129" s="2">
        <v>2.8627838104639699E-2</v>
      </c>
      <c r="F129" s="2">
        <v>3.1669865642994198E-2</v>
      </c>
      <c r="G129" s="2">
        <v>2.9767441860465101E-2</v>
      </c>
      <c r="H129" s="2">
        <v>3.613369467028E-3</v>
      </c>
      <c r="I129" s="2">
        <v>4.6804680468046797E-2</v>
      </c>
      <c r="J129" s="2">
        <v>-3.95528804815133E-2</v>
      </c>
      <c r="K129" s="2">
        <v>1.25335720680394E-2</v>
      </c>
      <c r="L129" s="2">
        <v>5.0397877984084898E-2</v>
      </c>
      <c r="M129" s="2">
        <v>5.8922558922558897E-3</v>
      </c>
      <c r="N129" s="2">
        <v>4.93723849372385E-2</v>
      </c>
      <c r="O129" s="3">
        <v>0.12264995523724299</v>
      </c>
      <c r="P129" s="3">
        <v>0.23790720631786799</v>
      </c>
    </row>
    <row r="130" spans="1:16" x14ac:dyDescent="0.3">
      <c r="A130" s="8" t="s">
        <v>14</v>
      </c>
      <c r="B130" s="8" t="s">
        <v>105</v>
      </c>
      <c r="C130" s="2">
        <v>-0.407407407407407</v>
      </c>
      <c r="D130" s="2">
        <v>-0.1875</v>
      </c>
      <c r="E130" s="2">
        <v>-0.38461538461538503</v>
      </c>
      <c r="F130" s="2">
        <v>0.375</v>
      </c>
      <c r="G130" s="2">
        <v>0</v>
      </c>
      <c r="H130" s="2">
        <v>0</v>
      </c>
      <c r="I130" s="2">
        <v>0.72727272727272696</v>
      </c>
      <c r="J130" s="2">
        <v>0.36842105263157898</v>
      </c>
      <c r="K130" s="2">
        <v>7.69230769230769E-2</v>
      </c>
      <c r="L130" s="2">
        <v>0.28571428571428598</v>
      </c>
      <c r="M130" s="2">
        <v>-0.11111111111111099</v>
      </c>
      <c r="N130" s="2">
        <v>0.71875</v>
      </c>
      <c r="O130" s="3">
        <v>1.1153846153846201</v>
      </c>
      <c r="P130" s="3">
        <v>3.2307692307692299</v>
      </c>
    </row>
    <row r="131" spans="1:16" x14ac:dyDescent="0.3">
      <c r="A131" s="8" t="s">
        <v>14</v>
      </c>
      <c r="B131" s="8" t="s">
        <v>106</v>
      </c>
      <c r="C131" s="2">
        <v>0</v>
      </c>
      <c r="D131" s="2">
        <v>0</v>
      </c>
      <c r="E131" s="2">
        <v>-1</v>
      </c>
      <c r="F131" s="2">
        <v>0</v>
      </c>
      <c r="G131" s="2">
        <v>0</v>
      </c>
      <c r="H131" s="2">
        <v>0</v>
      </c>
      <c r="I131" s="2">
        <v>0</v>
      </c>
      <c r="J131" s="2">
        <v>0</v>
      </c>
      <c r="K131" s="2">
        <v>0</v>
      </c>
      <c r="L131" s="2">
        <v>0</v>
      </c>
      <c r="M131" s="2">
        <v>0</v>
      </c>
      <c r="N131" s="2">
        <v>0</v>
      </c>
      <c r="O131" s="3">
        <v>0</v>
      </c>
      <c r="P131" s="3">
        <v>0</v>
      </c>
    </row>
    <row r="132" spans="1:16" x14ac:dyDescent="0.3">
      <c r="A132" s="8" t="s">
        <v>14</v>
      </c>
      <c r="B132" s="8" t="s">
        <v>107</v>
      </c>
      <c r="C132" s="2">
        <v>-0.22222222222222199</v>
      </c>
      <c r="D132" s="2">
        <v>7.1428571428571397E-2</v>
      </c>
      <c r="E132" s="2">
        <v>-3.3333333333333298E-2</v>
      </c>
      <c r="F132" s="2">
        <v>0.10344827586206901</v>
      </c>
      <c r="G132" s="2">
        <v>0.59375</v>
      </c>
      <c r="H132" s="2">
        <v>0</v>
      </c>
      <c r="I132" s="2">
        <v>0.27450980392156898</v>
      </c>
      <c r="J132" s="2">
        <v>0.64615384615384597</v>
      </c>
      <c r="K132" s="2">
        <v>0.13084112149532701</v>
      </c>
      <c r="L132" s="2">
        <v>0.28099173553718998</v>
      </c>
      <c r="M132" s="2">
        <v>-6.4516129032258099E-3</v>
      </c>
      <c r="N132" s="2">
        <v>0.47402597402597402</v>
      </c>
      <c r="O132" s="3">
        <v>1.1214953271028001</v>
      </c>
      <c r="P132" s="3">
        <v>6.56666666666667</v>
      </c>
    </row>
    <row r="133" spans="1:16" x14ac:dyDescent="0.3">
      <c r="A133" s="8" t="s">
        <v>14</v>
      </c>
      <c r="B133" s="8" t="s">
        <v>108</v>
      </c>
      <c r="C133" s="2">
        <v>0</v>
      </c>
      <c r="D133" s="2">
        <v>-0.5</v>
      </c>
      <c r="E133" s="2">
        <v>1</v>
      </c>
      <c r="F133" s="2">
        <v>0</v>
      </c>
      <c r="G133" s="2">
        <v>0</v>
      </c>
      <c r="H133" s="2">
        <v>-0.5</v>
      </c>
      <c r="I133" s="2">
        <v>2</v>
      </c>
      <c r="J133" s="2">
        <v>1</v>
      </c>
      <c r="K133" s="2">
        <v>0.16666666666666699</v>
      </c>
      <c r="L133" s="2">
        <v>0</v>
      </c>
      <c r="M133" s="2">
        <v>-0.28571428571428598</v>
      </c>
      <c r="N133" s="2">
        <v>0</v>
      </c>
      <c r="O133" s="3">
        <v>-0.16666666666666699</v>
      </c>
      <c r="P133" s="3">
        <v>4</v>
      </c>
    </row>
    <row r="134" spans="1:16" x14ac:dyDescent="0.3">
      <c r="A134" s="8" t="s">
        <v>14</v>
      </c>
      <c r="B134" s="8" t="s">
        <v>17</v>
      </c>
      <c r="C134" s="2">
        <v>0.125</v>
      </c>
      <c r="D134" s="2">
        <v>0</v>
      </c>
      <c r="E134" s="2">
        <v>0.33333333333333298</v>
      </c>
      <c r="F134" s="2">
        <v>0</v>
      </c>
      <c r="G134" s="2">
        <v>0</v>
      </c>
      <c r="H134" s="2">
        <v>0.16666666666666699</v>
      </c>
      <c r="I134" s="2">
        <v>0</v>
      </c>
      <c r="J134" s="2">
        <v>-0.14285714285714299</v>
      </c>
      <c r="K134" s="2">
        <v>0</v>
      </c>
      <c r="L134" s="2">
        <v>-8.3333333333333301E-2</v>
      </c>
      <c r="M134" s="2">
        <v>9.0909090909090898E-2</v>
      </c>
      <c r="N134" s="2">
        <v>0.25</v>
      </c>
      <c r="O134" s="3">
        <v>0.25</v>
      </c>
      <c r="P134" s="3">
        <v>0.66666666666666696</v>
      </c>
    </row>
    <row r="135" spans="1:16" x14ac:dyDescent="0.3">
      <c r="A135" s="8" t="s">
        <v>14</v>
      </c>
      <c r="B135" s="8" t="s">
        <v>109</v>
      </c>
      <c r="C135" s="2">
        <v>8.7336244541484694E-3</v>
      </c>
      <c r="D135" s="2">
        <v>0.13419913419913401</v>
      </c>
      <c r="E135" s="2">
        <v>4.58015267175573E-2</v>
      </c>
      <c r="F135" s="2">
        <v>2.5547445255474501E-2</v>
      </c>
      <c r="G135" s="2">
        <v>9.2526690391459096E-2</v>
      </c>
      <c r="H135" s="2">
        <v>7.8175895765472306E-2</v>
      </c>
      <c r="I135" s="2">
        <v>7.5528700906344406E-2</v>
      </c>
      <c r="J135" s="2">
        <v>6.1797752808988797E-2</v>
      </c>
      <c r="K135" s="2">
        <v>-5.2910052910052898E-3</v>
      </c>
      <c r="L135" s="2">
        <v>-1.3297872340425501E-2</v>
      </c>
      <c r="M135" s="2">
        <v>-2.6954177897574101E-2</v>
      </c>
      <c r="N135" s="2">
        <v>0.18005540166205</v>
      </c>
      <c r="O135" s="3">
        <v>0.126984126984127</v>
      </c>
      <c r="P135" s="3">
        <v>0.62595419847328204</v>
      </c>
    </row>
    <row r="136" spans="1:16" x14ac:dyDescent="0.3">
      <c r="A136" s="8" t="s">
        <v>14</v>
      </c>
      <c r="B136" s="8" t="s">
        <v>110</v>
      </c>
      <c r="C136" s="2">
        <v>-7.8947368421052599E-2</v>
      </c>
      <c r="D136" s="2">
        <v>8.5714285714285701E-2</v>
      </c>
      <c r="E136" s="2">
        <v>5.2631578947368397E-2</v>
      </c>
      <c r="F136" s="2">
        <v>-1.6666666666666701E-2</v>
      </c>
      <c r="G136" s="2">
        <v>-5.0847457627118599E-2</v>
      </c>
      <c r="H136" s="2">
        <v>5.3571428571428603E-2</v>
      </c>
      <c r="I136" s="2">
        <v>8.4745762711864406E-3</v>
      </c>
      <c r="J136" s="2">
        <v>-1.6806722689075598E-2</v>
      </c>
      <c r="K136" s="2">
        <v>-0.102564102564103</v>
      </c>
      <c r="L136" s="2">
        <v>-7.6190476190476197E-2</v>
      </c>
      <c r="M136" s="2">
        <v>-1.03092783505155E-2</v>
      </c>
      <c r="N136" s="2">
        <v>0.21875</v>
      </c>
      <c r="O136" s="3">
        <v>0</v>
      </c>
      <c r="P136" s="3">
        <v>2.6315789473684199E-2</v>
      </c>
    </row>
    <row r="137" spans="1:16" x14ac:dyDescent="0.3">
      <c r="A137" s="8" t="s">
        <v>14</v>
      </c>
      <c r="B137" s="8" t="s">
        <v>111</v>
      </c>
      <c r="C137" s="2">
        <v>-0.107816711590297</v>
      </c>
      <c r="D137" s="2">
        <v>-0.16918429003021099</v>
      </c>
      <c r="E137" s="2">
        <v>-0.22545454545454499</v>
      </c>
      <c r="F137" s="2">
        <v>-7.5117370892018795E-2</v>
      </c>
      <c r="G137" s="2">
        <v>-0.17766497461928901</v>
      </c>
      <c r="H137" s="2">
        <v>-0.18518518518518501</v>
      </c>
      <c r="I137" s="2">
        <v>-8.3333333333333301E-2</v>
      </c>
      <c r="J137" s="2">
        <v>-6.6115702479338803E-2</v>
      </c>
      <c r="K137" s="2">
        <v>-6.1946902654867297E-2</v>
      </c>
      <c r="L137" s="2">
        <v>-0.61320754716981096</v>
      </c>
      <c r="M137" s="2">
        <v>-0.48780487804877998</v>
      </c>
      <c r="N137" s="2">
        <v>-0.28571428571428598</v>
      </c>
      <c r="O137" s="3">
        <v>-0.86725663716814205</v>
      </c>
      <c r="P137" s="3">
        <v>-0.94545454545454499</v>
      </c>
    </row>
    <row r="138" spans="1:16" x14ac:dyDescent="0.3">
      <c r="A138" s="8" t="s">
        <v>15</v>
      </c>
      <c r="B138" s="8" t="s">
        <v>103</v>
      </c>
      <c r="C138" s="2">
        <v>-0.12903225806451599</v>
      </c>
      <c r="D138" s="2">
        <v>9.2592592592592601E-2</v>
      </c>
      <c r="E138" s="2">
        <v>0.20338983050847501</v>
      </c>
      <c r="F138" s="2">
        <v>-2.8169014084507001E-2</v>
      </c>
      <c r="G138" s="2">
        <v>0.14492753623188401</v>
      </c>
      <c r="H138" s="2">
        <v>0.265822784810127</v>
      </c>
      <c r="I138" s="2">
        <v>0.05</v>
      </c>
      <c r="J138" s="2">
        <v>-6.6666666666666693E-2</v>
      </c>
      <c r="K138" s="2">
        <v>8.1632653061224497E-2</v>
      </c>
      <c r="L138" s="2">
        <v>0.18867924528301899</v>
      </c>
      <c r="M138" s="2">
        <v>9.5238095238095205E-2</v>
      </c>
      <c r="N138" s="2">
        <v>0.21014492753623201</v>
      </c>
      <c r="O138" s="3">
        <v>0.70408163265306101</v>
      </c>
      <c r="P138" s="3">
        <v>1.8305084745762701</v>
      </c>
    </row>
    <row r="139" spans="1:16" x14ac:dyDescent="0.3">
      <c r="A139" s="8" t="s">
        <v>15</v>
      </c>
      <c r="B139" s="8" t="s">
        <v>104</v>
      </c>
      <c r="C139" s="2">
        <v>3.11835577604536E-2</v>
      </c>
      <c r="D139" s="2">
        <v>4.7422680412371097E-2</v>
      </c>
      <c r="E139" s="2">
        <v>2.7559055118110201E-2</v>
      </c>
      <c r="F139" s="2">
        <v>3.5759897828863303E-2</v>
      </c>
      <c r="G139" s="2">
        <v>5.2404438964241698E-2</v>
      </c>
      <c r="H139" s="2">
        <v>-5.8582308142940799E-4</v>
      </c>
      <c r="I139" s="2">
        <v>-3.5169988276670598E-3</v>
      </c>
      <c r="J139" s="2">
        <v>5.8823529411764696E-3</v>
      </c>
      <c r="K139" s="2">
        <v>2.6900584795321598E-2</v>
      </c>
      <c r="L139" s="2">
        <v>7.2323462414578599E-2</v>
      </c>
      <c r="M139" s="2">
        <v>2.1242697822623502E-3</v>
      </c>
      <c r="N139" s="2">
        <v>7.1542130365659803E-2</v>
      </c>
      <c r="O139" s="3">
        <v>0.18245614035087701</v>
      </c>
      <c r="P139" s="3">
        <v>0.32677165354330701</v>
      </c>
    </row>
    <row r="140" spans="1:16" x14ac:dyDescent="0.3">
      <c r="A140" s="8" t="s">
        <v>15</v>
      </c>
      <c r="B140" s="8" t="s">
        <v>105</v>
      </c>
      <c r="C140" s="2">
        <v>-0.16751269035533001</v>
      </c>
      <c r="D140" s="2">
        <v>-9.1463414634146298E-2</v>
      </c>
      <c r="E140" s="2">
        <v>-4.0268456375838903E-2</v>
      </c>
      <c r="F140" s="2">
        <v>1.3986013986014E-2</v>
      </c>
      <c r="G140" s="2">
        <v>-0.10344827586206901</v>
      </c>
      <c r="H140" s="2">
        <v>-2.3076923076923099E-2</v>
      </c>
      <c r="I140" s="2">
        <v>-1.5748031496062999E-2</v>
      </c>
      <c r="J140" s="2">
        <v>8.7999999999999995E-2</v>
      </c>
      <c r="K140" s="2">
        <v>0.110294117647059</v>
      </c>
      <c r="L140" s="2">
        <v>0.205298013245033</v>
      </c>
      <c r="M140" s="2">
        <v>-3.8461538461538498E-2</v>
      </c>
      <c r="N140" s="2">
        <v>0.33714285714285702</v>
      </c>
      <c r="O140" s="3">
        <v>0.72058823529411797</v>
      </c>
      <c r="P140" s="3">
        <v>0.57046979865771796</v>
      </c>
    </row>
    <row r="141" spans="1:16" x14ac:dyDescent="0.3">
      <c r="A141" s="8" t="s">
        <v>15</v>
      </c>
      <c r="B141" s="8" t="s">
        <v>106</v>
      </c>
      <c r="C141" s="2">
        <v>-0.2</v>
      </c>
      <c r="D141" s="2">
        <v>0</v>
      </c>
      <c r="E141" s="2">
        <v>-0.375</v>
      </c>
      <c r="F141" s="2">
        <v>0.6</v>
      </c>
      <c r="G141" s="2">
        <v>0.375</v>
      </c>
      <c r="H141" s="2">
        <v>-0.27272727272727298</v>
      </c>
      <c r="I141" s="2">
        <v>0.25</v>
      </c>
      <c r="J141" s="2">
        <v>0.2</v>
      </c>
      <c r="K141" s="2">
        <v>0</v>
      </c>
      <c r="L141" s="2">
        <v>8.3333333333333301E-2</v>
      </c>
      <c r="M141" s="2">
        <v>-0.230769230769231</v>
      </c>
      <c r="N141" s="2">
        <v>0.2</v>
      </c>
      <c r="O141" s="3">
        <v>0</v>
      </c>
      <c r="P141" s="3">
        <v>0.5</v>
      </c>
    </row>
    <row r="142" spans="1:16" x14ac:dyDescent="0.3">
      <c r="A142" s="8" t="s">
        <v>15</v>
      </c>
      <c r="B142" s="8" t="s">
        <v>107</v>
      </c>
      <c r="C142" s="2">
        <v>-8.5714285714285701E-2</v>
      </c>
      <c r="D142" s="2">
        <v>-3.515625E-2</v>
      </c>
      <c r="E142" s="2">
        <v>5.6680161943319797E-2</v>
      </c>
      <c r="F142" s="2">
        <v>5.3639846743295E-2</v>
      </c>
      <c r="G142" s="2">
        <v>-5.8181818181818203E-2</v>
      </c>
      <c r="H142" s="2">
        <v>0.104247104247104</v>
      </c>
      <c r="I142" s="2">
        <v>0.10489510489510501</v>
      </c>
      <c r="J142" s="2">
        <v>0.189873417721519</v>
      </c>
      <c r="K142" s="2">
        <v>1.5957446808510599E-2</v>
      </c>
      <c r="L142" s="2">
        <v>0.353403141361257</v>
      </c>
      <c r="M142" s="2">
        <v>1.93423597678917E-3</v>
      </c>
      <c r="N142" s="2">
        <v>0.38803088803088798</v>
      </c>
      <c r="O142" s="3">
        <v>0.91223404255319196</v>
      </c>
      <c r="P142" s="3">
        <v>1.91093117408907</v>
      </c>
    </row>
    <row r="143" spans="1:16" x14ac:dyDescent="0.3">
      <c r="A143" s="8" t="s">
        <v>15</v>
      </c>
      <c r="B143" s="8" t="s">
        <v>108</v>
      </c>
      <c r="C143" s="2">
        <v>-0.105263157894737</v>
      </c>
      <c r="D143" s="2">
        <v>5.8823529411764698E-2</v>
      </c>
      <c r="E143" s="2">
        <v>0.38888888888888901</v>
      </c>
      <c r="F143" s="2">
        <v>0.24</v>
      </c>
      <c r="G143" s="2">
        <v>-0.19354838709677399</v>
      </c>
      <c r="H143" s="2">
        <v>-0.24</v>
      </c>
      <c r="I143" s="2">
        <v>5.2631578947368397E-2</v>
      </c>
      <c r="J143" s="2">
        <v>0.15</v>
      </c>
      <c r="K143" s="2">
        <v>4.3478260869565202E-2</v>
      </c>
      <c r="L143" s="2">
        <v>-4.1666666666666699E-2</v>
      </c>
      <c r="M143" s="2">
        <v>-8.6956521739130405E-2</v>
      </c>
      <c r="N143" s="2">
        <v>9.5238095238095205E-2</v>
      </c>
      <c r="O143" s="3">
        <v>0</v>
      </c>
      <c r="P143" s="3">
        <v>0.27777777777777801</v>
      </c>
    </row>
    <row r="144" spans="1:16" x14ac:dyDescent="0.3">
      <c r="A144" s="8" t="s">
        <v>15</v>
      </c>
      <c r="B144" s="8" t="s">
        <v>17</v>
      </c>
      <c r="C144" s="2">
        <v>-6.4516129032258104E-2</v>
      </c>
      <c r="D144" s="2">
        <v>0.20689655172413801</v>
      </c>
      <c r="E144" s="2">
        <v>0.2</v>
      </c>
      <c r="F144" s="2">
        <v>7.1428571428571397E-2</v>
      </c>
      <c r="G144" s="2">
        <v>8.8888888888888906E-2</v>
      </c>
      <c r="H144" s="2">
        <v>0.102040816326531</v>
      </c>
      <c r="I144" s="2">
        <v>5.5555555555555601E-2</v>
      </c>
      <c r="J144" s="2">
        <v>3.5087719298245598E-2</v>
      </c>
      <c r="K144" s="2">
        <v>-8.4745762711864403E-2</v>
      </c>
      <c r="L144" s="2">
        <v>0.16666666666666699</v>
      </c>
      <c r="M144" s="2">
        <v>1.58730158730159E-2</v>
      </c>
      <c r="N144" s="2">
        <v>3.125E-2</v>
      </c>
      <c r="O144" s="3">
        <v>0.11864406779661001</v>
      </c>
      <c r="P144" s="3">
        <v>0.88571428571428601</v>
      </c>
    </row>
    <row r="145" spans="1:16" x14ac:dyDescent="0.3">
      <c r="A145" s="8" t="s">
        <v>15</v>
      </c>
      <c r="B145" s="8" t="s">
        <v>109</v>
      </c>
      <c r="C145" s="2">
        <v>0.10978835978836</v>
      </c>
      <c r="D145" s="2">
        <v>9.6543504171632905E-2</v>
      </c>
      <c r="E145" s="2">
        <v>3.4239130434782598E-2</v>
      </c>
      <c r="F145" s="2">
        <v>8.4077771939043602E-2</v>
      </c>
      <c r="G145" s="2">
        <v>7.5618031992244303E-2</v>
      </c>
      <c r="H145" s="2">
        <v>4.9571879224876103E-2</v>
      </c>
      <c r="I145" s="2">
        <v>4.3366251610133098E-2</v>
      </c>
      <c r="J145" s="2">
        <v>1.6049382716049401E-2</v>
      </c>
      <c r="K145" s="2">
        <v>3.1591737545564998E-2</v>
      </c>
      <c r="L145" s="2">
        <v>9.8154691794267807E-2</v>
      </c>
      <c r="M145" s="2">
        <v>-2.1451555237754702E-3</v>
      </c>
      <c r="N145" s="2">
        <v>4.4070225725546398E-2</v>
      </c>
      <c r="O145" s="3">
        <v>0.18023491292021099</v>
      </c>
      <c r="P145" s="3">
        <v>0.58369565217391295</v>
      </c>
    </row>
    <row r="146" spans="1:16" x14ac:dyDescent="0.3">
      <c r="A146" s="8" t="s">
        <v>15</v>
      </c>
      <c r="B146" s="8" t="s">
        <v>110</v>
      </c>
      <c r="C146" s="2">
        <v>8.8235294117647106E-2</v>
      </c>
      <c r="D146" s="2">
        <v>3.37837837837838E-2</v>
      </c>
      <c r="E146" s="2">
        <v>2.8322440087146E-2</v>
      </c>
      <c r="F146" s="2">
        <v>-1.6949152542372899E-2</v>
      </c>
      <c r="G146" s="2">
        <v>3.6637931034482797E-2</v>
      </c>
      <c r="H146" s="2">
        <v>0.108108108108108</v>
      </c>
      <c r="I146" s="2">
        <v>-4.1275797373358299E-2</v>
      </c>
      <c r="J146" s="2">
        <v>-3.9138943248532296E-3</v>
      </c>
      <c r="K146" s="2">
        <v>3.3398821218074699E-2</v>
      </c>
      <c r="L146" s="2">
        <v>2.6615969581748999E-2</v>
      </c>
      <c r="M146" s="2">
        <v>4.81481481481481E-2</v>
      </c>
      <c r="N146" s="2">
        <v>5.1236749116607798E-2</v>
      </c>
      <c r="O146" s="3">
        <v>0.16895874263261301</v>
      </c>
      <c r="P146" s="3">
        <v>0.296296296296296</v>
      </c>
    </row>
    <row r="147" spans="1:16" x14ac:dyDescent="0.3">
      <c r="A147" s="8" t="s">
        <v>15</v>
      </c>
      <c r="B147" s="8" t="s">
        <v>111</v>
      </c>
      <c r="C147" s="2">
        <v>-8.4251458198315005E-2</v>
      </c>
      <c r="D147" s="2">
        <v>-0.113941967445152</v>
      </c>
      <c r="E147" s="2">
        <v>-0.150159744408946</v>
      </c>
      <c r="F147" s="2">
        <v>-0.12781954887218</v>
      </c>
      <c r="G147" s="2">
        <v>-0.229525862068966</v>
      </c>
      <c r="H147" s="2">
        <v>-0.188811188811189</v>
      </c>
      <c r="I147" s="2">
        <v>-2.7586206896551699E-2</v>
      </c>
      <c r="J147" s="2">
        <v>-6.3829787234042507E-2</v>
      </c>
      <c r="K147" s="2">
        <v>-5.6818181818181802E-2</v>
      </c>
      <c r="L147" s="2">
        <v>-0.65461847389558203</v>
      </c>
      <c r="M147" s="2">
        <v>-0.56395348837209303</v>
      </c>
      <c r="N147" s="2">
        <v>-0.4</v>
      </c>
      <c r="O147" s="3">
        <v>-0.91477272727272696</v>
      </c>
      <c r="P147" s="3">
        <v>-0.96405750798722001</v>
      </c>
    </row>
    <row r="148" spans="1:16" x14ac:dyDescent="0.3">
      <c r="A148" s="8" t="s">
        <v>16</v>
      </c>
      <c r="B148" s="8" t="s">
        <v>103</v>
      </c>
      <c r="C148" s="2">
        <v>-4.1666666666666699E-2</v>
      </c>
      <c r="D148" s="2">
        <v>-4.3478260869565202E-2</v>
      </c>
      <c r="E148" s="2">
        <v>0</v>
      </c>
      <c r="F148" s="2">
        <v>0.36363636363636398</v>
      </c>
      <c r="G148" s="2">
        <v>0</v>
      </c>
      <c r="H148" s="2">
        <v>-3.3333333333333298E-2</v>
      </c>
      <c r="I148" s="2">
        <v>0.13793103448275901</v>
      </c>
      <c r="J148" s="2">
        <v>0.36363636363636398</v>
      </c>
      <c r="K148" s="2">
        <v>0.133333333333333</v>
      </c>
      <c r="L148" s="2">
        <v>0.49019607843137297</v>
      </c>
      <c r="M148" s="2">
        <v>6.5789473684210495E-2</v>
      </c>
      <c r="N148" s="2">
        <v>-0.234567901234568</v>
      </c>
      <c r="O148" s="3">
        <v>0.37777777777777799</v>
      </c>
      <c r="P148" s="3">
        <v>1.8181818181818199</v>
      </c>
    </row>
    <row r="149" spans="1:16" x14ac:dyDescent="0.3">
      <c r="A149" s="8" t="s">
        <v>16</v>
      </c>
      <c r="B149" s="8" t="s">
        <v>104</v>
      </c>
      <c r="C149" s="2">
        <v>1.6100178890876601E-2</v>
      </c>
      <c r="D149" s="2">
        <v>3.3450704225352103E-2</v>
      </c>
      <c r="E149" s="2">
        <v>4.9403747870528099E-2</v>
      </c>
      <c r="F149" s="2">
        <v>-5.5194805194805199E-2</v>
      </c>
      <c r="G149" s="2">
        <v>7.7319587628865996E-2</v>
      </c>
      <c r="H149" s="2">
        <v>5.58213716108453E-2</v>
      </c>
      <c r="I149" s="2">
        <v>1.51057401812689E-3</v>
      </c>
      <c r="J149" s="2">
        <v>8.1447963800904993E-2</v>
      </c>
      <c r="K149" s="2">
        <v>8.78661087866109E-2</v>
      </c>
      <c r="L149" s="2">
        <v>2.3076923076923099E-2</v>
      </c>
      <c r="M149" s="2">
        <v>5.3884711779448598E-2</v>
      </c>
      <c r="N149" s="2">
        <v>-2.4970273483947699E-2</v>
      </c>
      <c r="O149" s="3">
        <v>0.14365411436541101</v>
      </c>
      <c r="P149" s="3">
        <v>0.39693356047700201</v>
      </c>
    </row>
    <row r="150" spans="1:16" x14ac:dyDescent="0.3">
      <c r="A150" s="8" t="s">
        <v>16</v>
      </c>
      <c r="B150" s="8" t="s">
        <v>105</v>
      </c>
      <c r="C150" s="2">
        <v>-0.100591715976331</v>
      </c>
      <c r="D150" s="2">
        <v>-0.20394736842105299</v>
      </c>
      <c r="E150" s="2">
        <v>-0.12396694214876</v>
      </c>
      <c r="F150" s="2">
        <v>-3.77358490566038E-2</v>
      </c>
      <c r="G150" s="2">
        <v>-9.8039215686274508E-3</v>
      </c>
      <c r="H150" s="2">
        <v>0</v>
      </c>
      <c r="I150" s="2">
        <v>9.9009900990098994E-3</v>
      </c>
      <c r="J150" s="2">
        <v>6.8627450980392204E-2</v>
      </c>
      <c r="K150" s="2">
        <v>0.155963302752294</v>
      </c>
      <c r="L150" s="2">
        <v>0.103174603174603</v>
      </c>
      <c r="M150" s="2">
        <v>0.14388489208633101</v>
      </c>
      <c r="N150" s="2">
        <v>2.51572327044025E-2</v>
      </c>
      <c r="O150" s="3">
        <v>0.495412844036697</v>
      </c>
      <c r="P150" s="3">
        <v>0.34710743801652899</v>
      </c>
    </row>
    <row r="151" spans="1:16" x14ac:dyDescent="0.3">
      <c r="A151" s="8" t="s">
        <v>16</v>
      </c>
      <c r="B151" s="8" t="s">
        <v>106</v>
      </c>
      <c r="C151" s="2">
        <v>0</v>
      </c>
      <c r="D151" s="2">
        <v>-0.5</v>
      </c>
      <c r="E151" s="2">
        <v>0</v>
      </c>
      <c r="F151" s="2">
        <v>0</v>
      </c>
      <c r="G151" s="2">
        <v>-1</v>
      </c>
      <c r="H151" s="2">
        <v>0</v>
      </c>
      <c r="I151" s="2">
        <v>0</v>
      </c>
      <c r="J151" s="2">
        <v>0</v>
      </c>
      <c r="K151" s="2">
        <v>1</v>
      </c>
      <c r="L151" s="2">
        <v>0.5</v>
      </c>
      <c r="M151" s="2">
        <v>0</v>
      </c>
      <c r="N151" s="2">
        <v>0</v>
      </c>
      <c r="O151" s="3">
        <v>2</v>
      </c>
      <c r="P151" s="3">
        <v>2</v>
      </c>
    </row>
    <row r="152" spans="1:16" x14ac:dyDescent="0.3">
      <c r="A152" s="8" t="s">
        <v>16</v>
      </c>
      <c r="B152" s="8" t="s">
        <v>107</v>
      </c>
      <c r="C152" s="2">
        <v>1.9512195121951199E-2</v>
      </c>
      <c r="D152" s="2">
        <v>8.1339712918660295E-2</v>
      </c>
      <c r="E152" s="2">
        <v>-6.1946902654867297E-2</v>
      </c>
      <c r="F152" s="2">
        <v>-3.77358490566038E-2</v>
      </c>
      <c r="G152" s="2">
        <v>4.4117647058823498E-2</v>
      </c>
      <c r="H152" s="2">
        <v>0.136150234741784</v>
      </c>
      <c r="I152" s="2">
        <v>0.19421487603305801</v>
      </c>
      <c r="J152" s="2">
        <v>0.18339100346020801</v>
      </c>
      <c r="K152" s="2">
        <v>0.30409356725146203</v>
      </c>
      <c r="L152" s="2">
        <v>0.123318385650224</v>
      </c>
      <c r="M152" s="2">
        <v>0.145708582834331</v>
      </c>
      <c r="N152" s="2">
        <v>-8.7108013937282208E-3</v>
      </c>
      <c r="O152" s="3">
        <v>0.66374269005847997</v>
      </c>
      <c r="P152" s="3">
        <v>1.51769911504425</v>
      </c>
    </row>
    <row r="153" spans="1:16" x14ac:dyDescent="0.3">
      <c r="A153" s="8" t="s">
        <v>16</v>
      </c>
      <c r="B153" s="8" t="s">
        <v>108</v>
      </c>
      <c r="C153" s="2">
        <v>0.75</v>
      </c>
      <c r="D153" s="2">
        <v>0.28571428571428598</v>
      </c>
      <c r="E153" s="2">
        <v>-0.11111111111111099</v>
      </c>
      <c r="F153" s="2">
        <v>0.375</v>
      </c>
      <c r="G153" s="2">
        <v>-0.18181818181818199</v>
      </c>
      <c r="H153" s="2">
        <v>0.22222222222222199</v>
      </c>
      <c r="I153" s="2">
        <v>0.45454545454545497</v>
      </c>
      <c r="J153" s="2">
        <v>0</v>
      </c>
      <c r="K153" s="2">
        <v>0.1875</v>
      </c>
      <c r="L153" s="2">
        <v>0.157894736842105</v>
      </c>
      <c r="M153" s="2">
        <v>-0.18181818181818199</v>
      </c>
      <c r="N153" s="2">
        <v>-0.22222222222222199</v>
      </c>
      <c r="O153" s="3">
        <v>-0.125</v>
      </c>
      <c r="P153" s="3">
        <v>0.55555555555555602</v>
      </c>
    </row>
    <row r="154" spans="1:16" x14ac:dyDescent="0.3">
      <c r="A154" s="8" t="s">
        <v>16</v>
      </c>
      <c r="B154" s="8" t="s">
        <v>17</v>
      </c>
      <c r="C154" s="2">
        <v>-5.2631578947368397E-2</v>
      </c>
      <c r="D154" s="2">
        <v>5.5555555555555601E-2</v>
      </c>
      <c r="E154" s="2">
        <v>0</v>
      </c>
      <c r="F154" s="2">
        <v>-5.2631578947368397E-2</v>
      </c>
      <c r="G154" s="2">
        <v>0.22222222222222199</v>
      </c>
      <c r="H154" s="2">
        <v>0.13636363636363599</v>
      </c>
      <c r="I154" s="2">
        <v>-0.04</v>
      </c>
      <c r="J154" s="2">
        <v>0.125</v>
      </c>
      <c r="K154" s="2">
        <v>3.7037037037037E-2</v>
      </c>
      <c r="L154" s="2">
        <v>-7.1428571428571397E-2</v>
      </c>
      <c r="M154" s="2">
        <v>0.230769230769231</v>
      </c>
      <c r="N154" s="2">
        <v>-0.15625</v>
      </c>
      <c r="O154" s="3">
        <v>0</v>
      </c>
      <c r="P154" s="3">
        <v>0.42105263157894701</v>
      </c>
    </row>
    <row r="155" spans="1:16" x14ac:dyDescent="0.3">
      <c r="A155" s="8" t="s">
        <v>16</v>
      </c>
      <c r="B155" s="8" t="s">
        <v>109</v>
      </c>
      <c r="C155" s="2">
        <v>0.114285714285714</v>
      </c>
      <c r="D155" s="2">
        <v>4.67571644042232E-2</v>
      </c>
      <c r="E155" s="2">
        <v>3.8904899135446702E-2</v>
      </c>
      <c r="F155" s="2">
        <v>0.117891816920943</v>
      </c>
      <c r="G155" s="2">
        <v>7.0719602977667495E-2</v>
      </c>
      <c r="H155" s="2">
        <v>7.3001158748551606E-2</v>
      </c>
      <c r="I155" s="2">
        <v>4.5356371490280802E-2</v>
      </c>
      <c r="J155" s="2">
        <v>2.7892561983471099E-2</v>
      </c>
      <c r="K155" s="2">
        <v>3.5175879396984903E-2</v>
      </c>
      <c r="L155" s="2">
        <v>0.13689320388349499</v>
      </c>
      <c r="M155" s="2">
        <v>9.8206660973526899E-2</v>
      </c>
      <c r="N155" s="2">
        <v>6.9206842923794698E-2</v>
      </c>
      <c r="O155" s="3">
        <v>0.38190954773869301</v>
      </c>
      <c r="P155" s="3">
        <v>0.98126801152737797</v>
      </c>
    </row>
    <row r="156" spans="1:16" x14ac:dyDescent="0.3">
      <c r="A156" s="8" t="s">
        <v>16</v>
      </c>
      <c r="B156" s="8" t="s">
        <v>110</v>
      </c>
      <c r="C156" s="2">
        <v>6.1224489795918401E-2</v>
      </c>
      <c r="D156" s="2">
        <v>9.6153846153846201E-2</v>
      </c>
      <c r="E156" s="2">
        <v>5.2631578947368397E-2</v>
      </c>
      <c r="F156" s="2">
        <v>-0.05</v>
      </c>
      <c r="G156" s="2">
        <v>8.7719298245613996E-3</v>
      </c>
      <c r="H156" s="2">
        <v>6.9565217391304293E-2</v>
      </c>
      <c r="I156" s="2">
        <v>7.7235772357723595E-2</v>
      </c>
      <c r="J156" s="2">
        <v>2.6415094339622601E-2</v>
      </c>
      <c r="K156" s="2">
        <v>-1.4705882352941201E-2</v>
      </c>
      <c r="L156" s="2">
        <v>0.17910447761194001</v>
      </c>
      <c r="M156" s="2">
        <v>-1.26582278481013E-2</v>
      </c>
      <c r="N156" s="2">
        <v>0</v>
      </c>
      <c r="O156" s="3">
        <v>0.14705882352941199</v>
      </c>
      <c r="P156" s="3">
        <v>0.36842105263157898</v>
      </c>
    </row>
    <row r="157" spans="1:16" x14ac:dyDescent="0.3">
      <c r="A157" s="8" t="s">
        <v>16</v>
      </c>
      <c r="B157" s="8" t="s">
        <v>111</v>
      </c>
      <c r="C157" s="2">
        <v>-5.9171597633136098E-2</v>
      </c>
      <c r="D157" s="2">
        <v>-0.13993710691823899</v>
      </c>
      <c r="E157" s="2">
        <v>-0.16636197440584999</v>
      </c>
      <c r="F157" s="2">
        <v>-0.13596491228070201</v>
      </c>
      <c r="G157" s="2">
        <v>-0.18527918781725899</v>
      </c>
      <c r="H157" s="2">
        <v>-0.161993769470405</v>
      </c>
      <c r="I157" s="2">
        <v>2.2304832713754601E-2</v>
      </c>
      <c r="J157" s="2">
        <v>1.8181818181818198E-2</v>
      </c>
      <c r="K157" s="2">
        <v>-4.6428571428571402E-2</v>
      </c>
      <c r="L157" s="2">
        <v>-0.68913857677902601</v>
      </c>
      <c r="M157" s="2">
        <v>-0.49397590361445798</v>
      </c>
      <c r="N157" s="2">
        <v>-0.52380952380952395</v>
      </c>
      <c r="O157" s="3">
        <v>-0.92857142857142905</v>
      </c>
      <c r="P157" s="3">
        <v>-0.96343692870201103</v>
      </c>
    </row>
    <row r="158" spans="1:16" x14ac:dyDescent="0.3">
      <c r="A158" s="8" t="s">
        <v>17</v>
      </c>
      <c r="B158" s="8" t="s">
        <v>103</v>
      </c>
      <c r="C158" s="2">
        <v>0</v>
      </c>
      <c r="D158" s="2">
        <v>0</v>
      </c>
      <c r="E158" s="2">
        <v>0</v>
      </c>
      <c r="F158" s="2">
        <v>0</v>
      </c>
      <c r="G158" s="2">
        <v>1</v>
      </c>
      <c r="H158" s="2">
        <v>0</v>
      </c>
      <c r="I158" s="2">
        <v>0</v>
      </c>
      <c r="J158" s="2">
        <v>0</v>
      </c>
      <c r="K158" s="2">
        <v>-0.5</v>
      </c>
      <c r="L158" s="2">
        <v>3</v>
      </c>
      <c r="M158" s="2">
        <v>0.25</v>
      </c>
      <c r="N158" s="2">
        <v>-0.4</v>
      </c>
      <c r="O158" s="3">
        <v>0.5</v>
      </c>
      <c r="P158" s="3">
        <v>0</v>
      </c>
    </row>
    <row r="159" spans="1:16" x14ac:dyDescent="0.3">
      <c r="A159" s="8" t="s">
        <v>17</v>
      </c>
      <c r="B159" s="8" t="s">
        <v>104</v>
      </c>
      <c r="C159" s="2">
        <v>-0.45</v>
      </c>
      <c r="D159" s="2">
        <v>0.90909090909090895</v>
      </c>
      <c r="E159" s="2">
        <v>4.7619047619047603E-2</v>
      </c>
      <c r="F159" s="2">
        <v>0.22727272727272699</v>
      </c>
      <c r="G159" s="2">
        <v>-0.407407407407407</v>
      </c>
      <c r="H159" s="2">
        <v>0.375</v>
      </c>
      <c r="I159" s="2">
        <v>0.22727272727272699</v>
      </c>
      <c r="J159" s="2">
        <v>0.148148148148148</v>
      </c>
      <c r="K159" s="2">
        <v>-0.12903225806451599</v>
      </c>
      <c r="L159" s="2">
        <v>0</v>
      </c>
      <c r="M159" s="2">
        <v>0.296296296296296</v>
      </c>
      <c r="N159" s="2">
        <v>0.57142857142857095</v>
      </c>
      <c r="O159" s="3">
        <v>0.77419354838709697</v>
      </c>
      <c r="P159" s="3">
        <v>1.61904761904762</v>
      </c>
    </row>
    <row r="160" spans="1:16" x14ac:dyDescent="0.3">
      <c r="A160" s="8" t="s">
        <v>17</v>
      </c>
      <c r="B160" s="8" t="s">
        <v>105</v>
      </c>
      <c r="C160" s="2">
        <v>-0.2</v>
      </c>
      <c r="D160" s="2">
        <v>-0.25</v>
      </c>
      <c r="E160" s="2">
        <v>0.33333333333333298</v>
      </c>
      <c r="F160" s="2">
        <v>-1</v>
      </c>
      <c r="G160" s="2">
        <v>0</v>
      </c>
      <c r="H160" s="2">
        <v>1</v>
      </c>
      <c r="I160" s="2">
        <v>1.5</v>
      </c>
      <c r="J160" s="2">
        <v>-0.6</v>
      </c>
      <c r="K160" s="2">
        <v>-1</v>
      </c>
      <c r="L160" s="2">
        <v>0</v>
      </c>
      <c r="M160" s="2">
        <v>0</v>
      </c>
      <c r="N160" s="2">
        <v>1.5</v>
      </c>
      <c r="O160" s="3">
        <v>1.5</v>
      </c>
      <c r="P160" s="3">
        <v>0.66666666666666696</v>
      </c>
    </row>
    <row r="161" spans="1:16" x14ac:dyDescent="0.3">
      <c r="A161" s="8" t="s">
        <v>17</v>
      </c>
      <c r="B161" s="8" t="s">
        <v>106</v>
      </c>
      <c r="C161" s="2">
        <v>-1</v>
      </c>
      <c r="D161" s="2">
        <v>0</v>
      </c>
      <c r="E161" s="2">
        <v>0</v>
      </c>
      <c r="F161" s="2">
        <v>-1</v>
      </c>
      <c r="G161" s="2">
        <v>0</v>
      </c>
      <c r="H161" s="2">
        <v>0</v>
      </c>
      <c r="I161" s="2">
        <v>0</v>
      </c>
      <c r="J161" s="2">
        <v>0</v>
      </c>
      <c r="K161" s="2">
        <v>0</v>
      </c>
      <c r="L161" s="2">
        <v>0</v>
      </c>
      <c r="M161" s="2">
        <v>0</v>
      </c>
      <c r="N161" s="2" t="e">
        <v>#NUM!</v>
      </c>
      <c r="O161" s="3">
        <v>0</v>
      </c>
      <c r="P161" s="3">
        <v>0</v>
      </c>
    </row>
    <row r="162" spans="1:16" x14ac:dyDescent="0.3">
      <c r="A162" s="8" t="s">
        <v>17</v>
      </c>
      <c r="B162" s="8" t="s">
        <v>107</v>
      </c>
      <c r="C162" s="2">
        <v>1</v>
      </c>
      <c r="D162" s="2">
        <v>0.25</v>
      </c>
      <c r="E162" s="2">
        <v>-0.6</v>
      </c>
      <c r="F162" s="2">
        <v>1</v>
      </c>
      <c r="G162" s="2">
        <v>0.75</v>
      </c>
      <c r="H162" s="2">
        <v>0.71428571428571397</v>
      </c>
      <c r="I162" s="2">
        <v>-0.16666666666666699</v>
      </c>
      <c r="J162" s="2">
        <v>0.1</v>
      </c>
      <c r="K162" s="2">
        <v>0.45454545454545497</v>
      </c>
      <c r="L162" s="2">
        <v>-0.375</v>
      </c>
      <c r="M162" s="2">
        <v>-0.4</v>
      </c>
      <c r="N162" s="2">
        <v>2.1666666666666701</v>
      </c>
      <c r="O162" s="3">
        <v>0.72727272727272696</v>
      </c>
      <c r="P162" s="3">
        <v>2.8</v>
      </c>
    </row>
    <row r="163" spans="1:16" x14ac:dyDescent="0.3">
      <c r="A163" s="8" t="s">
        <v>17</v>
      </c>
      <c r="B163" s="8" t="s">
        <v>108</v>
      </c>
      <c r="C163" s="2">
        <v>-0.5</v>
      </c>
      <c r="D163" s="2">
        <v>-1</v>
      </c>
      <c r="E163" s="2">
        <v>0</v>
      </c>
      <c r="F163" s="2">
        <v>-1</v>
      </c>
      <c r="G163" s="2">
        <v>0</v>
      </c>
      <c r="H163" s="2">
        <v>0</v>
      </c>
      <c r="I163" s="2">
        <v>0</v>
      </c>
      <c r="J163" s="2">
        <v>0</v>
      </c>
      <c r="K163" s="2">
        <v>-1</v>
      </c>
      <c r="L163" s="2">
        <v>0</v>
      </c>
      <c r="M163" s="2">
        <v>0</v>
      </c>
      <c r="N163" s="2">
        <v>-1</v>
      </c>
      <c r="O163" s="3">
        <v>-1</v>
      </c>
      <c r="P163" s="3">
        <v>0</v>
      </c>
    </row>
    <row r="164" spans="1:16" x14ac:dyDescent="0.3">
      <c r="A164" s="8" t="s">
        <v>17</v>
      </c>
      <c r="B164" s="8" t="s">
        <v>17</v>
      </c>
      <c r="C164" s="2">
        <v>-1</v>
      </c>
      <c r="D164" s="2">
        <v>0</v>
      </c>
      <c r="E164" s="2">
        <v>0</v>
      </c>
      <c r="F164" s="2">
        <v>0</v>
      </c>
      <c r="G164" s="2">
        <v>1</v>
      </c>
      <c r="H164" s="2">
        <v>-1</v>
      </c>
      <c r="I164" s="2">
        <v>0</v>
      </c>
      <c r="J164" s="2">
        <v>1</v>
      </c>
      <c r="K164" s="2">
        <v>-0.5</v>
      </c>
      <c r="L164" s="2">
        <v>1</v>
      </c>
      <c r="M164" s="2">
        <v>0.5</v>
      </c>
      <c r="N164" s="2">
        <v>1</v>
      </c>
      <c r="O164" s="3">
        <v>2</v>
      </c>
      <c r="P164" s="3">
        <v>0</v>
      </c>
    </row>
    <row r="165" spans="1:16" x14ac:dyDescent="0.3">
      <c r="A165" s="8" t="s">
        <v>17</v>
      </c>
      <c r="B165" s="8" t="s">
        <v>109</v>
      </c>
      <c r="C165" s="2">
        <v>-0.13043478260869601</v>
      </c>
      <c r="D165" s="2">
        <v>-0.05</v>
      </c>
      <c r="E165" s="2">
        <v>-5.2631578947368397E-2</v>
      </c>
      <c r="F165" s="2">
        <v>5.5555555555555601E-2</v>
      </c>
      <c r="G165" s="2">
        <v>0.21052631578947401</v>
      </c>
      <c r="H165" s="2">
        <v>-4.3478260869565202E-2</v>
      </c>
      <c r="I165" s="2">
        <v>-4.5454545454545497E-2</v>
      </c>
      <c r="J165" s="2">
        <v>0.52380952380952395</v>
      </c>
      <c r="K165" s="2">
        <v>9.375E-2</v>
      </c>
      <c r="L165" s="2">
        <v>0.17142857142857101</v>
      </c>
      <c r="M165" s="2">
        <v>-9.7560975609756101E-2</v>
      </c>
      <c r="N165" s="2">
        <v>0.21621621621621601</v>
      </c>
      <c r="O165" s="3">
        <v>0.40625</v>
      </c>
      <c r="P165" s="3">
        <v>1.3684210526315801</v>
      </c>
    </row>
    <row r="166" spans="1:16" x14ac:dyDescent="0.3">
      <c r="A166" s="8" t="s">
        <v>17</v>
      </c>
      <c r="B166" s="8" t="s">
        <v>110</v>
      </c>
      <c r="C166" s="2">
        <v>0.25</v>
      </c>
      <c r="D166" s="2">
        <v>-0.4</v>
      </c>
      <c r="E166" s="2">
        <v>-0.33333333333333298</v>
      </c>
      <c r="F166" s="2">
        <v>0.83333333333333304</v>
      </c>
      <c r="G166" s="2">
        <v>0.27272727272727298</v>
      </c>
      <c r="H166" s="2">
        <v>-7.1428571428571397E-2</v>
      </c>
      <c r="I166" s="2">
        <v>-0.230769230769231</v>
      </c>
      <c r="J166" s="2">
        <v>-0.3</v>
      </c>
      <c r="K166" s="2">
        <v>0.85714285714285698</v>
      </c>
      <c r="L166" s="2">
        <v>0</v>
      </c>
      <c r="M166" s="2">
        <v>0</v>
      </c>
      <c r="N166" s="2">
        <v>-0.230769230769231</v>
      </c>
      <c r="O166" s="3">
        <v>0.42857142857142899</v>
      </c>
      <c r="P166" s="3">
        <v>0.11111111111111099</v>
      </c>
    </row>
    <row r="167" spans="1:16" x14ac:dyDescent="0.3">
      <c r="A167" s="8" t="s">
        <v>17</v>
      </c>
      <c r="B167" s="8" t="s">
        <v>111</v>
      </c>
      <c r="C167" s="2">
        <v>-0.38461538461538503</v>
      </c>
      <c r="D167" s="2">
        <v>-6.25E-2</v>
      </c>
      <c r="E167" s="2">
        <v>-0.33333333333333298</v>
      </c>
      <c r="F167" s="2">
        <v>-0.1</v>
      </c>
      <c r="G167" s="2">
        <v>-0.33333333333333298</v>
      </c>
      <c r="H167" s="2">
        <v>-0.5</v>
      </c>
      <c r="I167" s="2">
        <v>-0.66666666666666696</v>
      </c>
      <c r="J167" s="2">
        <v>-1</v>
      </c>
      <c r="K167" s="2">
        <v>0</v>
      </c>
      <c r="L167" s="2">
        <v>-0.5</v>
      </c>
      <c r="M167" s="2">
        <v>2</v>
      </c>
      <c r="N167" s="2">
        <v>-0.66666666666666696</v>
      </c>
      <c r="O167" s="3">
        <v>0</v>
      </c>
      <c r="P167" s="3">
        <v>-0.93333333333333302</v>
      </c>
    </row>
    <row r="168" spans="1:16" x14ac:dyDescent="0.3">
      <c r="A168" s="11" t="s">
        <v>18</v>
      </c>
      <c r="B168" s="11" t="s">
        <v>18</v>
      </c>
      <c r="C168" s="3">
        <v>-1.79244647906288E-2</v>
      </c>
      <c r="D168" s="3">
        <v>8.4145944371133308E-3</v>
      </c>
      <c r="E168" s="3">
        <v>6.3390095510009901E-3</v>
      </c>
      <c r="F168" s="3">
        <v>7.3461116271215099E-3</v>
      </c>
      <c r="G168" s="3">
        <v>3.3696563285834E-3</v>
      </c>
      <c r="H168" s="3">
        <v>3.9247464536933403E-2</v>
      </c>
      <c r="I168" s="3">
        <v>3.4437299035369802E-2</v>
      </c>
      <c r="J168" s="3">
        <v>3.5420098846787498E-2</v>
      </c>
      <c r="K168" s="3">
        <v>5.0149352306329803E-2</v>
      </c>
      <c r="L168" s="3">
        <v>3.67628140990824E-2</v>
      </c>
      <c r="M168" s="3">
        <v>4.2269832078749299E-2</v>
      </c>
      <c r="N168" s="3">
        <v>4.72354497354497E-2</v>
      </c>
      <c r="O168" s="3">
        <v>0.18837903964215499</v>
      </c>
      <c r="P168" s="3">
        <v>0.345484517861392</v>
      </c>
    </row>
    <row r="169" spans="1:16" x14ac:dyDescent="0.3">
      <c r="A169" s="15"/>
      <c r="B169" s="15"/>
    </row>
    <row r="170" spans="1:16" x14ac:dyDescent="0.3">
      <c r="A170" s="13" t="s">
        <v>42</v>
      </c>
      <c r="B170" s="15"/>
    </row>
    <row r="171" spans="1:16" x14ac:dyDescent="0.3">
      <c r="A171" s="14" t="s">
        <v>43</v>
      </c>
      <c r="B171" s="15"/>
    </row>
    <row r="172" spans="1:16" x14ac:dyDescent="0.3">
      <c r="A172" s="14" t="s">
        <v>44</v>
      </c>
      <c r="B172" s="15"/>
    </row>
    <row r="173" spans="1:16" x14ac:dyDescent="0.3">
      <c r="A173" s="14" t="s">
        <v>114</v>
      </c>
      <c r="B173" s="15"/>
    </row>
    <row r="174" spans="1:16" x14ac:dyDescent="0.3">
      <c r="A174" s="14" t="s">
        <v>188</v>
      </c>
      <c r="B174" s="15"/>
    </row>
    <row r="175" spans="1:16" x14ac:dyDescent="0.3">
      <c r="A175" s="14" t="s">
        <v>45</v>
      </c>
      <c r="B175" s="15"/>
    </row>
    <row r="176" spans="1:16" x14ac:dyDescent="0.3">
      <c r="A176" s="14" t="s">
        <v>46</v>
      </c>
      <c r="B176" s="15"/>
    </row>
    <row r="177" spans="1:2" x14ac:dyDescent="0.3">
      <c r="A177" s="14" t="s">
        <v>47</v>
      </c>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62:O62"/>
    <mergeCell ref="C116:N11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196</v>
      </c>
      <c r="B1" s="15"/>
    </row>
    <row r="2" spans="1:15" ht="15.6" x14ac:dyDescent="0.3">
      <c r="A2" s="12" t="s">
        <v>187</v>
      </c>
      <c r="B2" s="15"/>
    </row>
    <row r="3" spans="1:15" ht="15.6" x14ac:dyDescent="0.3">
      <c r="A3" s="12" t="s">
        <v>35</v>
      </c>
      <c r="B3" s="15"/>
    </row>
    <row r="4" spans="1:15" ht="15.6" x14ac:dyDescent="0.3">
      <c r="A4" s="12" t="s">
        <v>119</v>
      </c>
      <c r="B4" s="15"/>
    </row>
    <row r="5" spans="1:15" x14ac:dyDescent="0.3">
      <c r="A5" s="15"/>
      <c r="B5" s="15"/>
    </row>
    <row r="6" spans="1:15" x14ac:dyDescent="0.3">
      <c r="A6" s="16" t="str">
        <f>HYPERLINK("#'Table of contents'!A63",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115</v>
      </c>
      <c r="C9" s="1">
        <v>217</v>
      </c>
      <c r="D9" s="1">
        <v>226</v>
      </c>
      <c r="E9" s="1">
        <v>237</v>
      </c>
      <c r="F9" s="1">
        <v>289</v>
      </c>
      <c r="G9" s="1">
        <v>335</v>
      </c>
      <c r="H9" s="1">
        <v>367</v>
      </c>
      <c r="I9" s="1">
        <v>423</v>
      </c>
      <c r="J9" s="1">
        <v>525</v>
      </c>
      <c r="K9" s="1">
        <v>664</v>
      </c>
      <c r="L9" s="1">
        <v>791</v>
      </c>
      <c r="M9" s="1">
        <v>995</v>
      </c>
      <c r="N9" s="1">
        <v>1170</v>
      </c>
      <c r="O9" s="1">
        <v>1379</v>
      </c>
    </row>
    <row r="10" spans="1:15" x14ac:dyDescent="0.3">
      <c r="A10" s="7" t="s">
        <v>13</v>
      </c>
      <c r="B10" s="7" t="s">
        <v>116</v>
      </c>
      <c r="C10" s="1">
        <v>29483</v>
      </c>
      <c r="D10" s="1">
        <v>30047</v>
      </c>
      <c r="E10" s="1">
        <v>31402</v>
      </c>
      <c r="F10" s="1">
        <v>32644</v>
      </c>
      <c r="G10" s="1">
        <v>34070</v>
      </c>
      <c r="H10" s="1">
        <v>35757</v>
      </c>
      <c r="I10" s="1">
        <v>38571</v>
      </c>
      <c r="J10" s="1">
        <v>40373</v>
      </c>
      <c r="K10" s="1">
        <v>42458</v>
      </c>
      <c r="L10" s="1">
        <v>45455</v>
      </c>
      <c r="M10" s="1">
        <v>50342</v>
      </c>
      <c r="N10" s="1">
        <v>53592</v>
      </c>
      <c r="O10" s="1">
        <v>56316</v>
      </c>
    </row>
    <row r="11" spans="1:15" x14ac:dyDescent="0.3">
      <c r="A11" s="7" t="s">
        <v>13</v>
      </c>
      <c r="B11" s="7" t="s">
        <v>117</v>
      </c>
      <c r="C11" s="1">
        <v>816</v>
      </c>
      <c r="D11" s="1">
        <v>820</v>
      </c>
      <c r="E11" s="1">
        <v>916</v>
      </c>
      <c r="F11" s="1">
        <v>963</v>
      </c>
      <c r="G11" s="1">
        <v>998</v>
      </c>
      <c r="H11" s="1">
        <v>1023</v>
      </c>
      <c r="I11" s="1">
        <v>1102</v>
      </c>
      <c r="J11" s="1">
        <v>1159</v>
      </c>
      <c r="K11" s="1">
        <v>1240</v>
      </c>
      <c r="L11" s="1">
        <v>1261</v>
      </c>
      <c r="M11" s="1">
        <v>1322</v>
      </c>
      <c r="N11" s="1">
        <v>1354</v>
      </c>
      <c r="O11" s="1">
        <v>1414</v>
      </c>
    </row>
    <row r="12" spans="1:15" x14ac:dyDescent="0.3">
      <c r="A12" s="7" t="s">
        <v>13</v>
      </c>
      <c r="B12" s="7" t="s">
        <v>17</v>
      </c>
      <c r="C12" s="1">
        <v>103</v>
      </c>
      <c r="D12" s="1">
        <v>116</v>
      </c>
      <c r="E12" s="1">
        <v>117</v>
      </c>
      <c r="F12" s="1">
        <v>110</v>
      </c>
      <c r="G12" s="1">
        <v>104</v>
      </c>
      <c r="H12" s="1">
        <v>101</v>
      </c>
      <c r="I12" s="1">
        <v>105</v>
      </c>
      <c r="J12" s="1">
        <v>118</v>
      </c>
      <c r="K12" s="1">
        <v>138</v>
      </c>
      <c r="L12" s="1">
        <v>150</v>
      </c>
      <c r="M12" s="1">
        <v>192</v>
      </c>
      <c r="N12" s="1">
        <v>234</v>
      </c>
      <c r="O12" s="1">
        <v>261</v>
      </c>
    </row>
    <row r="13" spans="1:15" x14ac:dyDescent="0.3">
      <c r="A13" s="7" t="s">
        <v>13</v>
      </c>
      <c r="B13" s="7" t="s">
        <v>110</v>
      </c>
      <c r="C13" s="1">
        <v>4639</v>
      </c>
      <c r="D13" s="1">
        <v>4748</v>
      </c>
      <c r="E13" s="1">
        <v>5038</v>
      </c>
      <c r="F13" s="1">
        <v>5319</v>
      </c>
      <c r="G13" s="1">
        <v>5357</v>
      </c>
      <c r="H13" s="1">
        <v>5362</v>
      </c>
      <c r="I13" s="1">
        <v>5533</v>
      </c>
      <c r="J13" s="1">
        <v>5532</v>
      </c>
      <c r="K13" s="1">
        <v>5646</v>
      </c>
      <c r="L13" s="1">
        <v>5760</v>
      </c>
      <c r="M13" s="1">
        <v>6473</v>
      </c>
      <c r="N13" s="1">
        <v>6862</v>
      </c>
      <c r="O13" s="1">
        <v>6921</v>
      </c>
    </row>
    <row r="14" spans="1:15" x14ac:dyDescent="0.3">
      <c r="A14" s="7" t="s">
        <v>13</v>
      </c>
      <c r="B14" s="7" t="s">
        <v>111</v>
      </c>
      <c r="C14" s="1">
        <v>14409</v>
      </c>
      <c r="D14" s="1">
        <v>12624</v>
      </c>
      <c r="E14" s="1">
        <v>11293</v>
      </c>
      <c r="F14" s="1">
        <v>10171</v>
      </c>
      <c r="G14" s="1">
        <v>8956</v>
      </c>
      <c r="H14" s="1">
        <v>7309</v>
      </c>
      <c r="I14" s="1">
        <v>6353</v>
      </c>
      <c r="J14" s="1">
        <v>6203</v>
      </c>
      <c r="K14" s="1">
        <v>5762</v>
      </c>
      <c r="L14" s="1">
        <v>5465</v>
      </c>
      <c r="M14" s="1">
        <v>1733</v>
      </c>
      <c r="N14" s="1">
        <v>795</v>
      </c>
      <c r="O14" s="1">
        <v>435</v>
      </c>
    </row>
    <row r="15" spans="1:15" x14ac:dyDescent="0.3">
      <c r="A15" s="7" t="s">
        <v>14</v>
      </c>
      <c r="B15" s="7" t="s">
        <v>115</v>
      </c>
      <c r="C15" s="1">
        <v>6</v>
      </c>
      <c r="D15" s="1">
        <v>5</v>
      </c>
      <c r="E15" s="1">
        <v>5</v>
      </c>
      <c r="F15" s="1">
        <v>7</v>
      </c>
      <c r="G15" s="1">
        <v>8</v>
      </c>
      <c r="H15" s="1">
        <v>8</v>
      </c>
      <c r="I15" s="1">
        <v>6</v>
      </c>
      <c r="J15" s="1">
        <v>9</v>
      </c>
      <c r="K15" s="1">
        <v>7</v>
      </c>
      <c r="L15" s="1">
        <v>10</v>
      </c>
      <c r="M15" s="1">
        <v>16</v>
      </c>
      <c r="N15" s="1">
        <v>17</v>
      </c>
      <c r="O15" s="1">
        <v>24</v>
      </c>
    </row>
    <row r="16" spans="1:15" x14ac:dyDescent="0.3">
      <c r="A16" s="7" t="s">
        <v>14</v>
      </c>
      <c r="B16" s="7" t="s">
        <v>116</v>
      </c>
      <c r="C16" s="1">
        <v>1198</v>
      </c>
      <c r="D16" s="1">
        <v>1211</v>
      </c>
      <c r="E16" s="1">
        <v>1276</v>
      </c>
      <c r="F16" s="1">
        <v>1316</v>
      </c>
      <c r="G16" s="1">
        <v>1358</v>
      </c>
      <c r="H16" s="1">
        <v>1423</v>
      </c>
      <c r="I16" s="1">
        <v>1466</v>
      </c>
      <c r="J16" s="1">
        <v>1571</v>
      </c>
      <c r="K16" s="1">
        <v>1592</v>
      </c>
      <c r="L16" s="1">
        <v>1605</v>
      </c>
      <c r="M16" s="1">
        <v>1682</v>
      </c>
      <c r="N16" s="1">
        <v>1670</v>
      </c>
      <c r="O16" s="1">
        <v>1870</v>
      </c>
    </row>
    <row r="17" spans="1:15" x14ac:dyDescent="0.3">
      <c r="A17" s="7" t="s">
        <v>14</v>
      </c>
      <c r="B17" s="7" t="s">
        <v>117</v>
      </c>
      <c r="C17" s="1">
        <v>40</v>
      </c>
      <c r="D17" s="1">
        <v>45</v>
      </c>
      <c r="E17" s="1">
        <v>53</v>
      </c>
      <c r="F17" s="1">
        <v>48</v>
      </c>
      <c r="G17" s="1">
        <v>51</v>
      </c>
      <c r="H17" s="1">
        <v>59</v>
      </c>
      <c r="I17" s="1">
        <v>50</v>
      </c>
      <c r="J17" s="1">
        <v>53</v>
      </c>
      <c r="K17" s="1">
        <v>56</v>
      </c>
      <c r="L17" s="1">
        <v>63</v>
      </c>
      <c r="M17" s="1">
        <v>58</v>
      </c>
      <c r="N17" s="1">
        <v>65</v>
      </c>
      <c r="O17" s="1">
        <v>70</v>
      </c>
    </row>
    <row r="18" spans="1:15" x14ac:dyDescent="0.3">
      <c r="A18" s="7" t="s">
        <v>14</v>
      </c>
      <c r="B18" s="7" t="s">
        <v>17</v>
      </c>
      <c r="C18" s="1">
        <v>0</v>
      </c>
      <c r="D18" s="1">
        <v>0</v>
      </c>
      <c r="E18" s="1">
        <v>1</v>
      </c>
      <c r="F18" s="1">
        <v>2</v>
      </c>
      <c r="G18" s="1">
        <v>4</v>
      </c>
      <c r="H18" s="1">
        <v>4</v>
      </c>
      <c r="I18" s="1">
        <v>4</v>
      </c>
      <c r="J18" s="1">
        <v>5</v>
      </c>
      <c r="K18" s="1">
        <v>8</v>
      </c>
      <c r="L18" s="1">
        <v>8</v>
      </c>
      <c r="M18" s="1">
        <v>8</v>
      </c>
      <c r="N18" s="1">
        <v>10</v>
      </c>
      <c r="O18" s="1">
        <v>11</v>
      </c>
    </row>
    <row r="19" spans="1:15" x14ac:dyDescent="0.3">
      <c r="A19" s="7" t="s">
        <v>14</v>
      </c>
      <c r="B19" s="7" t="s">
        <v>110</v>
      </c>
      <c r="C19" s="1">
        <v>120</v>
      </c>
      <c r="D19" s="1">
        <v>103</v>
      </c>
      <c r="E19" s="1">
        <v>111</v>
      </c>
      <c r="F19" s="1">
        <v>116</v>
      </c>
      <c r="G19" s="1">
        <v>114</v>
      </c>
      <c r="H19" s="1">
        <v>114</v>
      </c>
      <c r="I19" s="1">
        <v>124</v>
      </c>
      <c r="J19" s="1">
        <v>121</v>
      </c>
      <c r="K19" s="1">
        <v>125</v>
      </c>
      <c r="L19" s="1">
        <v>120</v>
      </c>
      <c r="M19" s="1">
        <v>121</v>
      </c>
      <c r="N19" s="1">
        <v>112</v>
      </c>
      <c r="O19" s="1">
        <v>148</v>
      </c>
    </row>
    <row r="20" spans="1:15" x14ac:dyDescent="0.3">
      <c r="A20" s="7" t="s">
        <v>14</v>
      </c>
      <c r="B20" s="7" t="s">
        <v>111</v>
      </c>
      <c r="C20" s="1">
        <v>371</v>
      </c>
      <c r="D20" s="1">
        <v>331</v>
      </c>
      <c r="E20" s="1">
        <v>275</v>
      </c>
      <c r="F20" s="1">
        <v>213</v>
      </c>
      <c r="G20" s="1">
        <v>197</v>
      </c>
      <c r="H20" s="1">
        <v>162</v>
      </c>
      <c r="I20" s="1">
        <v>132</v>
      </c>
      <c r="J20" s="1">
        <v>121</v>
      </c>
      <c r="K20" s="1">
        <v>113</v>
      </c>
      <c r="L20" s="1">
        <v>106</v>
      </c>
      <c r="M20" s="1">
        <v>41</v>
      </c>
      <c r="N20" s="1">
        <v>21</v>
      </c>
      <c r="O20" s="1">
        <v>15</v>
      </c>
    </row>
    <row r="21" spans="1:15" x14ac:dyDescent="0.3">
      <c r="A21" s="7" t="s">
        <v>15</v>
      </c>
      <c r="B21" s="7" t="s">
        <v>115</v>
      </c>
      <c r="C21" s="1">
        <v>33</v>
      </c>
      <c r="D21" s="1">
        <v>33</v>
      </c>
      <c r="E21" s="1">
        <v>42</v>
      </c>
      <c r="F21" s="1">
        <v>49</v>
      </c>
      <c r="G21" s="1">
        <v>49</v>
      </c>
      <c r="H21" s="1">
        <v>56</v>
      </c>
      <c r="I21" s="1">
        <v>75</v>
      </c>
      <c r="J21" s="1">
        <v>89</v>
      </c>
      <c r="K21" s="1">
        <v>111</v>
      </c>
      <c r="L21" s="1">
        <v>141</v>
      </c>
      <c r="M21" s="1">
        <v>166</v>
      </c>
      <c r="N21" s="1">
        <v>206</v>
      </c>
      <c r="O21" s="1">
        <v>241</v>
      </c>
    </row>
    <row r="22" spans="1:15" x14ac:dyDescent="0.3">
      <c r="A22" s="7" t="s">
        <v>15</v>
      </c>
      <c r="B22" s="7" t="s">
        <v>116</v>
      </c>
      <c r="C22" s="1">
        <v>3325</v>
      </c>
      <c r="D22" s="1">
        <v>3468</v>
      </c>
      <c r="E22" s="1">
        <v>3618</v>
      </c>
      <c r="F22" s="1">
        <v>3713</v>
      </c>
      <c r="G22" s="1">
        <v>3932</v>
      </c>
      <c r="H22" s="1">
        <v>4135</v>
      </c>
      <c r="I22" s="1">
        <v>4223</v>
      </c>
      <c r="J22" s="1">
        <v>4344</v>
      </c>
      <c r="K22" s="1">
        <v>4462</v>
      </c>
      <c r="L22" s="1">
        <v>4598</v>
      </c>
      <c r="M22" s="1">
        <v>5083</v>
      </c>
      <c r="N22" s="1">
        <v>5019</v>
      </c>
      <c r="O22" s="1">
        <v>5495</v>
      </c>
    </row>
    <row r="23" spans="1:15" x14ac:dyDescent="0.3">
      <c r="A23" s="7" t="s">
        <v>15</v>
      </c>
      <c r="B23" s="7" t="s">
        <v>117</v>
      </c>
      <c r="C23" s="1">
        <v>108</v>
      </c>
      <c r="D23" s="1">
        <v>127</v>
      </c>
      <c r="E23" s="1">
        <v>155</v>
      </c>
      <c r="F23" s="1">
        <v>171</v>
      </c>
      <c r="G23" s="1">
        <v>185</v>
      </c>
      <c r="H23" s="1">
        <v>196</v>
      </c>
      <c r="I23" s="1">
        <v>207</v>
      </c>
      <c r="J23" s="1">
        <v>203</v>
      </c>
      <c r="K23" s="1">
        <v>195</v>
      </c>
      <c r="L23" s="1">
        <v>188</v>
      </c>
      <c r="M23" s="1">
        <v>213</v>
      </c>
      <c r="N23" s="1">
        <v>209</v>
      </c>
      <c r="O23" s="1">
        <v>216</v>
      </c>
    </row>
    <row r="24" spans="1:15" x14ac:dyDescent="0.3">
      <c r="A24" s="7" t="s">
        <v>15</v>
      </c>
      <c r="B24" s="7" t="s">
        <v>17</v>
      </c>
      <c r="C24" s="1">
        <v>9</v>
      </c>
      <c r="D24" s="1">
        <v>4</v>
      </c>
      <c r="E24" s="1">
        <v>5</v>
      </c>
      <c r="F24" s="1">
        <v>12</v>
      </c>
      <c r="G24" s="1">
        <v>13</v>
      </c>
      <c r="H24" s="1">
        <v>14</v>
      </c>
      <c r="I24" s="1">
        <v>20</v>
      </c>
      <c r="J24" s="1">
        <v>17</v>
      </c>
      <c r="K24" s="1">
        <v>19</v>
      </c>
      <c r="L24" s="1">
        <v>24</v>
      </c>
      <c r="M24" s="1">
        <v>26</v>
      </c>
      <c r="N24" s="1">
        <v>33</v>
      </c>
      <c r="O24" s="1">
        <v>36</v>
      </c>
    </row>
    <row r="25" spans="1:15" x14ac:dyDescent="0.3">
      <c r="A25" s="7" t="s">
        <v>15</v>
      </c>
      <c r="B25" s="7" t="s">
        <v>110</v>
      </c>
      <c r="C25" s="1">
        <v>455</v>
      </c>
      <c r="D25" s="1">
        <v>473</v>
      </c>
      <c r="E25" s="1">
        <v>519</v>
      </c>
      <c r="F25" s="1">
        <v>543</v>
      </c>
      <c r="G25" s="1">
        <v>543</v>
      </c>
      <c r="H25" s="1">
        <v>559</v>
      </c>
      <c r="I25" s="1">
        <v>637</v>
      </c>
      <c r="J25" s="1">
        <v>621</v>
      </c>
      <c r="K25" s="1">
        <v>605</v>
      </c>
      <c r="L25" s="1">
        <v>607</v>
      </c>
      <c r="M25" s="1">
        <v>656</v>
      </c>
      <c r="N25" s="1">
        <v>703</v>
      </c>
      <c r="O25" s="1">
        <v>764</v>
      </c>
    </row>
    <row r="26" spans="1:15" x14ac:dyDescent="0.3">
      <c r="A26" s="7" t="s">
        <v>15</v>
      </c>
      <c r="B26" s="7" t="s">
        <v>111</v>
      </c>
      <c r="C26" s="1">
        <v>1543</v>
      </c>
      <c r="D26" s="1">
        <v>1413</v>
      </c>
      <c r="E26" s="1">
        <v>1252</v>
      </c>
      <c r="F26" s="1">
        <v>1064</v>
      </c>
      <c r="G26" s="1">
        <v>928</v>
      </c>
      <c r="H26" s="1">
        <v>715</v>
      </c>
      <c r="I26" s="1">
        <v>580</v>
      </c>
      <c r="J26" s="1">
        <v>564</v>
      </c>
      <c r="K26" s="1">
        <v>528</v>
      </c>
      <c r="L26" s="1">
        <v>498</v>
      </c>
      <c r="M26" s="1">
        <v>172</v>
      </c>
      <c r="N26" s="1">
        <v>75</v>
      </c>
      <c r="O26" s="1">
        <v>45</v>
      </c>
    </row>
    <row r="27" spans="1:15" x14ac:dyDescent="0.3">
      <c r="A27" s="7" t="s">
        <v>16</v>
      </c>
      <c r="B27" s="7" t="s">
        <v>115</v>
      </c>
      <c r="C27" s="1">
        <v>9</v>
      </c>
      <c r="D27" s="1">
        <v>11</v>
      </c>
      <c r="E27" s="1">
        <v>12</v>
      </c>
      <c r="F27" s="1">
        <v>13</v>
      </c>
      <c r="G27" s="1">
        <v>20</v>
      </c>
      <c r="H27" s="1">
        <v>22</v>
      </c>
      <c r="I27" s="1">
        <v>29</v>
      </c>
      <c r="J27" s="1">
        <v>33</v>
      </c>
      <c r="K27" s="1">
        <v>37</v>
      </c>
      <c r="L27" s="1">
        <v>42</v>
      </c>
      <c r="M27" s="1">
        <v>63</v>
      </c>
      <c r="N27" s="1">
        <v>90</v>
      </c>
      <c r="O27" s="1">
        <v>102</v>
      </c>
    </row>
    <row r="28" spans="1:15" x14ac:dyDescent="0.3">
      <c r="A28" s="7" t="s">
        <v>16</v>
      </c>
      <c r="B28" s="7" t="s">
        <v>116</v>
      </c>
      <c r="C28" s="1">
        <v>1506</v>
      </c>
      <c r="D28" s="1">
        <v>1573</v>
      </c>
      <c r="E28" s="1">
        <v>1615</v>
      </c>
      <c r="F28" s="1">
        <v>1648</v>
      </c>
      <c r="G28" s="1">
        <v>1674</v>
      </c>
      <c r="H28" s="1">
        <v>1767</v>
      </c>
      <c r="I28" s="1">
        <v>1894</v>
      </c>
      <c r="J28" s="1">
        <v>1985</v>
      </c>
      <c r="K28" s="1">
        <v>2143</v>
      </c>
      <c r="L28" s="1">
        <v>2356</v>
      </c>
      <c r="M28" s="1">
        <v>2568</v>
      </c>
      <c r="N28" s="1">
        <v>2785</v>
      </c>
      <c r="O28" s="1">
        <v>2820</v>
      </c>
    </row>
    <row r="29" spans="1:15" x14ac:dyDescent="0.3">
      <c r="A29" s="7" t="s">
        <v>16</v>
      </c>
      <c r="B29" s="7" t="s">
        <v>117</v>
      </c>
      <c r="C29" s="1">
        <v>34</v>
      </c>
      <c r="D29" s="1">
        <v>36</v>
      </c>
      <c r="E29" s="1">
        <v>38</v>
      </c>
      <c r="F29" s="1">
        <v>33</v>
      </c>
      <c r="G29" s="1">
        <v>34</v>
      </c>
      <c r="H29" s="1">
        <v>39</v>
      </c>
      <c r="I29" s="1">
        <v>42</v>
      </c>
      <c r="J29" s="1">
        <v>48</v>
      </c>
      <c r="K29" s="1">
        <v>45</v>
      </c>
      <c r="L29" s="1">
        <v>55</v>
      </c>
      <c r="M29" s="1">
        <v>69</v>
      </c>
      <c r="N29" s="1">
        <v>73</v>
      </c>
      <c r="O29" s="1">
        <v>76</v>
      </c>
    </row>
    <row r="30" spans="1:15" x14ac:dyDescent="0.3">
      <c r="A30" s="7" t="s">
        <v>16</v>
      </c>
      <c r="B30" s="7" t="s">
        <v>17</v>
      </c>
      <c r="C30" s="1">
        <v>1</v>
      </c>
      <c r="D30" s="1">
        <v>4</v>
      </c>
      <c r="E30" s="1">
        <v>6</v>
      </c>
      <c r="F30" s="1">
        <v>7</v>
      </c>
      <c r="G30" s="1">
        <v>6</v>
      </c>
      <c r="H30" s="1">
        <v>5</v>
      </c>
      <c r="I30" s="1">
        <v>6</v>
      </c>
      <c r="J30" s="1">
        <v>8</v>
      </c>
      <c r="K30" s="1">
        <v>7</v>
      </c>
      <c r="L30" s="1">
        <v>9</v>
      </c>
      <c r="M30" s="1">
        <v>10</v>
      </c>
      <c r="N30" s="1">
        <v>12</v>
      </c>
      <c r="O30" s="1">
        <v>14</v>
      </c>
    </row>
    <row r="31" spans="1:15" x14ac:dyDescent="0.3">
      <c r="A31" s="7" t="s">
        <v>16</v>
      </c>
      <c r="B31" s="7" t="s">
        <v>110</v>
      </c>
      <c r="C31" s="1">
        <v>223</v>
      </c>
      <c r="D31" s="1">
        <v>226</v>
      </c>
      <c r="E31" s="1">
        <v>236</v>
      </c>
      <c r="F31" s="1">
        <v>244</v>
      </c>
      <c r="G31" s="1">
        <v>248</v>
      </c>
      <c r="H31" s="1">
        <v>262</v>
      </c>
      <c r="I31" s="1">
        <v>271</v>
      </c>
      <c r="J31" s="1">
        <v>286</v>
      </c>
      <c r="K31" s="1">
        <v>292</v>
      </c>
      <c r="L31" s="1">
        <v>287</v>
      </c>
      <c r="M31" s="1">
        <v>342</v>
      </c>
      <c r="N31" s="1">
        <v>346</v>
      </c>
      <c r="O31" s="1">
        <v>333</v>
      </c>
    </row>
    <row r="32" spans="1:15" x14ac:dyDescent="0.3">
      <c r="A32" s="7" t="s">
        <v>16</v>
      </c>
      <c r="B32" s="7" t="s">
        <v>111</v>
      </c>
      <c r="C32" s="1">
        <v>676</v>
      </c>
      <c r="D32" s="1">
        <v>636</v>
      </c>
      <c r="E32" s="1">
        <v>547</v>
      </c>
      <c r="F32" s="1">
        <v>456</v>
      </c>
      <c r="G32" s="1">
        <v>394</v>
      </c>
      <c r="H32" s="1">
        <v>321</v>
      </c>
      <c r="I32" s="1">
        <v>270</v>
      </c>
      <c r="J32" s="1">
        <v>276</v>
      </c>
      <c r="K32" s="1">
        <v>280</v>
      </c>
      <c r="L32" s="1">
        <v>268</v>
      </c>
      <c r="M32" s="1">
        <v>83</v>
      </c>
      <c r="N32" s="1">
        <v>42</v>
      </c>
      <c r="O32" s="1">
        <v>20</v>
      </c>
    </row>
    <row r="33" spans="1:15" x14ac:dyDescent="0.3">
      <c r="A33" s="7" t="s">
        <v>17</v>
      </c>
      <c r="B33" s="7" t="s">
        <v>115</v>
      </c>
      <c r="C33" s="1">
        <v>0</v>
      </c>
      <c r="D33" s="1">
        <v>0</v>
      </c>
      <c r="E33" s="1">
        <v>0</v>
      </c>
      <c r="F33" s="1">
        <v>1</v>
      </c>
      <c r="G33" s="1">
        <v>3</v>
      </c>
      <c r="H33" s="1">
        <v>1</v>
      </c>
      <c r="I33" s="1">
        <v>0</v>
      </c>
      <c r="J33" s="1">
        <v>3</v>
      </c>
      <c r="K33" s="1">
        <v>3</v>
      </c>
      <c r="L33" s="1">
        <v>3</v>
      </c>
      <c r="M33" s="1">
        <v>4</v>
      </c>
      <c r="N33" s="1">
        <v>2</v>
      </c>
      <c r="O33" s="1">
        <v>4</v>
      </c>
    </row>
    <row r="34" spans="1:15" x14ac:dyDescent="0.3">
      <c r="A34" s="7" t="s">
        <v>17</v>
      </c>
      <c r="B34" s="7" t="s">
        <v>116</v>
      </c>
      <c r="C34" s="1">
        <v>51</v>
      </c>
      <c r="D34" s="1">
        <v>39</v>
      </c>
      <c r="E34" s="1">
        <v>48</v>
      </c>
      <c r="F34" s="1">
        <v>45</v>
      </c>
      <c r="G34" s="1">
        <v>43</v>
      </c>
      <c r="H34" s="1">
        <v>46</v>
      </c>
      <c r="I34" s="1">
        <v>60</v>
      </c>
      <c r="J34" s="1">
        <v>64</v>
      </c>
      <c r="K34" s="1">
        <v>73</v>
      </c>
      <c r="L34" s="1">
        <v>73</v>
      </c>
      <c r="M34" s="1">
        <v>82</v>
      </c>
      <c r="N34" s="1">
        <v>86</v>
      </c>
      <c r="O34" s="1">
        <v>125</v>
      </c>
    </row>
    <row r="35" spans="1:15" x14ac:dyDescent="0.3">
      <c r="A35" s="7" t="s">
        <v>17</v>
      </c>
      <c r="B35" s="7" t="s">
        <v>117</v>
      </c>
      <c r="C35" s="1">
        <v>2</v>
      </c>
      <c r="D35" s="1">
        <v>1</v>
      </c>
      <c r="E35" s="1">
        <v>2</v>
      </c>
      <c r="F35" s="1">
        <v>1</v>
      </c>
      <c r="G35" s="1">
        <v>3</v>
      </c>
      <c r="H35" s="1">
        <v>2</v>
      </c>
      <c r="I35" s="1">
        <v>1</v>
      </c>
      <c r="J35" s="1">
        <v>3</v>
      </c>
      <c r="K35" s="1">
        <v>3</v>
      </c>
      <c r="L35" s="1">
        <v>2</v>
      </c>
      <c r="M35" s="1">
        <v>3</v>
      </c>
      <c r="N35" s="1">
        <v>3</v>
      </c>
      <c r="O35" s="1">
        <v>3</v>
      </c>
    </row>
    <row r="36" spans="1:15" x14ac:dyDescent="0.3">
      <c r="A36" s="7" t="s">
        <v>17</v>
      </c>
      <c r="B36" s="7" t="s">
        <v>17</v>
      </c>
      <c r="C36" s="1">
        <v>0</v>
      </c>
      <c r="D36" s="1">
        <v>0</v>
      </c>
      <c r="E36" s="1">
        <v>0</v>
      </c>
      <c r="F36" s="1">
        <v>1</v>
      </c>
      <c r="G36" s="1">
        <v>1</v>
      </c>
      <c r="H36" s="1">
        <v>0</v>
      </c>
      <c r="I36" s="1">
        <v>0</v>
      </c>
      <c r="J36" s="1">
        <v>0</v>
      </c>
      <c r="K36" s="1">
        <v>0</v>
      </c>
      <c r="L36" s="1">
        <v>0</v>
      </c>
      <c r="M36" s="1">
        <v>0</v>
      </c>
      <c r="N36" s="1">
        <v>2</v>
      </c>
      <c r="O36" s="1">
        <v>3</v>
      </c>
    </row>
    <row r="37" spans="1:15" x14ac:dyDescent="0.3">
      <c r="A37" s="7" t="s">
        <v>17</v>
      </c>
      <c r="B37" s="7" t="s">
        <v>110</v>
      </c>
      <c r="C37" s="1">
        <v>13</v>
      </c>
      <c r="D37" s="1">
        <v>15</v>
      </c>
      <c r="E37" s="1">
        <v>8</v>
      </c>
      <c r="F37" s="1">
        <v>6</v>
      </c>
      <c r="G37" s="1">
        <v>13</v>
      </c>
      <c r="H37" s="1">
        <v>16</v>
      </c>
      <c r="I37" s="1">
        <v>13</v>
      </c>
      <c r="J37" s="1">
        <v>7</v>
      </c>
      <c r="K37" s="1">
        <v>9</v>
      </c>
      <c r="L37" s="1">
        <v>15</v>
      </c>
      <c r="M37" s="1">
        <v>10</v>
      </c>
      <c r="N37" s="1">
        <v>9</v>
      </c>
      <c r="O37" s="1">
        <v>9</v>
      </c>
    </row>
    <row r="38" spans="1:15" x14ac:dyDescent="0.3">
      <c r="A38" s="7" t="s">
        <v>17</v>
      </c>
      <c r="B38" s="7" t="s">
        <v>111</v>
      </c>
      <c r="C38" s="1">
        <v>26</v>
      </c>
      <c r="D38" s="1">
        <v>16</v>
      </c>
      <c r="E38" s="1">
        <v>15</v>
      </c>
      <c r="F38" s="1">
        <v>10</v>
      </c>
      <c r="G38" s="1">
        <v>9</v>
      </c>
      <c r="H38" s="1">
        <v>6</v>
      </c>
      <c r="I38" s="1">
        <v>3</v>
      </c>
      <c r="J38" s="1">
        <v>1</v>
      </c>
      <c r="K38" s="1">
        <v>0</v>
      </c>
      <c r="L38" s="1">
        <v>2</v>
      </c>
      <c r="M38" s="1">
        <v>1</v>
      </c>
      <c r="N38" s="1">
        <v>3</v>
      </c>
      <c r="O38" s="1">
        <v>1</v>
      </c>
    </row>
    <row r="39" spans="1:15" x14ac:dyDescent="0.3">
      <c r="A39" s="10" t="s">
        <v>18</v>
      </c>
      <c r="B39" s="10" t="s">
        <v>18</v>
      </c>
      <c r="C39" s="5">
        <v>59416</v>
      </c>
      <c r="D39" s="5">
        <v>58351</v>
      </c>
      <c r="E39" s="5">
        <v>58842</v>
      </c>
      <c r="F39" s="5">
        <v>59215</v>
      </c>
      <c r="G39" s="5">
        <v>59650</v>
      </c>
      <c r="H39" s="5">
        <v>59851</v>
      </c>
      <c r="I39" s="5">
        <v>62200</v>
      </c>
      <c r="J39" s="5">
        <v>64342</v>
      </c>
      <c r="K39" s="5">
        <v>66621</v>
      </c>
      <c r="L39" s="5">
        <v>69962</v>
      </c>
      <c r="M39" s="5">
        <v>72534</v>
      </c>
      <c r="N39" s="5">
        <v>75600</v>
      </c>
      <c r="O39" s="5">
        <v>79171</v>
      </c>
    </row>
    <row r="40" spans="1:15" x14ac:dyDescent="0.3">
      <c r="A40" s="15"/>
      <c r="B40" s="15"/>
    </row>
    <row r="41" spans="1:15" x14ac:dyDescent="0.3">
      <c r="A41" s="15"/>
      <c r="B41" s="15"/>
    </row>
    <row r="42" spans="1:15" x14ac:dyDescent="0.3">
      <c r="A42" s="15"/>
      <c r="B42" s="15"/>
      <c r="C42" s="18" t="s">
        <v>37</v>
      </c>
      <c r="D42" s="19"/>
      <c r="E42" s="19"/>
      <c r="F42" s="19"/>
      <c r="G42" s="19"/>
      <c r="H42" s="19"/>
      <c r="I42" s="19"/>
      <c r="J42" s="19"/>
      <c r="K42" s="19"/>
      <c r="L42" s="19"/>
      <c r="M42" s="19"/>
      <c r="N42" s="19"/>
      <c r="O42" s="19"/>
    </row>
    <row r="43" spans="1:15" x14ac:dyDescent="0.3">
      <c r="A43" s="9" t="s">
        <v>41</v>
      </c>
      <c r="B43" s="9" t="s">
        <v>41</v>
      </c>
      <c r="C43" s="4" t="s">
        <v>0</v>
      </c>
      <c r="D43" s="4" t="s">
        <v>1</v>
      </c>
      <c r="E43" s="4" t="s">
        <v>2</v>
      </c>
      <c r="F43" s="4" t="s">
        <v>3</v>
      </c>
      <c r="G43" s="4" t="s">
        <v>4</v>
      </c>
      <c r="H43" s="4" t="s">
        <v>5</v>
      </c>
      <c r="I43" s="4" t="s">
        <v>6</v>
      </c>
      <c r="J43" s="4" t="s">
        <v>7</v>
      </c>
      <c r="K43" s="4" t="s">
        <v>8</v>
      </c>
      <c r="L43" s="4" t="s">
        <v>9</v>
      </c>
      <c r="M43" s="4" t="s">
        <v>10</v>
      </c>
      <c r="N43" s="4" t="s">
        <v>11</v>
      </c>
      <c r="O43" s="4" t="s">
        <v>12</v>
      </c>
    </row>
    <row r="44" spans="1:15" x14ac:dyDescent="0.3">
      <c r="A44" s="8" t="s">
        <v>13</v>
      </c>
      <c r="B44" s="8" t="s">
        <v>115</v>
      </c>
      <c r="C44" s="2">
        <v>4.3690981939718499E-3</v>
      </c>
      <c r="D44" s="2">
        <v>4.6520244540046501E-3</v>
      </c>
      <c r="E44" s="2">
        <v>4.8364385853927301E-3</v>
      </c>
      <c r="F44" s="2">
        <v>5.8388556651042499E-3</v>
      </c>
      <c r="G44" s="2">
        <v>6.7242071457246097E-3</v>
      </c>
      <c r="H44" s="2">
        <v>7.3519100943528499E-3</v>
      </c>
      <c r="I44" s="2">
        <v>8.1210282796091195E-3</v>
      </c>
      <c r="J44" s="2">
        <v>9.7384529771841997E-3</v>
      </c>
      <c r="K44" s="2">
        <v>1.18766545038277E-2</v>
      </c>
      <c r="L44" s="2">
        <v>1.34336469549268E-2</v>
      </c>
      <c r="M44" s="2">
        <v>1.62962477684786E-2</v>
      </c>
      <c r="N44" s="2">
        <v>1.8279250706953899E-2</v>
      </c>
      <c r="O44" s="2">
        <v>2.0666606720019201E-2</v>
      </c>
    </row>
    <row r="45" spans="1:15" x14ac:dyDescent="0.3">
      <c r="A45" s="8" t="s">
        <v>13</v>
      </c>
      <c r="B45" s="8" t="s">
        <v>116</v>
      </c>
      <c r="C45" s="2">
        <v>0.59361346568143802</v>
      </c>
      <c r="D45" s="2">
        <v>0.61849282641361802</v>
      </c>
      <c r="E45" s="2">
        <v>0.64081790910760605</v>
      </c>
      <c r="F45" s="2">
        <v>0.659528042670115</v>
      </c>
      <c r="G45" s="2">
        <v>0.68386190285026105</v>
      </c>
      <c r="H45" s="2">
        <v>0.71630040665878703</v>
      </c>
      <c r="I45" s="2">
        <v>0.74051106802081101</v>
      </c>
      <c r="J45" s="2">
        <v>0.74889630866258605</v>
      </c>
      <c r="K45" s="2">
        <v>0.75942620018602003</v>
      </c>
      <c r="L45" s="2">
        <v>0.77196766414184304</v>
      </c>
      <c r="M45" s="2">
        <v>0.82450824639271503</v>
      </c>
      <c r="N45" s="2">
        <v>0.83728342212570495</v>
      </c>
      <c r="O45" s="2">
        <v>0.84398884992356804</v>
      </c>
    </row>
    <row r="46" spans="1:15" x14ac:dyDescent="0.3">
      <c r="A46" s="8" t="s">
        <v>13</v>
      </c>
      <c r="B46" s="8" t="s">
        <v>117</v>
      </c>
      <c r="C46" s="2">
        <v>1.6429419936778902E-2</v>
      </c>
      <c r="D46" s="2">
        <v>1.68790267800169E-2</v>
      </c>
      <c r="E46" s="2">
        <v>1.8692733097973601E-2</v>
      </c>
      <c r="F46" s="2">
        <v>1.9456117666074E-2</v>
      </c>
      <c r="G46" s="2">
        <v>2.0032115616218399E-2</v>
      </c>
      <c r="H46" s="2">
        <v>2.0493198982351399E-2</v>
      </c>
      <c r="I46" s="2">
        <v>2.1156910553496999E-2</v>
      </c>
      <c r="J46" s="2">
        <v>2.14987942867743E-2</v>
      </c>
      <c r="K46" s="2">
        <v>2.21792945553409E-2</v>
      </c>
      <c r="L46" s="2">
        <v>2.1415712781495198E-2</v>
      </c>
      <c r="M46" s="2">
        <v>2.16518990451545E-2</v>
      </c>
      <c r="N46" s="2">
        <v>2.1153936288218499E-2</v>
      </c>
      <c r="O46" s="2">
        <v>2.1191139885501899E-2</v>
      </c>
    </row>
    <row r="47" spans="1:15" x14ac:dyDescent="0.3">
      <c r="A47" s="8" t="s">
        <v>13</v>
      </c>
      <c r="B47" s="8" t="s">
        <v>17</v>
      </c>
      <c r="C47" s="2">
        <v>2.0738115851571498E-3</v>
      </c>
      <c r="D47" s="2">
        <v>2.3877647640023901E-3</v>
      </c>
      <c r="E47" s="2">
        <v>2.3876089219027402E-3</v>
      </c>
      <c r="F47" s="2">
        <v>2.22240181024729E-3</v>
      </c>
      <c r="G47" s="2">
        <v>2.0875150541951001E-3</v>
      </c>
      <c r="H47" s="2">
        <v>2.02327770989002E-3</v>
      </c>
      <c r="I47" s="2">
        <v>2.0158580835909199E-3</v>
      </c>
      <c r="J47" s="2">
        <v>2.1888332405861602E-3</v>
      </c>
      <c r="K47" s="2">
        <v>2.4683408456750398E-3</v>
      </c>
      <c r="L47" s="2">
        <v>2.5474678169899101E-3</v>
      </c>
      <c r="M47" s="2">
        <v>3.1446025844702498E-3</v>
      </c>
      <c r="N47" s="2">
        <v>3.6558501413907901E-3</v>
      </c>
      <c r="O47" s="2">
        <v>3.9115187483140003E-3</v>
      </c>
    </row>
    <row r="48" spans="1:15" x14ac:dyDescent="0.3">
      <c r="A48" s="8" t="s">
        <v>13</v>
      </c>
      <c r="B48" s="8" t="s">
        <v>110</v>
      </c>
      <c r="C48" s="2">
        <v>9.3402057704310704E-2</v>
      </c>
      <c r="D48" s="2">
        <v>9.7733681892097704E-2</v>
      </c>
      <c r="E48" s="2">
        <v>0.102810032038855</v>
      </c>
      <c r="F48" s="2">
        <v>0.107463229351867</v>
      </c>
      <c r="G48" s="2">
        <v>0.107527097551184</v>
      </c>
      <c r="H48" s="2">
        <v>0.10741401069733</v>
      </c>
      <c r="I48" s="2">
        <v>0.106226121681034</v>
      </c>
      <c r="J48" s="2">
        <v>0.10261547022815801</v>
      </c>
      <c r="K48" s="2">
        <v>0.10098733633827001</v>
      </c>
      <c r="L48" s="2">
        <v>9.7822764172412605E-2</v>
      </c>
      <c r="M48" s="2">
        <v>0.10601569025664501</v>
      </c>
      <c r="N48" s="2">
        <v>0.107207024231725</v>
      </c>
      <c r="O48" s="2">
        <v>0.10372268680874</v>
      </c>
    </row>
    <row r="49" spans="1:15" x14ac:dyDescent="0.3">
      <c r="A49" s="8" t="s">
        <v>13</v>
      </c>
      <c r="B49" s="8" t="s">
        <v>111</v>
      </c>
      <c r="C49" s="2">
        <v>0.29011214689834303</v>
      </c>
      <c r="D49" s="2">
        <v>0.25985467569625997</v>
      </c>
      <c r="E49" s="2">
        <v>0.230455278248271</v>
      </c>
      <c r="F49" s="2">
        <v>0.20549135283659301</v>
      </c>
      <c r="G49" s="2">
        <v>0.179767161782417</v>
      </c>
      <c r="H49" s="2">
        <v>0.14641719585728899</v>
      </c>
      <c r="I49" s="2">
        <v>0.12196901338145801</v>
      </c>
      <c r="J49" s="2">
        <v>0.115062140604712</v>
      </c>
      <c r="K49" s="2">
        <v>0.103062173570866</v>
      </c>
      <c r="L49" s="2">
        <v>9.2812744132332495E-2</v>
      </c>
      <c r="M49" s="2">
        <v>2.83833139525362E-2</v>
      </c>
      <c r="N49" s="2">
        <v>1.2420516506007199E-2</v>
      </c>
      <c r="O49" s="2">
        <v>6.51919791385667E-3</v>
      </c>
    </row>
    <row r="50" spans="1:15" x14ac:dyDescent="0.3">
      <c r="A50" s="8" t="s">
        <v>14</v>
      </c>
      <c r="B50" s="8" t="s">
        <v>115</v>
      </c>
      <c r="C50" s="2">
        <v>3.4582132564841498E-3</v>
      </c>
      <c r="D50" s="2">
        <v>2.9498525073746299E-3</v>
      </c>
      <c r="E50" s="2">
        <v>2.9052876234747201E-3</v>
      </c>
      <c r="F50" s="2">
        <v>4.1128084606345504E-3</v>
      </c>
      <c r="G50" s="2">
        <v>4.6189376443417996E-3</v>
      </c>
      <c r="H50" s="2">
        <v>4.5197740112994404E-3</v>
      </c>
      <c r="I50" s="2">
        <v>3.3670033670033699E-3</v>
      </c>
      <c r="J50" s="2">
        <v>4.7872340425531897E-3</v>
      </c>
      <c r="K50" s="2">
        <v>3.6822724881641201E-3</v>
      </c>
      <c r="L50" s="2">
        <v>5.2301255230125503E-3</v>
      </c>
      <c r="M50" s="2">
        <v>8.3073727933540998E-3</v>
      </c>
      <c r="N50" s="2">
        <v>8.9709762532981501E-3</v>
      </c>
      <c r="O50" s="2">
        <v>1.1225444340505099E-2</v>
      </c>
    </row>
    <row r="51" spans="1:15" x14ac:dyDescent="0.3">
      <c r="A51" s="8" t="s">
        <v>14</v>
      </c>
      <c r="B51" s="8" t="s">
        <v>116</v>
      </c>
      <c r="C51" s="2">
        <v>0.69048991354466904</v>
      </c>
      <c r="D51" s="2">
        <v>0.71445427728613597</v>
      </c>
      <c r="E51" s="2">
        <v>0.74142940151074999</v>
      </c>
      <c r="F51" s="2">
        <v>0.77320799059929501</v>
      </c>
      <c r="G51" s="2">
        <v>0.784064665127021</v>
      </c>
      <c r="H51" s="2">
        <v>0.80395480225988702</v>
      </c>
      <c r="I51" s="2">
        <v>0.82267115600448903</v>
      </c>
      <c r="J51" s="2">
        <v>0.83563829787234001</v>
      </c>
      <c r="K51" s="2">
        <v>0.83745397159389801</v>
      </c>
      <c r="L51" s="2">
        <v>0.83943514644351502</v>
      </c>
      <c r="M51" s="2">
        <v>0.87331256490135001</v>
      </c>
      <c r="N51" s="2">
        <v>0.88126649076517105</v>
      </c>
      <c r="O51" s="2">
        <v>0.87464920486435904</v>
      </c>
    </row>
    <row r="52" spans="1:15" x14ac:dyDescent="0.3">
      <c r="A52" s="8" t="s">
        <v>14</v>
      </c>
      <c r="B52" s="8" t="s">
        <v>117</v>
      </c>
      <c r="C52" s="2">
        <v>2.3054755043227699E-2</v>
      </c>
      <c r="D52" s="2">
        <v>2.6548672566371698E-2</v>
      </c>
      <c r="E52" s="2">
        <v>3.0796048808832101E-2</v>
      </c>
      <c r="F52" s="2">
        <v>2.8202115158636899E-2</v>
      </c>
      <c r="G52" s="2">
        <v>2.9445727482678999E-2</v>
      </c>
      <c r="H52" s="2">
        <v>3.3333333333333298E-2</v>
      </c>
      <c r="I52" s="2">
        <v>2.8058361391694701E-2</v>
      </c>
      <c r="J52" s="2">
        <v>2.8191489361702099E-2</v>
      </c>
      <c r="K52" s="2">
        <v>2.9458179905312999E-2</v>
      </c>
      <c r="L52" s="2">
        <v>3.2949790794979103E-2</v>
      </c>
      <c r="M52" s="2">
        <v>3.01142263759086E-2</v>
      </c>
      <c r="N52" s="2">
        <v>3.4300791556728202E-2</v>
      </c>
      <c r="O52" s="2">
        <v>3.27408793264733E-2</v>
      </c>
    </row>
    <row r="53" spans="1:15" x14ac:dyDescent="0.3">
      <c r="A53" s="8" t="s">
        <v>14</v>
      </c>
      <c r="B53" s="8" t="s">
        <v>17</v>
      </c>
      <c r="C53" s="2">
        <v>0</v>
      </c>
      <c r="D53" s="2">
        <v>0</v>
      </c>
      <c r="E53" s="2">
        <v>5.8105752469494499E-4</v>
      </c>
      <c r="F53" s="2">
        <v>1.1750881316098701E-3</v>
      </c>
      <c r="G53" s="2">
        <v>2.3094688221708998E-3</v>
      </c>
      <c r="H53" s="2">
        <v>2.2598870056497202E-3</v>
      </c>
      <c r="I53" s="2">
        <v>2.2446689113355799E-3</v>
      </c>
      <c r="J53" s="2">
        <v>2.6595744680851098E-3</v>
      </c>
      <c r="K53" s="2">
        <v>4.2083114150447097E-3</v>
      </c>
      <c r="L53" s="2">
        <v>4.1841004184100397E-3</v>
      </c>
      <c r="M53" s="2">
        <v>4.1536863966770499E-3</v>
      </c>
      <c r="N53" s="2">
        <v>5.2770448548812698E-3</v>
      </c>
      <c r="O53" s="2">
        <v>5.1449953227315198E-3</v>
      </c>
    </row>
    <row r="54" spans="1:15" x14ac:dyDescent="0.3">
      <c r="A54" s="8" t="s">
        <v>14</v>
      </c>
      <c r="B54" s="8" t="s">
        <v>110</v>
      </c>
      <c r="C54" s="2">
        <v>6.9164265129683003E-2</v>
      </c>
      <c r="D54" s="2">
        <v>6.0766961651917403E-2</v>
      </c>
      <c r="E54" s="2">
        <v>6.4497385241138905E-2</v>
      </c>
      <c r="F54" s="2">
        <v>6.8155111633372498E-2</v>
      </c>
      <c r="G54" s="2">
        <v>6.5819861431870699E-2</v>
      </c>
      <c r="H54" s="2">
        <v>6.4406779661016905E-2</v>
      </c>
      <c r="I54" s="2">
        <v>6.9584736251402907E-2</v>
      </c>
      <c r="J54" s="2">
        <v>6.4361702127659598E-2</v>
      </c>
      <c r="K54" s="2">
        <v>6.5754865860073605E-2</v>
      </c>
      <c r="L54" s="2">
        <v>6.2761506276150597E-2</v>
      </c>
      <c r="M54" s="2">
        <v>6.2824506749740397E-2</v>
      </c>
      <c r="N54" s="2">
        <v>5.9102902374670203E-2</v>
      </c>
      <c r="O54" s="2">
        <v>6.9223573433115096E-2</v>
      </c>
    </row>
    <row r="55" spans="1:15" x14ac:dyDescent="0.3">
      <c r="A55" s="8" t="s">
        <v>14</v>
      </c>
      <c r="B55" s="8" t="s">
        <v>111</v>
      </c>
      <c r="C55" s="2">
        <v>0.21383285302593699</v>
      </c>
      <c r="D55" s="2">
        <v>0.19528023598820099</v>
      </c>
      <c r="E55" s="2">
        <v>0.15979081929111</v>
      </c>
      <c r="F55" s="2">
        <v>0.12514688601645099</v>
      </c>
      <c r="G55" s="2">
        <v>0.113741339491917</v>
      </c>
      <c r="H55" s="2">
        <v>9.1525423728813601E-2</v>
      </c>
      <c r="I55" s="2">
        <v>7.4074074074074098E-2</v>
      </c>
      <c r="J55" s="2">
        <v>6.4361702127659598E-2</v>
      </c>
      <c r="K55" s="2">
        <v>5.9442398737506598E-2</v>
      </c>
      <c r="L55" s="2">
        <v>5.5439330543933102E-2</v>
      </c>
      <c r="M55" s="2">
        <v>2.12876427829699E-2</v>
      </c>
      <c r="N55" s="2">
        <v>1.10817941952507E-2</v>
      </c>
      <c r="O55" s="2">
        <v>7.0159027128157197E-3</v>
      </c>
    </row>
    <row r="56" spans="1:15" x14ac:dyDescent="0.3">
      <c r="A56" s="8" t="s">
        <v>15</v>
      </c>
      <c r="B56" s="8" t="s">
        <v>115</v>
      </c>
      <c r="C56" s="2">
        <v>6.02959985382788E-3</v>
      </c>
      <c r="D56" s="2">
        <v>5.98042769119246E-3</v>
      </c>
      <c r="E56" s="2">
        <v>7.51207297442318E-3</v>
      </c>
      <c r="F56" s="2">
        <v>8.8256484149855895E-3</v>
      </c>
      <c r="G56" s="2">
        <v>8.6725663716814196E-3</v>
      </c>
      <c r="H56" s="2">
        <v>9.86784140969163E-3</v>
      </c>
      <c r="I56" s="2">
        <v>1.3061650992685501E-2</v>
      </c>
      <c r="J56" s="2">
        <v>1.5244946899623199E-2</v>
      </c>
      <c r="K56" s="2">
        <v>1.8749999999999999E-2</v>
      </c>
      <c r="L56" s="2">
        <v>2.3282694848084502E-2</v>
      </c>
      <c r="M56" s="2">
        <v>2.6282457251425001E-2</v>
      </c>
      <c r="N56" s="2">
        <v>3.2986389111288997E-2</v>
      </c>
      <c r="O56" s="2">
        <v>3.5456819184934499E-2</v>
      </c>
    </row>
    <row r="57" spans="1:15" x14ac:dyDescent="0.3">
      <c r="A57" s="8" t="s">
        <v>15</v>
      </c>
      <c r="B57" s="8" t="s">
        <v>116</v>
      </c>
      <c r="C57" s="2">
        <v>0.60752786405993098</v>
      </c>
      <c r="D57" s="2">
        <v>0.62848858281986197</v>
      </c>
      <c r="E57" s="2">
        <v>0.647111429082454</v>
      </c>
      <c r="F57" s="2">
        <v>0.66876801152737797</v>
      </c>
      <c r="G57" s="2">
        <v>0.69592920353982302</v>
      </c>
      <c r="H57" s="2">
        <v>0.72863436123348002</v>
      </c>
      <c r="I57" s="2">
        <v>0.73545802856147702</v>
      </c>
      <c r="J57" s="2">
        <v>0.744090441932169</v>
      </c>
      <c r="K57" s="2">
        <v>0.75371621621621598</v>
      </c>
      <c r="L57" s="2">
        <v>0.75924702774108299</v>
      </c>
      <c r="M57" s="2">
        <v>0.80478150728309095</v>
      </c>
      <c r="N57" s="2">
        <v>0.80368294635708604</v>
      </c>
      <c r="O57" s="2">
        <v>0.80844490216271903</v>
      </c>
    </row>
    <row r="58" spans="1:15" x14ac:dyDescent="0.3">
      <c r="A58" s="8" t="s">
        <v>15</v>
      </c>
      <c r="B58" s="8" t="s">
        <v>117</v>
      </c>
      <c r="C58" s="2">
        <v>1.9733235885254899E-2</v>
      </c>
      <c r="D58" s="2">
        <v>2.30155853570134E-2</v>
      </c>
      <c r="E58" s="2">
        <v>2.77231264532284E-2</v>
      </c>
      <c r="F58" s="2">
        <v>3.0799711815562E-2</v>
      </c>
      <c r="G58" s="2">
        <v>3.27433628318584E-2</v>
      </c>
      <c r="H58" s="2">
        <v>3.4537444933920698E-2</v>
      </c>
      <c r="I58" s="2">
        <v>3.6050156739811899E-2</v>
      </c>
      <c r="J58" s="2">
        <v>3.47721822541966E-2</v>
      </c>
      <c r="K58" s="2">
        <v>3.29391891891892E-2</v>
      </c>
      <c r="L58" s="2">
        <v>3.1043593130779399E-2</v>
      </c>
      <c r="M58" s="2">
        <v>3.3723875870804297E-2</v>
      </c>
      <c r="N58" s="2">
        <v>3.3466773418735003E-2</v>
      </c>
      <c r="O58" s="2">
        <v>3.1778725908489E-2</v>
      </c>
    </row>
    <row r="59" spans="1:15" x14ac:dyDescent="0.3">
      <c r="A59" s="8" t="s">
        <v>15</v>
      </c>
      <c r="B59" s="8" t="s">
        <v>17</v>
      </c>
      <c r="C59" s="2">
        <v>1.6444363237712401E-3</v>
      </c>
      <c r="D59" s="2">
        <v>7.2490032620514699E-4</v>
      </c>
      <c r="E59" s="2">
        <v>8.9429440171704495E-4</v>
      </c>
      <c r="F59" s="2">
        <v>2.1613832853025899E-3</v>
      </c>
      <c r="G59" s="2">
        <v>2.30088495575221E-3</v>
      </c>
      <c r="H59" s="2">
        <v>2.4669603524229101E-3</v>
      </c>
      <c r="I59" s="2">
        <v>3.48310693138279E-3</v>
      </c>
      <c r="J59" s="2">
        <v>2.9119561493662202E-3</v>
      </c>
      <c r="K59" s="2">
        <v>3.2094594594594601E-3</v>
      </c>
      <c r="L59" s="2">
        <v>3.9630118890356704E-3</v>
      </c>
      <c r="M59" s="2">
        <v>4.1165294490183701E-3</v>
      </c>
      <c r="N59" s="2">
        <v>5.2842273819055201E-3</v>
      </c>
      <c r="O59" s="2">
        <v>5.2964543180815098E-3</v>
      </c>
    </row>
    <row r="60" spans="1:15" x14ac:dyDescent="0.3">
      <c r="A60" s="8" t="s">
        <v>15</v>
      </c>
      <c r="B60" s="8" t="s">
        <v>110</v>
      </c>
      <c r="C60" s="2">
        <v>8.3135391923990498E-2</v>
      </c>
      <c r="D60" s="2">
        <v>8.5719463573758606E-2</v>
      </c>
      <c r="E60" s="2">
        <v>9.2827758898229307E-2</v>
      </c>
      <c r="F60" s="2">
        <v>9.78025936599424E-2</v>
      </c>
      <c r="G60" s="2">
        <v>9.6106194690265503E-2</v>
      </c>
      <c r="H60" s="2">
        <v>9.8502202643171805E-2</v>
      </c>
      <c r="I60" s="2">
        <v>0.110936955764542</v>
      </c>
      <c r="J60" s="2">
        <v>0.10637204522096599</v>
      </c>
      <c r="K60" s="2">
        <v>0.102195945945946</v>
      </c>
      <c r="L60" s="2">
        <v>0.10023117569352701</v>
      </c>
      <c r="M60" s="2">
        <v>0.103863204559848</v>
      </c>
      <c r="N60" s="2">
        <v>0.112570056044836</v>
      </c>
      <c r="O60" s="2">
        <v>0.11240253052817401</v>
      </c>
    </row>
    <row r="61" spans="1:15" x14ac:dyDescent="0.3">
      <c r="A61" s="8" t="s">
        <v>15</v>
      </c>
      <c r="B61" s="8" t="s">
        <v>111</v>
      </c>
      <c r="C61" s="2">
        <v>0.28192947195322499</v>
      </c>
      <c r="D61" s="2">
        <v>0.25607104023196797</v>
      </c>
      <c r="E61" s="2">
        <v>0.22393131818994799</v>
      </c>
      <c r="F61" s="2">
        <v>0.19164265129683</v>
      </c>
      <c r="G61" s="2">
        <v>0.16424778761061901</v>
      </c>
      <c r="H61" s="2">
        <v>0.12599118942731299</v>
      </c>
      <c r="I61" s="2">
        <v>0.10101010101010099</v>
      </c>
      <c r="J61" s="2">
        <v>9.6608427543679307E-2</v>
      </c>
      <c r="K61" s="2">
        <v>8.9189189189189194E-2</v>
      </c>
      <c r="L61" s="2">
        <v>8.2232496697490096E-2</v>
      </c>
      <c r="M61" s="2">
        <v>2.7232425585813801E-2</v>
      </c>
      <c r="N61" s="2">
        <v>1.20096076861489E-2</v>
      </c>
      <c r="O61" s="2">
        <v>6.6205678976018799E-3</v>
      </c>
    </row>
    <row r="62" spans="1:15" x14ac:dyDescent="0.3">
      <c r="A62" s="8" t="s">
        <v>16</v>
      </c>
      <c r="B62" s="8" t="s">
        <v>115</v>
      </c>
      <c r="C62" s="2">
        <v>3.6749693752552099E-3</v>
      </c>
      <c r="D62" s="2">
        <v>4.4247787610619503E-3</v>
      </c>
      <c r="E62" s="2">
        <v>4.8899755501222502E-3</v>
      </c>
      <c r="F62" s="2">
        <v>5.4144106622240704E-3</v>
      </c>
      <c r="G62" s="2">
        <v>8.4175084175084208E-3</v>
      </c>
      <c r="H62" s="2">
        <v>9.1059602649006602E-3</v>
      </c>
      <c r="I62" s="2">
        <v>1.1544585987261101E-2</v>
      </c>
      <c r="J62" s="2">
        <v>1.25189681335357E-2</v>
      </c>
      <c r="K62" s="2">
        <v>1.31954350927247E-2</v>
      </c>
      <c r="L62" s="2">
        <v>1.3921113689095099E-2</v>
      </c>
      <c r="M62" s="2">
        <v>2.0095693779904299E-2</v>
      </c>
      <c r="N62" s="2">
        <v>2.68817204301075E-2</v>
      </c>
      <c r="O62" s="2">
        <v>3.0312035661218401E-2</v>
      </c>
    </row>
    <row r="63" spans="1:15" x14ac:dyDescent="0.3">
      <c r="A63" s="8" t="s">
        <v>16</v>
      </c>
      <c r="B63" s="8" t="s">
        <v>116</v>
      </c>
      <c r="C63" s="2">
        <v>0.61494487545937104</v>
      </c>
      <c r="D63" s="2">
        <v>0.63274336283185795</v>
      </c>
      <c r="E63" s="2">
        <v>0.65810920945395301</v>
      </c>
      <c r="F63" s="2">
        <v>0.68638067471886699</v>
      </c>
      <c r="G63" s="2">
        <v>0.70454545454545503</v>
      </c>
      <c r="H63" s="2">
        <v>0.73137417218542999</v>
      </c>
      <c r="I63" s="2">
        <v>0.75398089171974503</v>
      </c>
      <c r="J63" s="2">
        <v>0.75303490136570606</v>
      </c>
      <c r="K63" s="2">
        <v>0.76426533523537798</v>
      </c>
      <c r="L63" s="2">
        <v>0.78090818694066999</v>
      </c>
      <c r="M63" s="2">
        <v>0.81913875598086106</v>
      </c>
      <c r="N63" s="2">
        <v>0.83183990442055</v>
      </c>
      <c r="O63" s="2">
        <v>0.83803863298662695</v>
      </c>
    </row>
    <row r="64" spans="1:15" x14ac:dyDescent="0.3">
      <c r="A64" s="8" t="s">
        <v>16</v>
      </c>
      <c r="B64" s="8" t="s">
        <v>117</v>
      </c>
      <c r="C64" s="2">
        <v>1.3883217639853E-2</v>
      </c>
      <c r="D64" s="2">
        <v>1.44810941271118E-2</v>
      </c>
      <c r="E64" s="2">
        <v>1.5484922575387101E-2</v>
      </c>
      <c r="F64" s="2">
        <v>1.37442732194919E-2</v>
      </c>
      <c r="G64" s="2">
        <v>1.43097643097643E-2</v>
      </c>
      <c r="H64" s="2">
        <v>1.6142384105960299E-2</v>
      </c>
      <c r="I64" s="2">
        <v>1.6719745222929901E-2</v>
      </c>
      <c r="J64" s="2">
        <v>1.8209408194233698E-2</v>
      </c>
      <c r="K64" s="2">
        <v>1.6048502139800299E-2</v>
      </c>
      <c r="L64" s="2">
        <v>1.8230029830957901E-2</v>
      </c>
      <c r="M64" s="2">
        <v>2.2009569377990399E-2</v>
      </c>
      <c r="N64" s="2">
        <v>2.1804062126642799E-2</v>
      </c>
      <c r="O64" s="2">
        <v>2.2585438335809799E-2</v>
      </c>
    </row>
    <row r="65" spans="1:16" x14ac:dyDescent="0.3">
      <c r="A65" s="8" t="s">
        <v>16</v>
      </c>
      <c r="B65" s="8" t="s">
        <v>17</v>
      </c>
      <c r="C65" s="2">
        <v>4.0832993058391198E-4</v>
      </c>
      <c r="D65" s="2">
        <v>1.6090104585679799E-3</v>
      </c>
      <c r="E65" s="2">
        <v>2.4449877750611199E-3</v>
      </c>
      <c r="F65" s="2">
        <v>2.91545189504373E-3</v>
      </c>
      <c r="G65" s="2">
        <v>2.5252525252525298E-3</v>
      </c>
      <c r="H65" s="2">
        <v>2.0695364238410602E-3</v>
      </c>
      <c r="I65" s="2">
        <v>2.3885350318471302E-3</v>
      </c>
      <c r="J65" s="2">
        <v>3.0349013657056099E-3</v>
      </c>
      <c r="K65" s="2">
        <v>2.4964336661911601E-3</v>
      </c>
      <c r="L65" s="2">
        <v>2.9830957905203799E-3</v>
      </c>
      <c r="M65" s="2">
        <v>3.1897926634768701E-3</v>
      </c>
      <c r="N65" s="2">
        <v>3.5842293906810001E-3</v>
      </c>
      <c r="O65" s="2">
        <v>4.1604754829123302E-3</v>
      </c>
    </row>
    <row r="66" spans="1:16" x14ac:dyDescent="0.3">
      <c r="A66" s="8" t="s">
        <v>16</v>
      </c>
      <c r="B66" s="8" t="s">
        <v>110</v>
      </c>
      <c r="C66" s="2">
        <v>9.1057574520212306E-2</v>
      </c>
      <c r="D66" s="2">
        <v>9.0909090909090898E-2</v>
      </c>
      <c r="E66" s="2">
        <v>9.6169519152404195E-2</v>
      </c>
      <c r="F66" s="2">
        <v>0.101624323198667</v>
      </c>
      <c r="G66" s="2">
        <v>0.104377104377104</v>
      </c>
      <c r="H66" s="2">
        <v>0.10844370860927199</v>
      </c>
      <c r="I66" s="2">
        <v>0.107882165605096</v>
      </c>
      <c r="J66" s="2">
        <v>0.108497723823976</v>
      </c>
      <c r="K66" s="2">
        <v>0.10413694721826</v>
      </c>
      <c r="L66" s="2">
        <v>9.5127610208816701E-2</v>
      </c>
      <c r="M66" s="2">
        <v>0.109090909090909</v>
      </c>
      <c r="N66" s="2">
        <v>0.103345280764636</v>
      </c>
      <c r="O66" s="2">
        <v>9.8959881129271898E-2</v>
      </c>
    </row>
    <row r="67" spans="1:16" x14ac:dyDescent="0.3">
      <c r="A67" s="8" t="s">
        <v>16</v>
      </c>
      <c r="B67" s="8" t="s">
        <v>111</v>
      </c>
      <c r="C67" s="2">
        <v>0.27603103307472399</v>
      </c>
      <c r="D67" s="2">
        <v>0.25583266291230899</v>
      </c>
      <c r="E67" s="2">
        <v>0.22290138549307301</v>
      </c>
      <c r="F67" s="2">
        <v>0.18992086630570601</v>
      </c>
      <c r="G67" s="2">
        <v>0.16582491582491601</v>
      </c>
      <c r="H67" s="2">
        <v>0.132864238410596</v>
      </c>
      <c r="I67" s="2">
        <v>0.107484076433121</v>
      </c>
      <c r="J67" s="2">
        <v>0.104704097116844</v>
      </c>
      <c r="K67" s="2">
        <v>9.98573466476462E-2</v>
      </c>
      <c r="L67" s="2">
        <v>8.8829963539940299E-2</v>
      </c>
      <c r="M67" s="2">
        <v>2.64752791068581E-2</v>
      </c>
      <c r="N67" s="2">
        <v>1.2544802867383501E-2</v>
      </c>
      <c r="O67" s="2">
        <v>5.9435364041604804E-3</v>
      </c>
    </row>
    <row r="68" spans="1:16" x14ac:dyDescent="0.3">
      <c r="A68" s="8" t="s">
        <v>17</v>
      </c>
      <c r="B68" s="8" t="s">
        <v>115</v>
      </c>
      <c r="C68" s="2">
        <v>0</v>
      </c>
      <c r="D68" s="2">
        <v>0</v>
      </c>
      <c r="E68" s="2">
        <v>0</v>
      </c>
      <c r="F68" s="2">
        <v>1.5625E-2</v>
      </c>
      <c r="G68" s="2">
        <v>4.1666666666666699E-2</v>
      </c>
      <c r="H68" s="2">
        <v>1.4084507042253501E-2</v>
      </c>
      <c r="I68" s="2">
        <v>0</v>
      </c>
      <c r="J68" s="2">
        <v>3.8461538461538498E-2</v>
      </c>
      <c r="K68" s="2">
        <v>3.4090909090909102E-2</v>
      </c>
      <c r="L68" s="2">
        <v>3.1578947368421102E-2</v>
      </c>
      <c r="M68" s="2">
        <v>0.04</v>
      </c>
      <c r="N68" s="2">
        <v>1.9047619047619001E-2</v>
      </c>
      <c r="O68" s="2">
        <v>2.7586206896551699E-2</v>
      </c>
    </row>
    <row r="69" spans="1:16" x14ac:dyDescent="0.3">
      <c r="A69" s="8" t="s">
        <v>17</v>
      </c>
      <c r="B69" s="8" t="s">
        <v>116</v>
      </c>
      <c r="C69" s="2">
        <v>0.55434782608695699</v>
      </c>
      <c r="D69" s="2">
        <v>0.54929577464788704</v>
      </c>
      <c r="E69" s="2">
        <v>0.65753424657534199</v>
      </c>
      <c r="F69" s="2">
        <v>0.703125</v>
      </c>
      <c r="G69" s="2">
        <v>0.59722222222222199</v>
      </c>
      <c r="H69" s="2">
        <v>0.647887323943662</v>
      </c>
      <c r="I69" s="2">
        <v>0.77922077922077904</v>
      </c>
      <c r="J69" s="2">
        <v>0.82051282051282004</v>
      </c>
      <c r="K69" s="2">
        <v>0.82954545454545503</v>
      </c>
      <c r="L69" s="2">
        <v>0.768421052631579</v>
      </c>
      <c r="M69" s="2">
        <v>0.82</v>
      </c>
      <c r="N69" s="2">
        <v>0.81904761904761902</v>
      </c>
      <c r="O69" s="2">
        <v>0.86206896551724099</v>
      </c>
    </row>
    <row r="70" spans="1:16" x14ac:dyDescent="0.3">
      <c r="A70" s="8" t="s">
        <v>17</v>
      </c>
      <c r="B70" s="8" t="s">
        <v>117</v>
      </c>
      <c r="C70" s="2">
        <v>2.1739130434782601E-2</v>
      </c>
      <c r="D70" s="2">
        <v>1.4084507042253501E-2</v>
      </c>
      <c r="E70" s="2">
        <v>2.7397260273972601E-2</v>
      </c>
      <c r="F70" s="2">
        <v>1.5625E-2</v>
      </c>
      <c r="G70" s="2">
        <v>4.1666666666666699E-2</v>
      </c>
      <c r="H70" s="2">
        <v>2.8169014084507001E-2</v>
      </c>
      <c r="I70" s="2">
        <v>1.2987012987013E-2</v>
      </c>
      <c r="J70" s="2">
        <v>3.8461538461538498E-2</v>
      </c>
      <c r="K70" s="2">
        <v>3.4090909090909102E-2</v>
      </c>
      <c r="L70" s="2">
        <v>2.1052631578947399E-2</v>
      </c>
      <c r="M70" s="2">
        <v>0.03</v>
      </c>
      <c r="N70" s="2">
        <v>2.8571428571428598E-2</v>
      </c>
      <c r="O70" s="2">
        <v>2.06896551724138E-2</v>
      </c>
    </row>
    <row r="71" spans="1:16" x14ac:dyDescent="0.3">
      <c r="A71" s="8" t="s">
        <v>17</v>
      </c>
      <c r="B71" s="8" t="s">
        <v>17</v>
      </c>
      <c r="C71" s="2">
        <v>0</v>
      </c>
      <c r="D71" s="2">
        <v>0</v>
      </c>
      <c r="E71" s="2">
        <v>0</v>
      </c>
      <c r="F71" s="2">
        <v>1.5625E-2</v>
      </c>
      <c r="G71" s="2">
        <v>1.38888888888889E-2</v>
      </c>
      <c r="H71" s="2">
        <v>0</v>
      </c>
      <c r="I71" s="2">
        <v>0</v>
      </c>
      <c r="J71" s="2">
        <v>0</v>
      </c>
      <c r="K71" s="2">
        <v>0</v>
      </c>
      <c r="L71" s="2">
        <v>0</v>
      </c>
      <c r="M71" s="2">
        <v>0</v>
      </c>
      <c r="N71" s="2">
        <v>1.9047619047619001E-2</v>
      </c>
      <c r="O71" s="2">
        <v>2.06896551724138E-2</v>
      </c>
    </row>
    <row r="72" spans="1:16" x14ac:dyDescent="0.3">
      <c r="A72" s="8" t="s">
        <v>17</v>
      </c>
      <c r="B72" s="8" t="s">
        <v>110</v>
      </c>
      <c r="C72" s="2">
        <v>0.141304347826087</v>
      </c>
      <c r="D72" s="2">
        <v>0.21126760563380301</v>
      </c>
      <c r="E72" s="2">
        <v>0.10958904109589</v>
      </c>
      <c r="F72" s="2">
        <v>9.375E-2</v>
      </c>
      <c r="G72" s="2">
        <v>0.180555555555556</v>
      </c>
      <c r="H72" s="2">
        <v>0.22535211267605601</v>
      </c>
      <c r="I72" s="2">
        <v>0.168831168831169</v>
      </c>
      <c r="J72" s="2">
        <v>8.9743589743589702E-2</v>
      </c>
      <c r="K72" s="2">
        <v>0.102272727272727</v>
      </c>
      <c r="L72" s="2">
        <v>0.157894736842105</v>
      </c>
      <c r="M72" s="2">
        <v>0.1</v>
      </c>
      <c r="N72" s="2">
        <v>8.5714285714285701E-2</v>
      </c>
      <c r="O72" s="2">
        <v>6.2068965517241399E-2</v>
      </c>
    </row>
    <row r="73" spans="1:16" x14ac:dyDescent="0.3">
      <c r="A73" s="8" t="s">
        <v>17</v>
      </c>
      <c r="B73" s="8" t="s">
        <v>111</v>
      </c>
      <c r="C73" s="2">
        <v>0.282608695652174</v>
      </c>
      <c r="D73" s="2">
        <v>0.22535211267605601</v>
      </c>
      <c r="E73" s="2">
        <v>0.20547945205479501</v>
      </c>
      <c r="F73" s="2">
        <v>0.15625</v>
      </c>
      <c r="G73" s="2">
        <v>0.125</v>
      </c>
      <c r="H73" s="2">
        <v>8.4507042253521097E-2</v>
      </c>
      <c r="I73" s="2">
        <v>3.8961038961039002E-2</v>
      </c>
      <c r="J73" s="2">
        <v>1.2820512820512799E-2</v>
      </c>
      <c r="K73" s="2">
        <v>0</v>
      </c>
      <c r="L73" s="2">
        <v>2.1052631578947399E-2</v>
      </c>
      <c r="M73" s="2">
        <v>0.01</v>
      </c>
      <c r="N73" s="2">
        <v>2.8571428571428598E-2</v>
      </c>
      <c r="O73" s="2">
        <v>6.8965517241379301E-3</v>
      </c>
    </row>
    <row r="74" spans="1:16" x14ac:dyDescent="0.3">
      <c r="A74" s="15"/>
      <c r="B74" s="15"/>
    </row>
    <row r="75" spans="1:16" x14ac:dyDescent="0.3">
      <c r="A75" s="15"/>
      <c r="B75" s="15"/>
    </row>
    <row r="76" spans="1:16" x14ac:dyDescent="0.3">
      <c r="A76" s="15"/>
      <c r="B76" s="13"/>
      <c r="C76" s="18" t="s">
        <v>38</v>
      </c>
      <c r="D76" s="18"/>
      <c r="E76" s="18"/>
      <c r="F76" s="18"/>
      <c r="G76" s="18"/>
      <c r="H76" s="18"/>
      <c r="I76" s="18"/>
      <c r="J76" s="18"/>
      <c r="K76" s="18"/>
      <c r="L76" s="18"/>
      <c r="M76" s="18"/>
      <c r="N76" s="18"/>
      <c r="O76" s="6" t="s">
        <v>39</v>
      </c>
      <c r="P76" s="6" t="s">
        <v>40</v>
      </c>
    </row>
    <row r="77" spans="1:16" x14ac:dyDescent="0.3">
      <c r="A77" s="9" t="s">
        <v>41</v>
      </c>
      <c r="B77" s="9" t="s">
        <v>41</v>
      </c>
      <c r="C77" s="4" t="s">
        <v>19</v>
      </c>
      <c r="D77" s="4" t="s">
        <v>20</v>
      </c>
      <c r="E77" s="4" t="s">
        <v>21</v>
      </c>
      <c r="F77" s="4" t="s">
        <v>22</v>
      </c>
      <c r="G77" s="4" t="s">
        <v>23</v>
      </c>
      <c r="H77" s="4" t="s">
        <v>24</v>
      </c>
      <c r="I77" s="4" t="s">
        <v>25</v>
      </c>
      <c r="J77" s="4" t="s">
        <v>26</v>
      </c>
      <c r="K77" s="4" t="s">
        <v>27</v>
      </c>
      <c r="L77" s="4" t="s">
        <v>28</v>
      </c>
      <c r="M77" s="4" t="s">
        <v>29</v>
      </c>
      <c r="N77" s="4" t="s">
        <v>30</v>
      </c>
      <c r="O77" s="4" t="s">
        <v>31</v>
      </c>
      <c r="P77" s="4" t="s">
        <v>32</v>
      </c>
    </row>
    <row r="78" spans="1:16" x14ac:dyDescent="0.3">
      <c r="A78" s="8" t="s">
        <v>13</v>
      </c>
      <c r="B78" s="8" t="s">
        <v>115</v>
      </c>
      <c r="C78" s="2">
        <v>4.1474654377880199E-2</v>
      </c>
      <c r="D78" s="2">
        <v>4.8672566371681401E-2</v>
      </c>
      <c r="E78" s="2">
        <v>0.21940928270042201</v>
      </c>
      <c r="F78" s="2">
        <v>0.15916955017300999</v>
      </c>
      <c r="G78" s="2">
        <v>9.5522388059701493E-2</v>
      </c>
      <c r="H78" s="2">
        <v>0.15258855585831099</v>
      </c>
      <c r="I78" s="2">
        <v>0.24113475177304999</v>
      </c>
      <c r="J78" s="2">
        <v>0.26476190476190498</v>
      </c>
      <c r="K78" s="2">
        <v>0.19126506024096401</v>
      </c>
      <c r="L78" s="2">
        <v>0.25790139064475298</v>
      </c>
      <c r="M78" s="2">
        <v>0.175879396984925</v>
      </c>
      <c r="N78" s="2">
        <v>0.178632478632479</v>
      </c>
      <c r="O78" s="3">
        <v>1.0768072289156601</v>
      </c>
      <c r="P78" s="3">
        <v>4.8185654008438803</v>
      </c>
    </row>
    <row r="79" spans="1:16" x14ac:dyDescent="0.3">
      <c r="A79" s="8" t="s">
        <v>13</v>
      </c>
      <c r="B79" s="8" t="s">
        <v>116</v>
      </c>
      <c r="C79" s="2">
        <v>1.91296679442391E-2</v>
      </c>
      <c r="D79" s="2">
        <v>4.5096016241222101E-2</v>
      </c>
      <c r="E79" s="2">
        <v>3.9551620915865199E-2</v>
      </c>
      <c r="F79" s="2">
        <v>4.3683372135767701E-2</v>
      </c>
      <c r="G79" s="2">
        <v>4.9515702964484903E-2</v>
      </c>
      <c r="H79" s="2">
        <v>7.8697877338702898E-2</v>
      </c>
      <c r="I79" s="2">
        <v>4.6719037618936497E-2</v>
      </c>
      <c r="J79" s="2">
        <v>5.1643425061303302E-2</v>
      </c>
      <c r="K79" s="2">
        <v>7.0587404022799005E-2</v>
      </c>
      <c r="L79" s="2">
        <v>0.10751292487075099</v>
      </c>
      <c r="M79" s="2">
        <v>6.45584204044337E-2</v>
      </c>
      <c r="N79" s="2">
        <v>5.0828481862964597E-2</v>
      </c>
      <c r="O79" s="3">
        <v>0.32639314145743997</v>
      </c>
      <c r="P79" s="3">
        <v>0.79338895611744498</v>
      </c>
    </row>
    <row r="80" spans="1:16" x14ac:dyDescent="0.3">
      <c r="A80" s="8" t="s">
        <v>13</v>
      </c>
      <c r="B80" s="8" t="s">
        <v>117</v>
      </c>
      <c r="C80" s="2">
        <v>4.9019607843137298E-3</v>
      </c>
      <c r="D80" s="2">
        <v>0.117073170731707</v>
      </c>
      <c r="E80" s="2">
        <v>5.13100436681223E-2</v>
      </c>
      <c r="F80" s="2">
        <v>3.6344755970924202E-2</v>
      </c>
      <c r="G80" s="2">
        <v>2.5050100200400799E-2</v>
      </c>
      <c r="H80" s="2">
        <v>7.7223851417399805E-2</v>
      </c>
      <c r="I80" s="2">
        <v>5.1724137931034503E-2</v>
      </c>
      <c r="J80" s="2">
        <v>6.9887834339948204E-2</v>
      </c>
      <c r="K80" s="2">
        <v>1.6935483870967698E-2</v>
      </c>
      <c r="L80" s="2">
        <v>4.8374306106264899E-2</v>
      </c>
      <c r="M80" s="2">
        <v>2.4205748865355502E-2</v>
      </c>
      <c r="N80" s="2">
        <v>4.4313146233382603E-2</v>
      </c>
      <c r="O80" s="3">
        <v>0.14032258064516101</v>
      </c>
      <c r="P80" s="3">
        <v>0.54366812227074202</v>
      </c>
    </row>
    <row r="81" spans="1:16" x14ac:dyDescent="0.3">
      <c r="A81" s="8" t="s">
        <v>13</v>
      </c>
      <c r="B81" s="8" t="s">
        <v>17</v>
      </c>
      <c r="C81" s="2">
        <v>0.12621359223301001</v>
      </c>
      <c r="D81" s="2">
        <v>8.6206896551724102E-3</v>
      </c>
      <c r="E81" s="2">
        <v>-5.9829059829059797E-2</v>
      </c>
      <c r="F81" s="2">
        <v>-5.4545454545454501E-2</v>
      </c>
      <c r="G81" s="2">
        <v>-2.8846153846153799E-2</v>
      </c>
      <c r="H81" s="2">
        <v>3.9603960396039598E-2</v>
      </c>
      <c r="I81" s="2">
        <v>0.12380952380952399</v>
      </c>
      <c r="J81" s="2">
        <v>0.169491525423729</v>
      </c>
      <c r="K81" s="2">
        <v>8.6956521739130405E-2</v>
      </c>
      <c r="L81" s="2">
        <v>0.28000000000000003</v>
      </c>
      <c r="M81" s="2">
        <v>0.21875</v>
      </c>
      <c r="N81" s="2">
        <v>0.115384615384615</v>
      </c>
      <c r="O81" s="3">
        <v>0.89130434782608703</v>
      </c>
      <c r="P81" s="3">
        <v>1.2307692307692299</v>
      </c>
    </row>
    <row r="82" spans="1:16" x14ac:dyDescent="0.3">
      <c r="A82" s="8" t="s">
        <v>13</v>
      </c>
      <c r="B82" s="8" t="s">
        <v>110</v>
      </c>
      <c r="C82" s="2">
        <v>2.3496443198965301E-2</v>
      </c>
      <c r="D82" s="2">
        <v>6.1078348778433003E-2</v>
      </c>
      <c r="E82" s="2">
        <v>5.5776101627629998E-2</v>
      </c>
      <c r="F82" s="2">
        <v>7.1442000376010497E-3</v>
      </c>
      <c r="G82" s="2">
        <v>9.3335822288594399E-4</v>
      </c>
      <c r="H82" s="2">
        <v>3.18910854158896E-2</v>
      </c>
      <c r="I82" s="2">
        <v>-1.80733779143322E-4</v>
      </c>
      <c r="J82" s="2">
        <v>2.0607375271149701E-2</v>
      </c>
      <c r="K82" s="2">
        <v>2.01912858660999E-2</v>
      </c>
      <c r="L82" s="2">
        <v>0.123784722222222</v>
      </c>
      <c r="M82" s="2">
        <v>6.0095782481075201E-2</v>
      </c>
      <c r="N82" s="2">
        <v>8.5980763625765101E-3</v>
      </c>
      <c r="O82" s="3">
        <v>0.225823591923486</v>
      </c>
      <c r="P82" s="3">
        <v>0.37375942834458098</v>
      </c>
    </row>
    <row r="83" spans="1:16" x14ac:dyDescent="0.3">
      <c r="A83" s="8" t="s">
        <v>13</v>
      </c>
      <c r="B83" s="8" t="s">
        <v>111</v>
      </c>
      <c r="C83" s="2">
        <v>-0.12388090776598</v>
      </c>
      <c r="D83" s="2">
        <v>-0.105434093789607</v>
      </c>
      <c r="E83" s="2">
        <v>-9.9353581864872004E-2</v>
      </c>
      <c r="F83" s="2">
        <v>-0.11945728050339199</v>
      </c>
      <c r="G83" s="2">
        <v>-0.18389906208128601</v>
      </c>
      <c r="H83" s="2">
        <v>-0.1307976467369</v>
      </c>
      <c r="I83" s="2">
        <v>-2.3610892491736198E-2</v>
      </c>
      <c r="J83" s="2">
        <v>-7.1094631629856506E-2</v>
      </c>
      <c r="K83" s="2">
        <v>-5.1544602568552603E-2</v>
      </c>
      <c r="L83" s="2">
        <v>-0.68289112534309204</v>
      </c>
      <c r="M83" s="2">
        <v>-0.54125793421811896</v>
      </c>
      <c r="N83" s="2">
        <v>-0.45283018867924502</v>
      </c>
      <c r="O83" s="3">
        <v>-0.92450538007636196</v>
      </c>
      <c r="P83" s="3">
        <v>-0.96148056318073105</v>
      </c>
    </row>
    <row r="84" spans="1:16" x14ac:dyDescent="0.3">
      <c r="A84" s="8" t="s">
        <v>14</v>
      </c>
      <c r="B84" s="8" t="s">
        <v>115</v>
      </c>
      <c r="C84" s="2">
        <v>-0.16666666666666699</v>
      </c>
      <c r="D84" s="2">
        <v>0</v>
      </c>
      <c r="E84" s="2">
        <v>0.4</v>
      </c>
      <c r="F84" s="2">
        <v>0.14285714285714299</v>
      </c>
      <c r="G84" s="2">
        <v>0</v>
      </c>
      <c r="H84" s="2">
        <v>-0.25</v>
      </c>
      <c r="I84" s="2">
        <v>0.5</v>
      </c>
      <c r="J84" s="2">
        <v>-0.22222222222222199</v>
      </c>
      <c r="K84" s="2">
        <v>0.42857142857142899</v>
      </c>
      <c r="L84" s="2">
        <v>0.6</v>
      </c>
      <c r="M84" s="2">
        <v>6.25E-2</v>
      </c>
      <c r="N84" s="2">
        <v>0.41176470588235298</v>
      </c>
      <c r="O84" s="3">
        <v>2.4285714285714302</v>
      </c>
      <c r="P84" s="3">
        <v>3.8</v>
      </c>
    </row>
    <row r="85" spans="1:16" x14ac:dyDescent="0.3">
      <c r="A85" s="8" t="s">
        <v>14</v>
      </c>
      <c r="B85" s="8" t="s">
        <v>116</v>
      </c>
      <c r="C85" s="2">
        <v>1.08514190317195E-2</v>
      </c>
      <c r="D85" s="2">
        <v>5.3674649050371601E-2</v>
      </c>
      <c r="E85" s="2">
        <v>3.1347962382445103E-2</v>
      </c>
      <c r="F85" s="2">
        <v>3.1914893617021302E-2</v>
      </c>
      <c r="G85" s="2">
        <v>4.7864506627393201E-2</v>
      </c>
      <c r="H85" s="2">
        <v>3.0217849613492598E-2</v>
      </c>
      <c r="I85" s="2">
        <v>7.1623465211459694E-2</v>
      </c>
      <c r="J85" s="2">
        <v>1.33672819859962E-2</v>
      </c>
      <c r="K85" s="2">
        <v>8.1658291457286404E-3</v>
      </c>
      <c r="L85" s="2">
        <v>4.79750778816199E-2</v>
      </c>
      <c r="M85" s="2">
        <v>-7.1343638525564797E-3</v>
      </c>
      <c r="N85" s="2">
        <v>0.119760479041916</v>
      </c>
      <c r="O85" s="3">
        <v>0.17462311557788901</v>
      </c>
      <c r="P85" s="3">
        <v>0.46551724137931</v>
      </c>
    </row>
    <row r="86" spans="1:16" x14ac:dyDescent="0.3">
      <c r="A86" s="8" t="s">
        <v>14</v>
      </c>
      <c r="B86" s="8" t="s">
        <v>117</v>
      </c>
      <c r="C86" s="2">
        <v>0.125</v>
      </c>
      <c r="D86" s="2">
        <v>0.17777777777777801</v>
      </c>
      <c r="E86" s="2">
        <v>-9.4339622641509399E-2</v>
      </c>
      <c r="F86" s="2">
        <v>6.25E-2</v>
      </c>
      <c r="G86" s="2">
        <v>0.15686274509803899</v>
      </c>
      <c r="H86" s="2">
        <v>-0.152542372881356</v>
      </c>
      <c r="I86" s="2">
        <v>0.06</v>
      </c>
      <c r="J86" s="2">
        <v>5.6603773584905703E-2</v>
      </c>
      <c r="K86" s="2">
        <v>0.125</v>
      </c>
      <c r="L86" s="2">
        <v>-7.9365079365079402E-2</v>
      </c>
      <c r="M86" s="2">
        <v>0.12068965517241401</v>
      </c>
      <c r="N86" s="2">
        <v>7.69230769230769E-2</v>
      </c>
      <c r="O86" s="3">
        <v>0.25</v>
      </c>
      <c r="P86" s="3">
        <v>0.320754716981132</v>
      </c>
    </row>
    <row r="87" spans="1:16" x14ac:dyDescent="0.3">
      <c r="A87" s="8" t="s">
        <v>14</v>
      </c>
      <c r="B87" s="8" t="s">
        <v>17</v>
      </c>
      <c r="C87" s="2">
        <v>0</v>
      </c>
      <c r="D87" s="2">
        <v>0</v>
      </c>
      <c r="E87" s="2">
        <v>1</v>
      </c>
      <c r="F87" s="2">
        <v>1</v>
      </c>
      <c r="G87" s="2">
        <v>0</v>
      </c>
      <c r="H87" s="2">
        <v>0</v>
      </c>
      <c r="I87" s="2">
        <v>0.25</v>
      </c>
      <c r="J87" s="2">
        <v>0.6</v>
      </c>
      <c r="K87" s="2">
        <v>0</v>
      </c>
      <c r="L87" s="2">
        <v>0</v>
      </c>
      <c r="M87" s="2">
        <v>0.25</v>
      </c>
      <c r="N87" s="2">
        <v>0.1</v>
      </c>
      <c r="O87" s="3">
        <v>0.375</v>
      </c>
      <c r="P87" s="3">
        <v>10</v>
      </c>
    </row>
    <row r="88" spans="1:16" x14ac:dyDescent="0.3">
      <c r="A88" s="8" t="s">
        <v>14</v>
      </c>
      <c r="B88" s="8" t="s">
        <v>110</v>
      </c>
      <c r="C88" s="2">
        <v>-0.141666666666667</v>
      </c>
      <c r="D88" s="2">
        <v>7.7669902912621394E-2</v>
      </c>
      <c r="E88" s="2">
        <v>4.5045045045045001E-2</v>
      </c>
      <c r="F88" s="2">
        <v>-1.72413793103448E-2</v>
      </c>
      <c r="G88" s="2">
        <v>0</v>
      </c>
      <c r="H88" s="2">
        <v>8.7719298245614002E-2</v>
      </c>
      <c r="I88" s="2">
        <v>-2.4193548387096801E-2</v>
      </c>
      <c r="J88" s="2">
        <v>3.3057851239669402E-2</v>
      </c>
      <c r="K88" s="2">
        <v>-0.04</v>
      </c>
      <c r="L88" s="2">
        <v>8.3333333333333297E-3</v>
      </c>
      <c r="M88" s="2">
        <v>-7.43801652892562E-2</v>
      </c>
      <c r="N88" s="2">
        <v>0.32142857142857101</v>
      </c>
      <c r="O88" s="3">
        <v>0.184</v>
      </c>
      <c r="P88" s="3">
        <v>0.33333333333333298</v>
      </c>
    </row>
    <row r="89" spans="1:16" x14ac:dyDescent="0.3">
      <c r="A89" s="8" t="s">
        <v>14</v>
      </c>
      <c r="B89" s="8" t="s">
        <v>111</v>
      </c>
      <c r="C89" s="2">
        <v>-0.107816711590297</v>
      </c>
      <c r="D89" s="2">
        <v>-0.16918429003021099</v>
      </c>
      <c r="E89" s="2">
        <v>-0.22545454545454499</v>
      </c>
      <c r="F89" s="2">
        <v>-7.5117370892018795E-2</v>
      </c>
      <c r="G89" s="2">
        <v>-0.17766497461928901</v>
      </c>
      <c r="H89" s="2">
        <v>-0.18518518518518501</v>
      </c>
      <c r="I89" s="2">
        <v>-8.3333333333333301E-2</v>
      </c>
      <c r="J89" s="2">
        <v>-6.6115702479338803E-2</v>
      </c>
      <c r="K89" s="2">
        <v>-6.1946902654867297E-2</v>
      </c>
      <c r="L89" s="2">
        <v>-0.61320754716981096</v>
      </c>
      <c r="M89" s="2">
        <v>-0.48780487804877998</v>
      </c>
      <c r="N89" s="2">
        <v>-0.28571428571428598</v>
      </c>
      <c r="O89" s="3">
        <v>-0.86725663716814205</v>
      </c>
      <c r="P89" s="3">
        <v>-0.94545454545454499</v>
      </c>
    </row>
    <row r="90" spans="1:16" x14ac:dyDescent="0.3">
      <c r="A90" s="8" t="s">
        <v>15</v>
      </c>
      <c r="B90" s="8" t="s">
        <v>115</v>
      </c>
      <c r="C90" s="2">
        <v>0</v>
      </c>
      <c r="D90" s="2">
        <v>0.27272727272727298</v>
      </c>
      <c r="E90" s="2">
        <v>0.16666666666666699</v>
      </c>
      <c r="F90" s="2">
        <v>0</v>
      </c>
      <c r="G90" s="2">
        <v>0.14285714285714299</v>
      </c>
      <c r="H90" s="2">
        <v>0.33928571428571402</v>
      </c>
      <c r="I90" s="2">
        <v>0.18666666666666701</v>
      </c>
      <c r="J90" s="2">
        <v>0.24719101123595499</v>
      </c>
      <c r="K90" s="2">
        <v>0.27027027027027001</v>
      </c>
      <c r="L90" s="2">
        <v>0.17730496453900699</v>
      </c>
      <c r="M90" s="2">
        <v>0.240963855421687</v>
      </c>
      <c r="N90" s="2">
        <v>0.16990291262135901</v>
      </c>
      <c r="O90" s="3">
        <v>1.1711711711711701</v>
      </c>
      <c r="P90" s="3">
        <v>4.7380952380952399</v>
      </c>
    </row>
    <row r="91" spans="1:16" x14ac:dyDescent="0.3">
      <c r="A91" s="8" t="s">
        <v>15</v>
      </c>
      <c r="B91" s="8" t="s">
        <v>116</v>
      </c>
      <c r="C91" s="2">
        <v>4.3007518796992501E-2</v>
      </c>
      <c r="D91" s="2">
        <v>4.3252595155709297E-2</v>
      </c>
      <c r="E91" s="2">
        <v>2.62576008844666E-2</v>
      </c>
      <c r="F91" s="2">
        <v>5.8981955292216497E-2</v>
      </c>
      <c r="G91" s="2">
        <v>5.16276703967447E-2</v>
      </c>
      <c r="H91" s="2">
        <v>2.1281741233373602E-2</v>
      </c>
      <c r="I91" s="2">
        <v>2.86526166232536E-2</v>
      </c>
      <c r="J91" s="2">
        <v>2.7163904235727399E-2</v>
      </c>
      <c r="K91" s="2">
        <v>3.04796055580457E-2</v>
      </c>
      <c r="L91" s="2">
        <v>0.105480643758156</v>
      </c>
      <c r="M91" s="2">
        <v>-1.2590989573086801E-2</v>
      </c>
      <c r="N91" s="2">
        <v>9.4839609483960904E-2</v>
      </c>
      <c r="O91" s="3">
        <v>0.23151053339309699</v>
      </c>
      <c r="P91" s="3">
        <v>0.51879491431730196</v>
      </c>
    </row>
    <row r="92" spans="1:16" x14ac:dyDescent="0.3">
      <c r="A92" s="8" t="s">
        <v>15</v>
      </c>
      <c r="B92" s="8" t="s">
        <v>117</v>
      </c>
      <c r="C92" s="2">
        <v>0.17592592592592601</v>
      </c>
      <c r="D92" s="2">
        <v>0.220472440944882</v>
      </c>
      <c r="E92" s="2">
        <v>0.103225806451613</v>
      </c>
      <c r="F92" s="2">
        <v>8.1871345029239803E-2</v>
      </c>
      <c r="G92" s="2">
        <v>5.9459459459459497E-2</v>
      </c>
      <c r="H92" s="2">
        <v>5.6122448979591802E-2</v>
      </c>
      <c r="I92" s="2">
        <v>-1.9323671497584499E-2</v>
      </c>
      <c r="J92" s="2">
        <v>-3.9408866995073899E-2</v>
      </c>
      <c r="K92" s="2">
        <v>-3.5897435897435902E-2</v>
      </c>
      <c r="L92" s="2">
        <v>0.13297872340425501</v>
      </c>
      <c r="M92" s="2">
        <v>-1.8779342723004699E-2</v>
      </c>
      <c r="N92" s="2">
        <v>3.3492822966507199E-2</v>
      </c>
      <c r="O92" s="3">
        <v>0.107692307692308</v>
      </c>
      <c r="P92" s="3">
        <v>0.39354838709677398</v>
      </c>
    </row>
    <row r="93" spans="1:16" x14ac:dyDescent="0.3">
      <c r="A93" s="8" t="s">
        <v>15</v>
      </c>
      <c r="B93" s="8" t="s">
        <v>17</v>
      </c>
      <c r="C93" s="2">
        <v>-0.55555555555555602</v>
      </c>
      <c r="D93" s="2">
        <v>0.25</v>
      </c>
      <c r="E93" s="2">
        <v>1.4</v>
      </c>
      <c r="F93" s="2">
        <v>8.3333333333333301E-2</v>
      </c>
      <c r="G93" s="2">
        <v>7.69230769230769E-2</v>
      </c>
      <c r="H93" s="2">
        <v>0.42857142857142899</v>
      </c>
      <c r="I93" s="2">
        <v>-0.15</v>
      </c>
      <c r="J93" s="2">
        <v>0.11764705882352899</v>
      </c>
      <c r="K93" s="2">
        <v>0.26315789473684198</v>
      </c>
      <c r="L93" s="2">
        <v>8.3333333333333301E-2</v>
      </c>
      <c r="M93" s="2">
        <v>0.269230769230769</v>
      </c>
      <c r="N93" s="2">
        <v>9.0909090909090898E-2</v>
      </c>
      <c r="O93" s="3">
        <v>0.89473684210526305</v>
      </c>
      <c r="P93" s="3">
        <v>6.2</v>
      </c>
    </row>
    <row r="94" spans="1:16" x14ac:dyDescent="0.3">
      <c r="A94" s="8" t="s">
        <v>15</v>
      </c>
      <c r="B94" s="8" t="s">
        <v>110</v>
      </c>
      <c r="C94" s="2">
        <v>3.95604395604396E-2</v>
      </c>
      <c r="D94" s="2">
        <v>9.7251585623678694E-2</v>
      </c>
      <c r="E94" s="2">
        <v>4.6242774566474E-2</v>
      </c>
      <c r="F94" s="2">
        <v>0</v>
      </c>
      <c r="G94" s="2">
        <v>2.94659300184162E-2</v>
      </c>
      <c r="H94" s="2">
        <v>0.13953488372093001</v>
      </c>
      <c r="I94" s="2">
        <v>-2.5117739403453701E-2</v>
      </c>
      <c r="J94" s="2">
        <v>-2.5764895330112701E-2</v>
      </c>
      <c r="K94" s="2">
        <v>3.3057851239669399E-3</v>
      </c>
      <c r="L94" s="2">
        <v>8.0724876441515603E-2</v>
      </c>
      <c r="M94" s="2">
        <v>7.1646341463414601E-2</v>
      </c>
      <c r="N94" s="2">
        <v>8.67709815078236E-2</v>
      </c>
      <c r="O94" s="3">
        <v>0.26280991735537201</v>
      </c>
      <c r="P94" s="3">
        <v>0.47206165703275499</v>
      </c>
    </row>
    <row r="95" spans="1:16" x14ac:dyDescent="0.3">
      <c r="A95" s="8" t="s">
        <v>15</v>
      </c>
      <c r="B95" s="8" t="s">
        <v>111</v>
      </c>
      <c r="C95" s="2">
        <v>-8.4251458198315005E-2</v>
      </c>
      <c r="D95" s="2">
        <v>-0.113941967445152</v>
      </c>
      <c r="E95" s="2">
        <v>-0.150159744408946</v>
      </c>
      <c r="F95" s="2">
        <v>-0.12781954887218</v>
      </c>
      <c r="G95" s="2">
        <v>-0.229525862068966</v>
      </c>
      <c r="H95" s="2">
        <v>-0.188811188811189</v>
      </c>
      <c r="I95" s="2">
        <v>-2.7586206896551699E-2</v>
      </c>
      <c r="J95" s="2">
        <v>-6.3829787234042507E-2</v>
      </c>
      <c r="K95" s="2">
        <v>-5.6818181818181802E-2</v>
      </c>
      <c r="L95" s="2">
        <v>-0.65461847389558203</v>
      </c>
      <c r="M95" s="2">
        <v>-0.56395348837209303</v>
      </c>
      <c r="N95" s="2">
        <v>-0.4</v>
      </c>
      <c r="O95" s="3">
        <v>-0.91477272727272696</v>
      </c>
      <c r="P95" s="3">
        <v>-0.96405750798722001</v>
      </c>
    </row>
    <row r="96" spans="1:16" x14ac:dyDescent="0.3">
      <c r="A96" s="8" t="s">
        <v>16</v>
      </c>
      <c r="B96" s="8" t="s">
        <v>115</v>
      </c>
      <c r="C96" s="2">
        <v>0.22222222222222199</v>
      </c>
      <c r="D96" s="2">
        <v>9.0909090909090898E-2</v>
      </c>
      <c r="E96" s="2">
        <v>8.3333333333333301E-2</v>
      </c>
      <c r="F96" s="2">
        <v>0.53846153846153799</v>
      </c>
      <c r="G96" s="2">
        <v>0.1</v>
      </c>
      <c r="H96" s="2">
        <v>0.31818181818181801</v>
      </c>
      <c r="I96" s="2">
        <v>0.13793103448275901</v>
      </c>
      <c r="J96" s="2">
        <v>0.12121212121212099</v>
      </c>
      <c r="K96" s="2">
        <v>0.135135135135135</v>
      </c>
      <c r="L96" s="2">
        <v>0.5</v>
      </c>
      <c r="M96" s="2">
        <v>0.42857142857142899</v>
      </c>
      <c r="N96" s="2">
        <v>0.133333333333333</v>
      </c>
      <c r="O96" s="3">
        <v>1.7567567567567599</v>
      </c>
      <c r="P96" s="3">
        <v>7.5</v>
      </c>
    </row>
    <row r="97" spans="1:16" x14ac:dyDescent="0.3">
      <c r="A97" s="8" t="s">
        <v>16</v>
      </c>
      <c r="B97" s="8" t="s">
        <v>116</v>
      </c>
      <c r="C97" s="2">
        <v>4.4488711819389098E-2</v>
      </c>
      <c r="D97" s="2">
        <v>2.6700572155117602E-2</v>
      </c>
      <c r="E97" s="2">
        <v>2.04334365325077E-2</v>
      </c>
      <c r="F97" s="2">
        <v>1.57766990291262E-2</v>
      </c>
      <c r="G97" s="2">
        <v>5.5555555555555601E-2</v>
      </c>
      <c r="H97" s="2">
        <v>7.1873231465761203E-2</v>
      </c>
      <c r="I97" s="2">
        <v>4.8046462513199599E-2</v>
      </c>
      <c r="J97" s="2">
        <v>7.9596977329974797E-2</v>
      </c>
      <c r="K97" s="2">
        <v>9.93933737750817E-2</v>
      </c>
      <c r="L97" s="2">
        <v>8.9983022071307303E-2</v>
      </c>
      <c r="M97" s="2">
        <v>8.4501557632398694E-2</v>
      </c>
      <c r="N97" s="2">
        <v>1.2567324955116701E-2</v>
      </c>
      <c r="O97" s="3">
        <v>0.31591227251516601</v>
      </c>
      <c r="P97" s="3">
        <v>0.74613003095975206</v>
      </c>
    </row>
    <row r="98" spans="1:16" x14ac:dyDescent="0.3">
      <c r="A98" s="8" t="s">
        <v>16</v>
      </c>
      <c r="B98" s="8" t="s">
        <v>117</v>
      </c>
      <c r="C98" s="2">
        <v>5.8823529411764698E-2</v>
      </c>
      <c r="D98" s="2">
        <v>5.5555555555555601E-2</v>
      </c>
      <c r="E98" s="2">
        <v>-0.13157894736842099</v>
      </c>
      <c r="F98" s="2">
        <v>3.03030303030303E-2</v>
      </c>
      <c r="G98" s="2">
        <v>0.14705882352941199</v>
      </c>
      <c r="H98" s="2">
        <v>7.69230769230769E-2</v>
      </c>
      <c r="I98" s="2">
        <v>0.14285714285714299</v>
      </c>
      <c r="J98" s="2">
        <v>-6.25E-2</v>
      </c>
      <c r="K98" s="2">
        <v>0.22222222222222199</v>
      </c>
      <c r="L98" s="2">
        <v>0.25454545454545502</v>
      </c>
      <c r="M98" s="2">
        <v>5.7971014492753603E-2</v>
      </c>
      <c r="N98" s="2">
        <v>4.1095890410958902E-2</v>
      </c>
      <c r="O98" s="3">
        <v>0.68888888888888899</v>
      </c>
      <c r="P98" s="3">
        <v>1</v>
      </c>
    </row>
    <row r="99" spans="1:16" x14ac:dyDescent="0.3">
      <c r="A99" s="8" t="s">
        <v>16</v>
      </c>
      <c r="B99" s="8" t="s">
        <v>17</v>
      </c>
      <c r="C99" s="2">
        <v>3</v>
      </c>
      <c r="D99" s="2">
        <v>0.5</v>
      </c>
      <c r="E99" s="2">
        <v>0.16666666666666699</v>
      </c>
      <c r="F99" s="2">
        <v>-0.14285714285714299</v>
      </c>
      <c r="G99" s="2">
        <v>-0.16666666666666699</v>
      </c>
      <c r="H99" s="2">
        <v>0.2</v>
      </c>
      <c r="I99" s="2">
        <v>0.33333333333333298</v>
      </c>
      <c r="J99" s="2">
        <v>-0.125</v>
      </c>
      <c r="K99" s="2">
        <v>0.28571428571428598</v>
      </c>
      <c r="L99" s="2">
        <v>0.11111111111111099</v>
      </c>
      <c r="M99" s="2">
        <v>0.2</v>
      </c>
      <c r="N99" s="2">
        <v>0.16666666666666699</v>
      </c>
      <c r="O99" s="3">
        <v>1</v>
      </c>
      <c r="P99" s="3">
        <v>1.3333333333333299</v>
      </c>
    </row>
    <row r="100" spans="1:16" x14ac:dyDescent="0.3">
      <c r="A100" s="8" t="s">
        <v>16</v>
      </c>
      <c r="B100" s="8" t="s">
        <v>110</v>
      </c>
      <c r="C100" s="2">
        <v>1.34529147982063E-2</v>
      </c>
      <c r="D100" s="2">
        <v>4.4247787610619503E-2</v>
      </c>
      <c r="E100" s="2">
        <v>3.3898305084745797E-2</v>
      </c>
      <c r="F100" s="2">
        <v>1.63934426229508E-2</v>
      </c>
      <c r="G100" s="2">
        <v>5.6451612903225798E-2</v>
      </c>
      <c r="H100" s="2">
        <v>3.4351145038167899E-2</v>
      </c>
      <c r="I100" s="2">
        <v>5.5350553505535097E-2</v>
      </c>
      <c r="J100" s="2">
        <v>2.0979020979021001E-2</v>
      </c>
      <c r="K100" s="2">
        <v>-1.71232876712329E-2</v>
      </c>
      <c r="L100" s="2">
        <v>0.191637630662021</v>
      </c>
      <c r="M100" s="2">
        <v>1.1695906432748499E-2</v>
      </c>
      <c r="N100" s="2">
        <v>-3.7572254335260097E-2</v>
      </c>
      <c r="O100" s="3">
        <v>0.14041095890411001</v>
      </c>
      <c r="P100" s="3">
        <v>0.411016949152542</v>
      </c>
    </row>
    <row r="101" spans="1:16" x14ac:dyDescent="0.3">
      <c r="A101" s="8" t="s">
        <v>16</v>
      </c>
      <c r="B101" s="8" t="s">
        <v>111</v>
      </c>
      <c r="C101" s="2">
        <v>-5.9171597633136098E-2</v>
      </c>
      <c r="D101" s="2">
        <v>-0.13993710691823899</v>
      </c>
      <c r="E101" s="2">
        <v>-0.16636197440584999</v>
      </c>
      <c r="F101" s="2">
        <v>-0.13596491228070201</v>
      </c>
      <c r="G101" s="2">
        <v>-0.18527918781725899</v>
      </c>
      <c r="H101" s="2">
        <v>-0.15887850467289699</v>
      </c>
      <c r="I101" s="2">
        <v>2.2222222222222199E-2</v>
      </c>
      <c r="J101" s="2">
        <v>1.4492753623188401E-2</v>
      </c>
      <c r="K101" s="2">
        <v>-4.2857142857142899E-2</v>
      </c>
      <c r="L101" s="2">
        <v>-0.69029850746268695</v>
      </c>
      <c r="M101" s="2">
        <v>-0.49397590361445798</v>
      </c>
      <c r="N101" s="2">
        <v>-0.52380952380952395</v>
      </c>
      <c r="O101" s="3">
        <v>-0.92857142857142905</v>
      </c>
      <c r="P101" s="3">
        <v>-0.96343692870201103</v>
      </c>
    </row>
    <row r="102" spans="1:16" x14ac:dyDescent="0.3">
      <c r="A102" s="8" t="s">
        <v>17</v>
      </c>
      <c r="B102" s="8" t="s">
        <v>115</v>
      </c>
      <c r="C102" s="2">
        <v>0</v>
      </c>
      <c r="D102" s="2">
        <v>0</v>
      </c>
      <c r="E102" s="2">
        <v>0</v>
      </c>
      <c r="F102" s="2">
        <v>2</v>
      </c>
      <c r="G102" s="2">
        <v>-0.66666666666666696</v>
      </c>
      <c r="H102" s="2">
        <v>-1</v>
      </c>
      <c r="I102" s="2">
        <v>0</v>
      </c>
      <c r="J102" s="2">
        <v>0</v>
      </c>
      <c r="K102" s="2">
        <v>0</v>
      </c>
      <c r="L102" s="2">
        <v>0.33333333333333298</v>
      </c>
      <c r="M102" s="2">
        <v>-0.5</v>
      </c>
      <c r="N102" s="2">
        <v>1</v>
      </c>
      <c r="O102" s="3">
        <v>0.33333333333333298</v>
      </c>
      <c r="P102" s="3">
        <v>0</v>
      </c>
    </row>
    <row r="103" spans="1:16" x14ac:dyDescent="0.3">
      <c r="A103" s="8" t="s">
        <v>17</v>
      </c>
      <c r="B103" s="8" t="s">
        <v>116</v>
      </c>
      <c r="C103" s="2">
        <v>-0.23529411764705899</v>
      </c>
      <c r="D103" s="2">
        <v>0.230769230769231</v>
      </c>
      <c r="E103" s="2">
        <v>-6.25E-2</v>
      </c>
      <c r="F103" s="2">
        <v>-4.4444444444444398E-2</v>
      </c>
      <c r="G103" s="2">
        <v>6.9767441860465101E-2</v>
      </c>
      <c r="H103" s="2">
        <v>0.30434782608695699</v>
      </c>
      <c r="I103" s="2">
        <v>6.6666666666666693E-2</v>
      </c>
      <c r="J103" s="2">
        <v>0.140625</v>
      </c>
      <c r="K103" s="2">
        <v>0</v>
      </c>
      <c r="L103" s="2">
        <v>0.123287671232877</v>
      </c>
      <c r="M103" s="2">
        <v>4.8780487804878099E-2</v>
      </c>
      <c r="N103" s="2">
        <v>0.45348837209302301</v>
      </c>
      <c r="O103" s="3">
        <v>0.71232876712328796</v>
      </c>
      <c r="P103" s="3">
        <v>1.6041666666666701</v>
      </c>
    </row>
    <row r="104" spans="1:16" x14ac:dyDescent="0.3">
      <c r="A104" s="8" t="s">
        <v>17</v>
      </c>
      <c r="B104" s="8" t="s">
        <v>117</v>
      </c>
      <c r="C104" s="2">
        <v>-0.5</v>
      </c>
      <c r="D104" s="2">
        <v>1</v>
      </c>
      <c r="E104" s="2">
        <v>-0.5</v>
      </c>
      <c r="F104" s="2">
        <v>2</v>
      </c>
      <c r="G104" s="2">
        <v>-0.33333333333333298</v>
      </c>
      <c r="H104" s="2">
        <v>-0.5</v>
      </c>
      <c r="I104" s="2">
        <v>2</v>
      </c>
      <c r="J104" s="2">
        <v>0</v>
      </c>
      <c r="K104" s="2">
        <v>-0.33333333333333298</v>
      </c>
      <c r="L104" s="2">
        <v>0.5</v>
      </c>
      <c r="M104" s="2">
        <v>0</v>
      </c>
      <c r="N104" s="2">
        <v>0</v>
      </c>
      <c r="O104" s="3">
        <v>0</v>
      </c>
      <c r="P104" s="3">
        <v>0.5</v>
      </c>
    </row>
    <row r="105" spans="1:16" x14ac:dyDescent="0.3">
      <c r="A105" s="8" t="s">
        <v>17</v>
      </c>
      <c r="B105" s="8" t="s">
        <v>17</v>
      </c>
      <c r="C105" s="2">
        <v>0</v>
      </c>
      <c r="D105" s="2">
        <v>0</v>
      </c>
      <c r="E105" s="2">
        <v>0</v>
      </c>
      <c r="F105" s="2">
        <v>0</v>
      </c>
      <c r="G105" s="2">
        <v>-1</v>
      </c>
      <c r="H105" s="2">
        <v>0</v>
      </c>
      <c r="I105" s="2">
        <v>0</v>
      </c>
      <c r="J105" s="2">
        <v>0</v>
      </c>
      <c r="K105" s="2">
        <v>0</v>
      </c>
      <c r="L105" s="2">
        <v>0</v>
      </c>
      <c r="M105" s="2">
        <v>0</v>
      </c>
      <c r="N105" s="2">
        <v>0.5</v>
      </c>
      <c r="O105" s="3">
        <v>0</v>
      </c>
      <c r="P105" s="3">
        <v>0</v>
      </c>
    </row>
    <row r="106" spans="1:16" x14ac:dyDescent="0.3">
      <c r="A106" s="8" t="s">
        <v>17</v>
      </c>
      <c r="B106" s="8" t="s">
        <v>110</v>
      </c>
      <c r="C106" s="2">
        <v>0.15384615384615399</v>
      </c>
      <c r="D106" s="2">
        <v>-0.46666666666666701</v>
      </c>
      <c r="E106" s="2">
        <v>-0.25</v>
      </c>
      <c r="F106" s="2">
        <v>1.1666666666666701</v>
      </c>
      <c r="G106" s="2">
        <v>0.230769230769231</v>
      </c>
      <c r="H106" s="2">
        <v>-0.1875</v>
      </c>
      <c r="I106" s="2">
        <v>-0.46153846153846201</v>
      </c>
      <c r="J106" s="2">
        <v>0.28571428571428598</v>
      </c>
      <c r="K106" s="2">
        <v>0.66666666666666696</v>
      </c>
      <c r="L106" s="2">
        <v>-0.33333333333333298</v>
      </c>
      <c r="M106" s="2">
        <v>-0.1</v>
      </c>
      <c r="N106" s="2">
        <v>0</v>
      </c>
      <c r="O106" s="3">
        <v>0</v>
      </c>
      <c r="P106" s="3">
        <v>0.125</v>
      </c>
    </row>
    <row r="107" spans="1:16" x14ac:dyDescent="0.3">
      <c r="A107" s="8" t="s">
        <v>17</v>
      </c>
      <c r="B107" s="8" t="s">
        <v>111</v>
      </c>
      <c r="C107" s="2">
        <v>-0.38461538461538503</v>
      </c>
      <c r="D107" s="2">
        <v>-6.25E-2</v>
      </c>
      <c r="E107" s="2">
        <v>-0.33333333333333298</v>
      </c>
      <c r="F107" s="2">
        <v>-0.1</v>
      </c>
      <c r="G107" s="2">
        <v>-0.33333333333333298</v>
      </c>
      <c r="H107" s="2">
        <v>-0.5</v>
      </c>
      <c r="I107" s="2">
        <v>-0.66666666666666696</v>
      </c>
      <c r="J107" s="2">
        <v>-1</v>
      </c>
      <c r="K107" s="2">
        <v>0</v>
      </c>
      <c r="L107" s="2">
        <v>-0.5</v>
      </c>
      <c r="M107" s="2">
        <v>2</v>
      </c>
      <c r="N107" s="2">
        <v>-0.66666666666666696</v>
      </c>
      <c r="O107" s="3">
        <v>0</v>
      </c>
      <c r="P107" s="3">
        <v>-0.93333333333333302</v>
      </c>
    </row>
    <row r="108" spans="1:16" x14ac:dyDescent="0.3">
      <c r="A108" s="11" t="s">
        <v>18</v>
      </c>
      <c r="B108" s="11" t="s">
        <v>18</v>
      </c>
      <c r="C108" s="3">
        <v>-1.79244647906288E-2</v>
      </c>
      <c r="D108" s="3">
        <v>8.4145944371133308E-3</v>
      </c>
      <c r="E108" s="3">
        <v>6.3390095510009901E-3</v>
      </c>
      <c r="F108" s="3">
        <v>7.3461116271215099E-3</v>
      </c>
      <c r="G108" s="3">
        <v>3.3696563285834E-3</v>
      </c>
      <c r="H108" s="3">
        <v>3.9247464536933403E-2</v>
      </c>
      <c r="I108" s="3">
        <v>3.4437299035369802E-2</v>
      </c>
      <c r="J108" s="3">
        <v>3.5420098846787498E-2</v>
      </c>
      <c r="K108" s="3">
        <v>5.0149352306329803E-2</v>
      </c>
      <c r="L108" s="3">
        <v>3.67628140990824E-2</v>
      </c>
      <c r="M108" s="3">
        <v>4.2269832078749299E-2</v>
      </c>
      <c r="N108" s="3">
        <v>4.72354497354497E-2</v>
      </c>
      <c r="O108" s="3">
        <v>0.18837903964215499</v>
      </c>
      <c r="P108" s="3">
        <v>0.345484517861392</v>
      </c>
    </row>
    <row r="109" spans="1:16" x14ac:dyDescent="0.3">
      <c r="A109" s="15"/>
      <c r="B109" s="15"/>
    </row>
    <row r="110" spans="1:16" x14ac:dyDescent="0.3">
      <c r="A110" s="13" t="s">
        <v>42</v>
      </c>
      <c r="B110" s="15"/>
    </row>
    <row r="111" spans="1:16" x14ac:dyDescent="0.3">
      <c r="A111" s="14" t="s">
        <v>43</v>
      </c>
      <c r="B111" s="15"/>
    </row>
    <row r="112" spans="1:16" x14ac:dyDescent="0.3">
      <c r="A112" s="14" t="s">
        <v>44</v>
      </c>
      <c r="B112" s="15"/>
    </row>
    <row r="113" spans="1:2" x14ac:dyDescent="0.3">
      <c r="A113" s="14" t="s">
        <v>120</v>
      </c>
      <c r="B113" s="15"/>
    </row>
    <row r="114" spans="1:2" x14ac:dyDescent="0.3">
      <c r="A114" s="14" t="s">
        <v>188</v>
      </c>
      <c r="B114" s="15"/>
    </row>
    <row r="115" spans="1:2" x14ac:dyDescent="0.3">
      <c r="A115" s="14" t="s">
        <v>45</v>
      </c>
      <c r="B115" s="15"/>
    </row>
    <row r="116" spans="1:2" x14ac:dyDescent="0.3">
      <c r="A116" s="14" t="s">
        <v>46</v>
      </c>
      <c r="B116" s="15"/>
    </row>
    <row r="117" spans="1:2" x14ac:dyDescent="0.3">
      <c r="A117" s="14" t="s">
        <v>47</v>
      </c>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42:O42"/>
    <mergeCell ref="C76:N7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F400"/>
  <sheetViews>
    <sheetView showGridLines="0" workbookViewId="0"/>
  </sheetViews>
  <sheetFormatPr defaultColWidth="11.5546875" defaultRowHeight="14.4" x14ac:dyDescent="0.3"/>
  <cols>
    <col min="1" max="1" width="25.6640625" customWidth="1"/>
    <col min="2" max="2" width="21.6640625" customWidth="1"/>
    <col min="3" max="13" width="10.5546875" customWidth="1"/>
  </cols>
  <sheetData>
    <row r="1" spans="1:6" ht="15.6" x14ac:dyDescent="0.3">
      <c r="A1" s="12" t="s">
        <v>197</v>
      </c>
      <c r="B1" s="15"/>
    </row>
    <row r="2" spans="1:6" ht="15.6" x14ac:dyDescent="0.3">
      <c r="A2" s="12" t="s">
        <v>187</v>
      </c>
      <c r="B2" s="15"/>
    </row>
    <row r="3" spans="1:6" ht="15.6" x14ac:dyDescent="0.3">
      <c r="A3" s="12" t="s">
        <v>35</v>
      </c>
      <c r="B3" s="15"/>
    </row>
    <row r="4" spans="1:6" ht="15.6" x14ac:dyDescent="0.3">
      <c r="A4" s="12" t="s">
        <v>124</v>
      </c>
      <c r="B4" s="15"/>
    </row>
    <row r="5" spans="1:6" ht="15.6" x14ac:dyDescent="0.3">
      <c r="A5" s="12"/>
      <c r="B5" s="15"/>
    </row>
    <row r="6" spans="1:6" x14ac:dyDescent="0.3">
      <c r="A6" s="16" t="str">
        <f>HYPERLINK("#'Table of contents'!A64", "Back to contents")</f>
        <v>Back to contents</v>
      </c>
      <c r="B6" s="15"/>
    </row>
    <row r="7" spans="1:6" x14ac:dyDescent="0.3">
      <c r="A7" s="15"/>
      <c r="B7" s="15"/>
      <c r="C7" s="18" t="s">
        <v>36</v>
      </c>
      <c r="D7" s="19"/>
      <c r="E7" s="19"/>
      <c r="F7" s="19"/>
    </row>
    <row r="8" spans="1:6" x14ac:dyDescent="0.3">
      <c r="A8" s="9" t="s">
        <v>41</v>
      </c>
      <c r="B8" s="9" t="s">
        <v>41</v>
      </c>
      <c r="C8" s="4" t="s">
        <v>9</v>
      </c>
      <c r="D8" s="4" t="s">
        <v>10</v>
      </c>
      <c r="E8" s="4" t="s">
        <v>11</v>
      </c>
      <c r="F8" s="4" t="s">
        <v>12</v>
      </c>
    </row>
    <row r="9" spans="1:6" x14ac:dyDescent="0.3">
      <c r="A9" s="7" t="s">
        <v>13</v>
      </c>
      <c r="B9" s="7" t="s">
        <v>121</v>
      </c>
      <c r="C9" s="1">
        <v>3452</v>
      </c>
      <c r="D9" s="1">
        <v>5087</v>
      </c>
      <c r="E9" s="1">
        <v>5616</v>
      </c>
      <c r="F9" s="1">
        <v>6074</v>
      </c>
    </row>
    <row r="10" spans="1:6" x14ac:dyDescent="0.3">
      <c r="A10" s="7" t="s">
        <v>13</v>
      </c>
      <c r="B10" s="7" t="s">
        <v>122</v>
      </c>
      <c r="C10" s="1">
        <v>55430</v>
      </c>
      <c r="D10" s="1">
        <v>55973</v>
      </c>
      <c r="E10" s="1">
        <v>58408</v>
      </c>
      <c r="F10" s="1">
        <v>60668</v>
      </c>
    </row>
    <row r="11" spans="1:6" x14ac:dyDescent="0.3">
      <c r="A11" s="7" t="s">
        <v>14</v>
      </c>
      <c r="B11" s="7" t="s">
        <v>121</v>
      </c>
      <c r="C11" s="1">
        <v>117</v>
      </c>
      <c r="D11" s="1">
        <v>149</v>
      </c>
      <c r="E11" s="1">
        <v>148</v>
      </c>
      <c r="F11" s="1">
        <v>183</v>
      </c>
    </row>
    <row r="12" spans="1:6" x14ac:dyDescent="0.3">
      <c r="A12" s="7" t="s">
        <v>14</v>
      </c>
      <c r="B12" s="7" t="s">
        <v>122</v>
      </c>
      <c r="C12" s="1">
        <v>1795</v>
      </c>
      <c r="D12" s="1">
        <v>1777</v>
      </c>
      <c r="E12" s="1">
        <v>1747</v>
      </c>
      <c r="F12" s="1">
        <v>1956</v>
      </c>
    </row>
    <row r="13" spans="1:6" x14ac:dyDescent="0.3">
      <c r="A13" s="7" t="s">
        <v>15</v>
      </c>
      <c r="B13" s="7" t="s">
        <v>121</v>
      </c>
      <c r="C13" s="1">
        <v>384</v>
      </c>
      <c r="D13" s="1">
        <v>585</v>
      </c>
      <c r="E13" s="1">
        <v>629</v>
      </c>
      <c r="F13" s="1">
        <v>682</v>
      </c>
    </row>
    <row r="14" spans="1:6" x14ac:dyDescent="0.3">
      <c r="A14" s="7" t="s">
        <v>15</v>
      </c>
      <c r="B14" s="7" t="s">
        <v>122</v>
      </c>
      <c r="C14" s="1">
        <v>5672</v>
      </c>
      <c r="D14" s="1">
        <v>5731</v>
      </c>
      <c r="E14" s="1">
        <v>5618</v>
      </c>
      <c r="F14" s="1">
        <v>6117</v>
      </c>
    </row>
    <row r="15" spans="1:6" x14ac:dyDescent="0.3">
      <c r="A15" s="7" t="s">
        <v>16</v>
      </c>
      <c r="B15" s="7" t="s">
        <v>121</v>
      </c>
      <c r="C15" s="1">
        <v>185</v>
      </c>
      <c r="D15" s="1">
        <v>285</v>
      </c>
      <c r="E15" s="1">
        <v>310</v>
      </c>
      <c r="F15" s="1">
        <v>328</v>
      </c>
    </row>
    <row r="16" spans="1:6" x14ac:dyDescent="0.3">
      <c r="A16" s="7" t="s">
        <v>16</v>
      </c>
      <c r="B16" s="7" t="s">
        <v>122</v>
      </c>
      <c r="C16" s="1">
        <v>2832</v>
      </c>
      <c r="D16" s="1">
        <v>2850</v>
      </c>
      <c r="E16" s="1">
        <v>3039</v>
      </c>
      <c r="F16" s="1">
        <v>3038</v>
      </c>
    </row>
    <row r="17" spans="1:6" x14ac:dyDescent="0.3">
      <c r="A17" s="7" t="s">
        <v>17</v>
      </c>
      <c r="B17" s="7" t="s">
        <v>121</v>
      </c>
      <c r="C17" s="1">
        <v>8</v>
      </c>
      <c r="D17" s="1">
        <v>14</v>
      </c>
      <c r="E17" s="1">
        <v>14</v>
      </c>
      <c r="F17" s="1">
        <v>19</v>
      </c>
    </row>
    <row r="18" spans="1:6" x14ac:dyDescent="0.3">
      <c r="A18" s="7" t="s">
        <v>17</v>
      </c>
      <c r="B18" s="7" t="s">
        <v>122</v>
      </c>
      <c r="C18" s="1">
        <v>87</v>
      </c>
      <c r="D18" s="1">
        <v>86</v>
      </c>
      <c r="E18" s="1">
        <v>91</v>
      </c>
      <c r="F18" s="1">
        <v>126</v>
      </c>
    </row>
    <row r="19" spans="1:6" x14ac:dyDescent="0.3">
      <c r="A19" s="10" t="s">
        <v>18</v>
      </c>
      <c r="B19" s="10" t="s">
        <v>18</v>
      </c>
      <c r="C19" s="5">
        <v>69962</v>
      </c>
      <c r="D19" s="5">
        <v>72537</v>
      </c>
      <c r="E19" s="5">
        <v>75620</v>
      </c>
      <c r="F19" s="5">
        <v>79191</v>
      </c>
    </row>
    <row r="20" spans="1:6" x14ac:dyDescent="0.3">
      <c r="A20" s="15"/>
      <c r="B20" s="15"/>
    </row>
    <row r="21" spans="1:6" x14ac:dyDescent="0.3">
      <c r="A21" s="15"/>
      <c r="B21" s="15"/>
    </row>
    <row r="22" spans="1:6" x14ac:dyDescent="0.3">
      <c r="A22" s="15"/>
      <c r="B22" s="15"/>
      <c r="C22" s="18" t="s">
        <v>37</v>
      </c>
      <c r="D22" s="19"/>
      <c r="E22" s="19"/>
      <c r="F22" s="19"/>
    </row>
    <row r="23" spans="1:6" x14ac:dyDescent="0.3">
      <c r="A23" s="9" t="s">
        <v>41</v>
      </c>
      <c r="B23" s="9" t="s">
        <v>41</v>
      </c>
      <c r="C23" s="4" t="s">
        <v>9</v>
      </c>
      <c r="D23" s="4" t="s">
        <v>10</v>
      </c>
      <c r="E23" s="4" t="s">
        <v>11</v>
      </c>
      <c r="F23" s="4" t="s">
        <v>12</v>
      </c>
    </row>
    <row r="24" spans="1:6" x14ac:dyDescent="0.3">
      <c r="A24" s="8" t="s">
        <v>13</v>
      </c>
      <c r="B24" s="8" t="s">
        <v>121</v>
      </c>
      <c r="C24" s="2">
        <v>5.8625726028327801E-2</v>
      </c>
      <c r="D24" s="2">
        <v>8.3311496888306594E-2</v>
      </c>
      <c r="E24" s="2">
        <v>8.7717106085218002E-2</v>
      </c>
      <c r="F24" s="2">
        <v>9.1007161907044998E-2</v>
      </c>
    </row>
    <row r="25" spans="1:6" x14ac:dyDescent="0.3">
      <c r="A25" s="8" t="s">
        <v>13</v>
      </c>
      <c r="B25" s="8" t="s">
        <v>122</v>
      </c>
      <c r="C25" s="2">
        <v>0.94137427397167195</v>
      </c>
      <c r="D25" s="2">
        <v>0.91668850311169303</v>
      </c>
      <c r="E25" s="2">
        <v>0.91228289391478201</v>
      </c>
      <c r="F25" s="2">
        <v>0.90899283809295495</v>
      </c>
    </row>
    <row r="26" spans="1:6" x14ac:dyDescent="0.3">
      <c r="A26" s="8" t="s">
        <v>14</v>
      </c>
      <c r="B26" s="8" t="s">
        <v>121</v>
      </c>
      <c r="C26" s="2">
        <v>6.1192468619246897E-2</v>
      </c>
      <c r="D26" s="2">
        <v>7.73624091381101E-2</v>
      </c>
      <c r="E26" s="2">
        <v>7.8100263852242696E-2</v>
      </c>
      <c r="F26" s="2">
        <v>8.5553997194950895E-2</v>
      </c>
    </row>
    <row r="27" spans="1:6" x14ac:dyDescent="0.3">
      <c r="A27" s="8" t="s">
        <v>14</v>
      </c>
      <c r="B27" s="8" t="s">
        <v>122</v>
      </c>
      <c r="C27" s="2">
        <v>0.93880753138075301</v>
      </c>
      <c r="D27" s="2">
        <v>0.92263759086189001</v>
      </c>
      <c r="E27" s="2">
        <v>0.921899736147757</v>
      </c>
      <c r="F27" s="2">
        <v>0.91444600280504895</v>
      </c>
    </row>
    <row r="28" spans="1:6" x14ac:dyDescent="0.3">
      <c r="A28" s="8" t="s">
        <v>15</v>
      </c>
      <c r="B28" s="8" t="s">
        <v>121</v>
      </c>
      <c r="C28" s="2">
        <v>6.3408190224570699E-2</v>
      </c>
      <c r="D28" s="2">
        <v>9.2621912602913206E-2</v>
      </c>
      <c r="E28" s="2">
        <v>0.100688330398591</v>
      </c>
      <c r="F28" s="2">
        <v>0.10030886895131599</v>
      </c>
    </row>
    <row r="29" spans="1:6" x14ac:dyDescent="0.3">
      <c r="A29" s="8" t="s">
        <v>15</v>
      </c>
      <c r="B29" s="8" t="s">
        <v>122</v>
      </c>
      <c r="C29" s="2">
        <v>0.936591809775429</v>
      </c>
      <c r="D29" s="2">
        <v>0.90737808739708703</v>
      </c>
      <c r="E29" s="2">
        <v>0.89931166960140896</v>
      </c>
      <c r="F29" s="2">
        <v>0.89969113104868403</v>
      </c>
    </row>
    <row r="30" spans="1:6" x14ac:dyDescent="0.3">
      <c r="A30" s="8" t="s">
        <v>16</v>
      </c>
      <c r="B30" s="8" t="s">
        <v>121</v>
      </c>
      <c r="C30" s="2">
        <v>6.1319191249585701E-2</v>
      </c>
      <c r="D30" s="2">
        <v>9.0909090909090898E-2</v>
      </c>
      <c r="E30" s="2">
        <v>9.2564944759629703E-2</v>
      </c>
      <c r="F30" s="2">
        <v>9.7445038621509203E-2</v>
      </c>
    </row>
    <row r="31" spans="1:6" x14ac:dyDescent="0.3">
      <c r="A31" s="8" t="s">
        <v>16</v>
      </c>
      <c r="B31" s="8" t="s">
        <v>122</v>
      </c>
      <c r="C31" s="2">
        <v>0.93868080875041404</v>
      </c>
      <c r="D31" s="2">
        <v>0.90909090909090895</v>
      </c>
      <c r="E31" s="2">
        <v>0.90743505524037005</v>
      </c>
      <c r="F31" s="2">
        <v>0.90255496137849101</v>
      </c>
    </row>
    <row r="32" spans="1:6" x14ac:dyDescent="0.3">
      <c r="A32" s="8" t="s">
        <v>17</v>
      </c>
      <c r="B32" s="8" t="s">
        <v>121</v>
      </c>
      <c r="C32" s="2">
        <v>8.42105263157895E-2</v>
      </c>
      <c r="D32" s="2">
        <v>0.14000000000000001</v>
      </c>
      <c r="E32" s="2">
        <v>0.133333333333333</v>
      </c>
      <c r="F32" s="2">
        <v>0.13103448275862101</v>
      </c>
    </row>
    <row r="33" spans="1:6" x14ac:dyDescent="0.3">
      <c r="A33" s="8" t="s">
        <v>17</v>
      </c>
      <c r="B33" s="8" t="s">
        <v>122</v>
      </c>
      <c r="C33" s="2">
        <v>0.91578947368421004</v>
      </c>
      <c r="D33" s="2">
        <v>0.86</v>
      </c>
      <c r="E33" s="2">
        <v>0.86666666666666703</v>
      </c>
      <c r="F33" s="2">
        <v>0.86896551724137905</v>
      </c>
    </row>
    <row r="34" spans="1:6" x14ac:dyDescent="0.3">
      <c r="A34" s="15"/>
      <c r="B34" s="15"/>
    </row>
    <row r="35" spans="1:6" x14ac:dyDescent="0.3">
      <c r="A35" s="13" t="s">
        <v>42</v>
      </c>
      <c r="B35" s="15"/>
    </row>
    <row r="36" spans="1:6" x14ac:dyDescent="0.3">
      <c r="A36" s="14" t="s">
        <v>43</v>
      </c>
      <c r="B36" s="15"/>
    </row>
    <row r="37" spans="1:6" x14ac:dyDescent="0.3">
      <c r="A37" s="14" t="s">
        <v>44</v>
      </c>
      <c r="B37" s="15"/>
    </row>
    <row r="38" spans="1:6" x14ac:dyDescent="0.3">
      <c r="A38" s="14" t="s">
        <v>125</v>
      </c>
      <c r="B38" s="15"/>
    </row>
    <row r="39" spans="1:6" x14ac:dyDescent="0.3">
      <c r="A39" s="14" t="s">
        <v>188</v>
      </c>
      <c r="B39" s="15"/>
    </row>
    <row r="40" spans="1:6" x14ac:dyDescent="0.3">
      <c r="A40" s="14" t="s">
        <v>45</v>
      </c>
      <c r="B40" s="15"/>
    </row>
    <row r="41" spans="1:6" x14ac:dyDescent="0.3">
      <c r="A41" s="14" t="s">
        <v>46</v>
      </c>
      <c r="B41" s="15"/>
    </row>
    <row r="42" spans="1:6" x14ac:dyDescent="0.3">
      <c r="A42" s="14" t="s">
        <v>47</v>
      </c>
      <c r="B42" s="15"/>
    </row>
    <row r="43" spans="1:6" x14ac:dyDescent="0.3">
      <c r="A43" s="15"/>
      <c r="B43" s="15"/>
    </row>
    <row r="44" spans="1:6" x14ac:dyDescent="0.3">
      <c r="A44" s="15"/>
      <c r="B44" s="15"/>
    </row>
    <row r="45" spans="1:6" x14ac:dyDescent="0.3">
      <c r="A45" s="15"/>
      <c r="B45" s="15"/>
    </row>
    <row r="46" spans="1:6" x14ac:dyDescent="0.3">
      <c r="A46" s="15"/>
      <c r="B46" s="15"/>
    </row>
    <row r="47" spans="1:6" x14ac:dyDescent="0.3">
      <c r="A47" s="15"/>
      <c r="B47" s="15"/>
    </row>
    <row r="48" spans="1:6" x14ac:dyDescent="0.3">
      <c r="A48" s="15"/>
      <c r="B48" s="15"/>
    </row>
    <row r="49" spans="1:2" x14ac:dyDescent="0.3">
      <c r="A49" s="15"/>
      <c r="B49" s="15"/>
    </row>
    <row r="50" spans="1:2" x14ac:dyDescent="0.3">
      <c r="A50" s="15"/>
      <c r="B50" s="15"/>
    </row>
    <row r="51" spans="1:2" x14ac:dyDescent="0.3">
      <c r="A51" s="15"/>
      <c r="B51" s="15"/>
    </row>
    <row r="52" spans="1:2" x14ac:dyDescent="0.3">
      <c r="A52" s="15"/>
      <c r="B52" s="15"/>
    </row>
    <row r="53" spans="1:2" x14ac:dyDescent="0.3">
      <c r="A53" s="15"/>
      <c r="B53" s="15"/>
    </row>
    <row r="54" spans="1:2" x14ac:dyDescent="0.3">
      <c r="A54" s="15"/>
      <c r="B54" s="15"/>
    </row>
    <row r="55" spans="1:2" x14ac:dyDescent="0.3">
      <c r="A55" s="15"/>
      <c r="B55" s="15"/>
    </row>
    <row r="56" spans="1:2" x14ac:dyDescent="0.3">
      <c r="A56" s="15"/>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F7"/>
    <mergeCell ref="C22:F22"/>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O400"/>
  <sheetViews>
    <sheetView showGridLines="0" workbookViewId="0"/>
  </sheetViews>
  <sheetFormatPr defaultColWidth="11.5546875" defaultRowHeight="14.4" x14ac:dyDescent="0.3"/>
  <cols>
    <col min="1" max="1" width="25.6640625" customWidth="1"/>
    <col min="2" max="12" width="10.5546875" customWidth="1"/>
  </cols>
  <sheetData>
    <row r="1" spans="1:14" ht="15.6" x14ac:dyDescent="0.3">
      <c r="A1" s="12" t="s">
        <v>205</v>
      </c>
    </row>
    <row r="2" spans="1:14" ht="15.6" x14ac:dyDescent="0.3">
      <c r="A2" s="12" t="s">
        <v>34</v>
      </c>
    </row>
    <row r="3" spans="1:14" ht="15.6" x14ac:dyDescent="0.3">
      <c r="A3" s="12" t="s">
        <v>206</v>
      </c>
    </row>
    <row r="4" spans="1:14" x14ac:dyDescent="0.3">
      <c r="A4" s="15"/>
    </row>
    <row r="5" spans="1:14" x14ac:dyDescent="0.3">
      <c r="A5" s="15"/>
    </row>
    <row r="6" spans="1:14" x14ac:dyDescent="0.3">
      <c r="A6" s="16" t="str">
        <f>HYPERLINK("#'Table of contents'!A65", "Back to contents")</f>
        <v>Back to contents</v>
      </c>
    </row>
    <row r="7" spans="1:14" x14ac:dyDescent="0.3">
      <c r="A7" s="15"/>
      <c r="B7" s="18" t="s">
        <v>36</v>
      </c>
      <c r="C7" s="19"/>
      <c r="D7" s="19"/>
      <c r="E7" s="19"/>
      <c r="F7" s="19"/>
      <c r="G7" s="19"/>
      <c r="H7" s="19"/>
      <c r="I7" s="19"/>
      <c r="J7" s="19"/>
      <c r="K7" s="19"/>
      <c r="L7" s="19"/>
      <c r="M7" s="19"/>
      <c r="N7" s="19"/>
    </row>
    <row r="8" spans="1:14" x14ac:dyDescent="0.3">
      <c r="A8" s="9" t="s">
        <v>41</v>
      </c>
      <c r="B8" s="4" t="s">
        <v>0</v>
      </c>
      <c r="C8" s="4" t="s">
        <v>1</v>
      </c>
      <c r="D8" s="4" t="s">
        <v>2</v>
      </c>
      <c r="E8" s="4" t="s">
        <v>3</v>
      </c>
      <c r="F8" s="4" t="s">
        <v>4</v>
      </c>
      <c r="G8" s="4" t="s">
        <v>5</v>
      </c>
      <c r="H8" s="4" t="s">
        <v>6</v>
      </c>
      <c r="I8" s="4" t="s">
        <v>7</v>
      </c>
      <c r="J8" s="4" t="s">
        <v>8</v>
      </c>
      <c r="K8" s="4" t="s">
        <v>9</v>
      </c>
      <c r="L8" s="4" t="s">
        <v>10</v>
      </c>
      <c r="M8" s="4" t="s">
        <v>11</v>
      </c>
      <c r="N8" s="4" t="s">
        <v>12</v>
      </c>
    </row>
    <row r="9" spans="1:14" x14ac:dyDescent="0.3">
      <c r="A9" s="7" t="s">
        <v>198</v>
      </c>
      <c r="B9" s="1">
        <v>18996</v>
      </c>
      <c r="C9" s="1">
        <v>19613</v>
      </c>
      <c r="D9" s="1">
        <v>20031</v>
      </c>
      <c r="E9" s="1">
        <v>20106</v>
      </c>
      <c r="F9" s="1">
        <v>20692</v>
      </c>
      <c r="G9" s="1">
        <v>20987</v>
      </c>
      <c r="H9" s="1">
        <v>21726</v>
      </c>
      <c r="I9" s="1">
        <v>22306</v>
      </c>
      <c r="J9" s="1">
        <v>22340</v>
      </c>
      <c r="K9" s="1">
        <v>23781</v>
      </c>
      <c r="L9" s="1">
        <v>25772</v>
      </c>
      <c r="M9" s="1">
        <v>27248</v>
      </c>
      <c r="N9" s="1">
        <v>29614</v>
      </c>
    </row>
    <row r="10" spans="1:14" x14ac:dyDescent="0.3">
      <c r="A10" s="7" t="s">
        <v>199</v>
      </c>
      <c r="B10" s="1">
        <v>41249</v>
      </c>
      <c r="C10" s="1">
        <v>42938</v>
      </c>
      <c r="D10" s="1">
        <v>44401</v>
      </c>
      <c r="E10" s="1">
        <v>45943</v>
      </c>
      <c r="F10" s="1">
        <v>47447</v>
      </c>
      <c r="G10" s="1">
        <v>48837</v>
      </c>
      <c r="H10" s="1">
        <v>50634</v>
      </c>
      <c r="I10" s="1">
        <v>52233</v>
      </c>
      <c r="J10" s="1">
        <v>51378</v>
      </c>
      <c r="K10" s="1">
        <v>53531</v>
      </c>
      <c r="L10" s="1">
        <v>57080</v>
      </c>
      <c r="M10" s="1">
        <v>60114</v>
      </c>
      <c r="N10" s="1">
        <v>61484</v>
      </c>
    </row>
    <row r="11" spans="1:14" x14ac:dyDescent="0.3">
      <c r="A11" s="7" t="s">
        <v>200</v>
      </c>
      <c r="B11" s="1">
        <v>31642</v>
      </c>
      <c r="C11" s="1">
        <v>32422</v>
      </c>
      <c r="D11" s="1">
        <v>33297</v>
      </c>
      <c r="E11" s="1">
        <v>34680</v>
      </c>
      <c r="F11" s="1">
        <v>35152</v>
      </c>
      <c r="G11" s="1">
        <v>35661</v>
      </c>
      <c r="H11" s="1">
        <v>36988</v>
      </c>
      <c r="I11" s="1">
        <v>38887</v>
      </c>
      <c r="J11" s="1">
        <v>38508</v>
      </c>
      <c r="K11" s="1">
        <v>40186</v>
      </c>
      <c r="L11" s="1">
        <v>42619</v>
      </c>
      <c r="M11" s="1">
        <v>45595</v>
      </c>
      <c r="N11" s="1">
        <v>50564</v>
      </c>
    </row>
    <row r="12" spans="1:14" x14ac:dyDescent="0.3">
      <c r="A12" s="7" t="s">
        <v>201</v>
      </c>
      <c r="B12" s="1">
        <v>24047</v>
      </c>
      <c r="C12" s="1">
        <v>24330</v>
      </c>
      <c r="D12" s="1">
        <v>25060</v>
      </c>
      <c r="E12" s="1">
        <v>26057</v>
      </c>
      <c r="F12" s="1">
        <v>27310</v>
      </c>
      <c r="G12" s="1">
        <v>29080</v>
      </c>
      <c r="H12" s="1">
        <v>30399</v>
      </c>
      <c r="I12" s="1">
        <v>31868</v>
      </c>
      <c r="J12" s="1">
        <v>31643</v>
      </c>
      <c r="K12" s="1">
        <v>34008</v>
      </c>
      <c r="L12" s="1">
        <v>37005</v>
      </c>
      <c r="M12" s="1">
        <v>39811</v>
      </c>
      <c r="N12" s="1">
        <v>38203</v>
      </c>
    </row>
    <row r="13" spans="1:14" x14ac:dyDescent="0.3">
      <c r="A13" s="7" t="s">
        <v>202</v>
      </c>
      <c r="B13" s="1">
        <v>28949</v>
      </c>
      <c r="C13" s="1">
        <v>29510</v>
      </c>
      <c r="D13" s="1">
        <v>30232</v>
      </c>
      <c r="E13" s="1">
        <v>30693</v>
      </c>
      <c r="F13" s="1">
        <v>31483</v>
      </c>
      <c r="G13" s="1">
        <v>32297</v>
      </c>
      <c r="H13" s="1">
        <v>33118</v>
      </c>
      <c r="I13" s="1">
        <v>34262</v>
      </c>
      <c r="J13" s="1">
        <v>34096</v>
      </c>
      <c r="K13" s="1">
        <v>35553</v>
      </c>
      <c r="L13" s="1">
        <v>37839</v>
      </c>
      <c r="M13" s="1">
        <v>40129</v>
      </c>
      <c r="N13" s="1">
        <v>42931</v>
      </c>
    </row>
    <row r="14" spans="1:14" x14ac:dyDescent="0.3">
      <c r="A14" s="7" t="s">
        <v>203</v>
      </c>
      <c r="B14" s="1">
        <v>18152</v>
      </c>
      <c r="C14" s="1">
        <v>18432</v>
      </c>
      <c r="D14" s="1">
        <v>18914</v>
      </c>
      <c r="E14" s="1">
        <v>19949</v>
      </c>
      <c r="F14" s="1">
        <v>20357</v>
      </c>
      <c r="G14" s="1">
        <v>21014</v>
      </c>
      <c r="H14" s="1">
        <v>21646</v>
      </c>
      <c r="I14" s="1">
        <v>22544</v>
      </c>
      <c r="J14" s="1">
        <v>21969</v>
      </c>
      <c r="K14" s="1">
        <v>23232</v>
      </c>
      <c r="L14" s="1">
        <v>24652</v>
      </c>
      <c r="M14" s="1">
        <v>25833</v>
      </c>
      <c r="N14" s="1">
        <v>27330</v>
      </c>
    </row>
    <row r="15" spans="1:14" x14ac:dyDescent="0.3">
      <c r="A15" s="7" t="s">
        <v>204</v>
      </c>
      <c r="B15" s="1">
        <v>27989</v>
      </c>
      <c r="C15" s="1">
        <v>28953</v>
      </c>
      <c r="D15" s="1">
        <v>29160</v>
      </c>
      <c r="E15" s="1">
        <v>29310</v>
      </c>
      <c r="F15" s="1">
        <v>29882</v>
      </c>
      <c r="G15" s="1">
        <v>30599</v>
      </c>
      <c r="H15" s="1">
        <v>31688</v>
      </c>
      <c r="I15" s="1">
        <v>32915</v>
      </c>
      <c r="J15" s="1">
        <v>32774</v>
      </c>
      <c r="K15" s="1">
        <v>34963</v>
      </c>
      <c r="L15" s="1">
        <v>37409</v>
      </c>
      <c r="M15" s="1">
        <v>39718</v>
      </c>
      <c r="N15" s="1">
        <v>40865</v>
      </c>
    </row>
    <row r="16" spans="1:14" x14ac:dyDescent="0.3">
      <c r="A16" s="10" t="s">
        <v>18</v>
      </c>
      <c r="B16" s="5">
        <v>191024</v>
      </c>
      <c r="C16" s="5">
        <v>196198</v>
      </c>
      <c r="D16" s="5">
        <v>201095</v>
      </c>
      <c r="E16" s="5">
        <v>206738</v>
      </c>
      <c r="F16" s="5">
        <v>212323</v>
      </c>
      <c r="G16" s="5">
        <v>218475</v>
      </c>
      <c r="H16" s="5">
        <v>226199</v>
      </c>
      <c r="I16" s="5">
        <v>235015</v>
      </c>
      <c r="J16" s="5">
        <v>232708</v>
      </c>
      <c r="K16" s="5">
        <v>245254</v>
      </c>
      <c r="L16" s="5">
        <v>262376</v>
      </c>
      <c r="M16" s="5">
        <v>278448</v>
      </c>
      <c r="N16" s="5">
        <v>290991</v>
      </c>
    </row>
    <row r="17" spans="1:15" x14ac:dyDescent="0.3">
      <c r="A17" s="15"/>
    </row>
    <row r="18" spans="1:15" x14ac:dyDescent="0.3">
      <c r="A18" s="15"/>
    </row>
    <row r="19" spans="1:15" x14ac:dyDescent="0.3">
      <c r="A19" s="15"/>
      <c r="B19" s="18" t="s">
        <v>37</v>
      </c>
      <c r="C19" s="19"/>
      <c r="D19" s="19"/>
      <c r="E19" s="19"/>
      <c r="F19" s="19"/>
      <c r="G19" s="19"/>
      <c r="H19" s="19"/>
      <c r="I19" s="19"/>
      <c r="J19" s="19"/>
      <c r="K19" s="19"/>
      <c r="L19" s="19"/>
      <c r="M19" s="19"/>
      <c r="N19" s="19"/>
    </row>
    <row r="20" spans="1:15" x14ac:dyDescent="0.3">
      <c r="A20" s="9" t="s">
        <v>41</v>
      </c>
      <c r="B20" s="4" t="s">
        <v>0</v>
      </c>
      <c r="C20" s="4" t="s">
        <v>1</v>
      </c>
      <c r="D20" s="4" t="s">
        <v>2</v>
      </c>
      <c r="E20" s="4" t="s">
        <v>3</v>
      </c>
      <c r="F20" s="4" t="s">
        <v>4</v>
      </c>
      <c r="G20" s="4" t="s">
        <v>5</v>
      </c>
      <c r="H20" s="4" t="s">
        <v>6</v>
      </c>
      <c r="I20" s="4" t="s">
        <v>7</v>
      </c>
      <c r="J20" s="4" t="s">
        <v>8</v>
      </c>
      <c r="K20" s="4" t="s">
        <v>9</v>
      </c>
      <c r="L20" s="4" t="s">
        <v>10</v>
      </c>
      <c r="M20" s="4" t="s">
        <v>11</v>
      </c>
      <c r="N20" s="4" t="s">
        <v>12</v>
      </c>
    </row>
    <row r="21" spans="1:15" x14ac:dyDescent="0.3">
      <c r="A21" s="8" t="s">
        <v>198</v>
      </c>
      <c r="B21" s="2">
        <v>9.9443001926459496E-2</v>
      </c>
      <c r="C21" s="2">
        <v>9.9965341134975905E-2</v>
      </c>
      <c r="D21" s="2">
        <v>9.9609637236132198E-2</v>
      </c>
      <c r="E21" s="2">
        <v>9.7253528620766402E-2</v>
      </c>
      <c r="F21" s="2">
        <v>9.7455292172774502E-2</v>
      </c>
      <c r="G21" s="2">
        <v>9.6061334248769906E-2</v>
      </c>
      <c r="H21" s="2">
        <v>9.6048169974226202E-2</v>
      </c>
      <c r="I21" s="2">
        <v>9.4913090653788099E-2</v>
      </c>
      <c r="J21" s="2">
        <v>9.6000137511387695E-2</v>
      </c>
      <c r="K21" s="2">
        <v>9.6964779371590301E-2</v>
      </c>
      <c r="L21" s="2">
        <v>9.8225447449461795E-2</v>
      </c>
      <c r="M21" s="2">
        <v>9.7856691375050306E-2</v>
      </c>
      <c r="N21" s="2">
        <v>0.101769470533453</v>
      </c>
    </row>
    <row r="22" spans="1:15" x14ac:dyDescent="0.3">
      <c r="A22" s="8" t="s">
        <v>199</v>
      </c>
      <c r="B22" s="2">
        <v>0.21593621743864599</v>
      </c>
      <c r="C22" s="2">
        <v>0.21885034505958301</v>
      </c>
      <c r="D22" s="2">
        <v>0.22079614112732801</v>
      </c>
      <c r="E22" s="2">
        <v>0.222228134160145</v>
      </c>
      <c r="F22" s="2">
        <v>0.223466134144676</v>
      </c>
      <c r="G22" s="2">
        <v>0.223535873669756</v>
      </c>
      <c r="H22" s="2">
        <v>0.223847143444489</v>
      </c>
      <c r="I22" s="2">
        <v>0.22225389868731801</v>
      </c>
      <c r="J22" s="2">
        <v>0.220783127352734</v>
      </c>
      <c r="K22" s="2">
        <v>0.21826759196588</v>
      </c>
      <c r="L22" s="2">
        <v>0.21755038570601001</v>
      </c>
      <c r="M22" s="2">
        <v>0.215889501810033</v>
      </c>
      <c r="N22" s="2">
        <v>0.21129175816434201</v>
      </c>
    </row>
    <row r="23" spans="1:15" x14ac:dyDescent="0.3">
      <c r="A23" s="8" t="s">
        <v>200</v>
      </c>
      <c r="B23" s="2">
        <v>0.16564410754669601</v>
      </c>
      <c r="C23" s="2">
        <v>0.16525142967818199</v>
      </c>
      <c r="D23" s="2">
        <v>0.16557845794276299</v>
      </c>
      <c r="E23" s="2">
        <v>0.167748551306485</v>
      </c>
      <c r="F23" s="2">
        <v>0.16555907744332901</v>
      </c>
      <c r="G23" s="2">
        <v>0.163226913834535</v>
      </c>
      <c r="H23" s="2">
        <v>0.16351973262481301</v>
      </c>
      <c r="I23" s="2">
        <v>0.16546603408293101</v>
      </c>
      <c r="J23" s="2">
        <v>0.165477766127507</v>
      </c>
      <c r="K23" s="2">
        <v>0.16385461603072701</v>
      </c>
      <c r="L23" s="2">
        <v>0.16243482635606901</v>
      </c>
      <c r="M23" s="2">
        <v>0.163746911452049</v>
      </c>
      <c r="N23" s="2">
        <v>0.173764824341646</v>
      </c>
    </row>
    <row r="24" spans="1:15" x14ac:dyDescent="0.3">
      <c r="A24" s="8" t="s">
        <v>201</v>
      </c>
      <c r="B24" s="2">
        <v>0.12588470558673301</v>
      </c>
      <c r="C24" s="2">
        <v>0.124007380299493</v>
      </c>
      <c r="D24" s="2">
        <v>0.124617717993983</v>
      </c>
      <c r="E24" s="2">
        <v>0.126038754365429</v>
      </c>
      <c r="F24" s="2">
        <v>0.12862478393768001</v>
      </c>
      <c r="G24" s="2">
        <v>0.133104474196132</v>
      </c>
      <c r="H24" s="2">
        <v>0.13439051454692499</v>
      </c>
      <c r="I24" s="2">
        <v>0.13559985532838301</v>
      </c>
      <c r="J24" s="2">
        <v>0.135977276243189</v>
      </c>
      <c r="K24" s="2">
        <v>0.13866440506576899</v>
      </c>
      <c r="L24" s="2">
        <v>0.14103805226087801</v>
      </c>
      <c r="M24" s="2">
        <v>0.14297463081077999</v>
      </c>
      <c r="N24" s="2">
        <v>0.13128584732861201</v>
      </c>
    </row>
    <row r="25" spans="1:15" x14ac:dyDescent="0.3">
      <c r="A25" s="8" t="s">
        <v>202</v>
      </c>
      <c r="B25" s="2">
        <v>0.15154640254627699</v>
      </c>
      <c r="C25" s="2">
        <v>0.15040928042079901</v>
      </c>
      <c r="D25" s="2">
        <v>0.15033690544270101</v>
      </c>
      <c r="E25" s="2">
        <v>0.148463272354381</v>
      </c>
      <c r="F25" s="2">
        <v>0.148278801637128</v>
      </c>
      <c r="G25" s="2">
        <v>0.14782927108364799</v>
      </c>
      <c r="H25" s="2">
        <v>0.146410903673314</v>
      </c>
      <c r="I25" s="2">
        <v>0.14578643916345799</v>
      </c>
      <c r="J25" s="2">
        <v>0.146518383553638</v>
      </c>
      <c r="K25" s="2">
        <v>0.14496399650974101</v>
      </c>
      <c r="L25" s="2">
        <v>0.14421669664908399</v>
      </c>
      <c r="M25" s="2">
        <v>0.14411667528586999</v>
      </c>
      <c r="N25" s="2">
        <v>0.14753377252217401</v>
      </c>
    </row>
    <row r="26" spans="1:15" x14ac:dyDescent="0.3">
      <c r="A26" s="8" t="s">
        <v>203</v>
      </c>
      <c r="B26" s="2">
        <v>9.5024708937096899E-2</v>
      </c>
      <c r="C26" s="2">
        <v>9.3945911782994704E-2</v>
      </c>
      <c r="D26" s="2">
        <v>9.4055048608866501E-2</v>
      </c>
      <c r="E26" s="2">
        <v>9.6494113322175903E-2</v>
      </c>
      <c r="F26" s="2">
        <v>9.5877507382619895E-2</v>
      </c>
      <c r="G26" s="2">
        <v>9.6184918182858403E-2</v>
      </c>
      <c r="H26" s="2">
        <v>9.5694499091507901E-2</v>
      </c>
      <c r="I26" s="2">
        <v>9.5925791970725302E-2</v>
      </c>
      <c r="J26" s="2">
        <v>9.4405864860683794E-2</v>
      </c>
      <c r="K26" s="2">
        <v>9.4726283771110795E-2</v>
      </c>
      <c r="L26" s="2">
        <v>9.3956764338201701E-2</v>
      </c>
      <c r="M26" s="2">
        <v>9.2774952594380303E-2</v>
      </c>
      <c r="N26" s="2">
        <v>9.39204305287792E-2</v>
      </c>
    </row>
    <row r="27" spans="1:15" x14ac:dyDescent="0.3">
      <c r="A27" s="8" t="s">
        <v>204</v>
      </c>
      <c r="B27" s="2">
        <v>0.146520856018092</v>
      </c>
      <c r="C27" s="2">
        <v>0.14757031162397199</v>
      </c>
      <c r="D27" s="2">
        <v>0.145006091648226</v>
      </c>
      <c r="E27" s="2">
        <v>0.141773645870619</v>
      </c>
      <c r="F27" s="2">
        <v>0.14073840328179199</v>
      </c>
      <c r="G27" s="2">
        <v>0.1400572147843</v>
      </c>
      <c r="H27" s="2">
        <v>0.140089036644724</v>
      </c>
      <c r="I27" s="2">
        <v>0.140054890113397</v>
      </c>
      <c r="J27" s="2">
        <v>0.14083744435086001</v>
      </c>
      <c r="K27" s="2">
        <v>0.142558327285182</v>
      </c>
      <c r="L27" s="2">
        <v>0.142577827240296</v>
      </c>
      <c r="M27" s="2">
        <v>0.14264063667183799</v>
      </c>
      <c r="N27" s="2">
        <v>0.14043389658099401</v>
      </c>
    </row>
    <row r="28" spans="1:15" x14ac:dyDescent="0.3">
      <c r="A28" s="15"/>
    </row>
    <row r="29" spans="1:15" x14ac:dyDescent="0.3">
      <c r="A29" s="15"/>
    </row>
    <row r="30" spans="1:15" x14ac:dyDescent="0.3">
      <c r="A30" s="15"/>
      <c r="B30" s="18" t="s">
        <v>38</v>
      </c>
      <c r="C30" s="18"/>
      <c r="D30" s="18"/>
      <c r="E30" s="18"/>
      <c r="F30" s="18"/>
      <c r="G30" s="18"/>
      <c r="H30" s="18"/>
      <c r="I30" s="18"/>
      <c r="J30" s="18"/>
      <c r="K30" s="18"/>
      <c r="L30" s="18"/>
      <c r="M30" s="18"/>
      <c r="N30" s="6" t="s">
        <v>39</v>
      </c>
      <c r="O30" s="6" t="s">
        <v>40</v>
      </c>
    </row>
    <row r="31" spans="1:15" x14ac:dyDescent="0.3">
      <c r="A31" s="9" t="s">
        <v>41</v>
      </c>
      <c r="B31" s="4" t="s">
        <v>19</v>
      </c>
      <c r="C31" s="4" t="s">
        <v>20</v>
      </c>
      <c r="D31" s="4" t="s">
        <v>21</v>
      </c>
      <c r="E31" s="4" t="s">
        <v>22</v>
      </c>
      <c r="F31" s="4" t="s">
        <v>23</v>
      </c>
      <c r="G31" s="4" t="s">
        <v>24</v>
      </c>
      <c r="H31" s="4" t="s">
        <v>25</v>
      </c>
      <c r="I31" s="4" t="s">
        <v>26</v>
      </c>
      <c r="J31" s="4" t="s">
        <v>27</v>
      </c>
      <c r="K31" s="4" t="s">
        <v>28</v>
      </c>
      <c r="L31" s="4" t="s">
        <v>29</v>
      </c>
      <c r="M31" s="4" t="s">
        <v>30</v>
      </c>
      <c r="N31" s="4" t="s">
        <v>31</v>
      </c>
      <c r="O31" s="4" t="s">
        <v>32</v>
      </c>
    </row>
    <row r="32" spans="1:15" x14ac:dyDescent="0.3">
      <c r="A32" s="8" t="s">
        <v>198</v>
      </c>
      <c r="B32" s="2">
        <v>3.24805222152032E-2</v>
      </c>
      <c r="C32" s="2">
        <v>2.1312394840157001E-2</v>
      </c>
      <c r="D32" s="2">
        <v>3.7441964954320799E-3</v>
      </c>
      <c r="E32" s="2">
        <v>2.9145528697901098E-2</v>
      </c>
      <c r="F32" s="2">
        <v>1.42567175720085E-2</v>
      </c>
      <c r="G32" s="2">
        <v>3.5212274265021201E-2</v>
      </c>
      <c r="H32" s="2">
        <v>2.6696124459173302E-2</v>
      </c>
      <c r="I32" s="2">
        <v>1.5242535640634801E-3</v>
      </c>
      <c r="J32" s="2">
        <v>6.4503133393016998E-2</v>
      </c>
      <c r="K32" s="2">
        <v>8.3722299314578905E-2</v>
      </c>
      <c r="L32" s="2">
        <v>5.7271457395623199E-2</v>
      </c>
      <c r="M32" s="2">
        <v>8.6832061068702296E-2</v>
      </c>
      <c r="N32" s="3">
        <v>0.32560429722470902</v>
      </c>
      <c r="O32" s="3">
        <v>0.47840846687634198</v>
      </c>
    </row>
    <row r="33" spans="1:15" x14ac:dyDescent="0.3">
      <c r="A33" s="8" t="s">
        <v>199</v>
      </c>
      <c r="B33" s="2">
        <v>4.0946447186598497E-2</v>
      </c>
      <c r="C33" s="2">
        <v>3.4072383436582997E-2</v>
      </c>
      <c r="D33" s="2">
        <v>3.4728947546226401E-2</v>
      </c>
      <c r="E33" s="2">
        <v>3.2736216616241903E-2</v>
      </c>
      <c r="F33" s="2">
        <v>2.9295845891204899E-2</v>
      </c>
      <c r="G33" s="2">
        <v>3.6795871982308499E-2</v>
      </c>
      <c r="H33" s="2">
        <v>3.1579571039222702E-2</v>
      </c>
      <c r="I33" s="2">
        <v>-1.6368962150364701E-2</v>
      </c>
      <c r="J33" s="2">
        <v>4.1905095566195601E-2</v>
      </c>
      <c r="K33" s="2">
        <v>6.6298032915506899E-2</v>
      </c>
      <c r="L33" s="2">
        <v>5.3153468815697297E-2</v>
      </c>
      <c r="M33" s="2">
        <v>2.2790032272016501E-2</v>
      </c>
      <c r="N33" s="3">
        <v>0.196698976215501</v>
      </c>
      <c r="O33" s="3">
        <v>0.38474358685615201</v>
      </c>
    </row>
    <row r="34" spans="1:15" x14ac:dyDescent="0.3">
      <c r="A34" s="8" t="s">
        <v>200</v>
      </c>
      <c r="B34" s="2">
        <v>2.4650780608052598E-2</v>
      </c>
      <c r="C34" s="2">
        <v>2.6987847757695398E-2</v>
      </c>
      <c r="D34" s="2">
        <v>4.15352734480584E-2</v>
      </c>
      <c r="E34" s="2">
        <v>1.36101499423299E-2</v>
      </c>
      <c r="F34" s="2">
        <v>1.44799726900319E-2</v>
      </c>
      <c r="G34" s="2">
        <v>3.7211519587224101E-2</v>
      </c>
      <c r="H34" s="2">
        <v>5.1340975451497801E-2</v>
      </c>
      <c r="I34" s="2">
        <v>-9.7461876719726406E-3</v>
      </c>
      <c r="J34" s="2">
        <v>4.3575360963955499E-2</v>
      </c>
      <c r="K34" s="2">
        <v>6.0543472851241703E-2</v>
      </c>
      <c r="L34" s="2">
        <v>6.9828010981017902E-2</v>
      </c>
      <c r="M34" s="2">
        <v>0.108981247943853</v>
      </c>
      <c r="N34" s="3">
        <v>0.313077802015166</v>
      </c>
      <c r="O34" s="3">
        <v>0.51857524701925095</v>
      </c>
    </row>
    <row r="35" spans="1:15" x14ac:dyDescent="0.3">
      <c r="A35" s="8" t="s">
        <v>201</v>
      </c>
      <c r="B35" s="2">
        <v>1.17686197862519E-2</v>
      </c>
      <c r="C35" s="2">
        <v>3.0004110152075599E-2</v>
      </c>
      <c r="D35" s="2">
        <v>3.9784517158818797E-2</v>
      </c>
      <c r="E35" s="2">
        <v>4.8086886441263403E-2</v>
      </c>
      <c r="F35" s="2">
        <v>6.4811424386671507E-2</v>
      </c>
      <c r="G35" s="2">
        <v>4.5357634112792297E-2</v>
      </c>
      <c r="H35" s="2">
        <v>4.8323958024934999E-2</v>
      </c>
      <c r="I35" s="2">
        <v>-7.0603740429270702E-3</v>
      </c>
      <c r="J35" s="2">
        <v>7.4740068893594205E-2</v>
      </c>
      <c r="K35" s="2">
        <v>8.8126323218066294E-2</v>
      </c>
      <c r="L35" s="2">
        <v>7.5827590866099207E-2</v>
      </c>
      <c r="M35" s="2">
        <v>-4.0390846750897998E-2</v>
      </c>
      <c r="N35" s="3">
        <v>0.207312833802105</v>
      </c>
      <c r="O35" s="3">
        <v>0.52446129289704702</v>
      </c>
    </row>
    <row r="36" spans="1:15" x14ac:dyDescent="0.3">
      <c r="A36" s="8" t="s">
        <v>202</v>
      </c>
      <c r="B36" s="2">
        <v>1.9378907734291299E-2</v>
      </c>
      <c r="C36" s="2">
        <v>2.4466282616062401E-2</v>
      </c>
      <c r="D36" s="2">
        <v>1.52487430537179E-2</v>
      </c>
      <c r="E36" s="2">
        <v>2.57387677972176E-2</v>
      </c>
      <c r="F36" s="2">
        <v>2.58552234539275E-2</v>
      </c>
      <c r="G36" s="2">
        <v>2.54203176765644E-2</v>
      </c>
      <c r="H36" s="2">
        <v>3.4543148740866003E-2</v>
      </c>
      <c r="I36" s="2">
        <v>-4.8450178039810901E-3</v>
      </c>
      <c r="J36" s="2">
        <v>4.2732285312060102E-2</v>
      </c>
      <c r="K36" s="2">
        <v>6.4298371445447602E-2</v>
      </c>
      <c r="L36" s="2">
        <v>6.0519569756071798E-2</v>
      </c>
      <c r="M36" s="2">
        <v>6.9824814971716206E-2</v>
      </c>
      <c r="N36" s="3">
        <v>0.259121304551854</v>
      </c>
      <c r="O36" s="3">
        <v>0.420051600952633</v>
      </c>
    </row>
    <row r="37" spans="1:15" x14ac:dyDescent="0.3">
      <c r="A37" s="8" t="s">
        <v>203</v>
      </c>
      <c r="B37" s="2">
        <v>1.54252974878801E-2</v>
      </c>
      <c r="C37" s="2">
        <v>2.6150173611111101E-2</v>
      </c>
      <c r="D37" s="2">
        <v>5.4721370413450397E-2</v>
      </c>
      <c r="E37" s="2">
        <v>2.0452152990124799E-2</v>
      </c>
      <c r="F37" s="2">
        <v>3.2273910694110099E-2</v>
      </c>
      <c r="G37" s="2">
        <v>3.00751879699248E-2</v>
      </c>
      <c r="H37" s="2">
        <v>4.1485724845237E-2</v>
      </c>
      <c r="I37" s="2">
        <v>-2.5505677785663601E-2</v>
      </c>
      <c r="J37" s="2">
        <v>5.7490099685921101E-2</v>
      </c>
      <c r="K37" s="2">
        <v>6.1122589531680399E-2</v>
      </c>
      <c r="L37" s="2">
        <v>4.7906863540483499E-2</v>
      </c>
      <c r="M37" s="2">
        <v>5.7949134827546198E-2</v>
      </c>
      <c r="N37" s="3">
        <v>0.24402567253857699</v>
      </c>
      <c r="O37" s="3">
        <v>0.44496140425081898</v>
      </c>
    </row>
    <row r="38" spans="1:15" x14ac:dyDescent="0.3">
      <c r="A38" s="8" t="s">
        <v>204</v>
      </c>
      <c r="B38" s="2">
        <v>3.4442102254457103E-2</v>
      </c>
      <c r="C38" s="2">
        <v>7.1495181846440801E-3</v>
      </c>
      <c r="D38" s="2">
        <v>5.1440329218106996E-3</v>
      </c>
      <c r="E38" s="2">
        <v>1.9515523712043702E-2</v>
      </c>
      <c r="F38" s="2">
        <v>2.3994377886352999E-2</v>
      </c>
      <c r="G38" s="2">
        <v>3.5589398346351199E-2</v>
      </c>
      <c r="H38" s="2">
        <v>3.87212825044181E-2</v>
      </c>
      <c r="I38" s="2">
        <v>-4.2837612030988898E-3</v>
      </c>
      <c r="J38" s="2">
        <v>6.6790748764264399E-2</v>
      </c>
      <c r="K38" s="2">
        <v>6.9959671652890201E-2</v>
      </c>
      <c r="L38" s="2">
        <v>6.17231147584806E-2</v>
      </c>
      <c r="M38" s="2">
        <v>2.88785940883227E-2</v>
      </c>
      <c r="N38" s="3">
        <v>0.24687252090071399</v>
      </c>
      <c r="O38" s="3">
        <v>0.40140603566529498</v>
      </c>
    </row>
    <row r="39" spans="1:15" x14ac:dyDescent="0.3">
      <c r="A39" s="11" t="s">
        <v>18</v>
      </c>
      <c r="B39" s="3">
        <v>2.70856018091967E-2</v>
      </c>
      <c r="C39" s="3">
        <v>2.49594797092733E-2</v>
      </c>
      <c r="D39" s="3">
        <v>2.80613640319252E-2</v>
      </c>
      <c r="E39" s="3">
        <v>2.7014869061323998E-2</v>
      </c>
      <c r="F39" s="3">
        <v>2.8974722474720101E-2</v>
      </c>
      <c r="G39" s="3">
        <v>3.5354159514818601E-2</v>
      </c>
      <c r="H39" s="3">
        <v>3.8974531275558201E-2</v>
      </c>
      <c r="I39" s="3">
        <v>-9.8163946982107505E-3</v>
      </c>
      <c r="J39" s="3">
        <v>5.3913058425150803E-2</v>
      </c>
      <c r="K39" s="3">
        <v>6.9813336377796104E-2</v>
      </c>
      <c r="L39" s="3">
        <v>6.1255602646583501E-2</v>
      </c>
      <c r="M39" s="3">
        <v>4.5046112739182902E-2</v>
      </c>
      <c r="N39" s="3">
        <v>0.25045550647163001</v>
      </c>
      <c r="O39" s="3">
        <v>0.44703249707849502</v>
      </c>
    </row>
    <row r="40" spans="1:15" x14ac:dyDescent="0.3">
      <c r="A40" s="15"/>
    </row>
    <row r="41" spans="1:15" x14ac:dyDescent="0.3">
      <c r="A41" s="13" t="s">
        <v>42</v>
      </c>
    </row>
    <row r="42" spans="1:15" x14ac:dyDescent="0.3">
      <c r="A42" s="14" t="s">
        <v>43</v>
      </c>
    </row>
    <row r="43" spans="1:15" x14ac:dyDescent="0.3">
      <c r="A43" s="14" t="s">
        <v>44</v>
      </c>
    </row>
    <row r="44" spans="1:15" x14ac:dyDescent="0.3">
      <c r="A44" s="14" t="s">
        <v>47</v>
      </c>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N7"/>
    <mergeCell ref="B19:N19"/>
    <mergeCell ref="B30:M30"/>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207</v>
      </c>
      <c r="B1" s="15"/>
    </row>
    <row r="2" spans="1:15" ht="15.6" x14ac:dyDescent="0.3">
      <c r="A2" s="12" t="s">
        <v>34</v>
      </c>
      <c r="B2" s="15"/>
    </row>
    <row r="3" spans="1:15" ht="15.6" x14ac:dyDescent="0.3">
      <c r="A3" s="12" t="s">
        <v>206</v>
      </c>
      <c r="B3" s="15"/>
    </row>
    <row r="4" spans="1:15" ht="15.6" x14ac:dyDescent="0.3">
      <c r="A4" s="12" t="s">
        <v>55</v>
      </c>
      <c r="B4" s="15"/>
    </row>
    <row r="5" spans="1:15" x14ac:dyDescent="0.3">
      <c r="A5" s="15"/>
      <c r="B5" s="15"/>
    </row>
    <row r="6" spans="1:15" x14ac:dyDescent="0.3">
      <c r="A6" s="16" t="str">
        <f>HYPERLINK("#'Table of contents'!A66",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48</v>
      </c>
      <c r="C9" s="1">
        <v>2567</v>
      </c>
      <c r="D9" s="1">
        <v>2677</v>
      </c>
      <c r="E9" s="1">
        <v>2722</v>
      </c>
      <c r="F9" s="1">
        <v>2810</v>
      </c>
      <c r="G9" s="1">
        <v>2827</v>
      </c>
      <c r="H9" s="1">
        <v>2661</v>
      </c>
      <c r="I9" s="1">
        <v>2857</v>
      </c>
      <c r="J9" s="1">
        <v>3016</v>
      </c>
      <c r="K9" s="1">
        <v>3026</v>
      </c>
      <c r="L9" s="1">
        <v>3187</v>
      </c>
      <c r="M9" s="1">
        <v>3394</v>
      </c>
      <c r="N9" s="1">
        <v>3778</v>
      </c>
      <c r="O9" s="1">
        <v>4017</v>
      </c>
    </row>
    <row r="10" spans="1:15" x14ac:dyDescent="0.3">
      <c r="A10" s="7" t="s">
        <v>198</v>
      </c>
      <c r="B10" s="7" t="s">
        <v>49</v>
      </c>
      <c r="C10" s="1">
        <v>5597</v>
      </c>
      <c r="D10" s="1">
        <v>5712</v>
      </c>
      <c r="E10" s="1">
        <v>5766</v>
      </c>
      <c r="F10" s="1">
        <v>5689</v>
      </c>
      <c r="G10" s="1">
        <v>5838</v>
      </c>
      <c r="H10" s="1">
        <v>5837</v>
      </c>
      <c r="I10" s="1">
        <v>5995</v>
      </c>
      <c r="J10" s="1">
        <v>6123</v>
      </c>
      <c r="K10" s="1">
        <v>6529</v>
      </c>
      <c r="L10" s="1">
        <v>7020</v>
      </c>
      <c r="M10" s="1">
        <v>7581</v>
      </c>
      <c r="N10" s="1">
        <v>8089</v>
      </c>
      <c r="O10" s="1">
        <v>9068</v>
      </c>
    </row>
    <row r="11" spans="1:15" x14ac:dyDescent="0.3">
      <c r="A11" s="7" t="s">
        <v>198</v>
      </c>
      <c r="B11" s="7" t="s">
        <v>50</v>
      </c>
      <c r="C11" s="1">
        <v>4884</v>
      </c>
      <c r="D11" s="1">
        <v>5098</v>
      </c>
      <c r="E11" s="1">
        <v>5272</v>
      </c>
      <c r="F11" s="1">
        <v>5338</v>
      </c>
      <c r="G11" s="1">
        <v>5540</v>
      </c>
      <c r="H11" s="1">
        <v>5683</v>
      </c>
      <c r="I11" s="1">
        <v>5911</v>
      </c>
      <c r="J11" s="1">
        <v>5982</v>
      </c>
      <c r="K11" s="1">
        <v>5972</v>
      </c>
      <c r="L11" s="1">
        <v>6275</v>
      </c>
      <c r="M11" s="1">
        <v>6706</v>
      </c>
      <c r="N11" s="1">
        <v>6890</v>
      </c>
      <c r="O11" s="1">
        <v>7235</v>
      </c>
    </row>
    <row r="12" spans="1:15" x14ac:dyDescent="0.3">
      <c r="A12" s="7" t="s">
        <v>198</v>
      </c>
      <c r="B12" s="7" t="s">
        <v>51</v>
      </c>
      <c r="C12" s="1">
        <v>3659</v>
      </c>
      <c r="D12" s="1">
        <v>3735</v>
      </c>
      <c r="E12" s="1">
        <v>3859</v>
      </c>
      <c r="F12" s="1">
        <v>3889</v>
      </c>
      <c r="G12" s="1">
        <v>3956</v>
      </c>
      <c r="H12" s="1">
        <v>4132</v>
      </c>
      <c r="I12" s="1">
        <v>4156</v>
      </c>
      <c r="J12" s="1">
        <v>4206</v>
      </c>
      <c r="K12" s="1">
        <v>4265</v>
      </c>
      <c r="L12" s="1">
        <v>4449</v>
      </c>
      <c r="M12" s="1">
        <v>4773</v>
      </c>
      <c r="N12" s="1">
        <v>4979</v>
      </c>
      <c r="O12" s="1">
        <v>5338</v>
      </c>
    </row>
    <row r="13" spans="1:15" x14ac:dyDescent="0.3">
      <c r="A13" s="7" t="s">
        <v>198</v>
      </c>
      <c r="B13" s="7" t="s">
        <v>52</v>
      </c>
      <c r="C13" s="1">
        <v>1759</v>
      </c>
      <c r="D13" s="1">
        <v>1831</v>
      </c>
      <c r="E13" s="1">
        <v>1809</v>
      </c>
      <c r="F13" s="1">
        <v>1781</v>
      </c>
      <c r="G13" s="1">
        <v>1895</v>
      </c>
      <c r="H13" s="1">
        <v>1958</v>
      </c>
      <c r="I13" s="1">
        <v>2029</v>
      </c>
      <c r="J13" s="1">
        <v>2129</v>
      </c>
      <c r="K13" s="1">
        <v>1936</v>
      </c>
      <c r="L13" s="1">
        <v>2152</v>
      </c>
      <c r="M13" s="1">
        <v>2437</v>
      </c>
      <c r="N13" s="1">
        <v>2572</v>
      </c>
      <c r="O13" s="1">
        <v>2831</v>
      </c>
    </row>
    <row r="14" spans="1:15" x14ac:dyDescent="0.3">
      <c r="A14" s="7" t="s">
        <v>198</v>
      </c>
      <c r="B14" s="7" t="s">
        <v>53</v>
      </c>
      <c r="C14" s="1">
        <v>530</v>
      </c>
      <c r="D14" s="1">
        <v>560</v>
      </c>
      <c r="E14" s="1">
        <v>603</v>
      </c>
      <c r="F14" s="1">
        <v>599</v>
      </c>
      <c r="G14" s="1">
        <v>636</v>
      </c>
      <c r="H14" s="1">
        <v>716</v>
      </c>
      <c r="I14" s="1">
        <v>778</v>
      </c>
      <c r="J14" s="1">
        <v>850</v>
      </c>
      <c r="K14" s="1">
        <v>612</v>
      </c>
      <c r="L14" s="1">
        <v>698</v>
      </c>
      <c r="M14" s="1">
        <v>881</v>
      </c>
      <c r="N14" s="1">
        <v>940</v>
      </c>
      <c r="O14" s="1">
        <v>1125</v>
      </c>
    </row>
    <row r="15" spans="1:15" x14ac:dyDescent="0.3">
      <c r="A15" s="7" t="s">
        <v>199</v>
      </c>
      <c r="B15" s="7" t="s">
        <v>48</v>
      </c>
      <c r="C15" s="1">
        <v>5760</v>
      </c>
      <c r="D15" s="1">
        <v>6082</v>
      </c>
      <c r="E15" s="1">
        <v>6320</v>
      </c>
      <c r="F15" s="1">
        <v>6534</v>
      </c>
      <c r="G15" s="1">
        <v>6536</v>
      </c>
      <c r="H15" s="1">
        <v>6669</v>
      </c>
      <c r="I15" s="1">
        <v>6659</v>
      </c>
      <c r="J15" s="1">
        <v>6804</v>
      </c>
      <c r="K15" s="1">
        <v>7000</v>
      </c>
      <c r="L15" s="1">
        <v>7340</v>
      </c>
      <c r="M15" s="1">
        <v>7724</v>
      </c>
      <c r="N15" s="1">
        <v>8019</v>
      </c>
      <c r="O15" s="1">
        <v>8007</v>
      </c>
    </row>
    <row r="16" spans="1:15" x14ac:dyDescent="0.3">
      <c r="A16" s="7" t="s">
        <v>199</v>
      </c>
      <c r="B16" s="7" t="s">
        <v>49</v>
      </c>
      <c r="C16" s="1">
        <v>14535</v>
      </c>
      <c r="D16" s="1">
        <v>15045</v>
      </c>
      <c r="E16" s="1">
        <v>15474</v>
      </c>
      <c r="F16" s="1">
        <v>15928</v>
      </c>
      <c r="G16" s="1">
        <v>16453</v>
      </c>
      <c r="H16" s="1">
        <v>16856</v>
      </c>
      <c r="I16" s="1">
        <v>17588</v>
      </c>
      <c r="J16" s="1">
        <v>18071</v>
      </c>
      <c r="K16" s="1">
        <v>18139</v>
      </c>
      <c r="L16" s="1">
        <v>18810</v>
      </c>
      <c r="M16" s="1">
        <v>19816</v>
      </c>
      <c r="N16" s="1">
        <v>21113</v>
      </c>
      <c r="O16" s="1">
        <v>21159</v>
      </c>
    </row>
    <row r="17" spans="1:15" x14ac:dyDescent="0.3">
      <c r="A17" s="7" t="s">
        <v>199</v>
      </c>
      <c r="B17" s="7" t="s">
        <v>50</v>
      </c>
      <c r="C17" s="1">
        <v>9617</v>
      </c>
      <c r="D17" s="1">
        <v>10037</v>
      </c>
      <c r="E17" s="1">
        <v>10400</v>
      </c>
      <c r="F17" s="1">
        <v>10797</v>
      </c>
      <c r="G17" s="1">
        <v>11291</v>
      </c>
      <c r="H17" s="1">
        <v>11663</v>
      </c>
      <c r="I17" s="1">
        <v>12152</v>
      </c>
      <c r="J17" s="1">
        <v>12646</v>
      </c>
      <c r="K17" s="1">
        <v>12468</v>
      </c>
      <c r="L17" s="1">
        <v>12936</v>
      </c>
      <c r="M17" s="1">
        <v>13699</v>
      </c>
      <c r="N17" s="1">
        <v>14349</v>
      </c>
      <c r="O17" s="1">
        <v>14720</v>
      </c>
    </row>
    <row r="18" spans="1:15" x14ac:dyDescent="0.3">
      <c r="A18" s="7" t="s">
        <v>199</v>
      </c>
      <c r="B18" s="7" t="s">
        <v>51</v>
      </c>
      <c r="C18" s="1">
        <v>6028</v>
      </c>
      <c r="D18" s="1">
        <v>6373</v>
      </c>
      <c r="E18" s="1">
        <v>6715</v>
      </c>
      <c r="F18" s="1">
        <v>7007</v>
      </c>
      <c r="G18" s="1">
        <v>7324</v>
      </c>
      <c r="H18" s="1">
        <v>7614</v>
      </c>
      <c r="I18" s="1">
        <v>7855</v>
      </c>
      <c r="J18" s="1">
        <v>8114</v>
      </c>
      <c r="K18" s="1">
        <v>8009</v>
      </c>
      <c r="L18" s="1">
        <v>8295</v>
      </c>
      <c r="M18" s="1">
        <v>8844</v>
      </c>
      <c r="N18" s="1">
        <v>9225</v>
      </c>
      <c r="O18" s="1">
        <v>9501</v>
      </c>
    </row>
    <row r="19" spans="1:15" x14ac:dyDescent="0.3">
      <c r="A19" s="7" t="s">
        <v>199</v>
      </c>
      <c r="B19" s="7" t="s">
        <v>52</v>
      </c>
      <c r="C19" s="1">
        <v>3776</v>
      </c>
      <c r="D19" s="1">
        <v>3841</v>
      </c>
      <c r="E19" s="1">
        <v>3844</v>
      </c>
      <c r="F19" s="1">
        <v>3931</v>
      </c>
      <c r="G19" s="1">
        <v>4004</v>
      </c>
      <c r="H19" s="1">
        <v>4077</v>
      </c>
      <c r="I19" s="1">
        <v>4197</v>
      </c>
      <c r="J19" s="1">
        <v>4313</v>
      </c>
      <c r="K19" s="1">
        <v>3988</v>
      </c>
      <c r="L19" s="1">
        <v>4188</v>
      </c>
      <c r="M19" s="1">
        <v>4642</v>
      </c>
      <c r="N19" s="1">
        <v>4938</v>
      </c>
      <c r="O19" s="1">
        <v>5301</v>
      </c>
    </row>
    <row r="20" spans="1:15" x14ac:dyDescent="0.3">
      <c r="A20" s="7" t="s">
        <v>199</v>
      </c>
      <c r="B20" s="7" t="s">
        <v>53</v>
      </c>
      <c r="C20" s="1">
        <v>1533</v>
      </c>
      <c r="D20" s="1">
        <v>1560</v>
      </c>
      <c r="E20" s="1">
        <v>1648</v>
      </c>
      <c r="F20" s="1">
        <v>1746</v>
      </c>
      <c r="G20" s="1">
        <v>1839</v>
      </c>
      <c r="H20" s="1">
        <v>1958</v>
      </c>
      <c r="I20" s="1">
        <v>2183</v>
      </c>
      <c r="J20" s="1">
        <v>2285</v>
      </c>
      <c r="K20" s="1">
        <v>1774</v>
      </c>
      <c r="L20" s="1">
        <v>1962</v>
      </c>
      <c r="M20" s="1">
        <v>2355</v>
      </c>
      <c r="N20" s="1">
        <v>2470</v>
      </c>
      <c r="O20" s="1">
        <v>2796</v>
      </c>
    </row>
    <row r="21" spans="1:15" x14ac:dyDescent="0.3">
      <c r="A21" s="7" t="s">
        <v>200</v>
      </c>
      <c r="B21" s="7" t="s">
        <v>48</v>
      </c>
      <c r="C21" s="1">
        <v>4854</v>
      </c>
      <c r="D21" s="1">
        <v>5023</v>
      </c>
      <c r="E21" s="1">
        <v>5173</v>
      </c>
      <c r="F21" s="1">
        <v>5234</v>
      </c>
      <c r="G21" s="1">
        <v>5036</v>
      </c>
      <c r="H21" s="1">
        <v>4933</v>
      </c>
      <c r="I21" s="1">
        <v>5078</v>
      </c>
      <c r="J21" s="1">
        <v>5242</v>
      </c>
      <c r="K21" s="1">
        <v>5373</v>
      </c>
      <c r="L21" s="1">
        <v>5409</v>
      </c>
      <c r="M21" s="1">
        <v>5950</v>
      </c>
      <c r="N21" s="1">
        <v>6721</v>
      </c>
      <c r="O21" s="1">
        <v>7594</v>
      </c>
    </row>
    <row r="22" spans="1:15" x14ac:dyDescent="0.3">
      <c r="A22" s="7" t="s">
        <v>200</v>
      </c>
      <c r="B22" s="7" t="s">
        <v>49</v>
      </c>
      <c r="C22" s="1">
        <v>9845</v>
      </c>
      <c r="D22" s="1">
        <v>9934</v>
      </c>
      <c r="E22" s="1">
        <v>10027</v>
      </c>
      <c r="F22" s="1">
        <v>10408</v>
      </c>
      <c r="G22" s="1">
        <v>10334</v>
      </c>
      <c r="H22" s="1">
        <v>10288</v>
      </c>
      <c r="I22" s="1">
        <v>10599</v>
      </c>
      <c r="J22" s="1">
        <v>11351</v>
      </c>
      <c r="K22" s="1">
        <v>11753</v>
      </c>
      <c r="L22" s="1">
        <v>12351</v>
      </c>
      <c r="M22" s="1">
        <v>13149</v>
      </c>
      <c r="N22" s="1">
        <v>14295</v>
      </c>
      <c r="O22" s="1">
        <v>16654</v>
      </c>
    </row>
    <row r="23" spans="1:15" x14ac:dyDescent="0.3">
      <c r="A23" s="7" t="s">
        <v>200</v>
      </c>
      <c r="B23" s="7" t="s">
        <v>50</v>
      </c>
      <c r="C23" s="1">
        <v>8018</v>
      </c>
      <c r="D23" s="1">
        <v>8219</v>
      </c>
      <c r="E23" s="1">
        <v>8543</v>
      </c>
      <c r="F23" s="1">
        <v>8971</v>
      </c>
      <c r="G23" s="1">
        <v>9363</v>
      </c>
      <c r="H23" s="1">
        <v>9735</v>
      </c>
      <c r="I23" s="1">
        <v>10183</v>
      </c>
      <c r="J23" s="1">
        <v>10649</v>
      </c>
      <c r="K23" s="1">
        <v>10506</v>
      </c>
      <c r="L23" s="1">
        <v>10937</v>
      </c>
      <c r="M23" s="1">
        <v>11157</v>
      </c>
      <c r="N23" s="1">
        <v>11610</v>
      </c>
      <c r="O23" s="1">
        <v>12365</v>
      </c>
    </row>
    <row r="24" spans="1:15" x14ac:dyDescent="0.3">
      <c r="A24" s="7" t="s">
        <v>200</v>
      </c>
      <c r="B24" s="7" t="s">
        <v>51</v>
      </c>
      <c r="C24" s="1">
        <v>5657</v>
      </c>
      <c r="D24" s="1">
        <v>5882</v>
      </c>
      <c r="E24" s="1">
        <v>6135</v>
      </c>
      <c r="F24" s="1">
        <v>6432</v>
      </c>
      <c r="G24" s="1">
        <v>6645</v>
      </c>
      <c r="H24" s="1">
        <v>6803</v>
      </c>
      <c r="I24" s="1">
        <v>7011</v>
      </c>
      <c r="J24" s="1">
        <v>7257</v>
      </c>
      <c r="K24" s="1">
        <v>7078</v>
      </c>
      <c r="L24" s="1">
        <v>7276</v>
      </c>
      <c r="M24" s="1">
        <v>7544</v>
      </c>
      <c r="N24" s="1">
        <v>7842</v>
      </c>
      <c r="O24" s="1">
        <v>8255</v>
      </c>
    </row>
    <row r="25" spans="1:15" x14ac:dyDescent="0.3">
      <c r="A25" s="7" t="s">
        <v>200</v>
      </c>
      <c r="B25" s="7" t="s">
        <v>52</v>
      </c>
      <c r="C25" s="1">
        <v>2523</v>
      </c>
      <c r="D25" s="1">
        <v>2598</v>
      </c>
      <c r="E25" s="1">
        <v>2638</v>
      </c>
      <c r="F25" s="1">
        <v>2774</v>
      </c>
      <c r="G25" s="1">
        <v>2829</v>
      </c>
      <c r="H25" s="1">
        <v>2909</v>
      </c>
      <c r="I25" s="1">
        <v>3055</v>
      </c>
      <c r="J25" s="1">
        <v>3229</v>
      </c>
      <c r="K25" s="1">
        <v>2918</v>
      </c>
      <c r="L25" s="1">
        <v>3244</v>
      </c>
      <c r="M25" s="1">
        <v>3675</v>
      </c>
      <c r="N25" s="1">
        <v>3908</v>
      </c>
      <c r="O25" s="1">
        <v>4267</v>
      </c>
    </row>
    <row r="26" spans="1:15" x14ac:dyDescent="0.3">
      <c r="A26" s="7" t="s">
        <v>200</v>
      </c>
      <c r="B26" s="7" t="s">
        <v>53</v>
      </c>
      <c r="C26" s="1">
        <v>745</v>
      </c>
      <c r="D26" s="1">
        <v>766</v>
      </c>
      <c r="E26" s="1">
        <v>781</v>
      </c>
      <c r="F26" s="1">
        <v>861</v>
      </c>
      <c r="G26" s="1">
        <v>945</v>
      </c>
      <c r="H26" s="1">
        <v>993</v>
      </c>
      <c r="I26" s="1">
        <v>1062</v>
      </c>
      <c r="J26" s="1">
        <v>1159</v>
      </c>
      <c r="K26" s="1">
        <v>880</v>
      </c>
      <c r="L26" s="1">
        <v>969</v>
      </c>
      <c r="M26" s="1">
        <v>1144</v>
      </c>
      <c r="N26" s="1">
        <v>1219</v>
      </c>
      <c r="O26" s="1">
        <v>1429</v>
      </c>
    </row>
    <row r="27" spans="1:15" x14ac:dyDescent="0.3">
      <c r="A27" s="7" t="s">
        <v>201</v>
      </c>
      <c r="B27" s="7" t="s">
        <v>48</v>
      </c>
      <c r="C27" s="1">
        <v>4021</v>
      </c>
      <c r="D27" s="1">
        <v>4201</v>
      </c>
      <c r="E27" s="1">
        <v>4332</v>
      </c>
      <c r="F27" s="1">
        <v>4423</v>
      </c>
      <c r="G27" s="1">
        <v>4573</v>
      </c>
      <c r="H27" s="1">
        <v>4895</v>
      </c>
      <c r="I27" s="1">
        <v>5003</v>
      </c>
      <c r="J27" s="1">
        <v>5094</v>
      </c>
      <c r="K27" s="1">
        <v>5084</v>
      </c>
      <c r="L27" s="1">
        <v>5457</v>
      </c>
      <c r="M27" s="1">
        <v>5744</v>
      </c>
      <c r="N27" s="1">
        <v>6145</v>
      </c>
      <c r="O27" s="1">
        <v>5642</v>
      </c>
    </row>
    <row r="28" spans="1:15" x14ac:dyDescent="0.3">
      <c r="A28" s="7" t="s">
        <v>201</v>
      </c>
      <c r="B28" s="7" t="s">
        <v>49</v>
      </c>
      <c r="C28" s="1">
        <v>7420</v>
      </c>
      <c r="D28" s="1">
        <v>7326</v>
      </c>
      <c r="E28" s="1">
        <v>7484</v>
      </c>
      <c r="F28" s="1">
        <v>7790</v>
      </c>
      <c r="G28" s="1">
        <v>8370</v>
      </c>
      <c r="H28" s="1">
        <v>9156</v>
      </c>
      <c r="I28" s="1">
        <v>9674</v>
      </c>
      <c r="J28" s="1">
        <v>10346</v>
      </c>
      <c r="K28" s="1">
        <v>10520</v>
      </c>
      <c r="L28" s="1">
        <v>11623</v>
      </c>
      <c r="M28" s="1">
        <v>13038</v>
      </c>
      <c r="N28" s="1">
        <v>14538</v>
      </c>
      <c r="O28" s="1">
        <v>12975</v>
      </c>
    </row>
    <row r="29" spans="1:15" x14ac:dyDescent="0.3">
      <c r="A29" s="7" t="s">
        <v>201</v>
      </c>
      <c r="B29" s="7" t="s">
        <v>50</v>
      </c>
      <c r="C29" s="1">
        <v>5886</v>
      </c>
      <c r="D29" s="1">
        <v>6014</v>
      </c>
      <c r="E29" s="1">
        <v>6219</v>
      </c>
      <c r="F29" s="1">
        <v>6550</v>
      </c>
      <c r="G29" s="1">
        <v>6853</v>
      </c>
      <c r="H29" s="1">
        <v>7197</v>
      </c>
      <c r="I29" s="1">
        <v>7565</v>
      </c>
      <c r="J29" s="1">
        <v>7934</v>
      </c>
      <c r="K29" s="1">
        <v>8134</v>
      </c>
      <c r="L29" s="1">
        <v>8548</v>
      </c>
      <c r="M29" s="1">
        <v>9022</v>
      </c>
      <c r="N29" s="1">
        <v>9465</v>
      </c>
      <c r="O29" s="1">
        <v>9218</v>
      </c>
    </row>
    <row r="30" spans="1:15" x14ac:dyDescent="0.3">
      <c r="A30" s="7" t="s">
        <v>201</v>
      </c>
      <c r="B30" s="7" t="s">
        <v>51</v>
      </c>
      <c r="C30" s="1">
        <v>4109</v>
      </c>
      <c r="D30" s="1">
        <v>4198</v>
      </c>
      <c r="E30" s="1">
        <v>4381</v>
      </c>
      <c r="F30" s="1">
        <v>4564</v>
      </c>
      <c r="G30" s="1">
        <v>4676</v>
      </c>
      <c r="H30" s="1">
        <v>4897</v>
      </c>
      <c r="I30" s="1">
        <v>5040</v>
      </c>
      <c r="J30" s="1">
        <v>5236</v>
      </c>
      <c r="K30" s="1">
        <v>5154</v>
      </c>
      <c r="L30" s="1">
        <v>5398</v>
      </c>
      <c r="M30" s="1">
        <v>5730</v>
      </c>
      <c r="N30" s="1">
        <v>5963</v>
      </c>
      <c r="O30" s="1">
        <v>6255</v>
      </c>
    </row>
    <row r="31" spans="1:15" x14ac:dyDescent="0.3">
      <c r="A31" s="7" t="s">
        <v>201</v>
      </c>
      <c r="B31" s="7" t="s">
        <v>52</v>
      </c>
      <c r="C31" s="1">
        <v>2004</v>
      </c>
      <c r="D31" s="1">
        <v>1974</v>
      </c>
      <c r="E31" s="1">
        <v>2002</v>
      </c>
      <c r="F31" s="1">
        <v>2054</v>
      </c>
      <c r="G31" s="1">
        <v>2124</v>
      </c>
      <c r="H31" s="1">
        <v>2146</v>
      </c>
      <c r="I31" s="1">
        <v>2273</v>
      </c>
      <c r="J31" s="1">
        <v>2350</v>
      </c>
      <c r="K31" s="1">
        <v>2103</v>
      </c>
      <c r="L31" s="1">
        <v>2283</v>
      </c>
      <c r="M31" s="1">
        <v>2596</v>
      </c>
      <c r="N31" s="1">
        <v>2785</v>
      </c>
      <c r="O31" s="1">
        <v>3035</v>
      </c>
    </row>
    <row r="32" spans="1:15" x14ac:dyDescent="0.3">
      <c r="A32" s="7" t="s">
        <v>201</v>
      </c>
      <c r="B32" s="7" t="s">
        <v>53</v>
      </c>
      <c r="C32" s="1">
        <v>607</v>
      </c>
      <c r="D32" s="1">
        <v>617</v>
      </c>
      <c r="E32" s="1">
        <v>642</v>
      </c>
      <c r="F32" s="1">
        <v>676</v>
      </c>
      <c r="G32" s="1">
        <v>714</v>
      </c>
      <c r="H32" s="1">
        <v>789</v>
      </c>
      <c r="I32" s="1">
        <v>844</v>
      </c>
      <c r="J32" s="1">
        <v>908</v>
      </c>
      <c r="K32" s="1">
        <v>648</v>
      </c>
      <c r="L32" s="1">
        <v>699</v>
      </c>
      <c r="M32" s="1">
        <v>875</v>
      </c>
      <c r="N32" s="1">
        <v>915</v>
      </c>
      <c r="O32" s="1">
        <v>1078</v>
      </c>
    </row>
    <row r="33" spans="1:15" x14ac:dyDescent="0.3">
      <c r="A33" s="7" t="s">
        <v>202</v>
      </c>
      <c r="B33" s="7" t="s">
        <v>48</v>
      </c>
      <c r="C33" s="1">
        <v>4133</v>
      </c>
      <c r="D33" s="1">
        <v>4222</v>
      </c>
      <c r="E33" s="1">
        <v>4317</v>
      </c>
      <c r="F33" s="1">
        <v>4302</v>
      </c>
      <c r="G33" s="1">
        <v>4310</v>
      </c>
      <c r="H33" s="1">
        <v>4283</v>
      </c>
      <c r="I33" s="1">
        <v>4285</v>
      </c>
      <c r="J33" s="1">
        <v>4358</v>
      </c>
      <c r="K33" s="1">
        <v>4353</v>
      </c>
      <c r="L33" s="1">
        <v>4464</v>
      </c>
      <c r="M33" s="1">
        <v>4712</v>
      </c>
      <c r="N33" s="1">
        <v>5234</v>
      </c>
      <c r="O33" s="1">
        <v>5568</v>
      </c>
    </row>
    <row r="34" spans="1:15" x14ac:dyDescent="0.3">
      <c r="A34" s="7" t="s">
        <v>202</v>
      </c>
      <c r="B34" s="7" t="s">
        <v>49</v>
      </c>
      <c r="C34" s="1">
        <v>8529</v>
      </c>
      <c r="D34" s="1">
        <v>8593</v>
      </c>
      <c r="E34" s="1">
        <v>8736</v>
      </c>
      <c r="F34" s="1">
        <v>8944</v>
      </c>
      <c r="G34" s="1">
        <v>9144</v>
      </c>
      <c r="H34" s="1">
        <v>9330</v>
      </c>
      <c r="I34" s="1">
        <v>9524</v>
      </c>
      <c r="J34" s="1">
        <v>9907</v>
      </c>
      <c r="K34" s="1">
        <v>10311</v>
      </c>
      <c r="L34" s="1">
        <v>10850</v>
      </c>
      <c r="M34" s="1">
        <v>11407</v>
      </c>
      <c r="N34" s="1">
        <v>12168</v>
      </c>
      <c r="O34" s="1">
        <v>12969</v>
      </c>
    </row>
    <row r="35" spans="1:15" x14ac:dyDescent="0.3">
      <c r="A35" s="7" t="s">
        <v>202</v>
      </c>
      <c r="B35" s="7" t="s">
        <v>50</v>
      </c>
      <c r="C35" s="1">
        <v>7323</v>
      </c>
      <c r="D35" s="1">
        <v>7484</v>
      </c>
      <c r="E35" s="1">
        <v>7700</v>
      </c>
      <c r="F35" s="1">
        <v>7799</v>
      </c>
      <c r="G35" s="1">
        <v>8085</v>
      </c>
      <c r="H35" s="1">
        <v>8371</v>
      </c>
      <c r="I35" s="1">
        <v>8641</v>
      </c>
      <c r="J35" s="1">
        <v>8973</v>
      </c>
      <c r="K35" s="1">
        <v>9115</v>
      </c>
      <c r="L35" s="1">
        <v>9402</v>
      </c>
      <c r="M35" s="1">
        <v>9813</v>
      </c>
      <c r="N35" s="1">
        <v>10257</v>
      </c>
      <c r="O35" s="1">
        <v>10760</v>
      </c>
    </row>
    <row r="36" spans="1:15" x14ac:dyDescent="0.3">
      <c r="A36" s="7" t="s">
        <v>202</v>
      </c>
      <c r="B36" s="7" t="s">
        <v>51</v>
      </c>
      <c r="C36" s="1">
        <v>5423</v>
      </c>
      <c r="D36" s="1">
        <v>5594</v>
      </c>
      <c r="E36" s="1">
        <v>5770</v>
      </c>
      <c r="F36" s="1">
        <v>5917</v>
      </c>
      <c r="G36" s="1">
        <v>6083</v>
      </c>
      <c r="H36" s="1">
        <v>6248</v>
      </c>
      <c r="I36" s="1">
        <v>6389</v>
      </c>
      <c r="J36" s="1">
        <v>6526</v>
      </c>
      <c r="K36" s="1">
        <v>6464</v>
      </c>
      <c r="L36" s="1">
        <v>6671</v>
      </c>
      <c r="M36" s="1">
        <v>7056</v>
      </c>
      <c r="N36" s="1">
        <v>7314</v>
      </c>
      <c r="O36" s="1">
        <v>7735</v>
      </c>
    </row>
    <row r="37" spans="1:15" x14ac:dyDescent="0.3">
      <c r="A37" s="7" t="s">
        <v>202</v>
      </c>
      <c r="B37" s="7" t="s">
        <v>52</v>
      </c>
      <c r="C37" s="1">
        <v>2662</v>
      </c>
      <c r="D37" s="1">
        <v>2722</v>
      </c>
      <c r="E37" s="1">
        <v>2769</v>
      </c>
      <c r="F37" s="1">
        <v>2791</v>
      </c>
      <c r="G37" s="1">
        <v>2849</v>
      </c>
      <c r="H37" s="1">
        <v>2959</v>
      </c>
      <c r="I37" s="1">
        <v>3080</v>
      </c>
      <c r="J37" s="1">
        <v>3208</v>
      </c>
      <c r="K37" s="1">
        <v>2943</v>
      </c>
      <c r="L37" s="1">
        <v>3166</v>
      </c>
      <c r="M37" s="1">
        <v>3602</v>
      </c>
      <c r="N37" s="1">
        <v>3831</v>
      </c>
      <c r="O37" s="1">
        <v>4253</v>
      </c>
    </row>
    <row r="38" spans="1:15" x14ac:dyDescent="0.3">
      <c r="A38" s="7" t="s">
        <v>202</v>
      </c>
      <c r="B38" s="7" t="s">
        <v>53</v>
      </c>
      <c r="C38" s="1">
        <v>879</v>
      </c>
      <c r="D38" s="1">
        <v>895</v>
      </c>
      <c r="E38" s="1">
        <v>940</v>
      </c>
      <c r="F38" s="1">
        <v>940</v>
      </c>
      <c r="G38" s="1">
        <v>1012</v>
      </c>
      <c r="H38" s="1">
        <v>1106</v>
      </c>
      <c r="I38" s="1">
        <v>1199</v>
      </c>
      <c r="J38" s="1">
        <v>1290</v>
      </c>
      <c r="K38" s="1">
        <v>910</v>
      </c>
      <c r="L38" s="1">
        <v>1000</v>
      </c>
      <c r="M38" s="1">
        <v>1249</v>
      </c>
      <c r="N38" s="1">
        <v>1325</v>
      </c>
      <c r="O38" s="1">
        <v>1646</v>
      </c>
    </row>
    <row r="39" spans="1:15" x14ac:dyDescent="0.3">
      <c r="A39" s="7" t="s">
        <v>203</v>
      </c>
      <c r="B39" s="7" t="s">
        <v>48</v>
      </c>
      <c r="C39" s="1">
        <v>2770</v>
      </c>
      <c r="D39" s="1">
        <v>2855</v>
      </c>
      <c r="E39" s="1">
        <v>2965</v>
      </c>
      <c r="F39" s="1">
        <v>3044</v>
      </c>
      <c r="G39" s="1">
        <v>3005</v>
      </c>
      <c r="H39" s="1">
        <v>2995</v>
      </c>
      <c r="I39" s="1">
        <v>2927</v>
      </c>
      <c r="J39" s="1">
        <v>3098</v>
      </c>
      <c r="K39" s="1">
        <v>3197</v>
      </c>
      <c r="L39" s="1">
        <v>3344</v>
      </c>
      <c r="M39" s="1">
        <v>3506</v>
      </c>
      <c r="N39" s="1">
        <v>3628</v>
      </c>
      <c r="O39" s="1">
        <v>3819</v>
      </c>
    </row>
    <row r="40" spans="1:15" x14ac:dyDescent="0.3">
      <c r="A40" s="7" t="s">
        <v>203</v>
      </c>
      <c r="B40" s="7" t="s">
        <v>49</v>
      </c>
      <c r="C40" s="1">
        <v>5164</v>
      </c>
      <c r="D40" s="1">
        <v>5164</v>
      </c>
      <c r="E40" s="1">
        <v>5313</v>
      </c>
      <c r="F40" s="1">
        <v>5723</v>
      </c>
      <c r="G40" s="1">
        <v>5870</v>
      </c>
      <c r="H40" s="1">
        <v>6181</v>
      </c>
      <c r="I40" s="1">
        <v>6557</v>
      </c>
      <c r="J40" s="1">
        <v>6846</v>
      </c>
      <c r="K40" s="1">
        <v>6754</v>
      </c>
      <c r="L40" s="1">
        <v>7290</v>
      </c>
      <c r="M40" s="1">
        <v>7914</v>
      </c>
      <c r="N40" s="1">
        <v>8469</v>
      </c>
      <c r="O40" s="1">
        <v>8825</v>
      </c>
    </row>
    <row r="41" spans="1:15" x14ac:dyDescent="0.3">
      <c r="A41" s="7" t="s">
        <v>203</v>
      </c>
      <c r="B41" s="7" t="s">
        <v>50</v>
      </c>
      <c r="C41" s="1">
        <v>4769</v>
      </c>
      <c r="D41" s="1">
        <v>4846</v>
      </c>
      <c r="E41" s="1">
        <v>4882</v>
      </c>
      <c r="F41" s="1">
        <v>5036</v>
      </c>
      <c r="G41" s="1">
        <v>5135</v>
      </c>
      <c r="H41" s="1">
        <v>5235</v>
      </c>
      <c r="I41" s="1">
        <v>5390</v>
      </c>
      <c r="J41" s="1">
        <v>5590</v>
      </c>
      <c r="K41" s="1">
        <v>5559</v>
      </c>
      <c r="L41" s="1">
        <v>5696</v>
      </c>
      <c r="M41" s="1">
        <v>5896</v>
      </c>
      <c r="N41" s="1">
        <v>6126</v>
      </c>
      <c r="O41" s="1">
        <v>6501</v>
      </c>
    </row>
    <row r="42" spans="1:15" x14ac:dyDescent="0.3">
      <c r="A42" s="7" t="s">
        <v>203</v>
      </c>
      <c r="B42" s="7" t="s">
        <v>51</v>
      </c>
      <c r="C42" s="1">
        <v>3624</v>
      </c>
      <c r="D42" s="1">
        <v>3700</v>
      </c>
      <c r="E42" s="1">
        <v>3806</v>
      </c>
      <c r="F42" s="1">
        <v>3988</v>
      </c>
      <c r="G42" s="1">
        <v>4106</v>
      </c>
      <c r="H42" s="1">
        <v>4229</v>
      </c>
      <c r="I42" s="1">
        <v>4268</v>
      </c>
      <c r="J42" s="1">
        <v>4317</v>
      </c>
      <c r="K42" s="1">
        <v>4241</v>
      </c>
      <c r="L42" s="1">
        <v>4423</v>
      </c>
      <c r="M42" s="1">
        <v>4528</v>
      </c>
      <c r="N42" s="1">
        <v>4692</v>
      </c>
      <c r="O42" s="1">
        <v>4830</v>
      </c>
    </row>
    <row r="43" spans="1:15" x14ac:dyDescent="0.3">
      <c r="A43" s="7" t="s">
        <v>203</v>
      </c>
      <c r="B43" s="7" t="s">
        <v>52</v>
      </c>
      <c r="C43" s="1">
        <v>1407</v>
      </c>
      <c r="D43" s="1">
        <v>1434</v>
      </c>
      <c r="E43" s="1">
        <v>1505</v>
      </c>
      <c r="F43" s="1">
        <v>1679</v>
      </c>
      <c r="G43" s="1">
        <v>1743</v>
      </c>
      <c r="H43" s="1">
        <v>1847</v>
      </c>
      <c r="I43" s="1">
        <v>1934</v>
      </c>
      <c r="J43" s="1">
        <v>2070</v>
      </c>
      <c r="K43" s="1">
        <v>1806</v>
      </c>
      <c r="L43" s="1">
        <v>2002</v>
      </c>
      <c r="M43" s="1">
        <v>2184</v>
      </c>
      <c r="N43" s="1">
        <v>2252</v>
      </c>
      <c r="O43" s="1">
        <v>2501</v>
      </c>
    </row>
    <row r="44" spans="1:15" x14ac:dyDescent="0.3">
      <c r="A44" s="7" t="s">
        <v>203</v>
      </c>
      <c r="B44" s="7" t="s">
        <v>53</v>
      </c>
      <c r="C44" s="1">
        <v>418</v>
      </c>
      <c r="D44" s="1">
        <v>433</v>
      </c>
      <c r="E44" s="1">
        <v>443</v>
      </c>
      <c r="F44" s="1">
        <v>479</v>
      </c>
      <c r="G44" s="1">
        <v>498</v>
      </c>
      <c r="H44" s="1">
        <v>527</v>
      </c>
      <c r="I44" s="1">
        <v>570</v>
      </c>
      <c r="J44" s="1">
        <v>623</v>
      </c>
      <c r="K44" s="1">
        <v>412</v>
      </c>
      <c r="L44" s="1">
        <v>477</v>
      </c>
      <c r="M44" s="1">
        <v>624</v>
      </c>
      <c r="N44" s="1">
        <v>666</v>
      </c>
      <c r="O44" s="1">
        <v>854</v>
      </c>
    </row>
    <row r="45" spans="1:15" x14ac:dyDescent="0.3">
      <c r="A45" s="7" t="s">
        <v>204</v>
      </c>
      <c r="B45" s="7" t="s">
        <v>48</v>
      </c>
      <c r="C45" s="1">
        <v>4561</v>
      </c>
      <c r="D45" s="1">
        <v>4803</v>
      </c>
      <c r="E45" s="1">
        <v>4811</v>
      </c>
      <c r="F45" s="1">
        <v>4801</v>
      </c>
      <c r="G45" s="1">
        <v>4787</v>
      </c>
      <c r="H45" s="1">
        <v>4779</v>
      </c>
      <c r="I45" s="1">
        <v>4946</v>
      </c>
      <c r="J45" s="1">
        <v>5219</v>
      </c>
      <c r="K45" s="1">
        <v>5250</v>
      </c>
      <c r="L45" s="1">
        <v>5386</v>
      </c>
      <c r="M45" s="1">
        <v>5693</v>
      </c>
      <c r="N45" s="1">
        <v>6038</v>
      </c>
      <c r="O45" s="1">
        <v>6279</v>
      </c>
    </row>
    <row r="46" spans="1:15" x14ac:dyDescent="0.3">
      <c r="A46" s="7" t="s">
        <v>204</v>
      </c>
      <c r="B46" s="7" t="s">
        <v>49</v>
      </c>
      <c r="C46" s="1">
        <v>8706</v>
      </c>
      <c r="D46" s="1">
        <v>8866</v>
      </c>
      <c r="E46" s="1">
        <v>8789</v>
      </c>
      <c r="F46" s="1">
        <v>8657</v>
      </c>
      <c r="G46" s="1">
        <v>8729</v>
      </c>
      <c r="H46" s="1">
        <v>8974</v>
      </c>
      <c r="I46" s="1">
        <v>9364</v>
      </c>
      <c r="J46" s="1">
        <v>9803</v>
      </c>
      <c r="K46" s="1">
        <v>10321</v>
      </c>
      <c r="L46" s="1">
        <v>11365</v>
      </c>
      <c r="M46" s="1">
        <v>12320</v>
      </c>
      <c r="N46" s="1">
        <v>13330</v>
      </c>
      <c r="O46" s="1">
        <v>13711</v>
      </c>
    </row>
    <row r="47" spans="1:15" x14ac:dyDescent="0.3">
      <c r="A47" s="7" t="s">
        <v>204</v>
      </c>
      <c r="B47" s="7" t="s">
        <v>50</v>
      </c>
      <c r="C47" s="1">
        <v>6902</v>
      </c>
      <c r="D47" s="1">
        <v>7142</v>
      </c>
      <c r="E47" s="1">
        <v>7308</v>
      </c>
      <c r="F47" s="1">
        <v>7406</v>
      </c>
      <c r="G47" s="1">
        <v>7651</v>
      </c>
      <c r="H47" s="1">
        <v>7902</v>
      </c>
      <c r="I47" s="1">
        <v>8151</v>
      </c>
      <c r="J47" s="1">
        <v>8405</v>
      </c>
      <c r="K47" s="1">
        <v>8371</v>
      </c>
      <c r="L47" s="1">
        <v>8755</v>
      </c>
      <c r="M47" s="1">
        <v>9125</v>
      </c>
      <c r="N47" s="1">
        <v>9535</v>
      </c>
      <c r="O47" s="1">
        <v>9699</v>
      </c>
    </row>
    <row r="48" spans="1:15" x14ac:dyDescent="0.3">
      <c r="A48" s="7" t="s">
        <v>204</v>
      </c>
      <c r="B48" s="7" t="s">
        <v>51</v>
      </c>
      <c r="C48" s="1">
        <v>5157</v>
      </c>
      <c r="D48" s="1">
        <v>5340</v>
      </c>
      <c r="E48" s="1">
        <v>5435</v>
      </c>
      <c r="F48" s="1">
        <v>5551</v>
      </c>
      <c r="G48" s="1">
        <v>5707</v>
      </c>
      <c r="H48" s="1">
        <v>5764</v>
      </c>
      <c r="I48" s="1">
        <v>5813</v>
      </c>
      <c r="J48" s="1">
        <v>5961</v>
      </c>
      <c r="K48" s="1">
        <v>5823</v>
      </c>
      <c r="L48" s="1">
        <v>6145</v>
      </c>
      <c r="M48" s="1">
        <v>6420</v>
      </c>
      <c r="N48" s="1">
        <v>6702</v>
      </c>
      <c r="O48" s="1">
        <v>6749</v>
      </c>
    </row>
    <row r="49" spans="1:15" x14ac:dyDescent="0.3">
      <c r="A49" s="7" t="s">
        <v>204</v>
      </c>
      <c r="B49" s="7" t="s">
        <v>52</v>
      </c>
      <c r="C49" s="1">
        <v>2074</v>
      </c>
      <c r="D49" s="1">
        <v>2182</v>
      </c>
      <c r="E49" s="1">
        <v>2180</v>
      </c>
      <c r="F49" s="1">
        <v>2237</v>
      </c>
      <c r="G49" s="1">
        <v>2309</v>
      </c>
      <c r="H49" s="1">
        <v>2440</v>
      </c>
      <c r="I49" s="1">
        <v>2626</v>
      </c>
      <c r="J49" s="1">
        <v>2673</v>
      </c>
      <c r="K49" s="1">
        <v>2382</v>
      </c>
      <c r="L49" s="1">
        <v>2613</v>
      </c>
      <c r="M49" s="1">
        <v>2975</v>
      </c>
      <c r="N49" s="1">
        <v>3145</v>
      </c>
      <c r="O49" s="1">
        <v>3294</v>
      </c>
    </row>
    <row r="50" spans="1:15" x14ac:dyDescent="0.3">
      <c r="A50" s="7" t="s">
        <v>204</v>
      </c>
      <c r="B50" s="7" t="s">
        <v>53</v>
      </c>
      <c r="C50" s="1">
        <v>589</v>
      </c>
      <c r="D50" s="1">
        <v>620</v>
      </c>
      <c r="E50" s="1">
        <v>637</v>
      </c>
      <c r="F50" s="1">
        <v>658</v>
      </c>
      <c r="G50" s="1">
        <v>699</v>
      </c>
      <c r="H50" s="1">
        <v>740</v>
      </c>
      <c r="I50" s="1">
        <v>788</v>
      </c>
      <c r="J50" s="1">
        <v>854</v>
      </c>
      <c r="K50" s="1">
        <v>627</v>
      </c>
      <c r="L50" s="1">
        <v>699</v>
      </c>
      <c r="M50" s="1">
        <v>876</v>
      </c>
      <c r="N50" s="1">
        <v>968</v>
      </c>
      <c r="O50" s="1">
        <v>1133</v>
      </c>
    </row>
    <row r="51" spans="1:15" x14ac:dyDescent="0.3">
      <c r="A51" s="10" t="s">
        <v>18</v>
      </c>
      <c r="B51" s="10" t="s">
        <v>18</v>
      </c>
      <c r="C51" s="5">
        <v>191024</v>
      </c>
      <c r="D51" s="5">
        <v>196198</v>
      </c>
      <c r="E51" s="5">
        <v>201095</v>
      </c>
      <c r="F51" s="5">
        <v>206738</v>
      </c>
      <c r="G51" s="5">
        <v>212323</v>
      </c>
      <c r="H51" s="5">
        <v>218475</v>
      </c>
      <c r="I51" s="5">
        <v>226199</v>
      </c>
      <c r="J51" s="5">
        <v>235015</v>
      </c>
      <c r="K51" s="5">
        <v>232708</v>
      </c>
      <c r="L51" s="5">
        <v>245254</v>
      </c>
      <c r="M51" s="5">
        <v>262376</v>
      </c>
      <c r="N51" s="5">
        <v>278448</v>
      </c>
      <c r="O51" s="5">
        <v>290991</v>
      </c>
    </row>
    <row r="52" spans="1:15" x14ac:dyDescent="0.3">
      <c r="A52" s="15"/>
      <c r="B52" s="15"/>
    </row>
    <row r="53" spans="1:15" x14ac:dyDescent="0.3">
      <c r="A53" s="15"/>
      <c r="B53" s="15"/>
    </row>
    <row r="54" spans="1:15" x14ac:dyDescent="0.3">
      <c r="A54" s="15"/>
      <c r="B54" s="15"/>
      <c r="C54" s="18" t="s">
        <v>37</v>
      </c>
      <c r="D54" s="19"/>
      <c r="E54" s="19"/>
      <c r="F54" s="19"/>
      <c r="G54" s="19"/>
      <c r="H54" s="19"/>
      <c r="I54" s="19"/>
      <c r="J54" s="19"/>
      <c r="K54" s="19"/>
      <c r="L54" s="19"/>
      <c r="M54" s="19"/>
      <c r="N54" s="19"/>
      <c r="O54" s="19"/>
    </row>
    <row r="55" spans="1:15" x14ac:dyDescent="0.3">
      <c r="A55" s="9" t="s">
        <v>41</v>
      </c>
      <c r="B55" s="9" t="s">
        <v>41</v>
      </c>
      <c r="C55" s="4" t="s">
        <v>0</v>
      </c>
      <c r="D55" s="4" t="s">
        <v>1</v>
      </c>
      <c r="E55" s="4" t="s">
        <v>2</v>
      </c>
      <c r="F55" s="4" t="s">
        <v>3</v>
      </c>
      <c r="G55" s="4" t="s">
        <v>4</v>
      </c>
      <c r="H55" s="4" t="s">
        <v>5</v>
      </c>
      <c r="I55" s="4" t="s">
        <v>6</v>
      </c>
      <c r="J55" s="4" t="s">
        <v>7</v>
      </c>
      <c r="K55" s="4" t="s">
        <v>8</v>
      </c>
      <c r="L55" s="4" t="s">
        <v>9</v>
      </c>
      <c r="M55" s="4" t="s">
        <v>10</v>
      </c>
      <c r="N55" s="4" t="s">
        <v>11</v>
      </c>
      <c r="O55" s="4" t="s">
        <v>12</v>
      </c>
    </row>
    <row r="56" spans="1:15" x14ac:dyDescent="0.3">
      <c r="A56" s="8" t="s">
        <v>198</v>
      </c>
      <c r="B56" s="8" t="s">
        <v>48</v>
      </c>
      <c r="C56" s="2">
        <v>0.13513371236049701</v>
      </c>
      <c r="D56" s="2">
        <v>0.136491102839953</v>
      </c>
      <c r="E56" s="2">
        <v>0.13588937147421501</v>
      </c>
      <c r="F56" s="2">
        <v>0.139759275838058</v>
      </c>
      <c r="G56" s="2">
        <v>0.13662284941040001</v>
      </c>
      <c r="H56" s="2">
        <v>0.12679277648067899</v>
      </c>
      <c r="I56" s="2">
        <v>0.131501426861825</v>
      </c>
      <c r="J56" s="2">
        <v>0.135210257329866</v>
      </c>
      <c r="K56" s="2">
        <v>0.13545210384959699</v>
      </c>
      <c r="L56" s="2">
        <v>0.13401454943021701</v>
      </c>
      <c r="M56" s="2">
        <v>0.13169331056961001</v>
      </c>
      <c r="N56" s="2">
        <v>0.13865237815619499</v>
      </c>
      <c r="O56" s="2">
        <v>0.135645302897278</v>
      </c>
    </row>
    <row r="57" spans="1:15" x14ac:dyDescent="0.3">
      <c r="A57" s="8" t="s">
        <v>198</v>
      </c>
      <c r="B57" s="8" t="s">
        <v>49</v>
      </c>
      <c r="C57" s="2">
        <v>0.29464097704780001</v>
      </c>
      <c r="D57" s="2">
        <v>0.29123540508846202</v>
      </c>
      <c r="E57" s="2">
        <v>0.28785382656881803</v>
      </c>
      <c r="F57" s="2">
        <v>0.28295036307569899</v>
      </c>
      <c r="G57" s="2">
        <v>0.28213802435724</v>
      </c>
      <c r="H57" s="2">
        <v>0.27812455329489699</v>
      </c>
      <c r="I57" s="2">
        <v>0.27593666574611098</v>
      </c>
      <c r="J57" s="2">
        <v>0.27450013449296201</v>
      </c>
      <c r="K57" s="2">
        <v>0.292256042972247</v>
      </c>
      <c r="L57" s="2">
        <v>0.295193641983096</v>
      </c>
      <c r="M57" s="2">
        <v>0.29415644885922698</v>
      </c>
      <c r="N57" s="2">
        <v>0.29686582501468001</v>
      </c>
      <c r="O57" s="2">
        <v>0.30620652394137898</v>
      </c>
    </row>
    <row r="58" spans="1:15" x14ac:dyDescent="0.3">
      <c r="A58" s="8" t="s">
        <v>198</v>
      </c>
      <c r="B58" s="8" t="s">
        <v>50</v>
      </c>
      <c r="C58" s="2">
        <v>0.25710675931775101</v>
      </c>
      <c r="D58" s="2">
        <v>0.259929638505073</v>
      </c>
      <c r="E58" s="2">
        <v>0.26319205231890602</v>
      </c>
      <c r="F58" s="2">
        <v>0.26549288769521501</v>
      </c>
      <c r="G58" s="2">
        <v>0.26773632321670199</v>
      </c>
      <c r="H58" s="2">
        <v>0.27078667746700302</v>
      </c>
      <c r="I58" s="2">
        <v>0.27207033047960999</v>
      </c>
      <c r="J58" s="2">
        <v>0.26817896530081597</v>
      </c>
      <c r="K58" s="2">
        <v>0.26732318710832598</v>
      </c>
      <c r="L58" s="2">
        <v>0.26386611160169898</v>
      </c>
      <c r="M58" s="2">
        <v>0.26020487350613097</v>
      </c>
      <c r="N58" s="2">
        <v>0.25286259541984701</v>
      </c>
      <c r="O58" s="2">
        <v>0.24431012359019399</v>
      </c>
    </row>
    <row r="59" spans="1:15" x14ac:dyDescent="0.3">
      <c r="A59" s="8" t="s">
        <v>198</v>
      </c>
      <c r="B59" s="8" t="s">
        <v>51</v>
      </c>
      <c r="C59" s="2">
        <v>0.192619498841861</v>
      </c>
      <c r="D59" s="2">
        <v>0.190434915617193</v>
      </c>
      <c r="E59" s="2">
        <v>0.19265139034496501</v>
      </c>
      <c r="F59" s="2">
        <v>0.19342484830398901</v>
      </c>
      <c r="G59" s="2">
        <v>0.19118499903344299</v>
      </c>
      <c r="H59" s="2">
        <v>0.19688378520036201</v>
      </c>
      <c r="I59" s="2">
        <v>0.19129154009021401</v>
      </c>
      <c r="J59" s="2">
        <v>0.18855913207208799</v>
      </c>
      <c r="K59" s="2">
        <v>0.19091316025067101</v>
      </c>
      <c r="L59" s="2">
        <v>0.18708212438501301</v>
      </c>
      <c r="M59" s="2">
        <v>0.18520099332609</v>
      </c>
      <c r="N59" s="2">
        <v>0.18272900763358799</v>
      </c>
      <c r="O59" s="2">
        <v>0.180252583237658</v>
      </c>
    </row>
    <row r="60" spans="1:15" x14ac:dyDescent="0.3">
      <c r="A60" s="8" t="s">
        <v>198</v>
      </c>
      <c r="B60" s="8" t="s">
        <v>52</v>
      </c>
      <c r="C60" s="2">
        <v>9.2598441777216295E-2</v>
      </c>
      <c r="D60" s="2">
        <v>9.3356447254372102E-2</v>
      </c>
      <c r="E60" s="2">
        <v>9.0310019469821798E-2</v>
      </c>
      <c r="F60" s="2">
        <v>8.8580523226897398E-2</v>
      </c>
      <c r="G60" s="2">
        <v>9.15812874540885E-2</v>
      </c>
      <c r="H60" s="2">
        <v>9.3295849811788206E-2</v>
      </c>
      <c r="I60" s="2">
        <v>9.3390407806314996E-2</v>
      </c>
      <c r="J60" s="2">
        <v>9.5445171702680895E-2</v>
      </c>
      <c r="K60" s="2">
        <v>8.6660698299015196E-2</v>
      </c>
      <c r="L60" s="2">
        <v>9.0492409907068694E-2</v>
      </c>
      <c r="M60" s="2">
        <v>9.4559987583423905E-2</v>
      </c>
      <c r="N60" s="2">
        <v>9.4392248972401602E-2</v>
      </c>
      <c r="O60" s="2">
        <v>9.5596677247247894E-2</v>
      </c>
    </row>
    <row r="61" spans="1:15" x14ac:dyDescent="0.3">
      <c r="A61" s="8" t="s">
        <v>198</v>
      </c>
      <c r="B61" s="8" t="s">
        <v>53</v>
      </c>
      <c r="C61" s="2">
        <v>2.7900610654874699E-2</v>
      </c>
      <c r="D61" s="2">
        <v>2.85524906949472E-2</v>
      </c>
      <c r="E61" s="2">
        <v>3.01033398232739E-2</v>
      </c>
      <c r="F61" s="2">
        <v>2.97921018601413E-2</v>
      </c>
      <c r="G61" s="2">
        <v>3.0736516528126801E-2</v>
      </c>
      <c r="H61" s="2">
        <v>3.41163577452709E-2</v>
      </c>
      <c r="I61" s="2">
        <v>3.5809629015925597E-2</v>
      </c>
      <c r="J61" s="2">
        <v>3.8106339101586999E-2</v>
      </c>
      <c r="K61" s="2">
        <v>2.73948075201432E-2</v>
      </c>
      <c r="L61" s="2">
        <v>2.9351162692906101E-2</v>
      </c>
      <c r="M61" s="2">
        <v>3.4184386155517603E-2</v>
      </c>
      <c r="N61" s="2">
        <v>3.44979448032883E-2</v>
      </c>
      <c r="O61" s="2">
        <v>3.7988789086243001E-2</v>
      </c>
    </row>
    <row r="62" spans="1:15" x14ac:dyDescent="0.3">
      <c r="A62" s="8" t="s">
        <v>199</v>
      </c>
      <c r="B62" s="8" t="s">
        <v>48</v>
      </c>
      <c r="C62" s="2">
        <v>0.13963974884239599</v>
      </c>
      <c r="D62" s="2">
        <v>0.14164609436862499</v>
      </c>
      <c r="E62" s="2">
        <v>0.14233913650593499</v>
      </c>
      <c r="F62" s="2">
        <v>0.142219707028274</v>
      </c>
      <c r="G62" s="2">
        <v>0.13775370413303301</v>
      </c>
      <c r="H62" s="2">
        <v>0.13655629952699799</v>
      </c>
      <c r="I62" s="2">
        <v>0.131512422482917</v>
      </c>
      <c r="J62" s="2">
        <v>0.130262477743955</v>
      </c>
      <c r="K62" s="2">
        <v>0.136245085445132</v>
      </c>
      <c r="L62" s="2">
        <v>0.13711681081989899</v>
      </c>
      <c r="M62" s="2">
        <v>0.13531885073580899</v>
      </c>
      <c r="N62" s="2">
        <v>0.13339654656153299</v>
      </c>
      <c r="O62" s="2">
        <v>0.13022900266736101</v>
      </c>
    </row>
    <row r="63" spans="1:15" x14ac:dyDescent="0.3">
      <c r="A63" s="8" t="s">
        <v>199</v>
      </c>
      <c r="B63" s="8" t="s">
        <v>49</v>
      </c>
      <c r="C63" s="2">
        <v>0.35237217871948401</v>
      </c>
      <c r="D63" s="2">
        <v>0.35038893287996598</v>
      </c>
      <c r="E63" s="2">
        <v>0.34850566428683999</v>
      </c>
      <c r="F63" s="2">
        <v>0.34669046427094402</v>
      </c>
      <c r="G63" s="2">
        <v>0.3467658650705</v>
      </c>
      <c r="H63" s="2">
        <v>0.34514814587300602</v>
      </c>
      <c r="I63" s="2">
        <v>0.34735553185606499</v>
      </c>
      <c r="J63" s="2">
        <v>0.34596902341431701</v>
      </c>
      <c r="K63" s="2">
        <v>0.35304994355560698</v>
      </c>
      <c r="L63" s="2">
        <v>0.35138517868151198</v>
      </c>
      <c r="M63" s="2">
        <v>0.34716187806587201</v>
      </c>
      <c r="N63" s="2">
        <v>0.35121602288984299</v>
      </c>
      <c r="O63" s="2">
        <v>0.34413831240648002</v>
      </c>
    </row>
    <row r="64" spans="1:15" x14ac:dyDescent="0.3">
      <c r="A64" s="8" t="s">
        <v>199</v>
      </c>
      <c r="B64" s="8" t="s">
        <v>50</v>
      </c>
      <c r="C64" s="2">
        <v>0.233145045940508</v>
      </c>
      <c r="D64" s="2">
        <v>0.23375564767804699</v>
      </c>
      <c r="E64" s="2">
        <v>0.23422895880723399</v>
      </c>
      <c r="F64" s="2">
        <v>0.235008597610082</v>
      </c>
      <c r="G64" s="2">
        <v>0.23797078845870101</v>
      </c>
      <c r="H64" s="2">
        <v>0.23881483301595099</v>
      </c>
      <c r="I64" s="2">
        <v>0.239996840067939</v>
      </c>
      <c r="J64" s="2">
        <v>0.24210747994562801</v>
      </c>
      <c r="K64" s="2">
        <v>0.24267196076141501</v>
      </c>
      <c r="L64" s="2">
        <v>0.241654368496759</v>
      </c>
      <c r="M64" s="2">
        <v>0.23999649614575999</v>
      </c>
      <c r="N64" s="2">
        <v>0.23869647669428101</v>
      </c>
      <c r="O64" s="2">
        <v>0.23941187951336901</v>
      </c>
    </row>
    <row r="65" spans="1:15" x14ac:dyDescent="0.3">
      <c r="A65" s="8" t="s">
        <v>199</v>
      </c>
      <c r="B65" s="8" t="s">
        <v>51</v>
      </c>
      <c r="C65" s="2">
        <v>0.14613687604548001</v>
      </c>
      <c r="D65" s="2">
        <v>0.148423308025525</v>
      </c>
      <c r="E65" s="2">
        <v>0.151235332537555</v>
      </c>
      <c r="F65" s="2">
        <v>0.15251507302527001</v>
      </c>
      <c r="G65" s="2">
        <v>0.15436170885409001</v>
      </c>
      <c r="H65" s="2">
        <v>0.155906382455925</v>
      </c>
      <c r="I65" s="2">
        <v>0.155132914642335</v>
      </c>
      <c r="J65" s="2">
        <v>0.15534240805621</v>
      </c>
      <c r="K65" s="2">
        <v>0.15588384133286601</v>
      </c>
      <c r="L65" s="2">
        <v>0.154956940838019</v>
      </c>
      <c r="M65" s="2">
        <v>0.15494043447792599</v>
      </c>
      <c r="N65" s="2">
        <v>0.15345842898492901</v>
      </c>
      <c r="O65" s="2">
        <v>0.154528007286448</v>
      </c>
    </row>
    <row r="66" spans="1:15" x14ac:dyDescent="0.3">
      <c r="A66" s="8" t="s">
        <v>199</v>
      </c>
      <c r="B66" s="8" t="s">
        <v>52</v>
      </c>
      <c r="C66" s="2">
        <v>9.1541613130015298E-2</v>
      </c>
      <c r="D66" s="2">
        <v>8.9454562392286593E-2</v>
      </c>
      <c r="E66" s="2">
        <v>8.6574626697596899E-2</v>
      </c>
      <c r="F66" s="2">
        <v>8.5562544892584302E-2</v>
      </c>
      <c r="G66" s="2">
        <v>8.4388897085168696E-2</v>
      </c>
      <c r="H66" s="2">
        <v>8.3481786350512899E-2</v>
      </c>
      <c r="I66" s="2">
        <v>8.2888967887190398E-2</v>
      </c>
      <c r="J66" s="2">
        <v>8.2572320180728701E-2</v>
      </c>
      <c r="K66" s="2">
        <v>7.7620771536455302E-2</v>
      </c>
      <c r="L66" s="2">
        <v>7.8235041377893194E-2</v>
      </c>
      <c r="M66" s="2">
        <v>8.1324456902592906E-2</v>
      </c>
      <c r="N66" s="2">
        <v>8.2143926539574794E-2</v>
      </c>
      <c r="O66" s="2">
        <v>8.6217552533992603E-2</v>
      </c>
    </row>
    <row r="67" spans="1:15" x14ac:dyDescent="0.3">
      <c r="A67" s="8" t="s">
        <v>199</v>
      </c>
      <c r="B67" s="8" t="s">
        <v>53</v>
      </c>
      <c r="C67" s="2">
        <v>3.71645373221169E-2</v>
      </c>
      <c r="D67" s="2">
        <v>3.6331454655549898E-2</v>
      </c>
      <c r="E67" s="2">
        <v>3.7116281164838602E-2</v>
      </c>
      <c r="F67" s="2">
        <v>3.8003613172844598E-2</v>
      </c>
      <c r="G67" s="2">
        <v>3.87590363985078E-2</v>
      </c>
      <c r="H67" s="2">
        <v>4.00925527776071E-2</v>
      </c>
      <c r="I67" s="2">
        <v>4.3113323063554101E-2</v>
      </c>
      <c r="J67" s="2">
        <v>4.3746290659161802E-2</v>
      </c>
      <c r="K67" s="2">
        <v>3.4528397368523499E-2</v>
      </c>
      <c r="L67" s="2">
        <v>3.6651659785918403E-2</v>
      </c>
      <c r="M67" s="2">
        <v>4.1257883672039197E-2</v>
      </c>
      <c r="N67" s="2">
        <v>4.108859832984E-2</v>
      </c>
      <c r="O67" s="2">
        <v>4.5475245592349202E-2</v>
      </c>
    </row>
    <row r="68" spans="1:15" x14ac:dyDescent="0.3">
      <c r="A68" s="8" t="s">
        <v>200</v>
      </c>
      <c r="B68" s="8" t="s">
        <v>48</v>
      </c>
      <c r="C68" s="2">
        <v>0.153403703937804</v>
      </c>
      <c r="D68" s="2">
        <v>0.15492566775646199</v>
      </c>
      <c r="E68" s="2">
        <v>0.15535934168243401</v>
      </c>
      <c r="F68" s="2">
        <v>0.15092272202998799</v>
      </c>
      <c r="G68" s="2">
        <v>0.14326354119253501</v>
      </c>
      <c r="H68" s="2">
        <v>0.138330388940299</v>
      </c>
      <c r="I68" s="2">
        <v>0.13728776900616399</v>
      </c>
      <c r="J68" s="2">
        <v>0.134800833183326</v>
      </c>
      <c r="K68" s="2">
        <v>0.13952944842630099</v>
      </c>
      <c r="L68" s="2">
        <v>0.134599114119345</v>
      </c>
      <c r="M68" s="2">
        <v>0.13960909453530099</v>
      </c>
      <c r="N68" s="2">
        <v>0.14740651387213499</v>
      </c>
      <c r="O68" s="2">
        <v>0.150185903014002</v>
      </c>
    </row>
    <row r="69" spans="1:15" x14ac:dyDescent="0.3">
      <c r="A69" s="8" t="s">
        <v>200</v>
      </c>
      <c r="B69" s="8" t="s">
        <v>49</v>
      </c>
      <c r="C69" s="2">
        <v>0.31113709626445901</v>
      </c>
      <c r="D69" s="2">
        <v>0.306396890999938</v>
      </c>
      <c r="E69" s="2">
        <v>0.30113824068234402</v>
      </c>
      <c r="F69" s="2">
        <v>0.30011534025374897</v>
      </c>
      <c r="G69" s="2">
        <v>0.29398042785616801</v>
      </c>
      <c r="H69" s="2">
        <v>0.28849443369507299</v>
      </c>
      <c r="I69" s="2">
        <v>0.28655239537147198</v>
      </c>
      <c r="J69" s="2">
        <v>0.29189703499884301</v>
      </c>
      <c r="K69" s="2">
        <v>0.30520930715695399</v>
      </c>
      <c r="L69" s="2">
        <v>0.30734584183546498</v>
      </c>
      <c r="M69" s="2">
        <v>0.30852436706633202</v>
      </c>
      <c r="N69" s="2">
        <v>0.31352121943195499</v>
      </c>
      <c r="O69" s="2">
        <v>0.32936476544577198</v>
      </c>
    </row>
    <row r="70" spans="1:15" x14ac:dyDescent="0.3">
      <c r="A70" s="8" t="s">
        <v>200</v>
      </c>
      <c r="B70" s="8" t="s">
        <v>50</v>
      </c>
      <c r="C70" s="2">
        <v>0.25339738322482802</v>
      </c>
      <c r="D70" s="2">
        <v>0.25350070939485497</v>
      </c>
      <c r="E70" s="2">
        <v>0.256569660930414</v>
      </c>
      <c r="F70" s="2">
        <v>0.25867935409457898</v>
      </c>
      <c r="G70" s="2">
        <v>0.26635753299954501</v>
      </c>
      <c r="H70" s="2">
        <v>0.27298729704719399</v>
      </c>
      <c r="I70" s="2">
        <v>0.275305504487942</v>
      </c>
      <c r="J70" s="2">
        <v>0.27384472960115203</v>
      </c>
      <c r="K70" s="2">
        <v>0.27282642567778098</v>
      </c>
      <c r="L70" s="2">
        <v>0.27215945851789197</v>
      </c>
      <c r="M70" s="2">
        <v>0.26178465003871498</v>
      </c>
      <c r="N70" s="2">
        <v>0.25463318346309899</v>
      </c>
      <c r="O70" s="2">
        <v>0.24454157107823701</v>
      </c>
    </row>
    <row r="71" spans="1:15" x14ac:dyDescent="0.3">
      <c r="A71" s="8" t="s">
        <v>200</v>
      </c>
      <c r="B71" s="8" t="s">
        <v>51</v>
      </c>
      <c r="C71" s="2">
        <v>0.178781366538145</v>
      </c>
      <c r="D71" s="2">
        <v>0.18142002344087299</v>
      </c>
      <c r="E71" s="2">
        <v>0.184250833408415</v>
      </c>
      <c r="F71" s="2">
        <v>0.185467128027682</v>
      </c>
      <c r="G71" s="2">
        <v>0.18903618570778299</v>
      </c>
      <c r="H71" s="2">
        <v>0.19076862679117201</v>
      </c>
      <c r="I71" s="2">
        <v>0.18954796150102701</v>
      </c>
      <c r="J71" s="2">
        <v>0.18661763571373499</v>
      </c>
      <c r="K71" s="2">
        <v>0.183805962397424</v>
      </c>
      <c r="L71" s="2">
        <v>0.181058079928333</v>
      </c>
      <c r="M71" s="2">
        <v>0.177010253642742</v>
      </c>
      <c r="N71" s="2">
        <v>0.17199254304200001</v>
      </c>
      <c r="O71" s="2">
        <v>0.16325844474329601</v>
      </c>
    </row>
    <row r="72" spans="1:15" x14ac:dyDescent="0.3">
      <c r="A72" s="8" t="s">
        <v>200</v>
      </c>
      <c r="B72" s="8" t="s">
        <v>52</v>
      </c>
      <c r="C72" s="2">
        <v>7.9735794197585502E-2</v>
      </c>
      <c r="D72" s="2">
        <v>8.0130775399420207E-2</v>
      </c>
      <c r="E72" s="2">
        <v>7.9226356728834393E-2</v>
      </c>
      <c r="F72" s="2">
        <v>7.9988465974625098E-2</v>
      </c>
      <c r="G72" s="2">
        <v>8.0479062357760603E-2</v>
      </c>
      <c r="H72" s="2">
        <v>8.1573707972294698E-2</v>
      </c>
      <c r="I72" s="2">
        <v>8.2594354925921903E-2</v>
      </c>
      <c r="J72" s="2">
        <v>8.3035461722426498E-2</v>
      </c>
      <c r="K72" s="2">
        <v>7.5776462033863096E-2</v>
      </c>
      <c r="L72" s="2">
        <v>8.0724630468322303E-2</v>
      </c>
      <c r="M72" s="2">
        <v>8.6229146624744804E-2</v>
      </c>
      <c r="N72" s="2">
        <v>8.5711152538655494E-2</v>
      </c>
      <c r="O72" s="2">
        <v>8.4388102207103896E-2</v>
      </c>
    </row>
    <row r="73" spans="1:15" x14ac:dyDescent="0.3">
      <c r="A73" s="8" t="s">
        <v>200</v>
      </c>
      <c r="B73" s="8" t="s">
        <v>53</v>
      </c>
      <c r="C73" s="2">
        <v>2.3544655837178401E-2</v>
      </c>
      <c r="D73" s="2">
        <v>2.3625933008451099E-2</v>
      </c>
      <c r="E73" s="2">
        <v>2.3455566567558601E-2</v>
      </c>
      <c r="F73" s="2">
        <v>2.48269896193772E-2</v>
      </c>
      <c r="G73" s="2">
        <v>2.68832498862085E-2</v>
      </c>
      <c r="H73" s="2">
        <v>2.78455455539665E-2</v>
      </c>
      <c r="I73" s="2">
        <v>2.8712014707472699E-2</v>
      </c>
      <c r="J73" s="2">
        <v>2.9804304780517901E-2</v>
      </c>
      <c r="K73" s="2">
        <v>2.2852394307676299E-2</v>
      </c>
      <c r="L73" s="2">
        <v>2.4112875130642499E-2</v>
      </c>
      <c r="M73" s="2">
        <v>2.6842488092165499E-2</v>
      </c>
      <c r="N73" s="2">
        <v>2.6735387652154802E-2</v>
      </c>
      <c r="O73" s="2">
        <v>2.8261213511589299E-2</v>
      </c>
    </row>
    <row r="74" spans="1:15" x14ac:dyDescent="0.3">
      <c r="A74" s="8" t="s">
        <v>201</v>
      </c>
      <c r="B74" s="8" t="s">
        <v>48</v>
      </c>
      <c r="C74" s="2">
        <v>0.16721420551420099</v>
      </c>
      <c r="D74" s="2">
        <v>0.17266748869708201</v>
      </c>
      <c r="E74" s="2">
        <v>0.17286512370311299</v>
      </c>
      <c r="F74" s="2">
        <v>0.169743255171355</v>
      </c>
      <c r="G74" s="2">
        <v>0.16744782131087499</v>
      </c>
      <c r="H74" s="2">
        <v>0.16832874828060501</v>
      </c>
      <c r="I74" s="2">
        <v>0.16457778216388699</v>
      </c>
      <c r="J74" s="2">
        <v>0.15984686833186901</v>
      </c>
      <c r="K74" s="2">
        <v>0.16066744619663101</v>
      </c>
      <c r="L74" s="2">
        <v>0.16046224417784</v>
      </c>
      <c r="M74" s="2">
        <v>0.15522226726118099</v>
      </c>
      <c r="N74" s="2">
        <v>0.15435432418175901</v>
      </c>
      <c r="O74" s="2">
        <v>0.14768473680077501</v>
      </c>
    </row>
    <row r="75" spans="1:15" x14ac:dyDescent="0.3">
      <c r="A75" s="8" t="s">
        <v>201</v>
      </c>
      <c r="B75" s="8" t="s">
        <v>49</v>
      </c>
      <c r="C75" s="2">
        <v>0.30856239863600399</v>
      </c>
      <c r="D75" s="2">
        <v>0.30110974106041899</v>
      </c>
      <c r="E75" s="2">
        <v>0.29864325618515603</v>
      </c>
      <c r="F75" s="2">
        <v>0.29895997236826999</v>
      </c>
      <c r="G75" s="2">
        <v>0.30648114243866698</v>
      </c>
      <c r="H75" s="2">
        <v>0.31485557083906501</v>
      </c>
      <c r="I75" s="2">
        <v>0.31823415243922498</v>
      </c>
      <c r="J75" s="2">
        <v>0.32465168821388202</v>
      </c>
      <c r="K75" s="2">
        <v>0.33245899567044801</v>
      </c>
      <c r="L75" s="2">
        <v>0.34177252411197401</v>
      </c>
      <c r="M75" s="2">
        <v>0.35233076611268699</v>
      </c>
      <c r="N75" s="2">
        <v>0.36517545402024598</v>
      </c>
      <c r="O75" s="2">
        <v>0.339633013114153</v>
      </c>
    </row>
    <row r="76" spans="1:15" x14ac:dyDescent="0.3">
      <c r="A76" s="8" t="s">
        <v>201</v>
      </c>
      <c r="B76" s="8" t="s">
        <v>50</v>
      </c>
      <c r="C76" s="2">
        <v>0.24477065746246901</v>
      </c>
      <c r="D76" s="2">
        <v>0.24718454582819599</v>
      </c>
      <c r="E76" s="2">
        <v>0.24816440542697499</v>
      </c>
      <c r="F76" s="2">
        <v>0.25137199217100997</v>
      </c>
      <c r="G76" s="2">
        <v>0.25093372391065499</v>
      </c>
      <c r="H76" s="2">
        <v>0.24748968363136201</v>
      </c>
      <c r="I76" s="2">
        <v>0.24885687029178599</v>
      </c>
      <c r="J76" s="2">
        <v>0.24896447847370401</v>
      </c>
      <c r="K76" s="2">
        <v>0.25705527288815799</v>
      </c>
      <c r="L76" s="2">
        <v>0.25135262291225602</v>
      </c>
      <c r="M76" s="2">
        <v>0.24380489123091501</v>
      </c>
      <c r="N76" s="2">
        <v>0.237748361005752</v>
      </c>
      <c r="O76" s="2">
        <v>0.24128995105096501</v>
      </c>
    </row>
    <row r="77" spans="1:15" x14ac:dyDescent="0.3">
      <c r="A77" s="8" t="s">
        <v>201</v>
      </c>
      <c r="B77" s="8" t="s">
        <v>51</v>
      </c>
      <c r="C77" s="2">
        <v>0.17087370565974999</v>
      </c>
      <c r="D77" s="2">
        <v>0.17254418413481301</v>
      </c>
      <c r="E77" s="2">
        <v>0.17482043096568201</v>
      </c>
      <c r="F77" s="2">
        <v>0.175154469048624</v>
      </c>
      <c r="G77" s="2">
        <v>0.17121933357744401</v>
      </c>
      <c r="H77" s="2">
        <v>0.168397524071527</v>
      </c>
      <c r="I77" s="2">
        <v>0.16579492746471899</v>
      </c>
      <c r="J77" s="2">
        <v>0.16430274883896101</v>
      </c>
      <c r="K77" s="2">
        <v>0.16287962582561699</v>
      </c>
      <c r="L77" s="2">
        <v>0.15872735826864301</v>
      </c>
      <c r="M77" s="2">
        <v>0.154843940008107</v>
      </c>
      <c r="N77" s="2">
        <v>0.14978272336791301</v>
      </c>
      <c r="O77" s="2">
        <v>0.16373059707352799</v>
      </c>
    </row>
    <row r="78" spans="1:15" x14ac:dyDescent="0.3">
      <c r="A78" s="8" t="s">
        <v>201</v>
      </c>
      <c r="B78" s="8" t="s">
        <v>52</v>
      </c>
      <c r="C78" s="2">
        <v>8.3336798769077194E-2</v>
      </c>
      <c r="D78" s="2">
        <v>8.1134401972872999E-2</v>
      </c>
      <c r="E78" s="2">
        <v>7.9888268156424594E-2</v>
      </c>
      <c r="F78" s="2">
        <v>7.8827186552557896E-2</v>
      </c>
      <c r="G78" s="2">
        <v>7.7773709264005897E-2</v>
      </c>
      <c r="H78" s="2">
        <v>7.3796423658872096E-2</v>
      </c>
      <c r="I78" s="2">
        <v>7.4772196453830694E-2</v>
      </c>
      <c r="J78" s="2">
        <v>7.3741684448349401E-2</v>
      </c>
      <c r="K78" s="2">
        <v>6.6460196567961302E-2</v>
      </c>
      <c r="L78" s="2">
        <v>6.7131263232180702E-2</v>
      </c>
      <c r="M78" s="2">
        <v>7.0152682069990493E-2</v>
      </c>
      <c r="N78" s="2">
        <v>6.9955539926151097E-2</v>
      </c>
      <c r="O78" s="2">
        <v>7.9444022720728702E-2</v>
      </c>
    </row>
    <row r="79" spans="1:15" x14ac:dyDescent="0.3">
      <c r="A79" s="8" t="s">
        <v>201</v>
      </c>
      <c r="B79" s="8" t="s">
        <v>53</v>
      </c>
      <c r="C79" s="2">
        <v>2.5242233958497898E-2</v>
      </c>
      <c r="D79" s="2">
        <v>2.5359638306617301E-2</v>
      </c>
      <c r="E79" s="2">
        <v>2.5618515562649598E-2</v>
      </c>
      <c r="F79" s="2">
        <v>2.5943124688183598E-2</v>
      </c>
      <c r="G79" s="2">
        <v>2.6144269498352302E-2</v>
      </c>
      <c r="H79" s="2">
        <v>2.7132049518569502E-2</v>
      </c>
      <c r="I79" s="2">
        <v>2.7764071186552199E-2</v>
      </c>
      <c r="J79" s="2">
        <v>2.84925316932346E-2</v>
      </c>
      <c r="K79" s="2">
        <v>2.0478462851183502E-2</v>
      </c>
      <c r="L79" s="2">
        <v>2.0553987297106599E-2</v>
      </c>
      <c r="M79" s="2">
        <v>2.36454533171193E-2</v>
      </c>
      <c r="N79" s="2">
        <v>2.2983597498178899E-2</v>
      </c>
      <c r="O79" s="2">
        <v>2.8217679239850298E-2</v>
      </c>
    </row>
    <row r="80" spans="1:15" x14ac:dyDescent="0.3">
      <c r="A80" s="8" t="s">
        <v>202</v>
      </c>
      <c r="B80" s="8" t="s">
        <v>48</v>
      </c>
      <c r="C80" s="2">
        <v>0.142768316694877</v>
      </c>
      <c r="D80" s="2">
        <v>0.143070145713318</v>
      </c>
      <c r="E80" s="2">
        <v>0.14279571315162701</v>
      </c>
      <c r="F80" s="2">
        <v>0.14016225197927901</v>
      </c>
      <c r="G80" s="2">
        <v>0.136899278975955</v>
      </c>
      <c r="H80" s="2">
        <v>0.13261293618602299</v>
      </c>
      <c r="I80" s="2">
        <v>0.12938583247780699</v>
      </c>
      <c r="J80" s="2">
        <v>0.12719631078162399</v>
      </c>
      <c r="K80" s="2">
        <v>0.12766893477240701</v>
      </c>
      <c r="L80" s="2">
        <v>0.12555902455488999</v>
      </c>
      <c r="M80" s="2">
        <v>0.124527603795026</v>
      </c>
      <c r="N80" s="2">
        <v>0.13042936529691701</v>
      </c>
      <c r="O80" s="2">
        <v>0.12969648971605599</v>
      </c>
    </row>
    <row r="81" spans="1:15" x14ac:dyDescent="0.3">
      <c r="A81" s="8" t="s">
        <v>202</v>
      </c>
      <c r="B81" s="8" t="s">
        <v>49</v>
      </c>
      <c r="C81" s="2">
        <v>0.29462157587481402</v>
      </c>
      <c r="D81" s="2">
        <v>0.29118942731277497</v>
      </c>
      <c r="E81" s="2">
        <v>0.28896533474464098</v>
      </c>
      <c r="F81" s="2">
        <v>0.29140194832698002</v>
      </c>
      <c r="G81" s="2">
        <v>0.29044246101070398</v>
      </c>
      <c r="H81" s="2">
        <v>0.28888132024646301</v>
      </c>
      <c r="I81" s="2">
        <v>0.28757775227972698</v>
      </c>
      <c r="J81" s="2">
        <v>0.28915416496410001</v>
      </c>
      <c r="K81" s="2">
        <v>0.30241083998122897</v>
      </c>
      <c r="L81" s="2">
        <v>0.30517818468202401</v>
      </c>
      <c r="M81" s="2">
        <v>0.30146145511244998</v>
      </c>
      <c r="N81" s="2">
        <v>0.30322210869944399</v>
      </c>
      <c r="O81" s="2">
        <v>0.30208939926859402</v>
      </c>
    </row>
    <row r="82" spans="1:15" x14ac:dyDescent="0.3">
      <c r="A82" s="8" t="s">
        <v>202</v>
      </c>
      <c r="B82" s="8" t="s">
        <v>50</v>
      </c>
      <c r="C82" s="2">
        <v>0.25296210577222</v>
      </c>
      <c r="D82" s="2">
        <v>0.25360894611995899</v>
      </c>
      <c r="E82" s="2">
        <v>0.25469700979095</v>
      </c>
      <c r="F82" s="2">
        <v>0.25409702538037998</v>
      </c>
      <c r="G82" s="2">
        <v>0.25680525998157699</v>
      </c>
      <c r="H82" s="2">
        <v>0.25918815989101202</v>
      </c>
      <c r="I82" s="2">
        <v>0.26091551422187298</v>
      </c>
      <c r="J82" s="2">
        <v>0.261893643103146</v>
      </c>
      <c r="K82" s="2">
        <v>0.26733341154387602</v>
      </c>
      <c r="L82" s="2">
        <v>0.26445025736224798</v>
      </c>
      <c r="M82" s="2">
        <v>0.25933560612066903</v>
      </c>
      <c r="N82" s="2">
        <v>0.25560068778190298</v>
      </c>
      <c r="O82" s="2">
        <v>0.25063473946565401</v>
      </c>
    </row>
    <row r="83" spans="1:15" x14ac:dyDescent="0.3">
      <c r="A83" s="8" t="s">
        <v>202</v>
      </c>
      <c r="B83" s="8" t="s">
        <v>51</v>
      </c>
      <c r="C83" s="2">
        <v>0.187329441431483</v>
      </c>
      <c r="D83" s="2">
        <v>0.18956286004744199</v>
      </c>
      <c r="E83" s="2">
        <v>0.190857369674517</v>
      </c>
      <c r="F83" s="2">
        <v>0.192780112729287</v>
      </c>
      <c r="G83" s="2">
        <v>0.19321538608137701</v>
      </c>
      <c r="H83" s="2">
        <v>0.193454500417995</v>
      </c>
      <c r="I83" s="2">
        <v>0.192916238903315</v>
      </c>
      <c r="J83" s="2">
        <v>0.190473410775787</v>
      </c>
      <c r="K83" s="2">
        <v>0.18958235570154899</v>
      </c>
      <c r="L83" s="2">
        <v>0.187635361291593</v>
      </c>
      <c r="M83" s="2">
        <v>0.18647427257591401</v>
      </c>
      <c r="N83" s="2">
        <v>0.18226220439084001</v>
      </c>
      <c r="O83" s="2">
        <v>0.180172835480189</v>
      </c>
    </row>
    <row r="84" spans="1:15" x14ac:dyDescent="0.3">
      <c r="A84" s="8" t="s">
        <v>202</v>
      </c>
      <c r="B84" s="8" t="s">
        <v>52</v>
      </c>
      <c r="C84" s="2">
        <v>9.1954817092127494E-2</v>
      </c>
      <c r="D84" s="2">
        <v>9.2239918671636695E-2</v>
      </c>
      <c r="E84" s="2">
        <v>9.1591690923524705E-2</v>
      </c>
      <c r="F84" s="2">
        <v>9.0932785977258707E-2</v>
      </c>
      <c r="G84" s="2">
        <v>9.0493282088746296E-2</v>
      </c>
      <c r="H84" s="2">
        <v>9.1618416571198596E-2</v>
      </c>
      <c r="I84" s="2">
        <v>9.30007850715623E-2</v>
      </c>
      <c r="J84" s="2">
        <v>9.36314284046465E-2</v>
      </c>
      <c r="K84" s="2">
        <v>8.6315110276865295E-2</v>
      </c>
      <c r="L84" s="2">
        <v>8.9050150479565701E-2</v>
      </c>
      <c r="M84" s="2">
        <v>9.5192790507148697E-2</v>
      </c>
      <c r="N84" s="2">
        <v>9.5467118542699805E-2</v>
      </c>
      <c r="O84" s="2">
        <v>9.9065943024853803E-2</v>
      </c>
    </row>
    <row r="85" spans="1:15" x14ac:dyDescent="0.3">
      <c r="A85" s="8" t="s">
        <v>202</v>
      </c>
      <c r="B85" s="8" t="s">
        <v>53</v>
      </c>
      <c r="C85" s="2">
        <v>3.03637431344779E-2</v>
      </c>
      <c r="D85" s="2">
        <v>3.03287021348695E-2</v>
      </c>
      <c r="E85" s="2">
        <v>3.1092881714739399E-2</v>
      </c>
      <c r="F85" s="2">
        <v>3.06258756068159E-2</v>
      </c>
      <c r="G85" s="2">
        <v>3.2144331861639598E-2</v>
      </c>
      <c r="H85" s="2">
        <v>3.4244666687308398E-2</v>
      </c>
      <c r="I85" s="2">
        <v>3.6203877045715302E-2</v>
      </c>
      <c r="J85" s="2">
        <v>3.7651041970696401E-2</v>
      </c>
      <c r="K85" s="2">
        <v>2.6689347724073199E-2</v>
      </c>
      <c r="L85" s="2">
        <v>2.8127021629679599E-2</v>
      </c>
      <c r="M85" s="2">
        <v>3.3008271888791997E-2</v>
      </c>
      <c r="N85" s="2">
        <v>3.3018515288195598E-2</v>
      </c>
      <c r="O85" s="2">
        <v>3.83405930446531E-2</v>
      </c>
    </row>
    <row r="86" spans="1:15" x14ac:dyDescent="0.3">
      <c r="A86" s="8" t="s">
        <v>203</v>
      </c>
      <c r="B86" s="8" t="s">
        <v>48</v>
      </c>
      <c r="C86" s="2">
        <v>0.152600264433671</v>
      </c>
      <c r="D86" s="2">
        <v>0.154893663194444</v>
      </c>
      <c r="E86" s="2">
        <v>0.15676218673998099</v>
      </c>
      <c r="F86" s="2">
        <v>0.15258910221063701</v>
      </c>
      <c r="G86" s="2">
        <v>0.14761507098295401</v>
      </c>
      <c r="H86" s="2">
        <v>0.14252403159798199</v>
      </c>
      <c r="I86" s="2">
        <v>0.13522128799778199</v>
      </c>
      <c r="J86" s="2">
        <v>0.13742015613910599</v>
      </c>
      <c r="K86" s="2">
        <v>0.14552323728890701</v>
      </c>
      <c r="L86" s="2">
        <v>0.14393939393939401</v>
      </c>
      <c r="M86" s="2">
        <v>0.14221969819892899</v>
      </c>
      <c r="N86" s="2">
        <v>0.140440521813185</v>
      </c>
      <c r="O86" s="2">
        <v>0.1397365532382</v>
      </c>
    </row>
    <row r="87" spans="1:15" x14ac:dyDescent="0.3">
      <c r="A87" s="8" t="s">
        <v>203</v>
      </c>
      <c r="B87" s="8" t="s">
        <v>49</v>
      </c>
      <c r="C87" s="2">
        <v>0.28448655795504602</v>
      </c>
      <c r="D87" s="2">
        <v>0.28016493055555602</v>
      </c>
      <c r="E87" s="2">
        <v>0.28090303478904499</v>
      </c>
      <c r="F87" s="2">
        <v>0.286881547947266</v>
      </c>
      <c r="G87" s="2">
        <v>0.28835290072211001</v>
      </c>
      <c r="H87" s="2">
        <v>0.29413724183877399</v>
      </c>
      <c r="I87" s="2">
        <v>0.30291970802919699</v>
      </c>
      <c r="J87" s="2">
        <v>0.30367281760113601</v>
      </c>
      <c r="K87" s="2">
        <v>0.30743320132914598</v>
      </c>
      <c r="L87" s="2">
        <v>0.31379132231404999</v>
      </c>
      <c r="M87" s="2">
        <v>0.32102871977932801</v>
      </c>
      <c r="N87" s="2">
        <v>0.32783648821275102</v>
      </c>
      <c r="O87" s="2">
        <v>0.32290523234540802</v>
      </c>
    </row>
    <row r="88" spans="1:15" x14ac:dyDescent="0.3">
      <c r="A88" s="8" t="s">
        <v>203</v>
      </c>
      <c r="B88" s="8" t="s">
        <v>50</v>
      </c>
      <c r="C88" s="2">
        <v>0.26272587042750101</v>
      </c>
      <c r="D88" s="2">
        <v>0.26291232638888901</v>
      </c>
      <c r="E88" s="2">
        <v>0.25811568150576297</v>
      </c>
      <c r="F88" s="2">
        <v>0.25244373151536398</v>
      </c>
      <c r="G88" s="2">
        <v>0.25224738419217002</v>
      </c>
      <c r="H88" s="2">
        <v>0.24911963452936101</v>
      </c>
      <c r="I88" s="2">
        <v>0.249006744895131</v>
      </c>
      <c r="J88" s="2">
        <v>0.24795954577714699</v>
      </c>
      <c r="K88" s="2">
        <v>0.25303837225180897</v>
      </c>
      <c r="L88" s="2">
        <v>0.24517906336088199</v>
      </c>
      <c r="M88" s="2">
        <v>0.23916923576180399</v>
      </c>
      <c r="N88" s="2">
        <v>0.237138543723145</v>
      </c>
      <c r="O88" s="2">
        <v>0.237870472008782</v>
      </c>
    </row>
    <row r="89" spans="1:15" x14ac:dyDescent="0.3">
      <c r="A89" s="8" t="s">
        <v>203</v>
      </c>
      <c r="B89" s="8" t="s">
        <v>51</v>
      </c>
      <c r="C89" s="2">
        <v>0.199647421771706</v>
      </c>
      <c r="D89" s="2">
        <v>0.20073784722222199</v>
      </c>
      <c r="E89" s="2">
        <v>0.20122660463149</v>
      </c>
      <c r="F89" s="2">
        <v>0.199909769913279</v>
      </c>
      <c r="G89" s="2">
        <v>0.201699661050253</v>
      </c>
      <c r="H89" s="2">
        <v>0.20124678785571501</v>
      </c>
      <c r="I89" s="2">
        <v>0.197172687794512</v>
      </c>
      <c r="J89" s="2">
        <v>0.19149219304471299</v>
      </c>
      <c r="K89" s="2">
        <v>0.19304474486776799</v>
      </c>
      <c r="L89" s="2">
        <v>0.19038395316804399</v>
      </c>
      <c r="M89" s="2">
        <v>0.18367678078857699</v>
      </c>
      <c r="N89" s="2">
        <v>0.181628150040646</v>
      </c>
      <c r="O89" s="2">
        <v>0.17672886937431401</v>
      </c>
    </row>
    <row r="90" spans="1:15" x14ac:dyDescent="0.3">
      <c r="A90" s="8" t="s">
        <v>203</v>
      </c>
      <c r="B90" s="8" t="s">
        <v>52</v>
      </c>
      <c r="C90" s="2">
        <v>7.7512119876597604E-2</v>
      </c>
      <c r="D90" s="2">
        <v>7.7799479166666699E-2</v>
      </c>
      <c r="E90" s="2">
        <v>7.9570688378978502E-2</v>
      </c>
      <c r="F90" s="2">
        <v>8.4164619780440098E-2</v>
      </c>
      <c r="G90" s="2">
        <v>8.5621653485287594E-2</v>
      </c>
      <c r="H90" s="2">
        <v>8.7893785095650503E-2</v>
      </c>
      <c r="I90" s="2">
        <v>8.9346761526379007E-2</v>
      </c>
      <c r="J90" s="2">
        <v>9.1820440028388906E-2</v>
      </c>
      <c r="K90" s="2">
        <v>8.2206745869179296E-2</v>
      </c>
      <c r="L90" s="2">
        <v>8.6174242424242403E-2</v>
      </c>
      <c r="M90" s="2">
        <v>8.8593217588836606E-2</v>
      </c>
      <c r="N90" s="2">
        <v>8.7175318391205001E-2</v>
      </c>
      <c r="O90" s="2">
        <v>9.1511159897548502E-2</v>
      </c>
    </row>
    <row r="91" spans="1:15" x14ac:dyDescent="0.3">
      <c r="A91" s="8" t="s">
        <v>203</v>
      </c>
      <c r="B91" s="8" t="s">
        <v>53</v>
      </c>
      <c r="C91" s="2">
        <v>2.3027765535478199E-2</v>
      </c>
      <c r="D91" s="2">
        <v>2.3491753472222199E-2</v>
      </c>
      <c r="E91" s="2">
        <v>2.3421803954742498E-2</v>
      </c>
      <c r="F91" s="2">
        <v>2.4011228633014199E-2</v>
      </c>
      <c r="G91" s="2">
        <v>2.4463329567224999E-2</v>
      </c>
      <c r="H91" s="2">
        <v>2.50785190825164E-2</v>
      </c>
      <c r="I91" s="2">
        <v>2.6332809756999E-2</v>
      </c>
      <c r="J91" s="2">
        <v>2.7634847409510301E-2</v>
      </c>
      <c r="K91" s="2">
        <v>1.87536983931904E-2</v>
      </c>
      <c r="L91" s="2">
        <v>2.05320247933884E-2</v>
      </c>
      <c r="M91" s="2">
        <v>2.5312347882524702E-2</v>
      </c>
      <c r="N91" s="2">
        <v>2.5780977819068601E-2</v>
      </c>
      <c r="O91" s="2">
        <v>3.1247713135748301E-2</v>
      </c>
    </row>
    <row r="92" spans="1:15" x14ac:dyDescent="0.3">
      <c r="A92" s="8" t="s">
        <v>204</v>
      </c>
      <c r="B92" s="8" t="s">
        <v>48</v>
      </c>
      <c r="C92" s="2">
        <v>0.16295687591553801</v>
      </c>
      <c r="D92" s="2">
        <v>0.16588954512485801</v>
      </c>
      <c r="E92" s="2">
        <v>0.16498628257887499</v>
      </c>
      <c r="F92" s="2">
        <v>0.163800750597066</v>
      </c>
      <c r="G92" s="2">
        <v>0.16019677397764501</v>
      </c>
      <c r="H92" s="2">
        <v>0.15618157456126</v>
      </c>
      <c r="I92" s="2">
        <v>0.156084322140874</v>
      </c>
      <c r="J92" s="2">
        <v>0.15855992708491601</v>
      </c>
      <c r="K92" s="2">
        <v>0.16018795386586901</v>
      </c>
      <c r="L92" s="2">
        <v>0.154048565626519</v>
      </c>
      <c r="M92" s="2">
        <v>0.15218262984843201</v>
      </c>
      <c r="N92" s="2">
        <v>0.152021753361196</v>
      </c>
      <c r="O92" s="2">
        <v>0.15365226966841999</v>
      </c>
    </row>
    <row r="93" spans="1:15" x14ac:dyDescent="0.3">
      <c r="A93" s="8" t="s">
        <v>204</v>
      </c>
      <c r="B93" s="8" t="s">
        <v>49</v>
      </c>
      <c r="C93" s="2">
        <v>0.31105076994533598</v>
      </c>
      <c r="D93" s="2">
        <v>0.306220426207992</v>
      </c>
      <c r="E93" s="2">
        <v>0.301406035665295</v>
      </c>
      <c r="F93" s="2">
        <v>0.29535994541112198</v>
      </c>
      <c r="G93" s="2">
        <v>0.29211565490931002</v>
      </c>
      <c r="H93" s="2">
        <v>0.29327755809013401</v>
      </c>
      <c r="I93" s="2">
        <v>0.295506185306741</v>
      </c>
      <c r="J93" s="2">
        <v>0.29782773811332203</v>
      </c>
      <c r="K93" s="2">
        <v>0.31491426130469302</v>
      </c>
      <c r="L93" s="2">
        <v>0.32505791837084902</v>
      </c>
      <c r="M93" s="2">
        <v>0.32933251356625398</v>
      </c>
      <c r="N93" s="2">
        <v>0.33561609345888499</v>
      </c>
      <c r="O93" s="2">
        <v>0.33551939312369999</v>
      </c>
    </row>
    <row r="94" spans="1:15" x14ac:dyDescent="0.3">
      <c r="A94" s="8" t="s">
        <v>204</v>
      </c>
      <c r="B94" s="8" t="s">
        <v>50</v>
      </c>
      <c r="C94" s="2">
        <v>0.24659687734467101</v>
      </c>
      <c r="D94" s="2">
        <v>0.246675646737816</v>
      </c>
      <c r="E94" s="2">
        <v>0.250617283950617</v>
      </c>
      <c r="F94" s="2">
        <v>0.25267826680313898</v>
      </c>
      <c r="G94" s="2">
        <v>0.25604042567431901</v>
      </c>
      <c r="H94" s="2">
        <v>0.25824373345534202</v>
      </c>
      <c r="I94" s="2">
        <v>0.25722671042666001</v>
      </c>
      <c r="J94" s="2">
        <v>0.25535470150387402</v>
      </c>
      <c r="K94" s="2">
        <v>0.25541587844022701</v>
      </c>
      <c r="L94" s="2">
        <v>0.25040757372079098</v>
      </c>
      <c r="M94" s="2">
        <v>0.243925258627603</v>
      </c>
      <c r="N94" s="2">
        <v>0.24006747570371101</v>
      </c>
      <c r="O94" s="2">
        <v>0.23734246910559201</v>
      </c>
    </row>
    <row r="95" spans="1:15" x14ac:dyDescent="0.3">
      <c r="A95" s="8" t="s">
        <v>204</v>
      </c>
      <c r="B95" s="8" t="s">
        <v>51</v>
      </c>
      <c r="C95" s="2">
        <v>0.184250955732609</v>
      </c>
      <c r="D95" s="2">
        <v>0.18443684592270199</v>
      </c>
      <c r="E95" s="2">
        <v>0.18638545953360799</v>
      </c>
      <c r="F95" s="2">
        <v>0.189389286932787</v>
      </c>
      <c r="G95" s="2">
        <v>0.19098453918747099</v>
      </c>
      <c r="H95" s="2">
        <v>0.18837216902513201</v>
      </c>
      <c r="I95" s="2">
        <v>0.18344483716233301</v>
      </c>
      <c r="J95" s="2">
        <v>0.181102840650159</v>
      </c>
      <c r="K95" s="2">
        <v>0.17767132483065801</v>
      </c>
      <c r="L95" s="2">
        <v>0.17575722907073199</v>
      </c>
      <c r="M95" s="2">
        <v>0.17161645593306399</v>
      </c>
      <c r="N95" s="2">
        <v>0.16873961428067899</v>
      </c>
      <c r="O95" s="2">
        <v>0.16515355438639401</v>
      </c>
    </row>
    <row r="96" spans="1:15" x14ac:dyDescent="0.3">
      <c r="A96" s="8" t="s">
        <v>204</v>
      </c>
      <c r="B96" s="8" t="s">
        <v>52</v>
      </c>
      <c r="C96" s="2">
        <v>7.4100539497659795E-2</v>
      </c>
      <c r="D96" s="2">
        <v>7.5363520187890706E-2</v>
      </c>
      <c r="E96" s="2">
        <v>7.4759945130315503E-2</v>
      </c>
      <c r="F96" s="2">
        <v>7.6322074377345603E-2</v>
      </c>
      <c r="G96" s="2">
        <v>7.7270597684224604E-2</v>
      </c>
      <c r="H96" s="2">
        <v>7.9741168012026506E-2</v>
      </c>
      <c r="I96" s="2">
        <v>8.2870487250694305E-2</v>
      </c>
      <c r="J96" s="2">
        <v>8.1209175148108798E-2</v>
      </c>
      <c r="K96" s="2">
        <v>7.2679563068285796E-2</v>
      </c>
      <c r="L96" s="2">
        <v>7.4736149643909303E-2</v>
      </c>
      <c r="M96" s="2">
        <v>7.9526317196396606E-2</v>
      </c>
      <c r="N96" s="2">
        <v>7.9183241855078301E-2</v>
      </c>
      <c r="O96" s="2">
        <v>8.0606876300012203E-2</v>
      </c>
    </row>
    <row r="97" spans="1:16" x14ac:dyDescent="0.3">
      <c r="A97" s="8" t="s">
        <v>204</v>
      </c>
      <c r="B97" s="8" t="s">
        <v>53</v>
      </c>
      <c r="C97" s="2">
        <v>2.1043981564185899E-2</v>
      </c>
      <c r="D97" s="2">
        <v>2.1414015818740698E-2</v>
      </c>
      <c r="E97" s="2">
        <v>2.18449931412894E-2</v>
      </c>
      <c r="F97" s="2">
        <v>2.2449675878539702E-2</v>
      </c>
      <c r="G97" s="2">
        <v>2.33920085670303E-2</v>
      </c>
      <c r="H97" s="2">
        <v>2.4183796856106402E-2</v>
      </c>
      <c r="I97" s="2">
        <v>2.4867457712698798E-2</v>
      </c>
      <c r="J97" s="2">
        <v>2.59456174996202E-2</v>
      </c>
      <c r="K97" s="2">
        <v>1.9131018490266698E-2</v>
      </c>
      <c r="L97" s="2">
        <v>1.9992563567199601E-2</v>
      </c>
      <c r="M97" s="2">
        <v>2.3416824828249898E-2</v>
      </c>
      <c r="N97" s="2">
        <v>2.4371821340450201E-2</v>
      </c>
      <c r="O97" s="2">
        <v>2.7725437415881599E-2</v>
      </c>
    </row>
    <row r="98" spans="1:16" x14ac:dyDescent="0.3">
      <c r="A98" s="15"/>
      <c r="B98" s="15"/>
    </row>
    <row r="99" spans="1:16" x14ac:dyDescent="0.3">
      <c r="A99" s="15"/>
      <c r="B99" s="15"/>
    </row>
    <row r="100" spans="1:16" x14ac:dyDescent="0.3">
      <c r="A100" s="15"/>
      <c r="B100" s="13"/>
      <c r="C100" s="18" t="s">
        <v>38</v>
      </c>
      <c r="D100" s="18"/>
      <c r="E100" s="18"/>
      <c r="F100" s="18"/>
      <c r="G100" s="18"/>
      <c r="H100" s="18"/>
      <c r="I100" s="18"/>
      <c r="J100" s="18"/>
      <c r="K100" s="18"/>
      <c r="L100" s="18"/>
      <c r="M100" s="18"/>
      <c r="N100" s="18"/>
      <c r="O100" s="6" t="s">
        <v>39</v>
      </c>
      <c r="P100" s="6" t="s">
        <v>40</v>
      </c>
    </row>
    <row r="101" spans="1:16" x14ac:dyDescent="0.3">
      <c r="A101" s="9" t="s">
        <v>41</v>
      </c>
      <c r="B101" s="9" t="s">
        <v>41</v>
      </c>
      <c r="C101" s="4" t="s">
        <v>19</v>
      </c>
      <c r="D101" s="4" t="s">
        <v>20</v>
      </c>
      <c r="E101" s="4" t="s">
        <v>21</v>
      </c>
      <c r="F101" s="4" t="s">
        <v>22</v>
      </c>
      <c r="G101" s="4" t="s">
        <v>23</v>
      </c>
      <c r="H101" s="4" t="s">
        <v>24</v>
      </c>
      <c r="I101" s="4" t="s">
        <v>25</v>
      </c>
      <c r="J101" s="4" t="s">
        <v>26</v>
      </c>
      <c r="K101" s="4" t="s">
        <v>27</v>
      </c>
      <c r="L101" s="4" t="s">
        <v>28</v>
      </c>
      <c r="M101" s="4" t="s">
        <v>29</v>
      </c>
      <c r="N101" s="4" t="s">
        <v>30</v>
      </c>
      <c r="O101" s="4" t="s">
        <v>31</v>
      </c>
      <c r="P101" s="4" t="s">
        <v>32</v>
      </c>
    </row>
    <row r="102" spans="1:16" x14ac:dyDescent="0.3">
      <c r="A102" s="8" t="s">
        <v>198</v>
      </c>
      <c r="B102" s="8" t="s">
        <v>48</v>
      </c>
      <c r="C102" s="2">
        <v>4.2851577717179602E-2</v>
      </c>
      <c r="D102" s="2">
        <v>1.6809861785580901E-2</v>
      </c>
      <c r="E102" s="2">
        <v>3.2329169728141101E-2</v>
      </c>
      <c r="F102" s="2">
        <v>6.0498220640569401E-3</v>
      </c>
      <c r="G102" s="2">
        <v>-5.8719490626105403E-2</v>
      </c>
      <c r="H102" s="2">
        <v>7.3656520105223597E-2</v>
      </c>
      <c r="I102" s="2">
        <v>5.5652782639132002E-2</v>
      </c>
      <c r="J102" s="2">
        <v>3.3156498673740098E-3</v>
      </c>
      <c r="K102" s="2">
        <v>5.3205551883674797E-2</v>
      </c>
      <c r="L102" s="2">
        <v>6.4951364919987403E-2</v>
      </c>
      <c r="M102" s="2">
        <v>0.113140836770772</v>
      </c>
      <c r="N102" s="2">
        <v>6.3260984647961899E-2</v>
      </c>
      <c r="O102" s="3">
        <v>0.32749504296100501</v>
      </c>
      <c r="P102" s="3">
        <v>0.47575312270389403</v>
      </c>
    </row>
    <row r="103" spans="1:16" x14ac:dyDescent="0.3">
      <c r="A103" s="8" t="s">
        <v>198</v>
      </c>
      <c r="B103" s="8" t="s">
        <v>49</v>
      </c>
      <c r="C103" s="2">
        <v>2.0546721457923901E-2</v>
      </c>
      <c r="D103" s="2">
        <v>9.4537815126050397E-3</v>
      </c>
      <c r="E103" s="2">
        <v>-1.33541449878599E-2</v>
      </c>
      <c r="F103" s="2">
        <v>2.6190894709087701E-2</v>
      </c>
      <c r="G103" s="2">
        <v>-1.7129153819801299E-4</v>
      </c>
      <c r="H103" s="2">
        <v>2.7068699674490299E-2</v>
      </c>
      <c r="I103" s="2">
        <v>2.1351125938281899E-2</v>
      </c>
      <c r="J103" s="2">
        <v>6.6307365670423002E-2</v>
      </c>
      <c r="K103" s="2">
        <v>7.5202940725991693E-2</v>
      </c>
      <c r="L103" s="2">
        <v>7.9914529914529894E-2</v>
      </c>
      <c r="M103" s="2">
        <v>6.7009629336499094E-2</v>
      </c>
      <c r="N103" s="2">
        <v>0.121028557300037</v>
      </c>
      <c r="O103" s="3">
        <v>0.38888037984377399</v>
      </c>
      <c r="P103" s="3">
        <v>0.57266736038848398</v>
      </c>
    </row>
    <row r="104" spans="1:16" x14ac:dyDescent="0.3">
      <c r="A104" s="8" t="s">
        <v>198</v>
      </c>
      <c r="B104" s="8" t="s">
        <v>50</v>
      </c>
      <c r="C104" s="2">
        <v>4.3816543816543797E-2</v>
      </c>
      <c r="D104" s="2">
        <v>3.4131031777167503E-2</v>
      </c>
      <c r="E104" s="2">
        <v>1.25189681335357E-2</v>
      </c>
      <c r="F104" s="2">
        <v>3.78418883476958E-2</v>
      </c>
      <c r="G104" s="2">
        <v>2.5812274368231001E-2</v>
      </c>
      <c r="H104" s="2">
        <v>4.0119655111736797E-2</v>
      </c>
      <c r="I104" s="2">
        <v>1.2011503975638599E-2</v>
      </c>
      <c r="J104" s="2">
        <v>-1.6716817118020699E-3</v>
      </c>
      <c r="K104" s="2">
        <v>5.0736771600803802E-2</v>
      </c>
      <c r="L104" s="2">
        <v>6.8685258964143403E-2</v>
      </c>
      <c r="M104" s="2">
        <v>2.74381151207874E-2</v>
      </c>
      <c r="N104" s="2">
        <v>5.00725689404935E-2</v>
      </c>
      <c r="O104" s="3">
        <v>0.21148693904889501</v>
      </c>
      <c r="P104" s="3">
        <v>0.37234446130500798</v>
      </c>
    </row>
    <row r="105" spans="1:16" x14ac:dyDescent="0.3">
      <c r="A105" s="8" t="s">
        <v>198</v>
      </c>
      <c r="B105" s="8" t="s">
        <v>51</v>
      </c>
      <c r="C105" s="2">
        <v>2.0770702377698801E-2</v>
      </c>
      <c r="D105" s="2">
        <v>3.3199464524765701E-2</v>
      </c>
      <c r="E105" s="2">
        <v>7.7740347240217696E-3</v>
      </c>
      <c r="F105" s="2">
        <v>1.7228079197737198E-2</v>
      </c>
      <c r="G105" s="2">
        <v>4.4489383215369098E-2</v>
      </c>
      <c r="H105" s="2">
        <v>5.80832526621491E-3</v>
      </c>
      <c r="I105" s="2">
        <v>1.20307988450433E-2</v>
      </c>
      <c r="J105" s="2">
        <v>1.40275796481217E-2</v>
      </c>
      <c r="K105" s="2">
        <v>4.31418522860492E-2</v>
      </c>
      <c r="L105" s="2">
        <v>7.2825354012137605E-2</v>
      </c>
      <c r="M105" s="2">
        <v>4.3159438508275701E-2</v>
      </c>
      <c r="N105" s="2">
        <v>7.2102831893954597E-2</v>
      </c>
      <c r="O105" s="3">
        <v>0.25158264947245002</v>
      </c>
      <c r="P105" s="3">
        <v>0.383259911894273</v>
      </c>
    </row>
    <row r="106" spans="1:16" x14ac:dyDescent="0.3">
      <c r="A106" s="8" t="s">
        <v>198</v>
      </c>
      <c r="B106" s="8" t="s">
        <v>52</v>
      </c>
      <c r="C106" s="2">
        <v>4.0932347924957403E-2</v>
      </c>
      <c r="D106" s="2">
        <v>-1.20152921900601E-2</v>
      </c>
      <c r="E106" s="2">
        <v>-1.54781647318961E-2</v>
      </c>
      <c r="F106" s="2">
        <v>6.4008983717012899E-2</v>
      </c>
      <c r="G106" s="2">
        <v>3.3245382585751999E-2</v>
      </c>
      <c r="H106" s="2">
        <v>3.6261491317671098E-2</v>
      </c>
      <c r="I106" s="2">
        <v>4.9285362247412499E-2</v>
      </c>
      <c r="J106" s="2">
        <v>-9.0652888680131494E-2</v>
      </c>
      <c r="K106" s="2">
        <v>0.111570247933884</v>
      </c>
      <c r="L106" s="2">
        <v>0.13243494423791799</v>
      </c>
      <c r="M106" s="2">
        <v>5.5395978662289701E-2</v>
      </c>
      <c r="N106" s="2">
        <v>0.100699844479005</v>
      </c>
      <c r="O106" s="3">
        <v>0.46229338842975198</v>
      </c>
      <c r="P106" s="3">
        <v>0.56495301271420695</v>
      </c>
    </row>
    <row r="107" spans="1:16" x14ac:dyDescent="0.3">
      <c r="A107" s="8" t="s">
        <v>198</v>
      </c>
      <c r="B107" s="8" t="s">
        <v>53</v>
      </c>
      <c r="C107" s="2">
        <v>5.6603773584905703E-2</v>
      </c>
      <c r="D107" s="2">
        <v>7.6785714285714304E-2</v>
      </c>
      <c r="E107" s="2">
        <v>-6.6334991708126003E-3</v>
      </c>
      <c r="F107" s="2">
        <v>6.1769616026711202E-2</v>
      </c>
      <c r="G107" s="2">
        <v>0.12578616352201299</v>
      </c>
      <c r="H107" s="2">
        <v>8.6592178770949699E-2</v>
      </c>
      <c r="I107" s="2">
        <v>9.2544987146529603E-2</v>
      </c>
      <c r="J107" s="2">
        <v>-0.28000000000000003</v>
      </c>
      <c r="K107" s="2">
        <v>0.14052287581699299</v>
      </c>
      <c r="L107" s="2">
        <v>0.26217765042979901</v>
      </c>
      <c r="M107" s="2">
        <v>6.6969353007945501E-2</v>
      </c>
      <c r="N107" s="2">
        <v>0.19680851063829799</v>
      </c>
      <c r="O107" s="3">
        <v>0.83823529411764697</v>
      </c>
      <c r="P107" s="3">
        <v>0.86567164179104505</v>
      </c>
    </row>
    <row r="108" spans="1:16" x14ac:dyDescent="0.3">
      <c r="A108" s="8" t="s">
        <v>199</v>
      </c>
      <c r="B108" s="8" t="s">
        <v>48</v>
      </c>
      <c r="C108" s="2">
        <v>5.5902777777777801E-2</v>
      </c>
      <c r="D108" s="2">
        <v>3.9131864518250598E-2</v>
      </c>
      <c r="E108" s="2">
        <v>3.38607594936709E-2</v>
      </c>
      <c r="F108" s="2">
        <v>3.06091215182124E-4</v>
      </c>
      <c r="G108" s="2">
        <v>2.0348837209302299E-2</v>
      </c>
      <c r="H108" s="2">
        <v>-1.49947518368571E-3</v>
      </c>
      <c r="I108" s="2">
        <v>2.1775041297492099E-2</v>
      </c>
      <c r="J108" s="2">
        <v>2.8806584362139901E-2</v>
      </c>
      <c r="K108" s="2">
        <v>4.8571428571428599E-2</v>
      </c>
      <c r="L108" s="2">
        <v>5.2316076294277897E-2</v>
      </c>
      <c r="M108" s="2">
        <v>3.81926462972553E-2</v>
      </c>
      <c r="N108" s="2">
        <v>-1.49644594089039E-3</v>
      </c>
      <c r="O108" s="3">
        <v>0.14385714285714299</v>
      </c>
      <c r="P108" s="3">
        <v>0.26693037974683498</v>
      </c>
    </row>
    <row r="109" spans="1:16" x14ac:dyDescent="0.3">
      <c r="A109" s="8" t="s">
        <v>199</v>
      </c>
      <c r="B109" s="8" t="s">
        <v>49</v>
      </c>
      <c r="C109" s="2">
        <v>3.5087719298245598E-2</v>
      </c>
      <c r="D109" s="2">
        <v>2.8514456630109701E-2</v>
      </c>
      <c r="E109" s="2">
        <v>2.93395372883547E-2</v>
      </c>
      <c r="F109" s="2">
        <v>3.2960823706680097E-2</v>
      </c>
      <c r="G109" s="2">
        <v>2.4494013249863202E-2</v>
      </c>
      <c r="H109" s="2">
        <v>4.34266729947793E-2</v>
      </c>
      <c r="I109" s="2">
        <v>2.7461905844894201E-2</v>
      </c>
      <c r="J109" s="2">
        <v>3.7629350893697098E-3</v>
      </c>
      <c r="K109" s="2">
        <v>3.6992116434202499E-2</v>
      </c>
      <c r="L109" s="2">
        <v>5.3482190324295603E-2</v>
      </c>
      <c r="M109" s="2">
        <v>6.5452159870811502E-2</v>
      </c>
      <c r="N109" s="2">
        <v>2.1787524274143899E-3</v>
      </c>
      <c r="O109" s="3">
        <v>0.16649208886928701</v>
      </c>
      <c r="P109" s="3">
        <v>0.36739046141915499</v>
      </c>
    </row>
    <row r="110" spans="1:16" x14ac:dyDescent="0.3">
      <c r="A110" s="8" t="s">
        <v>199</v>
      </c>
      <c r="B110" s="8" t="s">
        <v>50</v>
      </c>
      <c r="C110" s="2">
        <v>4.3672662992617198E-2</v>
      </c>
      <c r="D110" s="2">
        <v>3.6166185115074197E-2</v>
      </c>
      <c r="E110" s="2">
        <v>3.81730769230769E-2</v>
      </c>
      <c r="F110" s="2">
        <v>4.5753450032416397E-2</v>
      </c>
      <c r="G110" s="2">
        <v>3.2946594632893497E-2</v>
      </c>
      <c r="H110" s="2">
        <v>4.1927462916916701E-2</v>
      </c>
      <c r="I110" s="2">
        <v>4.0651744568795299E-2</v>
      </c>
      <c r="J110" s="2">
        <v>-1.4075597026727799E-2</v>
      </c>
      <c r="K110" s="2">
        <v>3.7536092396535103E-2</v>
      </c>
      <c r="L110" s="2">
        <v>5.8982683982683998E-2</v>
      </c>
      <c r="M110" s="2">
        <v>4.7448718884590103E-2</v>
      </c>
      <c r="N110" s="2">
        <v>2.58554603108231E-2</v>
      </c>
      <c r="O110" s="3">
        <v>0.18062239332691701</v>
      </c>
      <c r="P110" s="3">
        <v>0.41538461538461502</v>
      </c>
    </row>
    <row r="111" spans="1:16" x14ac:dyDescent="0.3">
      <c r="A111" s="8" t="s">
        <v>199</v>
      </c>
      <c r="B111" s="8" t="s">
        <v>51</v>
      </c>
      <c r="C111" s="2">
        <v>5.7232913072329097E-2</v>
      </c>
      <c r="D111" s="2">
        <v>5.36638945551546E-2</v>
      </c>
      <c r="E111" s="2">
        <v>4.34847356664185E-2</v>
      </c>
      <c r="F111" s="2">
        <v>4.5240473811902403E-2</v>
      </c>
      <c r="G111" s="2">
        <v>3.9595849262697998E-2</v>
      </c>
      <c r="H111" s="2">
        <v>3.1652219595481999E-2</v>
      </c>
      <c r="I111" s="2">
        <v>3.2972628898790601E-2</v>
      </c>
      <c r="J111" s="2">
        <v>-1.29405964998768E-2</v>
      </c>
      <c r="K111" s="2">
        <v>3.5709826445249102E-2</v>
      </c>
      <c r="L111" s="2">
        <v>6.6184448462929493E-2</v>
      </c>
      <c r="M111" s="2">
        <v>4.3080054274084102E-2</v>
      </c>
      <c r="N111" s="2">
        <v>2.9918699186991901E-2</v>
      </c>
      <c r="O111" s="3">
        <v>0.18629042327381701</v>
      </c>
      <c r="P111" s="3">
        <v>0.414892032762472</v>
      </c>
    </row>
    <row r="112" spans="1:16" x14ac:dyDescent="0.3">
      <c r="A112" s="8" t="s">
        <v>199</v>
      </c>
      <c r="B112" s="8" t="s">
        <v>52</v>
      </c>
      <c r="C112" s="2">
        <v>1.7213983050847498E-2</v>
      </c>
      <c r="D112" s="2">
        <v>7.81046602447279E-4</v>
      </c>
      <c r="E112" s="2">
        <v>2.2632674297606702E-2</v>
      </c>
      <c r="F112" s="2">
        <v>1.8570338336301201E-2</v>
      </c>
      <c r="G112" s="2">
        <v>1.8231768231768201E-2</v>
      </c>
      <c r="H112" s="2">
        <v>2.9433406916850601E-2</v>
      </c>
      <c r="I112" s="2">
        <v>2.7638789611627398E-2</v>
      </c>
      <c r="J112" s="2">
        <v>-7.5353582193368907E-2</v>
      </c>
      <c r="K112" s="2">
        <v>5.0150451354062202E-2</v>
      </c>
      <c r="L112" s="2">
        <v>0.108404966571156</v>
      </c>
      <c r="M112" s="2">
        <v>6.3765618267987906E-2</v>
      </c>
      <c r="N112" s="2">
        <v>7.3511543134872404E-2</v>
      </c>
      <c r="O112" s="3">
        <v>0.32923771313941802</v>
      </c>
      <c r="P112" s="3">
        <v>0.37903225806451601</v>
      </c>
    </row>
    <row r="113" spans="1:16" x14ac:dyDescent="0.3">
      <c r="A113" s="8" t="s">
        <v>199</v>
      </c>
      <c r="B113" s="8" t="s">
        <v>53</v>
      </c>
      <c r="C113" s="2">
        <v>1.7612524461839502E-2</v>
      </c>
      <c r="D113" s="2">
        <v>5.6410256410256397E-2</v>
      </c>
      <c r="E113" s="2">
        <v>5.9466019417475702E-2</v>
      </c>
      <c r="F113" s="2">
        <v>5.3264604810996603E-2</v>
      </c>
      <c r="G113" s="2">
        <v>6.4709081022294695E-2</v>
      </c>
      <c r="H113" s="2">
        <v>0.11491317671093</v>
      </c>
      <c r="I113" s="2">
        <v>4.6724690792487401E-2</v>
      </c>
      <c r="J113" s="2">
        <v>-0.22363238512035</v>
      </c>
      <c r="K113" s="2">
        <v>0.10597519729425001</v>
      </c>
      <c r="L113" s="2">
        <v>0.20030581039755399</v>
      </c>
      <c r="M113" s="2">
        <v>4.8832271762208099E-2</v>
      </c>
      <c r="N113" s="2">
        <v>0.13198380566801601</v>
      </c>
      <c r="O113" s="3">
        <v>0.57609921082299897</v>
      </c>
      <c r="P113" s="3">
        <v>0.69660194174757295</v>
      </c>
    </row>
    <row r="114" spans="1:16" x14ac:dyDescent="0.3">
      <c r="A114" s="8" t="s">
        <v>200</v>
      </c>
      <c r="B114" s="8" t="s">
        <v>48</v>
      </c>
      <c r="C114" s="2">
        <v>3.4816646065100897E-2</v>
      </c>
      <c r="D114" s="2">
        <v>2.98626318932909E-2</v>
      </c>
      <c r="E114" s="2">
        <v>1.17919969070172E-2</v>
      </c>
      <c r="F114" s="2">
        <v>-3.7829575850210198E-2</v>
      </c>
      <c r="G114" s="2">
        <v>-2.04527402700556E-2</v>
      </c>
      <c r="H114" s="2">
        <v>2.93938779647273E-2</v>
      </c>
      <c r="I114" s="2">
        <v>3.2296179598267E-2</v>
      </c>
      <c r="J114" s="2">
        <v>2.49904616558565E-2</v>
      </c>
      <c r="K114" s="2">
        <v>6.7001675041875996E-3</v>
      </c>
      <c r="L114" s="2">
        <v>0.10001848770567601</v>
      </c>
      <c r="M114" s="2">
        <v>0.129579831932773</v>
      </c>
      <c r="N114" s="2">
        <v>0.129891385210534</v>
      </c>
      <c r="O114" s="3">
        <v>0.41336311185557401</v>
      </c>
      <c r="P114" s="3">
        <v>0.46800695921128899</v>
      </c>
    </row>
    <row r="115" spans="1:16" x14ac:dyDescent="0.3">
      <c r="A115" s="8" t="s">
        <v>200</v>
      </c>
      <c r="B115" s="8" t="s">
        <v>49</v>
      </c>
      <c r="C115" s="2">
        <v>9.0401218892838999E-3</v>
      </c>
      <c r="D115" s="2">
        <v>9.3617877994765508E-3</v>
      </c>
      <c r="E115" s="2">
        <v>3.7997407001097001E-2</v>
      </c>
      <c r="F115" s="2">
        <v>-7.1099154496541096E-3</v>
      </c>
      <c r="G115" s="2">
        <v>-4.4513257209212297E-3</v>
      </c>
      <c r="H115" s="2">
        <v>3.0229393468118201E-2</v>
      </c>
      <c r="I115" s="2">
        <v>7.0950089631097293E-2</v>
      </c>
      <c r="J115" s="2">
        <v>3.5415381904678002E-2</v>
      </c>
      <c r="K115" s="2">
        <v>5.0880626223092001E-2</v>
      </c>
      <c r="L115" s="2">
        <v>6.4610153024046602E-2</v>
      </c>
      <c r="M115" s="2">
        <v>8.7154916723705206E-2</v>
      </c>
      <c r="N115" s="2">
        <v>0.165022735222106</v>
      </c>
      <c r="O115" s="3">
        <v>0.416999914915341</v>
      </c>
      <c r="P115" s="3">
        <v>0.66091552807419995</v>
      </c>
    </row>
    <row r="116" spans="1:16" x14ac:dyDescent="0.3">
      <c r="A116" s="8" t="s">
        <v>200</v>
      </c>
      <c r="B116" s="8" t="s">
        <v>50</v>
      </c>
      <c r="C116" s="2">
        <v>2.5068595659765502E-2</v>
      </c>
      <c r="D116" s="2">
        <v>3.9420854118505898E-2</v>
      </c>
      <c r="E116" s="2">
        <v>5.00994966639354E-2</v>
      </c>
      <c r="F116" s="2">
        <v>4.3696354921413397E-2</v>
      </c>
      <c r="G116" s="2">
        <v>3.97308554950336E-2</v>
      </c>
      <c r="H116" s="2">
        <v>4.6019517205957899E-2</v>
      </c>
      <c r="I116" s="2">
        <v>4.5762545418835301E-2</v>
      </c>
      <c r="J116" s="2">
        <v>-1.3428490938116299E-2</v>
      </c>
      <c r="K116" s="2">
        <v>4.1024176660955598E-2</v>
      </c>
      <c r="L116" s="2">
        <v>2.0115205266526499E-2</v>
      </c>
      <c r="M116" s="2">
        <v>4.0602312449583199E-2</v>
      </c>
      <c r="N116" s="2">
        <v>6.5030146425495303E-2</v>
      </c>
      <c r="O116" s="3">
        <v>0.17694650675804299</v>
      </c>
      <c r="P116" s="3">
        <v>0.44738382301299301</v>
      </c>
    </row>
    <row r="117" spans="1:16" x14ac:dyDescent="0.3">
      <c r="A117" s="8" t="s">
        <v>200</v>
      </c>
      <c r="B117" s="8" t="s">
        <v>51</v>
      </c>
      <c r="C117" s="2">
        <v>3.9773731659890399E-2</v>
      </c>
      <c r="D117" s="2">
        <v>4.3012580754845299E-2</v>
      </c>
      <c r="E117" s="2">
        <v>4.8410757946210303E-2</v>
      </c>
      <c r="F117" s="2">
        <v>3.3115671641791002E-2</v>
      </c>
      <c r="G117" s="2">
        <v>2.37772761474793E-2</v>
      </c>
      <c r="H117" s="2">
        <v>3.0574746435396101E-2</v>
      </c>
      <c r="I117" s="2">
        <v>3.5087719298245598E-2</v>
      </c>
      <c r="J117" s="2">
        <v>-2.46658398787378E-2</v>
      </c>
      <c r="K117" s="2">
        <v>2.7974003955919799E-2</v>
      </c>
      <c r="L117" s="2">
        <v>3.6833424958768603E-2</v>
      </c>
      <c r="M117" s="2">
        <v>3.9501590668080601E-2</v>
      </c>
      <c r="N117" s="2">
        <v>5.2665136444784502E-2</v>
      </c>
      <c r="O117" s="3">
        <v>0.166289912404634</v>
      </c>
      <c r="P117" s="3">
        <v>0.34555827220863899</v>
      </c>
    </row>
    <row r="118" spans="1:16" x14ac:dyDescent="0.3">
      <c r="A118" s="8" t="s">
        <v>200</v>
      </c>
      <c r="B118" s="8" t="s">
        <v>52</v>
      </c>
      <c r="C118" s="2">
        <v>2.9726516052318699E-2</v>
      </c>
      <c r="D118" s="2">
        <v>1.5396458814472699E-2</v>
      </c>
      <c r="E118" s="2">
        <v>5.1554207733131199E-2</v>
      </c>
      <c r="F118" s="2">
        <v>1.9826964671953901E-2</v>
      </c>
      <c r="G118" s="2">
        <v>2.8278543655001799E-2</v>
      </c>
      <c r="H118" s="2">
        <v>5.0189068408387799E-2</v>
      </c>
      <c r="I118" s="2">
        <v>5.6955810147299502E-2</v>
      </c>
      <c r="J118" s="2">
        <v>-9.6314648497987002E-2</v>
      </c>
      <c r="K118" s="2">
        <v>0.11172035640849901</v>
      </c>
      <c r="L118" s="2">
        <v>0.13286066584463599</v>
      </c>
      <c r="M118" s="2">
        <v>6.3401360544217703E-2</v>
      </c>
      <c r="N118" s="2">
        <v>9.1862845445240496E-2</v>
      </c>
      <c r="O118" s="3">
        <v>0.46230294722412602</v>
      </c>
      <c r="P118" s="3">
        <v>0.61751326762698999</v>
      </c>
    </row>
    <row r="119" spans="1:16" x14ac:dyDescent="0.3">
      <c r="A119" s="8" t="s">
        <v>200</v>
      </c>
      <c r="B119" s="8" t="s">
        <v>53</v>
      </c>
      <c r="C119" s="2">
        <v>2.8187919463087199E-2</v>
      </c>
      <c r="D119" s="2">
        <v>1.95822454308094E-2</v>
      </c>
      <c r="E119" s="2">
        <v>0.102432778489117</v>
      </c>
      <c r="F119" s="2">
        <v>9.7560975609756101E-2</v>
      </c>
      <c r="G119" s="2">
        <v>5.0793650793650801E-2</v>
      </c>
      <c r="H119" s="2">
        <v>6.9486404833836904E-2</v>
      </c>
      <c r="I119" s="2">
        <v>9.1337099811676106E-2</v>
      </c>
      <c r="J119" s="2">
        <v>-0.24072476272648799</v>
      </c>
      <c r="K119" s="2">
        <v>0.101136363636364</v>
      </c>
      <c r="L119" s="2">
        <v>0.18059855521155799</v>
      </c>
      <c r="M119" s="2">
        <v>6.5559440559440602E-2</v>
      </c>
      <c r="N119" s="2">
        <v>0.172272354388843</v>
      </c>
      <c r="O119" s="3">
        <v>0.62386363636363595</v>
      </c>
      <c r="P119" s="3">
        <v>0.82970550576184399</v>
      </c>
    </row>
    <row r="120" spans="1:16" x14ac:dyDescent="0.3">
      <c r="A120" s="8" t="s">
        <v>201</v>
      </c>
      <c r="B120" s="8" t="s">
        <v>48</v>
      </c>
      <c r="C120" s="2">
        <v>4.4764983834866899E-2</v>
      </c>
      <c r="D120" s="2">
        <v>3.1183051654368001E-2</v>
      </c>
      <c r="E120" s="2">
        <v>2.10064635272392E-2</v>
      </c>
      <c r="F120" s="2">
        <v>3.3913633280578802E-2</v>
      </c>
      <c r="G120" s="2">
        <v>7.0413295429696002E-2</v>
      </c>
      <c r="H120" s="2">
        <v>2.20633299284985E-2</v>
      </c>
      <c r="I120" s="2">
        <v>1.81890865480712E-2</v>
      </c>
      <c r="J120" s="2">
        <v>-1.96309383588536E-3</v>
      </c>
      <c r="K120" s="2">
        <v>7.3367427222659307E-2</v>
      </c>
      <c r="L120" s="2">
        <v>5.25929998167491E-2</v>
      </c>
      <c r="M120" s="2">
        <v>6.9811977715877396E-2</v>
      </c>
      <c r="N120" s="2">
        <v>-8.1855166802278306E-2</v>
      </c>
      <c r="O120" s="3">
        <v>0.109756097560976</v>
      </c>
      <c r="P120" s="3">
        <v>0.302400738688827</v>
      </c>
    </row>
    <row r="121" spans="1:16" x14ac:dyDescent="0.3">
      <c r="A121" s="8" t="s">
        <v>201</v>
      </c>
      <c r="B121" s="8" t="s">
        <v>49</v>
      </c>
      <c r="C121" s="2">
        <v>-1.26684636118598E-2</v>
      </c>
      <c r="D121" s="2">
        <v>2.1567021567021599E-2</v>
      </c>
      <c r="E121" s="2">
        <v>4.0887226082308901E-2</v>
      </c>
      <c r="F121" s="2">
        <v>7.4454428754813895E-2</v>
      </c>
      <c r="G121" s="2">
        <v>9.3906810035842295E-2</v>
      </c>
      <c r="H121" s="2">
        <v>5.6574923547400603E-2</v>
      </c>
      <c r="I121" s="2">
        <v>6.9464544138929094E-2</v>
      </c>
      <c r="J121" s="2">
        <v>1.6818093949352401E-2</v>
      </c>
      <c r="K121" s="2">
        <v>0.10484790874524701</v>
      </c>
      <c r="L121" s="2">
        <v>0.121741374860191</v>
      </c>
      <c r="M121" s="2">
        <v>0.115048320294524</v>
      </c>
      <c r="N121" s="2">
        <v>-0.10751134956665299</v>
      </c>
      <c r="O121" s="3">
        <v>0.23336501901140699</v>
      </c>
      <c r="P121" s="3">
        <v>0.73369855692143204</v>
      </c>
    </row>
    <row r="122" spans="1:16" x14ac:dyDescent="0.3">
      <c r="A122" s="8" t="s">
        <v>201</v>
      </c>
      <c r="B122" s="8" t="s">
        <v>50</v>
      </c>
      <c r="C122" s="2">
        <v>2.1746517159361201E-2</v>
      </c>
      <c r="D122" s="2">
        <v>3.4087130029930197E-2</v>
      </c>
      <c r="E122" s="2">
        <v>5.3223990995336902E-2</v>
      </c>
      <c r="F122" s="2">
        <v>4.6259541984732797E-2</v>
      </c>
      <c r="G122" s="2">
        <v>5.01969940172187E-2</v>
      </c>
      <c r="H122" s="2">
        <v>5.1132416284562998E-2</v>
      </c>
      <c r="I122" s="2">
        <v>4.8777263714474599E-2</v>
      </c>
      <c r="J122" s="2">
        <v>2.5207965717166599E-2</v>
      </c>
      <c r="K122" s="2">
        <v>5.0897467420703203E-2</v>
      </c>
      <c r="L122" s="2">
        <v>5.5451567618156297E-2</v>
      </c>
      <c r="M122" s="2">
        <v>4.91021946353358E-2</v>
      </c>
      <c r="N122" s="2">
        <v>-2.60961436872689E-2</v>
      </c>
      <c r="O122" s="3">
        <v>0.1332677649373</v>
      </c>
      <c r="P122" s="3">
        <v>0.482231870075575</v>
      </c>
    </row>
    <row r="123" spans="1:16" x14ac:dyDescent="0.3">
      <c r="A123" s="8" t="s">
        <v>201</v>
      </c>
      <c r="B123" s="8" t="s">
        <v>51</v>
      </c>
      <c r="C123" s="2">
        <v>2.1659771233876898E-2</v>
      </c>
      <c r="D123" s="2">
        <v>4.3592186755597902E-2</v>
      </c>
      <c r="E123" s="2">
        <v>4.1771285094727197E-2</v>
      </c>
      <c r="F123" s="2">
        <v>2.4539877300613501E-2</v>
      </c>
      <c r="G123" s="2">
        <v>4.7262617621899101E-2</v>
      </c>
      <c r="H123" s="2">
        <v>2.9201551970594201E-2</v>
      </c>
      <c r="I123" s="2">
        <v>3.8888888888888903E-2</v>
      </c>
      <c r="J123" s="2">
        <v>-1.56608097784568E-2</v>
      </c>
      <c r="K123" s="2">
        <v>4.7341870391928602E-2</v>
      </c>
      <c r="L123" s="2">
        <v>6.1504260837347197E-2</v>
      </c>
      <c r="M123" s="2">
        <v>4.0663176265270502E-2</v>
      </c>
      <c r="N123" s="2">
        <v>4.8968639946335699E-2</v>
      </c>
      <c r="O123" s="3">
        <v>0.21362048894062899</v>
      </c>
      <c r="P123" s="3">
        <v>0.42775622004108599</v>
      </c>
    </row>
    <row r="124" spans="1:16" x14ac:dyDescent="0.3">
      <c r="A124" s="8" t="s">
        <v>201</v>
      </c>
      <c r="B124" s="8" t="s">
        <v>52</v>
      </c>
      <c r="C124" s="2">
        <v>-1.49700598802395E-2</v>
      </c>
      <c r="D124" s="2">
        <v>1.41843971631206E-2</v>
      </c>
      <c r="E124" s="2">
        <v>2.5974025974026E-2</v>
      </c>
      <c r="F124" s="2">
        <v>3.4079844206426499E-2</v>
      </c>
      <c r="G124" s="2">
        <v>1.0357815442561201E-2</v>
      </c>
      <c r="H124" s="2">
        <v>5.9179869524697101E-2</v>
      </c>
      <c r="I124" s="2">
        <v>3.38759348878135E-2</v>
      </c>
      <c r="J124" s="2">
        <v>-0.105106382978723</v>
      </c>
      <c r="K124" s="2">
        <v>8.5592011412268201E-2</v>
      </c>
      <c r="L124" s="2">
        <v>0.13710030661410399</v>
      </c>
      <c r="M124" s="2">
        <v>7.2804314329738107E-2</v>
      </c>
      <c r="N124" s="2">
        <v>8.9766606822262104E-2</v>
      </c>
      <c r="O124" s="3">
        <v>0.44317641464574398</v>
      </c>
      <c r="P124" s="3">
        <v>0.515984015984016</v>
      </c>
    </row>
    <row r="125" spans="1:16" x14ac:dyDescent="0.3">
      <c r="A125" s="8" t="s">
        <v>201</v>
      </c>
      <c r="B125" s="8" t="s">
        <v>53</v>
      </c>
      <c r="C125" s="2">
        <v>1.6474464579901201E-2</v>
      </c>
      <c r="D125" s="2">
        <v>4.0518638573743902E-2</v>
      </c>
      <c r="E125" s="2">
        <v>5.2959501557632398E-2</v>
      </c>
      <c r="F125" s="2">
        <v>5.6213017751479299E-2</v>
      </c>
      <c r="G125" s="2">
        <v>0.105042016806723</v>
      </c>
      <c r="H125" s="2">
        <v>6.9708491761723695E-2</v>
      </c>
      <c r="I125" s="2">
        <v>7.5829383886255902E-2</v>
      </c>
      <c r="J125" s="2">
        <v>-0.28634361233480199</v>
      </c>
      <c r="K125" s="2">
        <v>7.8703703703703706E-2</v>
      </c>
      <c r="L125" s="2">
        <v>0.25178826895565098</v>
      </c>
      <c r="M125" s="2">
        <v>4.57142857142857E-2</v>
      </c>
      <c r="N125" s="2">
        <v>0.17814207650273201</v>
      </c>
      <c r="O125" s="3">
        <v>0.66358024691357997</v>
      </c>
      <c r="P125" s="3">
        <v>0.67912772585669801</v>
      </c>
    </row>
    <row r="126" spans="1:16" x14ac:dyDescent="0.3">
      <c r="A126" s="8" t="s">
        <v>202</v>
      </c>
      <c r="B126" s="8" t="s">
        <v>48</v>
      </c>
      <c r="C126" s="2">
        <v>2.15339946769901E-2</v>
      </c>
      <c r="D126" s="2">
        <v>2.2501184272856498E-2</v>
      </c>
      <c r="E126" s="2">
        <v>-3.4746351633078501E-3</v>
      </c>
      <c r="F126" s="2">
        <v>1.8596001859600201E-3</v>
      </c>
      <c r="G126" s="2">
        <v>-6.2645011600928101E-3</v>
      </c>
      <c r="H126" s="2">
        <v>4.66962409526033E-4</v>
      </c>
      <c r="I126" s="2">
        <v>1.70361726954492E-2</v>
      </c>
      <c r="J126" s="2">
        <v>-1.1473152822395599E-3</v>
      </c>
      <c r="K126" s="2">
        <v>2.5499655410062001E-2</v>
      </c>
      <c r="L126" s="2">
        <v>5.5555555555555601E-2</v>
      </c>
      <c r="M126" s="2">
        <v>0.110780984719864</v>
      </c>
      <c r="N126" s="2">
        <v>6.3813526939243401E-2</v>
      </c>
      <c r="O126" s="3">
        <v>0.27911784975878701</v>
      </c>
      <c r="P126" s="3">
        <v>0.289784572619875</v>
      </c>
    </row>
    <row r="127" spans="1:16" x14ac:dyDescent="0.3">
      <c r="A127" s="8" t="s">
        <v>202</v>
      </c>
      <c r="B127" s="8" t="s">
        <v>49</v>
      </c>
      <c r="C127" s="2">
        <v>7.5038105287841498E-3</v>
      </c>
      <c r="D127" s="2">
        <v>1.66414523449319E-2</v>
      </c>
      <c r="E127" s="2">
        <v>2.3809523809523801E-2</v>
      </c>
      <c r="F127" s="2">
        <v>2.23613595706619E-2</v>
      </c>
      <c r="G127" s="2">
        <v>2.0341207349081399E-2</v>
      </c>
      <c r="H127" s="2">
        <v>2.0793140407288298E-2</v>
      </c>
      <c r="I127" s="2">
        <v>4.0214195716085699E-2</v>
      </c>
      <c r="J127" s="2">
        <v>4.0779246997072797E-2</v>
      </c>
      <c r="K127" s="2">
        <v>5.2274270196877103E-2</v>
      </c>
      <c r="L127" s="2">
        <v>5.1336405529953902E-2</v>
      </c>
      <c r="M127" s="2">
        <v>6.6713421583238397E-2</v>
      </c>
      <c r="N127" s="2">
        <v>6.5828402366863895E-2</v>
      </c>
      <c r="O127" s="3">
        <v>0.25778295024730902</v>
      </c>
      <c r="P127" s="3">
        <v>0.48454670329670302</v>
      </c>
    </row>
    <row r="128" spans="1:16" x14ac:dyDescent="0.3">
      <c r="A128" s="8" t="s">
        <v>202</v>
      </c>
      <c r="B128" s="8" t="s">
        <v>50</v>
      </c>
      <c r="C128" s="2">
        <v>2.19855250580363E-2</v>
      </c>
      <c r="D128" s="2">
        <v>2.8861571352218101E-2</v>
      </c>
      <c r="E128" s="2">
        <v>1.28571428571429E-2</v>
      </c>
      <c r="F128" s="2">
        <v>3.6671368124118503E-2</v>
      </c>
      <c r="G128" s="2">
        <v>3.53741496598639E-2</v>
      </c>
      <c r="H128" s="2">
        <v>3.2254210966431697E-2</v>
      </c>
      <c r="I128" s="2">
        <v>3.8421478995486598E-2</v>
      </c>
      <c r="J128" s="2">
        <v>1.5825253538393001E-2</v>
      </c>
      <c r="K128" s="2">
        <v>3.1486560614371897E-2</v>
      </c>
      <c r="L128" s="2">
        <v>4.3714103382259097E-2</v>
      </c>
      <c r="M128" s="2">
        <v>4.5246102109446601E-2</v>
      </c>
      <c r="N128" s="2">
        <v>4.9039680218387401E-2</v>
      </c>
      <c r="O128" s="3">
        <v>0.18047174986286299</v>
      </c>
      <c r="P128" s="3">
        <v>0.39740259740259698</v>
      </c>
    </row>
    <row r="129" spans="1:16" x14ac:dyDescent="0.3">
      <c r="A129" s="8" t="s">
        <v>202</v>
      </c>
      <c r="B129" s="8" t="s">
        <v>51</v>
      </c>
      <c r="C129" s="2">
        <v>3.1532362161165402E-2</v>
      </c>
      <c r="D129" s="2">
        <v>3.14622810153736E-2</v>
      </c>
      <c r="E129" s="2">
        <v>2.54766031195841E-2</v>
      </c>
      <c r="F129" s="2">
        <v>2.8054757478451899E-2</v>
      </c>
      <c r="G129" s="2">
        <v>2.7124773960217001E-2</v>
      </c>
      <c r="H129" s="2">
        <v>2.2567221510883501E-2</v>
      </c>
      <c r="I129" s="2">
        <v>2.1443105337298499E-2</v>
      </c>
      <c r="J129" s="2">
        <v>-9.5004596996628894E-3</v>
      </c>
      <c r="K129" s="2">
        <v>3.2023514851485101E-2</v>
      </c>
      <c r="L129" s="2">
        <v>5.7712486883525697E-2</v>
      </c>
      <c r="M129" s="2">
        <v>3.65646258503401E-2</v>
      </c>
      <c r="N129" s="2">
        <v>5.75608422203992E-2</v>
      </c>
      <c r="O129" s="3">
        <v>0.196627475247525</v>
      </c>
      <c r="P129" s="3">
        <v>0.34055459272097099</v>
      </c>
    </row>
    <row r="130" spans="1:16" x14ac:dyDescent="0.3">
      <c r="A130" s="8" t="s">
        <v>202</v>
      </c>
      <c r="B130" s="8" t="s">
        <v>52</v>
      </c>
      <c r="C130" s="2">
        <v>2.2539444027047301E-2</v>
      </c>
      <c r="D130" s="2">
        <v>1.7266715650257201E-2</v>
      </c>
      <c r="E130" s="2">
        <v>7.9451065366558295E-3</v>
      </c>
      <c r="F130" s="2">
        <v>2.0781082049444601E-2</v>
      </c>
      <c r="G130" s="2">
        <v>3.8610038610038602E-2</v>
      </c>
      <c r="H130" s="2">
        <v>4.08921933085502E-2</v>
      </c>
      <c r="I130" s="2">
        <v>4.15584415584416E-2</v>
      </c>
      <c r="J130" s="2">
        <v>-8.2605985037406501E-2</v>
      </c>
      <c r="K130" s="2">
        <v>7.5773020727149198E-2</v>
      </c>
      <c r="L130" s="2">
        <v>0.137713202779533</v>
      </c>
      <c r="M130" s="2">
        <v>6.3575791227096098E-2</v>
      </c>
      <c r="N130" s="2">
        <v>0.11015400678674001</v>
      </c>
      <c r="O130" s="3">
        <v>0.445124023105675</v>
      </c>
      <c r="P130" s="3">
        <v>0.53593355001805698</v>
      </c>
    </row>
    <row r="131" spans="1:16" x14ac:dyDescent="0.3">
      <c r="A131" s="8" t="s">
        <v>202</v>
      </c>
      <c r="B131" s="8" t="s">
        <v>53</v>
      </c>
      <c r="C131" s="2">
        <v>1.82025028441411E-2</v>
      </c>
      <c r="D131" s="2">
        <v>5.0279329608938501E-2</v>
      </c>
      <c r="E131" s="2">
        <v>0</v>
      </c>
      <c r="F131" s="2">
        <v>7.6595744680851105E-2</v>
      </c>
      <c r="G131" s="2">
        <v>9.2885375494071207E-2</v>
      </c>
      <c r="H131" s="2">
        <v>8.4086799276672702E-2</v>
      </c>
      <c r="I131" s="2">
        <v>7.5896580483736403E-2</v>
      </c>
      <c r="J131" s="2">
        <v>-0.29457364341085301</v>
      </c>
      <c r="K131" s="2">
        <v>9.8901098901098897E-2</v>
      </c>
      <c r="L131" s="2">
        <v>0.249</v>
      </c>
      <c r="M131" s="2">
        <v>6.0848678943154502E-2</v>
      </c>
      <c r="N131" s="2">
        <v>0.24226415094339601</v>
      </c>
      <c r="O131" s="3">
        <v>0.80879120879120903</v>
      </c>
      <c r="P131" s="3">
        <v>0.75106382978723396</v>
      </c>
    </row>
    <row r="132" spans="1:16" x14ac:dyDescent="0.3">
      <c r="A132" s="8" t="s">
        <v>203</v>
      </c>
      <c r="B132" s="8" t="s">
        <v>48</v>
      </c>
      <c r="C132" s="2">
        <v>3.06859205776173E-2</v>
      </c>
      <c r="D132" s="2">
        <v>3.8528896672504399E-2</v>
      </c>
      <c r="E132" s="2">
        <v>2.6644182124789199E-2</v>
      </c>
      <c r="F132" s="2">
        <v>-1.28120893561104E-2</v>
      </c>
      <c r="G132" s="2">
        <v>-3.3277870216306201E-3</v>
      </c>
      <c r="H132" s="2">
        <v>-2.2704507512520899E-2</v>
      </c>
      <c r="I132" s="2">
        <v>5.84215920737957E-2</v>
      </c>
      <c r="J132" s="2">
        <v>3.1956100710135597E-2</v>
      </c>
      <c r="K132" s="2">
        <v>4.5980606818892697E-2</v>
      </c>
      <c r="L132" s="2">
        <v>4.8444976076554999E-2</v>
      </c>
      <c r="M132" s="2">
        <v>3.4797490017113498E-2</v>
      </c>
      <c r="N132" s="2">
        <v>5.2646085997794898E-2</v>
      </c>
      <c r="O132" s="3">
        <v>0.19455739756021301</v>
      </c>
      <c r="P132" s="3">
        <v>0.28802698145025302</v>
      </c>
    </row>
    <row r="133" spans="1:16" x14ac:dyDescent="0.3">
      <c r="A133" s="8" t="s">
        <v>203</v>
      </c>
      <c r="B133" s="8" t="s">
        <v>49</v>
      </c>
      <c r="C133" s="2">
        <v>0</v>
      </c>
      <c r="D133" s="2">
        <v>2.8853601859024001E-2</v>
      </c>
      <c r="E133" s="2">
        <v>7.7169207603990195E-2</v>
      </c>
      <c r="F133" s="2">
        <v>2.5685829110606299E-2</v>
      </c>
      <c r="G133" s="2">
        <v>5.2981260647359502E-2</v>
      </c>
      <c r="H133" s="2">
        <v>6.0831580650380197E-2</v>
      </c>
      <c r="I133" s="2">
        <v>4.4075034314473099E-2</v>
      </c>
      <c r="J133" s="2">
        <v>-1.3438504236050201E-2</v>
      </c>
      <c r="K133" s="2">
        <v>7.93603790346461E-2</v>
      </c>
      <c r="L133" s="2">
        <v>8.5596707818930001E-2</v>
      </c>
      <c r="M133" s="2">
        <v>7.0128885519332801E-2</v>
      </c>
      <c r="N133" s="2">
        <v>4.2035659463927302E-2</v>
      </c>
      <c r="O133" s="3">
        <v>0.306633106307373</v>
      </c>
      <c r="P133" s="3">
        <v>0.661020139281009</v>
      </c>
    </row>
    <row r="134" spans="1:16" x14ac:dyDescent="0.3">
      <c r="A134" s="8" t="s">
        <v>203</v>
      </c>
      <c r="B134" s="8" t="s">
        <v>50</v>
      </c>
      <c r="C134" s="2">
        <v>1.6145942545607E-2</v>
      </c>
      <c r="D134" s="2">
        <v>7.42880726372266E-3</v>
      </c>
      <c r="E134" s="2">
        <v>3.1544448996313E-2</v>
      </c>
      <c r="F134" s="2">
        <v>1.96584590945195E-2</v>
      </c>
      <c r="G134" s="2">
        <v>1.9474196689386599E-2</v>
      </c>
      <c r="H134" s="2">
        <v>2.9608404966571199E-2</v>
      </c>
      <c r="I134" s="2">
        <v>3.7105751391465699E-2</v>
      </c>
      <c r="J134" s="2">
        <v>-5.54561717352415E-3</v>
      </c>
      <c r="K134" s="2">
        <v>2.4644720273430499E-2</v>
      </c>
      <c r="L134" s="2">
        <v>3.51123595505618E-2</v>
      </c>
      <c r="M134" s="2">
        <v>3.90094979647218E-2</v>
      </c>
      <c r="N134" s="2">
        <v>6.1214495592556303E-2</v>
      </c>
      <c r="O134" s="3">
        <v>0.16945493793847799</v>
      </c>
      <c r="P134" s="3">
        <v>0.33162638263006999</v>
      </c>
    </row>
    <row r="135" spans="1:16" x14ac:dyDescent="0.3">
      <c r="A135" s="8" t="s">
        <v>203</v>
      </c>
      <c r="B135" s="8" t="s">
        <v>51</v>
      </c>
      <c r="C135" s="2">
        <v>2.0971302428256101E-2</v>
      </c>
      <c r="D135" s="2">
        <v>2.8648648648648599E-2</v>
      </c>
      <c r="E135" s="2">
        <v>4.7819232790331102E-2</v>
      </c>
      <c r="F135" s="2">
        <v>2.9588766298896702E-2</v>
      </c>
      <c r="G135" s="2">
        <v>2.9956161714564101E-2</v>
      </c>
      <c r="H135" s="2">
        <v>9.2220383069283492E-3</v>
      </c>
      <c r="I135" s="2">
        <v>1.1480787253983099E-2</v>
      </c>
      <c r="J135" s="2">
        <v>-1.7604818160759799E-2</v>
      </c>
      <c r="K135" s="2">
        <v>4.2914406979486001E-2</v>
      </c>
      <c r="L135" s="2">
        <v>2.3739543296405201E-2</v>
      </c>
      <c r="M135" s="2">
        <v>3.6219081272084799E-2</v>
      </c>
      <c r="N135" s="2">
        <v>2.9411764705882401E-2</v>
      </c>
      <c r="O135" s="3">
        <v>0.138882339070974</v>
      </c>
      <c r="P135" s="3">
        <v>0.26904887020494</v>
      </c>
    </row>
    <row r="136" spans="1:16" x14ac:dyDescent="0.3">
      <c r="A136" s="8" t="s">
        <v>203</v>
      </c>
      <c r="B136" s="8" t="s">
        <v>52</v>
      </c>
      <c r="C136" s="2">
        <v>1.91897654584222E-2</v>
      </c>
      <c r="D136" s="2">
        <v>4.9511854951185499E-2</v>
      </c>
      <c r="E136" s="2">
        <v>0.115614617940199</v>
      </c>
      <c r="F136" s="2">
        <v>3.8117927337701002E-2</v>
      </c>
      <c r="G136" s="2">
        <v>5.9667240390131999E-2</v>
      </c>
      <c r="H136" s="2">
        <v>4.7103410936654003E-2</v>
      </c>
      <c r="I136" s="2">
        <v>7.0320579110651496E-2</v>
      </c>
      <c r="J136" s="2">
        <v>-0.12753623188405799</v>
      </c>
      <c r="K136" s="2">
        <v>0.108527131782946</v>
      </c>
      <c r="L136" s="2">
        <v>9.0909090909090898E-2</v>
      </c>
      <c r="M136" s="2">
        <v>3.1135531135531101E-2</v>
      </c>
      <c r="N136" s="2">
        <v>0.11056838365897</v>
      </c>
      <c r="O136" s="3">
        <v>0.384828349944629</v>
      </c>
      <c r="P136" s="3">
        <v>0.66179401993355502</v>
      </c>
    </row>
    <row r="137" spans="1:16" x14ac:dyDescent="0.3">
      <c r="A137" s="8" t="s">
        <v>203</v>
      </c>
      <c r="B137" s="8" t="s">
        <v>53</v>
      </c>
      <c r="C137" s="2">
        <v>3.5885167464114798E-2</v>
      </c>
      <c r="D137" s="2">
        <v>2.3094688221709E-2</v>
      </c>
      <c r="E137" s="2">
        <v>8.1264108352144496E-2</v>
      </c>
      <c r="F137" s="2">
        <v>3.9665970772442598E-2</v>
      </c>
      <c r="G137" s="2">
        <v>5.8232931726907598E-2</v>
      </c>
      <c r="H137" s="2">
        <v>8.1593927893738094E-2</v>
      </c>
      <c r="I137" s="2">
        <v>9.2982456140350903E-2</v>
      </c>
      <c r="J137" s="2">
        <v>-0.33868378812199001</v>
      </c>
      <c r="K137" s="2">
        <v>0.15776699029126201</v>
      </c>
      <c r="L137" s="2">
        <v>0.30817610062893103</v>
      </c>
      <c r="M137" s="2">
        <v>6.7307692307692304E-2</v>
      </c>
      <c r="N137" s="2">
        <v>0.28228228228228203</v>
      </c>
      <c r="O137" s="3">
        <v>1.07281553398058</v>
      </c>
      <c r="P137" s="3">
        <v>0.92776523702031599</v>
      </c>
    </row>
    <row r="138" spans="1:16" x14ac:dyDescent="0.3">
      <c r="A138" s="8" t="s">
        <v>204</v>
      </c>
      <c r="B138" s="8" t="s">
        <v>48</v>
      </c>
      <c r="C138" s="2">
        <v>5.3058539793904798E-2</v>
      </c>
      <c r="D138" s="2">
        <v>1.66562565063502E-3</v>
      </c>
      <c r="E138" s="2">
        <v>-2.07856994387861E-3</v>
      </c>
      <c r="F138" s="2">
        <v>-2.9160591543428501E-3</v>
      </c>
      <c r="G138" s="2">
        <v>-1.6711928138709001E-3</v>
      </c>
      <c r="H138" s="2">
        <v>3.4944549068842902E-2</v>
      </c>
      <c r="I138" s="2">
        <v>5.5196118075212297E-2</v>
      </c>
      <c r="J138" s="2">
        <v>5.9398352174746096E-3</v>
      </c>
      <c r="K138" s="2">
        <v>2.5904761904761899E-2</v>
      </c>
      <c r="L138" s="2">
        <v>5.6999628666914201E-2</v>
      </c>
      <c r="M138" s="2">
        <v>6.0600737748111699E-2</v>
      </c>
      <c r="N138" s="2">
        <v>3.9913878767803897E-2</v>
      </c>
      <c r="O138" s="3">
        <v>0.19600000000000001</v>
      </c>
      <c r="P138" s="3">
        <v>0.30513406776138002</v>
      </c>
    </row>
    <row r="139" spans="1:16" x14ac:dyDescent="0.3">
      <c r="A139" s="8" t="s">
        <v>204</v>
      </c>
      <c r="B139" s="8" t="s">
        <v>49</v>
      </c>
      <c r="C139" s="2">
        <v>1.83781300252699E-2</v>
      </c>
      <c r="D139" s="2">
        <v>-8.6848635235731997E-3</v>
      </c>
      <c r="E139" s="2">
        <v>-1.50187734668335E-2</v>
      </c>
      <c r="F139" s="2">
        <v>8.31696892687998E-3</v>
      </c>
      <c r="G139" s="2">
        <v>2.80673616680032E-2</v>
      </c>
      <c r="H139" s="2">
        <v>4.3458881212391401E-2</v>
      </c>
      <c r="I139" s="2">
        <v>4.6881674498077702E-2</v>
      </c>
      <c r="J139" s="2">
        <v>5.2840967050902798E-2</v>
      </c>
      <c r="K139" s="2">
        <v>0.101152989051448</v>
      </c>
      <c r="L139" s="2">
        <v>8.4029916410030797E-2</v>
      </c>
      <c r="M139" s="2">
        <v>8.1980519480519501E-2</v>
      </c>
      <c r="N139" s="2">
        <v>2.85821455363841E-2</v>
      </c>
      <c r="O139" s="3">
        <v>0.32845654490843901</v>
      </c>
      <c r="P139" s="3">
        <v>0.56001820457389895</v>
      </c>
    </row>
    <row r="140" spans="1:16" x14ac:dyDescent="0.3">
      <c r="A140" s="8" t="s">
        <v>204</v>
      </c>
      <c r="B140" s="8" t="s">
        <v>50</v>
      </c>
      <c r="C140" s="2">
        <v>3.4772529701535798E-2</v>
      </c>
      <c r="D140" s="2">
        <v>2.3242789134696198E-2</v>
      </c>
      <c r="E140" s="2">
        <v>1.34099616858238E-2</v>
      </c>
      <c r="F140" s="2">
        <v>3.3081285444234401E-2</v>
      </c>
      <c r="G140" s="2">
        <v>3.2806169128218501E-2</v>
      </c>
      <c r="H140" s="2">
        <v>3.1511009870918802E-2</v>
      </c>
      <c r="I140" s="2">
        <v>3.1161820635504801E-2</v>
      </c>
      <c r="J140" s="2">
        <v>-4.0452111838191604E-3</v>
      </c>
      <c r="K140" s="2">
        <v>4.5872655596702901E-2</v>
      </c>
      <c r="L140" s="2">
        <v>4.22615648201028E-2</v>
      </c>
      <c r="M140" s="2">
        <v>4.49315068493151E-2</v>
      </c>
      <c r="N140" s="2">
        <v>1.71997902464604E-2</v>
      </c>
      <c r="O140" s="3">
        <v>0.15864293393859799</v>
      </c>
      <c r="P140" s="3">
        <v>0.327175697865353</v>
      </c>
    </row>
    <row r="141" spans="1:16" x14ac:dyDescent="0.3">
      <c r="A141" s="8" t="s">
        <v>204</v>
      </c>
      <c r="B141" s="8" t="s">
        <v>51</v>
      </c>
      <c r="C141" s="2">
        <v>3.5485747527632297E-2</v>
      </c>
      <c r="D141" s="2">
        <v>1.7790262172284601E-2</v>
      </c>
      <c r="E141" s="2">
        <v>2.1343146274148999E-2</v>
      </c>
      <c r="F141" s="2">
        <v>2.8103044496487099E-2</v>
      </c>
      <c r="G141" s="2">
        <v>9.9877343613106705E-3</v>
      </c>
      <c r="H141" s="2">
        <v>8.5010409437890396E-3</v>
      </c>
      <c r="I141" s="2">
        <v>2.5460175468776901E-2</v>
      </c>
      <c r="J141" s="2">
        <v>-2.31504781077E-2</v>
      </c>
      <c r="K141" s="2">
        <v>5.5297956379872899E-2</v>
      </c>
      <c r="L141" s="2">
        <v>4.4751830756712803E-2</v>
      </c>
      <c r="M141" s="2">
        <v>4.3925233644859799E-2</v>
      </c>
      <c r="N141" s="2">
        <v>7.0128319904506102E-3</v>
      </c>
      <c r="O141" s="3">
        <v>0.159024557788082</v>
      </c>
      <c r="P141" s="3">
        <v>0.24176632934682599</v>
      </c>
    </row>
    <row r="142" spans="1:16" x14ac:dyDescent="0.3">
      <c r="A142" s="8" t="s">
        <v>204</v>
      </c>
      <c r="B142" s="8" t="s">
        <v>52</v>
      </c>
      <c r="C142" s="2">
        <v>5.20732883317261E-2</v>
      </c>
      <c r="D142" s="2">
        <v>-9.1659028414298801E-4</v>
      </c>
      <c r="E142" s="2">
        <v>2.61467889908257E-2</v>
      </c>
      <c r="F142" s="2">
        <v>3.2185963343764001E-2</v>
      </c>
      <c r="G142" s="2">
        <v>5.67345171069727E-2</v>
      </c>
      <c r="H142" s="2">
        <v>7.6229508196721293E-2</v>
      </c>
      <c r="I142" s="2">
        <v>1.7897943640517899E-2</v>
      </c>
      <c r="J142" s="2">
        <v>-0.108866442199776</v>
      </c>
      <c r="K142" s="2">
        <v>9.6977329974811094E-2</v>
      </c>
      <c r="L142" s="2">
        <v>0.138538078836586</v>
      </c>
      <c r="M142" s="2">
        <v>5.7142857142857099E-2</v>
      </c>
      <c r="N142" s="2">
        <v>4.7376788553259101E-2</v>
      </c>
      <c r="O142" s="3">
        <v>0.38287153652392902</v>
      </c>
      <c r="P142" s="3">
        <v>0.51100917431192705</v>
      </c>
    </row>
    <row r="143" spans="1:16" x14ac:dyDescent="0.3">
      <c r="A143" s="8" t="s">
        <v>204</v>
      </c>
      <c r="B143" s="8" t="s">
        <v>53</v>
      </c>
      <c r="C143" s="2">
        <v>5.2631578947368397E-2</v>
      </c>
      <c r="D143" s="2">
        <v>2.7419354838709699E-2</v>
      </c>
      <c r="E143" s="2">
        <v>3.2967032967033003E-2</v>
      </c>
      <c r="F143" s="2">
        <v>6.2310030395136801E-2</v>
      </c>
      <c r="G143" s="2">
        <v>5.8655221745350497E-2</v>
      </c>
      <c r="H143" s="2">
        <v>6.4864864864864896E-2</v>
      </c>
      <c r="I143" s="2">
        <v>8.3756345177665004E-2</v>
      </c>
      <c r="J143" s="2">
        <v>-0.26580796252927402</v>
      </c>
      <c r="K143" s="2">
        <v>0.11483253588516699</v>
      </c>
      <c r="L143" s="2">
        <v>0.25321888412017202</v>
      </c>
      <c r="M143" s="2">
        <v>0.105022831050228</v>
      </c>
      <c r="N143" s="2">
        <v>0.170454545454545</v>
      </c>
      <c r="O143" s="3">
        <v>0.80701754385964897</v>
      </c>
      <c r="P143" s="3">
        <v>0.77864992150706402</v>
      </c>
    </row>
    <row r="144" spans="1:16" x14ac:dyDescent="0.3">
      <c r="A144" s="11" t="s">
        <v>18</v>
      </c>
      <c r="B144" s="11" t="s">
        <v>18</v>
      </c>
      <c r="C144" s="3">
        <v>2.70856018091967E-2</v>
      </c>
      <c r="D144" s="3">
        <v>2.49594797092733E-2</v>
      </c>
      <c r="E144" s="3">
        <v>2.80613640319252E-2</v>
      </c>
      <c r="F144" s="3">
        <v>2.7014869061323998E-2</v>
      </c>
      <c r="G144" s="3">
        <v>2.8974722474720101E-2</v>
      </c>
      <c r="H144" s="3">
        <v>3.5354159514818601E-2</v>
      </c>
      <c r="I144" s="3">
        <v>3.8974531275558201E-2</v>
      </c>
      <c r="J144" s="3">
        <v>-9.8163946982107505E-3</v>
      </c>
      <c r="K144" s="3">
        <v>5.3913058425150803E-2</v>
      </c>
      <c r="L144" s="3">
        <v>6.9813336377796104E-2</v>
      </c>
      <c r="M144" s="3">
        <v>6.1255602646583501E-2</v>
      </c>
      <c r="N144" s="3">
        <v>4.5046112739182902E-2</v>
      </c>
      <c r="O144" s="3">
        <v>0.25045550647163001</v>
      </c>
      <c r="P144" s="3">
        <v>0.44703249707849502</v>
      </c>
    </row>
    <row r="145" spans="1:2" x14ac:dyDescent="0.3">
      <c r="A145" s="15"/>
      <c r="B145" s="15"/>
    </row>
    <row r="146" spans="1:2" x14ac:dyDescent="0.3">
      <c r="A146" s="13" t="s">
        <v>42</v>
      </c>
      <c r="B146" s="15"/>
    </row>
    <row r="147" spans="1:2" x14ac:dyDescent="0.3">
      <c r="A147" s="14" t="s">
        <v>43</v>
      </c>
      <c r="B147" s="15"/>
    </row>
    <row r="148" spans="1:2" x14ac:dyDescent="0.3">
      <c r="A148" s="14" t="s">
        <v>44</v>
      </c>
      <c r="B148" s="15"/>
    </row>
    <row r="149" spans="1:2" x14ac:dyDescent="0.3">
      <c r="A149" s="14" t="s">
        <v>47</v>
      </c>
      <c r="B149" s="15"/>
    </row>
    <row r="150" spans="1:2" x14ac:dyDescent="0.3">
      <c r="A150" s="14" t="s">
        <v>56</v>
      </c>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54:O54"/>
    <mergeCell ref="C100:N100"/>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208</v>
      </c>
      <c r="B1" s="15"/>
    </row>
    <row r="2" spans="1:15" ht="15.6" x14ac:dyDescent="0.3">
      <c r="A2" s="12" t="s">
        <v>34</v>
      </c>
      <c r="B2" s="15"/>
    </row>
    <row r="3" spans="1:15" ht="15.6" x14ac:dyDescent="0.3">
      <c r="A3" s="12" t="s">
        <v>206</v>
      </c>
      <c r="B3" s="15"/>
    </row>
    <row r="4" spans="1:15" ht="15.6" x14ac:dyDescent="0.3">
      <c r="A4" s="12" t="s">
        <v>60</v>
      </c>
      <c r="B4" s="15"/>
    </row>
    <row r="5" spans="1:15" x14ac:dyDescent="0.3">
      <c r="A5" s="15"/>
      <c r="B5" s="15"/>
    </row>
    <row r="6" spans="1:15" x14ac:dyDescent="0.3">
      <c r="A6" s="16" t="str">
        <f>HYPERLINK("#'Table of contents'!A67",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57</v>
      </c>
      <c r="C9" s="1">
        <v>8033</v>
      </c>
      <c r="D9" s="1">
        <v>8423</v>
      </c>
      <c r="E9" s="1">
        <v>8754</v>
      </c>
      <c r="F9" s="1">
        <v>8921</v>
      </c>
      <c r="G9" s="1">
        <v>9238</v>
      </c>
      <c r="H9" s="1">
        <v>9270</v>
      </c>
      <c r="I9" s="1">
        <v>9648</v>
      </c>
      <c r="J9" s="1">
        <v>9873</v>
      </c>
      <c r="K9" s="1">
        <v>10194</v>
      </c>
      <c r="L9" s="1">
        <v>10993</v>
      </c>
      <c r="M9" s="1">
        <v>11992</v>
      </c>
      <c r="N9" s="1">
        <v>12832</v>
      </c>
      <c r="O9" s="1">
        <v>14224</v>
      </c>
    </row>
    <row r="10" spans="1:15" x14ac:dyDescent="0.3">
      <c r="A10" s="7" t="s">
        <v>198</v>
      </c>
      <c r="B10" s="7" t="s">
        <v>58</v>
      </c>
      <c r="C10" s="1">
        <v>10963</v>
      </c>
      <c r="D10" s="1">
        <v>11190</v>
      </c>
      <c r="E10" s="1">
        <v>11277</v>
      </c>
      <c r="F10" s="1">
        <v>11185</v>
      </c>
      <c r="G10" s="1">
        <v>11454</v>
      </c>
      <c r="H10" s="1">
        <v>11717</v>
      </c>
      <c r="I10" s="1">
        <v>12078</v>
      </c>
      <c r="J10" s="1">
        <v>12433</v>
      </c>
      <c r="K10" s="1">
        <v>12146</v>
      </c>
      <c r="L10" s="1">
        <v>12788</v>
      </c>
      <c r="M10" s="1">
        <v>13780</v>
      </c>
      <c r="N10" s="1">
        <v>14416</v>
      </c>
      <c r="O10" s="1">
        <v>15390</v>
      </c>
    </row>
    <row r="11" spans="1:15" x14ac:dyDescent="0.3">
      <c r="A11" s="7" t="s">
        <v>199</v>
      </c>
      <c r="B11" s="7" t="s">
        <v>57</v>
      </c>
      <c r="C11" s="1">
        <v>19752</v>
      </c>
      <c r="D11" s="1">
        <v>20810</v>
      </c>
      <c r="E11" s="1">
        <v>21845</v>
      </c>
      <c r="F11" s="1">
        <v>22808</v>
      </c>
      <c r="G11" s="1">
        <v>23841</v>
      </c>
      <c r="H11" s="1">
        <v>24715</v>
      </c>
      <c r="I11" s="1">
        <v>25733</v>
      </c>
      <c r="J11" s="1">
        <v>26688</v>
      </c>
      <c r="K11" s="1">
        <v>26761</v>
      </c>
      <c r="L11" s="1">
        <v>27933</v>
      </c>
      <c r="M11" s="1">
        <v>29773</v>
      </c>
      <c r="N11" s="1">
        <v>31582</v>
      </c>
      <c r="O11" s="1">
        <v>32545</v>
      </c>
    </row>
    <row r="12" spans="1:15" x14ac:dyDescent="0.3">
      <c r="A12" s="7" t="s">
        <v>199</v>
      </c>
      <c r="B12" s="7" t="s">
        <v>58</v>
      </c>
      <c r="C12" s="1">
        <v>21497</v>
      </c>
      <c r="D12" s="1">
        <v>22128</v>
      </c>
      <c r="E12" s="1">
        <v>22556</v>
      </c>
      <c r="F12" s="1">
        <v>23135</v>
      </c>
      <c r="G12" s="1">
        <v>23606</v>
      </c>
      <c r="H12" s="1">
        <v>24122</v>
      </c>
      <c r="I12" s="1">
        <v>24901</v>
      </c>
      <c r="J12" s="1">
        <v>25545</v>
      </c>
      <c r="K12" s="1">
        <v>24617</v>
      </c>
      <c r="L12" s="1">
        <v>25598</v>
      </c>
      <c r="M12" s="1">
        <v>27307</v>
      </c>
      <c r="N12" s="1">
        <v>28532</v>
      </c>
      <c r="O12" s="1">
        <v>28939</v>
      </c>
    </row>
    <row r="13" spans="1:15" x14ac:dyDescent="0.3">
      <c r="A13" s="7" t="s">
        <v>200</v>
      </c>
      <c r="B13" s="7" t="s">
        <v>57</v>
      </c>
      <c r="C13" s="1">
        <v>12915</v>
      </c>
      <c r="D13" s="1">
        <v>13379</v>
      </c>
      <c r="E13" s="1">
        <v>13885</v>
      </c>
      <c r="F13" s="1">
        <v>14653</v>
      </c>
      <c r="G13" s="1">
        <v>14860</v>
      </c>
      <c r="H13" s="1">
        <v>15131</v>
      </c>
      <c r="I13" s="1">
        <v>15843</v>
      </c>
      <c r="J13" s="1">
        <v>16908</v>
      </c>
      <c r="K13" s="1">
        <v>16870</v>
      </c>
      <c r="L13" s="1">
        <v>17773</v>
      </c>
      <c r="M13" s="1">
        <v>18865</v>
      </c>
      <c r="N13" s="1">
        <v>20439</v>
      </c>
      <c r="O13" s="1">
        <v>23312</v>
      </c>
    </row>
    <row r="14" spans="1:15" x14ac:dyDescent="0.3">
      <c r="A14" s="7" t="s">
        <v>200</v>
      </c>
      <c r="B14" s="7" t="s">
        <v>58</v>
      </c>
      <c r="C14" s="1">
        <v>18727</v>
      </c>
      <c r="D14" s="1">
        <v>19043</v>
      </c>
      <c r="E14" s="1">
        <v>19412</v>
      </c>
      <c r="F14" s="1">
        <v>20027</v>
      </c>
      <c r="G14" s="1">
        <v>20292</v>
      </c>
      <c r="H14" s="1">
        <v>20530</v>
      </c>
      <c r="I14" s="1">
        <v>21145</v>
      </c>
      <c r="J14" s="1">
        <v>21979</v>
      </c>
      <c r="K14" s="1">
        <v>21638</v>
      </c>
      <c r="L14" s="1">
        <v>22413</v>
      </c>
      <c r="M14" s="1">
        <v>23754</v>
      </c>
      <c r="N14" s="1">
        <v>25156</v>
      </c>
      <c r="O14" s="1">
        <v>27252</v>
      </c>
    </row>
    <row r="15" spans="1:15" x14ac:dyDescent="0.3">
      <c r="A15" s="7" t="s">
        <v>201</v>
      </c>
      <c r="B15" s="7" t="s">
        <v>57</v>
      </c>
      <c r="C15" s="1">
        <v>9967</v>
      </c>
      <c r="D15" s="1">
        <v>10188</v>
      </c>
      <c r="E15" s="1">
        <v>10532</v>
      </c>
      <c r="F15" s="1">
        <v>11062</v>
      </c>
      <c r="G15" s="1">
        <v>11889</v>
      </c>
      <c r="H15" s="1">
        <v>12978</v>
      </c>
      <c r="I15" s="1">
        <v>13725</v>
      </c>
      <c r="J15" s="1">
        <v>14460</v>
      </c>
      <c r="K15" s="1">
        <v>14380</v>
      </c>
      <c r="L15" s="1">
        <v>15631</v>
      </c>
      <c r="M15" s="1">
        <v>17240</v>
      </c>
      <c r="N15" s="1">
        <v>18753</v>
      </c>
      <c r="O15" s="1">
        <v>17837</v>
      </c>
    </row>
    <row r="16" spans="1:15" x14ac:dyDescent="0.3">
      <c r="A16" s="7" t="s">
        <v>201</v>
      </c>
      <c r="B16" s="7" t="s">
        <v>58</v>
      </c>
      <c r="C16" s="1">
        <v>14080</v>
      </c>
      <c r="D16" s="1">
        <v>14142</v>
      </c>
      <c r="E16" s="1">
        <v>14528</v>
      </c>
      <c r="F16" s="1">
        <v>14995</v>
      </c>
      <c r="G16" s="1">
        <v>15421</v>
      </c>
      <c r="H16" s="1">
        <v>16102</v>
      </c>
      <c r="I16" s="1">
        <v>16674</v>
      </c>
      <c r="J16" s="1">
        <v>17408</v>
      </c>
      <c r="K16" s="1">
        <v>17263</v>
      </c>
      <c r="L16" s="1">
        <v>18377</v>
      </c>
      <c r="M16" s="1">
        <v>19765</v>
      </c>
      <c r="N16" s="1">
        <v>21058</v>
      </c>
      <c r="O16" s="1">
        <v>20366</v>
      </c>
    </row>
    <row r="17" spans="1:15" x14ac:dyDescent="0.3">
      <c r="A17" s="7" t="s">
        <v>202</v>
      </c>
      <c r="B17" s="7" t="s">
        <v>57</v>
      </c>
      <c r="C17" s="1">
        <v>13173</v>
      </c>
      <c r="D17" s="1">
        <v>13634</v>
      </c>
      <c r="E17" s="1">
        <v>14149</v>
      </c>
      <c r="F17" s="1">
        <v>14504</v>
      </c>
      <c r="G17" s="1">
        <v>15025</v>
      </c>
      <c r="H17" s="1">
        <v>15554</v>
      </c>
      <c r="I17" s="1">
        <v>16016</v>
      </c>
      <c r="J17" s="1">
        <v>16596</v>
      </c>
      <c r="K17" s="1">
        <v>16968</v>
      </c>
      <c r="L17" s="1">
        <v>17743</v>
      </c>
      <c r="M17" s="1">
        <v>18963</v>
      </c>
      <c r="N17" s="1">
        <v>20290</v>
      </c>
      <c r="O17" s="1">
        <v>21965</v>
      </c>
    </row>
    <row r="18" spans="1:15" x14ac:dyDescent="0.3">
      <c r="A18" s="7" t="s">
        <v>202</v>
      </c>
      <c r="B18" s="7" t="s">
        <v>58</v>
      </c>
      <c r="C18" s="1">
        <v>15776</v>
      </c>
      <c r="D18" s="1">
        <v>15876</v>
      </c>
      <c r="E18" s="1">
        <v>16083</v>
      </c>
      <c r="F18" s="1">
        <v>16189</v>
      </c>
      <c r="G18" s="1">
        <v>16458</v>
      </c>
      <c r="H18" s="1">
        <v>16743</v>
      </c>
      <c r="I18" s="1">
        <v>17102</v>
      </c>
      <c r="J18" s="1">
        <v>17666</v>
      </c>
      <c r="K18" s="1">
        <v>17128</v>
      </c>
      <c r="L18" s="1">
        <v>17810</v>
      </c>
      <c r="M18" s="1">
        <v>18876</v>
      </c>
      <c r="N18" s="1">
        <v>19839</v>
      </c>
      <c r="O18" s="1">
        <v>20966</v>
      </c>
    </row>
    <row r="19" spans="1:15" x14ac:dyDescent="0.3">
      <c r="A19" s="7" t="s">
        <v>203</v>
      </c>
      <c r="B19" s="7" t="s">
        <v>57</v>
      </c>
      <c r="C19" s="1">
        <v>8312</v>
      </c>
      <c r="D19" s="1">
        <v>8633</v>
      </c>
      <c r="E19" s="1">
        <v>8957</v>
      </c>
      <c r="F19" s="1">
        <v>9687</v>
      </c>
      <c r="G19" s="1">
        <v>9991</v>
      </c>
      <c r="H19" s="1">
        <v>10394</v>
      </c>
      <c r="I19" s="1">
        <v>10776</v>
      </c>
      <c r="J19" s="1">
        <v>11297</v>
      </c>
      <c r="K19" s="1">
        <v>11079</v>
      </c>
      <c r="L19" s="1">
        <v>11829</v>
      </c>
      <c r="M19" s="1">
        <v>12638</v>
      </c>
      <c r="N19" s="1">
        <v>13309</v>
      </c>
      <c r="O19" s="1">
        <v>14208</v>
      </c>
    </row>
    <row r="20" spans="1:15" x14ac:dyDescent="0.3">
      <c r="A20" s="7" t="s">
        <v>203</v>
      </c>
      <c r="B20" s="7" t="s">
        <v>58</v>
      </c>
      <c r="C20" s="1">
        <v>9840</v>
      </c>
      <c r="D20" s="1">
        <v>9799</v>
      </c>
      <c r="E20" s="1">
        <v>9957</v>
      </c>
      <c r="F20" s="1">
        <v>10262</v>
      </c>
      <c r="G20" s="1">
        <v>10366</v>
      </c>
      <c r="H20" s="1">
        <v>10620</v>
      </c>
      <c r="I20" s="1">
        <v>10870</v>
      </c>
      <c r="J20" s="1">
        <v>11247</v>
      </c>
      <c r="K20" s="1">
        <v>10890</v>
      </c>
      <c r="L20" s="1">
        <v>11403</v>
      </c>
      <c r="M20" s="1">
        <v>12014</v>
      </c>
      <c r="N20" s="1">
        <v>12524</v>
      </c>
      <c r="O20" s="1">
        <v>13122</v>
      </c>
    </row>
    <row r="21" spans="1:15" x14ac:dyDescent="0.3">
      <c r="A21" s="7" t="s">
        <v>204</v>
      </c>
      <c r="B21" s="7" t="s">
        <v>57</v>
      </c>
      <c r="C21" s="1">
        <v>11907</v>
      </c>
      <c r="D21" s="1">
        <v>12571</v>
      </c>
      <c r="E21" s="1">
        <v>12803</v>
      </c>
      <c r="F21" s="1">
        <v>12991</v>
      </c>
      <c r="G21" s="1">
        <v>13357</v>
      </c>
      <c r="H21" s="1">
        <v>13775</v>
      </c>
      <c r="I21" s="1">
        <v>14358</v>
      </c>
      <c r="J21" s="1">
        <v>15066</v>
      </c>
      <c r="K21" s="1">
        <v>15196</v>
      </c>
      <c r="L21" s="1">
        <v>16362</v>
      </c>
      <c r="M21" s="1">
        <v>17640</v>
      </c>
      <c r="N21" s="1">
        <v>18892</v>
      </c>
      <c r="O21" s="1">
        <v>19570</v>
      </c>
    </row>
    <row r="22" spans="1:15" x14ac:dyDescent="0.3">
      <c r="A22" s="7" t="s">
        <v>204</v>
      </c>
      <c r="B22" s="7" t="s">
        <v>58</v>
      </c>
      <c r="C22" s="1">
        <v>16082</v>
      </c>
      <c r="D22" s="1">
        <v>16382</v>
      </c>
      <c r="E22" s="1">
        <v>16357</v>
      </c>
      <c r="F22" s="1">
        <v>16319</v>
      </c>
      <c r="G22" s="1">
        <v>16525</v>
      </c>
      <c r="H22" s="1">
        <v>16824</v>
      </c>
      <c r="I22" s="1">
        <v>17330</v>
      </c>
      <c r="J22" s="1">
        <v>17849</v>
      </c>
      <c r="K22" s="1">
        <v>17578</v>
      </c>
      <c r="L22" s="1">
        <v>18601</v>
      </c>
      <c r="M22" s="1">
        <v>19769</v>
      </c>
      <c r="N22" s="1">
        <v>20826</v>
      </c>
      <c r="O22" s="1">
        <v>21295</v>
      </c>
    </row>
    <row r="23" spans="1:15" x14ac:dyDescent="0.3">
      <c r="A23" s="10" t="s">
        <v>18</v>
      </c>
      <c r="B23" s="10" t="s">
        <v>18</v>
      </c>
      <c r="C23" s="5">
        <v>191024</v>
      </c>
      <c r="D23" s="5">
        <v>196198</v>
      </c>
      <c r="E23" s="5">
        <v>201095</v>
      </c>
      <c r="F23" s="5">
        <v>206738</v>
      </c>
      <c r="G23" s="5">
        <v>212323</v>
      </c>
      <c r="H23" s="5">
        <v>218475</v>
      </c>
      <c r="I23" s="5">
        <v>226199</v>
      </c>
      <c r="J23" s="5">
        <v>235015</v>
      </c>
      <c r="K23" s="5">
        <v>232708</v>
      </c>
      <c r="L23" s="5">
        <v>245254</v>
      </c>
      <c r="M23" s="5">
        <v>262376</v>
      </c>
      <c r="N23" s="5">
        <v>278448</v>
      </c>
      <c r="O23" s="5">
        <v>290991</v>
      </c>
    </row>
    <row r="24" spans="1:15" x14ac:dyDescent="0.3">
      <c r="A24" s="15"/>
      <c r="B24" s="15"/>
    </row>
    <row r="25" spans="1:15" x14ac:dyDescent="0.3">
      <c r="A25" s="15"/>
      <c r="B25" s="15"/>
    </row>
    <row r="26" spans="1:15" x14ac:dyDescent="0.3">
      <c r="A26" s="15"/>
      <c r="B26" s="15"/>
      <c r="C26" s="18" t="s">
        <v>37</v>
      </c>
      <c r="D26" s="19"/>
      <c r="E26" s="19"/>
      <c r="F26" s="19"/>
      <c r="G26" s="19"/>
      <c r="H26" s="19"/>
      <c r="I26" s="19"/>
      <c r="J26" s="19"/>
      <c r="K26" s="19"/>
      <c r="L26" s="19"/>
      <c r="M26" s="19"/>
      <c r="N26" s="19"/>
      <c r="O26" s="19"/>
    </row>
    <row r="27" spans="1:15" x14ac:dyDescent="0.3">
      <c r="A27" s="9" t="s">
        <v>41</v>
      </c>
      <c r="B27" s="9" t="s">
        <v>41</v>
      </c>
      <c r="C27" s="4" t="s">
        <v>0</v>
      </c>
      <c r="D27" s="4" t="s">
        <v>1</v>
      </c>
      <c r="E27" s="4" t="s">
        <v>2</v>
      </c>
      <c r="F27" s="4" t="s">
        <v>3</v>
      </c>
      <c r="G27" s="4" t="s">
        <v>4</v>
      </c>
      <c r="H27" s="4" t="s">
        <v>5</v>
      </c>
      <c r="I27" s="4" t="s">
        <v>6</v>
      </c>
      <c r="J27" s="4" t="s">
        <v>7</v>
      </c>
      <c r="K27" s="4" t="s">
        <v>8</v>
      </c>
      <c r="L27" s="4" t="s">
        <v>9</v>
      </c>
      <c r="M27" s="4" t="s">
        <v>10</v>
      </c>
      <c r="N27" s="4" t="s">
        <v>11</v>
      </c>
      <c r="O27" s="4" t="s">
        <v>12</v>
      </c>
    </row>
    <row r="28" spans="1:15" x14ac:dyDescent="0.3">
      <c r="A28" s="8" t="s">
        <v>198</v>
      </c>
      <c r="B28" s="8" t="s">
        <v>57</v>
      </c>
      <c r="C28" s="2">
        <v>0.42287850073699701</v>
      </c>
      <c r="D28" s="2">
        <v>0.42946005200632198</v>
      </c>
      <c r="E28" s="2">
        <v>0.43702261494683198</v>
      </c>
      <c r="F28" s="2">
        <v>0.44369839848801401</v>
      </c>
      <c r="G28" s="2">
        <v>0.44645273535666002</v>
      </c>
      <c r="H28" s="2">
        <v>0.44170200600371701</v>
      </c>
      <c r="I28" s="2">
        <v>0.44407622203811098</v>
      </c>
      <c r="J28" s="2">
        <v>0.44261633641172798</v>
      </c>
      <c r="K28" s="2">
        <v>0.45631154879140601</v>
      </c>
      <c r="L28" s="2">
        <v>0.46225978722509597</v>
      </c>
      <c r="M28" s="2">
        <v>0.46531119043923602</v>
      </c>
      <c r="N28" s="2">
        <v>0.47093364650616598</v>
      </c>
      <c r="O28" s="2">
        <v>0.48031336530019603</v>
      </c>
    </row>
    <row r="29" spans="1:15" x14ac:dyDescent="0.3">
      <c r="A29" s="8" t="s">
        <v>198</v>
      </c>
      <c r="B29" s="8" t="s">
        <v>58</v>
      </c>
      <c r="C29" s="2">
        <v>0.57712149926300305</v>
      </c>
      <c r="D29" s="2">
        <v>0.57053994799367802</v>
      </c>
      <c r="E29" s="2">
        <v>0.56297738505316797</v>
      </c>
      <c r="F29" s="2">
        <v>0.55630160151198604</v>
      </c>
      <c r="G29" s="2">
        <v>0.55354726464334003</v>
      </c>
      <c r="H29" s="2">
        <v>0.55829799399628299</v>
      </c>
      <c r="I29" s="2">
        <v>0.55592377796188897</v>
      </c>
      <c r="J29" s="2">
        <v>0.55738366358827196</v>
      </c>
      <c r="K29" s="2">
        <v>0.54368845120859399</v>
      </c>
      <c r="L29" s="2">
        <v>0.53774021277490403</v>
      </c>
      <c r="M29" s="2">
        <v>0.53468880956076403</v>
      </c>
      <c r="N29" s="2">
        <v>0.52906635349383402</v>
      </c>
      <c r="O29" s="2">
        <v>0.51968663469980403</v>
      </c>
    </row>
    <row r="30" spans="1:15" x14ac:dyDescent="0.3">
      <c r="A30" s="8" t="s">
        <v>199</v>
      </c>
      <c r="B30" s="8" t="s">
        <v>57</v>
      </c>
      <c r="C30" s="2">
        <v>0.47884797207204999</v>
      </c>
      <c r="D30" s="2">
        <v>0.48465228934743099</v>
      </c>
      <c r="E30" s="2">
        <v>0.49199342357154102</v>
      </c>
      <c r="F30" s="2">
        <v>0.496441242409072</v>
      </c>
      <c r="G30" s="2">
        <v>0.50247644740447195</v>
      </c>
      <c r="H30" s="2">
        <v>0.50607121649568998</v>
      </c>
      <c r="I30" s="2">
        <v>0.50821582335979798</v>
      </c>
      <c r="J30" s="2">
        <v>0.51094135891103298</v>
      </c>
      <c r="K30" s="2">
        <v>0.52086496165674001</v>
      </c>
      <c r="L30" s="2">
        <v>0.521809792456707</v>
      </c>
      <c r="M30" s="2">
        <v>0.52160126138752605</v>
      </c>
      <c r="N30" s="2">
        <v>0.52536846658016401</v>
      </c>
      <c r="O30" s="2">
        <v>0.52932470236159002</v>
      </c>
    </row>
    <row r="31" spans="1:15" x14ac:dyDescent="0.3">
      <c r="A31" s="8" t="s">
        <v>199</v>
      </c>
      <c r="B31" s="8" t="s">
        <v>58</v>
      </c>
      <c r="C31" s="2">
        <v>0.52115202792795001</v>
      </c>
      <c r="D31" s="2">
        <v>0.51534771065256901</v>
      </c>
      <c r="E31" s="2">
        <v>0.50800657642845903</v>
      </c>
      <c r="F31" s="2">
        <v>0.50355875759092805</v>
      </c>
      <c r="G31" s="2">
        <v>0.497523552595528</v>
      </c>
      <c r="H31" s="2">
        <v>0.49392878350431002</v>
      </c>
      <c r="I31" s="2">
        <v>0.49178417664020202</v>
      </c>
      <c r="J31" s="2">
        <v>0.48905864108896702</v>
      </c>
      <c r="K31" s="2">
        <v>0.47913503834325999</v>
      </c>
      <c r="L31" s="2">
        <v>0.478190207543293</v>
      </c>
      <c r="M31" s="2">
        <v>0.47839873861247401</v>
      </c>
      <c r="N31" s="2">
        <v>0.47463153341983599</v>
      </c>
      <c r="O31" s="2">
        <v>0.47067529763840998</v>
      </c>
    </row>
    <row r="32" spans="1:15" x14ac:dyDescent="0.3">
      <c r="A32" s="8" t="s">
        <v>200</v>
      </c>
      <c r="B32" s="8" t="s">
        <v>57</v>
      </c>
      <c r="C32" s="2">
        <v>0.40816004045256299</v>
      </c>
      <c r="D32" s="2">
        <v>0.412651903028808</v>
      </c>
      <c r="E32" s="2">
        <v>0.41700453494308798</v>
      </c>
      <c r="F32" s="2">
        <v>0.42252018454440599</v>
      </c>
      <c r="G32" s="2">
        <v>0.42273554847519301</v>
      </c>
      <c r="H32" s="2">
        <v>0.42430105717730898</v>
      </c>
      <c r="I32" s="2">
        <v>0.42832810641289099</v>
      </c>
      <c r="J32" s="2">
        <v>0.43479826162985102</v>
      </c>
      <c r="K32" s="2">
        <v>0.438090786330113</v>
      </c>
      <c r="L32" s="2">
        <v>0.442268451699597</v>
      </c>
      <c r="M32" s="2">
        <v>0.44264295267369003</v>
      </c>
      <c r="N32" s="2">
        <v>0.44827283693387399</v>
      </c>
      <c r="O32" s="2">
        <v>0.46103947472510098</v>
      </c>
    </row>
    <row r="33" spans="1:16" x14ac:dyDescent="0.3">
      <c r="A33" s="8" t="s">
        <v>200</v>
      </c>
      <c r="B33" s="8" t="s">
        <v>58</v>
      </c>
      <c r="C33" s="2">
        <v>0.59183995954743696</v>
      </c>
      <c r="D33" s="2">
        <v>0.58734809697119195</v>
      </c>
      <c r="E33" s="2">
        <v>0.58299546505691202</v>
      </c>
      <c r="F33" s="2">
        <v>0.57747981545559401</v>
      </c>
      <c r="G33" s="2">
        <v>0.57726445152480699</v>
      </c>
      <c r="H33" s="2">
        <v>0.57569894282269096</v>
      </c>
      <c r="I33" s="2">
        <v>0.57167189358710901</v>
      </c>
      <c r="J33" s="2">
        <v>0.56520173837014898</v>
      </c>
      <c r="K33" s="2">
        <v>0.561909213669887</v>
      </c>
      <c r="L33" s="2">
        <v>0.55773154830040295</v>
      </c>
      <c r="M33" s="2">
        <v>0.55735704732630997</v>
      </c>
      <c r="N33" s="2">
        <v>0.55172716306612601</v>
      </c>
      <c r="O33" s="2">
        <v>0.53896052527489902</v>
      </c>
    </row>
    <row r="34" spans="1:16" x14ac:dyDescent="0.3">
      <c r="A34" s="8" t="s">
        <v>201</v>
      </c>
      <c r="B34" s="8" t="s">
        <v>57</v>
      </c>
      <c r="C34" s="2">
        <v>0.41447997671227199</v>
      </c>
      <c r="D34" s="2">
        <v>0.41874229346485797</v>
      </c>
      <c r="E34" s="2">
        <v>0.42027134876296901</v>
      </c>
      <c r="F34" s="2">
        <v>0.42453083624361998</v>
      </c>
      <c r="G34" s="2">
        <v>0.435335042109118</v>
      </c>
      <c r="H34" s="2">
        <v>0.44628610729023399</v>
      </c>
      <c r="I34" s="2">
        <v>0.45149511497088701</v>
      </c>
      <c r="J34" s="2">
        <v>0.45374670515878002</v>
      </c>
      <c r="K34" s="2">
        <v>0.45444490092595502</v>
      </c>
      <c r="L34" s="2">
        <v>0.45962714655375198</v>
      </c>
      <c r="M34" s="2">
        <v>0.46588298878529899</v>
      </c>
      <c r="N34" s="2">
        <v>0.47105071462661102</v>
      </c>
      <c r="O34" s="2">
        <v>0.46690050519592702</v>
      </c>
    </row>
    <row r="35" spans="1:16" x14ac:dyDescent="0.3">
      <c r="A35" s="8" t="s">
        <v>201</v>
      </c>
      <c r="B35" s="8" t="s">
        <v>58</v>
      </c>
      <c r="C35" s="2">
        <v>0.58552002328772801</v>
      </c>
      <c r="D35" s="2">
        <v>0.58125770653514197</v>
      </c>
      <c r="E35" s="2">
        <v>0.57972865123703099</v>
      </c>
      <c r="F35" s="2">
        <v>0.57546916375638002</v>
      </c>
      <c r="G35" s="2">
        <v>0.564664957890882</v>
      </c>
      <c r="H35" s="2">
        <v>0.55371389270976601</v>
      </c>
      <c r="I35" s="2">
        <v>0.54850488502911299</v>
      </c>
      <c r="J35" s="2">
        <v>0.54625329484121998</v>
      </c>
      <c r="K35" s="2">
        <v>0.54555509907404498</v>
      </c>
      <c r="L35" s="2">
        <v>0.54037285344624797</v>
      </c>
      <c r="M35" s="2">
        <v>0.53411701121470101</v>
      </c>
      <c r="N35" s="2">
        <v>0.52894928537338903</v>
      </c>
      <c r="O35" s="2">
        <v>0.53309949480407304</v>
      </c>
    </row>
    <row r="36" spans="1:16" x14ac:dyDescent="0.3">
      <c r="A36" s="8" t="s">
        <v>202</v>
      </c>
      <c r="B36" s="8" t="s">
        <v>57</v>
      </c>
      <c r="C36" s="2">
        <v>0.455041624926595</v>
      </c>
      <c r="D36" s="2">
        <v>0.46201287699085097</v>
      </c>
      <c r="E36" s="2">
        <v>0.46801402487430499</v>
      </c>
      <c r="F36" s="2">
        <v>0.47255074446942302</v>
      </c>
      <c r="G36" s="2">
        <v>0.47724168598926398</v>
      </c>
      <c r="H36" s="2">
        <v>0.48159271758986899</v>
      </c>
      <c r="I36" s="2">
        <v>0.48360408237212399</v>
      </c>
      <c r="J36" s="2">
        <v>0.48438503298114499</v>
      </c>
      <c r="K36" s="2">
        <v>0.49765368371656499</v>
      </c>
      <c r="L36" s="2">
        <v>0.49905774477540599</v>
      </c>
      <c r="M36" s="2">
        <v>0.50114960754776805</v>
      </c>
      <c r="N36" s="2">
        <v>0.50561937750753805</v>
      </c>
      <c r="O36" s="2">
        <v>0.51163494910437701</v>
      </c>
    </row>
    <row r="37" spans="1:16" x14ac:dyDescent="0.3">
      <c r="A37" s="8" t="s">
        <v>202</v>
      </c>
      <c r="B37" s="8" t="s">
        <v>58</v>
      </c>
      <c r="C37" s="2">
        <v>0.54495837507340505</v>
      </c>
      <c r="D37" s="2">
        <v>0.53798712300914897</v>
      </c>
      <c r="E37" s="2">
        <v>0.53198597512569501</v>
      </c>
      <c r="F37" s="2">
        <v>0.52744925553057698</v>
      </c>
      <c r="G37" s="2">
        <v>0.52275831401073602</v>
      </c>
      <c r="H37" s="2">
        <v>0.51840728241013101</v>
      </c>
      <c r="I37" s="2">
        <v>0.51639591762787596</v>
      </c>
      <c r="J37" s="2">
        <v>0.51561496701885501</v>
      </c>
      <c r="K37" s="2">
        <v>0.50234631628343496</v>
      </c>
      <c r="L37" s="2">
        <v>0.50094225522459401</v>
      </c>
      <c r="M37" s="2">
        <v>0.49885039245223201</v>
      </c>
      <c r="N37" s="2">
        <v>0.49438062249246201</v>
      </c>
      <c r="O37" s="2">
        <v>0.48836505089562299</v>
      </c>
    </row>
    <row r="38" spans="1:16" x14ac:dyDescent="0.3">
      <c r="A38" s="8" t="s">
        <v>203</v>
      </c>
      <c r="B38" s="8" t="s">
        <v>57</v>
      </c>
      <c r="C38" s="2">
        <v>0.45791097399735597</v>
      </c>
      <c r="D38" s="2">
        <v>0.46837022569444398</v>
      </c>
      <c r="E38" s="2">
        <v>0.47356455535582098</v>
      </c>
      <c r="F38" s="2">
        <v>0.48558825003759598</v>
      </c>
      <c r="G38" s="2">
        <v>0.490789409048485</v>
      </c>
      <c r="H38" s="2">
        <v>0.494622632530694</v>
      </c>
      <c r="I38" s="2">
        <v>0.49782869814284397</v>
      </c>
      <c r="J38" s="2">
        <v>0.50110894251242</v>
      </c>
      <c r="K38" s="2">
        <v>0.50430151577222404</v>
      </c>
      <c r="L38" s="2">
        <v>0.50916838842975198</v>
      </c>
      <c r="M38" s="2">
        <v>0.51265617394126195</v>
      </c>
      <c r="N38" s="2">
        <v>0.51519374443541199</v>
      </c>
      <c r="O38" s="2">
        <v>0.51986827661909996</v>
      </c>
    </row>
    <row r="39" spans="1:16" x14ac:dyDescent="0.3">
      <c r="A39" s="8" t="s">
        <v>203</v>
      </c>
      <c r="B39" s="8" t="s">
        <v>58</v>
      </c>
      <c r="C39" s="2">
        <v>0.54208902600264397</v>
      </c>
      <c r="D39" s="2">
        <v>0.53162977430555602</v>
      </c>
      <c r="E39" s="2">
        <v>0.52643544464417902</v>
      </c>
      <c r="F39" s="2">
        <v>0.51441174996240402</v>
      </c>
      <c r="G39" s="2">
        <v>0.509210590951515</v>
      </c>
      <c r="H39" s="2">
        <v>0.50537736746930595</v>
      </c>
      <c r="I39" s="2">
        <v>0.50217130185715597</v>
      </c>
      <c r="J39" s="2">
        <v>0.49889105748758</v>
      </c>
      <c r="K39" s="2">
        <v>0.49569848422777602</v>
      </c>
      <c r="L39" s="2">
        <v>0.49083161157024802</v>
      </c>
      <c r="M39" s="2">
        <v>0.48734382605873799</v>
      </c>
      <c r="N39" s="2">
        <v>0.48480625556458801</v>
      </c>
      <c r="O39" s="2">
        <v>0.48013172338089999</v>
      </c>
    </row>
    <row r="40" spans="1:16" x14ac:dyDescent="0.3">
      <c r="A40" s="8" t="s">
        <v>204</v>
      </c>
      <c r="B40" s="8" t="s">
        <v>57</v>
      </c>
      <c r="C40" s="2">
        <v>0.42541712815749</v>
      </c>
      <c r="D40" s="2">
        <v>0.43418644009256402</v>
      </c>
      <c r="E40" s="2">
        <v>0.43906035665294901</v>
      </c>
      <c r="F40" s="2">
        <v>0.443227567383146</v>
      </c>
      <c r="G40" s="2">
        <v>0.44699149989960502</v>
      </c>
      <c r="H40" s="2">
        <v>0.450178110395765</v>
      </c>
      <c r="I40" s="2">
        <v>0.45310527644534199</v>
      </c>
      <c r="J40" s="2">
        <v>0.45772444174388599</v>
      </c>
      <c r="K40" s="2">
        <v>0.46366021846585698</v>
      </c>
      <c r="L40" s="2">
        <v>0.46798043646140203</v>
      </c>
      <c r="M40" s="2">
        <v>0.471544280788046</v>
      </c>
      <c r="N40" s="2">
        <v>0.47565335616093501</v>
      </c>
      <c r="O40" s="2">
        <v>0.47889391900159101</v>
      </c>
    </row>
    <row r="41" spans="1:16" x14ac:dyDescent="0.3">
      <c r="A41" s="8" t="s">
        <v>204</v>
      </c>
      <c r="B41" s="8" t="s">
        <v>58</v>
      </c>
      <c r="C41" s="2">
        <v>0.57458287184251</v>
      </c>
      <c r="D41" s="2">
        <v>0.56581355990743598</v>
      </c>
      <c r="E41" s="2">
        <v>0.56093964334705104</v>
      </c>
      <c r="F41" s="2">
        <v>0.55677243261685405</v>
      </c>
      <c r="G41" s="2">
        <v>0.55300850010039504</v>
      </c>
      <c r="H41" s="2">
        <v>0.54982188960423495</v>
      </c>
      <c r="I41" s="2">
        <v>0.54689472355465796</v>
      </c>
      <c r="J41" s="2">
        <v>0.54227555825611395</v>
      </c>
      <c r="K41" s="2">
        <v>0.53633978153414297</v>
      </c>
      <c r="L41" s="2">
        <v>0.53201956353859803</v>
      </c>
      <c r="M41" s="2">
        <v>0.528455719211954</v>
      </c>
      <c r="N41" s="2">
        <v>0.52434664383906504</v>
      </c>
      <c r="O41" s="2">
        <v>0.52110608099840905</v>
      </c>
    </row>
    <row r="42" spans="1:16" x14ac:dyDescent="0.3">
      <c r="A42" s="15"/>
      <c r="B42" s="15"/>
    </row>
    <row r="43" spans="1:16" x14ac:dyDescent="0.3">
      <c r="A43" s="15"/>
      <c r="B43" s="15"/>
    </row>
    <row r="44" spans="1:16" x14ac:dyDescent="0.3">
      <c r="A44" s="15"/>
      <c r="B44" s="13"/>
      <c r="C44" s="18" t="s">
        <v>38</v>
      </c>
      <c r="D44" s="18"/>
      <c r="E44" s="18"/>
      <c r="F44" s="18"/>
      <c r="G44" s="18"/>
      <c r="H44" s="18"/>
      <c r="I44" s="18"/>
      <c r="J44" s="18"/>
      <c r="K44" s="18"/>
      <c r="L44" s="18"/>
      <c r="M44" s="18"/>
      <c r="N44" s="18"/>
      <c r="O44" s="6" t="s">
        <v>39</v>
      </c>
      <c r="P44" s="6" t="s">
        <v>40</v>
      </c>
    </row>
    <row r="45" spans="1:16" x14ac:dyDescent="0.3">
      <c r="A45" s="9" t="s">
        <v>41</v>
      </c>
      <c r="B45" s="9" t="s">
        <v>41</v>
      </c>
      <c r="C45" s="4" t="s">
        <v>19</v>
      </c>
      <c r="D45" s="4" t="s">
        <v>20</v>
      </c>
      <c r="E45" s="4" t="s">
        <v>21</v>
      </c>
      <c r="F45" s="4" t="s">
        <v>22</v>
      </c>
      <c r="G45" s="4" t="s">
        <v>23</v>
      </c>
      <c r="H45" s="4" t="s">
        <v>24</v>
      </c>
      <c r="I45" s="4" t="s">
        <v>25</v>
      </c>
      <c r="J45" s="4" t="s">
        <v>26</v>
      </c>
      <c r="K45" s="4" t="s">
        <v>27</v>
      </c>
      <c r="L45" s="4" t="s">
        <v>28</v>
      </c>
      <c r="M45" s="4" t="s">
        <v>29</v>
      </c>
      <c r="N45" s="4" t="s">
        <v>30</v>
      </c>
      <c r="O45" s="4" t="s">
        <v>31</v>
      </c>
      <c r="P45" s="4" t="s">
        <v>32</v>
      </c>
    </row>
    <row r="46" spans="1:16" x14ac:dyDescent="0.3">
      <c r="A46" s="8" t="s">
        <v>198</v>
      </c>
      <c r="B46" s="8" t="s">
        <v>57</v>
      </c>
      <c r="C46" s="2">
        <v>4.8549732354039601E-2</v>
      </c>
      <c r="D46" s="2">
        <v>3.9297162531164699E-2</v>
      </c>
      <c r="E46" s="2">
        <v>1.90769933744574E-2</v>
      </c>
      <c r="F46" s="2">
        <v>3.5534132944737097E-2</v>
      </c>
      <c r="G46" s="2">
        <v>3.4639532366313101E-3</v>
      </c>
      <c r="H46" s="2">
        <v>4.0776699029126201E-2</v>
      </c>
      <c r="I46" s="2">
        <v>2.3320895522388099E-2</v>
      </c>
      <c r="J46" s="2">
        <v>3.2512914007900302E-2</v>
      </c>
      <c r="K46" s="2">
        <v>7.8379438885619004E-2</v>
      </c>
      <c r="L46" s="2">
        <v>9.0876012007641199E-2</v>
      </c>
      <c r="M46" s="2">
        <v>7.0046697798532398E-2</v>
      </c>
      <c r="N46" s="2">
        <v>0.108478802992519</v>
      </c>
      <c r="O46" s="3">
        <v>0.39533058661957998</v>
      </c>
      <c r="P46" s="3">
        <v>0.62485720813342505</v>
      </c>
    </row>
    <row r="47" spans="1:16" x14ac:dyDescent="0.3">
      <c r="A47" s="8" t="s">
        <v>198</v>
      </c>
      <c r="B47" s="8" t="s">
        <v>58</v>
      </c>
      <c r="C47" s="2">
        <v>2.07060111283408E-2</v>
      </c>
      <c r="D47" s="2">
        <v>7.77479892761394E-3</v>
      </c>
      <c r="E47" s="2">
        <v>-8.1581981023321794E-3</v>
      </c>
      <c r="F47" s="2">
        <v>2.40500670540903E-2</v>
      </c>
      <c r="G47" s="2">
        <v>2.29614108608346E-2</v>
      </c>
      <c r="H47" s="2">
        <v>3.0809934283519701E-2</v>
      </c>
      <c r="I47" s="2">
        <v>2.93922834906441E-2</v>
      </c>
      <c r="J47" s="2">
        <v>-2.30837287862945E-2</v>
      </c>
      <c r="K47" s="2">
        <v>5.28569076239091E-2</v>
      </c>
      <c r="L47" s="2">
        <v>7.7572724429152307E-2</v>
      </c>
      <c r="M47" s="2">
        <v>4.6153846153846198E-2</v>
      </c>
      <c r="N47" s="2">
        <v>6.7563817980022201E-2</v>
      </c>
      <c r="O47" s="3">
        <v>0.26708381360118599</v>
      </c>
      <c r="P47" s="3">
        <v>0.36472466081404598</v>
      </c>
    </row>
    <row r="48" spans="1:16" x14ac:dyDescent="0.3">
      <c r="A48" s="8" t="s">
        <v>199</v>
      </c>
      <c r="B48" s="8" t="s">
        <v>57</v>
      </c>
      <c r="C48" s="2">
        <v>5.3564196030781698E-2</v>
      </c>
      <c r="D48" s="2">
        <v>4.9735703988467099E-2</v>
      </c>
      <c r="E48" s="2">
        <v>4.4083314259556E-2</v>
      </c>
      <c r="F48" s="2">
        <v>4.5291125920729598E-2</v>
      </c>
      <c r="G48" s="2">
        <v>3.6659536093284699E-2</v>
      </c>
      <c r="H48" s="2">
        <v>4.1189560995346999E-2</v>
      </c>
      <c r="I48" s="2">
        <v>3.7111879687560703E-2</v>
      </c>
      <c r="J48" s="2">
        <v>2.7353117505995199E-3</v>
      </c>
      <c r="K48" s="2">
        <v>4.3795074922461798E-2</v>
      </c>
      <c r="L48" s="2">
        <v>6.5871907779329095E-2</v>
      </c>
      <c r="M48" s="2">
        <v>6.0759748765660197E-2</v>
      </c>
      <c r="N48" s="2">
        <v>3.0492052434931301E-2</v>
      </c>
      <c r="O48" s="3">
        <v>0.216135420948395</v>
      </c>
      <c r="P48" s="3">
        <v>0.48981460288395501</v>
      </c>
    </row>
    <row r="49" spans="1:16" x14ac:dyDescent="0.3">
      <c r="A49" s="8" t="s">
        <v>199</v>
      </c>
      <c r="B49" s="8" t="s">
        <v>58</v>
      </c>
      <c r="C49" s="2">
        <v>2.9352932967390801E-2</v>
      </c>
      <c r="D49" s="2">
        <v>1.9342010122921201E-2</v>
      </c>
      <c r="E49" s="2">
        <v>2.56694449370456E-2</v>
      </c>
      <c r="F49" s="2">
        <v>2.0358763777825799E-2</v>
      </c>
      <c r="G49" s="2">
        <v>2.18588494450563E-2</v>
      </c>
      <c r="H49" s="2">
        <v>3.2294171295912402E-2</v>
      </c>
      <c r="I49" s="2">
        <v>2.58624151640496E-2</v>
      </c>
      <c r="J49" s="2">
        <v>-3.6328048541788997E-2</v>
      </c>
      <c r="K49" s="2">
        <v>3.9850509810293699E-2</v>
      </c>
      <c r="L49" s="2">
        <v>6.6763028361590704E-2</v>
      </c>
      <c r="M49" s="2">
        <v>4.48602922327608E-2</v>
      </c>
      <c r="N49" s="2">
        <v>1.4264685265666601E-2</v>
      </c>
      <c r="O49" s="3">
        <v>0.17556972823658401</v>
      </c>
      <c r="P49" s="3">
        <v>0.28298457173257702</v>
      </c>
    </row>
    <row r="50" spans="1:16" x14ac:dyDescent="0.3">
      <c r="A50" s="8" t="s">
        <v>200</v>
      </c>
      <c r="B50" s="8" t="s">
        <v>57</v>
      </c>
      <c r="C50" s="2">
        <v>3.59272164150213E-2</v>
      </c>
      <c r="D50" s="2">
        <v>3.7820464907691198E-2</v>
      </c>
      <c r="E50" s="2">
        <v>5.5311487216420603E-2</v>
      </c>
      <c r="F50" s="2">
        <v>1.41267999727018E-2</v>
      </c>
      <c r="G50" s="2">
        <v>1.8236877523553199E-2</v>
      </c>
      <c r="H50" s="2">
        <v>4.7055713435992297E-2</v>
      </c>
      <c r="I50" s="2">
        <v>6.7222117023291006E-2</v>
      </c>
      <c r="J50" s="2">
        <v>-2.2474568251715202E-3</v>
      </c>
      <c r="K50" s="2">
        <v>5.3526970954356802E-2</v>
      </c>
      <c r="L50" s="2">
        <v>6.1441512406459203E-2</v>
      </c>
      <c r="M50" s="2">
        <v>8.3434932414524293E-2</v>
      </c>
      <c r="N50" s="2">
        <v>0.14056460687900599</v>
      </c>
      <c r="O50" s="3">
        <v>0.38186129223473603</v>
      </c>
      <c r="P50" s="3">
        <v>0.67893410154843403</v>
      </c>
    </row>
    <row r="51" spans="1:16" x14ac:dyDescent="0.3">
      <c r="A51" s="8" t="s">
        <v>200</v>
      </c>
      <c r="B51" s="8" t="s">
        <v>58</v>
      </c>
      <c r="C51" s="2">
        <v>1.6874032146099199E-2</v>
      </c>
      <c r="D51" s="2">
        <v>1.9377198970750398E-2</v>
      </c>
      <c r="E51" s="2">
        <v>3.1681434164434398E-2</v>
      </c>
      <c r="F51" s="2">
        <v>1.3232136615569001E-2</v>
      </c>
      <c r="G51" s="2">
        <v>1.1728760102503399E-2</v>
      </c>
      <c r="H51" s="2">
        <v>2.9956161714564101E-2</v>
      </c>
      <c r="I51" s="2">
        <v>3.9441948451170501E-2</v>
      </c>
      <c r="J51" s="2">
        <v>-1.55148095909732E-2</v>
      </c>
      <c r="K51" s="2">
        <v>3.5816618911174797E-2</v>
      </c>
      <c r="L51" s="2">
        <v>5.9831347878463399E-2</v>
      </c>
      <c r="M51" s="2">
        <v>5.9021638460890799E-2</v>
      </c>
      <c r="N51" s="2">
        <v>8.33200826840515E-2</v>
      </c>
      <c r="O51" s="3">
        <v>0.25945096589333599</v>
      </c>
      <c r="P51" s="3">
        <v>0.40387389243766703</v>
      </c>
    </row>
    <row r="52" spans="1:16" x14ac:dyDescent="0.3">
      <c r="A52" s="8" t="s">
        <v>201</v>
      </c>
      <c r="B52" s="8" t="s">
        <v>57</v>
      </c>
      <c r="C52" s="2">
        <v>2.2173171465837301E-2</v>
      </c>
      <c r="D52" s="2">
        <v>3.3765213977228099E-2</v>
      </c>
      <c r="E52" s="2">
        <v>5.0322825674135999E-2</v>
      </c>
      <c r="F52" s="2">
        <v>7.4760441149882506E-2</v>
      </c>
      <c r="G52" s="2">
        <v>9.1597274791824404E-2</v>
      </c>
      <c r="H52" s="2">
        <v>5.7558945908460502E-2</v>
      </c>
      <c r="I52" s="2">
        <v>5.3551912568306E-2</v>
      </c>
      <c r="J52" s="2">
        <v>-5.5325034578146597E-3</v>
      </c>
      <c r="K52" s="2">
        <v>8.6995827538247597E-2</v>
      </c>
      <c r="L52" s="2">
        <v>0.10293647239460001</v>
      </c>
      <c r="M52" s="2">
        <v>8.7761020881670496E-2</v>
      </c>
      <c r="N52" s="2">
        <v>-4.8845518050445298E-2</v>
      </c>
      <c r="O52" s="3">
        <v>0.240403337969402</v>
      </c>
      <c r="P52" s="3">
        <v>0.69360045575389295</v>
      </c>
    </row>
    <row r="53" spans="1:16" x14ac:dyDescent="0.3">
      <c r="A53" s="8" t="s">
        <v>201</v>
      </c>
      <c r="B53" s="8" t="s">
        <v>58</v>
      </c>
      <c r="C53" s="2">
        <v>4.4034090909090898E-3</v>
      </c>
      <c r="D53" s="2">
        <v>2.72945835101117E-2</v>
      </c>
      <c r="E53" s="2">
        <v>3.2144823788546301E-2</v>
      </c>
      <c r="F53" s="2">
        <v>2.84094698232744E-2</v>
      </c>
      <c r="G53" s="2">
        <v>4.4160560274949703E-2</v>
      </c>
      <c r="H53" s="2">
        <v>3.5523537448764103E-2</v>
      </c>
      <c r="I53" s="2">
        <v>4.4020630922394097E-2</v>
      </c>
      <c r="J53" s="2">
        <v>-8.3295036764705899E-3</v>
      </c>
      <c r="K53" s="2">
        <v>6.4531078028152694E-2</v>
      </c>
      <c r="L53" s="2">
        <v>7.5529194101322306E-2</v>
      </c>
      <c r="M53" s="2">
        <v>6.5418669365039206E-2</v>
      </c>
      <c r="N53" s="2">
        <v>-3.2861620286826897E-2</v>
      </c>
      <c r="O53" s="3">
        <v>0.17974859526154199</v>
      </c>
      <c r="P53" s="3">
        <v>0.40184471365638802</v>
      </c>
    </row>
    <row r="54" spans="1:16" x14ac:dyDescent="0.3">
      <c r="A54" s="8" t="s">
        <v>202</v>
      </c>
      <c r="B54" s="8" t="s">
        <v>57</v>
      </c>
      <c r="C54" s="2">
        <v>3.4995824793137502E-2</v>
      </c>
      <c r="D54" s="2">
        <v>3.7773214023764101E-2</v>
      </c>
      <c r="E54" s="2">
        <v>2.5090112375432901E-2</v>
      </c>
      <c r="F54" s="2">
        <v>3.5921125206839502E-2</v>
      </c>
      <c r="G54" s="2">
        <v>3.5207986688851903E-2</v>
      </c>
      <c r="H54" s="2">
        <v>2.9702970297029702E-2</v>
      </c>
      <c r="I54" s="2">
        <v>3.6213786213786202E-2</v>
      </c>
      <c r="J54" s="2">
        <v>2.2415039768618899E-2</v>
      </c>
      <c r="K54" s="2">
        <v>4.5674210278170702E-2</v>
      </c>
      <c r="L54" s="2">
        <v>6.8759510792988796E-2</v>
      </c>
      <c r="M54" s="2">
        <v>6.9978378948478595E-2</v>
      </c>
      <c r="N54" s="2">
        <v>8.2552981764416E-2</v>
      </c>
      <c r="O54" s="3">
        <v>0.29449552098067</v>
      </c>
      <c r="P54" s="3">
        <v>0.55240653049685495</v>
      </c>
    </row>
    <row r="55" spans="1:16" x14ac:dyDescent="0.3">
      <c r="A55" s="8" t="s">
        <v>202</v>
      </c>
      <c r="B55" s="8" t="s">
        <v>58</v>
      </c>
      <c r="C55" s="2">
        <v>6.3387423935091303E-3</v>
      </c>
      <c r="D55" s="2">
        <v>1.30385487528345E-2</v>
      </c>
      <c r="E55" s="2">
        <v>6.5908101722315501E-3</v>
      </c>
      <c r="F55" s="2">
        <v>1.6616220890728301E-2</v>
      </c>
      <c r="G55" s="2">
        <v>1.73168064163325E-2</v>
      </c>
      <c r="H55" s="2">
        <v>2.1441796571701598E-2</v>
      </c>
      <c r="I55" s="2">
        <v>3.2978598994269699E-2</v>
      </c>
      <c r="J55" s="2">
        <v>-3.0453979395448898E-2</v>
      </c>
      <c r="K55" s="2">
        <v>3.9817842129845897E-2</v>
      </c>
      <c r="L55" s="2">
        <v>5.9854014598540103E-2</v>
      </c>
      <c r="M55" s="2">
        <v>5.1017164653528298E-2</v>
      </c>
      <c r="N55" s="2">
        <v>5.68072987549776E-2</v>
      </c>
      <c r="O55" s="3">
        <v>0.22407753386268101</v>
      </c>
      <c r="P55" s="3">
        <v>0.303612510103836</v>
      </c>
    </row>
    <row r="56" spans="1:16" x14ac:dyDescent="0.3">
      <c r="A56" s="8" t="s">
        <v>203</v>
      </c>
      <c r="B56" s="8" t="s">
        <v>57</v>
      </c>
      <c r="C56" s="2">
        <v>3.8618864292588997E-2</v>
      </c>
      <c r="D56" s="2">
        <v>3.7530406579404603E-2</v>
      </c>
      <c r="E56" s="2">
        <v>8.1500502400357305E-2</v>
      </c>
      <c r="F56" s="2">
        <v>3.1382264891091201E-2</v>
      </c>
      <c r="G56" s="2">
        <v>4.0336302672405198E-2</v>
      </c>
      <c r="H56" s="2">
        <v>3.6751972291706798E-2</v>
      </c>
      <c r="I56" s="2">
        <v>4.8348181143281398E-2</v>
      </c>
      <c r="J56" s="2">
        <v>-1.92971585376649E-2</v>
      </c>
      <c r="K56" s="2">
        <v>6.7695640400758206E-2</v>
      </c>
      <c r="L56" s="2">
        <v>6.8391241863217503E-2</v>
      </c>
      <c r="M56" s="2">
        <v>5.30938439626523E-2</v>
      </c>
      <c r="N56" s="2">
        <v>6.7548275602975397E-2</v>
      </c>
      <c r="O56" s="3">
        <v>0.28242621175196297</v>
      </c>
      <c r="P56" s="3">
        <v>0.58624539466339198</v>
      </c>
    </row>
    <row r="57" spans="1:16" x14ac:dyDescent="0.3">
      <c r="A57" s="8" t="s">
        <v>203</v>
      </c>
      <c r="B57" s="8" t="s">
        <v>58</v>
      </c>
      <c r="C57" s="2">
        <v>-4.1666666666666701E-3</v>
      </c>
      <c r="D57" s="2">
        <v>1.6124094295336299E-2</v>
      </c>
      <c r="E57" s="2">
        <v>3.0631716380435901E-2</v>
      </c>
      <c r="F57" s="2">
        <v>1.0134476710192899E-2</v>
      </c>
      <c r="G57" s="2">
        <v>2.4503183484468501E-2</v>
      </c>
      <c r="H57" s="2">
        <v>2.3540489642184598E-2</v>
      </c>
      <c r="I57" s="2">
        <v>3.46826126954922E-2</v>
      </c>
      <c r="J57" s="2">
        <v>-3.1741797812750099E-2</v>
      </c>
      <c r="K57" s="2">
        <v>4.7107438016528898E-2</v>
      </c>
      <c r="L57" s="2">
        <v>5.3582390598965197E-2</v>
      </c>
      <c r="M57" s="2">
        <v>4.2450474446479099E-2</v>
      </c>
      <c r="N57" s="2">
        <v>4.7748323219418701E-2</v>
      </c>
      <c r="O57" s="3">
        <v>0.20495867768595</v>
      </c>
      <c r="P57" s="3">
        <v>0.31786682735763799</v>
      </c>
    </row>
    <row r="58" spans="1:16" x14ac:dyDescent="0.3">
      <c r="A58" s="8" t="s">
        <v>204</v>
      </c>
      <c r="B58" s="8" t="s">
        <v>57</v>
      </c>
      <c r="C58" s="2">
        <v>5.5765516082976398E-2</v>
      </c>
      <c r="D58" s="2">
        <v>1.8455174608225301E-2</v>
      </c>
      <c r="E58" s="2">
        <v>1.4684058423806901E-2</v>
      </c>
      <c r="F58" s="2">
        <v>2.81733507813101E-2</v>
      </c>
      <c r="G58" s="2">
        <v>3.1294452347083897E-2</v>
      </c>
      <c r="H58" s="2">
        <v>4.2323049001814897E-2</v>
      </c>
      <c r="I58" s="2">
        <v>4.9310488926034297E-2</v>
      </c>
      <c r="J58" s="2">
        <v>8.6287003849727893E-3</v>
      </c>
      <c r="K58" s="2">
        <v>7.6730718610160606E-2</v>
      </c>
      <c r="L58" s="2">
        <v>7.8107810781078105E-2</v>
      </c>
      <c r="M58" s="2">
        <v>7.0975056689342397E-2</v>
      </c>
      <c r="N58" s="2">
        <v>3.5888206648316698E-2</v>
      </c>
      <c r="O58" s="3">
        <v>0.28783890497499298</v>
      </c>
      <c r="P58" s="3">
        <v>0.52854799656330498</v>
      </c>
    </row>
    <row r="59" spans="1:16" x14ac:dyDescent="0.3">
      <c r="A59" s="8" t="s">
        <v>204</v>
      </c>
      <c r="B59" s="8" t="s">
        <v>58</v>
      </c>
      <c r="C59" s="2">
        <v>1.8654396219375698E-2</v>
      </c>
      <c r="D59" s="2">
        <v>-1.5260651935050701E-3</v>
      </c>
      <c r="E59" s="2">
        <v>-2.3231643944488598E-3</v>
      </c>
      <c r="F59" s="2">
        <v>1.26233225075066E-2</v>
      </c>
      <c r="G59" s="2">
        <v>1.8093797276853299E-2</v>
      </c>
      <c r="H59" s="2">
        <v>3.0076081787922E-2</v>
      </c>
      <c r="I59" s="2">
        <v>2.9948066935949199E-2</v>
      </c>
      <c r="J59" s="2">
        <v>-1.51829234130764E-2</v>
      </c>
      <c r="K59" s="2">
        <v>5.8197747183979999E-2</v>
      </c>
      <c r="L59" s="2">
        <v>6.2792322993387495E-2</v>
      </c>
      <c r="M59" s="2">
        <v>5.3467550204866203E-2</v>
      </c>
      <c r="N59" s="2">
        <v>2.2519927014309001E-2</v>
      </c>
      <c r="O59" s="3">
        <v>0.211457503697804</v>
      </c>
      <c r="P59" s="3">
        <v>0.30188909946811798</v>
      </c>
    </row>
    <row r="60" spans="1:16" x14ac:dyDescent="0.3">
      <c r="A60" s="11" t="s">
        <v>18</v>
      </c>
      <c r="B60" s="11" t="s">
        <v>18</v>
      </c>
      <c r="C60" s="3">
        <v>2.70856018091967E-2</v>
      </c>
      <c r="D60" s="3">
        <v>2.49594797092733E-2</v>
      </c>
      <c r="E60" s="3">
        <v>2.80613640319252E-2</v>
      </c>
      <c r="F60" s="3">
        <v>2.7014869061323998E-2</v>
      </c>
      <c r="G60" s="3">
        <v>2.8974722474720101E-2</v>
      </c>
      <c r="H60" s="3">
        <v>3.5354159514818601E-2</v>
      </c>
      <c r="I60" s="3">
        <v>3.8974531275558201E-2</v>
      </c>
      <c r="J60" s="3">
        <v>-9.8163946982107505E-3</v>
      </c>
      <c r="K60" s="3">
        <v>5.3913058425150803E-2</v>
      </c>
      <c r="L60" s="3">
        <v>6.9813336377796104E-2</v>
      </c>
      <c r="M60" s="3">
        <v>6.1255602646583501E-2</v>
      </c>
      <c r="N60" s="3">
        <v>4.5046112739182902E-2</v>
      </c>
      <c r="O60" s="3">
        <v>0.25045550647163001</v>
      </c>
      <c r="P60" s="3">
        <v>0.44703249707849502</v>
      </c>
    </row>
    <row r="61" spans="1:16" x14ac:dyDescent="0.3">
      <c r="A61" s="15"/>
      <c r="B61" s="15"/>
    </row>
    <row r="62" spans="1:16" x14ac:dyDescent="0.3">
      <c r="A62" s="13" t="s">
        <v>42</v>
      </c>
      <c r="B62" s="15"/>
    </row>
    <row r="63" spans="1:16" x14ac:dyDescent="0.3">
      <c r="A63" s="14" t="s">
        <v>43</v>
      </c>
      <c r="B63" s="15"/>
    </row>
    <row r="64" spans="1:16" x14ac:dyDescent="0.3">
      <c r="A64" s="14" t="s">
        <v>44</v>
      </c>
      <c r="B64" s="15"/>
    </row>
    <row r="65" spans="1:2" x14ac:dyDescent="0.3">
      <c r="A65" s="14" t="s">
        <v>47</v>
      </c>
      <c r="B65" s="15"/>
    </row>
    <row r="66" spans="1:2" x14ac:dyDescent="0.3">
      <c r="A66" s="14" t="s">
        <v>61</v>
      </c>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26:O26"/>
    <mergeCell ref="C44:N44"/>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209</v>
      </c>
      <c r="B1" s="15"/>
    </row>
    <row r="2" spans="1:15" ht="15.6" x14ac:dyDescent="0.3">
      <c r="A2" s="12" t="s">
        <v>34</v>
      </c>
      <c r="B2" s="15"/>
    </row>
    <row r="3" spans="1:15" ht="15.6" x14ac:dyDescent="0.3">
      <c r="A3" s="12" t="s">
        <v>206</v>
      </c>
      <c r="B3" s="15"/>
    </row>
    <row r="4" spans="1:15" ht="15.6" x14ac:dyDescent="0.3">
      <c r="A4" s="12" t="s">
        <v>60</v>
      </c>
      <c r="B4" s="15"/>
    </row>
    <row r="5" spans="1:15" ht="15.6" x14ac:dyDescent="0.3">
      <c r="A5" s="12" t="s">
        <v>55</v>
      </c>
      <c r="B5" s="15"/>
    </row>
    <row r="6" spans="1:15" x14ac:dyDescent="0.3">
      <c r="A6" s="16" t="str">
        <f>HYPERLINK("#'Table of contents'!A68",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62</v>
      </c>
      <c r="C9" s="1">
        <v>1501</v>
      </c>
      <c r="D9" s="1">
        <v>1549</v>
      </c>
      <c r="E9" s="1">
        <v>1567</v>
      </c>
      <c r="F9" s="1">
        <v>1624</v>
      </c>
      <c r="G9" s="1">
        <v>1582</v>
      </c>
      <c r="H9" s="1">
        <v>1454</v>
      </c>
      <c r="I9" s="1">
        <v>1514</v>
      </c>
      <c r="J9" s="1">
        <v>1587</v>
      </c>
      <c r="K9" s="1">
        <v>1597</v>
      </c>
      <c r="L9" s="1">
        <v>1696</v>
      </c>
      <c r="M9" s="1">
        <v>1829</v>
      </c>
      <c r="N9" s="1">
        <v>2087</v>
      </c>
      <c r="O9" s="1">
        <v>2272</v>
      </c>
    </row>
    <row r="10" spans="1:15" x14ac:dyDescent="0.3">
      <c r="A10" s="7" t="s">
        <v>198</v>
      </c>
      <c r="B10" s="7" t="s">
        <v>63</v>
      </c>
      <c r="C10" s="1">
        <v>2799</v>
      </c>
      <c r="D10" s="1">
        <v>2907</v>
      </c>
      <c r="E10" s="1">
        <v>3005</v>
      </c>
      <c r="F10" s="1">
        <v>3005</v>
      </c>
      <c r="G10" s="1">
        <v>3167</v>
      </c>
      <c r="H10" s="1">
        <v>3143</v>
      </c>
      <c r="I10" s="1">
        <v>3208</v>
      </c>
      <c r="J10" s="1">
        <v>3227</v>
      </c>
      <c r="K10" s="1">
        <v>3458</v>
      </c>
      <c r="L10" s="1">
        <v>3725</v>
      </c>
      <c r="M10" s="1">
        <v>3995</v>
      </c>
      <c r="N10" s="1">
        <v>4197</v>
      </c>
      <c r="O10" s="1">
        <v>4793</v>
      </c>
    </row>
    <row r="11" spans="1:15" x14ac:dyDescent="0.3">
      <c r="A11" s="7" t="s">
        <v>198</v>
      </c>
      <c r="B11" s="7" t="s">
        <v>64</v>
      </c>
      <c r="C11" s="1">
        <v>2059</v>
      </c>
      <c r="D11" s="1">
        <v>2179</v>
      </c>
      <c r="E11" s="1">
        <v>2300</v>
      </c>
      <c r="F11" s="1">
        <v>2379</v>
      </c>
      <c r="G11" s="1">
        <v>2454</v>
      </c>
      <c r="H11" s="1">
        <v>2506</v>
      </c>
      <c r="I11" s="1">
        <v>2658</v>
      </c>
      <c r="J11" s="1">
        <v>2713</v>
      </c>
      <c r="K11" s="1">
        <v>2811</v>
      </c>
      <c r="L11" s="1">
        <v>3024</v>
      </c>
      <c r="M11" s="1">
        <v>3297</v>
      </c>
      <c r="N11" s="1">
        <v>3481</v>
      </c>
      <c r="O11" s="1">
        <v>3749</v>
      </c>
    </row>
    <row r="12" spans="1:15" x14ac:dyDescent="0.3">
      <c r="A12" s="7" t="s">
        <v>198</v>
      </c>
      <c r="B12" s="7" t="s">
        <v>65</v>
      </c>
      <c r="C12" s="1">
        <v>1194</v>
      </c>
      <c r="D12" s="1">
        <v>1266</v>
      </c>
      <c r="E12" s="1">
        <v>1342</v>
      </c>
      <c r="F12" s="1">
        <v>1377</v>
      </c>
      <c r="G12" s="1">
        <v>1447</v>
      </c>
      <c r="H12" s="1">
        <v>1551</v>
      </c>
      <c r="I12" s="1">
        <v>1592</v>
      </c>
      <c r="J12" s="1">
        <v>1629</v>
      </c>
      <c r="K12" s="1">
        <v>1699</v>
      </c>
      <c r="L12" s="1">
        <v>1823</v>
      </c>
      <c r="M12" s="1">
        <v>2019</v>
      </c>
      <c r="N12" s="1">
        <v>2122</v>
      </c>
      <c r="O12" s="1">
        <v>2316</v>
      </c>
    </row>
    <row r="13" spans="1:15" x14ac:dyDescent="0.3">
      <c r="A13" s="7" t="s">
        <v>198</v>
      </c>
      <c r="B13" s="7" t="s">
        <v>66</v>
      </c>
      <c r="C13" s="1">
        <v>384</v>
      </c>
      <c r="D13" s="1">
        <v>416</v>
      </c>
      <c r="E13" s="1">
        <v>416</v>
      </c>
      <c r="F13" s="1">
        <v>408</v>
      </c>
      <c r="G13" s="1">
        <v>460</v>
      </c>
      <c r="H13" s="1">
        <v>474</v>
      </c>
      <c r="I13" s="1">
        <v>522</v>
      </c>
      <c r="J13" s="1">
        <v>562</v>
      </c>
      <c r="K13" s="1">
        <v>504</v>
      </c>
      <c r="L13" s="1">
        <v>584</v>
      </c>
      <c r="M13" s="1">
        <v>685</v>
      </c>
      <c r="N13" s="1">
        <v>757</v>
      </c>
      <c r="O13" s="1">
        <v>873</v>
      </c>
    </row>
    <row r="14" spans="1:15" x14ac:dyDescent="0.3">
      <c r="A14" s="7" t="s">
        <v>198</v>
      </c>
      <c r="B14" s="7" t="s">
        <v>67</v>
      </c>
      <c r="C14" s="1">
        <v>96</v>
      </c>
      <c r="D14" s="1">
        <v>106</v>
      </c>
      <c r="E14" s="1">
        <v>124</v>
      </c>
      <c r="F14" s="1">
        <v>128</v>
      </c>
      <c r="G14" s="1">
        <v>128</v>
      </c>
      <c r="H14" s="1">
        <v>142</v>
      </c>
      <c r="I14" s="1">
        <v>154</v>
      </c>
      <c r="J14" s="1">
        <v>155</v>
      </c>
      <c r="K14" s="1">
        <v>125</v>
      </c>
      <c r="L14" s="1">
        <v>141</v>
      </c>
      <c r="M14" s="1">
        <v>167</v>
      </c>
      <c r="N14" s="1">
        <v>188</v>
      </c>
      <c r="O14" s="1">
        <v>221</v>
      </c>
    </row>
    <row r="15" spans="1:15" x14ac:dyDescent="0.3">
      <c r="A15" s="7" t="s">
        <v>198</v>
      </c>
      <c r="B15" s="7" t="s">
        <v>68</v>
      </c>
      <c r="C15" s="1">
        <v>1066</v>
      </c>
      <c r="D15" s="1">
        <v>1128</v>
      </c>
      <c r="E15" s="1">
        <v>1155</v>
      </c>
      <c r="F15" s="1">
        <v>1186</v>
      </c>
      <c r="G15" s="1">
        <v>1245</v>
      </c>
      <c r="H15" s="1">
        <v>1207</v>
      </c>
      <c r="I15" s="1">
        <v>1343</v>
      </c>
      <c r="J15" s="1">
        <v>1429</v>
      </c>
      <c r="K15" s="1">
        <v>1429</v>
      </c>
      <c r="L15" s="1">
        <v>1491</v>
      </c>
      <c r="M15" s="1">
        <v>1565</v>
      </c>
      <c r="N15" s="1">
        <v>1691</v>
      </c>
      <c r="O15" s="1">
        <v>1745</v>
      </c>
    </row>
    <row r="16" spans="1:15" x14ac:dyDescent="0.3">
      <c r="A16" s="7" t="s">
        <v>198</v>
      </c>
      <c r="B16" s="7" t="s">
        <v>69</v>
      </c>
      <c r="C16" s="1">
        <v>2798</v>
      </c>
      <c r="D16" s="1">
        <v>2805</v>
      </c>
      <c r="E16" s="1">
        <v>2761</v>
      </c>
      <c r="F16" s="1">
        <v>2684</v>
      </c>
      <c r="G16" s="1">
        <v>2671</v>
      </c>
      <c r="H16" s="1">
        <v>2694</v>
      </c>
      <c r="I16" s="1">
        <v>2787</v>
      </c>
      <c r="J16" s="1">
        <v>2896</v>
      </c>
      <c r="K16" s="1">
        <v>3071</v>
      </c>
      <c r="L16" s="1">
        <v>3295</v>
      </c>
      <c r="M16" s="1">
        <v>3586</v>
      </c>
      <c r="N16" s="1">
        <v>3892</v>
      </c>
      <c r="O16" s="1">
        <v>4275</v>
      </c>
    </row>
    <row r="17" spans="1:15" x14ac:dyDescent="0.3">
      <c r="A17" s="7" t="s">
        <v>198</v>
      </c>
      <c r="B17" s="7" t="s">
        <v>70</v>
      </c>
      <c r="C17" s="1">
        <v>2825</v>
      </c>
      <c r="D17" s="1">
        <v>2919</v>
      </c>
      <c r="E17" s="1">
        <v>2972</v>
      </c>
      <c r="F17" s="1">
        <v>2959</v>
      </c>
      <c r="G17" s="1">
        <v>3086</v>
      </c>
      <c r="H17" s="1">
        <v>3177</v>
      </c>
      <c r="I17" s="1">
        <v>3253</v>
      </c>
      <c r="J17" s="1">
        <v>3269</v>
      </c>
      <c r="K17" s="1">
        <v>3161</v>
      </c>
      <c r="L17" s="1">
        <v>3251</v>
      </c>
      <c r="M17" s="1">
        <v>3409</v>
      </c>
      <c r="N17" s="1">
        <v>3409</v>
      </c>
      <c r="O17" s="1">
        <v>3486</v>
      </c>
    </row>
    <row r="18" spans="1:15" x14ac:dyDescent="0.3">
      <c r="A18" s="7" t="s">
        <v>198</v>
      </c>
      <c r="B18" s="7" t="s">
        <v>71</v>
      </c>
      <c r="C18" s="1">
        <v>2465</v>
      </c>
      <c r="D18" s="1">
        <v>2469</v>
      </c>
      <c r="E18" s="1">
        <v>2517</v>
      </c>
      <c r="F18" s="1">
        <v>2512</v>
      </c>
      <c r="G18" s="1">
        <v>2509</v>
      </c>
      <c r="H18" s="1">
        <v>2581</v>
      </c>
      <c r="I18" s="1">
        <v>2564</v>
      </c>
      <c r="J18" s="1">
        <v>2577</v>
      </c>
      <c r="K18" s="1">
        <v>2566</v>
      </c>
      <c r="L18" s="1">
        <v>2626</v>
      </c>
      <c r="M18" s="1">
        <v>2754</v>
      </c>
      <c r="N18" s="1">
        <v>2857</v>
      </c>
      <c r="O18" s="1">
        <v>3022</v>
      </c>
    </row>
    <row r="19" spans="1:15" x14ac:dyDescent="0.3">
      <c r="A19" s="7" t="s">
        <v>198</v>
      </c>
      <c r="B19" s="7" t="s">
        <v>72</v>
      </c>
      <c r="C19" s="1">
        <v>1375</v>
      </c>
      <c r="D19" s="1">
        <v>1415</v>
      </c>
      <c r="E19" s="1">
        <v>1393</v>
      </c>
      <c r="F19" s="1">
        <v>1373</v>
      </c>
      <c r="G19" s="1">
        <v>1435</v>
      </c>
      <c r="H19" s="1">
        <v>1484</v>
      </c>
      <c r="I19" s="1">
        <v>1507</v>
      </c>
      <c r="J19" s="1">
        <v>1567</v>
      </c>
      <c r="K19" s="1">
        <v>1432</v>
      </c>
      <c r="L19" s="1">
        <v>1568</v>
      </c>
      <c r="M19" s="1">
        <v>1752</v>
      </c>
      <c r="N19" s="1">
        <v>1815</v>
      </c>
      <c r="O19" s="1">
        <v>1958</v>
      </c>
    </row>
    <row r="20" spans="1:15" x14ac:dyDescent="0.3">
      <c r="A20" s="7" t="s">
        <v>198</v>
      </c>
      <c r="B20" s="7" t="s">
        <v>73</v>
      </c>
      <c r="C20" s="1">
        <v>434</v>
      </c>
      <c r="D20" s="1">
        <v>454</v>
      </c>
      <c r="E20" s="1">
        <v>479</v>
      </c>
      <c r="F20" s="1">
        <v>471</v>
      </c>
      <c r="G20" s="1">
        <v>508</v>
      </c>
      <c r="H20" s="1">
        <v>574</v>
      </c>
      <c r="I20" s="1">
        <v>624</v>
      </c>
      <c r="J20" s="1">
        <v>695</v>
      </c>
      <c r="K20" s="1">
        <v>487</v>
      </c>
      <c r="L20" s="1">
        <v>557</v>
      </c>
      <c r="M20" s="1">
        <v>714</v>
      </c>
      <c r="N20" s="1">
        <v>752</v>
      </c>
      <c r="O20" s="1">
        <v>904</v>
      </c>
    </row>
    <row r="21" spans="1:15" x14ac:dyDescent="0.3">
      <c r="A21" s="7" t="s">
        <v>199</v>
      </c>
      <c r="B21" s="7" t="s">
        <v>62</v>
      </c>
      <c r="C21" s="1">
        <v>3699</v>
      </c>
      <c r="D21" s="1">
        <v>3808</v>
      </c>
      <c r="E21" s="1">
        <v>3940</v>
      </c>
      <c r="F21" s="1">
        <v>3935</v>
      </c>
      <c r="G21" s="1">
        <v>3977</v>
      </c>
      <c r="H21" s="1">
        <v>4002</v>
      </c>
      <c r="I21" s="1">
        <v>3962</v>
      </c>
      <c r="J21" s="1">
        <v>3994</v>
      </c>
      <c r="K21" s="1">
        <v>4066</v>
      </c>
      <c r="L21" s="1">
        <v>4233</v>
      </c>
      <c r="M21" s="1">
        <v>4545</v>
      </c>
      <c r="N21" s="1">
        <v>4818</v>
      </c>
      <c r="O21" s="1">
        <v>4949</v>
      </c>
    </row>
    <row r="22" spans="1:15" x14ac:dyDescent="0.3">
      <c r="A22" s="7" t="s">
        <v>199</v>
      </c>
      <c r="B22" s="7" t="s">
        <v>63</v>
      </c>
      <c r="C22" s="1">
        <v>7834</v>
      </c>
      <c r="D22" s="1">
        <v>8333</v>
      </c>
      <c r="E22" s="1">
        <v>8781</v>
      </c>
      <c r="F22" s="1">
        <v>9270</v>
      </c>
      <c r="G22" s="1">
        <v>9686</v>
      </c>
      <c r="H22" s="1">
        <v>9994</v>
      </c>
      <c r="I22" s="1">
        <v>10436</v>
      </c>
      <c r="J22" s="1">
        <v>10745</v>
      </c>
      <c r="K22" s="1">
        <v>10846</v>
      </c>
      <c r="L22" s="1">
        <v>11121</v>
      </c>
      <c r="M22" s="1">
        <v>11512</v>
      </c>
      <c r="N22" s="1">
        <v>12115</v>
      </c>
      <c r="O22" s="1">
        <v>12061</v>
      </c>
    </row>
    <row r="23" spans="1:15" x14ac:dyDescent="0.3">
      <c r="A23" s="7" t="s">
        <v>199</v>
      </c>
      <c r="B23" s="7" t="s">
        <v>64</v>
      </c>
      <c r="C23" s="1">
        <v>4405</v>
      </c>
      <c r="D23" s="1">
        <v>4623</v>
      </c>
      <c r="E23" s="1">
        <v>4845</v>
      </c>
      <c r="F23" s="1">
        <v>5073</v>
      </c>
      <c r="G23" s="1">
        <v>5418</v>
      </c>
      <c r="H23" s="1">
        <v>5709</v>
      </c>
      <c r="I23" s="1">
        <v>6005</v>
      </c>
      <c r="J23" s="1">
        <v>6323</v>
      </c>
      <c r="K23" s="1">
        <v>6410</v>
      </c>
      <c r="L23" s="1">
        <v>6765</v>
      </c>
      <c r="M23" s="1">
        <v>7285</v>
      </c>
      <c r="N23" s="1">
        <v>7820</v>
      </c>
      <c r="O23" s="1">
        <v>8192</v>
      </c>
    </row>
    <row r="24" spans="1:15" x14ac:dyDescent="0.3">
      <c r="A24" s="7" t="s">
        <v>199</v>
      </c>
      <c r="B24" s="7" t="s">
        <v>65</v>
      </c>
      <c r="C24" s="1">
        <v>2297</v>
      </c>
      <c r="D24" s="1">
        <v>2503</v>
      </c>
      <c r="E24" s="1">
        <v>2676</v>
      </c>
      <c r="F24" s="1">
        <v>2837</v>
      </c>
      <c r="G24" s="1">
        <v>3015</v>
      </c>
      <c r="H24" s="1">
        <v>3171</v>
      </c>
      <c r="I24" s="1">
        <v>3368</v>
      </c>
      <c r="J24" s="1">
        <v>3554</v>
      </c>
      <c r="K24" s="1">
        <v>3598</v>
      </c>
      <c r="L24" s="1">
        <v>3798</v>
      </c>
      <c r="M24" s="1">
        <v>4088</v>
      </c>
      <c r="N24" s="1">
        <v>4316</v>
      </c>
      <c r="O24" s="1">
        <v>4492</v>
      </c>
    </row>
    <row r="25" spans="1:15" x14ac:dyDescent="0.3">
      <c r="A25" s="7" t="s">
        <v>199</v>
      </c>
      <c r="B25" s="7" t="s">
        <v>66</v>
      </c>
      <c r="C25" s="1">
        <v>1154</v>
      </c>
      <c r="D25" s="1">
        <v>1175</v>
      </c>
      <c r="E25" s="1">
        <v>1201</v>
      </c>
      <c r="F25" s="1">
        <v>1262</v>
      </c>
      <c r="G25" s="1">
        <v>1287</v>
      </c>
      <c r="H25" s="1">
        <v>1358</v>
      </c>
      <c r="I25" s="1">
        <v>1412</v>
      </c>
      <c r="J25" s="1">
        <v>1488</v>
      </c>
      <c r="K25" s="1">
        <v>1395</v>
      </c>
      <c r="L25" s="1">
        <v>1499</v>
      </c>
      <c r="M25" s="1">
        <v>1694</v>
      </c>
      <c r="N25" s="1">
        <v>1844</v>
      </c>
      <c r="O25" s="1">
        <v>2042</v>
      </c>
    </row>
    <row r="26" spans="1:15" x14ac:dyDescent="0.3">
      <c r="A26" s="7" t="s">
        <v>199</v>
      </c>
      <c r="B26" s="7" t="s">
        <v>67</v>
      </c>
      <c r="C26" s="1">
        <v>363</v>
      </c>
      <c r="D26" s="1">
        <v>368</v>
      </c>
      <c r="E26" s="1">
        <v>402</v>
      </c>
      <c r="F26" s="1">
        <v>431</v>
      </c>
      <c r="G26" s="1">
        <v>458</v>
      </c>
      <c r="H26" s="1">
        <v>481</v>
      </c>
      <c r="I26" s="1">
        <v>550</v>
      </c>
      <c r="J26" s="1">
        <v>584</v>
      </c>
      <c r="K26" s="1">
        <v>446</v>
      </c>
      <c r="L26" s="1">
        <v>517</v>
      </c>
      <c r="M26" s="1">
        <v>649</v>
      </c>
      <c r="N26" s="1">
        <v>669</v>
      </c>
      <c r="O26" s="1">
        <v>809</v>
      </c>
    </row>
    <row r="27" spans="1:15" x14ac:dyDescent="0.3">
      <c r="A27" s="7" t="s">
        <v>199</v>
      </c>
      <c r="B27" s="7" t="s">
        <v>68</v>
      </c>
      <c r="C27" s="1">
        <v>2061</v>
      </c>
      <c r="D27" s="1">
        <v>2274</v>
      </c>
      <c r="E27" s="1">
        <v>2380</v>
      </c>
      <c r="F27" s="1">
        <v>2599</v>
      </c>
      <c r="G27" s="1">
        <v>2559</v>
      </c>
      <c r="H27" s="1">
        <v>2667</v>
      </c>
      <c r="I27" s="1">
        <v>2697</v>
      </c>
      <c r="J27" s="1">
        <v>2810</v>
      </c>
      <c r="K27" s="1">
        <v>2934</v>
      </c>
      <c r="L27" s="1">
        <v>3107</v>
      </c>
      <c r="M27" s="1">
        <v>3179</v>
      </c>
      <c r="N27" s="1">
        <v>3201</v>
      </c>
      <c r="O27" s="1">
        <v>3058</v>
      </c>
    </row>
    <row r="28" spans="1:15" x14ac:dyDescent="0.3">
      <c r="A28" s="7" t="s">
        <v>199</v>
      </c>
      <c r="B28" s="7" t="s">
        <v>69</v>
      </c>
      <c r="C28" s="1">
        <v>6701</v>
      </c>
      <c r="D28" s="1">
        <v>6712</v>
      </c>
      <c r="E28" s="1">
        <v>6693</v>
      </c>
      <c r="F28" s="1">
        <v>6658</v>
      </c>
      <c r="G28" s="1">
        <v>6767</v>
      </c>
      <c r="H28" s="1">
        <v>6862</v>
      </c>
      <c r="I28" s="1">
        <v>7152</v>
      </c>
      <c r="J28" s="1">
        <v>7326</v>
      </c>
      <c r="K28" s="1">
        <v>7293</v>
      </c>
      <c r="L28" s="1">
        <v>7689</v>
      </c>
      <c r="M28" s="1">
        <v>8304</v>
      </c>
      <c r="N28" s="1">
        <v>8998</v>
      </c>
      <c r="O28" s="1">
        <v>9098</v>
      </c>
    </row>
    <row r="29" spans="1:15" x14ac:dyDescent="0.3">
      <c r="A29" s="7" t="s">
        <v>199</v>
      </c>
      <c r="B29" s="7" t="s">
        <v>70</v>
      </c>
      <c r="C29" s="1">
        <v>5212</v>
      </c>
      <c r="D29" s="1">
        <v>5414</v>
      </c>
      <c r="E29" s="1">
        <v>5555</v>
      </c>
      <c r="F29" s="1">
        <v>5724</v>
      </c>
      <c r="G29" s="1">
        <v>5873</v>
      </c>
      <c r="H29" s="1">
        <v>5954</v>
      </c>
      <c r="I29" s="1">
        <v>6147</v>
      </c>
      <c r="J29" s="1">
        <v>6323</v>
      </c>
      <c r="K29" s="1">
        <v>6058</v>
      </c>
      <c r="L29" s="1">
        <v>6171</v>
      </c>
      <c r="M29" s="1">
        <v>6414</v>
      </c>
      <c r="N29" s="1">
        <v>6529</v>
      </c>
      <c r="O29" s="1">
        <v>6528</v>
      </c>
    </row>
    <row r="30" spans="1:15" x14ac:dyDescent="0.3">
      <c r="A30" s="7" t="s">
        <v>199</v>
      </c>
      <c r="B30" s="7" t="s">
        <v>71</v>
      </c>
      <c r="C30" s="1">
        <v>3731</v>
      </c>
      <c r="D30" s="1">
        <v>3870</v>
      </c>
      <c r="E30" s="1">
        <v>4039</v>
      </c>
      <c r="F30" s="1">
        <v>4170</v>
      </c>
      <c r="G30" s="1">
        <v>4309</v>
      </c>
      <c r="H30" s="1">
        <v>4443</v>
      </c>
      <c r="I30" s="1">
        <v>4487</v>
      </c>
      <c r="J30" s="1">
        <v>4560</v>
      </c>
      <c r="K30" s="1">
        <v>4411</v>
      </c>
      <c r="L30" s="1">
        <v>4497</v>
      </c>
      <c r="M30" s="1">
        <v>4756</v>
      </c>
      <c r="N30" s="1">
        <v>4909</v>
      </c>
      <c r="O30" s="1">
        <v>5009</v>
      </c>
    </row>
    <row r="31" spans="1:15" x14ac:dyDescent="0.3">
      <c r="A31" s="7" t="s">
        <v>199</v>
      </c>
      <c r="B31" s="7" t="s">
        <v>72</v>
      </c>
      <c r="C31" s="1">
        <v>2622</v>
      </c>
      <c r="D31" s="1">
        <v>2666</v>
      </c>
      <c r="E31" s="1">
        <v>2643</v>
      </c>
      <c r="F31" s="1">
        <v>2669</v>
      </c>
      <c r="G31" s="1">
        <v>2717</v>
      </c>
      <c r="H31" s="1">
        <v>2719</v>
      </c>
      <c r="I31" s="1">
        <v>2785</v>
      </c>
      <c r="J31" s="1">
        <v>2825</v>
      </c>
      <c r="K31" s="1">
        <v>2593</v>
      </c>
      <c r="L31" s="1">
        <v>2689</v>
      </c>
      <c r="M31" s="1">
        <v>2948</v>
      </c>
      <c r="N31" s="1">
        <v>3094</v>
      </c>
      <c r="O31" s="1">
        <v>3259</v>
      </c>
    </row>
    <row r="32" spans="1:15" x14ac:dyDescent="0.3">
      <c r="A32" s="7" t="s">
        <v>199</v>
      </c>
      <c r="B32" s="7" t="s">
        <v>73</v>
      </c>
      <c r="C32" s="1">
        <v>1170</v>
      </c>
      <c r="D32" s="1">
        <v>1192</v>
      </c>
      <c r="E32" s="1">
        <v>1246</v>
      </c>
      <c r="F32" s="1">
        <v>1315</v>
      </c>
      <c r="G32" s="1">
        <v>1381</v>
      </c>
      <c r="H32" s="1">
        <v>1477</v>
      </c>
      <c r="I32" s="1">
        <v>1633</v>
      </c>
      <c r="J32" s="1">
        <v>1701</v>
      </c>
      <c r="K32" s="1">
        <v>1328</v>
      </c>
      <c r="L32" s="1">
        <v>1445</v>
      </c>
      <c r="M32" s="1">
        <v>1706</v>
      </c>
      <c r="N32" s="1">
        <v>1801</v>
      </c>
      <c r="O32" s="1">
        <v>1987</v>
      </c>
    </row>
    <row r="33" spans="1:15" x14ac:dyDescent="0.3">
      <c r="A33" s="7" t="s">
        <v>200</v>
      </c>
      <c r="B33" s="7" t="s">
        <v>62</v>
      </c>
      <c r="C33" s="1">
        <v>2861</v>
      </c>
      <c r="D33" s="1">
        <v>2925</v>
      </c>
      <c r="E33" s="1">
        <v>2957</v>
      </c>
      <c r="F33" s="1">
        <v>2927</v>
      </c>
      <c r="G33" s="1">
        <v>2762</v>
      </c>
      <c r="H33" s="1">
        <v>2656</v>
      </c>
      <c r="I33" s="1">
        <v>2707</v>
      </c>
      <c r="J33" s="1">
        <v>2812</v>
      </c>
      <c r="K33" s="1">
        <v>2835</v>
      </c>
      <c r="L33" s="1">
        <v>2894</v>
      </c>
      <c r="M33" s="1">
        <v>3209</v>
      </c>
      <c r="N33" s="1">
        <v>3631</v>
      </c>
      <c r="O33" s="1">
        <v>4300</v>
      </c>
    </row>
    <row r="34" spans="1:15" x14ac:dyDescent="0.3">
      <c r="A34" s="7" t="s">
        <v>200</v>
      </c>
      <c r="B34" s="7" t="s">
        <v>63</v>
      </c>
      <c r="C34" s="1">
        <v>4602</v>
      </c>
      <c r="D34" s="1">
        <v>4753</v>
      </c>
      <c r="E34" s="1">
        <v>4927</v>
      </c>
      <c r="F34" s="1">
        <v>5303</v>
      </c>
      <c r="G34" s="1">
        <v>5308</v>
      </c>
      <c r="H34" s="1">
        <v>5315</v>
      </c>
      <c r="I34" s="1">
        <v>5558</v>
      </c>
      <c r="J34" s="1">
        <v>5924</v>
      </c>
      <c r="K34" s="1">
        <v>6065</v>
      </c>
      <c r="L34" s="1">
        <v>6353</v>
      </c>
      <c r="M34" s="1">
        <v>6585</v>
      </c>
      <c r="N34" s="1">
        <v>7133</v>
      </c>
      <c r="O34" s="1">
        <v>8372</v>
      </c>
    </row>
    <row r="35" spans="1:15" x14ac:dyDescent="0.3">
      <c r="A35" s="7" t="s">
        <v>200</v>
      </c>
      <c r="B35" s="7" t="s">
        <v>64</v>
      </c>
      <c r="C35" s="1">
        <v>3137</v>
      </c>
      <c r="D35" s="1">
        <v>3238</v>
      </c>
      <c r="E35" s="1">
        <v>3372</v>
      </c>
      <c r="F35" s="1">
        <v>3560</v>
      </c>
      <c r="G35" s="1">
        <v>3738</v>
      </c>
      <c r="H35" s="1">
        <v>3928</v>
      </c>
      <c r="I35" s="1">
        <v>4175</v>
      </c>
      <c r="J35" s="1">
        <v>4524</v>
      </c>
      <c r="K35" s="1">
        <v>4554</v>
      </c>
      <c r="L35" s="1">
        <v>4842</v>
      </c>
      <c r="M35" s="1">
        <v>5021</v>
      </c>
      <c r="N35" s="1">
        <v>5352</v>
      </c>
      <c r="O35" s="1">
        <v>5880</v>
      </c>
    </row>
    <row r="36" spans="1:15" x14ac:dyDescent="0.3">
      <c r="A36" s="7" t="s">
        <v>200</v>
      </c>
      <c r="B36" s="7" t="s">
        <v>65</v>
      </c>
      <c r="C36" s="1">
        <v>1684</v>
      </c>
      <c r="D36" s="1">
        <v>1788</v>
      </c>
      <c r="E36" s="1">
        <v>1944</v>
      </c>
      <c r="F36" s="1">
        <v>2090</v>
      </c>
      <c r="G36" s="1">
        <v>2241</v>
      </c>
      <c r="H36" s="1">
        <v>2376</v>
      </c>
      <c r="I36" s="1">
        <v>2489</v>
      </c>
      <c r="J36" s="1">
        <v>2650</v>
      </c>
      <c r="K36" s="1">
        <v>2576</v>
      </c>
      <c r="L36" s="1">
        <v>2721</v>
      </c>
      <c r="M36" s="1">
        <v>2895</v>
      </c>
      <c r="N36" s="1">
        <v>3056</v>
      </c>
      <c r="O36" s="1">
        <v>3262</v>
      </c>
    </row>
    <row r="37" spans="1:15" x14ac:dyDescent="0.3">
      <c r="A37" s="7" t="s">
        <v>200</v>
      </c>
      <c r="B37" s="7" t="s">
        <v>66</v>
      </c>
      <c r="C37" s="1">
        <v>498</v>
      </c>
      <c r="D37" s="1">
        <v>536</v>
      </c>
      <c r="E37" s="1">
        <v>548</v>
      </c>
      <c r="F37" s="1">
        <v>622</v>
      </c>
      <c r="G37" s="1">
        <v>644</v>
      </c>
      <c r="H37" s="1">
        <v>675</v>
      </c>
      <c r="I37" s="1">
        <v>728</v>
      </c>
      <c r="J37" s="1">
        <v>787</v>
      </c>
      <c r="K37" s="1">
        <v>684</v>
      </c>
      <c r="L37" s="1">
        <v>795</v>
      </c>
      <c r="M37" s="1">
        <v>938</v>
      </c>
      <c r="N37" s="1">
        <v>1036</v>
      </c>
      <c r="O37" s="1">
        <v>1209</v>
      </c>
    </row>
    <row r="38" spans="1:15" x14ac:dyDescent="0.3">
      <c r="A38" s="7" t="s">
        <v>200</v>
      </c>
      <c r="B38" s="7" t="s">
        <v>67</v>
      </c>
      <c r="C38" s="1">
        <v>133</v>
      </c>
      <c r="D38" s="1">
        <v>139</v>
      </c>
      <c r="E38" s="1">
        <v>137</v>
      </c>
      <c r="F38" s="1">
        <v>151</v>
      </c>
      <c r="G38" s="1">
        <v>167</v>
      </c>
      <c r="H38" s="1">
        <v>181</v>
      </c>
      <c r="I38" s="1">
        <v>186</v>
      </c>
      <c r="J38" s="1">
        <v>211</v>
      </c>
      <c r="K38" s="1">
        <v>156</v>
      </c>
      <c r="L38" s="1">
        <v>168</v>
      </c>
      <c r="M38" s="1">
        <v>217</v>
      </c>
      <c r="N38" s="1">
        <v>231</v>
      </c>
      <c r="O38" s="1">
        <v>289</v>
      </c>
    </row>
    <row r="39" spans="1:15" x14ac:dyDescent="0.3">
      <c r="A39" s="7" t="s">
        <v>200</v>
      </c>
      <c r="B39" s="7" t="s">
        <v>68</v>
      </c>
      <c r="C39" s="1">
        <v>1993</v>
      </c>
      <c r="D39" s="1">
        <v>2098</v>
      </c>
      <c r="E39" s="1">
        <v>2216</v>
      </c>
      <c r="F39" s="1">
        <v>2307</v>
      </c>
      <c r="G39" s="1">
        <v>2274</v>
      </c>
      <c r="H39" s="1">
        <v>2277</v>
      </c>
      <c r="I39" s="1">
        <v>2371</v>
      </c>
      <c r="J39" s="1">
        <v>2430</v>
      </c>
      <c r="K39" s="1">
        <v>2538</v>
      </c>
      <c r="L39" s="1">
        <v>2515</v>
      </c>
      <c r="M39" s="1">
        <v>2741</v>
      </c>
      <c r="N39" s="1">
        <v>3090</v>
      </c>
      <c r="O39" s="1">
        <v>3294</v>
      </c>
    </row>
    <row r="40" spans="1:15" x14ac:dyDescent="0.3">
      <c r="A40" s="7" t="s">
        <v>200</v>
      </c>
      <c r="B40" s="7" t="s">
        <v>69</v>
      </c>
      <c r="C40" s="1">
        <v>5243</v>
      </c>
      <c r="D40" s="1">
        <v>5181</v>
      </c>
      <c r="E40" s="1">
        <v>5100</v>
      </c>
      <c r="F40" s="1">
        <v>5105</v>
      </c>
      <c r="G40" s="1">
        <v>5026</v>
      </c>
      <c r="H40" s="1">
        <v>4973</v>
      </c>
      <c r="I40" s="1">
        <v>5041</v>
      </c>
      <c r="J40" s="1">
        <v>5427</v>
      </c>
      <c r="K40" s="1">
        <v>5688</v>
      </c>
      <c r="L40" s="1">
        <v>5998</v>
      </c>
      <c r="M40" s="1">
        <v>6564</v>
      </c>
      <c r="N40" s="1">
        <v>7162</v>
      </c>
      <c r="O40" s="1">
        <v>8282</v>
      </c>
    </row>
    <row r="41" spans="1:15" x14ac:dyDescent="0.3">
      <c r="A41" s="7" t="s">
        <v>200</v>
      </c>
      <c r="B41" s="7" t="s">
        <v>70</v>
      </c>
      <c r="C41" s="1">
        <v>4881</v>
      </c>
      <c r="D41" s="1">
        <v>4981</v>
      </c>
      <c r="E41" s="1">
        <v>5171</v>
      </c>
      <c r="F41" s="1">
        <v>5411</v>
      </c>
      <c r="G41" s="1">
        <v>5625</v>
      </c>
      <c r="H41" s="1">
        <v>5807</v>
      </c>
      <c r="I41" s="1">
        <v>6008</v>
      </c>
      <c r="J41" s="1">
        <v>6125</v>
      </c>
      <c r="K41" s="1">
        <v>5952</v>
      </c>
      <c r="L41" s="1">
        <v>6095</v>
      </c>
      <c r="M41" s="1">
        <v>6136</v>
      </c>
      <c r="N41" s="1">
        <v>6258</v>
      </c>
      <c r="O41" s="1">
        <v>6485</v>
      </c>
    </row>
    <row r="42" spans="1:15" x14ac:dyDescent="0.3">
      <c r="A42" s="7" t="s">
        <v>200</v>
      </c>
      <c r="B42" s="7" t="s">
        <v>71</v>
      </c>
      <c r="C42" s="1">
        <v>3973</v>
      </c>
      <c r="D42" s="1">
        <v>4094</v>
      </c>
      <c r="E42" s="1">
        <v>4191</v>
      </c>
      <c r="F42" s="1">
        <v>4342</v>
      </c>
      <c r="G42" s="1">
        <v>4404</v>
      </c>
      <c r="H42" s="1">
        <v>4427</v>
      </c>
      <c r="I42" s="1">
        <v>4522</v>
      </c>
      <c r="J42" s="1">
        <v>4607</v>
      </c>
      <c r="K42" s="1">
        <v>4502</v>
      </c>
      <c r="L42" s="1">
        <v>4555</v>
      </c>
      <c r="M42" s="1">
        <v>4649</v>
      </c>
      <c r="N42" s="1">
        <v>4786</v>
      </c>
      <c r="O42" s="1">
        <v>4993</v>
      </c>
    </row>
    <row r="43" spans="1:15" x14ac:dyDescent="0.3">
      <c r="A43" s="7" t="s">
        <v>200</v>
      </c>
      <c r="B43" s="7" t="s">
        <v>72</v>
      </c>
      <c r="C43" s="1">
        <v>2025</v>
      </c>
      <c r="D43" s="1">
        <v>2062</v>
      </c>
      <c r="E43" s="1">
        <v>2090</v>
      </c>
      <c r="F43" s="1">
        <v>2152</v>
      </c>
      <c r="G43" s="1">
        <v>2185</v>
      </c>
      <c r="H43" s="1">
        <v>2234</v>
      </c>
      <c r="I43" s="1">
        <v>2327</v>
      </c>
      <c r="J43" s="1">
        <v>2442</v>
      </c>
      <c r="K43" s="1">
        <v>2234</v>
      </c>
      <c r="L43" s="1">
        <v>2449</v>
      </c>
      <c r="M43" s="1">
        <v>2737</v>
      </c>
      <c r="N43" s="1">
        <v>2872</v>
      </c>
      <c r="O43" s="1">
        <v>3058</v>
      </c>
    </row>
    <row r="44" spans="1:15" x14ac:dyDescent="0.3">
      <c r="A44" s="7" t="s">
        <v>200</v>
      </c>
      <c r="B44" s="7" t="s">
        <v>73</v>
      </c>
      <c r="C44" s="1">
        <v>612</v>
      </c>
      <c r="D44" s="1">
        <v>627</v>
      </c>
      <c r="E44" s="1">
        <v>644</v>
      </c>
      <c r="F44" s="1">
        <v>710</v>
      </c>
      <c r="G44" s="1">
        <v>778</v>
      </c>
      <c r="H44" s="1">
        <v>812</v>
      </c>
      <c r="I44" s="1">
        <v>876</v>
      </c>
      <c r="J44" s="1">
        <v>948</v>
      </c>
      <c r="K44" s="1">
        <v>724</v>
      </c>
      <c r="L44" s="1">
        <v>801</v>
      </c>
      <c r="M44" s="1">
        <v>927</v>
      </c>
      <c r="N44" s="1">
        <v>988</v>
      </c>
      <c r="O44" s="1">
        <v>1140</v>
      </c>
    </row>
    <row r="45" spans="1:15" x14ac:dyDescent="0.3">
      <c r="A45" s="7" t="s">
        <v>201</v>
      </c>
      <c r="B45" s="7" t="s">
        <v>62</v>
      </c>
      <c r="C45" s="1">
        <v>2400</v>
      </c>
      <c r="D45" s="1">
        <v>2407</v>
      </c>
      <c r="E45" s="1">
        <v>2406</v>
      </c>
      <c r="F45" s="1">
        <v>2419</v>
      </c>
      <c r="G45" s="1">
        <v>2504</v>
      </c>
      <c r="H45" s="1">
        <v>2669</v>
      </c>
      <c r="I45" s="1">
        <v>2772</v>
      </c>
      <c r="J45" s="1">
        <v>2793</v>
      </c>
      <c r="K45" s="1">
        <v>2777</v>
      </c>
      <c r="L45" s="1">
        <v>3028</v>
      </c>
      <c r="M45" s="1">
        <v>3161</v>
      </c>
      <c r="N45" s="1">
        <v>3518</v>
      </c>
      <c r="O45" s="1">
        <v>3250</v>
      </c>
    </row>
    <row r="46" spans="1:15" x14ac:dyDescent="0.3">
      <c r="A46" s="7" t="s">
        <v>201</v>
      </c>
      <c r="B46" s="7" t="s">
        <v>63</v>
      </c>
      <c r="C46" s="1">
        <v>3520</v>
      </c>
      <c r="D46" s="1">
        <v>3605</v>
      </c>
      <c r="E46" s="1">
        <v>3770</v>
      </c>
      <c r="F46" s="1">
        <v>4015</v>
      </c>
      <c r="G46" s="1">
        <v>4502</v>
      </c>
      <c r="H46" s="1">
        <v>5085</v>
      </c>
      <c r="I46" s="1">
        <v>5375</v>
      </c>
      <c r="J46" s="1">
        <v>5659</v>
      </c>
      <c r="K46" s="1">
        <v>5574</v>
      </c>
      <c r="L46" s="1">
        <v>6058</v>
      </c>
      <c r="M46" s="1">
        <v>6885</v>
      </c>
      <c r="N46" s="1">
        <v>7545</v>
      </c>
      <c r="O46" s="1">
        <v>6613</v>
      </c>
    </row>
    <row r="47" spans="1:15" x14ac:dyDescent="0.3">
      <c r="A47" s="7" t="s">
        <v>201</v>
      </c>
      <c r="B47" s="7" t="s">
        <v>64</v>
      </c>
      <c r="C47" s="1">
        <v>2265</v>
      </c>
      <c r="D47" s="1">
        <v>2335</v>
      </c>
      <c r="E47" s="1">
        <v>2417</v>
      </c>
      <c r="F47" s="1">
        <v>2578</v>
      </c>
      <c r="G47" s="1">
        <v>2695</v>
      </c>
      <c r="H47" s="1">
        <v>2915</v>
      </c>
      <c r="I47" s="1">
        <v>3137</v>
      </c>
      <c r="J47" s="1">
        <v>3410</v>
      </c>
      <c r="K47" s="1">
        <v>3565</v>
      </c>
      <c r="L47" s="1">
        <v>3882</v>
      </c>
      <c r="M47" s="1">
        <v>4222</v>
      </c>
      <c r="N47" s="1">
        <v>4500</v>
      </c>
      <c r="O47" s="1">
        <v>4454</v>
      </c>
    </row>
    <row r="48" spans="1:15" x14ac:dyDescent="0.3">
      <c r="A48" s="7" t="s">
        <v>201</v>
      </c>
      <c r="B48" s="7" t="s">
        <v>65</v>
      </c>
      <c r="C48" s="1">
        <v>1252</v>
      </c>
      <c r="D48" s="1">
        <v>1292</v>
      </c>
      <c r="E48" s="1">
        <v>1382</v>
      </c>
      <c r="F48" s="1">
        <v>1472</v>
      </c>
      <c r="G48" s="1">
        <v>1570</v>
      </c>
      <c r="H48" s="1">
        <v>1676</v>
      </c>
      <c r="I48" s="1">
        <v>1750</v>
      </c>
      <c r="J48" s="1">
        <v>1856</v>
      </c>
      <c r="K48" s="1">
        <v>1847</v>
      </c>
      <c r="L48" s="1">
        <v>1970</v>
      </c>
      <c r="M48" s="1">
        <v>2123</v>
      </c>
      <c r="N48" s="1">
        <v>2270</v>
      </c>
      <c r="O48" s="1">
        <v>2423</v>
      </c>
    </row>
    <row r="49" spans="1:15" x14ac:dyDescent="0.3">
      <c r="A49" s="7" t="s">
        <v>201</v>
      </c>
      <c r="B49" s="7" t="s">
        <v>66</v>
      </c>
      <c r="C49" s="1">
        <v>431</v>
      </c>
      <c r="D49" s="1">
        <v>443</v>
      </c>
      <c r="E49" s="1">
        <v>446</v>
      </c>
      <c r="F49" s="1">
        <v>459</v>
      </c>
      <c r="G49" s="1">
        <v>481</v>
      </c>
      <c r="H49" s="1">
        <v>498</v>
      </c>
      <c r="I49" s="1">
        <v>537</v>
      </c>
      <c r="J49" s="1">
        <v>579</v>
      </c>
      <c r="K49" s="1">
        <v>497</v>
      </c>
      <c r="L49" s="1">
        <v>563</v>
      </c>
      <c r="M49" s="1">
        <v>687</v>
      </c>
      <c r="N49" s="1">
        <v>745</v>
      </c>
      <c r="O49" s="1">
        <v>865</v>
      </c>
    </row>
    <row r="50" spans="1:15" x14ac:dyDescent="0.3">
      <c r="A50" s="7" t="s">
        <v>201</v>
      </c>
      <c r="B50" s="7" t="s">
        <v>67</v>
      </c>
      <c r="C50" s="1">
        <v>99</v>
      </c>
      <c r="D50" s="1">
        <v>106</v>
      </c>
      <c r="E50" s="1">
        <v>111</v>
      </c>
      <c r="F50" s="1">
        <v>119</v>
      </c>
      <c r="G50" s="1">
        <v>137</v>
      </c>
      <c r="H50" s="1">
        <v>135</v>
      </c>
      <c r="I50" s="1">
        <v>154</v>
      </c>
      <c r="J50" s="1">
        <v>163</v>
      </c>
      <c r="K50" s="1">
        <v>120</v>
      </c>
      <c r="L50" s="1">
        <v>130</v>
      </c>
      <c r="M50" s="1">
        <v>162</v>
      </c>
      <c r="N50" s="1">
        <v>175</v>
      </c>
      <c r="O50" s="1">
        <v>232</v>
      </c>
    </row>
    <row r="51" spans="1:15" x14ac:dyDescent="0.3">
      <c r="A51" s="7" t="s">
        <v>201</v>
      </c>
      <c r="B51" s="7" t="s">
        <v>68</v>
      </c>
      <c r="C51" s="1">
        <v>1621</v>
      </c>
      <c r="D51" s="1">
        <v>1794</v>
      </c>
      <c r="E51" s="1">
        <v>1926</v>
      </c>
      <c r="F51" s="1">
        <v>2004</v>
      </c>
      <c r="G51" s="1">
        <v>2069</v>
      </c>
      <c r="H51" s="1">
        <v>2226</v>
      </c>
      <c r="I51" s="1">
        <v>2231</v>
      </c>
      <c r="J51" s="1">
        <v>2301</v>
      </c>
      <c r="K51" s="1">
        <v>2307</v>
      </c>
      <c r="L51" s="1">
        <v>2429</v>
      </c>
      <c r="M51" s="1">
        <v>2583</v>
      </c>
      <c r="N51" s="1">
        <v>2627</v>
      </c>
      <c r="O51" s="1">
        <v>2392</v>
      </c>
    </row>
    <row r="52" spans="1:15" x14ac:dyDescent="0.3">
      <c r="A52" s="7" t="s">
        <v>201</v>
      </c>
      <c r="B52" s="7" t="s">
        <v>69</v>
      </c>
      <c r="C52" s="1">
        <v>3900</v>
      </c>
      <c r="D52" s="1">
        <v>3721</v>
      </c>
      <c r="E52" s="1">
        <v>3714</v>
      </c>
      <c r="F52" s="1">
        <v>3775</v>
      </c>
      <c r="G52" s="1">
        <v>3868</v>
      </c>
      <c r="H52" s="1">
        <v>4071</v>
      </c>
      <c r="I52" s="1">
        <v>4299</v>
      </c>
      <c r="J52" s="1">
        <v>4687</v>
      </c>
      <c r="K52" s="1">
        <v>4946</v>
      </c>
      <c r="L52" s="1">
        <v>5565</v>
      </c>
      <c r="M52" s="1">
        <v>6153</v>
      </c>
      <c r="N52" s="1">
        <v>6993</v>
      </c>
      <c r="O52" s="1">
        <v>6362</v>
      </c>
    </row>
    <row r="53" spans="1:15" x14ac:dyDescent="0.3">
      <c r="A53" s="7" t="s">
        <v>201</v>
      </c>
      <c r="B53" s="7" t="s">
        <v>70</v>
      </c>
      <c r="C53" s="1">
        <v>3621</v>
      </c>
      <c r="D53" s="1">
        <v>3679</v>
      </c>
      <c r="E53" s="1">
        <v>3802</v>
      </c>
      <c r="F53" s="1">
        <v>3972</v>
      </c>
      <c r="G53" s="1">
        <v>4158</v>
      </c>
      <c r="H53" s="1">
        <v>4282</v>
      </c>
      <c r="I53" s="1">
        <v>4428</v>
      </c>
      <c r="J53" s="1">
        <v>4524</v>
      </c>
      <c r="K53" s="1">
        <v>4569</v>
      </c>
      <c r="L53" s="1">
        <v>4666</v>
      </c>
      <c r="M53" s="1">
        <v>4800</v>
      </c>
      <c r="N53" s="1">
        <v>4965</v>
      </c>
      <c r="O53" s="1">
        <v>4764</v>
      </c>
    </row>
    <row r="54" spans="1:15" x14ac:dyDescent="0.3">
      <c r="A54" s="7" t="s">
        <v>201</v>
      </c>
      <c r="B54" s="7" t="s">
        <v>71</v>
      </c>
      <c r="C54" s="1">
        <v>2857</v>
      </c>
      <c r="D54" s="1">
        <v>2906</v>
      </c>
      <c r="E54" s="1">
        <v>2999</v>
      </c>
      <c r="F54" s="1">
        <v>3092</v>
      </c>
      <c r="G54" s="1">
        <v>3106</v>
      </c>
      <c r="H54" s="1">
        <v>3221</v>
      </c>
      <c r="I54" s="1">
        <v>3290</v>
      </c>
      <c r="J54" s="1">
        <v>3380</v>
      </c>
      <c r="K54" s="1">
        <v>3307</v>
      </c>
      <c r="L54" s="1">
        <v>3428</v>
      </c>
      <c r="M54" s="1">
        <v>3607</v>
      </c>
      <c r="N54" s="1">
        <v>3693</v>
      </c>
      <c r="O54" s="1">
        <v>3832</v>
      </c>
    </row>
    <row r="55" spans="1:15" x14ac:dyDescent="0.3">
      <c r="A55" s="7" t="s">
        <v>201</v>
      </c>
      <c r="B55" s="7" t="s">
        <v>72</v>
      </c>
      <c r="C55" s="1">
        <v>1573</v>
      </c>
      <c r="D55" s="1">
        <v>1531</v>
      </c>
      <c r="E55" s="1">
        <v>1556</v>
      </c>
      <c r="F55" s="1">
        <v>1595</v>
      </c>
      <c r="G55" s="1">
        <v>1643</v>
      </c>
      <c r="H55" s="1">
        <v>1648</v>
      </c>
      <c r="I55" s="1">
        <v>1736</v>
      </c>
      <c r="J55" s="1">
        <v>1771</v>
      </c>
      <c r="K55" s="1">
        <v>1606</v>
      </c>
      <c r="L55" s="1">
        <v>1720</v>
      </c>
      <c r="M55" s="1">
        <v>1909</v>
      </c>
      <c r="N55" s="1">
        <v>2040</v>
      </c>
      <c r="O55" s="1">
        <v>2170</v>
      </c>
    </row>
    <row r="56" spans="1:15" x14ac:dyDescent="0.3">
      <c r="A56" s="7" t="s">
        <v>201</v>
      </c>
      <c r="B56" s="7" t="s">
        <v>73</v>
      </c>
      <c r="C56" s="1">
        <v>508</v>
      </c>
      <c r="D56" s="1">
        <v>511</v>
      </c>
      <c r="E56" s="1">
        <v>531</v>
      </c>
      <c r="F56" s="1">
        <v>557</v>
      </c>
      <c r="G56" s="1">
        <v>577</v>
      </c>
      <c r="H56" s="1">
        <v>654</v>
      </c>
      <c r="I56" s="1">
        <v>690</v>
      </c>
      <c r="J56" s="1">
        <v>745</v>
      </c>
      <c r="K56" s="1">
        <v>528</v>
      </c>
      <c r="L56" s="1">
        <v>569</v>
      </c>
      <c r="M56" s="1">
        <v>713</v>
      </c>
      <c r="N56" s="1">
        <v>740</v>
      </c>
      <c r="O56" s="1">
        <v>846</v>
      </c>
    </row>
    <row r="57" spans="1:15" x14ac:dyDescent="0.3">
      <c r="A57" s="7" t="s">
        <v>202</v>
      </c>
      <c r="B57" s="7" t="s">
        <v>62</v>
      </c>
      <c r="C57" s="1">
        <v>2590</v>
      </c>
      <c r="D57" s="1">
        <v>2598</v>
      </c>
      <c r="E57" s="1">
        <v>2584</v>
      </c>
      <c r="F57" s="1">
        <v>2530</v>
      </c>
      <c r="G57" s="1">
        <v>2505</v>
      </c>
      <c r="H57" s="1">
        <v>2463</v>
      </c>
      <c r="I57" s="1">
        <v>2419</v>
      </c>
      <c r="J57" s="1">
        <v>2400</v>
      </c>
      <c r="K57" s="1">
        <v>2463</v>
      </c>
      <c r="L57" s="1">
        <v>2518</v>
      </c>
      <c r="M57" s="1">
        <v>2670</v>
      </c>
      <c r="N57" s="1">
        <v>3014</v>
      </c>
      <c r="O57" s="1">
        <v>3313</v>
      </c>
    </row>
    <row r="58" spans="1:15" x14ac:dyDescent="0.3">
      <c r="A58" s="7" t="s">
        <v>202</v>
      </c>
      <c r="B58" s="7" t="s">
        <v>63</v>
      </c>
      <c r="C58" s="1">
        <v>4464</v>
      </c>
      <c r="D58" s="1">
        <v>4605</v>
      </c>
      <c r="E58" s="1">
        <v>4797</v>
      </c>
      <c r="F58" s="1">
        <v>4964</v>
      </c>
      <c r="G58" s="1">
        <v>5160</v>
      </c>
      <c r="H58" s="1">
        <v>5325</v>
      </c>
      <c r="I58" s="1">
        <v>5462</v>
      </c>
      <c r="J58" s="1">
        <v>5658</v>
      </c>
      <c r="K58" s="1">
        <v>5922</v>
      </c>
      <c r="L58" s="1">
        <v>6175</v>
      </c>
      <c r="M58" s="1">
        <v>6414</v>
      </c>
      <c r="N58" s="1">
        <v>6738</v>
      </c>
      <c r="O58" s="1">
        <v>7190</v>
      </c>
    </row>
    <row r="59" spans="1:15" x14ac:dyDescent="0.3">
      <c r="A59" s="7" t="s">
        <v>202</v>
      </c>
      <c r="B59" s="7" t="s">
        <v>64</v>
      </c>
      <c r="C59" s="1">
        <v>3277</v>
      </c>
      <c r="D59" s="1">
        <v>3430</v>
      </c>
      <c r="E59" s="1">
        <v>3606</v>
      </c>
      <c r="F59" s="1">
        <v>3692</v>
      </c>
      <c r="G59" s="1">
        <v>3885</v>
      </c>
      <c r="H59" s="1">
        <v>4086</v>
      </c>
      <c r="I59" s="1">
        <v>4310</v>
      </c>
      <c r="J59" s="1">
        <v>4521</v>
      </c>
      <c r="K59" s="1">
        <v>4708</v>
      </c>
      <c r="L59" s="1">
        <v>4930</v>
      </c>
      <c r="M59" s="1">
        <v>5219</v>
      </c>
      <c r="N59" s="1">
        <v>5551</v>
      </c>
      <c r="O59" s="1">
        <v>5930</v>
      </c>
    </row>
    <row r="60" spans="1:15" x14ac:dyDescent="0.3">
      <c r="A60" s="7" t="s">
        <v>202</v>
      </c>
      <c r="B60" s="7" t="s">
        <v>65</v>
      </c>
      <c r="C60" s="1">
        <v>2010</v>
      </c>
      <c r="D60" s="1">
        <v>2121</v>
      </c>
      <c r="E60" s="1">
        <v>2236</v>
      </c>
      <c r="F60" s="1">
        <v>2363</v>
      </c>
      <c r="G60" s="1">
        <v>2472</v>
      </c>
      <c r="H60" s="1">
        <v>2590</v>
      </c>
      <c r="I60" s="1">
        <v>2681</v>
      </c>
      <c r="J60" s="1">
        <v>2780</v>
      </c>
      <c r="K60" s="1">
        <v>2805</v>
      </c>
      <c r="L60" s="1">
        <v>2927</v>
      </c>
      <c r="M60" s="1">
        <v>3182</v>
      </c>
      <c r="N60" s="1">
        <v>3346</v>
      </c>
      <c r="O60" s="1">
        <v>3641</v>
      </c>
    </row>
    <row r="61" spans="1:15" x14ac:dyDescent="0.3">
      <c r="A61" s="7" t="s">
        <v>202</v>
      </c>
      <c r="B61" s="7" t="s">
        <v>66</v>
      </c>
      <c r="C61" s="1">
        <v>656</v>
      </c>
      <c r="D61" s="1">
        <v>707</v>
      </c>
      <c r="E61" s="1">
        <v>749</v>
      </c>
      <c r="F61" s="1">
        <v>768</v>
      </c>
      <c r="G61" s="1">
        <v>796</v>
      </c>
      <c r="H61" s="1">
        <v>861</v>
      </c>
      <c r="I61" s="1">
        <v>894</v>
      </c>
      <c r="J61" s="1">
        <v>954</v>
      </c>
      <c r="K61" s="1">
        <v>859</v>
      </c>
      <c r="L61" s="1">
        <v>959</v>
      </c>
      <c r="M61" s="1">
        <v>1166</v>
      </c>
      <c r="N61" s="1">
        <v>1298</v>
      </c>
      <c r="O61" s="1">
        <v>1479</v>
      </c>
    </row>
    <row r="62" spans="1:15" x14ac:dyDescent="0.3">
      <c r="A62" s="7" t="s">
        <v>202</v>
      </c>
      <c r="B62" s="7" t="s">
        <v>67</v>
      </c>
      <c r="C62" s="1">
        <v>176</v>
      </c>
      <c r="D62" s="1">
        <v>173</v>
      </c>
      <c r="E62" s="1">
        <v>177</v>
      </c>
      <c r="F62" s="1">
        <v>187</v>
      </c>
      <c r="G62" s="1">
        <v>207</v>
      </c>
      <c r="H62" s="1">
        <v>229</v>
      </c>
      <c r="I62" s="1">
        <v>250</v>
      </c>
      <c r="J62" s="1">
        <v>283</v>
      </c>
      <c r="K62" s="1">
        <v>211</v>
      </c>
      <c r="L62" s="1">
        <v>234</v>
      </c>
      <c r="M62" s="1">
        <v>312</v>
      </c>
      <c r="N62" s="1">
        <v>343</v>
      </c>
      <c r="O62" s="1">
        <v>412</v>
      </c>
    </row>
    <row r="63" spans="1:15" x14ac:dyDescent="0.3">
      <c r="A63" s="7" t="s">
        <v>202</v>
      </c>
      <c r="B63" s="7" t="s">
        <v>68</v>
      </c>
      <c r="C63" s="1">
        <v>1543</v>
      </c>
      <c r="D63" s="1">
        <v>1624</v>
      </c>
      <c r="E63" s="1">
        <v>1733</v>
      </c>
      <c r="F63" s="1">
        <v>1772</v>
      </c>
      <c r="G63" s="1">
        <v>1805</v>
      </c>
      <c r="H63" s="1">
        <v>1820</v>
      </c>
      <c r="I63" s="1">
        <v>1866</v>
      </c>
      <c r="J63" s="1">
        <v>1958</v>
      </c>
      <c r="K63" s="1">
        <v>1890</v>
      </c>
      <c r="L63" s="1">
        <v>1946</v>
      </c>
      <c r="M63" s="1">
        <v>2042</v>
      </c>
      <c r="N63" s="1">
        <v>2220</v>
      </c>
      <c r="O63" s="1">
        <v>2255</v>
      </c>
    </row>
    <row r="64" spans="1:15" x14ac:dyDescent="0.3">
      <c r="A64" s="7" t="s">
        <v>202</v>
      </c>
      <c r="B64" s="7" t="s">
        <v>69</v>
      </c>
      <c r="C64" s="1">
        <v>4065</v>
      </c>
      <c r="D64" s="1">
        <v>3988</v>
      </c>
      <c r="E64" s="1">
        <v>3939</v>
      </c>
      <c r="F64" s="1">
        <v>3980</v>
      </c>
      <c r="G64" s="1">
        <v>3984</v>
      </c>
      <c r="H64" s="1">
        <v>4005</v>
      </c>
      <c r="I64" s="1">
        <v>4062</v>
      </c>
      <c r="J64" s="1">
        <v>4249</v>
      </c>
      <c r="K64" s="1">
        <v>4389</v>
      </c>
      <c r="L64" s="1">
        <v>4675</v>
      </c>
      <c r="M64" s="1">
        <v>4993</v>
      </c>
      <c r="N64" s="1">
        <v>5430</v>
      </c>
      <c r="O64" s="1">
        <v>5779</v>
      </c>
    </row>
    <row r="65" spans="1:15" x14ac:dyDescent="0.3">
      <c r="A65" s="7" t="s">
        <v>202</v>
      </c>
      <c r="B65" s="7" t="s">
        <v>70</v>
      </c>
      <c r="C65" s="1">
        <v>4046</v>
      </c>
      <c r="D65" s="1">
        <v>4054</v>
      </c>
      <c r="E65" s="1">
        <v>4094</v>
      </c>
      <c r="F65" s="1">
        <v>4107</v>
      </c>
      <c r="G65" s="1">
        <v>4200</v>
      </c>
      <c r="H65" s="1">
        <v>4285</v>
      </c>
      <c r="I65" s="1">
        <v>4331</v>
      </c>
      <c r="J65" s="1">
        <v>4452</v>
      </c>
      <c r="K65" s="1">
        <v>4407</v>
      </c>
      <c r="L65" s="1">
        <v>4472</v>
      </c>
      <c r="M65" s="1">
        <v>4594</v>
      </c>
      <c r="N65" s="1">
        <v>4706</v>
      </c>
      <c r="O65" s="1">
        <v>4830</v>
      </c>
    </row>
    <row r="66" spans="1:15" x14ac:dyDescent="0.3">
      <c r="A66" s="7" t="s">
        <v>202</v>
      </c>
      <c r="B66" s="7" t="s">
        <v>71</v>
      </c>
      <c r="C66" s="1">
        <v>3413</v>
      </c>
      <c r="D66" s="1">
        <v>3473</v>
      </c>
      <c r="E66" s="1">
        <v>3534</v>
      </c>
      <c r="F66" s="1">
        <v>3554</v>
      </c>
      <c r="G66" s="1">
        <v>3611</v>
      </c>
      <c r="H66" s="1">
        <v>3658</v>
      </c>
      <c r="I66" s="1">
        <v>3708</v>
      </c>
      <c r="J66" s="1">
        <v>3746</v>
      </c>
      <c r="K66" s="1">
        <v>3659</v>
      </c>
      <c r="L66" s="1">
        <v>3744</v>
      </c>
      <c r="M66" s="1">
        <v>3874</v>
      </c>
      <c r="N66" s="1">
        <v>3968</v>
      </c>
      <c r="O66" s="1">
        <v>4094</v>
      </c>
    </row>
    <row r="67" spans="1:15" x14ac:dyDescent="0.3">
      <c r="A67" s="7" t="s">
        <v>202</v>
      </c>
      <c r="B67" s="7" t="s">
        <v>72</v>
      </c>
      <c r="C67" s="1">
        <v>2006</v>
      </c>
      <c r="D67" s="1">
        <v>2015</v>
      </c>
      <c r="E67" s="1">
        <v>2020</v>
      </c>
      <c r="F67" s="1">
        <v>2023</v>
      </c>
      <c r="G67" s="1">
        <v>2053</v>
      </c>
      <c r="H67" s="1">
        <v>2098</v>
      </c>
      <c r="I67" s="1">
        <v>2186</v>
      </c>
      <c r="J67" s="1">
        <v>2254</v>
      </c>
      <c r="K67" s="1">
        <v>2084</v>
      </c>
      <c r="L67" s="1">
        <v>2207</v>
      </c>
      <c r="M67" s="1">
        <v>2436</v>
      </c>
      <c r="N67" s="1">
        <v>2533</v>
      </c>
      <c r="O67" s="1">
        <v>2774</v>
      </c>
    </row>
    <row r="68" spans="1:15" x14ac:dyDescent="0.3">
      <c r="A68" s="7" t="s">
        <v>202</v>
      </c>
      <c r="B68" s="7" t="s">
        <v>73</v>
      </c>
      <c r="C68" s="1">
        <v>703</v>
      </c>
      <c r="D68" s="1">
        <v>722</v>
      </c>
      <c r="E68" s="1">
        <v>763</v>
      </c>
      <c r="F68" s="1">
        <v>753</v>
      </c>
      <c r="G68" s="1">
        <v>805</v>
      </c>
      <c r="H68" s="1">
        <v>877</v>
      </c>
      <c r="I68" s="1">
        <v>949</v>
      </c>
      <c r="J68" s="1">
        <v>1007</v>
      </c>
      <c r="K68" s="1">
        <v>699</v>
      </c>
      <c r="L68" s="1">
        <v>766</v>
      </c>
      <c r="M68" s="1">
        <v>937</v>
      </c>
      <c r="N68" s="1">
        <v>982</v>
      </c>
      <c r="O68" s="1">
        <v>1234</v>
      </c>
    </row>
    <row r="69" spans="1:15" x14ac:dyDescent="0.3">
      <c r="A69" s="7" t="s">
        <v>203</v>
      </c>
      <c r="B69" s="7" t="s">
        <v>62</v>
      </c>
      <c r="C69" s="1">
        <v>1751</v>
      </c>
      <c r="D69" s="1">
        <v>1823</v>
      </c>
      <c r="E69" s="1">
        <v>1858</v>
      </c>
      <c r="F69" s="1">
        <v>1936</v>
      </c>
      <c r="G69" s="1">
        <v>1858</v>
      </c>
      <c r="H69" s="1">
        <v>1830</v>
      </c>
      <c r="I69" s="1">
        <v>1743</v>
      </c>
      <c r="J69" s="1">
        <v>1821</v>
      </c>
      <c r="K69" s="1">
        <v>1826</v>
      </c>
      <c r="L69" s="1">
        <v>1954</v>
      </c>
      <c r="M69" s="1">
        <v>2094</v>
      </c>
      <c r="N69" s="1">
        <v>2188</v>
      </c>
      <c r="O69" s="1">
        <v>2386</v>
      </c>
    </row>
    <row r="70" spans="1:15" x14ac:dyDescent="0.3">
      <c r="A70" s="7" t="s">
        <v>203</v>
      </c>
      <c r="B70" s="7" t="s">
        <v>63</v>
      </c>
      <c r="C70" s="1">
        <v>2701</v>
      </c>
      <c r="D70" s="1">
        <v>2817</v>
      </c>
      <c r="E70" s="1">
        <v>2915</v>
      </c>
      <c r="F70" s="1">
        <v>3247</v>
      </c>
      <c r="G70" s="1">
        <v>3419</v>
      </c>
      <c r="H70" s="1">
        <v>3620</v>
      </c>
      <c r="I70" s="1">
        <v>3851</v>
      </c>
      <c r="J70" s="1">
        <v>4011</v>
      </c>
      <c r="K70" s="1">
        <v>3903</v>
      </c>
      <c r="L70" s="1">
        <v>4197</v>
      </c>
      <c r="M70" s="1">
        <v>4485</v>
      </c>
      <c r="N70" s="1">
        <v>4733</v>
      </c>
      <c r="O70" s="1">
        <v>4892</v>
      </c>
    </row>
    <row r="71" spans="1:15" x14ac:dyDescent="0.3">
      <c r="A71" s="7" t="s">
        <v>203</v>
      </c>
      <c r="B71" s="7" t="s">
        <v>64</v>
      </c>
      <c r="C71" s="1">
        <v>2160</v>
      </c>
      <c r="D71" s="1">
        <v>2227</v>
      </c>
      <c r="E71" s="1">
        <v>2302</v>
      </c>
      <c r="F71" s="1">
        <v>2395</v>
      </c>
      <c r="G71" s="1">
        <v>2474</v>
      </c>
      <c r="H71" s="1">
        <v>2603</v>
      </c>
      <c r="I71" s="1">
        <v>2706</v>
      </c>
      <c r="J71" s="1">
        <v>2821</v>
      </c>
      <c r="K71" s="1">
        <v>2843</v>
      </c>
      <c r="L71" s="1">
        <v>2937</v>
      </c>
      <c r="M71" s="1">
        <v>3086</v>
      </c>
      <c r="N71" s="1">
        <v>3269</v>
      </c>
      <c r="O71" s="1">
        <v>3534</v>
      </c>
    </row>
    <row r="72" spans="1:15" x14ac:dyDescent="0.3">
      <c r="A72" s="7" t="s">
        <v>203</v>
      </c>
      <c r="B72" s="7" t="s">
        <v>65</v>
      </c>
      <c r="C72" s="1">
        <v>1318</v>
      </c>
      <c r="D72" s="1">
        <v>1369</v>
      </c>
      <c r="E72" s="1">
        <v>1442</v>
      </c>
      <c r="F72" s="1">
        <v>1575</v>
      </c>
      <c r="G72" s="1">
        <v>1675</v>
      </c>
      <c r="H72" s="1">
        <v>1733</v>
      </c>
      <c r="I72" s="1">
        <v>1805</v>
      </c>
      <c r="J72" s="1">
        <v>1872</v>
      </c>
      <c r="K72" s="1">
        <v>1867</v>
      </c>
      <c r="L72" s="1">
        <v>1995</v>
      </c>
      <c r="M72" s="1">
        <v>2107</v>
      </c>
      <c r="N72" s="1">
        <v>2203</v>
      </c>
      <c r="O72" s="1">
        <v>2321</v>
      </c>
    </row>
    <row r="73" spans="1:15" x14ac:dyDescent="0.3">
      <c r="A73" s="7" t="s">
        <v>203</v>
      </c>
      <c r="B73" s="7" t="s">
        <v>66</v>
      </c>
      <c r="C73" s="1">
        <v>317</v>
      </c>
      <c r="D73" s="1">
        <v>328</v>
      </c>
      <c r="E73" s="1">
        <v>370</v>
      </c>
      <c r="F73" s="1">
        <v>452</v>
      </c>
      <c r="G73" s="1">
        <v>485</v>
      </c>
      <c r="H73" s="1">
        <v>521</v>
      </c>
      <c r="I73" s="1">
        <v>575</v>
      </c>
      <c r="J73" s="1">
        <v>651</v>
      </c>
      <c r="K73" s="1">
        <v>561</v>
      </c>
      <c r="L73" s="1">
        <v>645</v>
      </c>
      <c r="M73" s="1">
        <v>722</v>
      </c>
      <c r="N73" s="1">
        <v>763</v>
      </c>
      <c r="O73" s="1">
        <v>865</v>
      </c>
    </row>
    <row r="74" spans="1:15" x14ac:dyDescent="0.3">
      <c r="A74" s="7" t="s">
        <v>203</v>
      </c>
      <c r="B74" s="7" t="s">
        <v>67</v>
      </c>
      <c r="C74" s="1">
        <v>65</v>
      </c>
      <c r="D74" s="1">
        <v>69</v>
      </c>
      <c r="E74" s="1">
        <v>70</v>
      </c>
      <c r="F74" s="1">
        <v>82</v>
      </c>
      <c r="G74" s="1">
        <v>80</v>
      </c>
      <c r="H74" s="1">
        <v>87</v>
      </c>
      <c r="I74" s="1">
        <v>96</v>
      </c>
      <c r="J74" s="1">
        <v>121</v>
      </c>
      <c r="K74" s="1">
        <v>79</v>
      </c>
      <c r="L74" s="1">
        <v>101</v>
      </c>
      <c r="M74" s="1">
        <v>144</v>
      </c>
      <c r="N74" s="1">
        <v>153</v>
      </c>
      <c r="O74" s="1">
        <v>210</v>
      </c>
    </row>
    <row r="75" spans="1:15" x14ac:dyDescent="0.3">
      <c r="A75" s="7" t="s">
        <v>203</v>
      </c>
      <c r="B75" s="7" t="s">
        <v>68</v>
      </c>
      <c r="C75" s="1">
        <v>1019</v>
      </c>
      <c r="D75" s="1">
        <v>1032</v>
      </c>
      <c r="E75" s="1">
        <v>1107</v>
      </c>
      <c r="F75" s="1">
        <v>1108</v>
      </c>
      <c r="G75" s="1">
        <v>1147</v>
      </c>
      <c r="H75" s="1">
        <v>1165</v>
      </c>
      <c r="I75" s="1">
        <v>1184</v>
      </c>
      <c r="J75" s="1">
        <v>1277</v>
      </c>
      <c r="K75" s="1">
        <v>1371</v>
      </c>
      <c r="L75" s="1">
        <v>1390</v>
      </c>
      <c r="M75" s="1">
        <v>1412</v>
      </c>
      <c r="N75" s="1">
        <v>1440</v>
      </c>
      <c r="O75" s="1">
        <v>1433</v>
      </c>
    </row>
    <row r="76" spans="1:15" x14ac:dyDescent="0.3">
      <c r="A76" s="7" t="s">
        <v>203</v>
      </c>
      <c r="B76" s="7" t="s">
        <v>69</v>
      </c>
      <c r="C76" s="1">
        <v>2463</v>
      </c>
      <c r="D76" s="1">
        <v>2347</v>
      </c>
      <c r="E76" s="1">
        <v>2398</v>
      </c>
      <c r="F76" s="1">
        <v>2476</v>
      </c>
      <c r="G76" s="1">
        <v>2451</v>
      </c>
      <c r="H76" s="1">
        <v>2561</v>
      </c>
      <c r="I76" s="1">
        <v>2706</v>
      </c>
      <c r="J76" s="1">
        <v>2835</v>
      </c>
      <c r="K76" s="1">
        <v>2851</v>
      </c>
      <c r="L76" s="1">
        <v>3093</v>
      </c>
      <c r="M76" s="1">
        <v>3429</v>
      </c>
      <c r="N76" s="1">
        <v>3736</v>
      </c>
      <c r="O76" s="1">
        <v>3933</v>
      </c>
    </row>
    <row r="77" spans="1:15" x14ac:dyDescent="0.3">
      <c r="A77" s="7" t="s">
        <v>203</v>
      </c>
      <c r="B77" s="7" t="s">
        <v>70</v>
      </c>
      <c r="C77" s="1">
        <v>2609</v>
      </c>
      <c r="D77" s="1">
        <v>2619</v>
      </c>
      <c r="E77" s="1">
        <v>2580</v>
      </c>
      <c r="F77" s="1">
        <v>2641</v>
      </c>
      <c r="G77" s="1">
        <v>2661</v>
      </c>
      <c r="H77" s="1">
        <v>2632</v>
      </c>
      <c r="I77" s="1">
        <v>2684</v>
      </c>
      <c r="J77" s="1">
        <v>2769</v>
      </c>
      <c r="K77" s="1">
        <v>2716</v>
      </c>
      <c r="L77" s="1">
        <v>2759</v>
      </c>
      <c r="M77" s="1">
        <v>2810</v>
      </c>
      <c r="N77" s="1">
        <v>2857</v>
      </c>
      <c r="O77" s="1">
        <v>2967</v>
      </c>
    </row>
    <row r="78" spans="1:15" x14ac:dyDescent="0.3">
      <c r="A78" s="7" t="s">
        <v>203</v>
      </c>
      <c r="B78" s="7" t="s">
        <v>71</v>
      </c>
      <c r="C78" s="1">
        <v>2306</v>
      </c>
      <c r="D78" s="1">
        <v>2331</v>
      </c>
      <c r="E78" s="1">
        <v>2364</v>
      </c>
      <c r="F78" s="1">
        <v>2413</v>
      </c>
      <c r="G78" s="1">
        <v>2431</v>
      </c>
      <c r="H78" s="1">
        <v>2496</v>
      </c>
      <c r="I78" s="1">
        <v>2463</v>
      </c>
      <c r="J78" s="1">
        <v>2445</v>
      </c>
      <c r="K78" s="1">
        <v>2374</v>
      </c>
      <c r="L78" s="1">
        <v>2428</v>
      </c>
      <c r="M78" s="1">
        <v>2421</v>
      </c>
      <c r="N78" s="1">
        <v>2489</v>
      </c>
      <c r="O78" s="1">
        <v>2509</v>
      </c>
    </row>
    <row r="79" spans="1:15" x14ac:dyDescent="0.3">
      <c r="A79" s="7" t="s">
        <v>203</v>
      </c>
      <c r="B79" s="7" t="s">
        <v>72</v>
      </c>
      <c r="C79" s="1">
        <v>1090</v>
      </c>
      <c r="D79" s="1">
        <v>1106</v>
      </c>
      <c r="E79" s="1">
        <v>1135</v>
      </c>
      <c r="F79" s="1">
        <v>1227</v>
      </c>
      <c r="G79" s="1">
        <v>1258</v>
      </c>
      <c r="H79" s="1">
        <v>1326</v>
      </c>
      <c r="I79" s="1">
        <v>1359</v>
      </c>
      <c r="J79" s="1">
        <v>1419</v>
      </c>
      <c r="K79" s="1">
        <v>1245</v>
      </c>
      <c r="L79" s="1">
        <v>1357</v>
      </c>
      <c r="M79" s="1">
        <v>1462</v>
      </c>
      <c r="N79" s="1">
        <v>1489</v>
      </c>
      <c r="O79" s="1">
        <v>1636</v>
      </c>
    </row>
    <row r="80" spans="1:15" x14ac:dyDescent="0.3">
      <c r="A80" s="7" t="s">
        <v>203</v>
      </c>
      <c r="B80" s="7" t="s">
        <v>73</v>
      </c>
      <c r="C80" s="1">
        <v>353</v>
      </c>
      <c r="D80" s="1">
        <v>364</v>
      </c>
      <c r="E80" s="1">
        <v>373</v>
      </c>
      <c r="F80" s="1">
        <v>397</v>
      </c>
      <c r="G80" s="1">
        <v>418</v>
      </c>
      <c r="H80" s="1">
        <v>440</v>
      </c>
      <c r="I80" s="1">
        <v>474</v>
      </c>
      <c r="J80" s="1">
        <v>502</v>
      </c>
      <c r="K80" s="1">
        <v>333</v>
      </c>
      <c r="L80" s="1">
        <v>376</v>
      </c>
      <c r="M80" s="1">
        <v>480</v>
      </c>
      <c r="N80" s="1">
        <v>513</v>
      </c>
      <c r="O80" s="1">
        <v>644</v>
      </c>
    </row>
    <row r="81" spans="1:15" x14ac:dyDescent="0.3">
      <c r="A81" s="7" t="s">
        <v>204</v>
      </c>
      <c r="B81" s="7" t="s">
        <v>62</v>
      </c>
      <c r="C81" s="1">
        <v>2694</v>
      </c>
      <c r="D81" s="1">
        <v>2832</v>
      </c>
      <c r="E81" s="1">
        <v>2745</v>
      </c>
      <c r="F81" s="1">
        <v>2713</v>
      </c>
      <c r="G81" s="1">
        <v>2666</v>
      </c>
      <c r="H81" s="1">
        <v>2628</v>
      </c>
      <c r="I81" s="1">
        <v>2645</v>
      </c>
      <c r="J81" s="1">
        <v>2796</v>
      </c>
      <c r="K81" s="1">
        <v>2880</v>
      </c>
      <c r="L81" s="1">
        <v>2947</v>
      </c>
      <c r="M81" s="1">
        <v>3105</v>
      </c>
      <c r="N81" s="1">
        <v>3350</v>
      </c>
      <c r="O81" s="1">
        <v>3567</v>
      </c>
    </row>
    <row r="82" spans="1:15" x14ac:dyDescent="0.3">
      <c r="A82" s="7" t="s">
        <v>204</v>
      </c>
      <c r="B82" s="7" t="s">
        <v>63</v>
      </c>
      <c r="C82" s="1">
        <v>4232</v>
      </c>
      <c r="D82" s="1">
        <v>4451</v>
      </c>
      <c r="E82" s="1">
        <v>4530</v>
      </c>
      <c r="F82" s="1">
        <v>4554</v>
      </c>
      <c r="G82" s="1">
        <v>4670</v>
      </c>
      <c r="H82" s="1">
        <v>4854</v>
      </c>
      <c r="I82" s="1">
        <v>5072</v>
      </c>
      <c r="J82" s="1">
        <v>5330</v>
      </c>
      <c r="K82" s="1">
        <v>5465</v>
      </c>
      <c r="L82" s="1">
        <v>5962</v>
      </c>
      <c r="M82" s="1">
        <v>6440</v>
      </c>
      <c r="N82" s="1">
        <v>6939</v>
      </c>
      <c r="O82" s="1">
        <v>7121</v>
      </c>
    </row>
    <row r="83" spans="1:15" x14ac:dyDescent="0.3">
      <c r="A83" s="7" t="s">
        <v>204</v>
      </c>
      <c r="B83" s="7" t="s">
        <v>64</v>
      </c>
      <c r="C83" s="1">
        <v>2809</v>
      </c>
      <c r="D83" s="1">
        <v>2943</v>
      </c>
      <c r="E83" s="1">
        <v>3089</v>
      </c>
      <c r="F83" s="1">
        <v>3165</v>
      </c>
      <c r="G83" s="1">
        <v>3293</v>
      </c>
      <c r="H83" s="1">
        <v>3423</v>
      </c>
      <c r="I83" s="1">
        <v>3621</v>
      </c>
      <c r="J83" s="1">
        <v>3775</v>
      </c>
      <c r="K83" s="1">
        <v>3846</v>
      </c>
      <c r="L83" s="1">
        <v>4133</v>
      </c>
      <c r="M83" s="1">
        <v>4429</v>
      </c>
      <c r="N83" s="1">
        <v>4690</v>
      </c>
      <c r="O83" s="1">
        <v>4810</v>
      </c>
    </row>
    <row r="84" spans="1:15" x14ac:dyDescent="0.3">
      <c r="A84" s="7" t="s">
        <v>204</v>
      </c>
      <c r="B84" s="7" t="s">
        <v>65</v>
      </c>
      <c r="C84" s="1">
        <v>1639</v>
      </c>
      <c r="D84" s="1">
        <v>1765</v>
      </c>
      <c r="E84" s="1">
        <v>1842</v>
      </c>
      <c r="F84" s="1">
        <v>1925</v>
      </c>
      <c r="G84" s="1">
        <v>2039</v>
      </c>
      <c r="H84" s="1">
        <v>2125</v>
      </c>
      <c r="I84" s="1">
        <v>2188</v>
      </c>
      <c r="J84" s="1">
        <v>2287</v>
      </c>
      <c r="K84" s="1">
        <v>2282</v>
      </c>
      <c r="L84" s="1">
        <v>2493</v>
      </c>
      <c r="M84" s="1">
        <v>2647</v>
      </c>
      <c r="N84" s="1">
        <v>2787</v>
      </c>
      <c r="O84" s="1">
        <v>2828</v>
      </c>
    </row>
    <row r="85" spans="1:15" x14ac:dyDescent="0.3">
      <c r="A85" s="7" t="s">
        <v>204</v>
      </c>
      <c r="B85" s="7" t="s">
        <v>66</v>
      </c>
      <c r="C85" s="1">
        <v>436</v>
      </c>
      <c r="D85" s="1">
        <v>470</v>
      </c>
      <c r="E85" s="1">
        <v>489</v>
      </c>
      <c r="F85" s="1">
        <v>525</v>
      </c>
      <c r="G85" s="1">
        <v>577</v>
      </c>
      <c r="H85" s="1">
        <v>622</v>
      </c>
      <c r="I85" s="1">
        <v>694</v>
      </c>
      <c r="J85" s="1">
        <v>719</v>
      </c>
      <c r="K85" s="1">
        <v>604</v>
      </c>
      <c r="L85" s="1">
        <v>691</v>
      </c>
      <c r="M85" s="1">
        <v>841</v>
      </c>
      <c r="N85" s="1">
        <v>914</v>
      </c>
      <c r="O85" s="1">
        <v>988</v>
      </c>
    </row>
    <row r="86" spans="1:15" x14ac:dyDescent="0.3">
      <c r="A86" s="7" t="s">
        <v>204</v>
      </c>
      <c r="B86" s="7" t="s">
        <v>67</v>
      </c>
      <c r="C86" s="1">
        <v>97</v>
      </c>
      <c r="D86" s="1">
        <v>110</v>
      </c>
      <c r="E86" s="1">
        <v>108</v>
      </c>
      <c r="F86" s="1">
        <v>109</v>
      </c>
      <c r="G86" s="1">
        <v>112</v>
      </c>
      <c r="H86" s="1">
        <v>123</v>
      </c>
      <c r="I86" s="1">
        <v>138</v>
      </c>
      <c r="J86" s="1">
        <v>159</v>
      </c>
      <c r="K86" s="1">
        <v>119</v>
      </c>
      <c r="L86" s="1">
        <v>136</v>
      </c>
      <c r="M86" s="1">
        <v>178</v>
      </c>
      <c r="N86" s="1">
        <v>212</v>
      </c>
      <c r="O86" s="1">
        <v>256</v>
      </c>
    </row>
    <row r="87" spans="1:15" x14ac:dyDescent="0.3">
      <c r="A87" s="7" t="s">
        <v>204</v>
      </c>
      <c r="B87" s="7" t="s">
        <v>68</v>
      </c>
      <c r="C87" s="1">
        <v>1867</v>
      </c>
      <c r="D87" s="1">
        <v>1971</v>
      </c>
      <c r="E87" s="1">
        <v>2066</v>
      </c>
      <c r="F87" s="1">
        <v>2088</v>
      </c>
      <c r="G87" s="1">
        <v>2121</v>
      </c>
      <c r="H87" s="1">
        <v>2151</v>
      </c>
      <c r="I87" s="1">
        <v>2301</v>
      </c>
      <c r="J87" s="1">
        <v>2423</v>
      </c>
      <c r="K87" s="1">
        <v>2370</v>
      </c>
      <c r="L87" s="1">
        <v>2439</v>
      </c>
      <c r="M87" s="1">
        <v>2588</v>
      </c>
      <c r="N87" s="1">
        <v>2688</v>
      </c>
      <c r="O87" s="1">
        <v>2712</v>
      </c>
    </row>
    <row r="88" spans="1:15" x14ac:dyDescent="0.3">
      <c r="A88" s="7" t="s">
        <v>204</v>
      </c>
      <c r="B88" s="7" t="s">
        <v>69</v>
      </c>
      <c r="C88" s="1">
        <v>4474</v>
      </c>
      <c r="D88" s="1">
        <v>4415</v>
      </c>
      <c r="E88" s="1">
        <v>4259</v>
      </c>
      <c r="F88" s="1">
        <v>4103</v>
      </c>
      <c r="G88" s="1">
        <v>4059</v>
      </c>
      <c r="H88" s="1">
        <v>4120</v>
      </c>
      <c r="I88" s="1">
        <v>4292</v>
      </c>
      <c r="J88" s="1">
        <v>4473</v>
      </c>
      <c r="K88" s="1">
        <v>4856</v>
      </c>
      <c r="L88" s="1">
        <v>5403</v>
      </c>
      <c r="M88" s="1">
        <v>5880</v>
      </c>
      <c r="N88" s="1">
        <v>6391</v>
      </c>
      <c r="O88" s="1">
        <v>6590</v>
      </c>
    </row>
    <row r="89" spans="1:15" x14ac:dyDescent="0.3">
      <c r="A89" s="7" t="s">
        <v>204</v>
      </c>
      <c r="B89" s="7" t="s">
        <v>70</v>
      </c>
      <c r="C89" s="1">
        <v>4093</v>
      </c>
      <c r="D89" s="1">
        <v>4199</v>
      </c>
      <c r="E89" s="1">
        <v>4219</v>
      </c>
      <c r="F89" s="1">
        <v>4241</v>
      </c>
      <c r="G89" s="1">
        <v>4358</v>
      </c>
      <c r="H89" s="1">
        <v>4479</v>
      </c>
      <c r="I89" s="1">
        <v>4530</v>
      </c>
      <c r="J89" s="1">
        <v>4630</v>
      </c>
      <c r="K89" s="1">
        <v>4525</v>
      </c>
      <c r="L89" s="1">
        <v>4622</v>
      </c>
      <c r="M89" s="1">
        <v>4696</v>
      </c>
      <c r="N89" s="1">
        <v>4845</v>
      </c>
      <c r="O89" s="1">
        <v>4889</v>
      </c>
    </row>
    <row r="90" spans="1:15" x14ac:dyDescent="0.3">
      <c r="A90" s="7" t="s">
        <v>204</v>
      </c>
      <c r="B90" s="7" t="s">
        <v>71</v>
      </c>
      <c r="C90" s="1">
        <v>3518</v>
      </c>
      <c r="D90" s="1">
        <v>3575</v>
      </c>
      <c r="E90" s="1">
        <v>3593</v>
      </c>
      <c r="F90" s="1">
        <v>3626</v>
      </c>
      <c r="G90" s="1">
        <v>3668</v>
      </c>
      <c r="H90" s="1">
        <v>3639</v>
      </c>
      <c r="I90" s="1">
        <v>3625</v>
      </c>
      <c r="J90" s="1">
        <v>3674</v>
      </c>
      <c r="K90" s="1">
        <v>3541</v>
      </c>
      <c r="L90" s="1">
        <v>3652</v>
      </c>
      <c r="M90" s="1">
        <v>3773</v>
      </c>
      <c r="N90" s="1">
        <v>3915</v>
      </c>
      <c r="O90" s="1">
        <v>3921</v>
      </c>
    </row>
    <row r="91" spans="1:15" x14ac:dyDescent="0.3">
      <c r="A91" s="7" t="s">
        <v>204</v>
      </c>
      <c r="B91" s="7" t="s">
        <v>72</v>
      </c>
      <c r="C91" s="1">
        <v>1638</v>
      </c>
      <c r="D91" s="1">
        <v>1712</v>
      </c>
      <c r="E91" s="1">
        <v>1691</v>
      </c>
      <c r="F91" s="1">
        <v>1712</v>
      </c>
      <c r="G91" s="1">
        <v>1732</v>
      </c>
      <c r="H91" s="1">
        <v>1818</v>
      </c>
      <c r="I91" s="1">
        <v>1932</v>
      </c>
      <c r="J91" s="1">
        <v>1954</v>
      </c>
      <c r="K91" s="1">
        <v>1778</v>
      </c>
      <c r="L91" s="1">
        <v>1922</v>
      </c>
      <c r="M91" s="1">
        <v>2134</v>
      </c>
      <c r="N91" s="1">
        <v>2231</v>
      </c>
      <c r="O91" s="1">
        <v>2306</v>
      </c>
    </row>
    <row r="92" spans="1:15" x14ac:dyDescent="0.3">
      <c r="A92" s="7" t="s">
        <v>204</v>
      </c>
      <c r="B92" s="7" t="s">
        <v>73</v>
      </c>
      <c r="C92" s="1">
        <v>492</v>
      </c>
      <c r="D92" s="1">
        <v>510</v>
      </c>
      <c r="E92" s="1">
        <v>529</v>
      </c>
      <c r="F92" s="1">
        <v>549</v>
      </c>
      <c r="G92" s="1">
        <v>587</v>
      </c>
      <c r="H92" s="1">
        <v>617</v>
      </c>
      <c r="I92" s="1">
        <v>650</v>
      </c>
      <c r="J92" s="1">
        <v>695</v>
      </c>
      <c r="K92" s="1">
        <v>508</v>
      </c>
      <c r="L92" s="1">
        <v>563</v>
      </c>
      <c r="M92" s="1">
        <v>698</v>
      </c>
      <c r="N92" s="1">
        <v>756</v>
      </c>
      <c r="O92" s="1">
        <v>877</v>
      </c>
    </row>
    <row r="93" spans="1:15" x14ac:dyDescent="0.3">
      <c r="A93" s="10" t="s">
        <v>18</v>
      </c>
      <c r="B93" s="10" t="s">
        <v>18</v>
      </c>
      <c r="C93" s="5">
        <v>191024</v>
      </c>
      <c r="D93" s="5">
        <v>196198</v>
      </c>
      <c r="E93" s="5">
        <v>201095</v>
      </c>
      <c r="F93" s="5">
        <v>206738</v>
      </c>
      <c r="G93" s="5">
        <v>212323</v>
      </c>
      <c r="H93" s="5">
        <v>218475</v>
      </c>
      <c r="I93" s="5">
        <v>226199</v>
      </c>
      <c r="J93" s="5">
        <v>235015</v>
      </c>
      <c r="K93" s="5">
        <v>232708</v>
      </c>
      <c r="L93" s="5">
        <v>245254</v>
      </c>
      <c r="M93" s="5">
        <v>262376</v>
      </c>
      <c r="N93" s="5">
        <v>278448</v>
      </c>
      <c r="O93" s="5">
        <v>290991</v>
      </c>
    </row>
    <row r="94" spans="1:15" x14ac:dyDescent="0.3">
      <c r="A94" s="15"/>
      <c r="B94" s="15"/>
    </row>
    <row r="95" spans="1:15" x14ac:dyDescent="0.3">
      <c r="A95" s="15"/>
      <c r="B95" s="15"/>
    </row>
    <row r="96" spans="1:15" x14ac:dyDescent="0.3">
      <c r="A96" s="15"/>
      <c r="B96" s="15"/>
      <c r="C96" s="18" t="s">
        <v>37</v>
      </c>
      <c r="D96" s="19"/>
      <c r="E96" s="19"/>
      <c r="F96" s="19"/>
      <c r="G96" s="19"/>
      <c r="H96" s="19"/>
      <c r="I96" s="19"/>
      <c r="J96" s="19"/>
      <c r="K96" s="19"/>
      <c r="L96" s="19"/>
      <c r="M96" s="19"/>
      <c r="N96" s="19"/>
      <c r="O96" s="19"/>
    </row>
    <row r="97" spans="1:15" x14ac:dyDescent="0.3">
      <c r="A97" s="9" t="s">
        <v>41</v>
      </c>
      <c r="B97" s="9" t="s">
        <v>41</v>
      </c>
      <c r="C97" s="4" t="s">
        <v>0</v>
      </c>
      <c r="D97" s="4" t="s">
        <v>1</v>
      </c>
      <c r="E97" s="4" t="s">
        <v>2</v>
      </c>
      <c r="F97" s="4" t="s">
        <v>3</v>
      </c>
      <c r="G97" s="4" t="s">
        <v>4</v>
      </c>
      <c r="H97" s="4" t="s">
        <v>5</v>
      </c>
      <c r="I97" s="4" t="s">
        <v>6</v>
      </c>
      <c r="J97" s="4" t="s">
        <v>7</v>
      </c>
      <c r="K97" s="4" t="s">
        <v>8</v>
      </c>
      <c r="L97" s="4" t="s">
        <v>9</v>
      </c>
      <c r="M97" s="4" t="s">
        <v>10</v>
      </c>
      <c r="N97" s="4" t="s">
        <v>11</v>
      </c>
      <c r="O97" s="4" t="s">
        <v>12</v>
      </c>
    </row>
    <row r="98" spans="1:15" x14ac:dyDescent="0.3">
      <c r="A98" s="8" t="s">
        <v>198</v>
      </c>
      <c r="B98" s="8" t="s">
        <v>62</v>
      </c>
      <c r="C98" s="2">
        <v>0.58472925594078695</v>
      </c>
      <c r="D98" s="2">
        <v>0.57863279790810596</v>
      </c>
      <c r="E98" s="2">
        <v>0.57567964731814802</v>
      </c>
      <c r="F98" s="2">
        <v>0.577935943060498</v>
      </c>
      <c r="G98" s="2">
        <v>0.55960382030420897</v>
      </c>
      <c r="H98" s="2">
        <v>0.54641112363773003</v>
      </c>
      <c r="I98" s="2">
        <v>0.52992649632481603</v>
      </c>
      <c r="J98" s="2">
        <v>0.52619363395225505</v>
      </c>
      <c r="K98" s="2">
        <v>0.52775941837409102</v>
      </c>
      <c r="L98" s="2">
        <v>0.53216190775023497</v>
      </c>
      <c r="M98" s="2">
        <v>0.53889216263995299</v>
      </c>
      <c r="N98" s="2">
        <v>0.55240868184224501</v>
      </c>
      <c r="O98" s="2">
        <v>0.565596216081653</v>
      </c>
    </row>
    <row r="99" spans="1:15" x14ac:dyDescent="0.3">
      <c r="A99" s="8" t="s">
        <v>198</v>
      </c>
      <c r="B99" s="8" t="s">
        <v>63</v>
      </c>
      <c r="C99" s="2">
        <v>0.50008933357155605</v>
      </c>
      <c r="D99" s="2">
        <v>0.50892857142857095</v>
      </c>
      <c r="E99" s="2">
        <v>0.52115851543531</v>
      </c>
      <c r="F99" s="2">
        <v>0.52821233960274205</v>
      </c>
      <c r="G99" s="2">
        <v>0.542480301473107</v>
      </c>
      <c r="H99" s="2">
        <v>0.53846153846153799</v>
      </c>
      <c r="I99" s="2">
        <v>0.53511259382818999</v>
      </c>
      <c r="J99" s="2">
        <v>0.52702923403560298</v>
      </c>
      <c r="K99" s="2">
        <v>0.52963700413539605</v>
      </c>
      <c r="L99" s="2">
        <v>0.53062678062678104</v>
      </c>
      <c r="M99" s="2">
        <v>0.52697533306951605</v>
      </c>
      <c r="N99" s="2">
        <v>0.51885276301149696</v>
      </c>
      <c r="O99" s="2">
        <v>0.52856197617997402</v>
      </c>
    </row>
    <row r="100" spans="1:15" x14ac:dyDescent="0.3">
      <c r="A100" s="8" t="s">
        <v>198</v>
      </c>
      <c r="B100" s="8" t="s">
        <v>64</v>
      </c>
      <c r="C100" s="2">
        <v>0.42158067158067197</v>
      </c>
      <c r="D100" s="2">
        <v>0.427422518634759</v>
      </c>
      <c r="E100" s="2">
        <v>0.436267071320182</v>
      </c>
      <c r="F100" s="2">
        <v>0.44567253653053601</v>
      </c>
      <c r="G100" s="2">
        <v>0.442960288808664</v>
      </c>
      <c r="H100" s="2">
        <v>0.44096427942987898</v>
      </c>
      <c r="I100" s="2">
        <v>0.44967010658095102</v>
      </c>
      <c r="J100" s="2">
        <v>0.45352724841190201</v>
      </c>
      <c r="K100" s="2">
        <v>0.47069658405894199</v>
      </c>
      <c r="L100" s="2">
        <v>0.48191235059761001</v>
      </c>
      <c r="M100" s="2">
        <v>0.49164926931106501</v>
      </c>
      <c r="N100" s="2">
        <v>0.50522496371553005</v>
      </c>
      <c r="O100" s="2">
        <v>0.51817553559087803</v>
      </c>
    </row>
    <row r="101" spans="1:15" x14ac:dyDescent="0.3">
      <c r="A101" s="8" t="s">
        <v>198</v>
      </c>
      <c r="B101" s="8" t="s">
        <v>65</v>
      </c>
      <c r="C101" s="2">
        <v>0.32631866630226802</v>
      </c>
      <c r="D101" s="2">
        <v>0.33895582329317298</v>
      </c>
      <c r="E101" s="2">
        <v>0.34775848665457398</v>
      </c>
      <c r="F101" s="2">
        <v>0.35407559784006198</v>
      </c>
      <c r="G101" s="2">
        <v>0.36577350859454</v>
      </c>
      <c r="H101" s="2">
        <v>0.37536302032913799</v>
      </c>
      <c r="I101" s="2">
        <v>0.383060635226179</v>
      </c>
      <c r="J101" s="2">
        <v>0.38730385164051401</v>
      </c>
      <c r="K101" s="2">
        <v>0.39835873388042198</v>
      </c>
      <c r="L101" s="2">
        <v>0.409755001123848</v>
      </c>
      <c r="M101" s="2">
        <v>0.423004399748586</v>
      </c>
      <c r="N101" s="2">
        <v>0.42618999799156498</v>
      </c>
      <c r="O101" s="2">
        <v>0.43387036343199697</v>
      </c>
    </row>
    <row r="102" spans="1:15" x14ac:dyDescent="0.3">
      <c r="A102" s="8" t="s">
        <v>198</v>
      </c>
      <c r="B102" s="8" t="s">
        <v>66</v>
      </c>
      <c r="C102" s="2">
        <v>0.218305855599773</v>
      </c>
      <c r="D102" s="2">
        <v>0.227198252321136</v>
      </c>
      <c r="E102" s="2">
        <v>0.22996130458816999</v>
      </c>
      <c r="F102" s="2">
        <v>0.229084783829309</v>
      </c>
      <c r="G102" s="2">
        <v>0.24274406332453799</v>
      </c>
      <c r="H102" s="2">
        <v>0.24208375893769199</v>
      </c>
      <c r="I102" s="2">
        <v>0.25726959093149299</v>
      </c>
      <c r="J102" s="2">
        <v>0.26397369657115999</v>
      </c>
      <c r="K102" s="2">
        <v>0.26033057851239699</v>
      </c>
      <c r="L102" s="2">
        <v>0.27137546468401502</v>
      </c>
      <c r="M102" s="2">
        <v>0.281083299138285</v>
      </c>
      <c r="N102" s="2">
        <v>0.29432348367029498</v>
      </c>
      <c r="O102" s="2">
        <v>0.308371600141293</v>
      </c>
    </row>
    <row r="103" spans="1:15" x14ac:dyDescent="0.3">
      <c r="A103" s="8" t="s">
        <v>198</v>
      </c>
      <c r="B103" s="8" t="s">
        <v>67</v>
      </c>
      <c r="C103" s="2">
        <v>0.18113207547169799</v>
      </c>
      <c r="D103" s="2">
        <v>0.189285714285714</v>
      </c>
      <c r="E103" s="2">
        <v>0.205638474295191</v>
      </c>
      <c r="F103" s="2">
        <v>0.21368948247078501</v>
      </c>
      <c r="G103" s="2">
        <v>0.20125786163522</v>
      </c>
      <c r="H103" s="2">
        <v>0.19832402234636901</v>
      </c>
      <c r="I103" s="2">
        <v>0.197943444730077</v>
      </c>
      <c r="J103" s="2">
        <v>0.182352941176471</v>
      </c>
      <c r="K103" s="2">
        <v>0.204248366013072</v>
      </c>
      <c r="L103" s="2">
        <v>0.20200573065902599</v>
      </c>
      <c r="M103" s="2">
        <v>0.18955732122588001</v>
      </c>
      <c r="N103" s="2">
        <v>0.2</v>
      </c>
      <c r="O103" s="2">
        <v>0.19644444444444401</v>
      </c>
    </row>
    <row r="104" spans="1:15" x14ac:dyDescent="0.3">
      <c r="A104" s="8" t="s">
        <v>198</v>
      </c>
      <c r="B104" s="8" t="s">
        <v>68</v>
      </c>
      <c r="C104" s="2">
        <v>0.41527074405921299</v>
      </c>
      <c r="D104" s="2">
        <v>0.42136720209189399</v>
      </c>
      <c r="E104" s="2">
        <v>0.42432035268185198</v>
      </c>
      <c r="F104" s="2">
        <v>0.422064056939502</v>
      </c>
      <c r="G104" s="2">
        <v>0.44039617969579098</v>
      </c>
      <c r="H104" s="2">
        <v>0.45358887636227002</v>
      </c>
      <c r="I104" s="2">
        <v>0.47007350367518402</v>
      </c>
      <c r="J104" s="2">
        <v>0.47380636604774501</v>
      </c>
      <c r="K104" s="2">
        <v>0.47224058162590898</v>
      </c>
      <c r="L104" s="2">
        <v>0.46783809224976503</v>
      </c>
      <c r="M104" s="2">
        <v>0.46110783736004701</v>
      </c>
      <c r="N104" s="2">
        <v>0.44759131815775499</v>
      </c>
      <c r="O104" s="2">
        <v>0.434403783918347</v>
      </c>
    </row>
    <row r="105" spans="1:15" x14ac:dyDescent="0.3">
      <c r="A105" s="8" t="s">
        <v>198</v>
      </c>
      <c r="B105" s="8" t="s">
        <v>69</v>
      </c>
      <c r="C105" s="2">
        <v>0.49991066642844401</v>
      </c>
      <c r="D105" s="2">
        <v>0.49107142857142899</v>
      </c>
      <c r="E105" s="2">
        <v>0.47884148456469</v>
      </c>
      <c r="F105" s="2">
        <v>0.471787660397258</v>
      </c>
      <c r="G105" s="2">
        <v>0.457519698526893</v>
      </c>
      <c r="H105" s="2">
        <v>0.46153846153846201</v>
      </c>
      <c r="I105" s="2">
        <v>0.46488740617181001</v>
      </c>
      <c r="J105" s="2">
        <v>0.47297076596439702</v>
      </c>
      <c r="K105" s="2">
        <v>0.47036299586460401</v>
      </c>
      <c r="L105" s="2">
        <v>0.46937321937321902</v>
      </c>
      <c r="M105" s="2">
        <v>0.47302466693048401</v>
      </c>
      <c r="N105" s="2">
        <v>0.48114723698850298</v>
      </c>
      <c r="O105" s="2">
        <v>0.47143802382002598</v>
      </c>
    </row>
    <row r="106" spans="1:15" x14ac:dyDescent="0.3">
      <c r="A106" s="8" t="s">
        <v>198</v>
      </c>
      <c r="B106" s="8" t="s">
        <v>70</v>
      </c>
      <c r="C106" s="2">
        <v>0.57841932841932797</v>
      </c>
      <c r="D106" s="2">
        <v>0.572577481365241</v>
      </c>
      <c r="E106" s="2">
        <v>0.56373292867981795</v>
      </c>
      <c r="F106" s="2">
        <v>0.55432746346946404</v>
      </c>
      <c r="G106" s="2">
        <v>0.557039711191336</v>
      </c>
      <c r="H106" s="2">
        <v>0.55903572057012096</v>
      </c>
      <c r="I106" s="2">
        <v>0.55032989341904903</v>
      </c>
      <c r="J106" s="2">
        <v>0.54647275158809805</v>
      </c>
      <c r="K106" s="2">
        <v>0.52930341594105801</v>
      </c>
      <c r="L106" s="2">
        <v>0.51808764940239005</v>
      </c>
      <c r="M106" s="2">
        <v>0.50835073068893499</v>
      </c>
      <c r="N106" s="2">
        <v>0.49477503628447</v>
      </c>
      <c r="O106" s="2">
        <v>0.48182446440912202</v>
      </c>
    </row>
    <row r="107" spans="1:15" x14ac:dyDescent="0.3">
      <c r="A107" s="8" t="s">
        <v>198</v>
      </c>
      <c r="B107" s="8" t="s">
        <v>71</v>
      </c>
      <c r="C107" s="2">
        <v>0.67368133369773198</v>
      </c>
      <c r="D107" s="2">
        <v>0.66104417670682702</v>
      </c>
      <c r="E107" s="2">
        <v>0.65224151334542602</v>
      </c>
      <c r="F107" s="2">
        <v>0.64592440215993796</v>
      </c>
      <c r="G107" s="2">
        <v>0.63422649140545995</v>
      </c>
      <c r="H107" s="2">
        <v>0.62463697967086196</v>
      </c>
      <c r="I107" s="2">
        <v>0.61693936477382105</v>
      </c>
      <c r="J107" s="2">
        <v>0.61269614835948605</v>
      </c>
      <c r="K107" s="2">
        <v>0.60164126611957802</v>
      </c>
      <c r="L107" s="2">
        <v>0.590244998876152</v>
      </c>
      <c r="M107" s="2">
        <v>0.57699560025141405</v>
      </c>
      <c r="N107" s="2">
        <v>0.57381000200843502</v>
      </c>
      <c r="O107" s="2">
        <v>0.56612963656800297</v>
      </c>
    </row>
    <row r="108" spans="1:15" x14ac:dyDescent="0.3">
      <c r="A108" s="8" t="s">
        <v>198</v>
      </c>
      <c r="B108" s="8" t="s">
        <v>72</v>
      </c>
      <c r="C108" s="2">
        <v>0.781694144400227</v>
      </c>
      <c r="D108" s="2">
        <v>0.772801747678864</v>
      </c>
      <c r="E108" s="2">
        <v>0.77003869541183001</v>
      </c>
      <c r="F108" s="2">
        <v>0.77091521617069103</v>
      </c>
      <c r="G108" s="2">
        <v>0.75725593667546198</v>
      </c>
      <c r="H108" s="2">
        <v>0.75791624106230804</v>
      </c>
      <c r="I108" s="2">
        <v>0.74273040906850696</v>
      </c>
      <c r="J108" s="2">
        <v>0.73602630342884001</v>
      </c>
      <c r="K108" s="2">
        <v>0.73966942148760295</v>
      </c>
      <c r="L108" s="2">
        <v>0.72862453531598503</v>
      </c>
      <c r="M108" s="2">
        <v>0.718916700861715</v>
      </c>
      <c r="N108" s="2">
        <v>0.70567651632970496</v>
      </c>
      <c r="O108" s="2">
        <v>0.69162839985870705</v>
      </c>
    </row>
    <row r="109" spans="1:15" x14ac:dyDescent="0.3">
      <c r="A109" s="8" t="s">
        <v>198</v>
      </c>
      <c r="B109" s="8" t="s">
        <v>73</v>
      </c>
      <c r="C109" s="2">
        <v>0.81886792452830204</v>
      </c>
      <c r="D109" s="2">
        <v>0.81071428571428605</v>
      </c>
      <c r="E109" s="2">
        <v>0.794361525704809</v>
      </c>
      <c r="F109" s="2">
        <v>0.78631051752921499</v>
      </c>
      <c r="G109" s="2">
        <v>0.79874213836478003</v>
      </c>
      <c r="H109" s="2">
        <v>0.80167597765363097</v>
      </c>
      <c r="I109" s="2">
        <v>0.80205655526992303</v>
      </c>
      <c r="J109" s="2">
        <v>0.81764705882352895</v>
      </c>
      <c r="K109" s="2">
        <v>0.79575163398692805</v>
      </c>
      <c r="L109" s="2">
        <v>0.79799426934097395</v>
      </c>
      <c r="M109" s="2">
        <v>0.81044267877412002</v>
      </c>
      <c r="N109" s="2">
        <v>0.8</v>
      </c>
      <c r="O109" s="2">
        <v>0.80355555555555602</v>
      </c>
    </row>
    <row r="110" spans="1:15" x14ac:dyDescent="0.3">
      <c r="A110" s="8" t="s">
        <v>199</v>
      </c>
      <c r="B110" s="8" t="s">
        <v>62</v>
      </c>
      <c r="C110" s="2">
        <v>0.64218750000000002</v>
      </c>
      <c r="D110" s="2">
        <v>0.62610983229200901</v>
      </c>
      <c r="E110" s="2">
        <v>0.623417721518987</v>
      </c>
      <c r="F110" s="2">
        <v>0.60223446587082996</v>
      </c>
      <c r="G110" s="2">
        <v>0.60847613219094199</v>
      </c>
      <c r="H110" s="2">
        <v>0.60008996851102103</v>
      </c>
      <c r="I110" s="2">
        <v>0.59498423186664695</v>
      </c>
      <c r="J110" s="2">
        <v>0.58700764256319804</v>
      </c>
      <c r="K110" s="2">
        <v>0.58085714285714296</v>
      </c>
      <c r="L110" s="2">
        <v>0.57670299727520402</v>
      </c>
      <c r="M110" s="2">
        <v>0.58842568617296698</v>
      </c>
      <c r="N110" s="2">
        <v>0.60082304526748997</v>
      </c>
      <c r="O110" s="2">
        <v>0.61808417634569801</v>
      </c>
    </row>
    <row r="111" spans="1:15" x14ac:dyDescent="0.3">
      <c r="A111" s="8" t="s">
        <v>199</v>
      </c>
      <c r="B111" s="8" t="s">
        <v>63</v>
      </c>
      <c r="C111" s="2">
        <v>0.53897488820089401</v>
      </c>
      <c r="D111" s="2">
        <v>0.55387171817879699</v>
      </c>
      <c r="E111" s="2">
        <v>0.567468010856921</v>
      </c>
      <c r="F111" s="2">
        <v>0.58199397287795096</v>
      </c>
      <c r="G111" s="2">
        <v>0.58870722664559605</v>
      </c>
      <c r="H111" s="2">
        <v>0.59290460370194598</v>
      </c>
      <c r="I111" s="2">
        <v>0.59335910848305695</v>
      </c>
      <c r="J111" s="2">
        <v>0.59459908140114004</v>
      </c>
      <c r="K111" s="2">
        <v>0.597938144329897</v>
      </c>
      <c r="L111" s="2">
        <v>0.59122807017543899</v>
      </c>
      <c r="M111" s="2">
        <v>0.58094469115865999</v>
      </c>
      <c r="N111" s="2">
        <v>0.57381707952446404</v>
      </c>
      <c r="O111" s="2">
        <v>0.57001748664870699</v>
      </c>
    </row>
    <row r="112" spans="1:15" x14ac:dyDescent="0.3">
      <c r="A112" s="8" t="s">
        <v>199</v>
      </c>
      <c r="B112" s="8" t="s">
        <v>64</v>
      </c>
      <c r="C112" s="2">
        <v>0.45804304876780699</v>
      </c>
      <c r="D112" s="2">
        <v>0.46059579555644098</v>
      </c>
      <c r="E112" s="2">
        <v>0.46586538461538501</v>
      </c>
      <c r="F112" s="2">
        <v>0.46985273687135298</v>
      </c>
      <c r="G112" s="2">
        <v>0.47985120892746402</v>
      </c>
      <c r="H112" s="2">
        <v>0.48949669896253101</v>
      </c>
      <c r="I112" s="2">
        <v>0.49415734035549702</v>
      </c>
      <c r="J112" s="2">
        <v>0.5</v>
      </c>
      <c r="K112" s="2">
        <v>0.51411613731151795</v>
      </c>
      <c r="L112" s="2">
        <v>0.52295918367346905</v>
      </c>
      <c r="M112" s="2">
        <v>0.53179064165267498</v>
      </c>
      <c r="N112" s="2">
        <v>0.54498571329012502</v>
      </c>
      <c r="O112" s="2">
        <v>0.55652173913043501</v>
      </c>
    </row>
    <row r="113" spans="1:15" x14ac:dyDescent="0.3">
      <c r="A113" s="8" t="s">
        <v>199</v>
      </c>
      <c r="B113" s="8" t="s">
        <v>65</v>
      </c>
      <c r="C113" s="2">
        <v>0.38105507631055102</v>
      </c>
      <c r="D113" s="2">
        <v>0.392750666875883</v>
      </c>
      <c r="E113" s="2">
        <v>0.398510796723753</v>
      </c>
      <c r="F113" s="2">
        <v>0.404880833452262</v>
      </c>
      <c r="G113" s="2">
        <v>0.41166029492080802</v>
      </c>
      <c r="H113" s="2">
        <v>0.41646966115051198</v>
      </c>
      <c r="I113" s="2">
        <v>0.428771483131763</v>
      </c>
      <c r="J113" s="2">
        <v>0.43800838057678099</v>
      </c>
      <c r="K113" s="2">
        <v>0.44924459982519699</v>
      </c>
      <c r="L113" s="2">
        <v>0.457866184448463</v>
      </c>
      <c r="M113" s="2">
        <v>0.46223428312980602</v>
      </c>
      <c r="N113" s="2">
        <v>0.46785907859078602</v>
      </c>
      <c r="O113" s="2">
        <v>0.47279233764866901</v>
      </c>
    </row>
    <row r="114" spans="1:15" x14ac:dyDescent="0.3">
      <c r="A114" s="8" t="s">
        <v>199</v>
      </c>
      <c r="B114" s="8" t="s">
        <v>66</v>
      </c>
      <c r="C114" s="2">
        <v>0.30561440677966101</v>
      </c>
      <c r="D114" s="2">
        <v>0.30590991929185102</v>
      </c>
      <c r="E114" s="2">
        <v>0.31243496357960499</v>
      </c>
      <c r="F114" s="2">
        <v>0.32103790384126202</v>
      </c>
      <c r="G114" s="2">
        <v>0.32142857142857101</v>
      </c>
      <c r="H114" s="2">
        <v>0.33308805494235999</v>
      </c>
      <c r="I114" s="2">
        <v>0.33643078389325698</v>
      </c>
      <c r="J114" s="2">
        <v>0.34500347785764002</v>
      </c>
      <c r="K114" s="2">
        <v>0.349799398194584</v>
      </c>
      <c r="L114" s="2">
        <v>0.35792741165233999</v>
      </c>
      <c r="M114" s="2">
        <v>0.36492890995260702</v>
      </c>
      <c r="N114" s="2">
        <v>0.373430538679627</v>
      </c>
      <c r="O114" s="2">
        <v>0.38521033767213703</v>
      </c>
    </row>
    <row r="115" spans="1:15" x14ac:dyDescent="0.3">
      <c r="A115" s="8" t="s">
        <v>199</v>
      </c>
      <c r="B115" s="8" t="s">
        <v>67</v>
      </c>
      <c r="C115" s="2">
        <v>0.23679060665362001</v>
      </c>
      <c r="D115" s="2">
        <v>0.235897435897436</v>
      </c>
      <c r="E115" s="2">
        <v>0.24393203883495099</v>
      </c>
      <c r="F115" s="2">
        <v>0.24684994272623101</v>
      </c>
      <c r="G115" s="2">
        <v>0.249048395867319</v>
      </c>
      <c r="H115" s="2">
        <v>0.245658835546476</v>
      </c>
      <c r="I115" s="2">
        <v>0.25194686211635398</v>
      </c>
      <c r="J115" s="2">
        <v>0.25557986870897198</v>
      </c>
      <c r="K115" s="2">
        <v>0.25140924464487002</v>
      </c>
      <c r="L115" s="2">
        <v>0.26350662589194701</v>
      </c>
      <c r="M115" s="2">
        <v>0.27558386411889602</v>
      </c>
      <c r="N115" s="2">
        <v>0.27085020242914998</v>
      </c>
      <c r="O115" s="2">
        <v>0.28934191702431999</v>
      </c>
    </row>
    <row r="116" spans="1:15" x14ac:dyDescent="0.3">
      <c r="A116" s="8" t="s">
        <v>199</v>
      </c>
      <c r="B116" s="8" t="s">
        <v>68</v>
      </c>
      <c r="C116" s="2">
        <v>0.35781249999999998</v>
      </c>
      <c r="D116" s="2">
        <v>0.37389016770799099</v>
      </c>
      <c r="E116" s="2">
        <v>0.376582278481013</v>
      </c>
      <c r="F116" s="2">
        <v>0.39776553412916998</v>
      </c>
      <c r="G116" s="2">
        <v>0.39152386780905801</v>
      </c>
      <c r="H116" s="2">
        <v>0.39991003148897902</v>
      </c>
      <c r="I116" s="2">
        <v>0.40501576813335299</v>
      </c>
      <c r="J116" s="2">
        <v>0.41299235743680202</v>
      </c>
      <c r="K116" s="2">
        <v>0.41914285714285698</v>
      </c>
      <c r="L116" s="2">
        <v>0.42329700272479598</v>
      </c>
      <c r="M116" s="2">
        <v>0.41157431382703302</v>
      </c>
      <c r="N116" s="2">
        <v>0.39917695473251003</v>
      </c>
      <c r="O116" s="2">
        <v>0.38191582365430199</v>
      </c>
    </row>
    <row r="117" spans="1:15" x14ac:dyDescent="0.3">
      <c r="A117" s="8" t="s">
        <v>199</v>
      </c>
      <c r="B117" s="8" t="s">
        <v>69</v>
      </c>
      <c r="C117" s="2">
        <v>0.46102511179910599</v>
      </c>
      <c r="D117" s="2">
        <v>0.44612828182120301</v>
      </c>
      <c r="E117" s="2">
        <v>0.432531989143079</v>
      </c>
      <c r="F117" s="2">
        <v>0.41800602712204898</v>
      </c>
      <c r="G117" s="2">
        <v>0.41129277335440301</v>
      </c>
      <c r="H117" s="2">
        <v>0.40709539629805402</v>
      </c>
      <c r="I117" s="2">
        <v>0.40664089151694299</v>
      </c>
      <c r="J117" s="2">
        <v>0.40540091859886002</v>
      </c>
      <c r="K117" s="2">
        <v>0.402061855670103</v>
      </c>
      <c r="L117" s="2">
        <v>0.40877192982456101</v>
      </c>
      <c r="M117" s="2">
        <v>0.41905530884134001</v>
      </c>
      <c r="N117" s="2">
        <v>0.42618292047553602</v>
      </c>
      <c r="O117" s="2">
        <v>0.42998251335129301</v>
      </c>
    </row>
    <row r="118" spans="1:15" x14ac:dyDescent="0.3">
      <c r="A118" s="8" t="s">
        <v>199</v>
      </c>
      <c r="B118" s="8" t="s">
        <v>70</v>
      </c>
      <c r="C118" s="2">
        <v>0.54195695123219301</v>
      </c>
      <c r="D118" s="2">
        <v>0.53940420444355897</v>
      </c>
      <c r="E118" s="2">
        <v>0.53413461538461504</v>
      </c>
      <c r="F118" s="2">
        <v>0.53014726312864702</v>
      </c>
      <c r="G118" s="2">
        <v>0.52014879107253598</v>
      </c>
      <c r="H118" s="2">
        <v>0.51050330103746899</v>
      </c>
      <c r="I118" s="2">
        <v>0.50584265964450303</v>
      </c>
      <c r="J118" s="2">
        <v>0.5</v>
      </c>
      <c r="K118" s="2">
        <v>0.48588386268848199</v>
      </c>
      <c r="L118" s="2">
        <v>0.477040816326531</v>
      </c>
      <c r="M118" s="2">
        <v>0.46820935834732502</v>
      </c>
      <c r="N118" s="2">
        <v>0.45501428670987498</v>
      </c>
      <c r="O118" s="2">
        <v>0.44347826086956499</v>
      </c>
    </row>
    <row r="119" spans="1:15" x14ac:dyDescent="0.3">
      <c r="A119" s="8" t="s">
        <v>199</v>
      </c>
      <c r="B119" s="8" t="s">
        <v>71</v>
      </c>
      <c r="C119" s="2">
        <v>0.61894492368944898</v>
      </c>
      <c r="D119" s="2">
        <v>0.607249333124117</v>
      </c>
      <c r="E119" s="2">
        <v>0.601489203276247</v>
      </c>
      <c r="F119" s="2">
        <v>0.595119166547738</v>
      </c>
      <c r="G119" s="2">
        <v>0.58833970507919198</v>
      </c>
      <c r="H119" s="2">
        <v>0.58353033884948802</v>
      </c>
      <c r="I119" s="2">
        <v>0.57122851686823695</v>
      </c>
      <c r="J119" s="2">
        <v>0.56199161942321896</v>
      </c>
      <c r="K119" s="2">
        <v>0.55075540017480296</v>
      </c>
      <c r="L119" s="2">
        <v>0.54213381555153695</v>
      </c>
      <c r="M119" s="2">
        <v>0.53776571687019403</v>
      </c>
      <c r="N119" s="2">
        <v>0.53214092140921398</v>
      </c>
      <c r="O119" s="2">
        <v>0.52720766235133099</v>
      </c>
    </row>
    <row r="120" spans="1:15" x14ac:dyDescent="0.3">
      <c r="A120" s="8" t="s">
        <v>199</v>
      </c>
      <c r="B120" s="8" t="s">
        <v>72</v>
      </c>
      <c r="C120" s="2">
        <v>0.69438559322033899</v>
      </c>
      <c r="D120" s="2">
        <v>0.69409008070814904</v>
      </c>
      <c r="E120" s="2">
        <v>0.68756503642039501</v>
      </c>
      <c r="F120" s="2">
        <v>0.67896209615873804</v>
      </c>
      <c r="G120" s="2">
        <v>0.67857142857142905</v>
      </c>
      <c r="H120" s="2">
        <v>0.66691194505763995</v>
      </c>
      <c r="I120" s="2">
        <v>0.66356921610674302</v>
      </c>
      <c r="J120" s="2">
        <v>0.65499652214236004</v>
      </c>
      <c r="K120" s="2">
        <v>0.65020060180541595</v>
      </c>
      <c r="L120" s="2">
        <v>0.64207258834766001</v>
      </c>
      <c r="M120" s="2">
        <v>0.63507109004739304</v>
      </c>
      <c r="N120" s="2">
        <v>0.62656946132037294</v>
      </c>
      <c r="O120" s="2">
        <v>0.61478966232786303</v>
      </c>
    </row>
    <row r="121" spans="1:15" x14ac:dyDescent="0.3">
      <c r="A121" s="8" t="s">
        <v>199</v>
      </c>
      <c r="B121" s="8" t="s">
        <v>73</v>
      </c>
      <c r="C121" s="2">
        <v>0.76320939334638005</v>
      </c>
      <c r="D121" s="2">
        <v>0.76410256410256405</v>
      </c>
      <c r="E121" s="2">
        <v>0.75606796116504904</v>
      </c>
      <c r="F121" s="2">
        <v>0.75315005727376905</v>
      </c>
      <c r="G121" s="2">
        <v>0.75095160413268103</v>
      </c>
      <c r="H121" s="2">
        <v>0.75434116445352395</v>
      </c>
      <c r="I121" s="2">
        <v>0.74805313788364602</v>
      </c>
      <c r="J121" s="2">
        <v>0.74442013129102802</v>
      </c>
      <c r="K121" s="2">
        <v>0.74859075535512998</v>
      </c>
      <c r="L121" s="2">
        <v>0.73649337410805304</v>
      </c>
      <c r="M121" s="2">
        <v>0.72441613588110398</v>
      </c>
      <c r="N121" s="2">
        <v>0.72914979757084997</v>
      </c>
      <c r="O121" s="2">
        <v>0.71065808297568001</v>
      </c>
    </row>
    <row r="122" spans="1:15" x14ac:dyDescent="0.3">
      <c r="A122" s="8" t="s">
        <v>200</v>
      </c>
      <c r="B122" s="8" t="s">
        <v>62</v>
      </c>
      <c r="C122" s="2">
        <v>0.58941079522043704</v>
      </c>
      <c r="D122" s="2">
        <v>0.58232132191917196</v>
      </c>
      <c r="E122" s="2">
        <v>0.57162188285327697</v>
      </c>
      <c r="F122" s="2">
        <v>0.55922812380588505</v>
      </c>
      <c r="G122" s="2">
        <v>0.54845115170770498</v>
      </c>
      <c r="H122" s="2">
        <v>0.53841475775390202</v>
      </c>
      <c r="I122" s="2">
        <v>0.53308389129578604</v>
      </c>
      <c r="J122" s="2">
        <v>0.53643647462800503</v>
      </c>
      <c r="K122" s="2">
        <v>0.52763819095477404</v>
      </c>
      <c r="L122" s="2">
        <v>0.53503420225550002</v>
      </c>
      <c r="M122" s="2">
        <v>0.53932773109243703</v>
      </c>
      <c r="N122" s="2">
        <v>0.54024698705549801</v>
      </c>
      <c r="O122" s="2">
        <v>0.56623650250197499</v>
      </c>
    </row>
    <row r="123" spans="1:15" x14ac:dyDescent="0.3">
      <c r="A123" s="8" t="s">
        <v>200</v>
      </c>
      <c r="B123" s="8" t="s">
        <v>63</v>
      </c>
      <c r="C123" s="2">
        <v>0.467445403758253</v>
      </c>
      <c r="D123" s="2">
        <v>0.47845782162271</v>
      </c>
      <c r="E123" s="2">
        <v>0.49137329211129899</v>
      </c>
      <c r="F123" s="2">
        <v>0.50951191391237505</v>
      </c>
      <c r="G123" s="2">
        <v>0.51364428101412796</v>
      </c>
      <c r="H123" s="2">
        <v>0.51662130637636094</v>
      </c>
      <c r="I123" s="2">
        <v>0.52438909331068995</v>
      </c>
      <c r="J123" s="2">
        <v>0.52189234428684705</v>
      </c>
      <c r="K123" s="2">
        <v>0.51603845826597505</v>
      </c>
      <c r="L123" s="2">
        <v>0.51437130596712799</v>
      </c>
      <c r="M123" s="2">
        <v>0.500798539812914</v>
      </c>
      <c r="N123" s="2">
        <v>0.49898565932144101</v>
      </c>
      <c r="O123" s="2">
        <v>0.50270205356070596</v>
      </c>
    </row>
    <row r="124" spans="1:15" x14ac:dyDescent="0.3">
      <c r="A124" s="8" t="s">
        <v>200</v>
      </c>
      <c r="B124" s="8" t="s">
        <v>64</v>
      </c>
      <c r="C124" s="2">
        <v>0.39124469942629098</v>
      </c>
      <c r="D124" s="2">
        <v>0.393965202579389</v>
      </c>
      <c r="E124" s="2">
        <v>0.39470911857661201</v>
      </c>
      <c r="F124" s="2">
        <v>0.396834243674061</v>
      </c>
      <c r="G124" s="2">
        <v>0.399231015700096</v>
      </c>
      <c r="H124" s="2">
        <v>0.40349255264509498</v>
      </c>
      <c r="I124" s="2">
        <v>0.40999705391338498</v>
      </c>
      <c r="J124" s="2">
        <v>0.42482862240586</v>
      </c>
      <c r="K124" s="2">
        <v>0.43346659051970299</v>
      </c>
      <c r="L124" s="2">
        <v>0.44271738136600503</v>
      </c>
      <c r="M124" s="2">
        <v>0.45003137044008201</v>
      </c>
      <c r="N124" s="2">
        <v>0.46098191214470302</v>
      </c>
      <c r="O124" s="2">
        <v>0.47553578649413702</v>
      </c>
    </row>
    <row r="125" spans="1:15" x14ac:dyDescent="0.3">
      <c r="A125" s="8" t="s">
        <v>200</v>
      </c>
      <c r="B125" s="8" t="s">
        <v>65</v>
      </c>
      <c r="C125" s="2">
        <v>0.29768428495669103</v>
      </c>
      <c r="D125" s="2">
        <v>0.303978238694322</v>
      </c>
      <c r="E125" s="2">
        <v>0.31687041564792201</v>
      </c>
      <c r="F125" s="2">
        <v>0.32493781094527402</v>
      </c>
      <c r="G125" s="2">
        <v>0.33724604966139998</v>
      </c>
      <c r="H125" s="2">
        <v>0.34925768043510202</v>
      </c>
      <c r="I125" s="2">
        <v>0.35501355013550101</v>
      </c>
      <c r="J125" s="2">
        <v>0.36516466859583901</v>
      </c>
      <c r="K125" s="2">
        <v>0.36394461712348097</v>
      </c>
      <c r="L125" s="2">
        <v>0.37396921385376602</v>
      </c>
      <c r="M125" s="2">
        <v>0.38374867444326599</v>
      </c>
      <c r="N125" s="2">
        <v>0.38969650599336902</v>
      </c>
      <c r="O125" s="2">
        <v>0.39515445184736497</v>
      </c>
    </row>
    <row r="126" spans="1:15" x14ac:dyDescent="0.3">
      <c r="A126" s="8" t="s">
        <v>200</v>
      </c>
      <c r="B126" s="8" t="s">
        <v>66</v>
      </c>
      <c r="C126" s="2">
        <v>0.19738406658739599</v>
      </c>
      <c r="D126" s="2">
        <v>0.20631254811393401</v>
      </c>
      <c r="E126" s="2">
        <v>0.20773313115997</v>
      </c>
      <c r="F126" s="2">
        <v>0.22422494592646</v>
      </c>
      <c r="G126" s="2">
        <v>0.22764227642276399</v>
      </c>
      <c r="H126" s="2">
        <v>0.23203850120316299</v>
      </c>
      <c r="I126" s="2">
        <v>0.23829787234042599</v>
      </c>
      <c r="J126" s="2">
        <v>0.24372870857850701</v>
      </c>
      <c r="K126" s="2">
        <v>0.234407128169979</v>
      </c>
      <c r="L126" s="2">
        <v>0.245067817509248</v>
      </c>
      <c r="M126" s="2">
        <v>0.25523809523809499</v>
      </c>
      <c r="N126" s="2">
        <v>0.26509723643807598</v>
      </c>
      <c r="O126" s="2">
        <v>0.283337239278181</v>
      </c>
    </row>
    <row r="127" spans="1:15" x14ac:dyDescent="0.3">
      <c r="A127" s="8" t="s">
        <v>200</v>
      </c>
      <c r="B127" s="8" t="s">
        <v>67</v>
      </c>
      <c r="C127" s="2">
        <v>0.178523489932886</v>
      </c>
      <c r="D127" s="2">
        <v>0.18146214099216701</v>
      </c>
      <c r="E127" s="2">
        <v>0.17541613316261201</v>
      </c>
      <c r="F127" s="2">
        <v>0.175377468060395</v>
      </c>
      <c r="G127" s="2">
        <v>0.176719576719577</v>
      </c>
      <c r="H127" s="2">
        <v>0.182275931520645</v>
      </c>
      <c r="I127" s="2">
        <v>0.17514124293785299</v>
      </c>
      <c r="J127" s="2">
        <v>0.182053494391717</v>
      </c>
      <c r="K127" s="2">
        <v>0.177272727272727</v>
      </c>
      <c r="L127" s="2">
        <v>0.17337461300309601</v>
      </c>
      <c r="M127" s="2">
        <v>0.18968531468531499</v>
      </c>
      <c r="N127" s="2">
        <v>0.18949958982772799</v>
      </c>
      <c r="O127" s="2">
        <v>0.20223932820154</v>
      </c>
    </row>
    <row r="128" spans="1:15" x14ac:dyDescent="0.3">
      <c r="A128" s="8" t="s">
        <v>200</v>
      </c>
      <c r="B128" s="8" t="s">
        <v>68</v>
      </c>
      <c r="C128" s="2">
        <v>0.41058920477956301</v>
      </c>
      <c r="D128" s="2">
        <v>0.41767867808082798</v>
      </c>
      <c r="E128" s="2">
        <v>0.42837811714672303</v>
      </c>
      <c r="F128" s="2">
        <v>0.44077187619411501</v>
      </c>
      <c r="G128" s="2">
        <v>0.45154884829229502</v>
      </c>
      <c r="H128" s="2">
        <v>0.46158524224609798</v>
      </c>
      <c r="I128" s="2">
        <v>0.46691610870421402</v>
      </c>
      <c r="J128" s="2">
        <v>0.46356352537199502</v>
      </c>
      <c r="K128" s="2">
        <v>0.47236180904522601</v>
      </c>
      <c r="L128" s="2">
        <v>0.46496579774449998</v>
      </c>
      <c r="M128" s="2">
        <v>0.46067226890756302</v>
      </c>
      <c r="N128" s="2">
        <v>0.45975301294450199</v>
      </c>
      <c r="O128" s="2">
        <v>0.43376349749802501</v>
      </c>
    </row>
    <row r="129" spans="1:15" x14ac:dyDescent="0.3">
      <c r="A129" s="8" t="s">
        <v>200</v>
      </c>
      <c r="B129" s="8" t="s">
        <v>69</v>
      </c>
      <c r="C129" s="2">
        <v>0.53255459624174695</v>
      </c>
      <c r="D129" s="2">
        <v>0.52154217837729</v>
      </c>
      <c r="E129" s="2">
        <v>0.50862670788870001</v>
      </c>
      <c r="F129" s="2">
        <v>0.49048808608762501</v>
      </c>
      <c r="G129" s="2">
        <v>0.48635571898587199</v>
      </c>
      <c r="H129" s="2">
        <v>0.483378693623639</v>
      </c>
      <c r="I129" s="2">
        <v>0.47561090668931</v>
      </c>
      <c r="J129" s="2">
        <v>0.478107655713153</v>
      </c>
      <c r="K129" s="2">
        <v>0.483961541734025</v>
      </c>
      <c r="L129" s="2">
        <v>0.48562869403287201</v>
      </c>
      <c r="M129" s="2">
        <v>0.499201460187086</v>
      </c>
      <c r="N129" s="2">
        <v>0.50101434067855899</v>
      </c>
      <c r="O129" s="2">
        <v>0.49729794643929398</v>
      </c>
    </row>
    <row r="130" spans="1:15" x14ac:dyDescent="0.3">
      <c r="A130" s="8" t="s">
        <v>200</v>
      </c>
      <c r="B130" s="8" t="s">
        <v>70</v>
      </c>
      <c r="C130" s="2">
        <v>0.60875530057370897</v>
      </c>
      <c r="D130" s="2">
        <v>0.60603479742061095</v>
      </c>
      <c r="E130" s="2">
        <v>0.60529088142338805</v>
      </c>
      <c r="F130" s="2">
        <v>0.60316575632593905</v>
      </c>
      <c r="G130" s="2">
        <v>0.600768984299904</v>
      </c>
      <c r="H130" s="2">
        <v>0.59650744735490502</v>
      </c>
      <c r="I130" s="2">
        <v>0.59000294608661497</v>
      </c>
      <c r="J130" s="2">
        <v>0.57517137759414005</v>
      </c>
      <c r="K130" s="2">
        <v>0.56653340948029696</v>
      </c>
      <c r="L130" s="2">
        <v>0.55728261863399497</v>
      </c>
      <c r="M130" s="2">
        <v>0.54996862955991799</v>
      </c>
      <c r="N130" s="2">
        <v>0.53901808785529703</v>
      </c>
      <c r="O130" s="2">
        <v>0.52446421350586303</v>
      </c>
    </row>
    <row r="131" spans="1:15" x14ac:dyDescent="0.3">
      <c r="A131" s="8" t="s">
        <v>200</v>
      </c>
      <c r="B131" s="8" t="s">
        <v>71</v>
      </c>
      <c r="C131" s="2">
        <v>0.70231571504330903</v>
      </c>
      <c r="D131" s="2">
        <v>0.69602176130567806</v>
      </c>
      <c r="E131" s="2">
        <v>0.68312958435207805</v>
      </c>
      <c r="F131" s="2">
        <v>0.67506218905472604</v>
      </c>
      <c r="G131" s="2">
        <v>0.66275395033859996</v>
      </c>
      <c r="H131" s="2">
        <v>0.65074231956489803</v>
      </c>
      <c r="I131" s="2">
        <v>0.64498644986449905</v>
      </c>
      <c r="J131" s="2">
        <v>0.63483533140416104</v>
      </c>
      <c r="K131" s="2">
        <v>0.63605538287651897</v>
      </c>
      <c r="L131" s="2">
        <v>0.62603078614623398</v>
      </c>
      <c r="M131" s="2">
        <v>0.61625132555673401</v>
      </c>
      <c r="N131" s="2">
        <v>0.61030349400663098</v>
      </c>
      <c r="O131" s="2">
        <v>0.60484554815263503</v>
      </c>
    </row>
    <row r="132" spans="1:15" x14ac:dyDescent="0.3">
      <c r="A132" s="8" t="s">
        <v>200</v>
      </c>
      <c r="B132" s="8" t="s">
        <v>72</v>
      </c>
      <c r="C132" s="2">
        <v>0.80261593341260395</v>
      </c>
      <c r="D132" s="2">
        <v>0.79368745188606604</v>
      </c>
      <c r="E132" s="2">
        <v>0.79226686884002995</v>
      </c>
      <c r="F132" s="2">
        <v>0.77577505407353997</v>
      </c>
      <c r="G132" s="2">
        <v>0.77235772357723598</v>
      </c>
      <c r="H132" s="2">
        <v>0.76796149879683695</v>
      </c>
      <c r="I132" s="2">
        <v>0.76170212765957401</v>
      </c>
      <c r="J132" s="2">
        <v>0.75627129142149296</v>
      </c>
      <c r="K132" s="2">
        <v>0.765592871830021</v>
      </c>
      <c r="L132" s="2">
        <v>0.754932182490752</v>
      </c>
      <c r="M132" s="2">
        <v>0.74476190476190496</v>
      </c>
      <c r="N132" s="2">
        <v>0.73490276356192397</v>
      </c>
      <c r="O132" s="2">
        <v>0.716662760721819</v>
      </c>
    </row>
    <row r="133" spans="1:15" x14ac:dyDescent="0.3">
      <c r="A133" s="8" t="s">
        <v>200</v>
      </c>
      <c r="B133" s="8" t="s">
        <v>73</v>
      </c>
      <c r="C133" s="2">
        <v>0.82147651006711397</v>
      </c>
      <c r="D133" s="2">
        <v>0.81853785900783305</v>
      </c>
      <c r="E133" s="2">
        <v>0.82458386683738805</v>
      </c>
      <c r="F133" s="2">
        <v>0.824622531939605</v>
      </c>
      <c r="G133" s="2">
        <v>0.82328042328042295</v>
      </c>
      <c r="H133" s="2">
        <v>0.81772406847935597</v>
      </c>
      <c r="I133" s="2">
        <v>0.82485875706214695</v>
      </c>
      <c r="J133" s="2">
        <v>0.81794650560828297</v>
      </c>
      <c r="K133" s="2">
        <v>0.82272727272727297</v>
      </c>
      <c r="L133" s="2">
        <v>0.82662538699690402</v>
      </c>
      <c r="M133" s="2">
        <v>0.81031468531468498</v>
      </c>
      <c r="N133" s="2">
        <v>0.81050041017227203</v>
      </c>
      <c r="O133" s="2">
        <v>0.79776067179846</v>
      </c>
    </row>
    <row r="134" spans="1:15" x14ac:dyDescent="0.3">
      <c r="A134" s="8" t="s">
        <v>201</v>
      </c>
      <c r="B134" s="8" t="s">
        <v>62</v>
      </c>
      <c r="C134" s="2">
        <v>0.59686645113155901</v>
      </c>
      <c r="D134" s="2">
        <v>0.57295881932873105</v>
      </c>
      <c r="E134" s="2">
        <v>0.55540166204986197</v>
      </c>
      <c r="F134" s="2">
        <v>0.54691385937146697</v>
      </c>
      <c r="G134" s="2">
        <v>0.54756177563962405</v>
      </c>
      <c r="H134" s="2">
        <v>0.54525025536261496</v>
      </c>
      <c r="I134" s="2">
        <v>0.55406755946432096</v>
      </c>
      <c r="J134" s="2">
        <v>0.54829210836277997</v>
      </c>
      <c r="K134" s="2">
        <v>0.54622344610542894</v>
      </c>
      <c r="L134" s="2">
        <v>0.55488363569726995</v>
      </c>
      <c r="M134" s="2">
        <v>0.55031337047353801</v>
      </c>
      <c r="N134" s="2">
        <v>0.57249796582587498</v>
      </c>
      <c r="O134" s="2">
        <v>0.57603686635944695</v>
      </c>
    </row>
    <row r="135" spans="1:15" x14ac:dyDescent="0.3">
      <c r="A135" s="8" t="s">
        <v>201</v>
      </c>
      <c r="B135" s="8" t="s">
        <v>63</v>
      </c>
      <c r="C135" s="2">
        <v>0.47439353099730502</v>
      </c>
      <c r="D135" s="2">
        <v>0.492082992082992</v>
      </c>
      <c r="E135" s="2">
        <v>0.50374131480491702</v>
      </c>
      <c r="F135" s="2">
        <v>0.51540436456996197</v>
      </c>
      <c r="G135" s="2">
        <v>0.53787335722819596</v>
      </c>
      <c r="H135" s="2">
        <v>0.55537352555701203</v>
      </c>
      <c r="I135" s="2">
        <v>0.55561298325408304</v>
      </c>
      <c r="J135" s="2">
        <v>0.54697467620336404</v>
      </c>
      <c r="K135" s="2">
        <v>0.52984790874524701</v>
      </c>
      <c r="L135" s="2">
        <v>0.52120794975479701</v>
      </c>
      <c r="M135" s="2">
        <v>0.52807179015186401</v>
      </c>
      <c r="N135" s="2">
        <v>0.51898472967395803</v>
      </c>
      <c r="O135" s="2">
        <v>0.50967244701348702</v>
      </c>
    </row>
    <row r="136" spans="1:15" x14ac:dyDescent="0.3">
      <c r="A136" s="8" t="s">
        <v>201</v>
      </c>
      <c r="B136" s="8" t="s">
        <v>64</v>
      </c>
      <c r="C136" s="2">
        <v>0.384811416921509</v>
      </c>
      <c r="D136" s="2">
        <v>0.38826072497505798</v>
      </c>
      <c r="E136" s="2">
        <v>0.38864769255507298</v>
      </c>
      <c r="F136" s="2">
        <v>0.39358778625954199</v>
      </c>
      <c r="G136" s="2">
        <v>0.39325842696629199</v>
      </c>
      <c r="H136" s="2">
        <v>0.40502987355842701</v>
      </c>
      <c r="I136" s="2">
        <v>0.41467283542630501</v>
      </c>
      <c r="J136" s="2">
        <v>0.42979581547769102</v>
      </c>
      <c r="K136" s="2">
        <v>0.43828374723383301</v>
      </c>
      <c r="L136" s="2">
        <v>0.454141319606926</v>
      </c>
      <c r="M136" s="2">
        <v>0.46796719131013098</v>
      </c>
      <c r="N136" s="2">
        <v>0.475435816164818</v>
      </c>
      <c r="O136" s="2">
        <v>0.483185072683879</v>
      </c>
    </row>
    <row r="137" spans="1:15" x14ac:dyDescent="0.3">
      <c r="A137" s="8" t="s">
        <v>201</v>
      </c>
      <c r="B137" s="8" t="s">
        <v>65</v>
      </c>
      <c r="C137" s="2">
        <v>0.30469700657094201</v>
      </c>
      <c r="D137" s="2">
        <v>0.30776560266793701</v>
      </c>
      <c r="E137" s="2">
        <v>0.31545309290116402</v>
      </c>
      <c r="F137" s="2">
        <v>0.32252410166520601</v>
      </c>
      <c r="G137" s="2">
        <v>0.33575705731394401</v>
      </c>
      <c r="H137" s="2">
        <v>0.34225035736164999</v>
      </c>
      <c r="I137" s="2">
        <v>0.34722222222222199</v>
      </c>
      <c r="J137" s="2">
        <v>0.35446906035141301</v>
      </c>
      <c r="K137" s="2">
        <v>0.35836243694218101</v>
      </c>
      <c r="L137" s="2">
        <v>0.36494998147461999</v>
      </c>
      <c r="M137" s="2">
        <v>0.37050610820244301</v>
      </c>
      <c r="N137" s="2">
        <v>0.38068086533624002</v>
      </c>
      <c r="O137" s="2">
        <v>0.38737010391686599</v>
      </c>
    </row>
    <row r="138" spans="1:15" x14ac:dyDescent="0.3">
      <c r="A138" s="8" t="s">
        <v>201</v>
      </c>
      <c r="B138" s="8" t="s">
        <v>66</v>
      </c>
      <c r="C138" s="2">
        <v>0.215069860279441</v>
      </c>
      <c r="D138" s="2">
        <v>0.22441742654508601</v>
      </c>
      <c r="E138" s="2">
        <v>0.22277722277722301</v>
      </c>
      <c r="F138" s="2">
        <v>0.22346640701071099</v>
      </c>
      <c r="G138" s="2">
        <v>0.226459510357815</v>
      </c>
      <c r="H138" s="2">
        <v>0.23205964585274899</v>
      </c>
      <c r="I138" s="2">
        <v>0.23625164980202401</v>
      </c>
      <c r="J138" s="2">
        <v>0.24638297872340401</v>
      </c>
      <c r="K138" s="2">
        <v>0.236329053732763</v>
      </c>
      <c r="L138" s="2">
        <v>0.246605343845817</v>
      </c>
      <c r="M138" s="2">
        <v>0.26463790446841301</v>
      </c>
      <c r="N138" s="2">
        <v>0.26750448833034102</v>
      </c>
      <c r="O138" s="2">
        <v>0.28500823723229002</v>
      </c>
    </row>
    <row r="139" spans="1:15" x14ac:dyDescent="0.3">
      <c r="A139" s="8" t="s">
        <v>201</v>
      </c>
      <c r="B139" s="8" t="s">
        <v>67</v>
      </c>
      <c r="C139" s="2">
        <v>0.16309719934102099</v>
      </c>
      <c r="D139" s="2">
        <v>0.17179902755267401</v>
      </c>
      <c r="E139" s="2">
        <v>0.17289719626168201</v>
      </c>
      <c r="F139" s="2">
        <v>0.17603550295858</v>
      </c>
      <c r="G139" s="2">
        <v>0.19187675070028001</v>
      </c>
      <c r="H139" s="2">
        <v>0.171102661596958</v>
      </c>
      <c r="I139" s="2">
        <v>0.18246445497630301</v>
      </c>
      <c r="J139" s="2">
        <v>0.17951541850220301</v>
      </c>
      <c r="K139" s="2">
        <v>0.18518518518518501</v>
      </c>
      <c r="L139" s="2">
        <v>0.18597997138769701</v>
      </c>
      <c r="M139" s="2">
        <v>0.185142857142857</v>
      </c>
      <c r="N139" s="2">
        <v>0.191256830601093</v>
      </c>
      <c r="O139" s="2">
        <v>0.21521335807050099</v>
      </c>
    </row>
    <row r="140" spans="1:15" x14ac:dyDescent="0.3">
      <c r="A140" s="8" t="s">
        <v>201</v>
      </c>
      <c r="B140" s="8" t="s">
        <v>68</v>
      </c>
      <c r="C140" s="2">
        <v>0.40313354886844099</v>
      </c>
      <c r="D140" s="2">
        <v>0.42704118067126901</v>
      </c>
      <c r="E140" s="2">
        <v>0.44459833795013798</v>
      </c>
      <c r="F140" s="2">
        <v>0.45308614062853297</v>
      </c>
      <c r="G140" s="2">
        <v>0.45243822436037601</v>
      </c>
      <c r="H140" s="2">
        <v>0.45474974463738499</v>
      </c>
      <c r="I140" s="2">
        <v>0.44593244053567899</v>
      </c>
      <c r="J140" s="2">
        <v>0.45170789163722003</v>
      </c>
      <c r="K140" s="2">
        <v>0.453776553894571</v>
      </c>
      <c r="L140" s="2">
        <v>0.44511636430272999</v>
      </c>
      <c r="M140" s="2">
        <v>0.44968662952646199</v>
      </c>
      <c r="N140" s="2">
        <v>0.42750203417412502</v>
      </c>
      <c r="O140" s="2">
        <v>0.42396313364055299</v>
      </c>
    </row>
    <row r="141" spans="1:15" x14ac:dyDescent="0.3">
      <c r="A141" s="8" t="s">
        <v>201</v>
      </c>
      <c r="B141" s="8" t="s">
        <v>69</v>
      </c>
      <c r="C141" s="2">
        <v>0.52560646900269503</v>
      </c>
      <c r="D141" s="2">
        <v>0.507917007917008</v>
      </c>
      <c r="E141" s="2">
        <v>0.49625868519508298</v>
      </c>
      <c r="F141" s="2">
        <v>0.48459563543003897</v>
      </c>
      <c r="G141" s="2">
        <v>0.46212664277180399</v>
      </c>
      <c r="H141" s="2">
        <v>0.44462647444298797</v>
      </c>
      <c r="I141" s="2">
        <v>0.44438701674591702</v>
      </c>
      <c r="J141" s="2">
        <v>0.45302532379663601</v>
      </c>
      <c r="K141" s="2">
        <v>0.47015209125475299</v>
      </c>
      <c r="L141" s="2">
        <v>0.47879205024520299</v>
      </c>
      <c r="M141" s="2">
        <v>0.47192820984813599</v>
      </c>
      <c r="N141" s="2">
        <v>0.48101527032604202</v>
      </c>
      <c r="O141" s="2">
        <v>0.49032755298651298</v>
      </c>
    </row>
    <row r="142" spans="1:15" x14ac:dyDescent="0.3">
      <c r="A142" s="8" t="s">
        <v>201</v>
      </c>
      <c r="B142" s="8" t="s">
        <v>70</v>
      </c>
      <c r="C142" s="2">
        <v>0.615188583078491</v>
      </c>
      <c r="D142" s="2">
        <v>0.61173927502494196</v>
      </c>
      <c r="E142" s="2">
        <v>0.61135230744492697</v>
      </c>
      <c r="F142" s="2">
        <v>0.60641221374045795</v>
      </c>
      <c r="G142" s="2">
        <v>0.60674157303370801</v>
      </c>
      <c r="H142" s="2">
        <v>0.59497012644157299</v>
      </c>
      <c r="I142" s="2">
        <v>0.58532716457369505</v>
      </c>
      <c r="J142" s="2">
        <v>0.57020418452230903</v>
      </c>
      <c r="K142" s="2">
        <v>0.56171625276616699</v>
      </c>
      <c r="L142" s="2">
        <v>0.54585868039307395</v>
      </c>
      <c r="M142" s="2">
        <v>0.53203280868986902</v>
      </c>
      <c r="N142" s="2">
        <v>0.524564183835182</v>
      </c>
      <c r="O142" s="2">
        <v>0.516814927316121</v>
      </c>
    </row>
    <row r="143" spans="1:15" x14ac:dyDescent="0.3">
      <c r="A143" s="8" t="s">
        <v>201</v>
      </c>
      <c r="B143" s="8" t="s">
        <v>71</v>
      </c>
      <c r="C143" s="2">
        <v>0.69530299342905799</v>
      </c>
      <c r="D143" s="2">
        <v>0.69223439733206305</v>
      </c>
      <c r="E143" s="2">
        <v>0.68454690709883603</v>
      </c>
      <c r="F143" s="2">
        <v>0.67747589833479405</v>
      </c>
      <c r="G143" s="2">
        <v>0.66424294268605599</v>
      </c>
      <c r="H143" s="2">
        <v>0.65774964263835001</v>
      </c>
      <c r="I143" s="2">
        <v>0.65277777777777801</v>
      </c>
      <c r="J143" s="2">
        <v>0.64553093964858699</v>
      </c>
      <c r="K143" s="2">
        <v>0.64163756305781905</v>
      </c>
      <c r="L143" s="2">
        <v>0.63505001852538001</v>
      </c>
      <c r="M143" s="2">
        <v>0.62949389179755699</v>
      </c>
      <c r="N143" s="2">
        <v>0.61931913466375998</v>
      </c>
      <c r="O143" s="2">
        <v>0.61262989608313301</v>
      </c>
    </row>
    <row r="144" spans="1:15" x14ac:dyDescent="0.3">
      <c r="A144" s="8" t="s">
        <v>201</v>
      </c>
      <c r="B144" s="8" t="s">
        <v>72</v>
      </c>
      <c r="C144" s="2">
        <v>0.78493013972055903</v>
      </c>
      <c r="D144" s="2">
        <v>0.77558257345491399</v>
      </c>
      <c r="E144" s="2">
        <v>0.77722277722277699</v>
      </c>
      <c r="F144" s="2">
        <v>0.77653359298928903</v>
      </c>
      <c r="G144" s="2">
        <v>0.77354048964218503</v>
      </c>
      <c r="H144" s="2">
        <v>0.76794035414725104</v>
      </c>
      <c r="I144" s="2">
        <v>0.76374835019797604</v>
      </c>
      <c r="J144" s="2">
        <v>0.75361702127659602</v>
      </c>
      <c r="K144" s="2">
        <v>0.76367094626723697</v>
      </c>
      <c r="L144" s="2">
        <v>0.753394656154183</v>
      </c>
      <c r="M144" s="2">
        <v>0.73536209553158705</v>
      </c>
      <c r="N144" s="2">
        <v>0.73249551166965898</v>
      </c>
      <c r="O144" s="2">
        <v>0.71499176276771004</v>
      </c>
    </row>
    <row r="145" spans="1:15" x14ac:dyDescent="0.3">
      <c r="A145" s="8" t="s">
        <v>201</v>
      </c>
      <c r="B145" s="8" t="s">
        <v>73</v>
      </c>
      <c r="C145" s="2">
        <v>0.83690280065897904</v>
      </c>
      <c r="D145" s="2">
        <v>0.82820097244732604</v>
      </c>
      <c r="E145" s="2">
        <v>0.82710280373831802</v>
      </c>
      <c r="F145" s="2">
        <v>0.82396449704142005</v>
      </c>
      <c r="G145" s="2">
        <v>0.80812324929972001</v>
      </c>
      <c r="H145" s="2">
        <v>0.82889733840304203</v>
      </c>
      <c r="I145" s="2">
        <v>0.81753554502369696</v>
      </c>
      <c r="J145" s="2">
        <v>0.82048458149779702</v>
      </c>
      <c r="K145" s="2">
        <v>0.81481481481481499</v>
      </c>
      <c r="L145" s="2">
        <v>0.81402002861230305</v>
      </c>
      <c r="M145" s="2">
        <v>0.81485714285714295</v>
      </c>
      <c r="N145" s="2">
        <v>0.808743169398907</v>
      </c>
      <c r="O145" s="2">
        <v>0.78478664192949898</v>
      </c>
    </row>
    <row r="146" spans="1:15" x14ac:dyDescent="0.3">
      <c r="A146" s="8" t="s">
        <v>202</v>
      </c>
      <c r="B146" s="8" t="s">
        <v>62</v>
      </c>
      <c r="C146" s="2">
        <v>0.62666344060004797</v>
      </c>
      <c r="D146" s="2">
        <v>0.61534817621980098</v>
      </c>
      <c r="E146" s="2">
        <v>0.59856381746583298</v>
      </c>
      <c r="F146" s="2">
        <v>0.58809855880985595</v>
      </c>
      <c r="G146" s="2">
        <v>0.581206496519722</v>
      </c>
      <c r="H146" s="2">
        <v>0.57506420733131003</v>
      </c>
      <c r="I146" s="2">
        <v>0.56452742123687305</v>
      </c>
      <c r="J146" s="2">
        <v>0.55071133547498896</v>
      </c>
      <c r="K146" s="2">
        <v>0.56581667815299796</v>
      </c>
      <c r="L146" s="2">
        <v>0.56406810035842303</v>
      </c>
      <c r="M146" s="2">
        <v>0.56663837011884599</v>
      </c>
      <c r="N146" s="2">
        <v>0.57585021016431004</v>
      </c>
      <c r="O146" s="2">
        <v>0.59500718390804597</v>
      </c>
    </row>
    <row r="147" spans="1:15" x14ac:dyDescent="0.3">
      <c r="A147" s="8" t="s">
        <v>202</v>
      </c>
      <c r="B147" s="8" t="s">
        <v>63</v>
      </c>
      <c r="C147" s="2">
        <v>0.52339078438269404</v>
      </c>
      <c r="D147" s="2">
        <v>0.53590131502385696</v>
      </c>
      <c r="E147" s="2">
        <v>0.54910714285714302</v>
      </c>
      <c r="F147" s="2">
        <v>0.55500894454382799</v>
      </c>
      <c r="G147" s="2">
        <v>0.56430446194225703</v>
      </c>
      <c r="H147" s="2">
        <v>0.57073954983922803</v>
      </c>
      <c r="I147" s="2">
        <v>0.57349853002939899</v>
      </c>
      <c r="J147" s="2">
        <v>0.57111133541939996</v>
      </c>
      <c r="K147" s="2">
        <v>0.57433808553971499</v>
      </c>
      <c r="L147" s="2">
        <v>0.56912442396313401</v>
      </c>
      <c r="M147" s="2">
        <v>0.56228631542035601</v>
      </c>
      <c r="N147" s="2">
        <v>0.55374753451676495</v>
      </c>
      <c r="O147" s="2">
        <v>0.55439895134551598</v>
      </c>
    </row>
    <row r="148" spans="1:15" x14ac:dyDescent="0.3">
      <c r="A148" s="8" t="s">
        <v>202</v>
      </c>
      <c r="B148" s="8" t="s">
        <v>64</v>
      </c>
      <c r="C148" s="2">
        <v>0.44749419636760901</v>
      </c>
      <c r="D148" s="2">
        <v>0.45831106360235202</v>
      </c>
      <c r="E148" s="2">
        <v>0.46831168831168801</v>
      </c>
      <c r="F148" s="2">
        <v>0.473394024874984</v>
      </c>
      <c r="G148" s="2">
        <v>0.48051948051948101</v>
      </c>
      <c r="H148" s="2">
        <v>0.48811372595866698</v>
      </c>
      <c r="I148" s="2">
        <v>0.49878486286309498</v>
      </c>
      <c r="J148" s="2">
        <v>0.503844867937145</v>
      </c>
      <c r="K148" s="2">
        <v>0.51651124520021896</v>
      </c>
      <c r="L148" s="2">
        <v>0.52435651988938503</v>
      </c>
      <c r="M148" s="2">
        <v>0.53184551105676103</v>
      </c>
      <c r="N148" s="2">
        <v>0.54119138149556401</v>
      </c>
      <c r="O148" s="2">
        <v>0.55111524163568804</v>
      </c>
    </row>
    <row r="149" spans="1:15" x14ac:dyDescent="0.3">
      <c r="A149" s="8" t="s">
        <v>202</v>
      </c>
      <c r="B149" s="8" t="s">
        <v>65</v>
      </c>
      <c r="C149" s="2">
        <v>0.37064355522773401</v>
      </c>
      <c r="D149" s="2">
        <v>0.37915623882731497</v>
      </c>
      <c r="E149" s="2">
        <v>0.38752166377816299</v>
      </c>
      <c r="F149" s="2">
        <v>0.399357782660132</v>
      </c>
      <c r="G149" s="2">
        <v>0.40637843169488702</v>
      </c>
      <c r="H149" s="2">
        <v>0.41453265044814303</v>
      </c>
      <c r="I149" s="2">
        <v>0.41962748473939598</v>
      </c>
      <c r="J149" s="2">
        <v>0.42598835427520698</v>
      </c>
      <c r="K149" s="2">
        <v>0.43394183168316802</v>
      </c>
      <c r="L149" s="2">
        <v>0.43876480287812902</v>
      </c>
      <c r="M149" s="2">
        <v>0.450963718820862</v>
      </c>
      <c r="N149" s="2">
        <v>0.45747880776592798</v>
      </c>
      <c r="O149" s="2">
        <v>0.47071751777634102</v>
      </c>
    </row>
    <row r="150" spans="1:15" x14ac:dyDescent="0.3">
      <c r="A150" s="8" t="s">
        <v>202</v>
      </c>
      <c r="B150" s="8" t="s">
        <v>66</v>
      </c>
      <c r="C150" s="2">
        <v>0.246431254695717</v>
      </c>
      <c r="D150" s="2">
        <v>0.25973548861131501</v>
      </c>
      <c r="E150" s="2">
        <v>0.27049476345251</v>
      </c>
      <c r="F150" s="2">
        <v>0.27517018989609499</v>
      </c>
      <c r="G150" s="2">
        <v>0.27939627939627898</v>
      </c>
      <c r="H150" s="2">
        <v>0.29097668131125398</v>
      </c>
      <c r="I150" s="2">
        <v>0.29025974025974</v>
      </c>
      <c r="J150" s="2">
        <v>0.297381546134663</v>
      </c>
      <c r="K150" s="2">
        <v>0.29187903499830098</v>
      </c>
      <c r="L150" s="2">
        <v>0.30290587492103599</v>
      </c>
      <c r="M150" s="2">
        <v>0.323709050527485</v>
      </c>
      <c r="N150" s="2">
        <v>0.33881493082746</v>
      </c>
      <c r="O150" s="2">
        <v>0.34775452621678798</v>
      </c>
    </row>
    <row r="151" spans="1:15" x14ac:dyDescent="0.3">
      <c r="A151" s="8" t="s">
        <v>202</v>
      </c>
      <c r="B151" s="8" t="s">
        <v>67</v>
      </c>
      <c r="C151" s="2">
        <v>0.20022753128555201</v>
      </c>
      <c r="D151" s="2">
        <v>0.19329608938547499</v>
      </c>
      <c r="E151" s="2">
        <v>0.188297872340426</v>
      </c>
      <c r="F151" s="2">
        <v>0.19893617021276599</v>
      </c>
      <c r="G151" s="2">
        <v>0.204545454545455</v>
      </c>
      <c r="H151" s="2">
        <v>0.20705244122965599</v>
      </c>
      <c r="I151" s="2">
        <v>0.208507089241034</v>
      </c>
      <c r="J151" s="2">
        <v>0.21937984496123999</v>
      </c>
      <c r="K151" s="2">
        <v>0.23186813186813199</v>
      </c>
      <c r="L151" s="2">
        <v>0.23400000000000001</v>
      </c>
      <c r="M151" s="2">
        <v>0.24979983987189799</v>
      </c>
      <c r="N151" s="2">
        <v>0.25886792452830198</v>
      </c>
      <c r="O151" s="2">
        <v>0.25030376670716897</v>
      </c>
    </row>
    <row r="152" spans="1:15" x14ac:dyDescent="0.3">
      <c r="A152" s="8" t="s">
        <v>202</v>
      </c>
      <c r="B152" s="8" t="s">
        <v>68</v>
      </c>
      <c r="C152" s="2">
        <v>0.37333655939995197</v>
      </c>
      <c r="D152" s="2">
        <v>0.38465182378019902</v>
      </c>
      <c r="E152" s="2">
        <v>0.40143618253416702</v>
      </c>
      <c r="F152" s="2">
        <v>0.41190144119014399</v>
      </c>
      <c r="G152" s="2">
        <v>0.418793503480278</v>
      </c>
      <c r="H152" s="2">
        <v>0.42493579266869003</v>
      </c>
      <c r="I152" s="2">
        <v>0.43547257876312701</v>
      </c>
      <c r="J152" s="2">
        <v>0.44928866452501098</v>
      </c>
      <c r="K152" s="2">
        <v>0.43418332184700198</v>
      </c>
      <c r="L152" s="2">
        <v>0.43593189964157703</v>
      </c>
      <c r="M152" s="2">
        <v>0.43336162988115501</v>
      </c>
      <c r="N152" s="2">
        <v>0.42414978983569002</v>
      </c>
      <c r="O152" s="2">
        <v>0.40499281609195398</v>
      </c>
    </row>
    <row r="153" spans="1:15" x14ac:dyDescent="0.3">
      <c r="A153" s="8" t="s">
        <v>202</v>
      </c>
      <c r="B153" s="8" t="s">
        <v>69</v>
      </c>
      <c r="C153" s="2">
        <v>0.47660921561730601</v>
      </c>
      <c r="D153" s="2">
        <v>0.46409868497614298</v>
      </c>
      <c r="E153" s="2">
        <v>0.45089285714285698</v>
      </c>
      <c r="F153" s="2">
        <v>0.44499105545617201</v>
      </c>
      <c r="G153" s="2">
        <v>0.43569553805774303</v>
      </c>
      <c r="H153" s="2">
        <v>0.42926045016077202</v>
      </c>
      <c r="I153" s="2">
        <v>0.42650146997060101</v>
      </c>
      <c r="J153" s="2">
        <v>0.42888866458059999</v>
      </c>
      <c r="K153" s="2">
        <v>0.42566191446028501</v>
      </c>
      <c r="L153" s="2">
        <v>0.43087557603686599</v>
      </c>
      <c r="M153" s="2">
        <v>0.43771368457964399</v>
      </c>
      <c r="N153" s="2">
        <v>0.44625246548323499</v>
      </c>
      <c r="O153" s="2">
        <v>0.44560104865448402</v>
      </c>
    </row>
    <row r="154" spans="1:15" x14ac:dyDescent="0.3">
      <c r="A154" s="8" t="s">
        <v>202</v>
      </c>
      <c r="B154" s="8" t="s">
        <v>70</v>
      </c>
      <c r="C154" s="2">
        <v>0.55250580363239099</v>
      </c>
      <c r="D154" s="2">
        <v>0.54168893639764804</v>
      </c>
      <c r="E154" s="2">
        <v>0.53168831168831199</v>
      </c>
      <c r="F154" s="2">
        <v>0.52660597512501595</v>
      </c>
      <c r="G154" s="2">
        <v>0.51948051948051899</v>
      </c>
      <c r="H154" s="2">
        <v>0.51188627404133302</v>
      </c>
      <c r="I154" s="2">
        <v>0.50121513713690502</v>
      </c>
      <c r="J154" s="2">
        <v>0.496155132062855</v>
      </c>
      <c r="K154" s="2">
        <v>0.48348875479978098</v>
      </c>
      <c r="L154" s="2">
        <v>0.47564348011061502</v>
      </c>
      <c r="M154" s="2">
        <v>0.46815448894323902</v>
      </c>
      <c r="N154" s="2">
        <v>0.45880861850443599</v>
      </c>
      <c r="O154" s="2">
        <v>0.44888475836431202</v>
      </c>
    </row>
    <row r="155" spans="1:15" x14ac:dyDescent="0.3">
      <c r="A155" s="8" t="s">
        <v>202</v>
      </c>
      <c r="B155" s="8" t="s">
        <v>71</v>
      </c>
      <c r="C155" s="2">
        <v>0.62935644477226604</v>
      </c>
      <c r="D155" s="2">
        <v>0.62084376117268503</v>
      </c>
      <c r="E155" s="2">
        <v>0.61247833622183701</v>
      </c>
      <c r="F155" s="2">
        <v>0.600642217339868</v>
      </c>
      <c r="G155" s="2">
        <v>0.59362156830511303</v>
      </c>
      <c r="H155" s="2">
        <v>0.58546734955185697</v>
      </c>
      <c r="I155" s="2">
        <v>0.58037251526060396</v>
      </c>
      <c r="J155" s="2">
        <v>0.57401164572479302</v>
      </c>
      <c r="K155" s="2">
        <v>0.56605816831683198</v>
      </c>
      <c r="L155" s="2">
        <v>0.56123519712187098</v>
      </c>
      <c r="M155" s="2">
        <v>0.54903628117913805</v>
      </c>
      <c r="N155" s="2">
        <v>0.54252119223407202</v>
      </c>
      <c r="O155" s="2">
        <v>0.52928248222365903</v>
      </c>
    </row>
    <row r="156" spans="1:15" x14ac:dyDescent="0.3">
      <c r="A156" s="8" t="s">
        <v>202</v>
      </c>
      <c r="B156" s="8" t="s">
        <v>72</v>
      </c>
      <c r="C156" s="2">
        <v>0.75356874530428297</v>
      </c>
      <c r="D156" s="2">
        <v>0.74026451138868499</v>
      </c>
      <c r="E156" s="2">
        <v>0.72950523654749</v>
      </c>
      <c r="F156" s="2">
        <v>0.72482981010390501</v>
      </c>
      <c r="G156" s="2">
        <v>0.72060372060372102</v>
      </c>
      <c r="H156" s="2">
        <v>0.70902331868874602</v>
      </c>
      <c r="I156" s="2">
        <v>0.70974025974026</v>
      </c>
      <c r="J156" s="2">
        <v>0.70261845386533694</v>
      </c>
      <c r="K156" s="2">
        <v>0.70812096500169897</v>
      </c>
      <c r="L156" s="2">
        <v>0.69709412507896396</v>
      </c>
      <c r="M156" s="2">
        <v>0.676290949472515</v>
      </c>
      <c r="N156" s="2">
        <v>0.66118506917254005</v>
      </c>
      <c r="O156" s="2">
        <v>0.65224547378321196</v>
      </c>
    </row>
    <row r="157" spans="1:15" x14ac:dyDescent="0.3">
      <c r="A157" s="8" t="s">
        <v>202</v>
      </c>
      <c r="B157" s="8" t="s">
        <v>73</v>
      </c>
      <c r="C157" s="2">
        <v>0.79977246871444796</v>
      </c>
      <c r="D157" s="2">
        <v>0.80670391061452495</v>
      </c>
      <c r="E157" s="2">
        <v>0.81170212765957495</v>
      </c>
      <c r="F157" s="2">
        <v>0.80106382978723401</v>
      </c>
      <c r="G157" s="2">
        <v>0.79545454545454497</v>
      </c>
      <c r="H157" s="2">
        <v>0.79294755877034395</v>
      </c>
      <c r="I157" s="2">
        <v>0.791492910758966</v>
      </c>
      <c r="J157" s="2">
        <v>0.78062015503876003</v>
      </c>
      <c r="K157" s="2">
        <v>0.76813186813186796</v>
      </c>
      <c r="L157" s="2">
        <v>0.76600000000000001</v>
      </c>
      <c r="M157" s="2">
        <v>0.75020016012810298</v>
      </c>
      <c r="N157" s="2">
        <v>0.74113207547169802</v>
      </c>
      <c r="O157" s="2">
        <v>0.74969623329283097</v>
      </c>
    </row>
    <row r="158" spans="1:15" x14ac:dyDescent="0.3">
      <c r="A158" s="8" t="s">
        <v>203</v>
      </c>
      <c r="B158" s="8" t="s">
        <v>62</v>
      </c>
      <c r="C158" s="2">
        <v>0.63212996389891696</v>
      </c>
      <c r="D158" s="2">
        <v>0.63852889667250401</v>
      </c>
      <c r="E158" s="2">
        <v>0.62664418212478901</v>
      </c>
      <c r="F158" s="2">
        <v>0.63600525624178705</v>
      </c>
      <c r="G158" s="2">
        <v>0.61830282861896801</v>
      </c>
      <c r="H158" s="2">
        <v>0.61101836393990006</v>
      </c>
      <c r="I158" s="2">
        <v>0.59549026306798802</v>
      </c>
      <c r="J158" s="2">
        <v>0.58779857972885696</v>
      </c>
      <c r="K158" s="2">
        <v>0.57116046293400102</v>
      </c>
      <c r="L158" s="2">
        <v>0.58433014354067003</v>
      </c>
      <c r="M158" s="2">
        <v>0.597261836851112</v>
      </c>
      <c r="N158" s="2">
        <v>0.60308710033076096</v>
      </c>
      <c r="O158" s="2">
        <v>0.62477088242995504</v>
      </c>
    </row>
    <row r="159" spans="1:15" x14ac:dyDescent="0.3">
      <c r="A159" s="8" t="s">
        <v>203</v>
      </c>
      <c r="B159" s="8" t="s">
        <v>63</v>
      </c>
      <c r="C159" s="2">
        <v>0.52304415182029396</v>
      </c>
      <c r="D159" s="2">
        <v>0.54550735863671596</v>
      </c>
      <c r="E159" s="2">
        <v>0.54865424430641796</v>
      </c>
      <c r="F159" s="2">
        <v>0.56735977634108004</v>
      </c>
      <c r="G159" s="2">
        <v>0.58245315161839895</v>
      </c>
      <c r="H159" s="2">
        <v>0.58566574987866005</v>
      </c>
      <c r="I159" s="2">
        <v>0.58731127039804798</v>
      </c>
      <c r="J159" s="2">
        <v>0.58588957055214697</v>
      </c>
      <c r="K159" s="2">
        <v>0.57787977494817899</v>
      </c>
      <c r="L159" s="2">
        <v>0.57572016460905395</v>
      </c>
      <c r="M159" s="2">
        <v>0.56671721000758102</v>
      </c>
      <c r="N159" s="2">
        <v>0.55886173101901004</v>
      </c>
      <c r="O159" s="2">
        <v>0.554334277620397</v>
      </c>
    </row>
    <row r="160" spans="1:15" x14ac:dyDescent="0.3">
      <c r="A160" s="8" t="s">
        <v>203</v>
      </c>
      <c r="B160" s="8" t="s">
        <v>64</v>
      </c>
      <c r="C160" s="2">
        <v>0.45292514153910701</v>
      </c>
      <c r="D160" s="2">
        <v>0.459554271564177</v>
      </c>
      <c r="E160" s="2">
        <v>0.47152806226956201</v>
      </c>
      <c r="F160" s="2">
        <v>0.47557585385226397</v>
      </c>
      <c r="G160" s="2">
        <v>0.48179162609542397</v>
      </c>
      <c r="H160" s="2">
        <v>0.497230181470869</v>
      </c>
      <c r="I160" s="2">
        <v>0.50204081632653097</v>
      </c>
      <c r="J160" s="2">
        <v>0.50465116279069799</v>
      </c>
      <c r="K160" s="2">
        <v>0.51142291779097004</v>
      </c>
      <c r="L160" s="2">
        <v>0.515625</v>
      </c>
      <c r="M160" s="2">
        <v>0.52340569877883303</v>
      </c>
      <c r="N160" s="2">
        <v>0.53362716291217804</v>
      </c>
      <c r="O160" s="2">
        <v>0.543608675588371</v>
      </c>
    </row>
    <row r="161" spans="1:15" x14ac:dyDescent="0.3">
      <c r="A161" s="8" t="s">
        <v>203</v>
      </c>
      <c r="B161" s="8" t="s">
        <v>65</v>
      </c>
      <c r="C161" s="2">
        <v>0.36368653421633601</v>
      </c>
      <c r="D161" s="2">
        <v>0.37</v>
      </c>
      <c r="E161" s="2">
        <v>0.37887545980031501</v>
      </c>
      <c r="F161" s="2">
        <v>0.39493480441324003</v>
      </c>
      <c r="G161" s="2">
        <v>0.40793960058451001</v>
      </c>
      <c r="H161" s="2">
        <v>0.40978954835658499</v>
      </c>
      <c r="I161" s="2">
        <v>0.42291471415182802</v>
      </c>
      <c r="J161" s="2">
        <v>0.43363446838081998</v>
      </c>
      <c r="K161" s="2">
        <v>0.44022636170714502</v>
      </c>
      <c r="L161" s="2">
        <v>0.451051322631698</v>
      </c>
      <c r="M161" s="2">
        <v>0.465326855123675</v>
      </c>
      <c r="N161" s="2">
        <v>0.46952259164535398</v>
      </c>
      <c r="O161" s="2">
        <v>0.48053830227743299</v>
      </c>
    </row>
    <row r="162" spans="1:15" x14ac:dyDescent="0.3">
      <c r="A162" s="8" t="s">
        <v>203</v>
      </c>
      <c r="B162" s="8" t="s">
        <v>66</v>
      </c>
      <c r="C162" s="2">
        <v>0.225302061122957</v>
      </c>
      <c r="D162" s="2">
        <v>0.228730822873082</v>
      </c>
      <c r="E162" s="2">
        <v>0.245847176079734</v>
      </c>
      <c r="F162" s="2">
        <v>0.26920786182251299</v>
      </c>
      <c r="G162" s="2">
        <v>0.27825588066551898</v>
      </c>
      <c r="H162" s="2">
        <v>0.28207904710341097</v>
      </c>
      <c r="I162" s="2">
        <v>0.29731127197518098</v>
      </c>
      <c r="J162" s="2">
        <v>0.31449275362318801</v>
      </c>
      <c r="K162" s="2">
        <v>0.31063122923587999</v>
      </c>
      <c r="L162" s="2">
        <v>0.32217782217782198</v>
      </c>
      <c r="M162" s="2">
        <v>0.33058608058608102</v>
      </c>
      <c r="N162" s="2">
        <v>0.33880994671403197</v>
      </c>
      <c r="O162" s="2">
        <v>0.345861655337865</v>
      </c>
    </row>
    <row r="163" spans="1:15" x14ac:dyDescent="0.3">
      <c r="A163" s="8" t="s">
        <v>203</v>
      </c>
      <c r="B163" s="8" t="s">
        <v>67</v>
      </c>
      <c r="C163" s="2">
        <v>0.155502392344498</v>
      </c>
      <c r="D163" s="2">
        <v>0.15935334872979201</v>
      </c>
      <c r="E163" s="2">
        <v>0.158013544018059</v>
      </c>
      <c r="F163" s="2">
        <v>0.17118997912317299</v>
      </c>
      <c r="G163" s="2">
        <v>0.160642570281124</v>
      </c>
      <c r="H163" s="2">
        <v>0.165085388994307</v>
      </c>
      <c r="I163" s="2">
        <v>0.168421052631579</v>
      </c>
      <c r="J163" s="2">
        <v>0.19422150882825001</v>
      </c>
      <c r="K163" s="2">
        <v>0.19174757281553401</v>
      </c>
      <c r="L163" s="2">
        <v>0.21174004192872101</v>
      </c>
      <c r="M163" s="2">
        <v>0.230769230769231</v>
      </c>
      <c r="N163" s="2">
        <v>0.22972972972972999</v>
      </c>
      <c r="O163" s="2">
        <v>0.24590163934426201</v>
      </c>
    </row>
    <row r="164" spans="1:15" x14ac:dyDescent="0.3">
      <c r="A164" s="8" t="s">
        <v>203</v>
      </c>
      <c r="B164" s="8" t="s">
        <v>68</v>
      </c>
      <c r="C164" s="2">
        <v>0.36787003610108299</v>
      </c>
      <c r="D164" s="2">
        <v>0.36147110332749599</v>
      </c>
      <c r="E164" s="2">
        <v>0.37335581787521099</v>
      </c>
      <c r="F164" s="2">
        <v>0.363994743758213</v>
      </c>
      <c r="G164" s="2">
        <v>0.38169717138103199</v>
      </c>
      <c r="H164" s="2">
        <v>0.3889816360601</v>
      </c>
      <c r="I164" s="2">
        <v>0.40450973693201198</v>
      </c>
      <c r="J164" s="2">
        <v>0.41220142027114298</v>
      </c>
      <c r="K164" s="2">
        <v>0.42883953706599898</v>
      </c>
      <c r="L164" s="2">
        <v>0.41566985645933002</v>
      </c>
      <c r="M164" s="2">
        <v>0.402738163148888</v>
      </c>
      <c r="N164" s="2">
        <v>0.39691289966923898</v>
      </c>
      <c r="O164" s="2">
        <v>0.37522911757004501</v>
      </c>
    </row>
    <row r="165" spans="1:15" x14ac:dyDescent="0.3">
      <c r="A165" s="8" t="s">
        <v>203</v>
      </c>
      <c r="B165" s="8" t="s">
        <v>69</v>
      </c>
      <c r="C165" s="2">
        <v>0.47695584817970599</v>
      </c>
      <c r="D165" s="2">
        <v>0.45449264136328399</v>
      </c>
      <c r="E165" s="2">
        <v>0.45134575569358198</v>
      </c>
      <c r="F165" s="2">
        <v>0.43264022365892002</v>
      </c>
      <c r="G165" s="2">
        <v>0.417546848381601</v>
      </c>
      <c r="H165" s="2">
        <v>0.41433425012134001</v>
      </c>
      <c r="I165" s="2">
        <v>0.41268872960195202</v>
      </c>
      <c r="J165" s="2">
        <v>0.41411042944785298</v>
      </c>
      <c r="K165" s="2">
        <v>0.42212022505182101</v>
      </c>
      <c r="L165" s="2">
        <v>0.42427983539094599</v>
      </c>
      <c r="M165" s="2">
        <v>0.43328278999241798</v>
      </c>
      <c r="N165" s="2">
        <v>0.44113826898099001</v>
      </c>
      <c r="O165" s="2">
        <v>0.445665722379603</v>
      </c>
    </row>
    <row r="166" spans="1:15" x14ac:dyDescent="0.3">
      <c r="A166" s="8" t="s">
        <v>203</v>
      </c>
      <c r="B166" s="8" t="s">
        <v>70</v>
      </c>
      <c r="C166" s="2">
        <v>0.54707485846089299</v>
      </c>
      <c r="D166" s="2">
        <v>0.54044572843582295</v>
      </c>
      <c r="E166" s="2">
        <v>0.52847193773043799</v>
      </c>
      <c r="F166" s="2">
        <v>0.52442414614773603</v>
      </c>
      <c r="G166" s="2">
        <v>0.51820837390457597</v>
      </c>
      <c r="H166" s="2">
        <v>0.50276981852913105</v>
      </c>
      <c r="I166" s="2">
        <v>0.49795918367346897</v>
      </c>
      <c r="J166" s="2">
        <v>0.49534883720930201</v>
      </c>
      <c r="K166" s="2">
        <v>0.48857708220903001</v>
      </c>
      <c r="L166" s="2">
        <v>0.484375</v>
      </c>
      <c r="M166" s="2">
        <v>0.47659430122116703</v>
      </c>
      <c r="N166" s="2">
        <v>0.46637283708782201</v>
      </c>
      <c r="O166" s="2">
        <v>0.456391324411629</v>
      </c>
    </row>
    <row r="167" spans="1:15" x14ac:dyDescent="0.3">
      <c r="A167" s="8" t="s">
        <v>203</v>
      </c>
      <c r="B167" s="8" t="s">
        <v>71</v>
      </c>
      <c r="C167" s="2">
        <v>0.63631346578366399</v>
      </c>
      <c r="D167" s="2">
        <v>0.63</v>
      </c>
      <c r="E167" s="2">
        <v>0.62112454019968499</v>
      </c>
      <c r="F167" s="2">
        <v>0.60506519558675997</v>
      </c>
      <c r="G167" s="2">
        <v>0.59206039941548905</v>
      </c>
      <c r="H167" s="2">
        <v>0.59021045164341501</v>
      </c>
      <c r="I167" s="2">
        <v>0.57708528584817198</v>
      </c>
      <c r="J167" s="2">
        <v>0.56636553161918002</v>
      </c>
      <c r="K167" s="2">
        <v>0.55977363829285498</v>
      </c>
      <c r="L167" s="2">
        <v>0.548948677368302</v>
      </c>
      <c r="M167" s="2">
        <v>0.534673144876325</v>
      </c>
      <c r="N167" s="2">
        <v>0.53047740835464596</v>
      </c>
      <c r="O167" s="2">
        <v>0.51946169772256701</v>
      </c>
    </row>
    <row r="168" spans="1:15" x14ac:dyDescent="0.3">
      <c r="A168" s="8" t="s">
        <v>203</v>
      </c>
      <c r="B168" s="8" t="s">
        <v>72</v>
      </c>
      <c r="C168" s="2">
        <v>0.77469793887704297</v>
      </c>
      <c r="D168" s="2">
        <v>0.771269177126918</v>
      </c>
      <c r="E168" s="2">
        <v>0.75415282392026595</v>
      </c>
      <c r="F168" s="2">
        <v>0.73079213817748701</v>
      </c>
      <c r="G168" s="2">
        <v>0.72174411933448102</v>
      </c>
      <c r="H168" s="2">
        <v>0.71792095289658897</v>
      </c>
      <c r="I168" s="2">
        <v>0.70268872802481896</v>
      </c>
      <c r="J168" s="2">
        <v>0.68550724637681204</v>
      </c>
      <c r="K168" s="2">
        <v>0.68936877076411995</v>
      </c>
      <c r="L168" s="2">
        <v>0.67782217782217802</v>
      </c>
      <c r="M168" s="2">
        <v>0.66941391941391903</v>
      </c>
      <c r="N168" s="2">
        <v>0.66119005328596803</v>
      </c>
      <c r="O168" s="2">
        <v>0.65413834466213505</v>
      </c>
    </row>
    <row r="169" spans="1:15" x14ac:dyDescent="0.3">
      <c r="A169" s="8" t="s">
        <v>203</v>
      </c>
      <c r="B169" s="8" t="s">
        <v>73</v>
      </c>
      <c r="C169" s="2">
        <v>0.84449760765550197</v>
      </c>
      <c r="D169" s="2">
        <v>0.84064665127020799</v>
      </c>
      <c r="E169" s="2">
        <v>0.841986455981941</v>
      </c>
      <c r="F169" s="2">
        <v>0.82881002087682698</v>
      </c>
      <c r="G169" s="2">
        <v>0.83935742971887595</v>
      </c>
      <c r="H169" s="2">
        <v>0.83491461100569297</v>
      </c>
      <c r="I169" s="2">
        <v>0.83157894736842097</v>
      </c>
      <c r="J169" s="2">
        <v>0.80577849117175004</v>
      </c>
      <c r="K169" s="2">
        <v>0.80825242718446599</v>
      </c>
      <c r="L169" s="2">
        <v>0.78825995807127902</v>
      </c>
      <c r="M169" s="2">
        <v>0.76923076923076905</v>
      </c>
      <c r="N169" s="2">
        <v>0.77027027027026995</v>
      </c>
      <c r="O169" s="2">
        <v>0.75409836065573799</v>
      </c>
    </row>
    <row r="170" spans="1:15" x14ac:dyDescent="0.3">
      <c r="A170" s="8" t="s">
        <v>204</v>
      </c>
      <c r="B170" s="8" t="s">
        <v>62</v>
      </c>
      <c r="C170" s="2">
        <v>0.59065994299495705</v>
      </c>
      <c r="D170" s="2">
        <v>0.58963148032479695</v>
      </c>
      <c r="E170" s="2">
        <v>0.57056744959467898</v>
      </c>
      <c r="F170" s="2">
        <v>0.56509060612372397</v>
      </c>
      <c r="G170" s="2">
        <v>0.55692500522247801</v>
      </c>
      <c r="H170" s="2">
        <v>0.54990583804143101</v>
      </c>
      <c r="I170" s="2">
        <v>0.53477557622321104</v>
      </c>
      <c r="J170" s="2">
        <v>0.53573481509867804</v>
      </c>
      <c r="K170" s="2">
        <v>0.54857142857142904</v>
      </c>
      <c r="L170" s="2">
        <v>0.54715930189379902</v>
      </c>
      <c r="M170" s="2">
        <v>0.54540663973300496</v>
      </c>
      <c r="N170" s="2">
        <v>0.55481947664789699</v>
      </c>
      <c r="O170" s="2">
        <v>0.56808408982322001</v>
      </c>
    </row>
    <row r="171" spans="1:15" x14ac:dyDescent="0.3">
      <c r="A171" s="8" t="s">
        <v>204</v>
      </c>
      <c r="B171" s="8" t="s">
        <v>63</v>
      </c>
      <c r="C171" s="2">
        <v>0.48610153916839</v>
      </c>
      <c r="D171" s="2">
        <v>0.50203022783667905</v>
      </c>
      <c r="E171" s="2">
        <v>0.51541699852087797</v>
      </c>
      <c r="F171" s="2">
        <v>0.52604828462515896</v>
      </c>
      <c r="G171" s="2">
        <v>0.53499828159010199</v>
      </c>
      <c r="H171" s="2">
        <v>0.54089592155114796</v>
      </c>
      <c r="I171" s="2">
        <v>0.54164886800512602</v>
      </c>
      <c r="J171" s="2">
        <v>0.54371110884423102</v>
      </c>
      <c r="K171" s="2">
        <v>0.529502955140006</v>
      </c>
      <c r="L171" s="2">
        <v>0.52459304883414004</v>
      </c>
      <c r="M171" s="2">
        <v>0.52272727272727304</v>
      </c>
      <c r="N171" s="2">
        <v>0.52055513878469595</v>
      </c>
      <c r="O171" s="2">
        <v>0.51936401429509105</v>
      </c>
    </row>
    <row r="172" spans="1:15" x14ac:dyDescent="0.3">
      <c r="A172" s="8" t="s">
        <v>204</v>
      </c>
      <c r="B172" s="8" t="s">
        <v>64</v>
      </c>
      <c r="C172" s="2">
        <v>0.40698348304839199</v>
      </c>
      <c r="D172" s="2">
        <v>0.41206944833379999</v>
      </c>
      <c r="E172" s="2">
        <v>0.42268746579091399</v>
      </c>
      <c r="F172" s="2">
        <v>0.427356197677559</v>
      </c>
      <c r="G172" s="2">
        <v>0.430401254737943</v>
      </c>
      <c r="H172" s="2">
        <v>0.43318147304479898</v>
      </c>
      <c r="I172" s="2">
        <v>0.44423997055575998</v>
      </c>
      <c r="J172" s="2">
        <v>0.44913741820344999</v>
      </c>
      <c r="K172" s="2">
        <v>0.45944331621072798</v>
      </c>
      <c r="L172" s="2">
        <v>0.47207310108509398</v>
      </c>
      <c r="M172" s="2">
        <v>0.485369863013699</v>
      </c>
      <c r="N172" s="2">
        <v>0.49187205034085002</v>
      </c>
      <c r="O172" s="2">
        <v>0.49592741519744299</v>
      </c>
    </row>
    <row r="173" spans="1:15" x14ac:dyDescent="0.3">
      <c r="A173" s="8" t="s">
        <v>204</v>
      </c>
      <c r="B173" s="8" t="s">
        <v>65</v>
      </c>
      <c r="C173" s="2">
        <v>0.31782043823928602</v>
      </c>
      <c r="D173" s="2">
        <v>0.33052434456928798</v>
      </c>
      <c r="E173" s="2">
        <v>0.33891444342226301</v>
      </c>
      <c r="F173" s="2">
        <v>0.34678436317780598</v>
      </c>
      <c r="G173" s="2">
        <v>0.35728053267916599</v>
      </c>
      <c r="H173" s="2">
        <v>0.36866759195003501</v>
      </c>
      <c r="I173" s="2">
        <v>0.37639772922759301</v>
      </c>
      <c r="J173" s="2">
        <v>0.38366045965442003</v>
      </c>
      <c r="K173" s="2">
        <v>0.39189421260518598</v>
      </c>
      <c r="L173" s="2">
        <v>0.405695687550854</v>
      </c>
      <c r="M173" s="2">
        <v>0.41230529595015603</v>
      </c>
      <c r="N173" s="2">
        <v>0.41584601611459299</v>
      </c>
      <c r="O173" s="2">
        <v>0.41902504074677699</v>
      </c>
    </row>
    <row r="174" spans="1:15" x14ac:dyDescent="0.3">
      <c r="A174" s="8" t="s">
        <v>204</v>
      </c>
      <c r="B174" s="8" t="s">
        <v>66</v>
      </c>
      <c r="C174" s="2">
        <v>0.21022179363548699</v>
      </c>
      <c r="D174" s="2">
        <v>0.21539871677360201</v>
      </c>
      <c r="E174" s="2">
        <v>0.224311926605505</v>
      </c>
      <c r="F174" s="2">
        <v>0.234689316048279</v>
      </c>
      <c r="G174" s="2">
        <v>0.24989172802078799</v>
      </c>
      <c r="H174" s="2">
        <v>0.25491803278688502</v>
      </c>
      <c r="I174" s="2">
        <v>0.26428027418126399</v>
      </c>
      <c r="J174" s="2">
        <v>0.26898615787504698</v>
      </c>
      <c r="K174" s="2">
        <v>0.25356842989084799</v>
      </c>
      <c r="L174" s="2">
        <v>0.26444699579027903</v>
      </c>
      <c r="M174" s="2">
        <v>0.28268907563025197</v>
      </c>
      <c r="N174" s="2">
        <v>0.29062003179650198</v>
      </c>
      <c r="O174" s="2">
        <v>0.29993928354584098</v>
      </c>
    </row>
    <row r="175" spans="1:15" x14ac:dyDescent="0.3">
      <c r="A175" s="8" t="s">
        <v>204</v>
      </c>
      <c r="B175" s="8" t="s">
        <v>67</v>
      </c>
      <c r="C175" s="2">
        <v>0.164685908319185</v>
      </c>
      <c r="D175" s="2">
        <v>0.17741935483870999</v>
      </c>
      <c r="E175" s="2">
        <v>0.16954474097331201</v>
      </c>
      <c r="F175" s="2">
        <v>0.16565349544072899</v>
      </c>
      <c r="G175" s="2">
        <v>0.16022889842632301</v>
      </c>
      <c r="H175" s="2">
        <v>0.16621621621621599</v>
      </c>
      <c r="I175" s="2">
        <v>0.17512690355329899</v>
      </c>
      <c r="J175" s="2">
        <v>0.18618266978922701</v>
      </c>
      <c r="K175" s="2">
        <v>0.18979266347687401</v>
      </c>
      <c r="L175" s="2">
        <v>0.19456366237482101</v>
      </c>
      <c r="M175" s="2">
        <v>0.20319634703196299</v>
      </c>
      <c r="N175" s="2">
        <v>0.21900826446280999</v>
      </c>
      <c r="O175" s="2">
        <v>0.22594880847307999</v>
      </c>
    </row>
    <row r="176" spans="1:15" x14ac:dyDescent="0.3">
      <c r="A176" s="8" t="s">
        <v>204</v>
      </c>
      <c r="B176" s="8" t="s">
        <v>68</v>
      </c>
      <c r="C176" s="2">
        <v>0.409340057005043</v>
      </c>
      <c r="D176" s="2">
        <v>0.41036851967520299</v>
      </c>
      <c r="E176" s="2">
        <v>0.42943255040532102</v>
      </c>
      <c r="F176" s="2">
        <v>0.43490939387627597</v>
      </c>
      <c r="G176" s="2">
        <v>0.44307499477752199</v>
      </c>
      <c r="H176" s="2">
        <v>0.45009416195856899</v>
      </c>
      <c r="I176" s="2">
        <v>0.46522442377678902</v>
      </c>
      <c r="J176" s="2">
        <v>0.46426518490132201</v>
      </c>
      <c r="K176" s="2">
        <v>0.45142857142857101</v>
      </c>
      <c r="L176" s="2">
        <v>0.45284069810620098</v>
      </c>
      <c r="M176" s="2">
        <v>0.45459336026699498</v>
      </c>
      <c r="N176" s="2">
        <v>0.44518052335210301</v>
      </c>
      <c r="O176" s="2">
        <v>0.43191591017677999</v>
      </c>
    </row>
    <row r="177" spans="1:16" x14ac:dyDescent="0.3">
      <c r="A177" s="8" t="s">
        <v>204</v>
      </c>
      <c r="B177" s="8" t="s">
        <v>69</v>
      </c>
      <c r="C177" s="2">
        <v>0.51389846083160995</v>
      </c>
      <c r="D177" s="2">
        <v>0.497969772163321</v>
      </c>
      <c r="E177" s="2">
        <v>0.48458300147912198</v>
      </c>
      <c r="F177" s="2">
        <v>0.47395171537484099</v>
      </c>
      <c r="G177" s="2">
        <v>0.46500171840989801</v>
      </c>
      <c r="H177" s="2">
        <v>0.45910407844885198</v>
      </c>
      <c r="I177" s="2">
        <v>0.45835113199487398</v>
      </c>
      <c r="J177" s="2">
        <v>0.45628889115576898</v>
      </c>
      <c r="K177" s="2">
        <v>0.470497044859994</v>
      </c>
      <c r="L177" s="2">
        <v>0.47540695116586001</v>
      </c>
      <c r="M177" s="2">
        <v>0.47727272727272702</v>
      </c>
      <c r="N177" s="2">
        <v>0.479444861215304</v>
      </c>
      <c r="O177" s="2">
        <v>0.48063598570490801</v>
      </c>
    </row>
    <row r="178" spans="1:16" x14ac:dyDescent="0.3">
      <c r="A178" s="8" t="s">
        <v>204</v>
      </c>
      <c r="B178" s="8" t="s">
        <v>70</v>
      </c>
      <c r="C178" s="2">
        <v>0.59301651695160795</v>
      </c>
      <c r="D178" s="2">
        <v>0.58793055166620001</v>
      </c>
      <c r="E178" s="2">
        <v>0.57731253420908601</v>
      </c>
      <c r="F178" s="2">
        <v>0.57264380232244105</v>
      </c>
      <c r="G178" s="2">
        <v>0.569598745262057</v>
      </c>
      <c r="H178" s="2">
        <v>0.56681852695520096</v>
      </c>
      <c r="I178" s="2">
        <v>0.55576002944423997</v>
      </c>
      <c r="J178" s="2">
        <v>0.55086258179655001</v>
      </c>
      <c r="K178" s="2">
        <v>0.54055668378927202</v>
      </c>
      <c r="L178" s="2">
        <v>0.52792689891490596</v>
      </c>
      <c r="M178" s="2">
        <v>0.514630136986301</v>
      </c>
      <c r="N178" s="2">
        <v>0.50812794965915098</v>
      </c>
      <c r="O178" s="2">
        <v>0.50407258480255701</v>
      </c>
    </row>
    <row r="179" spans="1:16" x14ac:dyDescent="0.3">
      <c r="A179" s="8" t="s">
        <v>204</v>
      </c>
      <c r="B179" s="8" t="s">
        <v>71</v>
      </c>
      <c r="C179" s="2">
        <v>0.68217956176071404</v>
      </c>
      <c r="D179" s="2">
        <v>0.66947565543071197</v>
      </c>
      <c r="E179" s="2">
        <v>0.66108555657773704</v>
      </c>
      <c r="F179" s="2">
        <v>0.65321563682219397</v>
      </c>
      <c r="G179" s="2">
        <v>0.64271946732083396</v>
      </c>
      <c r="H179" s="2">
        <v>0.63133240804996504</v>
      </c>
      <c r="I179" s="2">
        <v>0.62360227077240704</v>
      </c>
      <c r="J179" s="2">
        <v>0.61633954034558003</v>
      </c>
      <c r="K179" s="2">
        <v>0.60810578739481402</v>
      </c>
      <c r="L179" s="2">
        <v>0.59430431244914605</v>
      </c>
      <c r="M179" s="2">
        <v>0.58769470404984403</v>
      </c>
      <c r="N179" s="2">
        <v>0.58415398388540696</v>
      </c>
      <c r="O179" s="2">
        <v>0.58097495925322296</v>
      </c>
    </row>
    <row r="180" spans="1:16" x14ac:dyDescent="0.3">
      <c r="A180" s="8" t="s">
        <v>204</v>
      </c>
      <c r="B180" s="8" t="s">
        <v>72</v>
      </c>
      <c r="C180" s="2">
        <v>0.78977820636451301</v>
      </c>
      <c r="D180" s="2">
        <v>0.78460128322639799</v>
      </c>
      <c r="E180" s="2">
        <v>0.77568807339449497</v>
      </c>
      <c r="F180" s="2">
        <v>0.76531068395172097</v>
      </c>
      <c r="G180" s="2">
        <v>0.75010827197921204</v>
      </c>
      <c r="H180" s="2">
        <v>0.74508196721311504</v>
      </c>
      <c r="I180" s="2">
        <v>0.73571972581873601</v>
      </c>
      <c r="J180" s="2">
        <v>0.73101384212495302</v>
      </c>
      <c r="K180" s="2">
        <v>0.74643157010915195</v>
      </c>
      <c r="L180" s="2">
        <v>0.73555300420972103</v>
      </c>
      <c r="M180" s="2">
        <v>0.71731092436974797</v>
      </c>
      <c r="N180" s="2">
        <v>0.70937996820349802</v>
      </c>
      <c r="O180" s="2">
        <v>0.70006071645415902</v>
      </c>
    </row>
    <row r="181" spans="1:16" x14ac:dyDescent="0.3">
      <c r="A181" s="8" t="s">
        <v>204</v>
      </c>
      <c r="B181" s="8" t="s">
        <v>73</v>
      </c>
      <c r="C181" s="2">
        <v>0.83531409168081505</v>
      </c>
      <c r="D181" s="2">
        <v>0.82258064516129004</v>
      </c>
      <c r="E181" s="2">
        <v>0.83045525902668804</v>
      </c>
      <c r="F181" s="2">
        <v>0.83434650455927095</v>
      </c>
      <c r="G181" s="2">
        <v>0.83977110157367696</v>
      </c>
      <c r="H181" s="2">
        <v>0.83378378378378404</v>
      </c>
      <c r="I181" s="2">
        <v>0.82487309644670004</v>
      </c>
      <c r="J181" s="2">
        <v>0.81381733021077296</v>
      </c>
      <c r="K181" s="2">
        <v>0.81020733652312604</v>
      </c>
      <c r="L181" s="2">
        <v>0.80543633762517897</v>
      </c>
      <c r="M181" s="2">
        <v>0.79680365296803701</v>
      </c>
      <c r="N181" s="2">
        <v>0.78099173553719003</v>
      </c>
      <c r="O181" s="2">
        <v>0.77405119152692003</v>
      </c>
    </row>
    <row r="182" spans="1:16" x14ac:dyDescent="0.3">
      <c r="A182" s="15"/>
      <c r="B182" s="15"/>
    </row>
    <row r="183" spans="1:16" x14ac:dyDescent="0.3">
      <c r="A183" s="15"/>
      <c r="B183" s="15"/>
    </row>
    <row r="184" spans="1:16" x14ac:dyDescent="0.3">
      <c r="A184" s="15"/>
      <c r="B184" s="13"/>
      <c r="C184" s="18" t="s">
        <v>38</v>
      </c>
      <c r="D184" s="18"/>
      <c r="E184" s="18"/>
      <c r="F184" s="18"/>
      <c r="G184" s="18"/>
      <c r="H184" s="18"/>
      <c r="I184" s="18"/>
      <c r="J184" s="18"/>
      <c r="K184" s="18"/>
      <c r="L184" s="18"/>
      <c r="M184" s="18"/>
      <c r="N184" s="18"/>
      <c r="O184" s="6" t="s">
        <v>39</v>
      </c>
      <c r="P184" s="6" t="s">
        <v>40</v>
      </c>
    </row>
    <row r="185" spans="1:16" x14ac:dyDescent="0.3">
      <c r="A185" s="9" t="s">
        <v>41</v>
      </c>
      <c r="B185" s="9" t="s">
        <v>41</v>
      </c>
      <c r="C185" s="4" t="s">
        <v>19</v>
      </c>
      <c r="D185" s="4" t="s">
        <v>20</v>
      </c>
      <c r="E185" s="4" t="s">
        <v>21</v>
      </c>
      <c r="F185" s="4" t="s">
        <v>22</v>
      </c>
      <c r="G185" s="4" t="s">
        <v>23</v>
      </c>
      <c r="H185" s="4" t="s">
        <v>24</v>
      </c>
      <c r="I185" s="4" t="s">
        <v>25</v>
      </c>
      <c r="J185" s="4" t="s">
        <v>26</v>
      </c>
      <c r="K185" s="4" t="s">
        <v>27</v>
      </c>
      <c r="L185" s="4" t="s">
        <v>28</v>
      </c>
      <c r="M185" s="4" t="s">
        <v>29</v>
      </c>
      <c r="N185" s="4" t="s">
        <v>30</v>
      </c>
      <c r="O185" s="4" t="s">
        <v>31</v>
      </c>
      <c r="P185" s="4" t="s">
        <v>32</v>
      </c>
    </row>
    <row r="186" spans="1:16" x14ac:dyDescent="0.3">
      <c r="A186" s="8" t="s">
        <v>198</v>
      </c>
      <c r="B186" s="8" t="s">
        <v>62</v>
      </c>
      <c r="C186" s="2">
        <v>3.1978680879413697E-2</v>
      </c>
      <c r="D186" s="2">
        <v>1.1620400258231099E-2</v>
      </c>
      <c r="E186" s="2">
        <v>3.6375239310784901E-2</v>
      </c>
      <c r="F186" s="2">
        <v>-2.5862068965517199E-2</v>
      </c>
      <c r="G186" s="2">
        <v>-8.0910240202275593E-2</v>
      </c>
      <c r="H186" s="2">
        <v>4.1265474552957399E-2</v>
      </c>
      <c r="I186" s="2">
        <v>4.8216644649933901E-2</v>
      </c>
      <c r="J186" s="2">
        <v>6.3011972274732196E-3</v>
      </c>
      <c r="K186" s="2">
        <v>6.1991233562930501E-2</v>
      </c>
      <c r="L186" s="2">
        <v>7.8419811320754707E-2</v>
      </c>
      <c r="M186" s="2">
        <v>0.14106068890103901</v>
      </c>
      <c r="N186" s="2">
        <v>8.8643986583612805E-2</v>
      </c>
      <c r="O186" s="3">
        <v>0.42266750156543498</v>
      </c>
      <c r="P186" s="3">
        <v>0.44990427568602398</v>
      </c>
    </row>
    <row r="187" spans="1:16" x14ac:dyDescent="0.3">
      <c r="A187" s="8" t="s">
        <v>198</v>
      </c>
      <c r="B187" s="8" t="s">
        <v>63</v>
      </c>
      <c r="C187" s="2">
        <v>3.8585209003215402E-2</v>
      </c>
      <c r="D187" s="2">
        <v>3.3711730306157602E-2</v>
      </c>
      <c r="E187" s="2">
        <v>0</v>
      </c>
      <c r="F187" s="2">
        <v>5.3910149750415998E-2</v>
      </c>
      <c r="G187" s="2">
        <v>-7.5781496684559496E-3</v>
      </c>
      <c r="H187" s="2">
        <v>2.0680878141902601E-2</v>
      </c>
      <c r="I187" s="2">
        <v>5.9226932668329201E-3</v>
      </c>
      <c r="J187" s="2">
        <v>7.1583514099783099E-2</v>
      </c>
      <c r="K187" s="2">
        <v>7.7212261422787698E-2</v>
      </c>
      <c r="L187" s="2">
        <v>7.2483221476510096E-2</v>
      </c>
      <c r="M187" s="2">
        <v>5.0563204005006301E-2</v>
      </c>
      <c r="N187" s="2">
        <v>0.14200619490111999</v>
      </c>
      <c r="O187" s="3">
        <v>0.38606130711393899</v>
      </c>
      <c r="P187" s="3">
        <v>0.59500831946755395</v>
      </c>
    </row>
    <row r="188" spans="1:16" x14ac:dyDescent="0.3">
      <c r="A188" s="8" t="s">
        <v>198</v>
      </c>
      <c r="B188" s="8" t="s">
        <v>64</v>
      </c>
      <c r="C188" s="2">
        <v>5.8280718795531802E-2</v>
      </c>
      <c r="D188" s="2">
        <v>5.5530059660394697E-2</v>
      </c>
      <c r="E188" s="2">
        <v>3.4347826086956502E-2</v>
      </c>
      <c r="F188" s="2">
        <v>3.1525851197982298E-2</v>
      </c>
      <c r="G188" s="2">
        <v>2.1189894050529699E-2</v>
      </c>
      <c r="H188" s="2">
        <v>6.0654429369513201E-2</v>
      </c>
      <c r="I188" s="2">
        <v>2.0692249811888601E-2</v>
      </c>
      <c r="J188" s="2">
        <v>3.6122373755989701E-2</v>
      </c>
      <c r="K188" s="2">
        <v>7.5773745997865502E-2</v>
      </c>
      <c r="L188" s="2">
        <v>9.0277777777777804E-2</v>
      </c>
      <c r="M188" s="2">
        <v>5.5808310585380598E-2</v>
      </c>
      <c r="N188" s="2">
        <v>7.69893708704395E-2</v>
      </c>
      <c r="O188" s="3">
        <v>0.33368907861970798</v>
      </c>
      <c r="P188" s="3">
        <v>0.63</v>
      </c>
    </row>
    <row r="189" spans="1:16" x14ac:dyDescent="0.3">
      <c r="A189" s="8" t="s">
        <v>198</v>
      </c>
      <c r="B189" s="8" t="s">
        <v>65</v>
      </c>
      <c r="C189" s="2">
        <v>6.0301507537688398E-2</v>
      </c>
      <c r="D189" s="2">
        <v>6.0031595576619301E-2</v>
      </c>
      <c r="E189" s="2">
        <v>2.6080476900148999E-2</v>
      </c>
      <c r="F189" s="2">
        <v>5.0835148874364598E-2</v>
      </c>
      <c r="G189" s="2">
        <v>7.1872840359364198E-2</v>
      </c>
      <c r="H189" s="2">
        <v>2.6434558349451999E-2</v>
      </c>
      <c r="I189" s="2">
        <v>2.3241206030150799E-2</v>
      </c>
      <c r="J189" s="2">
        <v>4.2971147943523601E-2</v>
      </c>
      <c r="K189" s="2">
        <v>7.2984108298999401E-2</v>
      </c>
      <c r="L189" s="2">
        <v>0.107515085024685</v>
      </c>
      <c r="M189" s="2">
        <v>5.1015354135710698E-2</v>
      </c>
      <c r="N189" s="2">
        <v>9.1423185673892599E-2</v>
      </c>
      <c r="O189" s="3">
        <v>0.36315479693937602</v>
      </c>
      <c r="P189" s="3">
        <v>0.72578241430700496</v>
      </c>
    </row>
    <row r="190" spans="1:16" x14ac:dyDescent="0.3">
      <c r="A190" s="8" t="s">
        <v>198</v>
      </c>
      <c r="B190" s="8" t="s">
        <v>66</v>
      </c>
      <c r="C190" s="2">
        <v>8.3333333333333301E-2</v>
      </c>
      <c r="D190" s="2">
        <v>0</v>
      </c>
      <c r="E190" s="2">
        <v>-1.9230769230769201E-2</v>
      </c>
      <c r="F190" s="2">
        <v>0.12745098039215699</v>
      </c>
      <c r="G190" s="2">
        <v>3.0434782608695699E-2</v>
      </c>
      <c r="H190" s="2">
        <v>0.10126582278481</v>
      </c>
      <c r="I190" s="2">
        <v>7.6628352490421506E-2</v>
      </c>
      <c r="J190" s="2">
        <v>-0.103202846975089</v>
      </c>
      <c r="K190" s="2">
        <v>0.158730158730159</v>
      </c>
      <c r="L190" s="2">
        <v>0.172945205479452</v>
      </c>
      <c r="M190" s="2">
        <v>0.105109489051095</v>
      </c>
      <c r="N190" s="2">
        <v>0.15323645970937899</v>
      </c>
      <c r="O190" s="3">
        <v>0.73214285714285698</v>
      </c>
      <c r="P190" s="3">
        <v>1.0985576923076901</v>
      </c>
    </row>
    <row r="191" spans="1:16" x14ac:dyDescent="0.3">
      <c r="A191" s="8" t="s">
        <v>198</v>
      </c>
      <c r="B191" s="8" t="s">
        <v>67</v>
      </c>
      <c r="C191" s="2">
        <v>0.104166666666667</v>
      </c>
      <c r="D191" s="2">
        <v>0.169811320754717</v>
      </c>
      <c r="E191" s="2">
        <v>3.2258064516128997E-2</v>
      </c>
      <c r="F191" s="2">
        <v>0</v>
      </c>
      <c r="G191" s="2">
        <v>0.109375</v>
      </c>
      <c r="H191" s="2">
        <v>8.4507042253521097E-2</v>
      </c>
      <c r="I191" s="2">
        <v>6.4935064935064896E-3</v>
      </c>
      <c r="J191" s="2">
        <v>-0.19354838709677399</v>
      </c>
      <c r="K191" s="2">
        <v>0.128</v>
      </c>
      <c r="L191" s="2">
        <v>0.184397163120567</v>
      </c>
      <c r="M191" s="2">
        <v>0.125748502994012</v>
      </c>
      <c r="N191" s="2">
        <v>0.175531914893617</v>
      </c>
      <c r="O191" s="3">
        <v>0.76800000000000002</v>
      </c>
      <c r="P191" s="3">
        <v>0.782258064516129</v>
      </c>
    </row>
    <row r="192" spans="1:16" x14ac:dyDescent="0.3">
      <c r="A192" s="8" t="s">
        <v>198</v>
      </c>
      <c r="B192" s="8" t="s">
        <v>68</v>
      </c>
      <c r="C192" s="2">
        <v>5.8161350844277697E-2</v>
      </c>
      <c r="D192" s="2">
        <v>2.3936170212765999E-2</v>
      </c>
      <c r="E192" s="2">
        <v>2.6839826839826799E-2</v>
      </c>
      <c r="F192" s="2">
        <v>4.9747048903878599E-2</v>
      </c>
      <c r="G192" s="2">
        <v>-3.05220883534137E-2</v>
      </c>
      <c r="H192" s="2">
        <v>0.11267605633802801</v>
      </c>
      <c r="I192" s="2">
        <v>6.4035740878629899E-2</v>
      </c>
      <c r="J192" s="2">
        <v>0</v>
      </c>
      <c r="K192" s="2">
        <v>4.3386983904828501E-2</v>
      </c>
      <c r="L192" s="2">
        <v>4.9631120053655303E-2</v>
      </c>
      <c r="M192" s="2">
        <v>8.0511182108626206E-2</v>
      </c>
      <c r="N192" s="2">
        <v>3.1933767001774097E-2</v>
      </c>
      <c r="O192" s="3">
        <v>0.22113365990202899</v>
      </c>
      <c r="P192" s="3">
        <v>0.51082251082251096</v>
      </c>
    </row>
    <row r="193" spans="1:16" x14ac:dyDescent="0.3">
      <c r="A193" s="8" t="s">
        <v>198</v>
      </c>
      <c r="B193" s="8" t="s">
        <v>69</v>
      </c>
      <c r="C193" s="2">
        <v>2.5017869907076498E-3</v>
      </c>
      <c r="D193" s="2">
        <v>-1.5686274509803901E-2</v>
      </c>
      <c r="E193" s="2">
        <v>-2.78884462151394E-2</v>
      </c>
      <c r="F193" s="2">
        <v>-4.8435171385991099E-3</v>
      </c>
      <c r="G193" s="2">
        <v>8.61100711344066E-3</v>
      </c>
      <c r="H193" s="2">
        <v>3.4521158129175902E-2</v>
      </c>
      <c r="I193" s="2">
        <v>3.9110154287764598E-2</v>
      </c>
      <c r="J193" s="2">
        <v>6.0428176795580102E-2</v>
      </c>
      <c r="K193" s="2">
        <v>7.2940410289807897E-2</v>
      </c>
      <c r="L193" s="2">
        <v>8.83156297420334E-2</v>
      </c>
      <c r="M193" s="2">
        <v>8.5331846068042394E-2</v>
      </c>
      <c r="N193" s="2">
        <v>9.8406988694758502E-2</v>
      </c>
      <c r="O193" s="3">
        <v>0.39205470530771702</v>
      </c>
      <c r="P193" s="3">
        <v>0.548352046360014</v>
      </c>
    </row>
    <row r="194" spans="1:16" x14ac:dyDescent="0.3">
      <c r="A194" s="8" t="s">
        <v>198</v>
      </c>
      <c r="B194" s="8" t="s">
        <v>70</v>
      </c>
      <c r="C194" s="2">
        <v>3.3274336283185803E-2</v>
      </c>
      <c r="D194" s="2">
        <v>1.8156903048989401E-2</v>
      </c>
      <c r="E194" s="2">
        <v>-4.3741588156123801E-3</v>
      </c>
      <c r="F194" s="2">
        <v>4.2919905373436998E-2</v>
      </c>
      <c r="G194" s="2">
        <v>2.9488010369410199E-2</v>
      </c>
      <c r="H194" s="2">
        <v>2.3921938936103199E-2</v>
      </c>
      <c r="I194" s="2">
        <v>4.9185367353212399E-3</v>
      </c>
      <c r="J194" s="2">
        <v>-3.3037626185377797E-2</v>
      </c>
      <c r="K194" s="2">
        <v>2.8472002530844701E-2</v>
      </c>
      <c r="L194" s="2">
        <v>4.8600430636727199E-2</v>
      </c>
      <c r="M194" s="2">
        <v>0</v>
      </c>
      <c r="N194" s="2">
        <v>2.2587268993839799E-2</v>
      </c>
      <c r="O194" s="3">
        <v>0.102815564694717</v>
      </c>
      <c r="P194" s="3">
        <v>0.172947510094213</v>
      </c>
    </row>
    <row r="195" spans="1:16" x14ac:dyDescent="0.3">
      <c r="A195" s="8" t="s">
        <v>198</v>
      </c>
      <c r="B195" s="8" t="s">
        <v>71</v>
      </c>
      <c r="C195" s="2">
        <v>1.6227180527383399E-3</v>
      </c>
      <c r="D195" s="2">
        <v>1.9441069258809202E-2</v>
      </c>
      <c r="E195" s="2">
        <v>-1.9864918553833899E-3</v>
      </c>
      <c r="F195" s="2">
        <v>-1.1942675159235701E-3</v>
      </c>
      <c r="G195" s="2">
        <v>2.86966919091271E-2</v>
      </c>
      <c r="H195" s="2">
        <v>-6.5865943432777997E-3</v>
      </c>
      <c r="I195" s="2">
        <v>5.0702028081123203E-3</v>
      </c>
      <c r="J195" s="2">
        <v>-4.2685292976329097E-3</v>
      </c>
      <c r="K195" s="2">
        <v>2.3382696804364798E-2</v>
      </c>
      <c r="L195" s="2">
        <v>4.8743335872048703E-2</v>
      </c>
      <c r="M195" s="2">
        <v>3.7400145243282501E-2</v>
      </c>
      <c r="N195" s="2">
        <v>5.7752887644382203E-2</v>
      </c>
      <c r="O195" s="3">
        <v>0.17770849571317199</v>
      </c>
      <c r="P195" s="3">
        <v>0.20063567739372301</v>
      </c>
    </row>
    <row r="196" spans="1:16" x14ac:dyDescent="0.3">
      <c r="A196" s="8" t="s">
        <v>198</v>
      </c>
      <c r="B196" s="8" t="s">
        <v>72</v>
      </c>
      <c r="C196" s="2">
        <v>2.9090909090909101E-2</v>
      </c>
      <c r="D196" s="2">
        <v>-1.5547703180211999E-2</v>
      </c>
      <c r="E196" s="2">
        <v>-1.4357501794687699E-2</v>
      </c>
      <c r="F196" s="2">
        <v>4.5156591405680999E-2</v>
      </c>
      <c r="G196" s="2">
        <v>3.4146341463414602E-2</v>
      </c>
      <c r="H196" s="2">
        <v>1.54986522911051E-2</v>
      </c>
      <c r="I196" s="2">
        <v>3.9814200398142E-2</v>
      </c>
      <c r="J196" s="2">
        <v>-8.6151882578174896E-2</v>
      </c>
      <c r="K196" s="2">
        <v>9.4972067039106101E-2</v>
      </c>
      <c r="L196" s="2">
        <v>0.11734693877551</v>
      </c>
      <c r="M196" s="2">
        <v>3.5958904109588997E-2</v>
      </c>
      <c r="N196" s="2">
        <v>7.8787878787878796E-2</v>
      </c>
      <c r="O196" s="3">
        <v>0.36731843575418999</v>
      </c>
      <c r="P196" s="3">
        <v>0.40559942569992802</v>
      </c>
    </row>
    <row r="197" spans="1:16" x14ac:dyDescent="0.3">
      <c r="A197" s="8" t="s">
        <v>198</v>
      </c>
      <c r="B197" s="8" t="s">
        <v>73</v>
      </c>
      <c r="C197" s="2">
        <v>4.6082949308755797E-2</v>
      </c>
      <c r="D197" s="2">
        <v>5.5066079295154197E-2</v>
      </c>
      <c r="E197" s="2">
        <v>-1.67014613778706E-2</v>
      </c>
      <c r="F197" s="2">
        <v>7.8556263269639104E-2</v>
      </c>
      <c r="G197" s="2">
        <v>0.12992125984252001</v>
      </c>
      <c r="H197" s="2">
        <v>8.7108013937282194E-2</v>
      </c>
      <c r="I197" s="2">
        <v>0.113782051282051</v>
      </c>
      <c r="J197" s="2">
        <v>-0.29928057553956799</v>
      </c>
      <c r="K197" s="2">
        <v>0.14373716632443501</v>
      </c>
      <c r="L197" s="2">
        <v>0.281867145421903</v>
      </c>
      <c r="M197" s="2">
        <v>5.3221288515406202E-2</v>
      </c>
      <c r="N197" s="2">
        <v>0.20212765957446799</v>
      </c>
      <c r="O197" s="3">
        <v>0.85626283367556499</v>
      </c>
      <c r="P197" s="3">
        <v>0.88726513569937404</v>
      </c>
    </row>
    <row r="198" spans="1:16" x14ac:dyDescent="0.3">
      <c r="A198" s="8" t="s">
        <v>199</v>
      </c>
      <c r="B198" s="8" t="s">
        <v>62</v>
      </c>
      <c r="C198" s="2">
        <v>2.94674236280076E-2</v>
      </c>
      <c r="D198" s="2">
        <v>3.4663865546218503E-2</v>
      </c>
      <c r="E198" s="2">
        <v>-1.2690355329949201E-3</v>
      </c>
      <c r="F198" s="2">
        <v>1.06734434561626E-2</v>
      </c>
      <c r="G198" s="2">
        <v>6.2861453356801598E-3</v>
      </c>
      <c r="H198" s="2">
        <v>-9.9950024987506304E-3</v>
      </c>
      <c r="I198" s="2">
        <v>8.07672892478546E-3</v>
      </c>
      <c r="J198" s="2">
        <v>1.8027040560841302E-2</v>
      </c>
      <c r="K198" s="2">
        <v>4.1072306935563199E-2</v>
      </c>
      <c r="L198" s="2">
        <v>7.3706591070163002E-2</v>
      </c>
      <c r="M198" s="2">
        <v>6.0066006600660103E-2</v>
      </c>
      <c r="N198" s="2">
        <v>2.71897052718971E-2</v>
      </c>
      <c r="O198" s="3">
        <v>0.217166748647319</v>
      </c>
      <c r="P198" s="3">
        <v>0.256091370558376</v>
      </c>
    </row>
    <row r="199" spans="1:16" x14ac:dyDescent="0.3">
      <c r="A199" s="8" t="s">
        <v>199</v>
      </c>
      <c r="B199" s="8" t="s">
        <v>63</v>
      </c>
      <c r="C199" s="2">
        <v>6.36967066632627E-2</v>
      </c>
      <c r="D199" s="2">
        <v>5.37621504860194E-2</v>
      </c>
      <c r="E199" s="2">
        <v>5.5688418175606401E-2</v>
      </c>
      <c r="F199" s="2">
        <v>4.4875943905070097E-2</v>
      </c>
      <c r="G199" s="2">
        <v>3.1798472021474303E-2</v>
      </c>
      <c r="H199" s="2">
        <v>4.4226535921552901E-2</v>
      </c>
      <c r="I199" s="2">
        <v>2.9609045611345301E-2</v>
      </c>
      <c r="J199" s="2">
        <v>9.3997208003722705E-3</v>
      </c>
      <c r="K199" s="2">
        <v>2.53549695740365E-2</v>
      </c>
      <c r="L199" s="2">
        <v>3.5158708749213202E-2</v>
      </c>
      <c r="M199" s="2">
        <v>5.2380125086865903E-2</v>
      </c>
      <c r="N199" s="2">
        <v>-4.4572843582335901E-3</v>
      </c>
      <c r="O199" s="3">
        <v>0.112022865572561</v>
      </c>
      <c r="P199" s="3">
        <v>0.37353376608586703</v>
      </c>
    </row>
    <row r="200" spans="1:16" x14ac:dyDescent="0.3">
      <c r="A200" s="8" t="s">
        <v>199</v>
      </c>
      <c r="B200" s="8" t="s">
        <v>64</v>
      </c>
      <c r="C200" s="2">
        <v>4.9489216799091899E-2</v>
      </c>
      <c r="D200" s="2">
        <v>4.8020765736534701E-2</v>
      </c>
      <c r="E200" s="2">
        <v>4.7058823529411799E-2</v>
      </c>
      <c r="F200" s="2">
        <v>6.8007096392667096E-2</v>
      </c>
      <c r="G200" s="2">
        <v>5.3709856035437403E-2</v>
      </c>
      <c r="H200" s="2">
        <v>5.1847959362410198E-2</v>
      </c>
      <c r="I200" s="2">
        <v>5.2955870108243097E-2</v>
      </c>
      <c r="J200" s="2">
        <v>1.3759291475565399E-2</v>
      </c>
      <c r="K200" s="2">
        <v>5.5382215288611501E-2</v>
      </c>
      <c r="L200" s="2">
        <v>7.6866223207686601E-2</v>
      </c>
      <c r="M200" s="2">
        <v>7.3438572409059696E-2</v>
      </c>
      <c r="N200" s="2">
        <v>4.7570332480818399E-2</v>
      </c>
      <c r="O200" s="3">
        <v>0.27800312012480499</v>
      </c>
      <c r="P200" s="3">
        <v>0.69081527347781202</v>
      </c>
    </row>
    <row r="201" spans="1:16" x14ac:dyDescent="0.3">
      <c r="A201" s="8" t="s">
        <v>199</v>
      </c>
      <c r="B201" s="8" t="s">
        <v>65</v>
      </c>
      <c r="C201" s="2">
        <v>8.9682194166303894E-2</v>
      </c>
      <c r="D201" s="2">
        <v>6.91170595285657E-2</v>
      </c>
      <c r="E201" s="2">
        <v>6.0164424514200301E-2</v>
      </c>
      <c r="F201" s="2">
        <v>6.2742333450828303E-2</v>
      </c>
      <c r="G201" s="2">
        <v>5.1741293532338299E-2</v>
      </c>
      <c r="H201" s="2">
        <v>6.2125512456638297E-2</v>
      </c>
      <c r="I201" s="2">
        <v>5.52256532066508E-2</v>
      </c>
      <c r="J201" s="2">
        <v>1.23804164321891E-2</v>
      </c>
      <c r="K201" s="2">
        <v>5.5586436909394098E-2</v>
      </c>
      <c r="L201" s="2">
        <v>7.6355976829910494E-2</v>
      </c>
      <c r="M201" s="2">
        <v>5.5772994129158503E-2</v>
      </c>
      <c r="N201" s="2">
        <v>4.0778498609823903E-2</v>
      </c>
      <c r="O201" s="3">
        <v>0.248471372984992</v>
      </c>
      <c r="P201" s="3">
        <v>0.67862481315396095</v>
      </c>
    </row>
    <row r="202" spans="1:16" x14ac:dyDescent="0.3">
      <c r="A202" s="8" t="s">
        <v>199</v>
      </c>
      <c r="B202" s="8" t="s">
        <v>66</v>
      </c>
      <c r="C202" s="2">
        <v>1.8197573656845802E-2</v>
      </c>
      <c r="D202" s="2">
        <v>2.2127659574468099E-2</v>
      </c>
      <c r="E202" s="2">
        <v>5.0791007493755203E-2</v>
      </c>
      <c r="F202" s="2">
        <v>1.98098256735341E-2</v>
      </c>
      <c r="G202" s="2">
        <v>5.5167055167055203E-2</v>
      </c>
      <c r="H202" s="2">
        <v>3.9764359351988202E-2</v>
      </c>
      <c r="I202" s="2">
        <v>5.3824362606232301E-2</v>
      </c>
      <c r="J202" s="2">
        <v>-6.25E-2</v>
      </c>
      <c r="K202" s="2">
        <v>7.4551971326164895E-2</v>
      </c>
      <c r="L202" s="2">
        <v>0.130086724482989</v>
      </c>
      <c r="M202" s="2">
        <v>8.8547815820543094E-2</v>
      </c>
      <c r="N202" s="2">
        <v>0.107375271149675</v>
      </c>
      <c r="O202" s="3">
        <v>0.463799283154122</v>
      </c>
      <c r="P202" s="3">
        <v>0.70024979184013303</v>
      </c>
    </row>
    <row r="203" spans="1:16" x14ac:dyDescent="0.3">
      <c r="A203" s="8" t="s">
        <v>199</v>
      </c>
      <c r="B203" s="8" t="s">
        <v>67</v>
      </c>
      <c r="C203" s="2">
        <v>1.37741046831956E-2</v>
      </c>
      <c r="D203" s="2">
        <v>9.2391304347826095E-2</v>
      </c>
      <c r="E203" s="2">
        <v>7.2139303482587097E-2</v>
      </c>
      <c r="F203" s="2">
        <v>6.2645011600928099E-2</v>
      </c>
      <c r="G203" s="2">
        <v>5.0218340611353697E-2</v>
      </c>
      <c r="H203" s="2">
        <v>0.14345114345114299</v>
      </c>
      <c r="I203" s="2">
        <v>6.18181818181818E-2</v>
      </c>
      <c r="J203" s="2">
        <v>-0.236301369863014</v>
      </c>
      <c r="K203" s="2">
        <v>0.159192825112108</v>
      </c>
      <c r="L203" s="2">
        <v>0.25531914893617003</v>
      </c>
      <c r="M203" s="2">
        <v>3.0816640986132501E-2</v>
      </c>
      <c r="N203" s="2">
        <v>0.20926756352765299</v>
      </c>
      <c r="O203" s="3">
        <v>0.81390134529147995</v>
      </c>
      <c r="P203" s="3">
        <v>1.0124378109452701</v>
      </c>
    </row>
    <row r="204" spans="1:16" x14ac:dyDescent="0.3">
      <c r="A204" s="8" t="s">
        <v>199</v>
      </c>
      <c r="B204" s="8" t="s">
        <v>68</v>
      </c>
      <c r="C204" s="2">
        <v>0.10334788937408999</v>
      </c>
      <c r="D204" s="2">
        <v>4.6613896218117901E-2</v>
      </c>
      <c r="E204" s="2">
        <v>9.2016806722689096E-2</v>
      </c>
      <c r="F204" s="2">
        <v>-1.5390534821084999E-2</v>
      </c>
      <c r="G204" s="2">
        <v>4.2203985932004702E-2</v>
      </c>
      <c r="H204" s="2">
        <v>1.12485939257593E-2</v>
      </c>
      <c r="I204" s="2">
        <v>4.18984056358917E-2</v>
      </c>
      <c r="J204" s="2">
        <v>4.4128113879003603E-2</v>
      </c>
      <c r="K204" s="2">
        <v>5.8963871847307399E-2</v>
      </c>
      <c r="L204" s="2">
        <v>2.3173479240424798E-2</v>
      </c>
      <c r="M204" s="2">
        <v>6.9204152249135002E-3</v>
      </c>
      <c r="N204" s="2">
        <v>-4.4673539518900303E-2</v>
      </c>
      <c r="O204" s="3">
        <v>4.2263122017723198E-2</v>
      </c>
      <c r="P204" s="3">
        <v>0.28487394957983198</v>
      </c>
    </row>
    <row r="205" spans="1:16" x14ac:dyDescent="0.3">
      <c r="A205" s="8" t="s">
        <v>199</v>
      </c>
      <c r="B205" s="8" t="s">
        <v>69</v>
      </c>
      <c r="C205" s="2">
        <v>1.64154603790479E-3</v>
      </c>
      <c r="D205" s="2">
        <v>-2.8307508939213301E-3</v>
      </c>
      <c r="E205" s="2">
        <v>-5.2293440908411804E-3</v>
      </c>
      <c r="F205" s="2">
        <v>1.63712826674677E-2</v>
      </c>
      <c r="G205" s="2">
        <v>1.40387173045663E-2</v>
      </c>
      <c r="H205" s="2">
        <v>4.2261731273681102E-2</v>
      </c>
      <c r="I205" s="2">
        <v>2.4328859060402701E-2</v>
      </c>
      <c r="J205" s="2">
        <v>-4.5045045045045001E-3</v>
      </c>
      <c r="K205" s="2">
        <v>5.4298642533936702E-2</v>
      </c>
      <c r="L205" s="2">
        <v>7.9984393289114303E-2</v>
      </c>
      <c r="M205" s="2">
        <v>8.3574181117533702E-2</v>
      </c>
      <c r="N205" s="2">
        <v>1.11135807957324E-2</v>
      </c>
      <c r="O205" s="3">
        <v>0.247497600438777</v>
      </c>
      <c r="P205" s="3">
        <v>0.35933064395637199</v>
      </c>
    </row>
    <row r="206" spans="1:16" x14ac:dyDescent="0.3">
      <c r="A206" s="8" t="s">
        <v>199</v>
      </c>
      <c r="B206" s="8" t="s">
        <v>70</v>
      </c>
      <c r="C206" s="2">
        <v>3.87567152724482E-2</v>
      </c>
      <c r="D206" s="2">
        <v>2.6043590690801598E-2</v>
      </c>
      <c r="E206" s="2">
        <v>3.0423042304230399E-2</v>
      </c>
      <c r="F206" s="2">
        <v>2.6030747728860899E-2</v>
      </c>
      <c r="G206" s="2">
        <v>1.37919291673761E-2</v>
      </c>
      <c r="H206" s="2">
        <v>3.2415183070204898E-2</v>
      </c>
      <c r="I206" s="2">
        <v>2.86318529363917E-2</v>
      </c>
      <c r="J206" s="2">
        <v>-4.1910485529020998E-2</v>
      </c>
      <c r="K206" s="2">
        <v>1.8653020798943501E-2</v>
      </c>
      <c r="L206" s="2">
        <v>3.9377734564900298E-2</v>
      </c>
      <c r="M206" s="2">
        <v>1.7929529154973499E-2</v>
      </c>
      <c r="N206" s="2">
        <v>-1.5316281206923001E-4</v>
      </c>
      <c r="O206" s="3">
        <v>7.7583360845163402E-2</v>
      </c>
      <c r="P206" s="3">
        <v>0.17515751575157501</v>
      </c>
    </row>
    <row r="207" spans="1:16" x14ac:dyDescent="0.3">
      <c r="A207" s="8" t="s">
        <v>199</v>
      </c>
      <c r="B207" s="8" t="s">
        <v>71</v>
      </c>
      <c r="C207" s="2">
        <v>3.7255427499329898E-2</v>
      </c>
      <c r="D207" s="2">
        <v>4.3669250645994799E-2</v>
      </c>
      <c r="E207" s="2">
        <v>3.2433770735330499E-2</v>
      </c>
      <c r="F207" s="2">
        <v>3.3333333333333298E-2</v>
      </c>
      <c r="G207" s="2">
        <v>3.10977024831748E-2</v>
      </c>
      <c r="H207" s="2">
        <v>9.9032185460274594E-3</v>
      </c>
      <c r="I207" s="2">
        <v>1.6269222197459299E-2</v>
      </c>
      <c r="J207" s="2">
        <v>-3.2675438596491198E-2</v>
      </c>
      <c r="K207" s="2">
        <v>1.9496712763545698E-2</v>
      </c>
      <c r="L207" s="2">
        <v>5.7593951523237701E-2</v>
      </c>
      <c r="M207" s="2">
        <v>3.2169890664423897E-2</v>
      </c>
      <c r="N207" s="2">
        <v>2.0370747606437201E-2</v>
      </c>
      <c r="O207" s="3">
        <v>0.135570165495353</v>
      </c>
      <c r="P207" s="3">
        <v>0.24015845506313399</v>
      </c>
    </row>
    <row r="208" spans="1:16" x14ac:dyDescent="0.3">
      <c r="A208" s="8" t="s">
        <v>199</v>
      </c>
      <c r="B208" s="8" t="s">
        <v>72</v>
      </c>
      <c r="C208" s="2">
        <v>1.6781083142639201E-2</v>
      </c>
      <c r="D208" s="2">
        <v>-8.6271567891972999E-3</v>
      </c>
      <c r="E208" s="2">
        <v>9.8373060915626209E-3</v>
      </c>
      <c r="F208" s="2">
        <v>1.79842637692019E-2</v>
      </c>
      <c r="G208" s="2">
        <v>7.3610599926389399E-4</v>
      </c>
      <c r="H208" s="2">
        <v>2.4273630011033501E-2</v>
      </c>
      <c r="I208" s="2">
        <v>1.43626570915619E-2</v>
      </c>
      <c r="J208" s="2">
        <v>-8.2123893805309697E-2</v>
      </c>
      <c r="K208" s="2">
        <v>3.7022753567296597E-2</v>
      </c>
      <c r="L208" s="2">
        <v>9.6318333953142404E-2</v>
      </c>
      <c r="M208" s="2">
        <v>4.9525101763907703E-2</v>
      </c>
      <c r="N208" s="2">
        <v>5.3329023917259202E-2</v>
      </c>
      <c r="O208" s="3">
        <v>0.25684535287311999</v>
      </c>
      <c r="P208" s="3">
        <v>0.23306848278471401</v>
      </c>
    </row>
    <row r="209" spans="1:16" x14ac:dyDescent="0.3">
      <c r="A209" s="8" t="s">
        <v>199</v>
      </c>
      <c r="B209" s="8" t="s">
        <v>73</v>
      </c>
      <c r="C209" s="2">
        <v>1.8803418803418799E-2</v>
      </c>
      <c r="D209" s="2">
        <v>4.5302013422818803E-2</v>
      </c>
      <c r="E209" s="2">
        <v>5.5377207062600298E-2</v>
      </c>
      <c r="F209" s="2">
        <v>5.0190114068441101E-2</v>
      </c>
      <c r="G209" s="2">
        <v>6.9514844315713295E-2</v>
      </c>
      <c r="H209" s="2">
        <v>0.105619498984428</v>
      </c>
      <c r="I209" s="2">
        <v>4.1641151255358201E-2</v>
      </c>
      <c r="J209" s="2">
        <v>-0.21928277483833</v>
      </c>
      <c r="K209" s="2">
        <v>8.8102409638554202E-2</v>
      </c>
      <c r="L209" s="2">
        <v>0.18062283737024201</v>
      </c>
      <c r="M209" s="2">
        <v>5.5685814771395101E-2</v>
      </c>
      <c r="N209" s="2">
        <v>0.10327595780122199</v>
      </c>
      <c r="O209" s="3">
        <v>0.49623493975903599</v>
      </c>
      <c r="P209" s="3">
        <v>0.59470304975922905</v>
      </c>
    </row>
    <row r="210" spans="1:16" x14ac:dyDescent="0.3">
      <c r="A210" s="8" t="s">
        <v>200</v>
      </c>
      <c r="B210" s="8" t="s">
        <v>62</v>
      </c>
      <c r="C210" s="2">
        <v>2.23698007689619E-2</v>
      </c>
      <c r="D210" s="2">
        <v>1.09401709401709E-2</v>
      </c>
      <c r="E210" s="2">
        <v>-1.0145417653026701E-2</v>
      </c>
      <c r="F210" s="2">
        <v>-5.63717116501537E-2</v>
      </c>
      <c r="G210" s="2">
        <v>-3.8377986965966698E-2</v>
      </c>
      <c r="H210" s="2">
        <v>1.92018072289157E-2</v>
      </c>
      <c r="I210" s="2">
        <v>3.8788326560768402E-2</v>
      </c>
      <c r="J210" s="2">
        <v>8.1792318634423909E-3</v>
      </c>
      <c r="K210" s="2">
        <v>2.0811287477954101E-2</v>
      </c>
      <c r="L210" s="2">
        <v>0.108845888044229</v>
      </c>
      <c r="M210" s="2">
        <v>0.131505141788719</v>
      </c>
      <c r="N210" s="2">
        <v>0.18424676397686601</v>
      </c>
      <c r="O210" s="3">
        <v>0.516754850088183</v>
      </c>
      <c r="P210" s="3">
        <v>0.45417653026716298</v>
      </c>
    </row>
    <row r="211" spans="1:16" x14ac:dyDescent="0.3">
      <c r="A211" s="8" t="s">
        <v>200</v>
      </c>
      <c r="B211" s="8" t="s">
        <v>63</v>
      </c>
      <c r="C211" s="2">
        <v>3.2811820947414201E-2</v>
      </c>
      <c r="D211" s="2">
        <v>3.6608457816116102E-2</v>
      </c>
      <c r="E211" s="2">
        <v>7.6314187132129105E-2</v>
      </c>
      <c r="F211" s="2">
        <v>9.4286253064303205E-4</v>
      </c>
      <c r="G211" s="2">
        <v>1.31876412961567E-3</v>
      </c>
      <c r="H211" s="2">
        <v>4.5719661335842002E-2</v>
      </c>
      <c r="I211" s="2">
        <v>6.5851025548758504E-2</v>
      </c>
      <c r="J211" s="2">
        <v>2.3801485482781898E-2</v>
      </c>
      <c r="K211" s="2">
        <v>4.7485572959604302E-2</v>
      </c>
      <c r="L211" s="2">
        <v>3.6518180387218602E-2</v>
      </c>
      <c r="M211" s="2">
        <v>8.3219438116932401E-2</v>
      </c>
      <c r="N211" s="2">
        <v>0.173699705593719</v>
      </c>
      <c r="O211" s="3">
        <v>0.38037922506182997</v>
      </c>
      <c r="P211" s="3">
        <v>0.69920844327176801</v>
      </c>
    </row>
    <row r="212" spans="1:16" x14ac:dyDescent="0.3">
      <c r="A212" s="8" t="s">
        <v>200</v>
      </c>
      <c r="B212" s="8" t="s">
        <v>64</v>
      </c>
      <c r="C212" s="2">
        <v>3.2196365954733797E-2</v>
      </c>
      <c r="D212" s="2">
        <v>4.1383570105003098E-2</v>
      </c>
      <c r="E212" s="2">
        <v>5.5753262158956103E-2</v>
      </c>
      <c r="F212" s="2">
        <v>0.05</v>
      </c>
      <c r="G212" s="2">
        <v>5.08293204922418E-2</v>
      </c>
      <c r="H212" s="2">
        <v>6.2881873727087603E-2</v>
      </c>
      <c r="I212" s="2">
        <v>8.3592814371257498E-2</v>
      </c>
      <c r="J212" s="2">
        <v>6.6312997347480101E-3</v>
      </c>
      <c r="K212" s="2">
        <v>6.3241106719367599E-2</v>
      </c>
      <c r="L212" s="2">
        <v>3.6968194960760002E-2</v>
      </c>
      <c r="M212" s="2">
        <v>6.59231228838877E-2</v>
      </c>
      <c r="N212" s="2">
        <v>9.8654708520179393E-2</v>
      </c>
      <c r="O212" s="3">
        <v>0.29117259552042202</v>
      </c>
      <c r="P212" s="3">
        <v>0.74377224199288305</v>
      </c>
    </row>
    <row r="213" spans="1:16" x14ac:dyDescent="0.3">
      <c r="A213" s="8" t="s">
        <v>200</v>
      </c>
      <c r="B213" s="8" t="s">
        <v>65</v>
      </c>
      <c r="C213" s="2">
        <v>6.1757719714964403E-2</v>
      </c>
      <c r="D213" s="2">
        <v>8.7248322147651006E-2</v>
      </c>
      <c r="E213" s="2">
        <v>7.5102880658436205E-2</v>
      </c>
      <c r="F213" s="2">
        <v>7.2248803827751201E-2</v>
      </c>
      <c r="G213" s="2">
        <v>6.02409638554217E-2</v>
      </c>
      <c r="H213" s="2">
        <v>4.7558922558922599E-2</v>
      </c>
      <c r="I213" s="2">
        <v>6.4684612294094002E-2</v>
      </c>
      <c r="J213" s="2">
        <v>-2.7924528301886801E-2</v>
      </c>
      <c r="K213" s="2">
        <v>5.62888198757764E-2</v>
      </c>
      <c r="L213" s="2">
        <v>6.3947078280044103E-2</v>
      </c>
      <c r="M213" s="2">
        <v>5.5613126079447302E-2</v>
      </c>
      <c r="N213" s="2">
        <v>6.7408376963350794E-2</v>
      </c>
      <c r="O213" s="3">
        <v>0.26630434782608697</v>
      </c>
      <c r="P213" s="3">
        <v>0.67798353909465003</v>
      </c>
    </row>
    <row r="214" spans="1:16" x14ac:dyDescent="0.3">
      <c r="A214" s="8" t="s">
        <v>200</v>
      </c>
      <c r="B214" s="8" t="s">
        <v>66</v>
      </c>
      <c r="C214" s="2">
        <v>7.63052208835341E-2</v>
      </c>
      <c r="D214" s="2">
        <v>2.2388059701492501E-2</v>
      </c>
      <c r="E214" s="2">
        <v>0.13503649635036499</v>
      </c>
      <c r="F214" s="2">
        <v>3.53697749196141E-2</v>
      </c>
      <c r="G214" s="2">
        <v>4.8136645962732899E-2</v>
      </c>
      <c r="H214" s="2">
        <v>7.8518518518518501E-2</v>
      </c>
      <c r="I214" s="2">
        <v>8.1043956043956006E-2</v>
      </c>
      <c r="J214" s="2">
        <v>-0.130876747141042</v>
      </c>
      <c r="K214" s="2">
        <v>0.162280701754386</v>
      </c>
      <c r="L214" s="2">
        <v>0.179874213836478</v>
      </c>
      <c r="M214" s="2">
        <v>0.104477611940299</v>
      </c>
      <c r="N214" s="2">
        <v>0.16698841698841699</v>
      </c>
      <c r="O214" s="3">
        <v>0.76754385964912297</v>
      </c>
      <c r="P214" s="3">
        <v>1.2062043795620401</v>
      </c>
    </row>
    <row r="215" spans="1:16" x14ac:dyDescent="0.3">
      <c r="A215" s="8" t="s">
        <v>200</v>
      </c>
      <c r="B215" s="8" t="s">
        <v>67</v>
      </c>
      <c r="C215" s="2">
        <v>4.5112781954887202E-2</v>
      </c>
      <c r="D215" s="2">
        <v>-1.4388489208633099E-2</v>
      </c>
      <c r="E215" s="2">
        <v>0.102189781021898</v>
      </c>
      <c r="F215" s="2">
        <v>0.105960264900662</v>
      </c>
      <c r="G215" s="2">
        <v>8.3832335329341298E-2</v>
      </c>
      <c r="H215" s="2">
        <v>2.7624309392265199E-2</v>
      </c>
      <c r="I215" s="2">
        <v>0.13440860215053799</v>
      </c>
      <c r="J215" s="2">
        <v>-0.26066350710900499</v>
      </c>
      <c r="K215" s="2">
        <v>7.69230769230769E-2</v>
      </c>
      <c r="L215" s="2">
        <v>0.29166666666666702</v>
      </c>
      <c r="M215" s="2">
        <v>6.4516129032258104E-2</v>
      </c>
      <c r="N215" s="2">
        <v>0.25108225108225102</v>
      </c>
      <c r="O215" s="3">
        <v>0.85256410256410298</v>
      </c>
      <c r="P215" s="3">
        <v>1.10948905109489</v>
      </c>
    </row>
    <row r="216" spans="1:16" x14ac:dyDescent="0.3">
      <c r="A216" s="8" t="s">
        <v>200</v>
      </c>
      <c r="B216" s="8" t="s">
        <v>68</v>
      </c>
      <c r="C216" s="2">
        <v>5.2684395383843501E-2</v>
      </c>
      <c r="D216" s="2">
        <v>5.6244041944709201E-2</v>
      </c>
      <c r="E216" s="2">
        <v>4.1064981949458498E-2</v>
      </c>
      <c r="F216" s="2">
        <v>-1.43042912873862E-2</v>
      </c>
      <c r="G216" s="2">
        <v>1.31926121372032E-3</v>
      </c>
      <c r="H216" s="2">
        <v>4.1282389108476099E-2</v>
      </c>
      <c r="I216" s="2">
        <v>2.48840151834669E-2</v>
      </c>
      <c r="J216" s="2">
        <v>4.4444444444444398E-2</v>
      </c>
      <c r="K216" s="2">
        <v>-9.0622537431048096E-3</v>
      </c>
      <c r="L216" s="2">
        <v>8.9860834990059604E-2</v>
      </c>
      <c r="M216" s="2">
        <v>0.12732579350602</v>
      </c>
      <c r="N216" s="2">
        <v>6.6019417475728204E-2</v>
      </c>
      <c r="O216" s="3">
        <v>0.29787234042553201</v>
      </c>
      <c r="P216" s="3">
        <v>0.48646209386281603</v>
      </c>
    </row>
    <row r="217" spans="1:16" x14ac:dyDescent="0.3">
      <c r="A217" s="8" t="s">
        <v>200</v>
      </c>
      <c r="B217" s="8" t="s">
        <v>69</v>
      </c>
      <c r="C217" s="2">
        <v>-1.18252908640092E-2</v>
      </c>
      <c r="D217" s="2">
        <v>-1.5634047481181201E-2</v>
      </c>
      <c r="E217" s="2">
        <v>9.8039215686274508E-4</v>
      </c>
      <c r="F217" s="2">
        <v>-1.5475024485798201E-2</v>
      </c>
      <c r="G217" s="2">
        <v>-1.0545165141265401E-2</v>
      </c>
      <c r="H217" s="2">
        <v>1.36738387291373E-2</v>
      </c>
      <c r="I217" s="2">
        <v>7.6572108708589603E-2</v>
      </c>
      <c r="J217" s="2">
        <v>4.80928689883914E-2</v>
      </c>
      <c r="K217" s="2">
        <v>5.4500703234880502E-2</v>
      </c>
      <c r="L217" s="2">
        <v>9.4364788262754296E-2</v>
      </c>
      <c r="M217" s="2">
        <v>9.1102985984156004E-2</v>
      </c>
      <c r="N217" s="2">
        <v>0.15638089919017001</v>
      </c>
      <c r="O217" s="3">
        <v>0.45604781997187099</v>
      </c>
      <c r="P217" s="3">
        <v>0.62392156862745096</v>
      </c>
    </row>
    <row r="218" spans="1:16" x14ac:dyDescent="0.3">
      <c r="A218" s="8" t="s">
        <v>200</v>
      </c>
      <c r="B218" s="8" t="s">
        <v>70</v>
      </c>
      <c r="C218" s="2">
        <v>2.04876049989756E-2</v>
      </c>
      <c r="D218" s="2">
        <v>3.8144950813089697E-2</v>
      </c>
      <c r="E218" s="2">
        <v>4.6412686134209999E-2</v>
      </c>
      <c r="F218" s="2">
        <v>3.9549066715949002E-2</v>
      </c>
      <c r="G218" s="2">
        <v>3.2355555555555603E-2</v>
      </c>
      <c r="H218" s="2">
        <v>3.46133976235578E-2</v>
      </c>
      <c r="I218" s="2">
        <v>1.9474034620505998E-2</v>
      </c>
      <c r="J218" s="2">
        <v>-2.8244897959183699E-2</v>
      </c>
      <c r="K218" s="2">
        <v>2.4025537634408602E-2</v>
      </c>
      <c r="L218" s="2">
        <v>6.7268252666119804E-3</v>
      </c>
      <c r="M218" s="2">
        <v>1.9882659713168199E-2</v>
      </c>
      <c r="N218" s="2">
        <v>3.6273569830616803E-2</v>
      </c>
      <c r="O218" s="3">
        <v>8.9549731182795703E-2</v>
      </c>
      <c r="P218" s="3">
        <v>0.2541094565848</v>
      </c>
    </row>
    <row r="219" spans="1:16" x14ac:dyDescent="0.3">
      <c r="A219" s="8" t="s">
        <v>200</v>
      </c>
      <c r="B219" s="8" t="s">
        <v>71</v>
      </c>
      <c r="C219" s="2">
        <v>3.0455575132142001E-2</v>
      </c>
      <c r="D219" s="2">
        <v>2.36932095749878E-2</v>
      </c>
      <c r="E219" s="2">
        <v>3.60295872106896E-2</v>
      </c>
      <c r="F219" s="2">
        <v>1.42791340396131E-2</v>
      </c>
      <c r="G219" s="2">
        <v>5.2225249772933696E-3</v>
      </c>
      <c r="H219" s="2">
        <v>2.14592274678112E-2</v>
      </c>
      <c r="I219" s="2">
        <v>1.8796992481203E-2</v>
      </c>
      <c r="J219" s="2">
        <v>-2.2791404384632102E-2</v>
      </c>
      <c r="K219" s="2">
        <v>1.17725455353176E-2</v>
      </c>
      <c r="L219" s="2">
        <v>2.0636663007683902E-2</v>
      </c>
      <c r="M219" s="2">
        <v>2.94687029468703E-2</v>
      </c>
      <c r="N219" s="2">
        <v>4.3251149185123301E-2</v>
      </c>
      <c r="O219" s="3">
        <v>0.109062638827188</v>
      </c>
      <c r="P219" s="3">
        <v>0.19136244333094701</v>
      </c>
    </row>
    <row r="220" spans="1:16" x14ac:dyDescent="0.3">
      <c r="A220" s="8" t="s">
        <v>200</v>
      </c>
      <c r="B220" s="8" t="s">
        <v>72</v>
      </c>
      <c r="C220" s="2">
        <v>1.82716049382716E-2</v>
      </c>
      <c r="D220" s="2">
        <v>1.3579049466537299E-2</v>
      </c>
      <c r="E220" s="2">
        <v>2.9665071770334901E-2</v>
      </c>
      <c r="F220" s="2">
        <v>1.53345724907063E-2</v>
      </c>
      <c r="G220" s="2">
        <v>2.24256292906178E-2</v>
      </c>
      <c r="H220" s="2">
        <v>4.1629364368845102E-2</v>
      </c>
      <c r="I220" s="2">
        <v>4.9419853889127598E-2</v>
      </c>
      <c r="J220" s="2">
        <v>-8.5176085176085201E-2</v>
      </c>
      <c r="K220" s="2">
        <v>9.6239928379588197E-2</v>
      </c>
      <c r="L220" s="2">
        <v>0.11759902000816699</v>
      </c>
      <c r="M220" s="2">
        <v>4.93240774570698E-2</v>
      </c>
      <c r="N220" s="2">
        <v>6.4763231197771595E-2</v>
      </c>
      <c r="O220" s="3">
        <v>0.36884512085944499</v>
      </c>
      <c r="P220" s="3">
        <v>0.46315789473684199</v>
      </c>
    </row>
    <row r="221" spans="1:16" x14ac:dyDescent="0.3">
      <c r="A221" s="8" t="s">
        <v>200</v>
      </c>
      <c r="B221" s="8" t="s">
        <v>73</v>
      </c>
      <c r="C221" s="2">
        <v>2.4509803921568599E-2</v>
      </c>
      <c r="D221" s="2">
        <v>2.7113237639553402E-2</v>
      </c>
      <c r="E221" s="2">
        <v>0.102484472049689</v>
      </c>
      <c r="F221" s="2">
        <v>9.5774647887323899E-2</v>
      </c>
      <c r="G221" s="2">
        <v>4.3701799485861198E-2</v>
      </c>
      <c r="H221" s="2">
        <v>7.8817733990147798E-2</v>
      </c>
      <c r="I221" s="2">
        <v>8.2191780821917804E-2</v>
      </c>
      <c r="J221" s="2">
        <v>-0.23628691983122399</v>
      </c>
      <c r="K221" s="2">
        <v>0.106353591160221</v>
      </c>
      <c r="L221" s="2">
        <v>0.15730337078651699</v>
      </c>
      <c r="M221" s="2">
        <v>6.5803667745415295E-2</v>
      </c>
      <c r="N221" s="2">
        <v>0.15384615384615399</v>
      </c>
      <c r="O221" s="3">
        <v>0.574585635359116</v>
      </c>
      <c r="P221" s="3">
        <v>0.77018633540372705</v>
      </c>
    </row>
    <row r="222" spans="1:16" x14ac:dyDescent="0.3">
      <c r="A222" s="8" t="s">
        <v>201</v>
      </c>
      <c r="B222" s="8" t="s">
        <v>62</v>
      </c>
      <c r="C222" s="2">
        <v>2.9166666666666698E-3</v>
      </c>
      <c r="D222" s="2">
        <v>-4.15454923140839E-4</v>
      </c>
      <c r="E222" s="2">
        <v>5.4031587697423097E-3</v>
      </c>
      <c r="F222" s="2">
        <v>3.5138486978090099E-2</v>
      </c>
      <c r="G222" s="2">
        <v>6.5894568690095801E-2</v>
      </c>
      <c r="H222" s="2">
        <v>3.8591232671412498E-2</v>
      </c>
      <c r="I222" s="2">
        <v>7.5757575757575803E-3</v>
      </c>
      <c r="J222" s="2">
        <v>-5.7286072323666304E-3</v>
      </c>
      <c r="K222" s="2">
        <v>9.0385307886208105E-2</v>
      </c>
      <c r="L222" s="2">
        <v>4.3923381770145299E-2</v>
      </c>
      <c r="M222" s="2">
        <v>0.112938943372351</v>
      </c>
      <c r="N222" s="2">
        <v>-7.6179647527003999E-2</v>
      </c>
      <c r="O222" s="3">
        <v>0.170327691753691</v>
      </c>
      <c r="P222" s="3">
        <v>0.350789692435578</v>
      </c>
    </row>
    <row r="223" spans="1:16" x14ac:dyDescent="0.3">
      <c r="A223" s="8" t="s">
        <v>201</v>
      </c>
      <c r="B223" s="8" t="s">
        <v>63</v>
      </c>
      <c r="C223" s="2">
        <v>2.41477272727273E-2</v>
      </c>
      <c r="D223" s="2">
        <v>4.57697642163662E-2</v>
      </c>
      <c r="E223" s="2">
        <v>6.49867374005305E-2</v>
      </c>
      <c r="F223" s="2">
        <v>0.121295143212951</v>
      </c>
      <c r="G223" s="2">
        <v>0.129498000888494</v>
      </c>
      <c r="H223" s="2">
        <v>5.7030481809242903E-2</v>
      </c>
      <c r="I223" s="2">
        <v>5.2837209302325598E-2</v>
      </c>
      <c r="J223" s="2">
        <v>-1.50203216115922E-2</v>
      </c>
      <c r="K223" s="2">
        <v>8.6831718693936105E-2</v>
      </c>
      <c r="L223" s="2">
        <v>0.13651370089138301</v>
      </c>
      <c r="M223" s="2">
        <v>9.5860566448801698E-2</v>
      </c>
      <c r="N223" s="2">
        <v>-0.123525513585156</v>
      </c>
      <c r="O223" s="3">
        <v>0.18640114818801601</v>
      </c>
      <c r="P223" s="3">
        <v>0.75411140583554404</v>
      </c>
    </row>
    <row r="224" spans="1:16" x14ac:dyDescent="0.3">
      <c r="A224" s="8" t="s">
        <v>201</v>
      </c>
      <c r="B224" s="8" t="s">
        <v>64</v>
      </c>
      <c r="C224" s="2">
        <v>3.09050772626932E-2</v>
      </c>
      <c r="D224" s="2">
        <v>3.5117773019271999E-2</v>
      </c>
      <c r="E224" s="2">
        <v>6.6611501861812195E-2</v>
      </c>
      <c r="F224" s="2">
        <v>4.5384018619084601E-2</v>
      </c>
      <c r="G224" s="2">
        <v>8.1632653061224497E-2</v>
      </c>
      <c r="H224" s="2">
        <v>7.6157804459691295E-2</v>
      </c>
      <c r="I224" s="2">
        <v>8.7025820847943899E-2</v>
      </c>
      <c r="J224" s="2">
        <v>4.5454545454545497E-2</v>
      </c>
      <c r="K224" s="2">
        <v>8.8920056100981804E-2</v>
      </c>
      <c r="L224" s="2">
        <v>8.7583719732096901E-2</v>
      </c>
      <c r="M224" s="2">
        <v>6.5845570819516794E-2</v>
      </c>
      <c r="N224" s="2">
        <v>-1.02222222222222E-2</v>
      </c>
      <c r="O224" s="3">
        <v>0.24936886395511901</v>
      </c>
      <c r="P224" s="3">
        <v>0.84278030616466704</v>
      </c>
    </row>
    <row r="225" spans="1:16" x14ac:dyDescent="0.3">
      <c r="A225" s="8" t="s">
        <v>201</v>
      </c>
      <c r="B225" s="8" t="s">
        <v>65</v>
      </c>
      <c r="C225" s="2">
        <v>3.19488817891374E-2</v>
      </c>
      <c r="D225" s="2">
        <v>6.9659442724458204E-2</v>
      </c>
      <c r="E225" s="2">
        <v>6.5123010130246003E-2</v>
      </c>
      <c r="F225" s="2">
        <v>6.6576086956521702E-2</v>
      </c>
      <c r="G225" s="2">
        <v>6.7515923566878994E-2</v>
      </c>
      <c r="H225" s="2">
        <v>4.41527446300716E-2</v>
      </c>
      <c r="I225" s="2">
        <v>6.0571428571428602E-2</v>
      </c>
      <c r="J225" s="2">
        <v>-4.8491379310344803E-3</v>
      </c>
      <c r="K225" s="2">
        <v>6.6594477531131596E-2</v>
      </c>
      <c r="L225" s="2">
        <v>7.7664974619289298E-2</v>
      </c>
      <c r="M225" s="2">
        <v>6.9241639189825704E-2</v>
      </c>
      <c r="N225" s="2">
        <v>6.7400881057268699E-2</v>
      </c>
      <c r="O225" s="3">
        <v>0.31185706551164</v>
      </c>
      <c r="P225" s="3">
        <v>0.75325615050651196</v>
      </c>
    </row>
    <row r="226" spans="1:16" x14ac:dyDescent="0.3">
      <c r="A226" s="8" t="s">
        <v>201</v>
      </c>
      <c r="B226" s="8" t="s">
        <v>66</v>
      </c>
      <c r="C226" s="2">
        <v>2.7842227378190299E-2</v>
      </c>
      <c r="D226" s="2">
        <v>6.7720090293453697E-3</v>
      </c>
      <c r="E226" s="2">
        <v>2.9147982062780301E-2</v>
      </c>
      <c r="F226" s="2">
        <v>4.7930283224400898E-2</v>
      </c>
      <c r="G226" s="2">
        <v>3.5343035343035303E-2</v>
      </c>
      <c r="H226" s="2">
        <v>7.8313253012048195E-2</v>
      </c>
      <c r="I226" s="2">
        <v>7.8212290502793297E-2</v>
      </c>
      <c r="J226" s="2">
        <v>-0.141623488773748</v>
      </c>
      <c r="K226" s="2">
        <v>0.132796780684105</v>
      </c>
      <c r="L226" s="2">
        <v>0.220248667850799</v>
      </c>
      <c r="M226" s="2">
        <v>8.4425036390101904E-2</v>
      </c>
      <c r="N226" s="2">
        <v>0.161073825503356</v>
      </c>
      <c r="O226" s="3">
        <v>0.74044265593561398</v>
      </c>
      <c r="P226" s="3">
        <v>0.93946188340807202</v>
      </c>
    </row>
    <row r="227" spans="1:16" x14ac:dyDescent="0.3">
      <c r="A227" s="8" t="s">
        <v>201</v>
      </c>
      <c r="B227" s="8" t="s">
        <v>67</v>
      </c>
      <c r="C227" s="2">
        <v>7.0707070707070704E-2</v>
      </c>
      <c r="D227" s="2">
        <v>4.71698113207547E-2</v>
      </c>
      <c r="E227" s="2">
        <v>7.2072072072072099E-2</v>
      </c>
      <c r="F227" s="2">
        <v>0.151260504201681</v>
      </c>
      <c r="G227" s="2">
        <v>-1.4598540145985399E-2</v>
      </c>
      <c r="H227" s="2">
        <v>0.140740740740741</v>
      </c>
      <c r="I227" s="2">
        <v>5.8441558441558399E-2</v>
      </c>
      <c r="J227" s="2">
        <v>-0.26380368098159501</v>
      </c>
      <c r="K227" s="2">
        <v>8.3333333333333301E-2</v>
      </c>
      <c r="L227" s="2">
        <v>0.246153846153846</v>
      </c>
      <c r="M227" s="2">
        <v>8.0246913580246895E-2</v>
      </c>
      <c r="N227" s="2">
        <v>0.32571428571428601</v>
      </c>
      <c r="O227" s="3">
        <v>0.93333333333333302</v>
      </c>
      <c r="P227" s="3">
        <v>1.0900900900900901</v>
      </c>
    </row>
    <row r="228" spans="1:16" x14ac:dyDescent="0.3">
      <c r="A228" s="8" t="s">
        <v>201</v>
      </c>
      <c r="B228" s="8" t="s">
        <v>68</v>
      </c>
      <c r="C228" s="2">
        <v>0.10672424429364601</v>
      </c>
      <c r="D228" s="2">
        <v>7.3578595317725801E-2</v>
      </c>
      <c r="E228" s="2">
        <v>4.0498442367601202E-2</v>
      </c>
      <c r="F228" s="2">
        <v>3.2435129740519E-2</v>
      </c>
      <c r="G228" s="2">
        <v>7.5882068632189506E-2</v>
      </c>
      <c r="H228" s="2">
        <v>2.24618149146451E-3</v>
      </c>
      <c r="I228" s="2">
        <v>3.13760645450471E-2</v>
      </c>
      <c r="J228" s="2">
        <v>2.60756192959583E-3</v>
      </c>
      <c r="K228" s="2">
        <v>5.2882531426094503E-2</v>
      </c>
      <c r="L228" s="2">
        <v>6.3400576368876096E-2</v>
      </c>
      <c r="M228" s="2">
        <v>1.7034456058846299E-2</v>
      </c>
      <c r="N228" s="2">
        <v>-8.9455652835934499E-2</v>
      </c>
      <c r="O228" s="3">
        <v>3.6844386649328098E-2</v>
      </c>
      <c r="P228" s="3">
        <v>0.241952232606438</v>
      </c>
    </row>
    <row r="229" spans="1:16" x14ac:dyDescent="0.3">
      <c r="A229" s="8" t="s">
        <v>201</v>
      </c>
      <c r="B229" s="8" t="s">
        <v>69</v>
      </c>
      <c r="C229" s="2">
        <v>-4.5897435897435897E-2</v>
      </c>
      <c r="D229" s="2">
        <v>-1.8812147272238601E-3</v>
      </c>
      <c r="E229" s="2">
        <v>1.6424340333871801E-2</v>
      </c>
      <c r="F229" s="2">
        <v>2.4635761589404E-2</v>
      </c>
      <c r="G229" s="2">
        <v>5.24819027921406E-2</v>
      </c>
      <c r="H229" s="2">
        <v>5.6005895357406001E-2</v>
      </c>
      <c r="I229" s="2">
        <v>9.0253547336589898E-2</v>
      </c>
      <c r="J229" s="2">
        <v>5.52592276509494E-2</v>
      </c>
      <c r="K229" s="2">
        <v>0.12515163768702001</v>
      </c>
      <c r="L229" s="2">
        <v>0.105660377358491</v>
      </c>
      <c r="M229" s="2">
        <v>0.136518771331058</v>
      </c>
      <c r="N229" s="2">
        <v>-9.0233090233090202E-2</v>
      </c>
      <c r="O229" s="3">
        <v>0.28629195309340899</v>
      </c>
      <c r="P229" s="3">
        <v>0.71297792137856797</v>
      </c>
    </row>
    <row r="230" spans="1:16" x14ac:dyDescent="0.3">
      <c r="A230" s="8" t="s">
        <v>201</v>
      </c>
      <c r="B230" s="8" t="s">
        <v>70</v>
      </c>
      <c r="C230" s="2">
        <v>1.6017674675503999E-2</v>
      </c>
      <c r="D230" s="2">
        <v>3.3432998097309E-2</v>
      </c>
      <c r="E230" s="2">
        <v>4.4713308784850102E-2</v>
      </c>
      <c r="F230" s="2">
        <v>4.6827794561933499E-2</v>
      </c>
      <c r="G230" s="2">
        <v>2.9822029822029798E-2</v>
      </c>
      <c r="H230" s="2">
        <v>3.4096216721158298E-2</v>
      </c>
      <c r="I230" s="2">
        <v>2.1680216802168001E-2</v>
      </c>
      <c r="J230" s="2">
        <v>9.9469496021220207E-3</v>
      </c>
      <c r="K230" s="2">
        <v>2.1230028452615499E-2</v>
      </c>
      <c r="L230" s="2">
        <v>2.87183883411916E-2</v>
      </c>
      <c r="M230" s="2">
        <v>3.4375000000000003E-2</v>
      </c>
      <c r="N230" s="2">
        <v>-4.0483383685800602E-2</v>
      </c>
      <c r="O230" s="3">
        <v>4.2678923177938297E-2</v>
      </c>
      <c r="P230" s="3">
        <v>0.25302472382956298</v>
      </c>
    </row>
    <row r="231" spans="1:16" x14ac:dyDescent="0.3">
      <c r="A231" s="8" t="s">
        <v>201</v>
      </c>
      <c r="B231" s="8" t="s">
        <v>71</v>
      </c>
      <c r="C231" s="2">
        <v>1.7150857542877099E-2</v>
      </c>
      <c r="D231" s="2">
        <v>3.2002752924982801E-2</v>
      </c>
      <c r="E231" s="2">
        <v>3.1010336778926301E-2</v>
      </c>
      <c r="F231" s="2">
        <v>4.5278137128072398E-3</v>
      </c>
      <c r="G231" s="2">
        <v>3.7025112685125601E-2</v>
      </c>
      <c r="H231" s="2">
        <v>2.1421918658801602E-2</v>
      </c>
      <c r="I231" s="2">
        <v>2.7355623100304E-2</v>
      </c>
      <c r="J231" s="2">
        <v>-2.15976331360947E-2</v>
      </c>
      <c r="K231" s="2">
        <v>3.65890535228304E-2</v>
      </c>
      <c r="L231" s="2">
        <v>5.2217036172695401E-2</v>
      </c>
      <c r="M231" s="2">
        <v>2.3842528416967001E-2</v>
      </c>
      <c r="N231" s="2">
        <v>3.7638776062821601E-2</v>
      </c>
      <c r="O231" s="3">
        <v>0.15875415784699101</v>
      </c>
      <c r="P231" s="3">
        <v>0.277759253084361</v>
      </c>
    </row>
    <row r="232" spans="1:16" x14ac:dyDescent="0.3">
      <c r="A232" s="8" t="s">
        <v>201</v>
      </c>
      <c r="B232" s="8" t="s">
        <v>72</v>
      </c>
      <c r="C232" s="2">
        <v>-2.6700572155117602E-2</v>
      </c>
      <c r="D232" s="2">
        <v>1.6329196603527101E-2</v>
      </c>
      <c r="E232" s="2">
        <v>2.5064267352185102E-2</v>
      </c>
      <c r="F232" s="2">
        <v>3.0094043887147301E-2</v>
      </c>
      <c r="G232" s="2">
        <v>3.0432136335970801E-3</v>
      </c>
      <c r="H232" s="2">
        <v>5.3398058252427202E-2</v>
      </c>
      <c r="I232" s="2">
        <v>2.0161290322580599E-2</v>
      </c>
      <c r="J232" s="2">
        <v>-9.3167701863354005E-2</v>
      </c>
      <c r="K232" s="2">
        <v>7.0983810709838099E-2</v>
      </c>
      <c r="L232" s="2">
        <v>0.10988372093023301</v>
      </c>
      <c r="M232" s="2">
        <v>6.8622315348349894E-2</v>
      </c>
      <c r="N232" s="2">
        <v>6.3725490196078399E-2</v>
      </c>
      <c r="O232" s="3">
        <v>0.35118306351183098</v>
      </c>
      <c r="P232" s="3">
        <v>0.39460154241645201</v>
      </c>
    </row>
    <row r="233" spans="1:16" x14ac:dyDescent="0.3">
      <c r="A233" s="8" t="s">
        <v>201</v>
      </c>
      <c r="B233" s="8" t="s">
        <v>73</v>
      </c>
      <c r="C233" s="2">
        <v>5.9055118110236202E-3</v>
      </c>
      <c r="D233" s="2">
        <v>3.9138943248532301E-2</v>
      </c>
      <c r="E233" s="2">
        <v>4.8964218455743898E-2</v>
      </c>
      <c r="F233" s="2">
        <v>3.59066427289048E-2</v>
      </c>
      <c r="G233" s="2">
        <v>0.13344887348353601</v>
      </c>
      <c r="H233" s="2">
        <v>5.5045871559633003E-2</v>
      </c>
      <c r="I233" s="2">
        <v>7.9710144927536197E-2</v>
      </c>
      <c r="J233" s="2">
        <v>-0.29127516778523499</v>
      </c>
      <c r="K233" s="2">
        <v>7.7651515151515194E-2</v>
      </c>
      <c r="L233" s="2">
        <v>0.25307557117750401</v>
      </c>
      <c r="M233" s="2">
        <v>3.7868162692847103E-2</v>
      </c>
      <c r="N233" s="2">
        <v>0.143243243243243</v>
      </c>
      <c r="O233" s="3">
        <v>0.60227272727272696</v>
      </c>
      <c r="P233" s="3">
        <v>0.59322033898305104</v>
      </c>
    </row>
    <row r="234" spans="1:16" x14ac:dyDescent="0.3">
      <c r="A234" s="8" t="s">
        <v>202</v>
      </c>
      <c r="B234" s="8" t="s">
        <v>62</v>
      </c>
      <c r="C234" s="2">
        <v>3.0888030888030901E-3</v>
      </c>
      <c r="D234" s="2">
        <v>-5.3887605850654304E-3</v>
      </c>
      <c r="E234" s="2">
        <v>-2.0897832817337501E-2</v>
      </c>
      <c r="F234" s="2">
        <v>-9.8814229249011894E-3</v>
      </c>
      <c r="G234" s="2">
        <v>-1.6766467065868301E-2</v>
      </c>
      <c r="H234" s="2">
        <v>-1.7864393016646399E-2</v>
      </c>
      <c r="I234" s="2">
        <v>-7.8544853245142605E-3</v>
      </c>
      <c r="J234" s="2">
        <v>2.6249999999999999E-2</v>
      </c>
      <c r="K234" s="2">
        <v>2.2330491270807998E-2</v>
      </c>
      <c r="L234" s="2">
        <v>6.03653693407466E-2</v>
      </c>
      <c r="M234" s="2">
        <v>0.12883895131086101</v>
      </c>
      <c r="N234" s="2">
        <v>9.92037159920372E-2</v>
      </c>
      <c r="O234" s="3">
        <v>0.34510759236703198</v>
      </c>
      <c r="P234" s="3">
        <v>0.28212074303405599</v>
      </c>
    </row>
    <row r="235" spans="1:16" x14ac:dyDescent="0.3">
      <c r="A235" s="8" t="s">
        <v>202</v>
      </c>
      <c r="B235" s="8" t="s">
        <v>63</v>
      </c>
      <c r="C235" s="2">
        <v>3.1586021505376302E-2</v>
      </c>
      <c r="D235" s="2">
        <v>4.1693811074918603E-2</v>
      </c>
      <c r="E235" s="2">
        <v>3.4813425057327499E-2</v>
      </c>
      <c r="F235" s="2">
        <v>3.9484286865431102E-2</v>
      </c>
      <c r="G235" s="2">
        <v>3.1976744186046499E-2</v>
      </c>
      <c r="H235" s="2">
        <v>2.5727699530516401E-2</v>
      </c>
      <c r="I235" s="2">
        <v>3.5884291468326598E-2</v>
      </c>
      <c r="J235" s="2">
        <v>4.6659597030752897E-2</v>
      </c>
      <c r="K235" s="2">
        <v>4.2722053360351203E-2</v>
      </c>
      <c r="L235" s="2">
        <v>3.87044534412955E-2</v>
      </c>
      <c r="M235" s="2">
        <v>5.0514499532273202E-2</v>
      </c>
      <c r="N235" s="2">
        <v>6.7082220243395704E-2</v>
      </c>
      <c r="O235" s="3">
        <v>0.214116852414725</v>
      </c>
      <c r="P235" s="3">
        <v>0.498853450072962</v>
      </c>
    </row>
    <row r="236" spans="1:16" x14ac:dyDescent="0.3">
      <c r="A236" s="8" t="s">
        <v>202</v>
      </c>
      <c r="B236" s="8" t="s">
        <v>64</v>
      </c>
      <c r="C236" s="2">
        <v>4.6689044858101901E-2</v>
      </c>
      <c r="D236" s="2">
        <v>5.1311953352769703E-2</v>
      </c>
      <c r="E236" s="2">
        <v>2.3849140321686099E-2</v>
      </c>
      <c r="F236" s="2">
        <v>5.2275189599133298E-2</v>
      </c>
      <c r="G236" s="2">
        <v>5.1737451737451701E-2</v>
      </c>
      <c r="H236" s="2">
        <v>5.4821341164953498E-2</v>
      </c>
      <c r="I236" s="2">
        <v>4.8955916473317901E-2</v>
      </c>
      <c r="J236" s="2">
        <v>4.1362530413625302E-2</v>
      </c>
      <c r="K236" s="2">
        <v>4.7153780798640597E-2</v>
      </c>
      <c r="L236" s="2">
        <v>5.8620689655172399E-2</v>
      </c>
      <c r="M236" s="2">
        <v>6.3613719103276498E-2</v>
      </c>
      <c r="N236" s="2">
        <v>6.8275986308773198E-2</v>
      </c>
      <c r="O236" s="3">
        <v>0.25955819881053499</v>
      </c>
      <c r="P236" s="3">
        <v>0.64448141985579599</v>
      </c>
    </row>
    <row r="237" spans="1:16" x14ac:dyDescent="0.3">
      <c r="A237" s="8" t="s">
        <v>202</v>
      </c>
      <c r="B237" s="8" t="s">
        <v>65</v>
      </c>
      <c r="C237" s="2">
        <v>5.5223880597014899E-2</v>
      </c>
      <c r="D237" s="2">
        <v>5.42197076850542E-2</v>
      </c>
      <c r="E237" s="2">
        <v>5.67978533094812E-2</v>
      </c>
      <c r="F237" s="2">
        <v>4.6127803639441398E-2</v>
      </c>
      <c r="G237" s="2">
        <v>4.7734627831715198E-2</v>
      </c>
      <c r="H237" s="2">
        <v>3.5135135135135102E-2</v>
      </c>
      <c r="I237" s="2">
        <v>3.69265199552406E-2</v>
      </c>
      <c r="J237" s="2">
        <v>8.9928057553956796E-3</v>
      </c>
      <c r="K237" s="2">
        <v>4.349376114082E-2</v>
      </c>
      <c r="L237" s="2">
        <v>8.7119918004783095E-2</v>
      </c>
      <c r="M237" s="2">
        <v>5.1539912005028297E-2</v>
      </c>
      <c r="N237" s="2">
        <v>8.8164973102211594E-2</v>
      </c>
      <c r="O237" s="3">
        <v>0.29803921568627501</v>
      </c>
      <c r="P237" s="3">
        <v>0.62835420393559904</v>
      </c>
    </row>
    <row r="238" spans="1:16" x14ac:dyDescent="0.3">
      <c r="A238" s="8" t="s">
        <v>202</v>
      </c>
      <c r="B238" s="8" t="s">
        <v>66</v>
      </c>
      <c r="C238" s="2">
        <v>7.7743902439024404E-2</v>
      </c>
      <c r="D238" s="2">
        <v>5.9405940594059403E-2</v>
      </c>
      <c r="E238" s="2">
        <v>2.5367156208277699E-2</v>
      </c>
      <c r="F238" s="2">
        <v>3.6458333333333301E-2</v>
      </c>
      <c r="G238" s="2">
        <v>8.1658291457286397E-2</v>
      </c>
      <c r="H238" s="2">
        <v>3.8327526132404199E-2</v>
      </c>
      <c r="I238" s="2">
        <v>6.7114093959731502E-2</v>
      </c>
      <c r="J238" s="2">
        <v>-9.9580712788260001E-2</v>
      </c>
      <c r="K238" s="2">
        <v>0.116414435389988</v>
      </c>
      <c r="L238" s="2">
        <v>0.21584984358706999</v>
      </c>
      <c r="M238" s="2">
        <v>0.113207547169811</v>
      </c>
      <c r="N238" s="2">
        <v>0.13944530046225001</v>
      </c>
      <c r="O238" s="3">
        <v>0.72176949941792801</v>
      </c>
      <c r="P238" s="3">
        <v>0.97463284379172199</v>
      </c>
    </row>
    <row r="239" spans="1:16" x14ac:dyDescent="0.3">
      <c r="A239" s="8" t="s">
        <v>202</v>
      </c>
      <c r="B239" s="8" t="s">
        <v>67</v>
      </c>
      <c r="C239" s="2">
        <v>-1.7045454545454499E-2</v>
      </c>
      <c r="D239" s="2">
        <v>2.3121387283237E-2</v>
      </c>
      <c r="E239" s="2">
        <v>5.6497175141242903E-2</v>
      </c>
      <c r="F239" s="2">
        <v>0.10695187165775399</v>
      </c>
      <c r="G239" s="2">
        <v>0.106280193236715</v>
      </c>
      <c r="H239" s="2">
        <v>9.1703056768558999E-2</v>
      </c>
      <c r="I239" s="2">
        <v>0.13200000000000001</v>
      </c>
      <c r="J239" s="2">
        <v>-0.25441696113074203</v>
      </c>
      <c r="K239" s="2">
        <v>0.109004739336493</v>
      </c>
      <c r="L239" s="2">
        <v>0.33333333333333298</v>
      </c>
      <c r="M239" s="2">
        <v>9.9358974358974395E-2</v>
      </c>
      <c r="N239" s="2">
        <v>0.20116618075801701</v>
      </c>
      <c r="O239" s="3">
        <v>0.95260663507109</v>
      </c>
      <c r="P239" s="3">
        <v>1.32768361581921</v>
      </c>
    </row>
    <row r="240" spans="1:16" x14ac:dyDescent="0.3">
      <c r="A240" s="8" t="s">
        <v>202</v>
      </c>
      <c r="B240" s="8" t="s">
        <v>68</v>
      </c>
      <c r="C240" s="2">
        <v>5.24951393389501E-2</v>
      </c>
      <c r="D240" s="2">
        <v>6.7118226600985195E-2</v>
      </c>
      <c r="E240" s="2">
        <v>2.2504327755337599E-2</v>
      </c>
      <c r="F240" s="2">
        <v>1.8623024830699799E-2</v>
      </c>
      <c r="G240" s="2">
        <v>8.3102493074792196E-3</v>
      </c>
      <c r="H240" s="2">
        <v>2.5274725274725299E-2</v>
      </c>
      <c r="I240" s="2">
        <v>4.9303322615219698E-2</v>
      </c>
      <c r="J240" s="2">
        <v>-3.4729315628192002E-2</v>
      </c>
      <c r="K240" s="2">
        <v>2.96296296296296E-2</v>
      </c>
      <c r="L240" s="2">
        <v>4.9331963001027698E-2</v>
      </c>
      <c r="M240" s="2">
        <v>8.7169441723800201E-2</v>
      </c>
      <c r="N240" s="2">
        <v>1.5765765765765799E-2</v>
      </c>
      <c r="O240" s="3">
        <v>0.193121693121693</v>
      </c>
      <c r="P240" s="3">
        <v>0.301211771494518</v>
      </c>
    </row>
    <row r="241" spans="1:16" x14ac:dyDescent="0.3">
      <c r="A241" s="8" t="s">
        <v>202</v>
      </c>
      <c r="B241" s="8" t="s">
        <v>69</v>
      </c>
      <c r="C241" s="2">
        <v>-1.8942189421894198E-2</v>
      </c>
      <c r="D241" s="2">
        <v>-1.2286860581745201E-2</v>
      </c>
      <c r="E241" s="2">
        <v>1.0408733181010399E-2</v>
      </c>
      <c r="F241" s="2">
        <v>1.0050251256281399E-3</v>
      </c>
      <c r="G241" s="2">
        <v>5.2710843373493998E-3</v>
      </c>
      <c r="H241" s="2">
        <v>1.4232209737827701E-2</v>
      </c>
      <c r="I241" s="2">
        <v>4.6036435253569701E-2</v>
      </c>
      <c r="J241" s="2">
        <v>3.2948929159802298E-2</v>
      </c>
      <c r="K241" s="2">
        <v>6.5162907268170395E-2</v>
      </c>
      <c r="L241" s="2">
        <v>6.8021390374331595E-2</v>
      </c>
      <c r="M241" s="2">
        <v>8.75225315441618E-2</v>
      </c>
      <c r="N241" s="2">
        <v>6.4272559852670302E-2</v>
      </c>
      <c r="O241" s="3">
        <v>0.31670084301663198</v>
      </c>
      <c r="P241" s="3">
        <v>0.46712363544046698</v>
      </c>
    </row>
    <row r="242" spans="1:16" x14ac:dyDescent="0.3">
      <c r="A242" s="8" t="s">
        <v>202</v>
      </c>
      <c r="B242" s="8" t="s">
        <v>70</v>
      </c>
      <c r="C242" s="2">
        <v>1.9772614928324299E-3</v>
      </c>
      <c r="D242" s="2">
        <v>9.8667982239763197E-3</v>
      </c>
      <c r="E242" s="2">
        <v>3.1753786028334099E-3</v>
      </c>
      <c r="F242" s="2">
        <v>2.2644265887509101E-2</v>
      </c>
      <c r="G242" s="2">
        <v>2.0238095238095201E-2</v>
      </c>
      <c r="H242" s="2">
        <v>1.0735122520420101E-2</v>
      </c>
      <c r="I242" s="2">
        <v>2.79381205264373E-2</v>
      </c>
      <c r="J242" s="2">
        <v>-1.0107816711590299E-2</v>
      </c>
      <c r="K242" s="2">
        <v>1.47492625368732E-2</v>
      </c>
      <c r="L242" s="2">
        <v>2.7280858676207501E-2</v>
      </c>
      <c r="M242" s="2">
        <v>2.4379625598606899E-2</v>
      </c>
      <c r="N242" s="2">
        <v>2.6349341266468301E-2</v>
      </c>
      <c r="O242" s="3">
        <v>9.5983662355343793E-2</v>
      </c>
      <c r="P242" s="3">
        <v>0.17977528089887601</v>
      </c>
    </row>
    <row r="243" spans="1:16" x14ac:dyDescent="0.3">
      <c r="A243" s="8" t="s">
        <v>202</v>
      </c>
      <c r="B243" s="8" t="s">
        <v>71</v>
      </c>
      <c r="C243" s="2">
        <v>1.7579841781424001E-2</v>
      </c>
      <c r="D243" s="2">
        <v>1.7564065649294601E-2</v>
      </c>
      <c r="E243" s="2">
        <v>5.6593095642331597E-3</v>
      </c>
      <c r="F243" s="2">
        <v>1.6038266741699499E-2</v>
      </c>
      <c r="G243" s="2">
        <v>1.301578510108E-2</v>
      </c>
      <c r="H243" s="2">
        <v>1.36686714051394E-2</v>
      </c>
      <c r="I243" s="2">
        <v>1.02481121898598E-2</v>
      </c>
      <c r="J243" s="2">
        <v>-2.3224773091297401E-2</v>
      </c>
      <c r="K243" s="2">
        <v>2.3230390817163198E-2</v>
      </c>
      <c r="L243" s="2">
        <v>3.4722222222222203E-2</v>
      </c>
      <c r="M243" s="2">
        <v>2.4264326277749101E-2</v>
      </c>
      <c r="N243" s="2">
        <v>3.1754032258064502E-2</v>
      </c>
      <c r="O243" s="3">
        <v>0.118884941240776</v>
      </c>
      <c r="P243" s="3">
        <v>0.15846066779852899</v>
      </c>
    </row>
    <row r="244" spans="1:16" x14ac:dyDescent="0.3">
      <c r="A244" s="8" t="s">
        <v>202</v>
      </c>
      <c r="B244" s="8" t="s">
        <v>72</v>
      </c>
      <c r="C244" s="2">
        <v>4.4865403788634101E-3</v>
      </c>
      <c r="D244" s="2">
        <v>2.48138957816377E-3</v>
      </c>
      <c r="E244" s="2">
        <v>1.4851485148514899E-3</v>
      </c>
      <c r="F244" s="2">
        <v>1.4829461196243199E-2</v>
      </c>
      <c r="G244" s="2">
        <v>2.19191427179737E-2</v>
      </c>
      <c r="H244" s="2">
        <v>4.1944709246901801E-2</v>
      </c>
      <c r="I244" s="2">
        <v>3.1107044830741101E-2</v>
      </c>
      <c r="J244" s="2">
        <v>-7.5421472937000897E-2</v>
      </c>
      <c r="K244" s="2">
        <v>5.9021113243761997E-2</v>
      </c>
      <c r="L244" s="2">
        <v>0.103760761214318</v>
      </c>
      <c r="M244" s="2">
        <v>3.9819376026272599E-2</v>
      </c>
      <c r="N244" s="2">
        <v>9.5144097907619393E-2</v>
      </c>
      <c r="O244" s="3">
        <v>0.33109404990403102</v>
      </c>
      <c r="P244" s="3">
        <v>0.37326732673267299</v>
      </c>
    </row>
    <row r="245" spans="1:16" x14ac:dyDescent="0.3">
      <c r="A245" s="8" t="s">
        <v>202</v>
      </c>
      <c r="B245" s="8" t="s">
        <v>73</v>
      </c>
      <c r="C245" s="2">
        <v>2.7027027027027001E-2</v>
      </c>
      <c r="D245" s="2">
        <v>5.6786703601107998E-2</v>
      </c>
      <c r="E245" s="2">
        <v>-1.3106159895150699E-2</v>
      </c>
      <c r="F245" s="2">
        <v>6.9057104913678599E-2</v>
      </c>
      <c r="G245" s="2">
        <v>8.9440993788819895E-2</v>
      </c>
      <c r="H245" s="2">
        <v>8.2098061573546197E-2</v>
      </c>
      <c r="I245" s="2">
        <v>6.1116965226554298E-2</v>
      </c>
      <c r="J245" s="2">
        <v>-0.30585898709036702</v>
      </c>
      <c r="K245" s="2">
        <v>9.5851216022889804E-2</v>
      </c>
      <c r="L245" s="2">
        <v>0.22323759791122699</v>
      </c>
      <c r="M245" s="2">
        <v>4.8025613660618999E-2</v>
      </c>
      <c r="N245" s="2">
        <v>0.25661914460285101</v>
      </c>
      <c r="O245" s="3">
        <v>0.76537911301859796</v>
      </c>
      <c r="P245" s="3">
        <v>0.61730013106159898</v>
      </c>
    </row>
    <row r="246" spans="1:16" x14ac:dyDescent="0.3">
      <c r="A246" s="8" t="s">
        <v>203</v>
      </c>
      <c r="B246" s="8" t="s">
        <v>62</v>
      </c>
      <c r="C246" s="2">
        <v>4.1119360365505397E-2</v>
      </c>
      <c r="D246" s="2">
        <v>1.9199122325836499E-2</v>
      </c>
      <c r="E246" s="2">
        <v>4.1980624327233602E-2</v>
      </c>
      <c r="F246" s="2">
        <v>-4.0289256198347098E-2</v>
      </c>
      <c r="G246" s="2">
        <v>-1.50699677072121E-2</v>
      </c>
      <c r="H246" s="2">
        <v>-4.7540983606557403E-2</v>
      </c>
      <c r="I246" s="2">
        <v>4.4750430292599001E-2</v>
      </c>
      <c r="J246" s="2">
        <v>2.7457440966501901E-3</v>
      </c>
      <c r="K246" s="2">
        <v>7.0098576122672507E-2</v>
      </c>
      <c r="L246" s="2">
        <v>7.1647901740020503E-2</v>
      </c>
      <c r="M246" s="2">
        <v>4.4890162368672402E-2</v>
      </c>
      <c r="N246" s="2">
        <v>9.0493601462522805E-2</v>
      </c>
      <c r="O246" s="3">
        <v>0.30668127053669197</v>
      </c>
      <c r="P246" s="3">
        <v>0.28417653390742698</v>
      </c>
    </row>
    <row r="247" spans="1:16" x14ac:dyDescent="0.3">
      <c r="A247" s="8" t="s">
        <v>203</v>
      </c>
      <c r="B247" s="8" t="s">
        <v>63</v>
      </c>
      <c r="C247" s="2">
        <v>4.29470566456868E-2</v>
      </c>
      <c r="D247" s="2">
        <v>3.4788782392616298E-2</v>
      </c>
      <c r="E247" s="2">
        <v>0.113893653516295</v>
      </c>
      <c r="F247" s="2">
        <v>5.2971974129966098E-2</v>
      </c>
      <c r="G247" s="2">
        <v>5.87891196256215E-2</v>
      </c>
      <c r="H247" s="2">
        <v>6.3812154696132606E-2</v>
      </c>
      <c r="I247" s="2">
        <v>4.15476499610491E-2</v>
      </c>
      <c r="J247" s="2">
        <v>-2.6925953627524299E-2</v>
      </c>
      <c r="K247" s="2">
        <v>7.5326671790930097E-2</v>
      </c>
      <c r="L247" s="2">
        <v>6.8620443173695506E-2</v>
      </c>
      <c r="M247" s="2">
        <v>5.5295429208472698E-2</v>
      </c>
      <c r="N247" s="2">
        <v>3.3593915064441197E-2</v>
      </c>
      <c r="O247" s="3">
        <v>0.25339482449397899</v>
      </c>
      <c r="P247" s="3">
        <v>0.67821612349914195</v>
      </c>
    </row>
    <row r="248" spans="1:16" x14ac:dyDescent="0.3">
      <c r="A248" s="8" t="s">
        <v>203</v>
      </c>
      <c r="B248" s="8" t="s">
        <v>64</v>
      </c>
      <c r="C248" s="2">
        <v>3.1018518518518501E-2</v>
      </c>
      <c r="D248" s="2">
        <v>3.3677593174674399E-2</v>
      </c>
      <c r="E248" s="2">
        <v>4.0399652476107703E-2</v>
      </c>
      <c r="F248" s="2">
        <v>3.2985386221294398E-2</v>
      </c>
      <c r="G248" s="2">
        <v>5.2142279708973303E-2</v>
      </c>
      <c r="H248" s="2">
        <v>3.9569727237802499E-2</v>
      </c>
      <c r="I248" s="2">
        <v>4.2498152254249799E-2</v>
      </c>
      <c r="J248" s="2">
        <v>7.7986529599432799E-3</v>
      </c>
      <c r="K248" s="2">
        <v>3.3063665142455199E-2</v>
      </c>
      <c r="L248" s="2">
        <v>5.0732039496084402E-2</v>
      </c>
      <c r="M248" s="2">
        <v>5.9300064808814001E-2</v>
      </c>
      <c r="N248" s="2">
        <v>8.1064545732640006E-2</v>
      </c>
      <c r="O248" s="3">
        <v>0.243053112908899</v>
      </c>
      <c r="P248" s="3">
        <v>0.53518679409209402</v>
      </c>
    </row>
    <row r="249" spans="1:16" x14ac:dyDescent="0.3">
      <c r="A249" s="8" t="s">
        <v>203</v>
      </c>
      <c r="B249" s="8" t="s">
        <v>65</v>
      </c>
      <c r="C249" s="2">
        <v>3.8694992412746598E-2</v>
      </c>
      <c r="D249" s="2">
        <v>5.3323593864134398E-2</v>
      </c>
      <c r="E249" s="2">
        <v>9.2233009708737906E-2</v>
      </c>
      <c r="F249" s="2">
        <v>6.3492063492063502E-2</v>
      </c>
      <c r="G249" s="2">
        <v>3.4626865671641797E-2</v>
      </c>
      <c r="H249" s="2">
        <v>4.15464512406232E-2</v>
      </c>
      <c r="I249" s="2">
        <v>3.7119113573407199E-2</v>
      </c>
      <c r="J249" s="2">
        <v>-2.6709401709401701E-3</v>
      </c>
      <c r="K249" s="2">
        <v>6.8559185859667901E-2</v>
      </c>
      <c r="L249" s="2">
        <v>5.6140350877192997E-2</v>
      </c>
      <c r="M249" s="2">
        <v>4.5562411010916001E-2</v>
      </c>
      <c r="N249" s="2">
        <v>5.3563322741715803E-2</v>
      </c>
      <c r="O249" s="3">
        <v>0.24317086234601001</v>
      </c>
      <c r="P249" s="3">
        <v>0.60957004160887696</v>
      </c>
    </row>
    <row r="250" spans="1:16" x14ac:dyDescent="0.3">
      <c r="A250" s="8" t="s">
        <v>203</v>
      </c>
      <c r="B250" s="8" t="s">
        <v>66</v>
      </c>
      <c r="C250" s="2">
        <v>3.47003154574132E-2</v>
      </c>
      <c r="D250" s="2">
        <v>0.12804878048780499</v>
      </c>
      <c r="E250" s="2">
        <v>0.22162162162162199</v>
      </c>
      <c r="F250" s="2">
        <v>7.3008849557522099E-2</v>
      </c>
      <c r="G250" s="2">
        <v>7.4226804123711299E-2</v>
      </c>
      <c r="H250" s="2">
        <v>0.103646833013436</v>
      </c>
      <c r="I250" s="2">
        <v>0.132173913043478</v>
      </c>
      <c r="J250" s="2">
        <v>-0.13824884792626699</v>
      </c>
      <c r="K250" s="2">
        <v>0.14973262032085599</v>
      </c>
      <c r="L250" s="2">
        <v>0.11937984496124</v>
      </c>
      <c r="M250" s="2">
        <v>5.6786703601107998E-2</v>
      </c>
      <c r="N250" s="2">
        <v>0.13368283093053701</v>
      </c>
      <c r="O250" s="3">
        <v>0.54188948306595397</v>
      </c>
      <c r="P250" s="3">
        <v>1.3378378378378399</v>
      </c>
    </row>
    <row r="251" spans="1:16" x14ac:dyDescent="0.3">
      <c r="A251" s="8" t="s">
        <v>203</v>
      </c>
      <c r="B251" s="8" t="s">
        <v>67</v>
      </c>
      <c r="C251" s="2">
        <v>6.15384615384615E-2</v>
      </c>
      <c r="D251" s="2">
        <v>1.4492753623188401E-2</v>
      </c>
      <c r="E251" s="2">
        <v>0.17142857142857101</v>
      </c>
      <c r="F251" s="2">
        <v>-2.4390243902439001E-2</v>
      </c>
      <c r="G251" s="2">
        <v>8.7499999999999994E-2</v>
      </c>
      <c r="H251" s="2">
        <v>0.10344827586206901</v>
      </c>
      <c r="I251" s="2">
        <v>0.26041666666666702</v>
      </c>
      <c r="J251" s="2">
        <v>-0.34710743801652899</v>
      </c>
      <c r="K251" s="2">
        <v>0.278481012658228</v>
      </c>
      <c r="L251" s="2">
        <v>0.42574257425742601</v>
      </c>
      <c r="M251" s="2">
        <v>6.25E-2</v>
      </c>
      <c r="N251" s="2">
        <v>0.37254901960784298</v>
      </c>
      <c r="O251" s="3">
        <v>1.65822784810127</v>
      </c>
      <c r="P251" s="3">
        <v>2</v>
      </c>
    </row>
    <row r="252" spans="1:16" x14ac:dyDescent="0.3">
      <c r="A252" s="8" t="s">
        <v>203</v>
      </c>
      <c r="B252" s="8" t="s">
        <v>68</v>
      </c>
      <c r="C252" s="2">
        <v>1.27576054955839E-2</v>
      </c>
      <c r="D252" s="2">
        <v>7.2674418604651195E-2</v>
      </c>
      <c r="E252" s="2">
        <v>9.0334236675700097E-4</v>
      </c>
      <c r="F252" s="2">
        <v>3.5198555956678701E-2</v>
      </c>
      <c r="G252" s="2">
        <v>1.5693112467306002E-2</v>
      </c>
      <c r="H252" s="2">
        <v>1.6309012875536499E-2</v>
      </c>
      <c r="I252" s="2">
        <v>7.85472972972973E-2</v>
      </c>
      <c r="J252" s="2">
        <v>7.3610023492560697E-2</v>
      </c>
      <c r="K252" s="2">
        <v>1.38584974471189E-2</v>
      </c>
      <c r="L252" s="2">
        <v>1.58273381294964E-2</v>
      </c>
      <c r="M252" s="2">
        <v>1.9830028328611901E-2</v>
      </c>
      <c r="N252" s="2">
        <v>-4.8611111111111103E-3</v>
      </c>
      <c r="O252" s="3">
        <v>4.5222465353756403E-2</v>
      </c>
      <c r="P252" s="3">
        <v>0.29448961156278203</v>
      </c>
    </row>
    <row r="253" spans="1:16" x14ac:dyDescent="0.3">
      <c r="A253" s="8" t="s">
        <v>203</v>
      </c>
      <c r="B253" s="8" t="s">
        <v>69</v>
      </c>
      <c r="C253" s="2">
        <v>-4.7097036134795003E-2</v>
      </c>
      <c r="D253" s="2">
        <v>2.17298679164891E-2</v>
      </c>
      <c r="E253" s="2">
        <v>3.2527105921601303E-2</v>
      </c>
      <c r="F253" s="2">
        <v>-1.0096930533117899E-2</v>
      </c>
      <c r="G253" s="2">
        <v>4.4879640962872301E-2</v>
      </c>
      <c r="H253" s="2">
        <v>5.6618508395158099E-2</v>
      </c>
      <c r="I253" s="2">
        <v>4.7671840354767202E-2</v>
      </c>
      <c r="J253" s="2">
        <v>5.6437389770723099E-3</v>
      </c>
      <c r="K253" s="2">
        <v>8.4882497369344098E-2</v>
      </c>
      <c r="L253" s="2">
        <v>0.10863239573229901</v>
      </c>
      <c r="M253" s="2">
        <v>8.9530475357246994E-2</v>
      </c>
      <c r="N253" s="2">
        <v>5.2730192719486098E-2</v>
      </c>
      <c r="O253" s="3">
        <v>0.37951595931252202</v>
      </c>
      <c r="P253" s="3">
        <v>0.64011676396997497</v>
      </c>
    </row>
    <row r="254" spans="1:16" x14ac:dyDescent="0.3">
      <c r="A254" s="8" t="s">
        <v>203</v>
      </c>
      <c r="B254" s="8" t="s">
        <v>70</v>
      </c>
      <c r="C254" s="2">
        <v>3.8328861632809502E-3</v>
      </c>
      <c r="D254" s="2">
        <v>-1.48911798396334E-2</v>
      </c>
      <c r="E254" s="2">
        <v>2.3643410852713199E-2</v>
      </c>
      <c r="F254" s="2">
        <v>7.5728890571753098E-3</v>
      </c>
      <c r="G254" s="2">
        <v>-1.08981585869974E-2</v>
      </c>
      <c r="H254" s="2">
        <v>1.97568389057751E-2</v>
      </c>
      <c r="I254" s="2">
        <v>3.1669150521609499E-2</v>
      </c>
      <c r="J254" s="2">
        <v>-1.9140483929216301E-2</v>
      </c>
      <c r="K254" s="2">
        <v>1.5832106038291601E-2</v>
      </c>
      <c r="L254" s="2">
        <v>1.8484958318231201E-2</v>
      </c>
      <c r="M254" s="2">
        <v>1.6725978647686799E-2</v>
      </c>
      <c r="N254" s="2">
        <v>3.8501925096254802E-2</v>
      </c>
      <c r="O254" s="3">
        <v>9.2415316642120798E-2</v>
      </c>
      <c r="P254" s="3">
        <v>0.15</v>
      </c>
    </row>
    <row r="255" spans="1:16" x14ac:dyDescent="0.3">
      <c r="A255" s="8" t="s">
        <v>203</v>
      </c>
      <c r="B255" s="8" t="s">
        <v>71</v>
      </c>
      <c r="C255" s="2">
        <v>1.08412836079792E-2</v>
      </c>
      <c r="D255" s="2">
        <v>1.4157014157014199E-2</v>
      </c>
      <c r="E255" s="2">
        <v>2.07275803722504E-2</v>
      </c>
      <c r="F255" s="2">
        <v>7.4595938665561502E-3</v>
      </c>
      <c r="G255" s="2">
        <v>2.6737967914438499E-2</v>
      </c>
      <c r="H255" s="2">
        <v>-1.3221153846153799E-2</v>
      </c>
      <c r="I255" s="2">
        <v>-7.3081607795371503E-3</v>
      </c>
      <c r="J255" s="2">
        <v>-2.9038854805725999E-2</v>
      </c>
      <c r="K255" s="2">
        <v>2.2746419545071599E-2</v>
      </c>
      <c r="L255" s="2">
        <v>-2.8830313014826998E-3</v>
      </c>
      <c r="M255" s="2">
        <v>2.80875671210244E-2</v>
      </c>
      <c r="N255" s="2">
        <v>8.0353555644837298E-3</v>
      </c>
      <c r="O255" s="3">
        <v>5.6866048862679E-2</v>
      </c>
      <c r="P255" s="3">
        <v>6.1336717428088001E-2</v>
      </c>
    </row>
    <row r="256" spans="1:16" x14ac:dyDescent="0.3">
      <c r="A256" s="8" t="s">
        <v>203</v>
      </c>
      <c r="B256" s="8" t="s">
        <v>72</v>
      </c>
      <c r="C256" s="2">
        <v>1.4678899082568799E-2</v>
      </c>
      <c r="D256" s="2">
        <v>2.6220614828209799E-2</v>
      </c>
      <c r="E256" s="2">
        <v>8.1057268722467005E-2</v>
      </c>
      <c r="F256" s="2">
        <v>2.5264873675631599E-2</v>
      </c>
      <c r="G256" s="2">
        <v>5.4054054054054099E-2</v>
      </c>
      <c r="H256" s="2">
        <v>2.48868778280543E-2</v>
      </c>
      <c r="I256" s="2">
        <v>4.41501103752759E-2</v>
      </c>
      <c r="J256" s="2">
        <v>-0.12262156448203</v>
      </c>
      <c r="K256" s="2">
        <v>8.9959839357429697E-2</v>
      </c>
      <c r="L256" s="2">
        <v>7.7376565954311E-2</v>
      </c>
      <c r="M256" s="2">
        <v>1.8467852257181901E-2</v>
      </c>
      <c r="N256" s="2">
        <v>9.8723975822699803E-2</v>
      </c>
      <c r="O256" s="3">
        <v>0.314056224899598</v>
      </c>
      <c r="P256" s="3">
        <v>0.44140969162995602</v>
      </c>
    </row>
    <row r="257" spans="1:16" x14ac:dyDescent="0.3">
      <c r="A257" s="8" t="s">
        <v>203</v>
      </c>
      <c r="B257" s="8" t="s">
        <v>73</v>
      </c>
      <c r="C257" s="2">
        <v>3.1161473087818699E-2</v>
      </c>
      <c r="D257" s="2">
        <v>2.47252747252747E-2</v>
      </c>
      <c r="E257" s="2">
        <v>6.4343163538873996E-2</v>
      </c>
      <c r="F257" s="2">
        <v>5.2896725440806001E-2</v>
      </c>
      <c r="G257" s="2">
        <v>5.2631578947368397E-2</v>
      </c>
      <c r="H257" s="2">
        <v>7.7272727272727298E-2</v>
      </c>
      <c r="I257" s="2">
        <v>5.90717299578059E-2</v>
      </c>
      <c r="J257" s="2">
        <v>-0.33665338645418302</v>
      </c>
      <c r="K257" s="2">
        <v>0.12912912912912899</v>
      </c>
      <c r="L257" s="2">
        <v>0.27659574468085102</v>
      </c>
      <c r="M257" s="2">
        <v>6.8750000000000006E-2</v>
      </c>
      <c r="N257" s="2">
        <v>0.25536062378167601</v>
      </c>
      <c r="O257" s="3">
        <v>0.93393393393393398</v>
      </c>
      <c r="P257" s="3">
        <v>0.72654155495978601</v>
      </c>
    </row>
    <row r="258" spans="1:16" x14ac:dyDescent="0.3">
      <c r="A258" s="8" t="s">
        <v>204</v>
      </c>
      <c r="B258" s="8" t="s">
        <v>62</v>
      </c>
      <c r="C258" s="2">
        <v>5.1224944320712701E-2</v>
      </c>
      <c r="D258" s="2">
        <v>-3.07203389830508E-2</v>
      </c>
      <c r="E258" s="2">
        <v>-1.16575591985428E-2</v>
      </c>
      <c r="F258" s="2">
        <v>-1.73239955768522E-2</v>
      </c>
      <c r="G258" s="2">
        <v>-1.42535633908477E-2</v>
      </c>
      <c r="H258" s="2">
        <v>6.4687975646879796E-3</v>
      </c>
      <c r="I258" s="2">
        <v>5.7088846880907401E-2</v>
      </c>
      <c r="J258" s="2">
        <v>3.0042918454935601E-2</v>
      </c>
      <c r="K258" s="2">
        <v>2.32638888888889E-2</v>
      </c>
      <c r="L258" s="2">
        <v>5.36138445877163E-2</v>
      </c>
      <c r="M258" s="2">
        <v>7.8904991948470199E-2</v>
      </c>
      <c r="N258" s="2">
        <v>6.4776119402985097E-2</v>
      </c>
      <c r="O258" s="3">
        <v>0.23854166666666701</v>
      </c>
      <c r="P258" s="3">
        <v>0.29945355191256801</v>
      </c>
    </row>
    <row r="259" spans="1:16" x14ac:dyDescent="0.3">
      <c r="A259" s="8" t="s">
        <v>204</v>
      </c>
      <c r="B259" s="8" t="s">
        <v>63</v>
      </c>
      <c r="C259" s="2">
        <v>5.1748582230623799E-2</v>
      </c>
      <c r="D259" s="2">
        <v>1.7748820489777599E-2</v>
      </c>
      <c r="E259" s="2">
        <v>5.29801324503311E-3</v>
      </c>
      <c r="F259" s="2">
        <v>2.5472112428634199E-2</v>
      </c>
      <c r="G259" s="2">
        <v>3.9400428265524597E-2</v>
      </c>
      <c r="H259" s="2">
        <v>4.4911413267408301E-2</v>
      </c>
      <c r="I259" s="2">
        <v>5.0867507886435299E-2</v>
      </c>
      <c r="J259" s="2">
        <v>2.5328330206379E-2</v>
      </c>
      <c r="K259" s="2">
        <v>9.0942360475754797E-2</v>
      </c>
      <c r="L259" s="2">
        <v>8.0174438108017401E-2</v>
      </c>
      <c r="M259" s="2">
        <v>7.7484472049689404E-2</v>
      </c>
      <c r="N259" s="2">
        <v>2.6228563193543698E-2</v>
      </c>
      <c r="O259" s="3">
        <v>0.303019213174748</v>
      </c>
      <c r="P259" s="3">
        <v>0.57196467991169997</v>
      </c>
    </row>
    <row r="260" spans="1:16" x14ac:dyDescent="0.3">
      <c r="A260" s="8" t="s">
        <v>204</v>
      </c>
      <c r="B260" s="8" t="s">
        <v>64</v>
      </c>
      <c r="C260" s="2">
        <v>4.7703809184763302E-2</v>
      </c>
      <c r="D260" s="2">
        <v>4.96092422697927E-2</v>
      </c>
      <c r="E260" s="2">
        <v>2.4603431531239901E-2</v>
      </c>
      <c r="F260" s="2">
        <v>4.0442338072669802E-2</v>
      </c>
      <c r="G260" s="2">
        <v>3.9477679927118099E-2</v>
      </c>
      <c r="H260" s="2">
        <v>5.7843996494303197E-2</v>
      </c>
      <c r="I260" s="2">
        <v>4.2529687931510601E-2</v>
      </c>
      <c r="J260" s="2">
        <v>1.8807947019867599E-2</v>
      </c>
      <c r="K260" s="2">
        <v>7.4622984919396798E-2</v>
      </c>
      <c r="L260" s="2">
        <v>7.1618678925719798E-2</v>
      </c>
      <c r="M260" s="2">
        <v>5.89297809889366E-2</v>
      </c>
      <c r="N260" s="2">
        <v>2.5586353944562899E-2</v>
      </c>
      <c r="O260" s="3">
        <v>0.25065002600104003</v>
      </c>
      <c r="P260" s="3">
        <v>0.55713823243768201</v>
      </c>
    </row>
    <row r="261" spans="1:16" x14ac:dyDescent="0.3">
      <c r="A261" s="8" t="s">
        <v>204</v>
      </c>
      <c r="B261" s="8" t="s">
        <v>65</v>
      </c>
      <c r="C261" s="2">
        <v>7.6876143990237997E-2</v>
      </c>
      <c r="D261" s="2">
        <v>4.3626062322946198E-2</v>
      </c>
      <c r="E261" s="2">
        <v>4.50597176981542E-2</v>
      </c>
      <c r="F261" s="2">
        <v>5.9220779220779202E-2</v>
      </c>
      <c r="G261" s="2">
        <v>4.2177538008827897E-2</v>
      </c>
      <c r="H261" s="2">
        <v>2.9647058823529401E-2</v>
      </c>
      <c r="I261" s="2">
        <v>4.5246800731261402E-2</v>
      </c>
      <c r="J261" s="2">
        <v>-2.1862702229995599E-3</v>
      </c>
      <c r="K261" s="2">
        <v>9.2462751971954402E-2</v>
      </c>
      <c r="L261" s="2">
        <v>6.1772964300040097E-2</v>
      </c>
      <c r="M261" s="2">
        <v>5.2890064223649398E-2</v>
      </c>
      <c r="N261" s="2">
        <v>1.47111589522784E-2</v>
      </c>
      <c r="O261" s="3">
        <v>0.23926380368098199</v>
      </c>
      <c r="P261" s="3">
        <v>0.53528773072747005</v>
      </c>
    </row>
    <row r="262" spans="1:16" x14ac:dyDescent="0.3">
      <c r="A262" s="8" t="s">
        <v>204</v>
      </c>
      <c r="B262" s="8" t="s">
        <v>66</v>
      </c>
      <c r="C262" s="2">
        <v>7.7981651376146793E-2</v>
      </c>
      <c r="D262" s="2">
        <v>4.0425531914893599E-2</v>
      </c>
      <c r="E262" s="2">
        <v>7.3619631901840496E-2</v>
      </c>
      <c r="F262" s="2">
        <v>9.9047619047619107E-2</v>
      </c>
      <c r="G262" s="2">
        <v>7.7989601386481797E-2</v>
      </c>
      <c r="H262" s="2">
        <v>0.11575562700964601</v>
      </c>
      <c r="I262" s="2">
        <v>3.60230547550432E-2</v>
      </c>
      <c r="J262" s="2">
        <v>-0.15994436717663399</v>
      </c>
      <c r="K262" s="2">
        <v>0.14403973509933801</v>
      </c>
      <c r="L262" s="2">
        <v>0.217076700434153</v>
      </c>
      <c r="M262" s="2">
        <v>8.6801426872770496E-2</v>
      </c>
      <c r="N262" s="2">
        <v>8.0962800875273494E-2</v>
      </c>
      <c r="O262" s="3">
        <v>0.63576158940397398</v>
      </c>
      <c r="P262" s="3">
        <v>1.0204498977505101</v>
      </c>
    </row>
    <row r="263" spans="1:16" x14ac:dyDescent="0.3">
      <c r="A263" s="8" t="s">
        <v>204</v>
      </c>
      <c r="B263" s="8" t="s">
        <v>67</v>
      </c>
      <c r="C263" s="2">
        <v>0.134020618556701</v>
      </c>
      <c r="D263" s="2">
        <v>-1.8181818181818198E-2</v>
      </c>
      <c r="E263" s="2">
        <v>9.2592592592592605E-3</v>
      </c>
      <c r="F263" s="2">
        <v>2.7522935779816501E-2</v>
      </c>
      <c r="G263" s="2">
        <v>9.8214285714285698E-2</v>
      </c>
      <c r="H263" s="2">
        <v>0.12195121951219499</v>
      </c>
      <c r="I263" s="2">
        <v>0.15217391304347799</v>
      </c>
      <c r="J263" s="2">
        <v>-0.25157232704402499</v>
      </c>
      <c r="K263" s="2">
        <v>0.14285714285714299</v>
      </c>
      <c r="L263" s="2">
        <v>0.308823529411765</v>
      </c>
      <c r="M263" s="2">
        <v>0.19101123595505601</v>
      </c>
      <c r="N263" s="2">
        <v>0.20754716981132099</v>
      </c>
      <c r="O263" s="3">
        <v>1.1512605042016799</v>
      </c>
      <c r="P263" s="3">
        <v>1.37037037037037</v>
      </c>
    </row>
    <row r="264" spans="1:16" x14ac:dyDescent="0.3">
      <c r="A264" s="8" t="s">
        <v>204</v>
      </c>
      <c r="B264" s="8" t="s">
        <v>68</v>
      </c>
      <c r="C264" s="2">
        <v>5.5704338510980202E-2</v>
      </c>
      <c r="D264" s="2">
        <v>4.8198883815322197E-2</v>
      </c>
      <c r="E264" s="2">
        <v>1.0648596321394E-2</v>
      </c>
      <c r="F264" s="2">
        <v>1.5804597701149399E-2</v>
      </c>
      <c r="G264" s="2">
        <v>1.41442715700141E-2</v>
      </c>
      <c r="H264" s="2">
        <v>6.9735006973500699E-2</v>
      </c>
      <c r="I264" s="2">
        <v>5.3020425901781798E-2</v>
      </c>
      <c r="J264" s="2">
        <v>-2.1873710276516699E-2</v>
      </c>
      <c r="K264" s="2">
        <v>2.91139240506329E-2</v>
      </c>
      <c r="L264" s="2">
        <v>6.1090610906109101E-2</v>
      </c>
      <c r="M264" s="2">
        <v>3.86398763523957E-2</v>
      </c>
      <c r="N264" s="2">
        <v>8.9285714285714298E-3</v>
      </c>
      <c r="O264" s="3">
        <v>0.14430379746835401</v>
      </c>
      <c r="P264" s="3">
        <v>0.31268151016456902</v>
      </c>
    </row>
    <row r="265" spans="1:16" x14ac:dyDescent="0.3">
      <c r="A265" s="8" t="s">
        <v>204</v>
      </c>
      <c r="B265" s="8" t="s">
        <v>69</v>
      </c>
      <c r="C265" s="2">
        <v>-1.318730442557E-2</v>
      </c>
      <c r="D265" s="2">
        <v>-3.5334088335220802E-2</v>
      </c>
      <c r="E265" s="2">
        <v>-3.66283165062221E-2</v>
      </c>
      <c r="F265" s="2">
        <v>-1.07238605898123E-2</v>
      </c>
      <c r="G265" s="2">
        <v>1.5028332101502799E-2</v>
      </c>
      <c r="H265" s="2">
        <v>4.1747572815533998E-2</v>
      </c>
      <c r="I265" s="2">
        <v>4.21714818266542E-2</v>
      </c>
      <c r="J265" s="2">
        <v>8.5624860272747599E-2</v>
      </c>
      <c r="K265" s="2">
        <v>0.112644151565074</v>
      </c>
      <c r="L265" s="2">
        <v>8.8284286507495799E-2</v>
      </c>
      <c r="M265" s="2">
        <v>8.6904761904761901E-2</v>
      </c>
      <c r="N265" s="2">
        <v>3.1137537161633502E-2</v>
      </c>
      <c r="O265" s="3">
        <v>0.357084019769357</v>
      </c>
      <c r="P265" s="3">
        <v>0.54731157548720399</v>
      </c>
    </row>
    <row r="266" spans="1:16" x14ac:dyDescent="0.3">
      <c r="A266" s="8" t="s">
        <v>204</v>
      </c>
      <c r="B266" s="8" t="s">
        <v>70</v>
      </c>
      <c r="C266" s="2">
        <v>2.5897874419741E-2</v>
      </c>
      <c r="D266" s="2">
        <v>4.7630388187663696E-3</v>
      </c>
      <c r="E266" s="2">
        <v>5.2145058070632898E-3</v>
      </c>
      <c r="F266" s="2">
        <v>2.7587833058241001E-2</v>
      </c>
      <c r="G266" s="2">
        <v>2.77650298301973E-2</v>
      </c>
      <c r="H266" s="2">
        <v>1.1386470194239801E-2</v>
      </c>
      <c r="I266" s="2">
        <v>2.2075055187637999E-2</v>
      </c>
      <c r="J266" s="2">
        <v>-2.2678185745140401E-2</v>
      </c>
      <c r="K266" s="2">
        <v>2.1436464088397798E-2</v>
      </c>
      <c r="L266" s="2">
        <v>1.6010385114668998E-2</v>
      </c>
      <c r="M266" s="2">
        <v>3.1729131175468502E-2</v>
      </c>
      <c r="N266" s="2">
        <v>9.0815273477812195E-3</v>
      </c>
      <c r="O266" s="3">
        <v>8.0441988950276197E-2</v>
      </c>
      <c r="P266" s="3">
        <v>0.15880540412419999</v>
      </c>
    </row>
    <row r="267" spans="1:16" x14ac:dyDescent="0.3">
      <c r="A267" s="8" t="s">
        <v>204</v>
      </c>
      <c r="B267" s="8" t="s">
        <v>71</v>
      </c>
      <c r="C267" s="2">
        <v>1.62023877202956E-2</v>
      </c>
      <c r="D267" s="2">
        <v>5.0349650349650298E-3</v>
      </c>
      <c r="E267" s="2">
        <v>9.1845254661842499E-3</v>
      </c>
      <c r="F267" s="2">
        <v>1.15830115830116E-2</v>
      </c>
      <c r="G267" s="2">
        <v>-7.9062159214830993E-3</v>
      </c>
      <c r="H267" s="2">
        <v>-3.8472107721901601E-3</v>
      </c>
      <c r="I267" s="2">
        <v>1.3517241379310299E-2</v>
      </c>
      <c r="J267" s="2">
        <v>-3.6200326619488299E-2</v>
      </c>
      <c r="K267" s="2">
        <v>3.1347077096865301E-2</v>
      </c>
      <c r="L267" s="2">
        <v>3.3132530120481903E-2</v>
      </c>
      <c r="M267" s="2">
        <v>3.7635833554200901E-2</v>
      </c>
      <c r="N267" s="2">
        <v>1.53256704980843E-3</v>
      </c>
      <c r="O267" s="3">
        <v>0.10731431798926901</v>
      </c>
      <c r="P267" s="3">
        <v>9.1288616754801002E-2</v>
      </c>
    </row>
    <row r="268" spans="1:16" x14ac:dyDescent="0.3">
      <c r="A268" s="8" t="s">
        <v>204</v>
      </c>
      <c r="B268" s="8" t="s">
        <v>72</v>
      </c>
      <c r="C268" s="2">
        <v>4.5177045177045197E-2</v>
      </c>
      <c r="D268" s="2">
        <v>-1.22663551401869E-2</v>
      </c>
      <c r="E268" s="2">
        <v>1.24186871673566E-2</v>
      </c>
      <c r="F268" s="2">
        <v>1.16822429906542E-2</v>
      </c>
      <c r="G268" s="2">
        <v>4.96535796766744E-2</v>
      </c>
      <c r="H268" s="2">
        <v>6.2706270627062702E-2</v>
      </c>
      <c r="I268" s="2">
        <v>1.1387163561076601E-2</v>
      </c>
      <c r="J268" s="2">
        <v>-9.0071647901740007E-2</v>
      </c>
      <c r="K268" s="2">
        <v>8.0989876265466804E-2</v>
      </c>
      <c r="L268" s="2">
        <v>0.110301768990635</v>
      </c>
      <c r="M268" s="2">
        <v>4.5454545454545497E-2</v>
      </c>
      <c r="N268" s="2">
        <v>3.3617212012550399E-2</v>
      </c>
      <c r="O268" s="3">
        <v>0.29696287964004497</v>
      </c>
      <c r="P268" s="3">
        <v>0.36369012418687202</v>
      </c>
    </row>
    <row r="269" spans="1:16" x14ac:dyDescent="0.3">
      <c r="A269" s="8" t="s">
        <v>204</v>
      </c>
      <c r="B269" s="8" t="s">
        <v>73</v>
      </c>
      <c r="C269" s="2">
        <v>3.65853658536585E-2</v>
      </c>
      <c r="D269" s="2">
        <v>3.7254901960784299E-2</v>
      </c>
      <c r="E269" s="2">
        <v>3.7807183364839299E-2</v>
      </c>
      <c r="F269" s="2">
        <v>6.9216757741347903E-2</v>
      </c>
      <c r="G269" s="2">
        <v>5.1107325383304897E-2</v>
      </c>
      <c r="H269" s="2">
        <v>5.3484602917342E-2</v>
      </c>
      <c r="I269" s="2">
        <v>6.9230769230769207E-2</v>
      </c>
      <c r="J269" s="2">
        <v>-0.269064748201439</v>
      </c>
      <c r="K269" s="2">
        <v>0.108267716535433</v>
      </c>
      <c r="L269" s="2">
        <v>0.239786856127886</v>
      </c>
      <c r="M269" s="2">
        <v>8.3094555873925502E-2</v>
      </c>
      <c r="N269" s="2">
        <v>0.16005291005291</v>
      </c>
      <c r="O269" s="3">
        <v>0.726377952755906</v>
      </c>
      <c r="P269" s="3">
        <v>0.657844990548204</v>
      </c>
    </row>
    <row r="270" spans="1:16" x14ac:dyDescent="0.3">
      <c r="A270" s="11" t="s">
        <v>18</v>
      </c>
      <c r="B270" s="11" t="s">
        <v>18</v>
      </c>
      <c r="C270" s="3">
        <v>2.70856018091967E-2</v>
      </c>
      <c r="D270" s="3">
        <v>2.49594797092733E-2</v>
      </c>
      <c r="E270" s="3">
        <v>2.80613640319252E-2</v>
      </c>
      <c r="F270" s="3">
        <v>2.7014869061323998E-2</v>
      </c>
      <c r="G270" s="3">
        <v>2.8974722474720101E-2</v>
      </c>
      <c r="H270" s="3">
        <v>3.5354159514818601E-2</v>
      </c>
      <c r="I270" s="3">
        <v>3.8974531275558201E-2</v>
      </c>
      <c r="J270" s="3">
        <v>-9.8163946982107505E-3</v>
      </c>
      <c r="K270" s="3">
        <v>5.3913058425150803E-2</v>
      </c>
      <c r="L270" s="3">
        <v>6.9813336377796104E-2</v>
      </c>
      <c r="M270" s="3">
        <v>6.1255602646583501E-2</v>
      </c>
      <c r="N270" s="3">
        <v>4.5046112739182902E-2</v>
      </c>
      <c r="O270" s="3">
        <v>0.25045550647163001</v>
      </c>
      <c r="P270" s="3">
        <v>0.44703249707849502</v>
      </c>
    </row>
    <row r="271" spans="1:16" x14ac:dyDescent="0.3">
      <c r="A271" s="15"/>
      <c r="B271" s="15"/>
    </row>
    <row r="272" spans="1:16" x14ac:dyDescent="0.3">
      <c r="A272" s="13" t="s">
        <v>42</v>
      </c>
      <c r="B272" s="15"/>
    </row>
    <row r="273" spans="1:2" x14ac:dyDescent="0.3">
      <c r="A273" s="14" t="s">
        <v>43</v>
      </c>
      <c r="B273" s="15"/>
    </row>
    <row r="274" spans="1:2" x14ac:dyDescent="0.3">
      <c r="A274" s="14" t="s">
        <v>44</v>
      </c>
      <c r="B274" s="15"/>
    </row>
    <row r="275" spans="1:2" x14ac:dyDescent="0.3">
      <c r="A275" s="14" t="s">
        <v>75</v>
      </c>
      <c r="B275" s="15"/>
    </row>
    <row r="276" spans="1:2" x14ac:dyDescent="0.3">
      <c r="A276" s="14" t="s">
        <v>47</v>
      </c>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96:O96"/>
    <mergeCell ref="C184:N184"/>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210</v>
      </c>
      <c r="B1" s="15"/>
    </row>
    <row r="2" spans="1:15" ht="15.6" x14ac:dyDescent="0.3">
      <c r="A2" s="12" t="s">
        <v>34</v>
      </c>
      <c r="B2" s="15"/>
    </row>
    <row r="3" spans="1:15" ht="15.6" x14ac:dyDescent="0.3">
      <c r="A3" s="12" t="s">
        <v>206</v>
      </c>
      <c r="B3" s="15"/>
    </row>
    <row r="4" spans="1:15" ht="15.6" x14ac:dyDescent="0.3">
      <c r="A4" s="12" t="s">
        <v>79</v>
      </c>
      <c r="B4" s="15"/>
    </row>
    <row r="5" spans="1:15" x14ac:dyDescent="0.3">
      <c r="A5" s="15"/>
      <c r="B5" s="15"/>
    </row>
    <row r="6" spans="1:15" x14ac:dyDescent="0.3">
      <c r="A6" s="16" t="str">
        <f>HYPERLINK("#'Table of contents'!A69",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76</v>
      </c>
      <c r="C9" s="1">
        <v>11388</v>
      </c>
      <c r="D9" s="1">
        <v>11749</v>
      </c>
      <c r="E9" s="1">
        <v>11959</v>
      </c>
      <c r="F9" s="1">
        <v>11999</v>
      </c>
      <c r="G9" s="1">
        <v>12164</v>
      </c>
      <c r="H9" s="1">
        <v>11991</v>
      </c>
      <c r="I9" s="1">
        <v>12226</v>
      </c>
      <c r="J9" s="1">
        <v>12282</v>
      </c>
      <c r="K9" s="1">
        <v>12001</v>
      </c>
      <c r="L9" s="1">
        <v>12531</v>
      </c>
      <c r="M9" s="1">
        <v>13395</v>
      </c>
      <c r="N9" s="1">
        <v>13803</v>
      </c>
      <c r="O9" s="1">
        <v>14941</v>
      </c>
    </row>
    <row r="10" spans="1:15" x14ac:dyDescent="0.3">
      <c r="A10" s="7" t="s">
        <v>198</v>
      </c>
      <c r="B10" s="7" t="s">
        <v>77</v>
      </c>
      <c r="C10" s="1">
        <v>7608</v>
      </c>
      <c r="D10" s="1">
        <v>7864</v>
      </c>
      <c r="E10" s="1">
        <v>8072</v>
      </c>
      <c r="F10" s="1">
        <v>8107</v>
      </c>
      <c r="G10" s="1">
        <v>8528</v>
      </c>
      <c r="H10" s="1">
        <v>8996</v>
      </c>
      <c r="I10" s="1">
        <v>9500</v>
      </c>
      <c r="J10" s="1">
        <v>10024</v>
      </c>
      <c r="K10" s="1">
        <v>10339</v>
      </c>
      <c r="L10" s="1">
        <v>11250</v>
      </c>
      <c r="M10" s="1">
        <v>12377</v>
      </c>
      <c r="N10" s="1">
        <v>13445</v>
      </c>
      <c r="O10" s="1">
        <v>14673</v>
      </c>
    </row>
    <row r="11" spans="1:15" x14ac:dyDescent="0.3">
      <c r="A11" s="7" t="s">
        <v>199</v>
      </c>
      <c r="B11" s="7" t="s">
        <v>76</v>
      </c>
      <c r="C11" s="1">
        <v>25504</v>
      </c>
      <c r="D11" s="1">
        <v>26739</v>
      </c>
      <c r="E11" s="1">
        <v>27829</v>
      </c>
      <c r="F11" s="1">
        <v>28962</v>
      </c>
      <c r="G11" s="1">
        <v>29989</v>
      </c>
      <c r="H11" s="1">
        <v>30942</v>
      </c>
      <c r="I11" s="1">
        <v>32022</v>
      </c>
      <c r="J11" s="1">
        <v>32847</v>
      </c>
      <c r="K11" s="1">
        <v>32588</v>
      </c>
      <c r="L11" s="1">
        <v>33642</v>
      </c>
      <c r="M11" s="1">
        <v>35227</v>
      </c>
      <c r="N11" s="1">
        <v>36246</v>
      </c>
      <c r="O11" s="1">
        <v>37087</v>
      </c>
    </row>
    <row r="12" spans="1:15" x14ac:dyDescent="0.3">
      <c r="A12" s="7" t="s">
        <v>199</v>
      </c>
      <c r="B12" s="7" t="s">
        <v>77</v>
      </c>
      <c r="C12" s="1">
        <v>15745</v>
      </c>
      <c r="D12" s="1">
        <v>16199</v>
      </c>
      <c r="E12" s="1">
        <v>16572</v>
      </c>
      <c r="F12" s="1">
        <v>16981</v>
      </c>
      <c r="G12" s="1">
        <v>17458</v>
      </c>
      <c r="H12" s="1">
        <v>17895</v>
      </c>
      <c r="I12" s="1">
        <v>18612</v>
      </c>
      <c r="J12" s="1">
        <v>19386</v>
      </c>
      <c r="K12" s="1">
        <v>18790</v>
      </c>
      <c r="L12" s="1">
        <v>19889</v>
      </c>
      <c r="M12" s="1">
        <v>21853</v>
      </c>
      <c r="N12" s="1">
        <v>23868</v>
      </c>
      <c r="O12" s="1">
        <v>24397</v>
      </c>
    </row>
    <row r="13" spans="1:15" x14ac:dyDescent="0.3">
      <c r="A13" s="7" t="s">
        <v>200</v>
      </c>
      <c r="B13" s="7" t="s">
        <v>76</v>
      </c>
      <c r="C13" s="1">
        <v>19879</v>
      </c>
      <c r="D13" s="1">
        <v>20306</v>
      </c>
      <c r="E13" s="1">
        <v>20813</v>
      </c>
      <c r="F13" s="1">
        <v>21633</v>
      </c>
      <c r="G13" s="1">
        <v>21613</v>
      </c>
      <c r="H13" s="1">
        <v>21644</v>
      </c>
      <c r="I13" s="1">
        <v>22150</v>
      </c>
      <c r="J13" s="1">
        <v>22875</v>
      </c>
      <c r="K13" s="1">
        <v>22020</v>
      </c>
      <c r="L13" s="1">
        <v>22459</v>
      </c>
      <c r="M13" s="1">
        <v>23014</v>
      </c>
      <c r="N13" s="1">
        <v>23618</v>
      </c>
      <c r="O13" s="1">
        <v>25615</v>
      </c>
    </row>
    <row r="14" spans="1:15" x14ac:dyDescent="0.3">
      <c r="A14" s="7" t="s">
        <v>200</v>
      </c>
      <c r="B14" s="7" t="s">
        <v>77</v>
      </c>
      <c r="C14" s="1">
        <v>11763</v>
      </c>
      <c r="D14" s="1">
        <v>12116</v>
      </c>
      <c r="E14" s="1">
        <v>12484</v>
      </c>
      <c r="F14" s="1">
        <v>13047</v>
      </c>
      <c r="G14" s="1">
        <v>13539</v>
      </c>
      <c r="H14" s="1">
        <v>14017</v>
      </c>
      <c r="I14" s="1">
        <v>14838</v>
      </c>
      <c r="J14" s="1">
        <v>16012</v>
      </c>
      <c r="K14" s="1">
        <v>16488</v>
      </c>
      <c r="L14" s="1">
        <v>17727</v>
      </c>
      <c r="M14" s="1">
        <v>19605</v>
      </c>
      <c r="N14" s="1">
        <v>21977</v>
      </c>
      <c r="O14" s="1">
        <v>24949</v>
      </c>
    </row>
    <row r="15" spans="1:15" x14ac:dyDescent="0.3">
      <c r="A15" s="7" t="s">
        <v>201</v>
      </c>
      <c r="B15" s="7" t="s">
        <v>76</v>
      </c>
      <c r="C15" s="1">
        <v>15670</v>
      </c>
      <c r="D15" s="1">
        <v>15906</v>
      </c>
      <c r="E15" s="1">
        <v>16411</v>
      </c>
      <c r="F15" s="1">
        <v>17035</v>
      </c>
      <c r="G15" s="1">
        <v>17902</v>
      </c>
      <c r="H15" s="1">
        <v>19009</v>
      </c>
      <c r="I15" s="1">
        <v>19598</v>
      </c>
      <c r="J15" s="1">
        <v>19991</v>
      </c>
      <c r="K15" s="1">
        <v>19438</v>
      </c>
      <c r="L15" s="1">
        <v>20164</v>
      </c>
      <c r="M15" s="1">
        <v>21155</v>
      </c>
      <c r="N15" s="1">
        <v>22018</v>
      </c>
      <c r="O15" s="1">
        <v>21466</v>
      </c>
    </row>
    <row r="16" spans="1:15" x14ac:dyDescent="0.3">
      <c r="A16" s="7" t="s">
        <v>201</v>
      </c>
      <c r="B16" s="7" t="s">
        <v>77</v>
      </c>
      <c r="C16" s="1">
        <v>8377</v>
      </c>
      <c r="D16" s="1">
        <v>8424</v>
      </c>
      <c r="E16" s="1">
        <v>8649</v>
      </c>
      <c r="F16" s="1">
        <v>9022</v>
      </c>
      <c r="G16" s="1">
        <v>9408</v>
      </c>
      <c r="H16" s="1">
        <v>10071</v>
      </c>
      <c r="I16" s="1">
        <v>10801</v>
      </c>
      <c r="J16" s="1">
        <v>11877</v>
      </c>
      <c r="K16" s="1">
        <v>12205</v>
      </c>
      <c r="L16" s="1">
        <v>13844</v>
      </c>
      <c r="M16" s="1">
        <v>15850</v>
      </c>
      <c r="N16" s="1">
        <v>17793</v>
      </c>
      <c r="O16" s="1">
        <v>16737</v>
      </c>
    </row>
    <row r="17" spans="1:15" x14ac:dyDescent="0.3">
      <c r="A17" s="7" t="s">
        <v>202</v>
      </c>
      <c r="B17" s="7" t="s">
        <v>76</v>
      </c>
      <c r="C17" s="1">
        <v>20392</v>
      </c>
      <c r="D17" s="1">
        <v>20897</v>
      </c>
      <c r="E17" s="1">
        <v>21486</v>
      </c>
      <c r="F17" s="1">
        <v>21582</v>
      </c>
      <c r="G17" s="1">
        <v>22036</v>
      </c>
      <c r="H17" s="1">
        <v>22416</v>
      </c>
      <c r="I17" s="1">
        <v>22627</v>
      </c>
      <c r="J17" s="1">
        <v>22951</v>
      </c>
      <c r="K17" s="1">
        <v>22560</v>
      </c>
      <c r="L17" s="1">
        <v>23030</v>
      </c>
      <c r="M17" s="1">
        <v>24063</v>
      </c>
      <c r="N17" s="1">
        <v>24879</v>
      </c>
      <c r="O17" s="1">
        <v>26514</v>
      </c>
    </row>
    <row r="18" spans="1:15" x14ac:dyDescent="0.3">
      <c r="A18" s="7" t="s">
        <v>202</v>
      </c>
      <c r="B18" s="7" t="s">
        <v>77</v>
      </c>
      <c r="C18" s="1">
        <v>8557</v>
      </c>
      <c r="D18" s="1">
        <v>8613</v>
      </c>
      <c r="E18" s="1">
        <v>8746</v>
      </c>
      <c r="F18" s="1">
        <v>9111</v>
      </c>
      <c r="G18" s="1">
        <v>9447</v>
      </c>
      <c r="H18" s="1">
        <v>9881</v>
      </c>
      <c r="I18" s="1">
        <v>10491</v>
      </c>
      <c r="J18" s="1">
        <v>11311</v>
      </c>
      <c r="K18" s="1">
        <v>11536</v>
      </c>
      <c r="L18" s="1">
        <v>12523</v>
      </c>
      <c r="M18" s="1">
        <v>13776</v>
      </c>
      <c r="N18" s="1">
        <v>15250</v>
      </c>
      <c r="O18" s="1">
        <v>16417</v>
      </c>
    </row>
    <row r="19" spans="1:15" x14ac:dyDescent="0.3">
      <c r="A19" s="7" t="s">
        <v>203</v>
      </c>
      <c r="B19" s="7" t="s">
        <v>76</v>
      </c>
      <c r="C19" s="1">
        <v>14859</v>
      </c>
      <c r="D19" s="1">
        <v>15133</v>
      </c>
      <c r="E19" s="1">
        <v>15567</v>
      </c>
      <c r="F19" s="1">
        <v>16402</v>
      </c>
      <c r="G19" s="1">
        <v>16745</v>
      </c>
      <c r="H19" s="1">
        <v>17267</v>
      </c>
      <c r="I19" s="1">
        <v>17633</v>
      </c>
      <c r="J19" s="1">
        <v>18126</v>
      </c>
      <c r="K19" s="1">
        <v>17491</v>
      </c>
      <c r="L19" s="1">
        <v>18221</v>
      </c>
      <c r="M19" s="1">
        <v>18988</v>
      </c>
      <c r="N19" s="1">
        <v>19464</v>
      </c>
      <c r="O19" s="1">
        <v>20435</v>
      </c>
    </row>
    <row r="20" spans="1:15" x14ac:dyDescent="0.3">
      <c r="A20" s="7" t="s">
        <v>203</v>
      </c>
      <c r="B20" s="7" t="s">
        <v>77</v>
      </c>
      <c r="C20" s="1">
        <v>3293</v>
      </c>
      <c r="D20" s="1">
        <v>3299</v>
      </c>
      <c r="E20" s="1">
        <v>3347</v>
      </c>
      <c r="F20" s="1">
        <v>3547</v>
      </c>
      <c r="G20" s="1">
        <v>3612</v>
      </c>
      <c r="H20" s="1">
        <v>3747</v>
      </c>
      <c r="I20" s="1">
        <v>4013</v>
      </c>
      <c r="J20" s="1">
        <v>4418</v>
      </c>
      <c r="K20" s="1">
        <v>4478</v>
      </c>
      <c r="L20" s="1">
        <v>5011</v>
      </c>
      <c r="M20" s="1">
        <v>5664</v>
      </c>
      <c r="N20" s="1">
        <v>6369</v>
      </c>
      <c r="O20" s="1">
        <v>6895</v>
      </c>
    </row>
    <row r="21" spans="1:15" x14ac:dyDescent="0.3">
      <c r="A21" s="7" t="s">
        <v>204</v>
      </c>
      <c r="B21" s="7" t="s">
        <v>77</v>
      </c>
      <c r="C21" s="1">
        <v>9023</v>
      </c>
      <c r="D21" s="1">
        <v>9204</v>
      </c>
      <c r="E21" s="1">
        <v>9182</v>
      </c>
      <c r="F21" s="1">
        <v>9082</v>
      </c>
      <c r="G21" s="1">
        <v>9247</v>
      </c>
      <c r="H21" s="1">
        <v>9542</v>
      </c>
      <c r="I21" s="1">
        <v>10028</v>
      </c>
      <c r="J21" s="1">
        <v>10562</v>
      </c>
      <c r="K21" s="1">
        <v>10807</v>
      </c>
      <c r="L21" s="1">
        <v>11902</v>
      </c>
      <c r="M21" s="1">
        <v>13281</v>
      </c>
      <c r="N21" s="1">
        <v>14751</v>
      </c>
      <c r="O21" s="1">
        <v>15584</v>
      </c>
    </row>
    <row r="22" spans="1:15" x14ac:dyDescent="0.3">
      <c r="A22" s="7" t="s">
        <v>204</v>
      </c>
      <c r="B22" s="7" t="s">
        <v>76</v>
      </c>
      <c r="C22" s="1">
        <v>18966</v>
      </c>
      <c r="D22" s="1">
        <v>19749</v>
      </c>
      <c r="E22" s="1">
        <v>19978</v>
      </c>
      <c r="F22" s="1">
        <v>20228</v>
      </c>
      <c r="G22" s="1">
        <v>20635</v>
      </c>
      <c r="H22" s="1">
        <v>21057</v>
      </c>
      <c r="I22" s="1">
        <v>21660</v>
      </c>
      <c r="J22" s="1">
        <v>22353</v>
      </c>
      <c r="K22" s="1">
        <v>21967</v>
      </c>
      <c r="L22" s="1">
        <v>23061</v>
      </c>
      <c r="M22" s="1">
        <v>24128</v>
      </c>
      <c r="N22" s="1">
        <v>24967</v>
      </c>
      <c r="O22" s="1">
        <v>25281</v>
      </c>
    </row>
    <row r="23" spans="1:15" x14ac:dyDescent="0.3">
      <c r="A23" s="10" t="s">
        <v>18</v>
      </c>
      <c r="B23" s="10" t="s">
        <v>18</v>
      </c>
      <c r="C23" s="5">
        <v>191024</v>
      </c>
      <c r="D23" s="5">
        <v>196198</v>
      </c>
      <c r="E23" s="5">
        <v>201095</v>
      </c>
      <c r="F23" s="5">
        <v>206738</v>
      </c>
      <c r="G23" s="5">
        <v>212323</v>
      </c>
      <c r="H23" s="5">
        <v>218475</v>
      </c>
      <c r="I23" s="5">
        <v>226199</v>
      </c>
      <c r="J23" s="5">
        <v>235015</v>
      </c>
      <c r="K23" s="5">
        <v>232708</v>
      </c>
      <c r="L23" s="5">
        <v>245254</v>
      </c>
      <c r="M23" s="5">
        <v>262376</v>
      </c>
      <c r="N23" s="5">
        <v>278448</v>
      </c>
      <c r="O23" s="5">
        <v>290991</v>
      </c>
    </row>
    <row r="24" spans="1:15" x14ac:dyDescent="0.3">
      <c r="A24" s="15"/>
      <c r="B24" s="15"/>
    </row>
    <row r="25" spans="1:15" x14ac:dyDescent="0.3">
      <c r="A25" s="15"/>
      <c r="B25" s="15"/>
    </row>
    <row r="26" spans="1:15" x14ac:dyDescent="0.3">
      <c r="A26" s="15"/>
      <c r="B26" s="15"/>
      <c r="C26" s="18" t="s">
        <v>37</v>
      </c>
      <c r="D26" s="19"/>
      <c r="E26" s="19"/>
      <c r="F26" s="19"/>
      <c r="G26" s="19"/>
      <c r="H26" s="19"/>
      <c r="I26" s="19"/>
      <c r="J26" s="19"/>
      <c r="K26" s="19"/>
      <c r="L26" s="19"/>
      <c r="M26" s="19"/>
      <c r="N26" s="19"/>
      <c r="O26" s="19"/>
    </row>
    <row r="27" spans="1:15" x14ac:dyDescent="0.3">
      <c r="A27" s="9" t="s">
        <v>41</v>
      </c>
      <c r="B27" s="9" t="s">
        <v>41</v>
      </c>
      <c r="C27" s="4" t="s">
        <v>0</v>
      </c>
      <c r="D27" s="4" t="s">
        <v>1</v>
      </c>
      <c r="E27" s="4" t="s">
        <v>2</v>
      </c>
      <c r="F27" s="4" t="s">
        <v>3</v>
      </c>
      <c r="G27" s="4" t="s">
        <v>4</v>
      </c>
      <c r="H27" s="4" t="s">
        <v>5</v>
      </c>
      <c r="I27" s="4" t="s">
        <v>6</v>
      </c>
      <c r="J27" s="4" t="s">
        <v>7</v>
      </c>
      <c r="K27" s="4" t="s">
        <v>8</v>
      </c>
      <c r="L27" s="4" t="s">
        <v>9</v>
      </c>
      <c r="M27" s="4" t="s">
        <v>10</v>
      </c>
      <c r="N27" s="4" t="s">
        <v>11</v>
      </c>
      <c r="O27" s="4" t="s">
        <v>12</v>
      </c>
    </row>
    <row r="28" spans="1:15" x14ac:dyDescent="0.3">
      <c r="A28" s="8" t="s">
        <v>198</v>
      </c>
      <c r="B28" s="8" t="s">
        <v>76</v>
      </c>
      <c r="C28" s="2">
        <v>0.59949463044851503</v>
      </c>
      <c r="D28" s="2">
        <v>0.599041452098098</v>
      </c>
      <c r="E28" s="2">
        <v>0.59702461185163003</v>
      </c>
      <c r="F28" s="2">
        <v>0.596787028747638</v>
      </c>
      <c r="G28" s="2">
        <v>0.58786004252851298</v>
      </c>
      <c r="H28" s="2">
        <v>0.57135369514461298</v>
      </c>
      <c r="I28" s="2">
        <v>0.56273589247905698</v>
      </c>
      <c r="J28" s="2">
        <v>0.55061418452434296</v>
      </c>
      <c r="K28" s="2">
        <v>0.53719785138764597</v>
      </c>
      <c r="L28" s="2">
        <v>0.52693326605273105</v>
      </c>
      <c r="M28" s="2">
        <v>0.51975011640540103</v>
      </c>
      <c r="N28" s="2">
        <v>0.50656928948913704</v>
      </c>
      <c r="O28" s="2">
        <v>0.50452488687782804</v>
      </c>
    </row>
    <row r="29" spans="1:15" x14ac:dyDescent="0.3">
      <c r="A29" s="8" t="s">
        <v>198</v>
      </c>
      <c r="B29" s="8" t="s">
        <v>77</v>
      </c>
      <c r="C29" s="2">
        <v>0.40050536955148502</v>
      </c>
      <c r="D29" s="2">
        <v>0.400958547901902</v>
      </c>
      <c r="E29" s="2">
        <v>0.40297538814836997</v>
      </c>
      <c r="F29" s="2">
        <v>0.403212971252362</v>
      </c>
      <c r="G29" s="2">
        <v>0.41213995747148702</v>
      </c>
      <c r="H29" s="2">
        <v>0.42864630485538702</v>
      </c>
      <c r="I29" s="2">
        <v>0.43726410752094302</v>
      </c>
      <c r="J29" s="2">
        <v>0.44938581547565698</v>
      </c>
      <c r="K29" s="2">
        <v>0.46280214861235502</v>
      </c>
      <c r="L29" s="2">
        <v>0.473066733947269</v>
      </c>
      <c r="M29" s="2">
        <v>0.48024988359459903</v>
      </c>
      <c r="N29" s="2">
        <v>0.49343071051086301</v>
      </c>
      <c r="O29" s="2">
        <v>0.49547511312217202</v>
      </c>
    </row>
    <row r="30" spans="1:15" x14ac:dyDescent="0.3">
      <c r="A30" s="8" t="s">
        <v>199</v>
      </c>
      <c r="B30" s="8" t="s">
        <v>76</v>
      </c>
      <c r="C30" s="2">
        <v>0.61829377681883202</v>
      </c>
      <c r="D30" s="2">
        <v>0.62273510643253105</v>
      </c>
      <c r="E30" s="2">
        <v>0.62676516294678097</v>
      </c>
      <c r="F30" s="2">
        <v>0.63038983087739198</v>
      </c>
      <c r="G30" s="2">
        <v>0.63205260606571501</v>
      </c>
      <c r="H30" s="2">
        <v>0.63357700104429004</v>
      </c>
      <c r="I30" s="2">
        <v>0.63242090295058695</v>
      </c>
      <c r="J30" s="2">
        <v>0.62885532134857303</v>
      </c>
      <c r="K30" s="2">
        <v>0.63427926349799502</v>
      </c>
      <c r="L30" s="2">
        <v>0.62845827651267505</v>
      </c>
      <c r="M30" s="2">
        <v>0.61715136650315305</v>
      </c>
      <c r="N30" s="2">
        <v>0.60295438666533596</v>
      </c>
      <c r="O30" s="2">
        <v>0.60319757985817402</v>
      </c>
    </row>
    <row r="31" spans="1:15" x14ac:dyDescent="0.3">
      <c r="A31" s="8" t="s">
        <v>199</v>
      </c>
      <c r="B31" s="8" t="s">
        <v>77</v>
      </c>
      <c r="C31" s="2">
        <v>0.38170622318116798</v>
      </c>
      <c r="D31" s="2">
        <v>0.37726489356746901</v>
      </c>
      <c r="E31" s="2">
        <v>0.37323483705322003</v>
      </c>
      <c r="F31" s="2">
        <v>0.36961016912260802</v>
      </c>
      <c r="G31" s="2">
        <v>0.36794739393428499</v>
      </c>
      <c r="H31" s="2">
        <v>0.36642299895571001</v>
      </c>
      <c r="I31" s="2">
        <v>0.367579097049413</v>
      </c>
      <c r="J31" s="2">
        <v>0.37114467865142697</v>
      </c>
      <c r="K31" s="2">
        <v>0.36572073650200498</v>
      </c>
      <c r="L31" s="2">
        <v>0.371541723487325</v>
      </c>
      <c r="M31" s="2">
        <v>0.382848633496847</v>
      </c>
      <c r="N31" s="2">
        <v>0.39704561333466398</v>
      </c>
      <c r="O31" s="2">
        <v>0.39680242014182598</v>
      </c>
    </row>
    <row r="32" spans="1:15" x14ac:dyDescent="0.3">
      <c r="A32" s="8" t="s">
        <v>200</v>
      </c>
      <c r="B32" s="8" t="s">
        <v>76</v>
      </c>
      <c r="C32" s="2">
        <v>0.62824726629163796</v>
      </c>
      <c r="D32" s="2">
        <v>0.62630312750601402</v>
      </c>
      <c r="E32" s="2">
        <v>0.62507132774724405</v>
      </c>
      <c r="F32" s="2">
        <v>0.62378892733563995</v>
      </c>
      <c r="G32" s="2">
        <v>0.61484410559854397</v>
      </c>
      <c r="H32" s="2">
        <v>0.60693755082583201</v>
      </c>
      <c r="I32" s="2">
        <v>0.59884286795717501</v>
      </c>
      <c r="J32" s="2">
        <v>0.58824285751022198</v>
      </c>
      <c r="K32" s="2">
        <v>0.57182923028981003</v>
      </c>
      <c r="L32" s="2">
        <v>0.55887622555118699</v>
      </c>
      <c r="M32" s="2">
        <v>0.53999389943452403</v>
      </c>
      <c r="N32" s="2">
        <v>0.51799539423182395</v>
      </c>
      <c r="O32" s="2">
        <v>0.50658571315560497</v>
      </c>
    </row>
    <row r="33" spans="1:16" x14ac:dyDescent="0.3">
      <c r="A33" s="8" t="s">
        <v>200</v>
      </c>
      <c r="B33" s="8" t="s">
        <v>77</v>
      </c>
      <c r="C33" s="2">
        <v>0.37175273370836198</v>
      </c>
      <c r="D33" s="2">
        <v>0.37369687249398598</v>
      </c>
      <c r="E33" s="2">
        <v>0.374928672252756</v>
      </c>
      <c r="F33" s="2">
        <v>0.37621107266435999</v>
      </c>
      <c r="G33" s="2">
        <v>0.38515589440145698</v>
      </c>
      <c r="H33" s="2">
        <v>0.39306244917416799</v>
      </c>
      <c r="I33" s="2">
        <v>0.40115713204282499</v>
      </c>
      <c r="J33" s="2">
        <v>0.41175714248977802</v>
      </c>
      <c r="K33" s="2">
        <v>0.42817076971019002</v>
      </c>
      <c r="L33" s="2">
        <v>0.44112377444881301</v>
      </c>
      <c r="M33" s="2">
        <v>0.46000610056547497</v>
      </c>
      <c r="N33" s="2">
        <v>0.482004605768176</v>
      </c>
      <c r="O33" s="2">
        <v>0.49341428684439498</v>
      </c>
    </row>
    <row r="34" spans="1:16" x14ac:dyDescent="0.3">
      <c r="A34" s="8" t="s">
        <v>201</v>
      </c>
      <c r="B34" s="8" t="s">
        <v>76</v>
      </c>
      <c r="C34" s="2">
        <v>0.65164053728115801</v>
      </c>
      <c r="D34" s="2">
        <v>0.653760789149199</v>
      </c>
      <c r="E34" s="2">
        <v>0.65486831604149998</v>
      </c>
      <c r="F34" s="2">
        <v>0.65375906666155004</v>
      </c>
      <c r="G34" s="2">
        <v>0.65551080190406397</v>
      </c>
      <c r="H34" s="2">
        <v>0.65367950481430503</v>
      </c>
      <c r="I34" s="2">
        <v>0.64469225961380305</v>
      </c>
      <c r="J34" s="2">
        <v>0.62730638885402301</v>
      </c>
      <c r="K34" s="2">
        <v>0.61429068040324897</v>
      </c>
      <c r="L34" s="2">
        <v>0.59291931310279899</v>
      </c>
      <c r="M34" s="2">
        <v>0.57167950276989599</v>
      </c>
      <c r="N34" s="2">
        <v>0.55306322373213401</v>
      </c>
      <c r="O34" s="2">
        <v>0.56189304504881799</v>
      </c>
    </row>
    <row r="35" spans="1:16" x14ac:dyDescent="0.3">
      <c r="A35" s="8" t="s">
        <v>201</v>
      </c>
      <c r="B35" s="8" t="s">
        <v>77</v>
      </c>
      <c r="C35" s="2">
        <v>0.34835946271884199</v>
      </c>
      <c r="D35" s="2">
        <v>0.346239210850802</v>
      </c>
      <c r="E35" s="2">
        <v>0.34513168395850002</v>
      </c>
      <c r="F35" s="2">
        <v>0.34624093333845002</v>
      </c>
      <c r="G35" s="2">
        <v>0.34448919809593598</v>
      </c>
      <c r="H35" s="2">
        <v>0.34632049518569502</v>
      </c>
      <c r="I35" s="2">
        <v>0.355307740386197</v>
      </c>
      <c r="J35" s="2">
        <v>0.37269361114597699</v>
      </c>
      <c r="K35" s="2">
        <v>0.38570931959675098</v>
      </c>
      <c r="L35" s="2">
        <v>0.40708068689720101</v>
      </c>
      <c r="M35" s="2">
        <v>0.42832049723010401</v>
      </c>
      <c r="N35" s="2">
        <v>0.44693677626786599</v>
      </c>
      <c r="O35" s="2">
        <v>0.43810695495118201</v>
      </c>
    </row>
    <row r="36" spans="1:16" x14ac:dyDescent="0.3">
      <c r="A36" s="8" t="s">
        <v>202</v>
      </c>
      <c r="B36" s="8" t="s">
        <v>76</v>
      </c>
      <c r="C36" s="2">
        <v>0.70441120591384898</v>
      </c>
      <c r="D36" s="2">
        <v>0.70813283632666901</v>
      </c>
      <c r="E36" s="2">
        <v>0.71070388991796796</v>
      </c>
      <c r="F36" s="2">
        <v>0.70315707164500096</v>
      </c>
      <c r="G36" s="2">
        <v>0.69993329733507004</v>
      </c>
      <c r="H36" s="2">
        <v>0.69405827166609901</v>
      </c>
      <c r="I36" s="2">
        <v>0.68322362461501296</v>
      </c>
      <c r="J36" s="2">
        <v>0.66986749168174697</v>
      </c>
      <c r="K36" s="2">
        <v>0.66166119192867201</v>
      </c>
      <c r="L36" s="2">
        <v>0.647765308131522</v>
      </c>
      <c r="M36" s="2">
        <v>0.63593118211369204</v>
      </c>
      <c r="N36" s="2">
        <v>0.61997557875850395</v>
      </c>
      <c r="O36" s="2">
        <v>0.617595676783676</v>
      </c>
    </row>
    <row r="37" spans="1:16" x14ac:dyDescent="0.3">
      <c r="A37" s="8" t="s">
        <v>202</v>
      </c>
      <c r="B37" s="8" t="s">
        <v>77</v>
      </c>
      <c r="C37" s="2">
        <v>0.29558879408615202</v>
      </c>
      <c r="D37" s="2">
        <v>0.29186716367333099</v>
      </c>
      <c r="E37" s="2">
        <v>0.28929611008203199</v>
      </c>
      <c r="F37" s="2">
        <v>0.29684292835499998</v>
      </c>
      <c r="G37" s="2">
        <v>0.30006670266493002</v>
      </c>
      <c r="H37" s="2">
        <v>0.30594172833390099</v>
      </c>
      <c r="I37" s="2">
        <v>0.31677637538498699</v>
      </c>
      <c r="J37" s="2">
        <v>0.33013250831825303</v>
      </c>
      <c r="K37" s="2">
        <v>0.33833880807132799</v>
      </c>
      <c r="L37" s="2">
        <v>0.352234691868478</v>
      </c>
      <c r="M37" s="2">
        <v>0.36406881788630802</v>
      </c>
      <c r="N37" s="2">
        <v>0.38002442124149599</v>
      </c>
      <c r="O37" s="2">
        <v>0.382404323216324</v>
      </c>
    </row>
    <row r="38" spans="1:16" x14ac:dyDescent="0.3">
      <c r="A38" s="8" t="s">
        <v>203</v>
      </c>
      <c r="B38" s="8" t="s">
        <v>76</v>
      </c>
      <c r="C38" s="2">
        <v>0.818587483472896</v>
      </c>
      <c r="D38" s="2">
        <v>0.82101779513888895</v>
      </c>
      <c r="E38" s="2">
        <v>0.82304113355186603</v>
      </c>
      <c r="F38" s="2">
        <v>0.8221966013334</v>
      </c>
      <c r="G38" s="2">
        <v>0.82256717591000605</v>
      </c>
      <c r="H38" s="2">
        <v>0.821690301703626</v>
      </c>
      <c r="I38" s="2">
        <v>0.81460777972835596</v>
      </c>
      <c r="J38" s="2">
        <v>0.80402767920510998</v>
      </c>
      <c r="K38" s="2">
        <v>0.79616732668760504</v>
      </c>
      <c r="L38" s="2">
        <v>0.78430612947658396</v>
      </c>
      <c r="M38" s="2">
        <v>0.77024176537400602</v>
      </c>
      <c r="N38" s="2">
        <v>0.75345488328881705</v>
      </c>
      <c r="O38" s="2">
        <v>0.74771313574826204</v>
      </c>
    </row>
    <row r="39" spans="1:16" x14ac:dyDescent="0.3">
      <c r="A39" s="8" t="s">
        <v>203</v>
      </c>
      <c r="B39" s="8" t="s">
        <v>77</v>
      </c>
      <c r="C39" s="2">
        <v>0.181412516527104</v>
      </c>
      <c r="D39" s="2">
        <v>0.17898220486111099</v>
      </c>
      <c r="E39" s="2">
        <v>0.17695886644813399</v>
      </c>
      <c r="F39" s="2">
        <v>0.1778033986666</v>
      </c>
      <c r="G39" s="2">
        <v>0.177432824089994</v>
      </c>
      <c r="H39" s="2">
        <v>0.178309698296374</v>
      </c>
      <c r="I39" s="2">
        <v>0.18539222027164401</v>
      </c>
      <c r="J39" s="2">
        <v>0.19597232079488999</v>
      </c>
      <c r="K39" s="2">
        <v>0.20383267331239499</v>
      </c>
      <c r="L39" s="2">
        <v>0.21569387052341599</v>
      </c>
      <c r="M39" s="2">
        <v>0.22975823462599401</v>
      </c>
      <c r="N39" s="2">
        <v>0.24654511671118301</v>
      </c>
      <c r="O39" s="2">
        <v>0.25228686425173802</v>
      </c>
    </row>
    <row r="40" spans="1:16" x14ac:dyDescent="0.3">
      <c r="A40" s="8" t="s">
        <v>204</v>
      </c>
      <c r="B40" s="8" t="s">
        <v>77</v>
      </c>
      <c r="C40" s="2">
        <v>0.32237664796884502</v>
      </c>
      <c r="D40" s="2">
        <v>0.317894518702725</v>
      </c>
      <c r="E40" s="2">
        <v>0.31488340192043901</v>
      </c>
      <c r="F40" s="2">
        <v>0.30986011600136498</v>
      </c>
      <c r="G40" s="2">
        <v>0.30945050532092899</v>
      </c>
      <c r="H40" s="2">
        <v>0.31184025621752298</v>
      </c>
      <c r="I40" s="2">
        <v>0.316460489775309</v>
      </c>
      <c r="J40" s="2">
        <v>0.32088713352574799</v>
      </c>
      <c r="K40" s="2">
        <v>0.32974308903399002</v>
      </c>
      <c r="L40" s="2">
        <v>0.34041701227011401</v>
      </c>
      <c r="M40" s="2">
        <v>0.35502151888583</v>
      </c>
      <c r="N40" s="2">
        <v>0.37139332292663302</v>
      </c>
      <c r="O40" s="2">
        <v>0.38135323626575302</v>
      </c>
    </row>
    <row r="41" spans="1:16" x14ac:dyDescent="0.3">
      <c r="A41" s="8" t="s">
        <v>204</v>
      </c>
      <c r="B41" s="8" t="s">
        <v>76</v>
      </c>
      <c r="C41" s="2">
        <v>0.67762335203115498</v>
      </c>
      <c r="D41" s="2">
        <v>0.682105481297275</v>
      </c>
      <c r="E41" s="2">
        <v>0.68511659807956105</v>
      </c>
      <c r="F41" s="2">
        <v>0.69013988399863502</v>
      </c>
      <c r="G41" s="2">
        <v>0.69054949467907101</v>
      </c>
      <c r="H41" s="2">
        <v>0.68815974378247702</v>
      </c>
      <c r="I41" s="2">
        <v>0.68353951022469095</v>
      </c>
      <c r="J41" s="2">
        <v>0.67911286647425195</v>
      </c>
      <c r="K41" s="2">
        <v>0.67025691096601003</v>
      </c>
      <c r="L41" s="2">
        <v>0.65958298772988599</v>
      </c>
      <c r="M41" s="2">
        <v>0.64497848111417</v>
      </c>
      <c r="N41" s="2">
        <v>0.62860667707336704</v>
      </c>
      <c r="O41" s="2">
        <v>0.61864676373424698</v>
      </c>
    </row>
    <row r="42" spans="1:16" x14ac:dyDescent="0.3">
      <c r="A42" s="15"/>
      <c r="B42" s="15"/>
    </row>
    <row r="43" spans="1:16" x14ac:dyDescent="0.3">
      <c r="A43" s="15"/>
      <c r="B43" s="15"/>
    </row>
    <row r="44" spans="1:16" x14ac:dyDescent="0.3">
      <c r="A44" s="15"/>
      <c r="B44" s="13"/>
      <c r="C44" s="18" t="s">
        <v>38</v>
      </c>
      <c r="D44" s="18"/>
      <c r="E44" s="18"/>
      <c r="F44" s="18"/>
      <c r="G44" s="18"/>
      <c r="H44" s="18"/>
      <c r="I44" s="18"/>
      <c r="J44" s="18"/>
      <c r="K44" s="18"/>
      <c r="L44" s="18"/>
      <c r="M44" s="18"/>
      <c r="N44" s="18"/>
      <c r="O44" s="6" t="s">
        <v>39</v>
      </c>
      <c r="P44" s="6" t="s">
        <v>40</v>
      </c>
    </row>
    <row r="45" spans="1:16" x14ac:dyDescent="0.3">
      <c r="A45" s="9" t="s">
        <v>41</v>
      </c>
      <c r="B45" s="9" t="s">
        <v>41</v>
      </c>
      <c r="C45" s="4" t="s">
        <v>19</v>
      </c>
      <c r="D45" s="4" t="s">
        <v>20</v>
      </c>
      <c r="E45" s="4" t="s">
        <v>21</v>
      </c>
      <c r="F45" s="4" t="s">
        <v>22</v>
      </c>
      <c r="G45" s="4" t="s">
        <v>23</v>
      </c>
      <c r="H45" s="4" t="s">
        <v>24</v>
      </c>
      <c r="I45" s="4" t="s">
        <v>25</v>
      </c>
      <c r="J45" s="4" t="s">
        <v>26</v>
      </c>
      <c r="K45" s="4" t="s">
        <v>27</v>
      </c>
      <c r="L45" s="4" t="s">
        <v>28</v>
      </c>
      <c r="M45" s="4" t="s">
        <v>29</v>
      </c>
      <c r="N45" s="4" t="s">
        <v>30</v>
      </c>
      <c r="O45" s="4" t="s">
        <v>31</v>
      </c>
      <c r="P45" s="4" t="s">
        <v>32</v>
      </c>
    </row>
    <row r="46" spans="1:16" x14ac:dyDescent="0.3">
      <c r="A46" s="8" t="s">
        <v>198</v>
      </c>
      <c r="B46" s="8" t="s">
        <v>76</v>
      </c>
      <c r="C46" s="2">
        <v>3.1700035124692702E-2</v>
      </c>
      <c r="D46" s="2">
        <v>1.7873861605242999E-2</v>
      </c>
      <c r="E46" s="2">
        <v>3.3447612676645198E-3</v>
      </c>
      <c r="F46" s="2">
        <v>1.37511459288274E-2</v>
      </c>
      <c r="G46" s="2">
        <v>-1.42222952975995E-2</v>
      </c>
      <c r="H46" s="2">
        <v>1.9598031857226299E-2</v>
      </c>
      <c r="I46" s="2">
        <v>4.5804024210698499E-3</v>
      </c>
      <c r="J46" s="2">
        <v>-2.2879009933235599E-2</v>
      </c>
      <c r="K46" s="2">
        <v>4.4162986417798498E-2</v>
      </c>
      <c r="L46" s="2">
        <v>6.8949006463969398E-2</v>
      </c>
      <c r="M46" s="2">
        <v>3.0459126539753599E-2</v>
      </c>
      <c r="N46" s="2">
        <v>8.2445845106136395E-2</v>
      </c>
      <c r="O46" s="3">
        <v>0.24497958503458001</v>
      </c>
      <c r="P46" s="3">
        <v>0.24935195250438999</v>
      </c>
    </row>
    <row r="47" spans="1:16" x14ac:dyDescent="0.3">
      <c r="A47" s="8" t="s">
        <v>198</v>
      </c>
      <c r="B47" s="8" t="s">
        <v>77</v>
      </c>
      <c r="C47" s="2">
        <v>3.3648790746582502E-2</v>
      </c>
      <c r="D47" s="2">
        <v>2.6449643947100698E-2</v>
      </c>
      <c r="E47" s="2">
        <v>4.3359762140733399E-3</v>
      </c>
      <c r="F47" s="2">
        <v>5.19304304921673E-2</v>
      </c>
      <c r="G47" s="2">
        <v>5.4878048780487798E-2</v>
      </c>
      <c r="H47" s="2">
        <v>5.6024899955535799E-2</v>
      </c>
      <c r="I47" s="2">
        <v>5.51578947368421E-2</v>
      </c>
      <c r="J47" s="2">
        <v>3.1424581005586601E-2</v>
      </c>
      <c r="K47" s="2">
        <v>8.81129703066061E-2</v>
      </c>
      <c r="L47" s="2">
        <v>0.100177777777778</v>
      </c>
      <c r="M47" s="2">
        <v>8.6289084592389098E-2</v>
      </c>
      <c r="N47" s="2">
        <v>9.1335068798809996E-2</v>
      </c>
      <c r="O47" s="3">
        <v>0.41918947673856299</v>
      </c>
      <c r="P47" s="3">
        <v>0.81776511397423202</v>
      </c>
    </row>
    <row r="48" spans="1:16" x14ac:dyDescent="0.3">
      <c r="A48" s="8" t="s">
        <v>199</v>
      </c>
      <c r="B48" s="8" t="s">
        <v>76</v>
      </c>
      <c r="C48" s="2">
        <v>4.8423776662484298E-2</v>
      </c>
      <c r="D48" s="2">
        <v>4.0764426493137398E-2</v>
      </c>
      <c r="E48" s="2">
        <v>4.0712925365625798E-2</v>
      </c>
      <c r="F48" s="2">
        <v>3.54602582694565E-2</v>
      </c>
      <c r="G48" s="2">
        <v>3.1778318716862798E-2</v>
      </c>
      <c r="H48" s="2">
        <v>3.4904013961605598E-2</v>
      </c>
      <c r="I48" s="2">
        <v>2.5763537567922101E-2</v>
      </c>
      <c r="J48" s="2">
        <v>-7.8850427740737392E-3</v>
      </c>
      <c r="K48" s="2">
        <v>3.2343193813673697E-2</v>
      </c>
      <c r="L48" s="2">
        <v>4.71137268890078E-2</v>
      </c>
      <c r="M48" s="2">
        <v>2.8926675561359201E-2</v>
      </c>
      <c r="N48" s="2">
        <v>2.3202560282513902E-2</v>
      </c>
      <c r="O48" s="3">
        <v>0.13805695347980901</v>
      </c>
      <c r="P48" s="3">
        <v>0.33267454813324199</v>
      </c>
    </row>
    <row r="49" spans="1:16" x14ac:dyDescent="0.3">
      <c r="A49" s="8" t="s">
        <v>199</v>
      </c>
      <c r="B49" s="8" t="s">
        <v>77</v>
      </c>
      <c r="C49" s="2">
        <v>2.8834550651000299E-2</v>
      </c>
      <c r="D49" s="2">
        <v>2.30261127230076E-2</v>
      </c>
      <c r="E49" s="2">
        <v>2.4680183441950301E-2</v>
      </c>
      <c r="F49" s="2">
        <v>2.8090218479477101E-2</v>
      </c>
      <c r="G49" s="2">
        <v>2.50315041814641E-2</v>
      </c>
      <c r="H49" s="2">
        <v>4.0067057837384699E-2</v>
      </c>
      <c r="I49" s="2">
        <v>4.1586073500967102E-2</v>
      </c>
      <c r="J49" s="2">
        <v>-3.0743835757763301E-2</v>
      </c>
      <c r="K49" s="2">
        <v>5.84885577434806E-2</v>
      </c>
      <c r="L49" s="2">
        <v>9.8748051686862098E-2</v>
      </c>
      <c r="M49" s="2">
        <v>9.2207019631171894E-2</v>
      </c>
      <c r="N49" s="2">
        <v>2.2163566281213298E-2</v>
      </c>
      <c r="O49" s="3">
        <v>0.29840340606705701</v>
      </c>
      <c r="P49" s="3">
        <v>0.47218199372435399</v>
      </c>
    </row>
    <row r="50" spans="1:16" x14ac:dyDescent="0.3">
      <c r="A50" s="8" t="s">
        <v>200</v>
      </c>
      <c r="B50" s="8" t="s">
        <v>76</v>
      </c>
      <c r="C50" s="2">
        <v>2.1479953720005999E-2</v>
      </c>
      <c r="D50" s="2">
        <v>2.4967989756722101E-2</v>
      </c>
      <c r="E50" s="2">
        <v>3.9398452890020703E-2</v>
      </c>
      <c r="F50" s="2">
        <v>-9.24513474783895E-4</v>
      </c>
      <c r="G50" s="2">
        <v>1.43432193587193E-3</v>
      </c>
      <c r="H50" s="2">
        <v>2.3378303455923101E-2</v>
      </c>
      <c r="I50" s="2">
        <v>3.2731376975169299E-2</v>
      </c>
      <c r="J50" s="2">
        <v>-3.7377049180327901E-2</v>
      </c>
      <c r="K50" s="2">
        <v>1.9936421435058999E-2</v>
      </c>
      <c r="L50" s="2">
        <v>2.4711696869851699E-2</v>
      </c>
      <c r="M50" s="2">
        <v>2.6244894412097E-2</v>
      </c>
      <c r="N50" s="2">
        <v>8.4554153611652097E-2</v>
      </c>
      <c r="O50" s="3">
        <v>0.163260672116258</v>
      </c>
      <c r="P50" s="3">
        <v>0.230721183875462</v>
      </c>
    </row>
    <row r="51" spans="1:16" x14ac:dyDescent="0.3">
      <c r="A51" s="8" t="s">
        <v>200</v>
      </c>
      <c r="B51" s="8" t="s">
        <v>77</v>
      </c>
      <c r="C51" s="2">
        <v>3.0009351355946599E-2</v>
      </c>
      <c r="D51" s="2">
        <v>3.0373060415978901E-2</v>
      </c>
      <c r="E51" s="2">
        <v>4.50977250881128E-2</v>
      </c>
      <c r="F51" s="2">
        <v>3.7709818349045798E-2</v>
      </c>
      <c r="G51" s="2">
        <v>3.53054139892163E-2</v>
      </c>
      <c r="H51" s="2">
        <v>5.8571734322608301E-2</v>
      </c>
      <c r="I51" s="2">
        <v>7.9121175360560694E-2</v>
      </c>
      <c r="J51" s="2">
        <v>2.9727704221833601E-2</v>
      </c>
      <c r="K51" s="2">
        <v>7.5145560407569104E-2</v>
      </c>
      <c r="L51" s="2">
        <v>0.10594009138602099</v>
      </c>
      <c r="M51" s="2">
        <v>0.120989543483805</v>
      </c>
      <c r="N51" s="2">
        <v>0.13523228830140599</v>
      </c>
      <c r="O51" s="3">
        <v>0.513161086851043</v>
      </c>
      <c r="P51" s="3">
        <v>0.99847805190644001</v>
      </c>
    </row>
    <row r="52" spans="1:16" x14ac:dyDescent="0.3">
      <c r="A52" s="8" t="s">
        <v>201</v>
      </c>
      <c r="B52" s="8" t="s">
        <v>76</v>
      </c>
      <c r="C52" s="2">
        <v>1.50606253988513E-2</v>
      </c>
      <c r="D52" s="2">
        <v>3.1749025524959097E-2</v>
      </c>
      <c r="E52" s="2">
        <v>3.8023277070257801E-2</v>
      </c>
      <c r="F52" s="2">
        <v>5.0895215732315799E-2</v>
      </c>
      <c r="G52" s="2">
        <v>6.1836666294268802E-2</v>
      </c>
      <c r="H52" s="2">
        <v>3.0985322741859101E-2</v>
      </c>
      <c r="I52" s="2">
        <v>2.0053066639452999E-2</v>
      </c>
      <c r="J52" s="2">
        <v>-2.7662448101645701E-2</v>
      </c>
      <c r="K52" s="2">
        <v>3.7349521555715602E-2</v>
      </c>
      <c r="L52" s="2">
        <v>4.9146994643919903E-2</v>
      </c>
      <c r="M52" s="2">
        <v>4.0794138501536299E-2</v>
      </c>
      <c r="N52" s="2">
        <v>-2.5070396947951702E-2</v>
      </c>
      <c r="O52" s="3">
        <v>0.104331721370511</v>
      </c>
      <c r="P52" s="3">
        <v>0.30802510511242498</v>
      </c>
    </row>
    <row r="53" spans="1:16" x14ac:dyDescent="0.3">
      <c r="A53" s="8" t="s">
        <v>201</v>
      </c>
      <c r="B53" s="8" t="s">
        <v>77</v>
      </c>
      <c r="C53" s="2">
        <v>5.6106004536230197E-3</v>
      </c>
      <c r="D53" s="2">
        <v>2.6709401709401701E-2</v>
      </c>
      <c r="E53" s="2">
        <v>4.31263729910972E-2</v>
      </c>
      <c r="F53" s="2">
        <v>4.2784305032143699E-2</v>
      </c>
      <c r="G53" s="2">
        <v>7.0471938775510196E-2</v>
      </c>
      <c r="H53" s="2">
        <v>7.2485353986694506E-2</v>
      </c>
      <c r="I53" s="2">
        <v>9.9620405518007604E-2</v>
      </c>
      <c r="J53" s="2">
        <v>2.7616401448177199E-2</v>
      </c>
      <c r="K53" s="2">
        <v>0.13428922572716101</v>
      </c>
      <c r="L53" s="2">
        <v>0.14490031782721799</v>
      </c>
      <c r="M53" s="2">
        <v>0.12258675078864401</v>
      </c>
      <c r="N53" s="2">
        <v>-5.9349182262687601E-2</v>
      </c>
      <c r="O53" s="3">
        <v>0.37132322818517</v>
      </c>
      <c r="P53" s="3">
        <v>0.93513701005896599</v>
      </c>
    </row>
    <row r="54" spans="1:16" x14ac:dyDescent="0.3">
      <c r="A54" s="8" t="s">
        <v>202</v>
      </c>
      <c r="B54" s="8" t="s">
        <v>76</v>
      </c>
      <c r="C54" s="2">
        <v>2.47646135739506E-2</v>
      </c>
      <c r="D54" s="2">
        <v>2.81858639996172E-2</v>
      </c>
      <c r="E54" s="2">
        <v>4.4680256911477203E-3</v>
      </c>
      <c r="F54" s="2">
        <v>2.1036048558984301E-2</v>
      </c>
      <c r="G54" s="2">
        <v>1.7244508985296801E-2</v>
      </c>
      <c r="H54" s="2">
        <v>9.4129193433261996E-3</v>
      </c>
      <c r="I54" s="2">
        <v>1.43191762054183E-2</v>
      </c>
      <c r="J54" s="2">
        <v>-1.7036294714827201E-2</v>
      </c>
      <c r="K54" s="2">
        <v>2.0833333333333301E-2</v>
      </c>
      <c r="L54" s="2">
        <v>4.4854537559704699E-2</v>
      </c>
      <c r="M54" s="2">
        <v>3.3910983667871798E-2</v>
      </c>
      <c r="N54" s="2">
        <v>6.5718075485349095E-2</v>
      </c>
      <c r="O54" s="3">
        <v>0.17526595744680901</v>
      </c>
      <c r="P54" s="3">
        <v>0.23401284557386201</v>
      </c>
    </row>
    <row r="55" spans="1:16" x14ac:dyDescent="0.3">
      <c r="A55" s="8" t="s">
        <v>202</v>
      </c>
      <c r="B55" s="8" t="s">
        <v>77</v>
      </c>
      <c r="C55" s="2">
        <v>6.5443496552530104E-3</v>
      </c>
      <c r="D55" s="2">
        <v>1.5441774062463699E-2</v>
      </c>
      <c r="E55" s="2">
        <v>4.1733363823462197E-2</v>
      </c>
      <c r="F55" s="2">
        <v>3.6878498518274599E-2</v>
      </c>
      <c r="G55" s="2">
        <v>4.5940510214882997E-2</v>
      </c>
      <c r="H55" s="2">
        <v>6.1734642242688001E-2</v>
      </c>
      <c r="I55" s="2">
        <v>7.8162234296063296E-2</v>
      </c>
      <c r="J55" s="2">
        <v>1.9892140394306399E-2</v>
      </c>
      <c r="K55" s="2">
        <v>8.5558252427184497E-2</v>
      </c>
      <c r="L55" s="2">
        <v>0.100055897149245</v>
      </c>
      <c r="M55" s="2">
        <v>0.106997677119628</v>
      </c>
      <c r="N55" s="2">
        <v>7.6524590163934397E-2</v>
      </c>
      <c r="O55" s="3">
        <v>0.423110263522885</v>
      </c>
      <c r="P55" s="3">
        <v>0.87708666819117298</v>
      </c>
    </row>
    <row r="56" spans="1:16" x14ac:dyDescent="0.3">
      <c r="A56" s="8" t="s">
        <v>203</v>
      </c>
      <c r="B56" s="8" t="s">
        <v>76</v>
      </c>
      <c r="C56" s="2">
        <v>1.84400026919712E-2</v>
      </c>
      <c r="D56" s="2">
        <v>2.86790457939602E-2</v>
      </c>
      <c r="E56" s="2">
        <v>5.3639108370270402E-2</v>
      </c>
      <c r="F56" s="2">
        <v>2.0912083892208298E-2</v>
      </c>
      <c r="G56" s="2">
        <v>3.1173484622275299E-2</v>
      </c>
      <c r="H56" s="2">
        <v>2.1196501998030901E-2</v>
      </c>
      <c r="I56" s="2">
        <v>2.7958940622696101E-2</v>
      </c>
      <c r="J56" s="2">
        <v>-3.5032549928279803E-2</v>
      </c>
      <c r="K56" s="2">
        <v>4.1735749814190197E-2</v>
      </c>
      <c r="L56" s="2">
        <v>4.2094286811920303E-2</v>
      </c>
      <c r="M56" s="2">
        <v>2.5068464293237801E-2</v>
      </c>
      <c r="N56" s="2">
        <v>4.9886970817920297E-2</v>
      </c>
      <c r="O56" s="3">
        <v>0.16831513349722699</v>
      </c>
      <c r="P56" s="3">
        <v>0.31271278987602003</v>
      </c>
    </row>
    <row r="57" spans="1:16" x14ac:dyDescent="0.3">
      <c r="A57" s="8" t="s">
        <v>203</v>
      </c>
      <c r="B57" s="8" t="s">
        <v>77</v>
      </c>
      <c r="C57" s="2">
        <v>1.82204676586699E-3</v>
      </c>
      <c r="D57" s="2">
        <v>1.45498635950288E-2</v>
      </c>
      <c r="E57" s="2">
        <v>5.9755004481625303E-2</v>
      </c>
      <c r="F57" s="2">
        <v>1.8325345362277999E-2</v>
      </c>
      <c r="G57" s="2">
        <v>3.7375415282392001E-2</v>
      </c>
      <c r="H57" s="2">
        <v>7.0990125433680301E-2</v>
      </c>
      <c r="I57" s="2">
        <v>0.100922003488662</v>
      </c>
      <c r="J57" s="2">
        <v>1.35808057944771E-2</v>
      </c>
      <c r="K57" s="2">
        <v>0.119026351049576</v>
      </c>
      <c r="L57" s="2">
        <v>0.13031331071642399</v>
      </c>
      <c r="M57" s="2">
        <v>0.124470338983051</v>
      </c>
      <c r="N57" s="2">
        <v>8.2587533364735399E-2</v>
      </c>
      <c r="O57" s="3">
        <v>0.53974988834300996</v>
      </c>
      <c r="P57" s="3">
        <v>1.0600537795040299</v>
      </c>
    </row>
    <row r="58" spans="1:16" x14ac:dyDescent="0.3">
      <c r="A58" s="8" t="s">
        <v>204</v>
      </c>
      <c r="B58" s="8" t="s">
        <v>77</v>
      </c>
      <c r="C58" s="2">
        <v>2.00598470575197E-2</v>
      </c>
      <c r="D58" s="2">
        <v>-2.3902651021295101E-3</v>
      </c>
      <c r="E58" s="2">
        <v>-1.08908734480505E-2</v>
      </c>
      <c r="F58" s="2">
        <v>1.8167804448359401E-2</v>
      </c>
      <c r="G58" s="2">
        <v>3.1902238563858501E-2</v>
      </c>
      <c r="H58" s="2">
        <v>5.0932718507650403E-2</v>
      </c>
      <c r="I58" s="2">
        <v>5.3250897487036299E-2</v>
      </c>
      <c r="J58" s="2">
        <v>2.31963643249385E-2</v>
      </c>
      <c r="K58" s="2">
        <v>0.101323216433793</v>
      </c>
      <c r="L58" s="2">
        <v>0.115862880188204</v>
      </c>
      <c r="M58" s="2">
        <v>0.110684436412921</v>
      </c>
      <c r="N58" s="2">
        <v>5.6470747745915498E-2</v>
      </c>
      <c r="O58" s="3">
        <v>0.44202831498103101</v>
      </c>
      <c r="P58" s="3">
        <v>0.69723371814419499</v>
      </c>
    </row>
    <row r="59" spans="1:16" x14ac:dyDescent="0.3">
      <c r="A59" s="8" t="s">
        <v>204</v>
      </c>
      <c r="B59" s="8" t="s">
        <v>76</v>
      </c>
      <c r="C59" s="2">
        <v>4.1284403669724801E-2</v>
      </c>
      <c r="D59" s="2">
        <v>1.1595523823991099E-2</v>
      </c>
      <c r="E59" s="2">
        <v>1.25137651416558E-2</v>
      </c>
      <c r="F59" s="2">
        <v>2.01206248764089E-2</v>
      </c>
      <c r="G59" s="2">
        <v>2.0450690574266999E-2</v>
      </c>
      <c r="H59" s="2">
        <v>2.8636557914232801E-2</v>
      </c>
      <c r="I59" s="2">
        <v>3.1994459833795001E-2</v>
      </c>
      <c r="J59" s="2">
        <v>-1.7268375609537898E-2</v>
      </c>
      <c r="K59" s="2">
        <v>4.9801975690808901E-2</v>
      </c>
      <c r="L59" s="2">
        <v>4.6268591995143299E-2</v>
      </c>
      <c r="M59" s="2">
        <v>3.4772877984084898E-2</v>
      </c>
      <c r="N59" s="2">
        <v>1.2576601113469799E-2</v>
      </c>
      <c r="O59" s="3">
        <v>0.15086265762279799</v>
      </c>
      <c r="P59" s="3">
        <v>0.26544198618480302</v>
      </c>
    </row>
    <row r="60" spans="1:16" x14ac:dyDescent="0.3">
      <c r="A60" s="11" t="s">
        <v>18</v>
      </c>
      <c r="B60" s="11" t="s">
        <v>18</v>
      </c>
      <c r="C60" s="3">
        <v>2.70856018091967E-2</v>
      </c>
      <c r="D60" s="3">
        <v>2.49594797092733E-2</v>
      </c>
      <c r="E60" s="3">
        <v>2.80613640319252E-2</v>
      </c>
      <c r="F60" s="3">
        <v>2.7014869061323998E-2</v>
      </c>
      <c r="G60" s="3">
        <v>2.8974722474720101E-2</v>
      </c>
      <c r="H60" s="3">
        <v>3.5354159514818601E-2</v>
      </c>
      <c r="I60" s="3">
        <v>3.8974531275558201E-2</v>
      </c>
      <c r="J60" s="3">
        <v>-9.8163946982107505E-3</v>
      </c>
      <c r="K60" s="3">
        <v>5.3913058425150803E-2</v>
      </c>
      <c r="L60" s="3">
        <v>6.9813336377796104E-2</v>
      </c>
      <c r="M60" s="3">
        <v>6.1255602646583501E-2</v>
      </c>
      <c r="N60" s="3">
        <v>4.5046112739182902E-2</v>
      </c>
      <c r="O60" s="3">
        <v>0.25045550647163001</v>
      </c>
      <c r="P60" s="3">
        <v>0.44703249707849502</v>
      </c>
    </row>
    <row r="61" spans="1:16" x14ac:dyDescent="0.3">
      <c r="A61" s="15"/>
      <c r="B61" s="15"/>
    </row>
    <row r="62" spans="1:16" x14ac:dyDescent="0.3">
      <c r="A62" s="13" t="s">
        <v>42</v>
      </c>
      <c r="B62" s="15"/>
    </row>
    <row r="63" spans="1:16" x14ac:dyDescent="0.3">
      <c r="A63" s="14" t="s">
        <v>43</v>
      </c>
      <c r="B63" s="15"/>
    </row>
    <row r="64" spans="1:16" x14ac:dyDescent="0.3">
      <c r="A64" s="14" t="s">
        <v>44</v>
      </c>
      <c r="B64" s="15"/>
    </row>
    <row r="65" spans="1:2" x14ac:dyDescent="0.3">
      <c r="A65" s="14" t="s">
        <v>47</v>
      </c>
      <c r="B65" s="15"/>
    </row>
    <row r="66" spans="1:2" x14ac:dyDescent="0.3">
      <c r="A66" s="14" t="s">
        <v>80</v>
      </c>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26:O26"/>
    <mergeCell ref="C44:N44"/>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78</v>
      </c>
      <c r="B1" s="15"/>
    </row>
    <row r="2" spans="1:15" ht="15.6" x14ac:dyDescent="0.3">
      <c r="A2" s="12" t="s">
        <v>34</v>
      </c>
      <c r="B2" s="15"/>
    </row>
    <row r="3" spans="1:15" ht="15.6" x14ac:dyDescent="0.3">
      <c r="A3" s="12" t="s">
        <v>35</v>
      </c>
      <c r="B3" s="15"/>
    </row>
    <row r="4" spans="1:15" ht="15.6" x14ac:dyDescent="0.3">
      <c r="A4" s="12" t="s">
        <v>79</v>
      </c>
      <c r="B4" s="15"/>
    </row>
    <row r="5" spans="1:15" x14ac:dyDescent="0.3">
      <c r="A5" s="15"/>
      <c r="B5" s="15"/>
    </row>
    <row r="6" spans="1:15" x14ac:dyDescent="0.3">
      <c r="A6" s="16" t="str">
        <f>HYPERLINK("#'Table of contents'!A7",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76</v>
      </c>
      <c r="C9" s="1">
        <v>126658</v>
      </c>
      <c r="D9" s="1">
        <v>130479</v>
      </c>
      <c r="E9" s="1">
        <v>134043</v>
      </c>
      <c r="F9" s="1">
        <v>137841</v>
      </c>
      <c r="G9" s="1">
        <v>141084</v>
      </c>
      <c r="H9" s="1">
        <v>144326</v>
      </c>
      <c r="I9" s="1">
        <v>147916</v>
      </c>
      <c r="J9" s="1">
        <v>151425</v>
      </c>
      <c r="K9" s="1">
        <v>148065</v>
      </c>
      <c r="L9" s="1">
        <v>153108</v>
      </c>
      <c r="M9" s="1">
        <v>159970</v>
      </c>
      <c r="N9" s="1">
        <v>164995</v>
      </c>
      <c r="O9" s="1">
        <v>171339</v>
      </c>
    </row>
    <row r="10" spans="1:15" x14ac:dyDescent="0.3">
      <c r="A10" s="7" t="s">
        <v>13</v>
      </c>
      <c r="B10" s="7" t="s">
        <v>77</v>
      </c>
      <c r="C10" s="1">
        <v>64366</v>
      </c>
      <c r="D10" s="1">
        <v>65719</v>
      </c>
      <c r="E10" s="1">
        <v>67052</v>
      </c>
      <c r="F10" s="1">
        <v>68897</v>
      </c>
      <c r="G10" s="1">
        <v>71239</v>
      </c>
      <c r="H10" s="1">
        <v>74149</v>
      </c>
      <c r="I10" s="1">
        <v>78283</v>
      </c>
      <c r="J10" s="1">
        <v>83590</v>
      </c>
      <c r="K10" s="1">
        <v>84643</v>
      </c>
      <c r="L10" s="1">
        <v>92146</v>
      </c>
      <c r="M10" s="1">
        <v>102406</v>
      </c>
      <c r="N10" s="1">
        <v>113453</v>
      </c>
      <c r="O10" s="1">
        <v>119652</v>
      </c>
    </row>
    <row r="11" spans="1:15" x14ac:dyDescent="0.3">
      <c r="A11" s="7" t="s">
        <v>14</v>
      </c>
      <c r="B11" s="7" t="s">
        <v>76</v>
      </c>
      <c r="C11" s="1">
        <v>5264</v>
      </c>
      <c r="D11" s="1">
        <v>5436</v>
      </c>
      <c r="E11" s="1">
        <v>5625</v>
      </c>
      <c r="F11" s="1">
        <v>5787</v>
      </c>
      <c r="G11" s="1">
        <v>5983</v>
      </c>
      <c r="H11" s="1">
        <v>6166</v>
      </c>
      <c r="I11" s="1">
        <v>6362</v>
      </c>
      <c r="J11" s="1">
        <v>6509</v>
      </c>
      <c r="K11" s="1">
        <v>6326</v>
      </c>
      <c r="L11" s="1">
        <v>6584</v>
      </c>
      <c r="M11" s="1">
        <v>6945</v>
      </c>
      <c r="N11" s="1">
        <v>7030</v>
      </c>
      <c r="O11" s="1">
        <v>7407</v>
      </c>
    </row>
    <row r="12" spans="1:15" x14ac:dyDescent="0.3">
      <c r="A12" s="7" t="s">
        <v>14</v>
      </c>
      <c r="B12" s="7" t="s">
        <v>77</v>
      </c>
      <c r="C12" s="1">
        <v>1108</v>
      </c>
      <c r="D12" s="1">
        <v>1087</v>
      </c>
      <c r="E12" s="1">
        <v>1034</v>
      </c>
      <c r="F12" s="1">
        <v>1028</v>
      </c>
      <c r="G12" s="1">
        <v>1074</v>
      </c>
      <c r="H12" s="1">
        <v>1107</v>
      </c>
      <c r="I12" s="1">
        <v>1161</v>
      </c>
      <c r="J12" s="1">
        <v>1258</v>
      </c>
      <c r="K12" s="1">
        <v>1263</v>
      </c>
      <c r="L12" s="1">
        <v>1358</v>
      </c>
      <c r="M12" s="1">
        <v>1497</v>
      </c>
      <c r="N12" s="1">
        <v>1633</v>
      </c>
      <c r="O12" s="1">
        <v>1780</v>
      </c>
    </row>
    <row r="13" spans="1:15" x14ac:dyDescent="0.3">
      <c r="A13" s="7" t="s">
        <v>15</v>
      </c>
      <c r="B13" s="7" t="s">
        <v>76</v>
      </c>
      <c r="C13" s="1">
        <v>17104</v>
      </c>
      <c r="D13" s="1">
        <v>17478</v>
      </c>
      <c r="E13" s="1">
        <v>17776</v>
      </c>
      <c r="F13" s="1">
        <v>18098</v>
      </c>
      <c r="G13" s="1">
        <v>18575</v>
      </c>
      <c r="H13" s="1">
        <v>18985</v>
      </c>
      <c r="I13" s="1">
        <v>19311</v>
      </c>
      <c r="J13" s="1">
        <v>19695</v>
      </c>
      <c r="K13" s="1">
        <v>19099</v>
      </c>
      <c r="L13" s="1">
        <v>19717</v>
      </c>
      <c r="M13" s="1">
        <v>20640</v>
      </c>
      <c r="N13" s="1">
        <v>20808</v>
      </c>
      <c r="O13" s="1">
        <v>21621</v>
      </c>
    </row>
    <row r="14" spans="1:15" x14ac:dyDescent="0.3">
      <c r="A14" s="7" t="s">
        <v>15</v>
      </c>
      <c r="B14" s="7" t="s">
        <v>77</v>
      </c>
      <c r="C14" s="1">
        <v>3546</v>
      </c>
      <c r="D14" s="1">
        <v>3673</v>
      </c>
      <c r="E14" s="1">
        <v>3713</v>
      </c>
      <c r="F14" s="1">
        <v>3717</v>
      </c>
      <c r="G14" s="1">
        <v>3786</v>
      </c>
      <c r="H14" s="1">
        <v>3761</v>
      </c>
      <c r="I14" s="1">
        <v>3817</v>
      </c>
      <c r="J14" s="1">
        <v>4025</v>
      </c>
      <c r="K14" s="1">
        <v>4016</v>
      </c>
      <c r="L14" s="1">
        <v>4331</v>
      </c>
      <c r="M14" s="1">
        <v>4915</v>
      </c>
      <c r="N14" s="1">
        <v>5175</v>
      </c>
      <c r="O14" s="1">
        <v>5440</v>
      </c>
    </row>
    <row r="15" spans="1:15" x14ac:dyDescent="0.3">
      <c r="A15" s="7" t="s">
        <v>16</v>
      </c>
      <c r="B15" s="7" t="s">
        <v>76</v>
      </c>
      <c r="C15" s="1">
        <v>6791</v>
      </c>
      <c r="D15" s="1">
        <v>6950</v>
      </c>
      <c r="E15" s="1">
        <v>7072</v>
      </c>
      <c r="F15" s="1">
        <v>7161</v>
      </c>
      <c r="G15" s="1">
        <v>7341</v>
      </c>
      <c r="H15" s="1">
        <v>7538</v>
      </c>
      <c r="I15" s="1">
        <v>7725</v>
      </c>
      <c r="J15" s="1">
        <v>7912</v>
      </c>
      <c r="K15" s="1">
        <v>7689</v>
      </c>
      <c r="L15" s="1">
        <v>8054</v>
      </c>
      <c r="M15" s="1">
        <v>8593</v>
      </c>
      <c r="N15" s="1">
        <v>8850</v>
      </c>
      <c r="O15" s="1">
        <v>9096</v>
      </c>
    </row>
    <row r="16" spans="1:15" x14ac:dyDescent="0.3">
      <c r="A16" s="7" t="s">
        <v>16</v>
      </c>
      <c r="B16" s="7" t="s">
        <v>77</v>
      </c>
      <c r="C16" s="1">
        <v>3451</v>
      </c>
      <c r="D16" s="1">
        <v>3425</v>
      </c>
      <c r="E16" s="1">
        <v>3373</v>
      </c>
      <c r="F16" s="1">
        <v>3400</v>
      </c>
      <c r="G16" s="1">
        <v>3432</v>
      </c>
      <c r="H16" s="1">
        <v>3509</v>
      </c>
      <c r="I16" s="1">
        <v>3616</v>
      </c>
      <c r="J16" s="1">
        <v>3817</v>
      </c>
      <c r="K16" s="1">
        <v>3884</v>
      </c>
      <c r="L16" s="1">
        <v>4285</v>
      </c>
      <c r="M16" s="1">
        <v>4759</v>
      </c>
      <c r="N16" s="1">
        <v>5280</v>
      </c>
      <c r="O16" s="1">
        <v>5485</v>
      </c>
    </row>
    <row r="17" spans="1:15" x14ac:dyDescent="0.3">
      <c r="A17" s="7" t="s">
        <v>17</v>
      </c>
      <c r="B17" s="7" t="s">
        <v>76</v>
      </c>
      <c r="C17" s="1">
        <v>4086</v>
      </c>
      <c r="D17" s="1">
        <v>4361</v>
      </c>
      <c r="E17" s="1">
        <v>4733</v>
      </c>
      <c r="F17" s="1">
        <v>4976</v>
      </c>
      <c r="G17" s="1">
        <v>5181</v>
      </c>
      <c r="H17" s="1">
        <v>5380</v>
      </c>
      <c r="I17" s="1">
        <v>5517</v>
      </c>
      <c r="J17" s="1">
        <v>5743</v>
      </c>
      <c r="K17" s="1">
        <v>5871</v>
      </c>
      <c r="L17" s="1">
        <v>5980</v>
      </c>
      <c r="M17" s="1">
        <v>5950</v>
      </c>
      <c r="N17" s="1">
        <v>5776</v>
      </c>
      <c r="O17" s="1">
        <v>6266</v>
      </c>
    </row>
    <row r="18" spans="1:15" x14ac:dyDescent="0.3">
      <c r="A18" s="7" t="s">
        <v>17</v>
      </c>
      <c r="B18" s="7" t="s">
        <v>77</v>
      </c>
      <c r="C18" s="1">
        <v>20177</v>
      </c>
      <c r="D18" s="1">
        <v>21050</v>
      </c>
      <c r="E18" s="1">
        <v>22747</v>
      </c>
      <c r="F18" s="1">
        <v>22842</v>
      </c>
      <c r="G18" s="1">
        <v>23080</v>
      </c>
      <c r="H18" s="1">
        <v>23555</v>
      </c>
      <c r="I18" s="1">
        <v>24769</v>
      </c>
      <c r="J18" s="1">
        <v>27345</v>
      </c>
      <c r="K18" s="1">
        <v>29431</v>
      </c>
      <c r="L18" s="1">
        <v>32160</v>
      </c>
      <c r="M18" s="1">
        <v>32406</v>
      </c>
      <c r="N18" s="1">
        <v>36607</v>
      </c>
      <c r="O18" s="1">
        <v>45271</v>
      </c>
    </row>
    <row r="19" spans="1:15" x14ac:dyDescent="0.3">
      <c r="A19" s="10" t="s">
        <v>18</v>
      </c>
      <c r="B19" s="10" t="s">
        <v>18</v>
      </c>
      <c r="C19" s="5">
        <v>252551</v>
      </c>
      <c r="D19" s="5">
        <v>259658</v>
      </c>
      <c r="E19" s="5">
        <v>267168</v>
      </c>
      <c r="F19" s="5">
        <v>273747</v>
      </c>
      <c r="G19" s="5">
        <v>280775</v>
      </c>
      <c r="H19" s="5">
        <v>288476</v>
      </c>
      <c r="I19" s="5">
        <v>298477</v>
      </c>
      <c r="J19" s="5">
        <v>311319</v>
      </c>
      <c r="K19" s="5">
        <v>310287</v>
      </c>
      <c r="L19" s="5">
        <v>327723</v>
      </c>
      <c r="M19" s="5">
        <v>348081</v>
      </c>
      <c r="N19" s="5">
        <v>369607</v>
      </c>
      <c r="O19" s="5">
        <v>393357</v>
      </c>
    </row>
    <row r="20" spans="1:15" x14ac:dyDescent="0.3">
      <c r="A20" s="15"/>
      <c r="B20" s="15"/>
    </row>
    <row r="21" spans="1:15" x14ac:dyDescent="0.3">
      <c r="A21" s="15"/>
      <c r="B21" s="15"/>
    </row>
    <row r="22" spans="1:15" x14ac:dyDescent="0.3">
      <c r="A22" s="15"/>
      <c r="B22" s="15"/>
      <c r="C22" s="18" t="s">
        <v>37</v>
      </c>
      <c r="D22" s="19"/>
      <c r="E22" s="19"/>
      <c r="F22" s="19"/>
      <c r="G22" s="19"/>
      <c r="H22" s="19"/>
      <c r="I22" s="19"/>
      <c r="J22" s="19"/>
      <c r="K22" s="19"/>
      <c r="L22" s="19"/>
      <c r="M22" s="19"/>
      <c r="N22" s="19"/>
      <c r="O22" s="19"/>
    </row>
    <row r="23" spans="1:15" x14ac:dyDescent="0.3">
      <c r="A23" s="9" t="s">
        <v>41</v>
      </c>
      <c r="B23" s="9" t="s">
        <v>41</v>
      </c>
      <c r="C23" s="4" t="s">
        <v>0</v>
      </c>
      <c r="D23" s="4" t="s">
        <v>1</v>
      </c>
      <c r="E23" s="4" t="s">
        <v>2</v>
      </c>
      <c r="F23" s="4" t="s">
        <v>3</v>
      </c>
      <c r="G23" s="4" t="s">
        <v>4</v>
      </c>
      <c r="H23" s="4" t="s">
        <v>5</v>
      </c>
      <c r="I23" s="4" t="s">
        <v>6</v>
      </c>
      <c r="J23" s="4" t="s">
        <v>7</v>
      </c>
      <c r="K23" s="4" t="s">
        <v>8</v>
      </c>
      <c r="L23" s="4" t="s">
        <v>9</v>
      </c>
      <c r="M23" s="4" t="s">
        <v>10</v>
      </c>
      <c r="N23" s="4" t="s">
        <v>11</v>
      </c>
      <c r="O23" s="4" t="s">
        <v>12</v>
      </c>
    </row>
    <row r="24" spans="1:15" x14ac:dyDescent="0.3">
      <c r="A24" s="8" t="s">
        <v>13</v>
      </c>
      <c r="B24" s="8" t="s">
        <v>76</v>
      </c>
      <c r="C24" s="2">
        <v>0.66304757517379997</v>
      </c>
      <c r="D24" s="2">
        <v>0.66503736021773896</v>
      </c>
      <c r="E24" s="2">
        <v>0.66656555359407199</v>
      </c>
      <c r="F24" s="2">
        <v>0.66674244696185503</v>
      </c>
      <c r="G24" s="2">
        <v>0.66447817711694002</v>
      </c>
      <c r="H24" s="2">
        <v>0.66060647671358297</v>
      </c>
      <c r="I24" s="2">
        <v>0.65391977860202699</v>
      </c>
      <c r="J24" s="2">
        <v>0.64432057528242903</v>
      </c>
      <c r="K24" s="2">
        <v>0.63626948794197002</v>
      </c>
      <c r="L24" s="2">
        <v>0.62428339598946403</v>
      </c>
      <c r="M24" s="2">
        <v>0.60969753331097398</v>
      </c>
      <c r="N24" s="2">
        <v>0.59255228983508601</v>
      </c>
      <c r="O24" s="2">
        <v>0.58881202511417896</v>
      </c>
    </row>
    <row r="25" spans="1:15" x14ac:dyDescent="0.3">
      <c r="A25" s="8" t="s">
        <v>13</v>
      </c>
      <c r="B25" s="8" t="s">
        <v>77</v>
      </c>
      <c r="C25" s="2">
        <v>0.33695242482620003</v>
      </c>
      <c r="D25" s="2">
        <v>0.33496263978226098</v>
      </c>
      <c r="E25" s="2">
        <v>0.33343444640592801</v>
      </c>
      <c r="F25" s="2">
        <v>0.33325755303814503</v>
      </c>
      <c r="G25" s="2">
        <v>0.33552182288305998</v>
      </c>
      <c r="H25" s="2">
        <v>0.33939352328641698</v>
      </c>
      <c r="I25" s="2">
        <v>0.34608022139797301</v>
      </c>
      <c r="J25" s="2">
        <v>0.35567942471757102</v>
      </c>
      <c r="K25" s="2">
        <v>0.36373051205802998</v>
      </c>
      <c r="L25" s="2">
        <v>0.37571660401053603</v>
      </c>
      <c r="M25" s="2">
        <v>0.39030246668902602</v>
      </c>
      <c r="N25" s="2">
        <v>0.40744771016491399</v>
      </c>
      <c r="O25" s="2">
        <v>0.41118797488582098</v>
      </c>
    </row>
    <row r="26" spans="1:15" x14ac:dyDescent="0.3">
      <c r="A26" s="8" t="s">
        <v>14</v>
      </c>
      <c r="B26" s="8" t="s">
        <v>76</v>
      </c>
      <c r="C26" s="2">
        <v>0.82611424984306303</v>
      </c>
      <c r="D26" s="2">
        <v>0.83335888394910296</v>
      </c>
      <c r="E26" s="2">
        <v>0.84472142964409103</v>
      </c>
      <c r="F26" s="2">
        <v>0.84915627292736595</v>
      </c>
      <c r="G26" s="2">
        <v>0.84781068442680996</v>
      </c>
      <c r="H26" s="2">
        <v>0.84779320775470901</v>
      </c>
      <c r="I26" s="2">
        <v>0.84567326864282899</v>
      </c>
      <c r="J26" s="2">
        <v>0.83803270245912198</v>
      </c>
      <c r="K26" s="2">
        <v>0.83357491105547499</v>
      </c>
      <c r="L26" s="2">
        <v>0.82901032485519999</v>
      </c>
      <c r="M26" s="2">
        <v>0.822672352523099</v>
      </c>
      <c r="N26" s="2">
        <v>0.81149717188041104</v>
      </c>
      <c r="O26" s="2">
        <v>0.80624795907260305</v>
      </c>
    </row>
    <row r="27" spans="1:15" x14ac:dyDescent="0.3">
      <c r="A27" s="8" t="s">
        <v>14</v>
      </c>
      <c r="B27" s="8" t="s">
        <v>77</v>
      </c>
      <c r="C27" s="2">
        <v>0.173885750156937</v>
      </c>
      <c r="D27" s="2">
        <v>0.16664111605089699</v>
      </c>
      <c r="E27" s="2">
        <v>0.155278570355909</v>
      </c>
      <c r="F27" s="2">
        <v>0.15084372707263399</v>
      </c>
      <c r="G27" s="2">
        <v>0.15218931557318999</v>
      </c>
      <c r="H27" s="2">
        <v>0.15220679224529099</v>
      </c>
      <c r="I27" s="2">
        <v>0.15432673135717101</v>
      </c>
      <c r="J27" s="2">
        <v>0.16196729754087799</v>
      </c>
      <c r="K27" s="2">
        <v>0.16642508894452501</v>
      </c>
      <c r="L27" s="2">
        <v>0.17098967514480001</v>
      </c>
      <c r="M27" s="2">
        <v>0.177327647476901</v>
      </c>
      <c r="N27" s="2">
        <v>0.18850282811958899</v>
      </c>
      <c r="O27" s="2">
        <v>0.19375204092739701</v>
      </c>
    </row>
    <row r="28" spans="1:15" x14ac:dyDescent="0.3">
      <c r="A28" s="8" t="s">
        <v>15</v>
      </c>
      <c r="B28" s="8" t="s">
        <v>76</v>
      </c>
      <c r="C28" s="2">
        <v>0.82828087167070197</v>
      </c>
      <c r="D28" s="2">
        <v>0.82634390808945202</v>
      </c>
      <c r="E28" s="2">
        <v>0.82721392340267097</v>
      </c>
      <c r="F28" s="2">
        <v>0.82961265184506106</v>
      </c>
      <c r="G28" s="2">
        <v>0.83068735745270805</v>
      </c>
      <c r="H28" s="2">
        <v>0.83465224654884396</v>
      </c>
      <c r="I28" s="2">
        <v>0.83496195088204805</v>
      </c>
      <c r="J28" s="2">
        <v>0.83031197301854998</v>
      </c>
      <c r="K28" s="2">
        <v>0.82626000432619495</v>
      </c>
      <c r="L28" s="2">
        <v>0.81990186294078504</v>
      </c>
      <c r="M28" s="2">
        <v>0.80766973195069502</v>
      </c>
      <c r="N28" s="2">
        <v>0.80083131278143405</v>
      </c>
      <c r="O28" s="2">
        <v>0.79897269132700199</v>
      </c>
    </row>
    <row r="29" spans="1:15" x14ac:dyDescent="0.3">
      <c r="A29" s="8" t="s">
        <v>15</v>
      </c>
      <c r="B29" s="8" t="s">
        <v>77</v>
      </c>
      <c r="C29" s="2">
        <v>0.171719128329298</v>
      </c>
      <c r="D29" s="2">
        <v>0.17365609191054801</v>
      </c>
      <c r="E29" s="2">
        <v>0.172786076597329</v>
      </c>
      <c r="F29" s="2">
        <v>0.170387348154939</v>
      </c>
      <c r="G29" s="2">
        <v>0.169312642547292</v>
      </c>
      <c r="H29" s="2">
        <v>0.16534775345115599</v>
      </c>
      <c r="I29" s="2">
        <v>0.165038049117952</v>
      </c>
      <c r="J29" s="2">
        <v>0.16968802698145</v>
      </c>
      <c r="K29" s="2">
        <v>0.17373999567380499</v>
      </c>
      <c r="L29" s="2">
        <v>0.18009813705921501</v>
      </c>
      <c r="M29" s="2">
        <v>0.192330268049305</v>
      </c>
      <c r="N29" s="2">
        <v>0.19916868721856601</v>
      </c>
      <c r="O29" s="2">
        <v>0.20102730867299801</v>
      </c>
    </row>
    <row r="30" spans="1:15" x14ac:dyDescent="0.3">
      <c r="A30" s="8" t="s">
        <v>16</v>
      </c>
      <c r="B30" s="8" t="s">
        <v>76</v>
      </c>
      <c r="C30" s="2">
        <v>0.66305409099785195</v>
      </c>
      <c r="D30" s="2">
        <v>0.66987951807228896</v>
      </c>
      <c r="E30" s="2">
        <v>0.67707036859741498</v>
      </c>
      <c r="F30" s="2">
        <v>0.67806078969794503</v>
      </c>
      <c r="G30" s="2">
        <v>0.68142578668894505</v>
      </c>
      <c r="H30" s="2">
        <v>0.68235720105005904</v>
      </c>
      <c r="I30" s="2">
        <v>0.68115686447403201</v>
      </c>
      <c r="J30" s="2">
        <v>0.67456731179128704</v>
      </c>
      <c r="K30" s="2">
        <v>0.66439125550851097</v>
      </c>
      <c r="L30" s="2">
        <v>0.65272712537482802</v>
      </c>
      <c r="M30" s="2">
        <v>0.64357399640503299</v>
      </c>
      <c r="N30" s="2">
        <v>0.62632696390658205</v>
      </c>
      <c r="O30" s="2">
        <v>0.62382552636993305</v>
      </c>
    </row>
    <row r="31" spans="1:15" x14ac:dyDescent="0.3">
      <c r="A31" s="8" t="s">
        <v>16</v>
      </c>
      <c r="B31" s="8" t="s">
        <v>77</v>
      </c>
      <c r="C31" s="2">
        <v>0.33694590900214799</v>
      </c>
      <c r="D31" s="2">
        <v>0.33012048192771098</v>
      </c>
      <c r="E31" s="2">
        <v>0.32292963140258502</v>
      </c>
      <c r="F31" s="2">
        <v>0.32193921030205502</v>
      </c>
      <c r="G31" s="2">
        <v>0.31857421331105501</v>
      </c>
      <c r="H31" s="2">
        <v>0.31764279894994102</v>
      </c>
      <c r="I31" s="2">
        <v>0.31884313552596799</v>
      </c>
      <c r="J31" s="2">
        <v>0.32543268820871302</v>
      </c>
      <c r="K31" s="2">
        <v>0.33560874449148898</v>
      </c>
      <c r="L31" s="2">
        <v>0.34727287462517198</v>
      </c>
      <c r="M31" s="2">
        <v>0.35642600359496701</v>
      </c>
      <c r="N31" s="2">
        <v>0.37367303609341801</v>
      </c>
      <c r="O31" s="2">
        <v>0.37617447363006701</v>
      </c>
    </row>
    <row r="32" spans="1:15" x14ac:dyDescent="0.3">
      <c r="A32" s="8" t="s">
        <v>17</v>
      </c>
      <c r="B32" s="8" t="s">
        <v>76</v>
      </c>
      <c r="C32" s="2">
        <v>0.16840456662407799</v>
      </c>
      <c r="D32" s="2">
        <v>0.17161859037424701</v>
      </c>
      <c r="E32" s="2">
        <v>0.172234352256186</v>
      </c>
      <c r="F32" s="2">
        <v>0.178876986124092</v>
      </c>
      <c r="G32" s="2">
        <v>0.183326846183787</v>
      </c>
      <c r="H32" s="2">
        <v>0.18593398997753599</v>
      </c>
      <c r="I32" s="2">
        <v>0.18216337581720901</v>
      </c>
      <c r="J32" s="2">
        <v>0.17356745647969099</v>
      </c>
      <c r="K32" s="2">
        <v>0.166307857911733</v>
      </c>
      <c r="L32" s="2">
        <v>0.15679077084425799</v>
      </c>
      <c r="M32" s="2">
        <v>0.155125664824278</v>
      </c>
      <c r="N32" s="2">
        <v>0.136281056083807</v>
      </c>
      <c r="O32" s="2">
        <v>0.121582552341037</v>
      </c>
    </row>
    <row r="33" spans="1:16" x14ac:dyDescent="0.3">
      <c r="A33" s="8" t="s">
        <v>17</v>
      </c>
      <c r="B33" s="8" t="s">
        <v>77</v>
      </c>
      <c r="C33" s="2">
        <v>0.83159543337592201</v>
      </c>
      <c r="D33" s="2">
        <v>0.82838140962575302</v>
      </c>
      <c r="E33" s="2">
        <v>0.827765647743814</v>
      </c>
      <c r="F33" s="2">
        <v>0.82112301387590803</v>
      </c>
      <c r="G33" s="2">
        <v>0.81667315381621297</v>
      </c>
      <c r="H33" s="2">
        <v>0.81406601002246404</v>
      </c>
      <c r="I33" s="2">
        <v>0.81783662418279102</v>
      </c>
      <c r="J33" s="2">
        <v>0.82643254352030904</v>
      </c>
      <c r="K33" s="2">
        <v>0.83369214208826703</v>
      </c>
      <c r="L33" s="2">
        <v>0.84320922915574203</v>
      </c>
      <c r="M33" s="2">
        <v>0.84487433517572197</v>
      </c>
      <c r="N33" s="2">
        <v>0.86371894391619297</v>
      </c>
      <c r="O33" s="2">
        <v>0.87841744765896301</v>
      </c>
    </row>
    <row r="34" spans="1:16" x14ac:dyDescent="0.3">
      <c r="A34" s="15"/>
      <c r="B34" s="15"/>
    </row>
    <row r="35" spans="1:16" x14ac:dyDescent="0.3">
      <c r="A35" s="15"/>
      <c r="B35" s="15"/>
    </row>
    <row r="36" spans="1:16" x14ac:dyDescent="0.3">
      <c r="A36" s="15"/>
      <c r="B36" s="13"/>
      <c r="C36" s="18" t="s">
        <v>38</v>
      </c>
      <c r="D36" s="18"/>
      <c r="E36" s="18"/>
      <c r="F36" s="18"/>
      <c r="G36" s="18"/>
      <c r="H36" s="18"/>
      <c r="I36" s="18"/>
      <c r="J36" s="18"/>
      <c r="K36" s="18"/>
      <c r="L36" s="18"/>
      <c r="M36" s="18"/>
      <c r="N36" s="18"/>
      <c r="O36" s="6" t="s">
        <v>39</v>
      </c>
      <c r="P36" s="6" t="s">
        <v>40</v>
      </c>
    </row>
    <row r="37" spans="1:16" x14ac:dyDescent="0.3">
      <c r="A37" s="9" t="s">
        <v>41</v>
      </c>
      <c r="B37" s="9" t="s">
        <v>41</v>
      </c>
      <c r="C37" s="4" t="s">
        <v>19</v>
      </c>
      <c r="D37" s="4" t="s">
        <v>20</v>
      </c>
      <c r="E37" s="4" t="s">
        <v>21</v>
      </c>
      <c r="F37" s="4" t="s">
        <v>22</v>
      </c>
      <c r="G37" s="4" t="s">
        <v>23</v>
      </c>
      <c r="H37" s="4" t="s">
        <v>24</v>
      </c>
      <c r="I37" s="4" t="s">
        <v>25</v>
      </c>
      <c r="J37" s="4" t="s">
        <v>26</v>
      </c>
      <c r="K37" s="4" t="s">
        <v>27</v>
      </c>
      <c r="L37" s="4" t="s">
        <v>28</v>
      </c>
      <c r="M37" s="4" t="s">
        <v>29</v>
      </c>
      <c r="N37" s="4" t="s">
        <v>30</v>
      </c>
      <c r="O37" s="4" t="s">
        <v>31</v>
      </c>
      <c r="P37" s="4" t="s">
        <v>32</v>
      </c>
    </row>
    <row r="38" spans="1:16" x14ac:dyDescent="0.3">
      <c r="A38" s="8" t="s">
        <v>13</v>
      </c>
      <c r="B38" s="8" t="s">
        <v>76</v>
      </c>
      <c r="C38" s="2">
        <v>3.0167853589982498E-2</v>
      </c>
      <c r="D38" s="2">
        <v>2.7314740303037301E-2</v>
      </c>
      <c r="E38" s="2">
        <v>2.8334191266981501E-2</v>
      </c>
      <c r="F38" s="2">
        <v>2.3527107319302701E-2</v>
      </c>
      <c r="G38" s="2">
        <v>2.2979218054492399E-2</v>
      </c>
      <c r="H38" s="2">
        <v>2.4874243033133299E-2</v>
      </c>
      <c r="I38" s="2">
        <v>2.3722923821628501E-2</v>
      </c>
      <c r="J38" s="2">
        <v>-2.2189202575532401E-2</v>
      </c>
      <c r="K38" s="2">
        <v>3.40593658190659E-2</v>
      </c>
      <c r="L38" s="2">
        <v>4.4818036941244102E-2</v>
      </c>
      <c r="M38" s="2">
        <v>3.1412139776207999E-2</v>
      </c>
      <c r="N38" s="2">
        <v>3.8449649989393597E-2</v>
      </c>
      <c r="O38" s="3">
        <v>0.15718772160875299</v>
      </c>
      <c r="P38" s="3">
        <v>0.27823907253642499</v>
      </c>
    </row>
    <row r="39" spans="1:16" x14ac:dyDescent="0.3">
      <c r="A39" s="8" t="s">
        <v>13</v>
      </c>
      <c r="B39" s="8" t="s">
        <v>77</v>
      </c>
      <c r="C39" s="2">
        <v>2.1020414504552099E-2</v>
      </c>
      <c r="D39" s="2">
        <v>2.0283327500418401E-2</v>
      </c>
      <c r="E39" s="2">
        <v>2.7515957764123401E-2</v>
      </c>
      <c r="F39" s="2">
        <v>3.3992771818802003E-2</v>
      </c>
      <c r="G39" s="2">
        <v>4.0848411684611001E-2</v>
      </c>
      <c r="H39" s="2">
        <v>5.5752606238789498E-2</v>
      </c>
      <c r="I39" s="2">
        <v>6.7792496455169104E-2</v>
      </c>
      <c r="J39" s="2">
        <v>1.2597200622084E-2</v>
      </c>
      <c r="K39" s="2">
        <v>8.8642888366433095E-2</v>
      </c>
      <c r="L39" s="2">
        <v>0.111345039394005</v>
      </c>
      <c r="M39" s="2">
        <v>0.107874538601254</v>
      </c>
      <c r="N39" s="2">
        <v>5.4639366081108497E-2</v>
      </c>
      <c r="O39" s="3">
        <v>0.41360774074642898</v>
      </c>
      <c r="P39" s="3">
        <v>0.78446578774682296</v>
      </c>
    </row>
    <row r="40" spans="1:16" x14ac:dyDescent="0.3">
      <c r="A40" s="8" t="s">
        <v>14</v>
      </c>
      <c r="B40" s="8" t="s">
        <v>76</v>
      </c>
      <c r="C40" s="2">
        <v>3.2674772036474203E-2</v>
      </c>
      <c r="D40" s="2">
        <v>3.4768211920529798E-2</v>
      </c>
      <c r="E40" s="2">
        <v>2.8799999999999999E-2</v>
      </c>
      <c r="F40" s="2">
        <v>3.3869016761707303E-2</v>
      </c>
      <c r="G40" s="2">
        <v>3.0586662209593801E-2</v>
      </c>
      <c r="H40" s="2">
        <v>3.17872202400259E-2</v>
      </c>
      <c r="I40" s="2">
        <v>2.3105941527821399E-2</v>
      </c>
      <c r="J40" s="2">
        <v>-2.8114917806114598E-2</v>
      </c>
      <c r="K40" s="2">
        <v>4.07840657603541E-2</v>
      </c>
      <c r="L40" s="2">
        <v>5.4829890643985399E-2</v>
      </c>
      <c r="M40" s="2">
        <v>1.22390208783297E-2</v>
      </c>
      <c r="N40" s="2">
        <v>5.3627311522048401E-2</v>
      </c>
      <c r="O40" s="3">
        <v>0.17088207398039801</v>
      </c>
      <c r="P40" s="3">
        <v>0.31680000000000003</v>
      </c>
    </row>
    <row r="41" spans="1:16" x14ac:dyDescent="0.3">
      <c r="A41" s="8" t="s">
        <v>14</v>
      </c>
      <c r="B41" s="8" t="s">
        <v>77</v>
      </c>
      <c r="C41" s="2">
        <v>-1.8953068592057799E-2</v>
      </c>
      <c r="D41" s="2">
        <v>-4.8758049678012901E-2</v>
      </c>
      <c r="E41" s="2">
        <v>-5.8027079303675103E-3</v>
      </c>
      <c r="F41" s="2">
        <v>4.4747081712062299E-2</v>
      </c>
      <c r="G41" s="2">
        <v>3.0726256983240201E-2</v>
      </c>
      <c r="H41" s="2">
        <v>4.8780487804878099E-2</v>
      </c>
      <c r="I41" s="2">
        <v>8.3548664944013806E-2</v>
      </c>
      <c r="J41" s="2">
        <v>3.9745627980922096E-3</v>
      </c>
      <c r="K41" s="2">
        <v>7.5217735550277096E-2</v>
      </c>
      <c r="L41" s="2">
        <v>0.102356406480118</v>
      </c>
      <c r="M41" s="2">
        <v>9.0848363393453604E-2</v>
      </c>
      <c r="N41" s="2">
        <v>9.0018371096142094E-2</v>
      </c>
      <c r="O41" s="3">
        <v>0.40934283452098202</v>
      </c>
      <c r="P41" s="3">
        <v>0.72147001934235999</v>
      </c>
    </row>
    <row r="42" spans="1:16" x14ac:dyDescent="0.3">
      <c r="A42" s="8" t="s">
        <v>15</v>
      </c>
      <c r="B42" s="8" t="s">
        <v>76</v>
      </c>
      <c r="C42" s="2">
        <v>2.1866230121609001E-2</v>
      </c>
      <c r="D42" s="2">
        <v>1.7050005721478401E-2</v>
      </c>
      <c r="E42" s="2">
        <v>1.8114311431143101E-2</v>
      </c>
      <c r="F42" s="2">
        <v>2.6356503481047601E-2</v>
      </c>
      <c r="G42" s="2">
        <v>2.2072678331090199E-2</v>
      </c>
      <c r="H42" s="2">
        <v>1.7171451145641298E-2</v>
      </c>
      <c r="I42" s="2">
        <v>1.9885039614727401E-2</v>
      </c>
      <c r="J42" s="2">
        <v>-3.0261487687230301E-2</v>
      </c>
      <c r="K42" s="2">
        <v>3.2357715063615899E-2</v>
      </c>
      <c r="L42" s="2">
        <v>4.6812395394836899E-2</v>
      </c>
      <c r="M42" s="2">
        <v>8.1395348837209301E-3</v>
      </c>
      <c r="N42" s="2">
        <v>3.9071510957324099E-2</v>
      </c>
      <c r="O42" s="3">
        <v>0.13204879836640701</v>
      </c>
      <c r="P42" s="3">
        <v>0.21630288028802899</v>
      </c>
    </row>
    <row r="43" spans="1:16" x14ac:dyDescent="0.3">
      <c r="A43" s="8" t="s">
        <v>15</v>
      </c>
      <c r="B43" s="8" t="s">
        <v>77</v>
      </c>
      <c r="C43" s="2">
        <v>3.5815002820079003E-2</v>
      </c>
      <c r="D43" s="2">
        <v>1.08902804247209E-2</v>
      </c>
      <c r="E43" s="2">
        <v>1.0772959870724501E-3</v>
      </c>
      <c r="F43" s="2">
        <v>1.85633575464084E-2</v>
      </c>
      <c r="G43" s="2">
        <v>-6.6032752245113596E-3</v>
      </c>
      <c r="H43" s="2">
        <v>1.48896570061154E-2</v>
      </c>
      <c r="I43" s="2">
        <v>5.4493057374901802E-2</v>
      </c>
      <c r="J43" s="2">
        <v>-2.2360248447204998E-3</v>
      </c>
      <c r="K43" s="2">
        <v>7.8436254980079695E-2</v>
      </c>
      <c r="L43" s="2">
        <v>0.134841837912722</v>
      </c>
      <c r="M43" s="2">
        <v>5.2899287894201397E-2</v>
      </c>
      <c r="N43" s="2">
        <v>5.1207729468599E-2</v>
      </c>
      <c r="O43" s="3">
        <v>0.35458167330677298</v>
      </c>
      <c r="P43" s="3">
        <v>0.46512254241853002</v>
      </c>
    </row>
    <row r="44" spans="1:16" x14ac:dyDescent="0.3">
      <c r="A44" s="8" t="s">
        <v>16</v>
      </c>
      <c r="B44" s="8" t="s">
        <v>76</v>
      </c>
      <c r="C44" s="2">
        <v>2.3413341186865E-2</v>
      </c>
      <c r="D44" s="2">
        <v>1.7553956834532401E-2</v>
      </c>
      <c r="E44" s="2">
        <v>1.2584841628959301E-2</v>
      </c>
      <c r="F44" s="2">
        <v>2.5136154168412202E-2</v>
      </c>
      <c r="G44" s="2">
        <v>2.6835580983517199E-2</v>
      </c>
      <c r="H44" s="2">
        <v>2.4807641284160301E-2</v>
      </c>
      <c r="I44" s="2">
        <v>2.4207119741100298E-2</v>
      </c>
      <c r="J44" s="2">
        <v>-2.81850353892821E-2</v>
      </c>
      <c r="K44" s="2">
        <v>4.7470412277279203E-2</v>
      </c>
      <c r="L44" s="2">
        <v>6.6923267941395595E-2</v>
      </c>
      <c r="M44" s="2">
        <v>2.9908064703828698E-2</v>
      </c>
      <c r="N44" s="2">
        <v>2.77966101694915E-2</v>
      </c>
      <c r="O44" s="3">
        <v>0.182988685134608</v>
      </c>
      <c r="P44" s="3">
        <v>0.28619909502262397</v>
      </c>
    </row>
    <row r="45" spans="1:16" x14ac:dyDescent="0.3">
      <c r="A45" s="8" t="s">
        <v>16</v>
      </c>
      <c r="B45" s="8" t="s">
        <v>77</v>
      </c>
      <c r="C45" s="2">
        <v>-7.53404810199942E-3</v>
      </c>
      <c r="D45" s="2">
        <v>-1.51824817518248E-2</v>
      </c>
      <c r="E45" s="2">
        <v>8.0047435517343595E-3</v>
      </c>
      <c r="F45" s="2">
        <v>9.4117647058823504E-3</v>
      </c>
      <c r="G45" s="2">
        <v>2.2435897435897401E-2</v>
      </c>
      <c r="H45" s="2">
        <v>3.0493017953832999E-2</v>
      </c>
      <c r="I45" s="2">
        <v>5.5586283185840697E-2</v>
      </c>
      <c r="J45" s="2">
        <v>1.75530521351847E-2</v>
      </c>
      <c r="K45" s="2">
        <v>0.103244078269825</v>
      </c>
      <c r="L45" s="2">
        <v>0.110618436406068</v>
      </c>
      <c r="M45" s="2">
        <v>0.10947678083631</v>
      </c>
      <c r="N45" s="2">
        <v>3.8825757575757597E-2</v>
      </c>
      <c r="O45" s="3">
        <v>0.41220391349124602</v>
      </c>
      <c r="P45" s="3">
        <v>0.62614882893566604</v>
      </c>
    </row>
    <row r="46" spans="1:16" x14ac:dyDescent="0.3">
      <c r="A46" s="8" t="s">
        <v>17</v>
      </c>
      <c r="B46" s="8" t="s">
        <v>76</v>
      </c>
      <c r="C46" s="2">
        <v>6.7302985805188495E-2</v>
      </c>
      <c r="D46" s="2">
        <v>8.5301536344875001E-2</v>
      </c>
      <c r="E46" s="2">
        <v>5.1341643777730803E-2</v>
      </c>
      <c r="F46" s="2">
        <v>4.1197749196141498E-2</v>
      </c>
      <c r="G46" s="2">
        <v>3.8409573441420597E-2</v>
      </c>
      <c r="H46" s="2">
        <v>2.5464684014869898E-2</v>
      </c>
      <c r="I46" s="2">
        <v>4.0964292187783198E-2</v>
      </c>
      <c r="J46" s="2">
        <v>2.2288002786000301E-2</v>
      </c>
      <c r="K46" s="2">
        <v>1.8565832055867801E-2</v>
      </c>
      <c r="L46" s="2">
        <v>-5.0167224080267603E-3</v>
      </c>
      <c r="M46" s="2">
        <v>-2.9243697478991599E-2</v>
      </c>
      <c r="N46" s="2">
        <v>8.4833795013850397E-2</v>
      </c>
      <c r="O46" s="3">
        <v>6.7279850110713704E-2</v>
      </c>
      <c r="P46" s="3">
        <v>0.32389604901753599</v>
      </c>
    </row>
    <row r="47" spans="1:16" x14ac:dyDescent="0.3">
      <c r="A47" s="8" t="s">
        <v>17</v>
      </c>
      <c r="B47" s="8" t="s">
        <v>77</v>
      </c>
      <c r="C47" s="2">
        <v>4.3267086286365698E-2</v>
      </c>
      <c r="D47" s="2">
        <v>8.0617577197149598E-2</v>
      </c>
      <c r="E47" s="2">
        <v>4.1763749065810898E-3</v>
      </c>
      <c r="F47" s="2">
        <v>1.0419402854391E-2</v>
      </c>
      <c r="G47" s="2">
        <v>2.0580589254766E-2</v>
      </c>
      <c r="H47" s="2">
        <v>5.1538951390362998E-2</v>
      </c>
      <c r="I47" s="2">
        <v>0.10400096895312699</v>
      </c>
      <c r="J47" s="2">
        <v>7.6284512707990498E-2</v>
      </c>
      <c r="K47" s="2">
        <v>9.2725357616119095E-2</v>
      </c>
      <c r="L47" s="2">
        <v>7.6492537313432802E-3</v>
      </c>
      <c r="M47" s="2">
        <v>0.12963648707029601</v>
      </c>
      <c r="N47" s="2">
        <v>0.236676045565056</v>
      </c>
      <c r="O47" s="3">
        <v>0.53820801196017798</v>
      </c>
      <c r="P47" s="3">
        <v>0.99019650942981496</v>
      </c>
    </row>
    <row r="48" spans="1:16" x14ac:dyDescent="0.3">
      <c r="A48" s="11" t="s">
        <v>18</v>
      </c>
      <c r="B48" s="11" t="s">
        <v>18</v>
      </c>
      <c r="C48" s="3">
        <v>2.8140850758856601E-2</v>
      </c>
      <c r="D48" s="3">
        <v>2.89226598063607E-2</v>
      </c>
      <c r="E48" s="3">
        <v>2.4624955084441201E-2</v>
      </c>
      <c r="F48" s="3">
        <v>2.5673340712409599E-2</v>
      </c>
      <c r="G48" s="3">
        <v>2.74276555961179E-2</v>
      </c>
      <c r="H48" s="3">
        <v>3.4668395291116101E-2</v>
      </c>
      <c r="I48" s="3">
        <v>4.3025090710507002E-2</v>
      </c>
      <c r="J48" s="3">
        <v>-3.3149277750474599E-3</v>
      </c>
      <c r="K48" s="3">
        <v>5.6193137321254201E-2</v>
      </c>
      <c r="L48" s="3">
        <v>6.2119533874644098E-2</v>
      </c>
      <c r="M48" s="3">
        <v>6.18419275973121E-2</v>
      </c>
      <c r="N48" s="3">
        <v>6.4257441011669206E-2</v>
      </c>
      <c r="O48" s="3">
        <v>0.26771988513859801</v>
      </c>
      <c r="P48" s="3">
        <v>0.47232078692058899</v>
      </c>
    </row>
    <row r="49" spans="1:2" x14ac:dyDescent="0.3">
      <c r="A49" s="15"/>
      <c r="B49" s="15"/>
    </row>
    <row r="50" spans="1:2" x14ac:dyDescent="0.3">
      <c r="A50" s="13" t="s">
        <v>42</v>
      </c>
      <c r="B50" s="15"/>
    </row>
    <row r="51" spans="1:2" x14ac:dyDescent="0.3">
      <c r="A51" s="14" t="s">
        <v>43</v>
      </c>
      <c r="B51" s="15"/>
    </row>
    <row r="52" spans="1:2" x14ac:dyDescent="0.3">
      <c r="A52" s="14" t="s">
        <v>44</v>
      </c>
      <c r="B52" s="15"/>
    </row>
    <row r="53" spans="1:2" x14ac:dyDescent="0.3">
      <c r="A53" s="14" t="s">
        <v>45</v>
      </c>
      <c r="B53" s="15"/>
    </row>
    <row r="54" spans="1:2" x14ac:dyDescent="0.3">
      <c r="A54" s="14" t="s">
        <v>46</v>
      </c>
      <c r="B54" s="15"/>
    </row>
    <row r="55" spans="1:2" x14ac:dyDescent="0.3">
      <c r="A55" s="14" t="s">
        <v>47</v>
      </c>
      <c r="B55" s="15"/>
    </row>
    <row r="56" spans="1:2" x14ac:dyDescent="0.3">
      <c r="A56" s="14" t="s">
        <v>80</v>
      </c>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22:O22"/>
    <mergeCell ref="C36:N3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211</v>
      </c>
      <c r="B1" s="15"/>
    </row>
    <row r="2" spans="1:15" ht="15.6" x14ac:dyDescent="0.3">
      <c r="A2" s="12" t="s">
        <v>34</v>
      </c>
      <c r="B2" s="15"/>
    </row>
    <row r="3" spans="1:15" ht="15.6" x14ac:dyDescent="0.3">
      <c r="A3" s="12" t="s">
        <v>206</v>
      </c>
      <c r="B3" s="15"/>
    </row>
    <row r="4" spans="1:15" ht="15.6" x14ac:dyDescent="0.3">
      <c r="A4" s="12" t="s">
        <v>87</v>
      </c>
      <c r="B4" s="15"/>
    </row>
    <row r="5" spans="1:15" x14ac:dyDescent="0.3">
      <c r="A5" s="15"/>
      <c r="B5" s="15"/>
    </row>
    <row r="6" spans="1:15" x14ac:dyDescent="0.3">
      <c r="A6" s="16" t="str">
        <f>HYPERLINK("#'Table of contents'!A70",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81</v>
      </c>
      <c r="C9" s="1">
        <v>5696</v>
      </c>
      <c r="D9" s="1">
        <v>5931</v>
      </c>
      <c r="E9" s="1">
        <v>6174</v>
      </c>
      <c r="F9" s="1">
        <v>6274</v>
      </c>
      <c r="G9" s="1">
        <v>6533</v>
      </c>
      <c r="H9" s="1">
        <v>6745</v>
      </c>
      <c r="I9" s="1">
        <v>7174</v>
      </c>
      <c r="J9" s="1">
        <v>7556</v>
      </c>
      <c r="K9" s="1">
        <v>7900</v>
      </c>
      <c r="L9" s="1">
        <v>8603</v>
      </c>
      <c r="M9" s="1">
        <v>9674</v>
      </c>
      <c r="N9" s="1">
        <v>10603</v>
      </c>
      <c r="O9" s="1">
        <v>11706</v>
      </c>
    </row>
    <row r="10" spans="1:15" x14ac:dyDescent="0.3">
      <c r="A10" s="7" t="s">
        <v>198</v>
      </c>
      <c r="B10" s="7" t="s">
        <v>82</v>
      </c>
      <c r="C10" s="1">
        <v>960</v>
      </c>
      <c r="D10" s="1">
        <v>975</v>
      </c>
      <c r="E10" s="1">
        <v>1027</v>
      </c>
      <c r="F10" s="1">
        <v>1057</v>
      </c>
      <c r="G10" s="1">
        <v>1118</v>
      </c>
      <c r="H10" s="1">
        <v>1172</v>
      </c>
      <c r="I10" s="1">
        <v>1304</v>
      </c>
      <c r="J10" s="1">
        <v>1395</v>
      </c>
      <c r="K10" s="1">
        <v>1508</v>
      </c>
      <c r="L10" s="1">
        <v>1696</v>
      </c>
      <c r="M10" s="1">
        <v>2011</v>
      </c>
      <c r="N10" s="1">
        <v>2254</v>
      </c>
      <c r="O10" s="1">
        <v>2663</v>
      </c>
    </row>
    <row r="11" spans="1:15" x14ac:dyDescent="0.3">
      <c r="A11" s="7" t="s">
        <v>198</v>
      </c>
      <c r="B11" s="7" t="s">
        <v>83</v>
      </c>
      <c r="C11" s="1">
        <v>381</v>
      </c>
      <c r="D11" s="1">
        <v>418</v>
      </c>
      <c r="E11" s="1">
        <v>435</v>
      </c>
      <c r="F11" s="1">
        <v>471</v>
      </c>
      <c r="G11" s="1">
        <v>473</v>
      </c>
      <c r="H11" s="1">
        <v>500</v>
      </c>
      <c r="I11" s="1">
        <v>524</v>
      </c>
      <c r="J11" s="1">
        <v>560</v>
      </c>
      <c r="K11" s="1">
        <v>586</v>
      </c>
      <c r="L11" s="1">
        <v>632</v>
      </c>
      <c r="M11" s="1">
        <v>689</v>
      </c>
      <c r="N11" s="1">
        <v>738</v>
      </c>
      <c r="O11" s="1">
        <v>810</v>
      </c>
    </row>
    <row r="12" spans="1:15" x14ac:dyDescent="0.3">
      <c r="A12" s="7" t="s">
        <v>198</v>
      </c>
      <c r="B12" s="7" t="s">
        <v>84</v>
      </c>
      <c r="C12" s="1">
        <v>9425</v>
      </c>
      <c r="D12" s="1">
        <v>9724</v>
      </c>
      <c r="E12" s="1">
        <v>9872</v>
      </c>
      <c r="F12" s="1">
        <v>9834</v>
      </c>
      <c r="G12" s="1">
        <v>10034</v>
      </c>
      <c r="H12" s="1">
        <v>10015</v>
      </c>
      <c r="I12" s="1">
        <v>10095</v>
      </c>
      <c r="J12" s="1">
        <v>10071</v>
      </c>
      <c r="K12" s="1">
        <v>9636</v>
      </c>
      <c r="L12" s="1">
        <v>9974</v>
      </c>
      <c r="M12" s="1">
        <v>10404</v>
      </c>
      <c r="N12" s="1">
        <v>10493</v>
      </c>
      <c r="O12" s="1">
        <v>11057</v>
      </c>
    </row>
    <row r="13" spans="1:15" x14ac:dyDescent="0.3">
      <c r="A13" s="7" t="s">
        <v>198</v>
      </c>
      <c r="B13" s="7" t="s">
        <v>17</v>
      </c>
      <c r="C13" s="1">
        <v>629</v>
      </c>
      <c r="D13" s="1">
        <v>667</v>
      </c>
      <c r="E13" s="1">
        <v>685</v>
      </c>
      <c r="F13" s="1">
        <v>745</v>
      </c>
      <c r="G13" s="1">
        <v>798</v>
      </c>
      <c r="H13" s="1">
        <v>848</v>
      </c>
      <c r="I13" s="1">
        <v>970</v>
      </c>
      <c r="J13" s="1">
        <v>1072</v>
      </c>
      <c r="K13" s="1">
        <v>1183</v>
      </c>
      <c r="L13" s="1">
        <v>1301</v>
      </c>
      <c r="M13" s="1">
        <v>1447</v>
      </c>
      <c r="N13" s="1">
        <v>1680</v>
      </c>
      <c r="O13" s="1">
        <v>1858</v>
      </c>
    </row>
    <row r="14" spans="1:15" x14ac:dyDescent="0.3">
      <c r="A14" s="7" t="s">
        <v>198</v>
      </c>
      <c r="B14" s="7" t="s">
        <v>85</v>
      </c>
      <c r="C14" s="1">
        <v>1905</v>
      </c>
      <c r="D14" s="1">
        <v>1898</v>
      </c>
      <c r="E14" s="1">
        <v>1838</v>
      </c>
      <c r="F14" s="1">
        <v>1725</v>
      </c>
      <c r="G14" s="1">
        <v>1736</v>
      </c>
      <c r="H14" s="1">
        <v>1707</v>
      </c>
      <c r="I14" s="1">
        <v>1659</v>
      </c>
      <c r="J14" s="1">
        <v>1652</v>
      </c>
      <c r="K14" s="1">
        <v>1527</v>
      </c>
      <c r="L14" s="1">
        <v>1575</v>
      </c>
      <c r="M14" s="1">
        <v>1547</v>
      </c>
      <c r="N14" s="1">
        <v>1480</v>
      </c>
      <c r="O14" s="1">
        <v>1520</v>
      </c>
    </row>
    <row r="15" spans="1:15" x14ac:dyDescent="0.3">
      <c r="A15" s="7" t="s">
        <v>199</v>
      </c>
      <c r="B15" s="7" t="s">
        <v>81</v>
      </c>
      <c r="C15" s="1">
        <v>12207</v>
      </c>
      <c r="D15" s="1">
        <v>12642</v>
      </c>
      <c r="E15" s="1">
        <v>12925</v>
      </c>
      <c r="F15" s="1">
        <v>13484</v>
      </c>
      <c r="G15" s="1">
        <v>14019</v>
      </c>
      <c r="H15" s="1">
        <v>14638</v>
      </c>
      <c r="I15" s="1">
        <v>15410</v>
      </c>
      <c r="J15" s="1">
        <v>16271</v>
      </c>
      <c r="K15" s="1">
        <v>16499</v>
      </c>
      <c r="L15" s="1">
        <v>17580</v>
      </c>
      <c r="M15" s="1">
        <v>19339</v>
      </c>
      <c r="N15" s="1">
        <v>20946</v>
      </c>
      <c r="O15" s="1">
        <v>22049</v>
      </c>
    </row>
    <row r="16" spans="1:15" x14ac:dyDescent="0.3">
      <c r="A16" s="7" t="s">
        <v>199</v>
      </c>
      <c r="B16" s="7" t="s">
        <v>82</v>
      </c>
      <c r="C16" s="1">
        <v>2040</v>
      </c>
      <c r="D16" s="1">
        <v>2140</v>
      </c>
      <c r="E16" s="1">
        <v>2198</v>
      </c>
      <c r="F16" s="1">
        <v>2252</v>
      </c>
      <c r="G16" s="1">
        <v>2360</v>
      </c>
      <c r="H16" s="1">
        <v>2509</v>
      </c>
      <c r="I16" s="1">
        <v>2669</v>
      </c>
      <c r="J16" s="1">
        <v>2790</v>
      </c>
      <c r="K16" s="1">
        <v>2722</v>
      </c>
      <c r="L16" s="1">
        <v>2947</v>
      </c>
      <c r="M16" s="1">
        <v>3286</v>
      </c>
      <c r="N16" s="1">
        <v>3573</v>
      </c>
      <c r="O16" s="1">
        <v>3931</v>
      </c>
    </row>
    <row r="17" spans="1:15" x14ac:dyDescent="0.3">
      <c r="A17" s="7" t="s">
        <v>199</v>
      </c>
      <c r="B17" s="7" t="s">
        <v>83</v>
      </c>
      <c r="C17" s="1">
        <v>1045</v>
      </c>
      <c r="D17" s="1">
        <v>1121</v>
      </c>
      <c r="E17" s="1">
        <v>1225</v>
      </c>
      <c r="F17" s="1">
        <v>1299</v>
      </c>
      <c r="G17" s="1">
        <v>1388</v>
      </c>
      <c r="H17" s="1">
        <v>1468</v>
      </c>
      <c r="I17" s="1">
        <v>1599</v>
      </c>
      <c r="J17" s="1">
        <v>1685</v>
      </c>
      <c r="K17" s="1">
        <v>1714</v>
      </c>
      <c r="L17" s="1">
        <v>1844</v>
      </c>
      <c r="M17" s="1">
        <v>2032</v>
      </c>
      <c r="N17" s="1">
        <v>2162</v>
      </c>
      <c r="O17" s="1">
        <v>2199</v>
      </c>
    </row>
    <row r="18" spans="1:15" x14ac:dyDescent="0.3">
      <c r="A18" s="7" t="s">
        <v>199</v>
      </c>
      <c r="B18" s="7" t="s">
        <v>84</v>
      </c>
      <c r="C18" s="1">
        <v>19876</v>
      </c>
      <c r="D18" s="1">
        <v>21002</v>
      </c>
      <c r="E18" s="1">
        <v>21937</v>
      </c>
      <c r="F18" s="1">
        <v>22830</v>
      </c>
      <c r="G18" s="1">
        <v>23514</v>
      </c>
      <c r="H18" s="1">
        <v>23949</v>
      </c>
      <c r="I18" s="1">
        <v>24522</v>
      </c>
      <c r="J18" s="1">
        <v>24832</v>
      </c>
      <c r="K18" s="1">
        <v>24185</v>
      </c>
      <c r="L18" s="1">
        <v>24460</v>
      </c>
      <c r="M18" s="1">
        <v>25333</v>
      </c>
      <c r="N18" s="1">
        <v>26076</v>
      </c>
      <c r="O18" s="1">
        <v>25712</v>
      </c>
    </row>
    <row r="19" spans="1:15" x14ac:dyDescent="0.3">
      <c r="A19" s="7" t="s">
        <v>199</v>
      </c>
      <c r="B19" s="7" t="s">
        <v>17</v>
      </c>
      <c r="C19" s="1">
        <v>1611</v>
      </c>
      <c r="D19" s="1">
        <v>1661</v>
      </c>
      <c r="E19" s="1">
        <v>1777</v>
      </c>
      <c r="F19" s="1">
        <v>1855</v>
      </c>
      <c r="G19" s="1">
        <v>1987</v>
      </c>
      <c r="H19" s="1">
        <v>2135</v>
      </c>
      <c r="I19" s="1">
        <v>2287</v>
      </c>
      <c r="J19" s="1">
        <v>2507</v>
      </c>
      <c r="K19" s="1">
        <v>2551</v>
      </c>
      <c r="L19" s="1">
        <v>2907</v>
      </c>
      <c r="M19" s="1">
        <v>3384</v>
      </c>
      <c r="N19" s="1">
        <v>3800</v>
      </c>
      <c r="O19" s="1">
        <v>4045</v>
      </c>
    </row>
    <row r="20" spans="1:15" x14ac:dyDescent="0.3">
      <c r="A20" s="7" t="s">
        <v>199</v>
      </c>
      <c r="B20" s="7" t="s">
        <v>85</v>
      </c>
      <c r="C20" s="1">
        <v>4470</v>
      </c>
      <c r="D20" s="1">
        <v>4372</v>
      </c>
      <c r="E20" s="1">
        <v>4339</v>
      </c>
      <c r="F20" s="1">
        <v>4223</v>
      </c>
      <c r="G20" s="1">
        <v>4179</v>
      </c>
      <c r="H20" s="1">
        <v>4138</v>
      </c>
      <c r="I20" s="1">
        <v>4147</v>
      </c>
      <c r="J20" s="1">
        <v>4148</v>
      </c>
      <c r="K20" s="1">
        <v>3707</v>
      </c>
      <c r="L20" s="1">
        <v>3793</v>
      </c>
      <c r="M20" s="1">
        <v>3706</v>
      </c>
      <c r="N20" s="1">
        <v>3557</v>
      </c>
      <c r="O20" s="1">
        <v>3548</v>
      </c>
    </row>
    <row r="21" spans="1:15" x14ac:dyDescent="0.3">
      <c r="A21" s="7" t="s">
        <v>200</v>
      </c>
      <c r="B21" s="7" t="s">
        <v>81</v>
      </c>
      <c r="C21" s="1">
        <v>10753</v>
      </c>
      <c r="D21" s="1">
        <v>11202</v>
      </c>
      <c r="E21" s="1">
        <v>11685</v>
      </c>
      <c r="F21" s="1">
        <v>12376</v>
      </c>
      <c r="G21" s="1">
        <v>12717</v>
      </c>
      <c r="H21" s="1">
        <v>13023</v>
      </c>
      <c r="I21" s="1">
        <v>13757</v>
      </c>
      <c r="J21" s="1">
        <v>14772</v>
      </c>
      <c r="K21" s="1">
        <v>15078</v>
      </c>
      <c r="L21" s="1">
        <v>16018</v>
      </c>
      <c r="M21" s="1">
        <v>17414</v>
      </c>
      <c r="N21" s="1">
        <v>19385</v>
      </c>
      <c r="O21" s="1">
        <v>21659</v>
      </c>
    </row>
    <row r="22" spans="1:15" x14ac:dyDescent="0.3">
      <c r="A22" s="7" t="s">
        <v>200</v>
      </c>
      <c r="B22" s="7" t="s">
        <v>82</v>
      </c>
      <c r="C22" s="1">
        <v>1223</v>
      </c>
      <c r="D22" s="1">
        <v>1264</v>
      </c>
      <c r="E22" s="1">
        <v>1363</v>
      </c>
      <c r="F22" s="1">
        <v>1520</v>
      </c>
      <c r="G22" s="1">
        <v>1639</v>
      </c>
      <c r="H22" s="1">
        <v>1785</v>
      </c>
      <c r="I22" s="1">
        <v>2040</v>
      </c>
      <c r="J22" s="1">
        <v>2299</v>
      </c>
      <c r="K22" s="1">
        <v>2474</v>
      </c>
      <c r="L22" s="1">
        <v>2781</v>
      </c>
      <c r="M22" s="1">
        <v>3337</v>
      </c>
      <c r="N22" s="1">
        <v>3838</v>
      </c>
      <c r="O22" s="1">
        <v>4999</v>
      </c>
    </row>
    <row r="23" spans="1:15" x14ac:dyDescent="0.3">
      <c r="A23" s="7" t="s">
        <v>200</v>
      </c>
      <c r="B23" s="7" t="s">
        <v>83</v>
      </c>
      <c r="C23" s="1">
        <v>583</v>
      </c>
      <c r="D23" s="1">
        <v>588</v>
      </c>
      <c r="E23" s="1">
        <v>635</v>
      </c>
      <c r="F23" s="1">
        <v>685</v>
      </c>
      <c r="G23" s="1">
        <v>715</v>
      </c>
      <c r="H23" s="1">
        <v>729</v>
      </c>
      <c r="I23" s="1">
        <v>769</v>
      </c>
      <c r="J23" s="1">
        <v>817</v>
      </c>
      <c r="K23" s="1">
        <v>850</v>
      </c>
      <c r="L23" s="1">
        <v>917</v>
      </c>
      <c r="M23" s="1">
        <v>972</v>
      </c>
      <c r="N23" s="1">
        <v>1044</v>
      </c>
      <c r="O23" s="1">
        <v>1178</v>
      </c>
    </row>
    <row r="24" spans="1:15" x14ac:dyDescent="0.3">
      <c r="A24" s="7" t="s">
        <v>200</v>
      </c>
      <c r="B24" s="7" t="s">
        <v>84</v>
      </c>
      <c r="C24" s="1">
        <v>15276</v>
      </c>
      <c r="D24" s="1">
        <v>15541</v>
      </c>
      <c r="E24" s="1">
        <v>15737</v>
      </c>
      <c r="F24" s="1">
        <v>16120</v>
      </c>
      <c r="G24" s="1">
        <v>16080</v>
      </c>
      <c r="H24" s="1">
        <v>16084</v>
      </c>
      <c r="I24" s="1">
        <v>16226</v>
      </c>
      <c r="J24" s="1">
        <v>16535</v>
      </c>
      <c r="K24" s="1">
        <v>15621</v>
      </c>
      <c r="L24" s="1">
        <v>15707</v>
      </c>
      <c r="M24" s="1">
        <v>15940</v>
      </c>
      <c r="N24" s="1">
        <v>16122</v>
      </c>
      <c r="O24" s="1">
        <v>17008</v>
      </c>
    </row>
    <row r="25" spans="1:15" x14ac:dyDescent="0.3">
      <c r="A25" s="7" t="s">
        <v>200</v>
      </c>
      <c r="B25" s="7" t="s">
        <v>17</v>
      </c>
      <c r="C25" s="1">
        <v>921</v>
      </c>
      <c r="D25" s="1">
        <v>993</v>
      </c>
      <c r="E25" s="1">
        <v>1094</v>
      </c>
      <c r="F25" s="1">
        <v>1164</v>
      </c>
      <c r="G25" s="1">
        <v>1242</v>
      </c>
      <c r="H25" s="1">
        <v>1340</v>
      </c>
      <c r="I25" s="1">
        <v>1503</v>
      </c>
      <c r="J25" s="1">
        <v>1706</v>
      </c>
      <c r="K25" s="1">
        <v>1909</v>
      </c>
      <c r="L25" s="1">
        <v>2114</v>
      </c>
      <c r="M25" s="1">
        <v>2471</v>
      </c>
      <c r="N25" s="1">
        <v>2849</v>
      </c>
      <c r="O25" s="1">
        <v>3284</v>
      </c>
    </row>
    <row r="26" spans="1:15" x14ac:dyDescent="0.3">
      <c r="A26" s="7" t="s">
        <v>200</v>
      </c>
      <c r="B26" s="7" t="s">
        <v>85</v>
      </c>
      <c r="C26" s="1">
        <v>2886</v>
      </c>
      <c r="D26" s="1">
        <v>2834</v>
      </c>
      <c r="E26" s="1">
        <v>2783</v>
      </c>
      <c r="F26" s="1">
        <v>2815</v>
      </c>
      <c r="G26" s="1">
        <v>2759</v>
      </c>
      <c r="H26" s="1">
        <v>2700</v>
      </c>
      <c r="I26" s="1">
        <v>2693</v>
      </c>
      <c r="J26" s="1">
        <v>2758</v>
      </c>
      <c r="K26" s="1">
        <v>2576</v>
      </c>
      <c r="L26" s="1">
        <v>2649</v>
      </c>
      <c r="M26" s="1">
        <v>2485</v>
      </c>
      <c r="N26" s="1">
        <v>2357</v>
      </c>
      <c r="O26" s="1">
        <v>2436</v>
      </c>
    </row>
    <row r="27" spans="1:15" x14ac:dyDescent="0.3">
      <c r="A27" s="7" t="s">
        <v>201</v>
      </c>
      <c r="B27" s="7" t="s">
        <v>81</v>
      </c>
      <c r="C27" s="1">
        <v>7020</v>
      </c>
      <c r="D27" s="1">
        <v>7058</v>
      </c>
      <c r="E27" s="1">
        <v>7275</v>
      </c>
      <c r="F27" s="1">
        <v>7645</v>
      </c>
      <c r="G27" s="1">
        <v>8177</v>
      </c>
      <c r="H27" s="1">
        <v>8867</v>
      </c>
      <c r="I27" s="1">
        <v>9382</v>
      </c>
      <c r="J27" s="1">
        <v>9996</v>
      </c>
      <c r="K27" s="1">
        <v>10109</v>
      </c>
      <c r="L27" s="1">
        <v>11126</v>
      </c>
      <c r="M27" s="1">
        <v>12684</v>
      </c>
      <c r="N27" s="1">
        <v>14074</v>
      </c>
      <c r="O27" s="1">
        <v>13482</v>
      </c>
    </row>
    <row r="28" spans="1:15" x14ac:dyDescent="0.3">
      <c r="A28" s="7" t="s">
        <v>201</v>
      </c>
      <c r="B28" s="7" t="s">
        <v>82</v>
      </c>
      <c r="C28" s="1">
        <v>829</v>
      </c>
      <c r="D28" s="1">
        <v>862</v>
      </c>
      <c r="E28" s="1">
        <v>891</v>
      </c>
      <c r="F28" s="1">
        <v>937</v>
      </c>
      <c r="G28" s="1">
        <v>1050</v>
      </c>
      <c r="H28" s="1">
        <v>1253</v>
      </c>
      <c r="I28" s="1">
        <v>1470</v>
      </c>
      <c r="J28" s="1">
        <v>1765</v>
      </c>
      <c r="K28" s="1">
        <v>1991</v>
      </c>
      <c r="L28" s="1">
        <v>2408</v>
      </c>
      <c r="M28" s="1">
        <v>2870</v>
      </c>
      <c r="N28" s="1">
        <v>3379</v>
      </c>
      <c r="O28" s="1">
        <v>2877</v>
      </c>
    </row>
    <row r="29" spans="1:15" x14ac:dyDescent="0.3">
      <c r="A29" s="7" t="s">
        <v>201</v>
      </c>
      <c r="B29" s="7" t="s">
        <v>83</v>
      </c>
      <c r="C29" s="1">
        <v>545</v>
      </c>
      <c r="D29" s="1">
        <v>581</v>
      </c>
      <c r="E29" s="1">
        <v>609</v>
      </c>
      <c r="F29" s="1">
        <v>650</v>
      </c>
      <c r="G29" s="1">
        <v>686</v>
      </c>
      <c r="H29" s="1">
        <v>763</v>
      </c>
      <c r="I29" s="1">
        <v>810</v>
      </c>
      <c r="J29" s="1">
        <v>862</v>
      </c>
      <c r="K29" s="1">
        <v>922</v>
      </c>
      <c r="L29" s="1">
        <v>978</v>
      </c>
      <c r="M29" s="1">
        <v>1054</v>
      </c>
      <c r="N29" s="1">
        <v>1138</v>
      </c>
      <c r="O29" s="1">
        <v>1136</v>
      </c>
    </row>
    <row r="30" spans="1:15" x14ac:dyDescent="0.3">
      <c r="A30" s="7" t="s">
        <v>201</v>
      </c>
      <c r="B30" s="7" t="s">
        <v>84</v>
      </c>
      <c r="C30" s="1">
        <v>12627</v>
      </c>
      <c r="D30" s="1">
        <v>12854</v>
      </c>
      <c r="E30" s="1">
        <v>13287</v>
      </c>
      <c r="F30" s="1">
        <v>13765</v>
      </c>
      <c r="G30" s="1">
        <v>14281</v>
      </c>
      <c r="H30" s="1">
        <v>14936</v>
      </c>
      <c r="I30" s="1">
        <v>15335</v>
      </c>
      <c r="J30" s="1">
        <v>15641</v>
      </c>
      <c r="K30" s="1">
        <v>15037</v>
      </c>
      <c r="L30" s="1">
        <v>15418</v>
      </c>
      <c r="M30" s="1">
        <v>16075</v>
      </c>
      <c r="N30" s="1">
        <v>16597</v>
      </c>
      <c r="O30" s="1">
        <v>16171</v>
      </c>
    </row>
    <row r="31" spans="1:15" x14ac:dyDescent="0.3">
      <c r="A31" s="7" t="s">
        <v>201</v>
      </c>
      <c r="B31" s="7" t="s">
        <v>17</v>
      </c>
      <c r="C31" s="1">
        <v>792</v>
      </c>
      <c r="D31" s="1">
        <v>806</v>
      </c>
      <c r="E31" s="1">
        <v>872</v>
      </c>
      <c r="F31" s="1">
        <v>956</v>
      </c>
      <c r="G31" s="1">
        <v>1040</v>
      </c>
      <c r="H31" s="1">
        <v>1155</v>
      </c>
      <c r="I31" s="1">
        <v>1301</v>
      </c>
      <c r="J31" s="1">
        <v>1496</v>
      </c>
      <c r="K31" s="1">
        <v>1631</v>
      </c>
      <c r="L31" s="1">
        <v>1995</v>
      </c>
      <c r="M31" s="1">
        <v>2322</v>
      </c>
      <c r="N31" s="1">
        <v>2679</v>
      </c>
      <c r="O31" s="1">
        <v>2695</v>
      </c>
    </row>
    <row r="32" spans="1:15" x14ac:dyDescent="0.3">
      <c r="A32" s="7" t="s">
        <v>201</v>
      </c>
      <c r="B32" s="7" t="s">
        <v>85</v>
      </c>
      <c r="C32" s="1">
        <v>2234</v>
      </c>
      <c r="D32" s="1">
        <v>2169</v>
      </c>
      <c r="E32" s="1">
        <v>2126</v>
      </c>
      <c r="F32" s="1">
        <v>2104</v>
      </c>
      <c r="G32" s="1">
        <v>2076</v>
      </c>
      <c r="H32" s="1">
        <v>2106</v>
      </c>
      <c r="I32" s="1">
        <v>2101</v>
      </c>
      <c r="J32" s="1">
        <v>2108</v>
      </c>
      <c r="K32" s="1">
        <v>1953</v>
      </c>
      <c r="L32" s="1">
        <v>2083</v>
      </c>
      <c r="M32" s="1">
        <v>2000</v>
      </c>
      <c r="N32" s="1">
        <v>1944</v>
      </c>
      <c r="O32" s="1">
        <v>1842</v>
      </c>
    </row>
    <row r="33" spans="1:15" x14ac:dyDescent="0.3">
      <c r="A33" s="7" t="s">
        <v>202</v>
      </c>
      <c r="B33" s="7" t="s">
        <v>81</v>
      </c>
      <c r="C33" s="1">
        <v>6329</v>
      </c>
      <c r="D33" s="1">
        <v>6471</v>
      </c>
      <c r="E33" s="1">
        <v>6652</v>
      </c>
      <c r="F33" s="1">
        <v>6798</v>
      </c>
      <c r="G33" s="1">
        <v>7140</v>
      </c>
      <c r="H33" s="1">
        <v>7542</v>
      </c>
      <c r="I33" s="1">
        <v>7899</v>
      </c>
      <c r="J33" s="1">
        <v>8382</v>
      </c>
      <c r="K33" s="1">
        <v>8845</v>
      </c>
      <c r="L33" s="1">
        <v>9586</v>
      </c>
      <c r="M33" s="1">
        <v>10653</v>
      </c>
      <c r="N33" s="1">
        <v>11897</v>
      </c>
      <c r="O33" s="1">
        <v>13295</v>
      </c>
    </row>
    <row r="34" spans="1:15" x14ac:dyDescent="0.3">
      <c r="A34" s="7" t="s">
        <v>202</v>
      </c>
      <c r="B34" s="7" t="s">
        <v>82</v>
      </c>
      <c r="C34" s="1">
        <v>951</v>
      </c>
      <c r="D34" s="1">
        <v>973</v>
      </c>
      <c r="E34" s="1">
        <v>999</v>
      </c>
      <c r="F34" s="1">
        <v>1090</v>
      </c>
      <c r="G34" s="1">
        <v>1156</v>
      </c>
      <c r="H34" s="1">
        <v>1252</v>
      </c>
      <c r="I34" s="1">
        <v>1426</v>
      </c>
      <c r="J34" s="1">
        <v>1618</v>
      </c>
      <c r="K34" s="1">
        <v>1719</v>
      </c>
      <c r="L34" s="1">
        <v>1889</v>
      </c>
      <c r="M34" s="1">
        <v>2160</v>
      </c>
      <c r="N34" s="1">
        <v>2462</v>
      </c>
      <c r="O34" s="1">
        <v>2666</v>
      </c>
    </row>
    <row r="35" spans="1:15" x14ac:dyDescent="0.3">
      <c r="A35" s="7" t="s">
        <v>202</v>
      </c>
      <c r="B35" s="7" t="s">
        <v>83</v>
      </c>
      <c r="C35" s="1">
        <v>583</v>
      </c>
      <c r="D35" s="1">
        <v>623</v>
      </c>
      <c r="E35" s="1">
        <v>652</v>
      </c>
      <c r="F35" s="1">
        <v>680</v>
      </c>
      <c r="G35" s="1">
        <v>731</v>
      </c>
      <c r="H35" s="1">
        <v>761</v>
      </c>
      <c r="I35" s="1">
        <v>788</v>
      </c>
      <c r="J35" s="1">
        <v>846</v>
      </c>
      <c r="K35" s="1">
        <v>875</v>
      </c>
      <c r="L35" s="1">
        <v>933</v>
      </c>
      <c r="M35" s="1">
        <v>1049</v>
      </c>
      <c r="N35" s="1">
        <v>1137</v>
      </c>
      <c r="O35" s="1">
        <v>1229</v>
      </c>
    </row>
    <row r="36" spans="1:15" x14ac:dyDescent="0.3">
      <c r="A36" s="7" t="s">
        <v>202</v>
      </c>
      <c r="B36" s="7" t="s">
        <v>84</v>
      </c>
      <c r="C36" s="1">
        <v>17055</v>
      </c>
      <c r="D36" s="1">
        <v>17469</v>
      </c>
      <c r="E36" s="1">
        <v>17985</v>
      </c>
      <c r="F36" s="1">
        <v>18236</v>
      </c>
      <c r="G36" s="1">
        <v>18572</v>
      </c>
      <c r="H36" s="1">
        <v>18810</v>
      </c>
      <c r="I36" s="1">
        <v>19011</v>
      </c>
      <c r="J36" s="1">
        <v>19224</v>
      </c>
      <c r="K36" s="1">
        <v>18540</v>
      </c>
      <c r="L36" s="1">
        <v>18797</v>
      </c>
      <c r="M36" s="1">
        <v>19580</v>
      </c>
      <c r="N36" s="1">
        <v>20018</v>
      </c>
      <c r="O36" s="1">
        <v>21005</v>
      </c>
    </row>
    <row r="37" spans="1:15" x14ac:dyDescent="0.3">
      <c r="A37" s="7" t="s">
        <v>202</v>
      </c>
      <c r="B37" s="7" t="s">
        <v>17</v>
      </c>
      <c r="C37" s="1">
        <v>778</v>
      </c>
      <c r="D37" s="1">
        <v>803</v>
      </c>
      <c r="E37" s="1">
        <v>862</v>
      </c>
      <c r="F37" s="1">
        <v>960</v>
      </c>
      <c r="G37" s="1">
        <v>1015</v>
      </c>
      <c r="H37" s="1">
        <v>1109</v>
      </c>
      <c r="I37" s="1">
        <v>1199</v>
      </c>
      <c r="J37" s="1">
        <v>1382</v>
      </c>
      <c r="K37" s="1">
        <v>1549</v>
      </c>
      <c r="L37" s="1">
        <v>1724</v>
      </c>
      <c r="M37" s="1">
        <v>1947</v>
      </c>
      <c r="N37" s="1">
        <v>2258</v>
      </c>
      <c r="O37" s="1">
        <v>2404</v>
      </c>
    </row>
    <row r="38" spans="1:15" x14ac:dyDescent="0.3">
      <c r="A38" s="7" t="s">
        <v>202</v>
      </c>
      <c r="B38" s="7" t="s">
        <v>85</v>
      </c>
      <c r="C38" s="1">
        <v>3253</v>
      </c>
      <c r="D38" s="1">
        <v>3171</v>
      </c>
      <c r="E38" s="1">
        <v>3082</v>
      </c>
      <c r="F38" s="1">
        <v>2929</v>
      </c>
      <c r="G38" s="1">
        <v>2869</v>
      </c>
      <c r="H38" s="1">
        <v>2823</v>
      </c>
      <c r="I38" s="1">
        <v>2795</v>
      </c>
      <c r="J38" s="1">
        <v>2810</v>
      </c>
      <c r="K38" s="1">
        <v>2568</v>
      </c>
      <c r="L38" s="1">
        <v>2624</v>
      </c>
      <c r="M38" s="1">
        <v>2450</v>
      </c>
      <c r="N38" s="1">
        <v>2357</v>
      </c>
      <c r="O38" s="1">
        <v>2332</v>
      </c>
    </row>
    <row r="39" spans="1:15" x14ac:dyDescent="0.3">
      <c r="A39" s="7" t="s">
        <v>203</v>
      </c>
      <c r="B39" s="7" t="s">
        <v>81</v>
      </c>
      <c r="C39" s="1">
        <v>1896</v>
      </c>
      <c r="D39" s="1">
        <v>1880</v>
      </c>
      <c r="E39" s="1">
        <v>1907</v>
      </c>
      <c r="F39" s="1">
        <v>2121</v>
      </c>
      <c r="G39" s="1">
        <v>2153</v>
      </c>
      <c r="H39" s="1">
        <v>2254</v>
      </c>
      <c r="I39" s="1">
        <v>2461</v>
      </c>
      <c r="J39" s="1">
        <v>2756</v>
      </c>
      <c r="K39" s="1">
        <v>2721</v>
      </c>
      <c r="L39" s="1">
        <v>3088</v>
      </c>
      <c r="M39" s="1">
        <v>3528</v>
      </c>
      <c r="N39" s="1">
        <v>3963</v>
      </c>
      <c r="O39" s="1">
        <v>4353</v>
      </c>
    </row>
    <row r="40" spans="1:15" x14ac:dyDescent="0.3">
      <c r="A40" s="7" t="s">
        <v>203</v>
      </c>
      <c r="B40" s="7" t="s">
        <v>82</v>
      </c>
      <c r="C40" s="1">
        <v>267</v>
      </c>
      <c r="D40" s="1">
        <v>265</v>
      </c>
      <c r="E40" s="1">
        <v>268</v>
      </c>
      <c r="F40" s="1">
        <v>311</v>
      </c>
      <c r="G40" s="1">
        <v>317</v>
      </c>
      <c r="H40" s="1">
        <v>323</v>
      </c>
      <c r="I40" s="1">
        <v>392</v>
      </c>
      <c r="J40" s="1">
        <v>495</v>
      </c>
      <c r="K40" s="1">
        <v>555</v>
      </c>
      <c r="L40" s="1">
        <v>641</v>
      </c>
      <c r="M40" s="1">
        <v>784</v>
      </c>
      <c r="N40" s="1">
        <v>937</v>
      </c>
      <c r="O40" s="1">
        <v>1110</v>
      </c>
    </row>
    <row r="41" spans="1:15" x14ac:dyDescent="0.3">
      <c r="A41" s="7" t="s">
        <v>203</v>
      </c>
      <c r="B41" s="7" t="s">
        <v>83</v>
      </c>
      <c r="C41" s="1">
        <v>315</v>
      </c>
      <c r="D41" s="1">
        <v>329</v>
      </c>
      <c r="E41" s="1">
        <v>353</v>
      </c>
      <c r="F41" s="1">
        <v>392</v>
      </c>
      <c r="G41" s="1">
        <v>400</v>
      </c>
      <c r="H41" s="1">
        <v>439</v>
      </c>
      <c r="I41" s="1">
        <v>470</v>
      </c>
      <c r="J41" s="1">
        <v>519</v>
      </c>
      <c r="K41" s="1">
        <v>522</v>
      </c>
      <c r="L41" s="1">
        <v>566</v>
      </c>
      <c r="M41" s="1">
        <v>601</v>
      </c>
      <c r="N41" s="1">
        <v>671</v>
      </c>
      <c r="O41" s="1">
        <v>728</v>
      </c>
    </row>
    <row r="42" spans="1:15" x14ac:dyDescent="0.3">
      <c r="A42" s="7" t="s">
        <v>203</v>
      </c>
      <c r="B42" s="7" t="s">
        <v>84</v>
      </c>
      <c r="C42" s="1">
        <v>13613</v>
      </c>
      <c r="D42" s="1">
        <v>13929</v>
      </c>
      <c r="E42" s="1">
        <v>14355</v>
      </c>
      <c r="F42" s="1">
        <v>15008</v>
      </c>
      <c r="G42" s="1">
        <v>15396</v>
      </c>
      <c r="H42" s="1">
        <v>15901</v>
      </c>
      <c r="I42" s="1">
        <v>16229</v>
      </c>
      <c r="J42" s="1">
        <v>16579</v>
      </c>
      <c r="K42" s="1">
        <v>16100</v>
      </c>
      <c r="L42" s="1">
        <v>16734</v>
      </c>
      <c r="M42" s="1">
        <v>17473</v>
      </c>
      <c r="N42" s="1">
        <v>17972</v>
      </c>
      <c r="O42" s="1">
        <v>18740</v>
      </c>
    </row>
    <row r="43" spans="1:15" x14ac:dyDescent="0.3">
      <c r="A43" s="7" t="s">
        <v>203</v>
      </c>
      <c r="B43" s="7" t="s">
        <v>17</v>
      </c>
      <c r="C43" s="1">
        <v>303</v>
      </c>
      <c r="D43" s="1">
        <v>320</v>
      </c>
      <c r="E43" s="1">
        <v>346</v>
      </c>
      <c r="F43" s="1">
        <v>371</v>
      </c>
      <c r="G43" s="1">
        <v>375</v>
      </c>
      <c r="H43" s="1">
        <v>389</v>
      </c>
      <c r="I43" s="1">
        <v>415</v>
      </c>
      <c r="J43" s="1">
        <v>508</v>
      </c>
      <c r="K43" s="1">
        <v>549</v>
      </c>
      <c r="L43" s="1">
        <v>664</v>
      </c>
      <c r="M43" s="1">
        <v>795</v>
      </c>
      <c r="N43" s="1">
        <v>904</v>
      </c>
      <c r="O43" s="1">
        <v>1016</v>
      </c>
    </row>
    <row r="44" spans="1:15" x14ac:dyDescent="0.3">
      <c r="A44" s="7" t="s">
        <v>203</v>
      </c>
      <c r="B44" s="7" t="s">
        <v>85</v>
      </c>
      <c r="C44" s="1">
        <v>1758</v>
      </c>
      <c r="D44" s="1">
        <v>1709</v>
      </c>
      <c r="E44" s="1">
        <v>1685</v>
      </c>
      <c r="F44" s="1">
        <v>1746</v>
      </c>
      <c r="G44" s="1">
        <v>1716</v>
      </c>
      <c r="H44" s="1">
        <v>1708</v>
      </c>
      <c r="I44" s="1">
        <v>1679</v>
      </c>
      <c r="J44" s="1">
        <v>1687</v>
      </c>
      <c r="K44" s="1">
        <v>1522</v>
      </c>
      <c r="L44" s="1">
        <v>1539</v>
      </c>
      <c r="M44" s="1">
        <v>1471</v>
      </c>
      <c r="N44" s="1">
        <v>1386</v>
      </c>
      <c r="O44" s="1">
        <v>1383</v>
      </c>
    </row>
    <row r="45" spans="1:15" x14ac:dyDescent="0.3">
      <c r="A45" s="7" t="s">
        <v>204</v>
      </c>
      <c r="B45" s="7" t="s">
        <v>81</v>
      </c>
      <c r="C45" s="1">
        <v>7057</v>
      </c>
      <c r="D45" s="1">
        <v>7276</v>
      </c>
      <c r="E45" s="1">
        <v>7310</v>
      </c>
      <c r="F45" s="1">
        <v>7275</v>
      </c>
      <c r="G45" s="1">
        <v>7433</v>
      </c>
      <c r="H45" s="1">
        <v>7616</v>
      </c>
      <c r="I45" s="1">
        <v>7983</v>
      </c>
      <c r="J45" s="1">
        <v>8340</v>
      </c>
      <c r="K45" s="1">
        <v>8566</v>
      </c>
      <c r="L45" s="1">
        <v>9357</v>
      </c>
      <c r="M45" s="1">
        <v>10318</v>
      </c>
      <c r="N45" s="1">
        <v>11395</v>
      </c>
      <c r="O45" s="1">
        <v>11836</v>
      </c>
    </row>
    <row r="46" spans="1:15" x14ac:dyDescent="0.3">
      <c r="A46" s="7" t="s">
        <v>204</v>
      </c>
      <c r="B46" s="7" t="s">
        <v>82</v>
      </c>
      <c r="C46" s="1">
        <v>830</v>
      </c>
      <c r="D46" s="1">
        <v>919</v>
      </c>
      <c r="E46" s="1">
        <v>962</v>
      </c>
      <c r="F46" s="1">
        <v>982</v>
      </c>
      <c r="G46" s="1">
        <v>1078</v>
      </c>
      <c r="H46" s="1">
        <v>1178</v>
      </c>
      <c r="I46" s="1">
        <v>1334</v>
      </c>
      <c r="J46" s="1">
        <v>1545</v>
      </c>
      <c r="K46" s="1">
        <v>1738</v>
      </c>
      <c r="L46" s="1">
        <v>2105</v>
      </c>
      <c r="M46" s="1">
        <v>2523</v>
      </c>
      <c r="N46" s="1">
        <v>2964</v>
      </c>
      <c r="O46" s="1">
        <v>3290</v>
      </c>
    </row>
    <row r="47" spans="1:15" x14ac:dyDescent="0.3">
      <c r="A47" s="7" t="s">
        <v>204</v>
      </c>
      <c r="B47" s="7" t="s">
        <v>83</v>
      </c>
      <c r="C47" s="1">
        <v>549</v>
      </c>
      <c r="D47" s="1">
        <v>580</v>
      </c>
      <c r="E47" s="1">
        <v>584</v>
      </c>
      <c r="F47" s="1">
        <v>620</v>
      </c>
      <c r="G47" s="1">
        <v>661</v>
      </c>
      <c r="H47" s="1">
        <v>699</v>
      </c>
      <c r="I47" s="1">
        <v>733</v>
      </c>
      <c r="J47" s="1">
        <v>768</v>
      </c>
      <c r="K47" s="1">
        <v>789</v>
      </c>
      <c r="L47" s="1">
        <v>845</v>
      </c>
      <c r="M47" s="1">
        <v>942</v>
      </c>
      <c r="N47" s="1">
        <v>1030</v>
      </c>
      <c r="O47" s="1">
        <v>1085</v>
      </c>
    </row>
    <row r="48" spans="1:15" x14ac:dyDescent="0.3">
      <c r="A48" s="7" t="s">
        <v>204</v>
      </c>
      <c r="B48" s="7" t="s">
        <v>85</v>
      </c>
      <c r="C48" s="1">
        <v>2431</v>
      </c>
      <c r="D48" s="1">
        <v>2409</v>
      </c>
      <c r="E48" s="1">
        <v>2341</v>
      </c>
      <c r="F48" s="1">
        <v>2248</v>
      </c>
      <c r="G48" s="1">
        <v>2201</v>
      </c>
      <c r="H48" s="1">
        <v>2174</v>
      </c>
      <c r="I48" s="1">
        <v>2153</v>
      </c>
      <c r="J48" s="1">
        <v>2136</v>
      </c>
      <c r="K48" s="1">
        <v>1994</v>
      </c>
      <c r="L48" s="1">
        <v>2047</v>
      </c>
      <c r="M48" s="1">
        <v>1943</v>
      </c>
      <c r="N48" s="1">
        <v>1883</v>
      </c>
      <c r="O48" s="1">
        <v>1861</v>
      </c>
    </row>
    <row r="49" spans="1:15" x14ac:dyDescent="0.3">
      <c r="A49" s="7" t="s">
        <v>204</v>
      </c>
      <c r="B49" s="7" t="s">
        <v>17</v>
      </c>
      <c r="C49" s="1">
        <v>806</v>
      </c>
      <c r="D49" s="1">
        <v>853</v>
      </c>
      <c r="E49" s="1">
        <v>854</v>
      </c>
      <c r="F49" s="1">
        <v>880</v>
      </c>
      <c r="G49" s="1">
        <v>960</v>
      </c>
      <c r="H49" s="1">
        <v>998</v>
      </c>
      <c r="I49" s="1">
        <v>1097</v>
      </c>
      <c r="J49" s="1">
        <v>1267</v>
      </c>
      <c r="K49" s="1">
        <v>1335</v>
      </c>
      <c r="L49" s="1">
        <v>1546</v>
      </c>
      <c r="M49" s="1">
        <v>1820</v>
      </c>
      <c r="N49" s="1">
        <v>2102</v>
      </c>
      <c r="O49" s="1">
        <v>2279</v>
      </c>
    </row>
    <row r="50" spans="1:15" x14ac:dyDescent="0.3">
      <c r="A50" s="7" t="s">
        <v>204</v>
      </c>
      <c r="B50" s="7" t="s">
        <v>84</v>
      </c>
      <c r="C50" s="1">
        <v>16316</v>
      </c>
      <c r="D50" s="1">
        <v>16916</v>
      </c>
      <c r="E50" s="1">
        <v>17109</v>
      </c>
      <c r="F50" s="1">
        <v>17305</v>
      </c>
      <c r="G50" s="1">
        <v>17549</v>
      </c>
      <c r="H50" s="1">
        <v>17934</v>
      </c>
      <c r="I50" s="1">
        <v>18388</v>
      </c>
      <c r="J50" s="1">
        <v>18859</v>
      </c>
      <c r="K50" s="1">
        <v>18352</v>
      </c>
      <c r="L50" s="1">
        <v>19063</v>
      </c>
      <c r="M50" s="1">
        <v>19863</v>
      </c>
      <c r="N50" s="1">
        <v>20344</v>
      </c>
      <c r="O50" s="1">
        <v>20514</v>
      </c>
    </row>
    <row r="51" spans="1:15" x14ac:dyDescent="0.3">
      <c r="A51" s="10" t="s">
        <v>18</v>
      </c>
      <c r="B51" s="10" t="s">
        <v>18</v>
      </c>
      <c r="C51" s="5">
        <v>191024</v>
      </c>
      <c r="D51" s="5">
        <v>196198</v>
      </c>
      <c r="E51" s="5">
        <v>201095</v>
      </c>
      <c r="F51" s="5">
        <v>206738</v>
      </c>
      <c r="G51" s="5">
        <v>212323</v>
      </c>
      <c r="H51" s="5">
        <v>218475</v>
      </c>
      <c r="I51" s="5">
        <v>226199</v>
      </c>
      <c r="J51" s="5">
        <v>235015</v>
      </c>
      <c r="K51" s="5">
        <v>232708</v>
      </c>
      <c r="L51" s="5">
        <v>245254</v>
      </c>
      <c r="M51" s="5">
        <v>262376</v>
      </c>
      <c r="N51" s="5">
        <v>278448</v>
      </c>
      <c r="O51" s="5">
        <v>290991</v>
      </c>
    </row>
    <row r="52" spans="1:15" x14ac:dyDescent="0.3">
      <c r="A52" s="15"/>
      <c r="B52" s="15"/>
    </row>
    <row r="53" spans="1:15" x14ac:dyDescent="0.3">
      <c r="A53" s="15"/>
      <c r="B53" s="15"/>
    </row>
    <row r="54" spans="1:15" x14ac:dyDescent="0.3">
      <c r="A54" s="15"/>
      <c r="B54" s="15"/>
      <c r="C54" s="18" t="s">
        <v>37</v>
      </c>
      <c r="D54" s="19"/>
      <c r="E54" s="19"/>
      <c r="F54" s="19"/>
      <c r="G54" s="19"/>
      <c r="H54" s="19"/>
      <c r="I54" s="19"/>
      <c r="J54" s="19"/>
      <c r="K54" s="19"/>
      <c r="L54" s="19"/>
      <c r="M54" s="19"/>
      <c r="N54" s="19"/>
      <c r="O54" s="19"/>
    </row>
    <row r="55" spans="1:15" x14ac:dyDescent="0.3">
      <c r="A55" s="9" t="s">
        <v>41</v>
      </c>
      <c r="B55" s="9" t="s">
        <v>41</v>
      </c>
      <c r="C55" s="4" t="s">
        <v>0</v>
      </c>
      <c r="D55" s="4" t="s">
        <v>1</v>
      </c>
      <c r="E55" s="4" t="s">
        <v>2</v>
      </c>
      <c r="F55" s="4" t="s">
        <v>3</v>
      </c>
      <c r="G55" s="4" t="s">
        <v>4</v>
      </c>
      <c r="H55" s="4" t="s">
        <v>5</v>
      </c>
      <c r="I55" s="4" t="s">
        <v>6</v>
      </c>
      <c r="J55" s="4" t="s">
        <v>7</v>
      </c>
      <c r="K55" s="4" t="s">
        <v>8</v>
      </c>
      <c r="L55" s="4" t="s">
        <v>9</v>
      </c>
      <c r="M55" s="4" t="s">
        <v>10</v>
      </c>
      <c r="N55" s="4" t="s">
        <v>11</v>
      </c>
      <c r="O55" s="4" t="s">
        <v>12</v>
      </c>
    </row>
    <row r="56" spans="1:15" x14ac:dyDescent="0.3">
      <c r="A56" s="8" t="s">
        <v>198</v>
      </c>
      <c r="B56" s="8" t="s">
        <v>81</v>
      </c>
      <c r="C56" s="2">
        <v>0.29985260054748403</v>
      </c>
      <c r="D56" s="2">
        <v>0.302401468413807</v>
      </c>
      <c r="E56" s="2">
        <v>0.30822225550396898</v>
      </c>
      <c r="F56" s="2">
        <v>0.31204615537650499</v>
      </c>
      <c r="G56" s="2">
        <v>0.31572588439976801</v>
      </c>
      <c r="H56" s="2">
        <v>0.32138943155286598</v>
      </c>
      <c r="I56" s="2">
        <v>0.33020344287949899</v>
      </c>
      <c r="J56" s="2">
        <v>0.33874293911951903</v>
      </c>
      <c r="K56" s="2">
        <v>0.35362578334825401</v>
      </c>
      <c r="L56" s="2">
        <v>0.36175938774652</v>
      </c>
      <c r="M56" s="2">
        <v>0.37536861710383401</v>
      </c>
      <c r="N56" s="2">
        <v>0.38912947739283599</v>
      </c>
      <c r="O56" s="2">
        <v>0.39528601337205399</v>
      </c>
    </row>
    <row r="57" spans="1:15" x14ac:dyDescent="0.3">
      <c r="A57" s="8" t="s">
        <v>198</v>
      </c>
      <c r="B57" s="8" t="s">
        <v>82</v>
      </c>
      <c r="C57" s="2">
        <v>5.0536955148452301E-2</v>
      </c>
      <c r="D57" s="2">
        <v>4.9711925763524199E-2</v>
      </c>
      <c r="E57" s="2">
        <v>5.1270530677450001E-2</v>
      </c>
      <c r="F57" s="2">
        <v>5.2571371729831902E-2</v>
      </c>
      <c r="G57" s="2">
        <v>5.40305432051034E-2</v>
      </c>
      <c r="H57" s="2">
        <v>5.58440939629294E-2</v>
      </c>
      <c r="I57" s="2">
        <v>6.0020252232348303E-2</v>
      </c>
      <c r="J57" s="2">
        <v>6.2539227113781001E-2</v>
      </c>
      <c r="K57" s="2">
        <v>6.7502238137869305E-2</v>
      </c>
      <c r="L57" s="2">
        <v>7.1317438291072704E-2</v>
      </c>
      <c r="M57" s="2">
        <v>7.8030420611516396E-2</v>
      </c>
      <c r="N57" s="2">
        <v>8.2721667645331801E-2</v>
      </c>
      <c r="O57" s="2">
        <v>8.9923684743702298E-2</v>
      </c>
    </row>
    <row r="58" spans="1:15" x14ac:dyDescent="0.3">
      <c r="A58" s="8" t="s">
        <v>198</v>
      </c>
      <c r="B58" s="8" t="s">
        <v>83</v>
      </c>
      <c r="C58" s="2">
        <v>2.0056854074542E-2</v>
      </c>
      <c r="D58" s="2">
        <v>2.1312394840157001E-2</v>
      </c>
      <c r="E58" s="2">
        <v>2.1716339673506099E-2</v>
      </c>
      <c r="F58" s="2">
        <v>2.34258430319308E-2</v>
      </c>
      <c r="G58" s="2">
        <v>2.2859075971389899E-2</v>
      </c>
      <c r="H58" s="2">
        <v>2.3824272168485299E-2</v>
      </c>
      <c r="I58" s="2">
        <v>2.4118567614839399E-2</v>
      </c>
      <c r="J58" s="2">
        <v>2.5105352819869101E-2</v>
      </c>
      <c r="K58" s="2">
        <v>2.6230975828111E-2</v>
      </c>
      <c r="L58" s="2">
        <v>2.6575837853748799E-2</v>
      </c>
      <c r="M58" s="2">
        <v>2.6734440478038201E-2</v>
      </c>
      <c r="N58" s="2">
        <v>2.7084556664709301E-2</v>
      </c>
      <c r="O58" s="2">
        <v>2.7351928142095E-2</v>
      </c>
    </row>
    <row r="59" spans="1:15" x14ac:dyDescent="0.3">
      <c r="A59" s="8" t="s">
        <v>198</v>
      </c>
      <c r="B59" s="8" t="s">
        <v>84</v>
      </c>
      <c r="C59" s="2">
        <v>0.49615708570225298</v>
      </c>
      <c r="D59" s="2">
        <v>0.495793606281548</v>
      </c>
      <c r="E59" s="2">
        <v>0.49283610403874001</v>
      </c>
      <c r="F59" s="2">
        <v>0.489107729036109</v>
      </c>
      <c r="G59" s="2">
        <v>0.48492170887299402</v>
      </c>
      <c r="H59" s="2">
        <v>0.47720017153476002</v>
      </c>
      <c r="I59" s="2">
        <v>0.46465064899199099</v>
      </c>
      <c r="J59" s="2">
        <v>0.45149287187303899</v>
      </c>
      <c r="K59" s="2">
        <v>0.43133393017009802</v>
      </c>
      <c r="L59" s="2">
        <v>0.41941045372356101</v>
      </c>
      <c r="M59" s="2">
        <v>0.40369393139841703</v>
      </c>
      <c r="N59" s="2">
        <v>0.38509248385202599</v>
      </c>
      <c r="O59" s="2">
        <v>0.37337070304585701</v>
      </c>
    </row>
    <row r="60" spans="1:15" x14ac:dyDescent="0.3">
      <c r="A60" s="8" t="s">
        <v>198</v>
      </c>
      <c r="B60" s="8" t="s">
        <v>17</v>
      </c>
      <c r="C60" s="2">
        <v>3.3112234154558898E-2</v>
      </c>
      <c r="D60" s="2">
        <v>3.4008055881303199E-2</v>
      </c>
      <c r="E60" s="2">
        <v>3.4196994658279703E-2</v>
      </c>
      <c r="F60" s="2">
        <v>3.7053615836068803E-2</v>
      </c>
      <c r="G60" s="2">
        <v>3.8565629228687399E-2</v>
      </c>
      <c r="H60" s="2">
        <v>4.0405965597750997E-2</v>
      </c>
      <c r="I60" s="2">
        <v>4.4646966767927801E-2</v>
      </c>
      <c r="J60" s="2">
        <v>4.8058818255178E-2</v>
      </c>
      <c r="K60" s="2">
        <v>5.2954341987466402E-2</v>
      </c>
      <c r="L60" s="2">
        <v>5.47075396324797E-2</v>
      </c>
      <c r="M60" s="2">
        <v>5.6146205183920501E-2</v>
      </c>
      <c r="N60" s="2">
        <v>6.1655901350557797E-2</v>
      </c>
      <c r="O60" s="2">
        <v>6.2740595664212903E-2</v>
      </c>
    </row>
    <row r="61" spans="1:15" x14ac:dyDescent="0.3">
      <c r="A61" s="8" t="s">
        <v>198</v>
      </c>
      <c r="B61" s="8" t="s">
        <v>85</v>
      </c>
      <c r="C61" s="2">
        <v>0.10028427037271</v>
      </c>
      <c r="D61" s="2">
        <v>9.6772548819660395E-2</v>
      </c>
      <c r="E61" s="2">
        <v>9.1757775448055495E-2</v>
      </c>
      <c r="F61" s="2">
        <v>8.5795284989555395E-2</v>
      </c>
      <c r="G61" s="2">
        <v>8.3897158322056797E-2</v>
      </c>
      <c r="H61" s="2">
        <v>8.1336065183208697E-2</v>
      </c>
      <c r="I61" s="2">
        <v>7.6360121513394094E-2</v>
      </c>
      <c r="J61" s="2">
        <v>7.4060790818613803E-2</v>
      </c>
      <c r="K61" s="2">
        <v>6.8352730528200498E-2</v>
      </c>
      <c r="L61" s="2">
        <v>6.6229342752617604E-2</v>
      </c>
      <c r="M61" s="2">
        <v>6.0026385224274399E-2</v>
      </c>
      <c r="N61" s="2">
        <v>5.4315913094539099E-2</v>
      </c>
      <c r="O61" s="2">
        <v>5.1327075032079401E-2</v>
      </c>
    </row>
    <row r="62" spans="1:15" x14ac:dyDescent="0.3">
      <c r="A62" s="8" t="s">
        <v>199</v>
      </c>
      <c r="B62" s="8" t="s">
        <v>81</v>
      </c>
      <c r="C62" s="2">
        <v>0.29593444689568199</v>
      </c>
      <c r="D62" s="2">
        <v>0.29442451907401401</v>
      </c>
      <c r="E62" s="2">
        <v>0.29109704736379799</v>
      </c>
      <c r="F62" s="2">
        <v>0.29349411226955102</v>
      </c>
      <c r="G62" s="2">
        <v>0.29546652053870598</v>
      </c>
      <c r="H62" s="2">
        <v>0.299731760755165</v>
      </c>
      <c r="I62" s="2">
        <v>0.30434095666943201</v>
      </c>
      <c r="J62" s="2">
        <v>0.31150805046618002</v>
      </c>
      <c r="K62" s="2">
        <v>0.321129666394177</v>
      </c>
      <c r="L62" s="2">
        <v>0.32840783844874899</v>
      </c>
      <c r="M62" s="2">
        <v>0.33880518570427498</v>
      </c>
      <c r="N62" s="2">
        <v>0.34843796786106401</v>
      </c>
      <c r="O62" s="2">
        <v>0.35861362305640498</v>
      </c>
    </row>
    <row r="63" spans="1:15" x14ac:dyDescent="0.3">
      <c r="A63" s="8" t="s">
        <v>199</v>
      </c>
      <c r="B63" s="8" t="s">
        <v>82</v>
      </c>
      <c r="C63" s="2">
        <v>4.9455744381682001E-2</v>
      </c>
      <c r="D63" s="2">
        <v>4.9839303181331202E-2</v>
      </c>
      <c r="E63" s="2">
        <v>4.9503389563298097E-2</v>
      </c>
      <c r="F63" s="2">
        <v>4.9017260518468497E-2</v>
      </c>
      <c r="G63" s="2">
        <v>4.97397095706789E-2</v>
      </c>
      <c r="H63" s="2">
        <v>5.1374982083256499E-2</v>
      </c>
      <c r="I63" s="2">
        <v>5.2711616700240903E-2</v>
      </c>
      <c r="J63" s="2">
        <v>5.3414508069611198E-2</v>
      </c>
      <c r="K63" s="2">
        <v>5.2979874654521399E-2</v>
      </c>
      <c r="L63" s="2">
        <v>5.5052212736545203E-2</v>
      </c>
      <c r="M63" s="2">
        <v>5.7568325157673399E-2</v>
      </c>
      <c r="N63" s="2">
        <v>5.9437069567821098E-2</v>
      </c>
      <c r="O63" s="2">
        <v>6.3935332769501002E-2</v>
      </c>
    </row>
    <row r="64" spans="1:15" x14ac:dyDescent="0.3">
      <c r="A64" s="8" t="s">
        <v>199</v>
      </c>
      <c r="B64" s="8" t="s">
        <v>83</v>
      </c>
      <c r="C64" s="2">
        <v>2.5333947489636102E-2</v>
      </c>
      <c r="D64" s="2">
        <v>2.6107410685173998E-2</v>
      </c>
      <c r="E64" s="2">
        <v>2.75894687056598E-2</v>
      </c>
      <c r="F64" s="2">
        <v>2.8274165814160999E-2</v>
      </c>
      <c r="G64" s="2">
        <v>2.92536935949586E-2</v>
      </c>
      <c r="H64" s="2">
        <v>3.0059176444089501E-2</v>
      </c>
      <c r="I64" s="2">
        <v>3.1579571039222702E-2</v>
      </c>
      <c r="J64" s="2">
        <v>3.2259299676449797E-2</v>
      </c>
      <c r="K64" s="2">
        <v>3.3360582350422399E-2</v>
      </c>
      <c r="L64" s="2">
        <v>3.4447329584726599E-2</v>
      </c>
      <c r="M64" s="2">
        <v>3.5599159074982498E-2</v>
      </c>
      <c r="N64" s="2">
        <v>3.5964999833649397E-2</v>
      </c>
      <c r="O64" s="2">
        <v>3.57654023811073E-2</v>
      </c>
    </row>
    <row r="65" spans="1:15" x14ac:dyDescent="0.3">
      <c r="A65" s="8" t="s">
        <v>199</v>
      </c>
      <c r="B65" s="8" t="s">
        <v>84</v>
      </c>
      <c r="C65" s="2">
        <v>0.48185410555407399</v>
      </c>
      <c r="D65" s="2">
        <v>0.48912385299734501</v>
      </c>
      <c r="E65" s="2">
        <v>0.494065448976374</v>
      </c>
      <c r="F65" s="2">
        <v>0.496920096641491</v>
      </c>
      <c r="G65" s="2">
        <v>0.49558454696819598</v>
      </c>
      <c r="H65" s="2">
        <v>0.49038638737023199</v>
      </c>
      <c r="I65" s="2">
        <v>0.48429908756961698</v>
      </c>
      <c r="J65" s="2">
        <v>0.47540826680451098</v>
      </c>
      <c r="K65" s="2">
        <v>0.47072677021293202</v>
      </c>
      <c r="L65" s="2">
        <v>0.45693149763688301</v>
      </c>
      <c r="M65" s="2">
        <v>0.44381569726699399</v>
      </c>
      <c r="N65" s="2">
        <v>0.433775825930732</v>
      </c>
      <c r="O65" s="2">
        <v>0.41819009823693998</v>
      </c>
    </row>
    <row r="66" spans="1:15" x14ac:dyDescent="0.3">
      <c r="A66" s="8" t="s">
        <v>199</v>
      </c>
      <c r="B66" s="8" t="s">
        <v>17</v>
      </c>
      <c r="C66" s="2">
        <v>3.9055492254357699E-2</v>
      </c>
      <c r="D66" s="2">
        <v>3.8683683450556602E-2</v>
      </c>
      <c r="E66" s="2">
        <v>4.0021621134659097E-2</v>
      </c>
      <c r="F66" s="2">
        <v>4.0376118233463203E-2</v>
      </c>
      <c r="G66" s="2">
        <v>4.1878306320736802E-2</v>
      </c>
      <c r="H66" s="2">
        <v>4.3716854024612499E-2</v>
      </c>
      <c r="I66" s="2">
        <v>4.5167278903503597E-2</v>
      </c>
      <c r="J66" s="2">
        <v>4.7996477322765303E-2</v>
      </c>
      <c r="K66" s="2">
        <v>4.96516018529332E-2</v>
      </c>
      <c r="L66" s="2">
        <v>5.4304982159870001E-2</v>
      </c>
      <c r="M66" s="2">
        <v>5.9285213735108602E-2</v>
      </c>
      <c r="N66" s="2">
        <v>6.3213228199753793E-2</v>
      </c>
      <c r="O66" s="2">
        <v>6.5789473684210495E-2</v>
      </c>
    </row>
    <row r="67" spans="1:15" x14ac:dyDescent="0.3">
      <c r="A67" s="8" t="s">
        <v>199</v>
      </c>
      <c r="B67" s="8" t="s">
        <v>85</v>
      </c>
      <c r="C67" s="2">
        <v>0.108366263424568</v>
      </c>
      <c r="D67" s="2">
        <v>0.10182123061157899</v>
      </c>
      <c r="E67" s="2">
        <v>9.7723024256210406E-2</v>
      </c>
      <c r="F67" s="2">
        <v>9.1918246522865302E-2</v>
      </c>
      <c r="G67" s="2">
        <v>8.8077223006723299E-2</v>
      </c>
      <c r="H67" s="2">
        <v>8.4730839322644705E-2</v>
      </c>
      <c r="I67" s="2">
        <v>8.1901489117984005E-2</v>
      </c>
      <c r="J67" s="2">
        <v>7.9413397660482804E-2</v>
      </c>
      <c r="K67" s="2">
        <v>7.2151504535014996E-2</v>
      </c>
      <c r="L67" s="2">
        <v>7.0856139433225607E-2</v>
      </c>
      <c r="M67" s="2">
        <v>6.4926419060967105E-2</v>
      </c>
      <c r="N67" s="2">
        <v>5.9170908606980099E-2</v>
      </c>
      <c r="O67" s="2">
        <v>5.7706069871836602E-2</v>
      </c>
    </row>
    <row r="68" spans="1:15" x14ac:dyDescent="0.3">
      <c r="A68" s="8" t="s">
        <v>200</v>
      </c>
      <c r="B68" s="8" t="s">
        <v>81</v>
      </c>
      <c r="C68" s="2">
        <v>0.33983313317742198</v>
      </c>
      <c r="D68" s="2">
        <v>0.34550613780766098</v>
      </c>
      <c r="E68" s="2">
        <v>0.350932516442923</v>
      </c>
      <c r="F68" s="2">
        <v>0.356862745098039</v>
      </c>
      <c r="G68" s="2">
        <v>0.36177173418297698</v>
      </c>
      <c r="H68" s="2">
        <v>0.36518886178177801</v>
      </c>
      <c r="I68" s="2">
        <v>0.37193143722288302</v>
      </c>
      <c r="J68" s="2">
        <v>0.37986987939414202</v>
      </c>
      <c r="K68" s="2">
        <v>0.39155500155811801</v>
      </c>
      <c r="L68" s="2">
        <v>0.39859652615338698</v>
      </c>
      <c r="M68" s="2">
        <v>0.40859710457776999</v>
      </c>
      <c r="N68" s="2">
        <v>0.42515626713455401</v>
      </c>
      <c r="O68" s="2">
        <v>0.428348231943675</v>
      </c>
    </row>
    <row r="69" spans="1:15" x14ac:dyDescent="0.3">
      <c r="A69" s="8" t="s">
        <v>200</v>
      </c>
      <c r="B69" s="8" t="s">
        <v>82</v>
      </c>
      <c r="C69" s="2">
        <v>3.8651159850831202E-2</v>
      </c>
      <c r="D69" s="2">
        <v>3.8985873789402298E-2</v>
      </c>
      <c r="E69" s="2">
        <v>4.0934618734420503E-2</v>
      </c>
      <c r="F69" s="2">
        <v>4.3829296424452102E-2</v>
      </c>
      <c r="G69" s="2">
        <v>4.6626081019572101E-2</v>
      </c>
      <c r="H69" s="2">
        <v>5.0054681584924703E-2</v>
      </c>
      <c r="I69" s="2">
        <v>5.5153022601924999E-2</v>
      </c>
      <c r="J69" s="2">
        <v>5.91200144006995E-2</v>
      </c>
      <c r="K69" s="2">
        <v>6.4246390360444605E-2</v>
      </c>
      <c r="L69" s="2">
        <v>6.9203205096302206E-2</v>
      </c>
      <c r="M69" s="2">
        <v>7.8298411506605006E-2</v>
      </c>
      <c r="N69" s="2">
        <v>8.4175896479877194E-2</v>
      </c>
      <c r="O69" s="2">
        <v>9.8864804999604497E-2</v>
      </c>
    </row>
    <row r="70" spans="1:15" x14ac:dyDescent="0.3">
      <c r="A70" s="8" t="s">
        <v>200</v>
      </c>
      <c r="B70" s="8" t="s">
        <v>83</v>
      </c>
      <c r="C70" s="2">
        <v>1.84248783262752E-2</v>
      </c>
      <c r="D70" s="2">
        <v>1.8135833693171299E-2</v>
      </c>
      <c r="E70" s="2">
        <v>1.90707871580022E-2</v>
      </c>
      <c r="F70" s="2">
        <v>1.9752018454440599E-2</v>
      </c>
      <c r="G70" s="2">
        <v>2.0340236686390501E-2</v>
      </c>
      <c r="H70" s="2">
        <v>2.04425002103138E-2</v>
      </c>
      <c r="I70" s="2">
        <v>2.0790526657294299E-2</v>
      </c>
      <c r="J70" s="2">
        <v>2.10095918944634E-2</v>
      </c>
      <c r="K70" s="2">
        <v>2.2073335410823701E-2</v>
      </c>
      <c r="L70" s="2">
        <v>2.2818892151495501E-2</v>
      </c>
      <c r="M70" s="2">
        <v>2.2806729392993701E-2</v>
      </c>
      <c r="N70" s="2">
        <v>2.2897247505208902E-2</v>
      </c>
      <c r="O70" s="2">
        <v>2.32972074994067E-2</v>
      </c>
    </row>
    <row r="71" spans="1:15" x14ac:dyDescent="0.3">
      <c r="A71" s="8" t="s">
        <v>200</v>
      </c>
      <c r="B71" s="8" t="s">
        <v>84</v>
      </c>
      <c r="C71" s="2">
        <v>0.48277605713924499</v>
      </c>
      <c r="D71" s="2">
        <v>0.47933501943125001</v>
      </c>
      <c r="E71" s="2">
        <v>0.47262516142595401</v>
      </c>
      <c r="F71" s="2">
        <v>0.46482122260669001</v>
      </c>
      <c r="G71" s="2">
        <v>0.45744196631770601</v>
      </c>
      <c r="H71" s="2">
        <v>0.45102492919435799</v>
      </c>
      <c r="I71" s="2">
        <v>0.438682816048448</v>
      </c>
      <c r="J71" s="2">
        <v>0.42520636716640497</v>
      </c>
      <c r="K71" s="2">
        <v>0.40565596759115002</v>
      </c>
      <c r="L71" s="2">
        <v>0.39085751256656498</v>
      </c>
      <c r="M71" s="2">
        <v>0.37401159107440302</v>
      </c>
      <c r="N71" s="2">
        <v>0.35359140256607102</v>
      </c>
      <c r="O71" s="2">
        <v>0.33636579384542398</v>
      </c>
    </row>
    <row r="72" spans="1:15" x14ac:dyDescent="0.3">
      <c r="A72" s="8" t="s">
        <v>200</v>
      </c>
      <c r="B72" s="8" t="s">
        <v>17</v>
      </c>
      <c r="C72" s="2">
        <v>2.91068832564313E-2</v>
      </c>
      <c r="D72" s="2">
        <v>3.0627351798161701E-2</v>
      </c>
      <c r="E72" s="2">
        <v>3.2855812835991198E-2</v>
      </c>
      <c r="F72" s="2">
        <v>3.3564013840830499E-2</v>
      </c>
      <c r="G72" s="2">
        <v>3.5332271279016801E-2</v>
      </c>
      <c r="H72" s="2">
        <v>3.7576063486722197E-2</v>
      </c>
      <c r="I72" s="2">
        <v>4.0634800475829999E-2</v>
      </c>
      <c r="J72" s="2">
        <v>4.3870702291254102E-2</v>
      </c>
      <c r="K72" s="2">
        <v>4.9574114469720598E-2</v>
      </c>
      <c r="L72" s="2">
        <v>5.2605384959936302E-2</v>
      </c>
      <c r="M72" s="2">
        <v>5.7978835730542702E-2</v>
      </c>
      <c r="N72" s="2">
        <v>6.2484921592279898E-2</v>
      </c>
      <c r="O72" s="2">
        <v>6.49473934024207E-2</v>
      </c>
    </row>
    <row r="73" spans="1:15" x14ac:dyDescent="0.3">
      <c r="A73" s="8" t="s">
        <v>200</v>
      </c>
      <c r="B73" s="8" t="s">
        <v>85</v>
      </c>
      <c r="C73" s="2">
        <v>9.1207888249794603E-2</v>
      </c>
      <c r="D73" s="2">
        <v>8.7409783480352804E-2</v>
      </c>
      <c r="E73" s="2">
        <v>8.3581103402708995E-2</v>
      </c>
      <c r="F73" s="2">
        <v>8.1170703575547898E-2</v>
      </c>
      <c r="G73" s="2">
        <v>7.84877105143377E-2</v>
      </c>
      <c r="H73" s="2">
        <v>7.5712963741902894E-2</v>
      </c>
      <c r="I73" s="2">
        <v>7.28073969936196E-2</v>
      </c>
      <c r="J73" s="2">
        <v>7.09234448530357E-2</v>
      </c>
      <c r="K73" s="2">
        <v>6.6895190609743402E-2</v>
      </c>
      <c r="L73" s="2">
        <v>6.5918479072313699E-2</v>
      </c>
      <c r="M73" s="2">
        <v>5.8307327717684598E-2</v>
      </c>
      <c r="N73" s="2">
        <v>5.1694264722008998E-2</v>
      </c>
      <c r="O73" s="2">
        <v>4.8176568309469203E-2</v>
      </c>
    </row>
    <row r="74" spans="1:15" x14ac:dyDescent="0.3">
      <c r="A74" s="8" t="s">
        <v>201</v>
      </c>
      <c r="B74" s="8" t="s">
        <v>81</v>
      </c>
      <c r="C74" s="2">
        <v>0.29192830706533002</v>
      </c>
      <c r="D74" s="2">
        <v>0.290094533497739</v>
      </c>
      <c r="E74" s="2">
        <v>0.29030327214684798</v>
      </c>
      <c r="F74" s="2">
        <v>0.29339524887746099</v>
      </c>
      <c r="G74" s="2">
        <v>0.29941413401684402</v>
      </c>
      <c r="H74" s="2">
        <v>0.30491746905089401</v>
      </c>
      <c r="I74" s="2">
        <v>0.30862857330833199</v>
      </c>
      <c r="J74" s="2">
        <v>0.31366888414710697</v>
      </c>
      <c r="K74" s="2">
        <v>0.31947034099168897</v>
      </c>
      <c r="L74" s="2">
        <v>0.32715831569042603</v>
      </c>
      <c r="M74" s="2">
        <v>0.342764491284962</v>
      </c>
      <c r="N74" s="2">
        <v>0.35352038381351902</v>
      </c>
      <c r="O74" s="2">
        <v>0.35290422218150402</v>
      </c>
    </row>
    <row r="75" spans="1:15" x14ac:dyDescent="0.3">
      <c r="A75" s="8" t="s">
        <v>201</v>
      </c>
      <c r="B75" s="8" t="s">
        <v>82</v>
      </c>
      <c r="C75" s="2">
        <v>3.4474154780222102E-2</v>
      </c>
      <c r="D75" s="2">
        <v>3.5429510891903E-2</v>
      </c>
      <c r="E75" s="2">
        <v>3.5554668794892302E-2</v>
      </c>
      <c r="F75" s="2">
        <v>3.5959626971639097E-2</v>
      </c>
      <c r="G75" s="2">
        <v>3.8447455144635698E-2</v>
      </c>
      <c r="H75" s="2">
        <v>4.3088033012379602E-2</v>
      </c>
      <c r="I75" s="2">
        <v>4.8356853843876398E-2</v>
      </c>
      <c r="J75" s="2">
        <v>5.5384711936739099E-2</v>
      </c>
      <c r="K75" s="2">
        <v>6.2920709161583904E-2</v>
      </c>
      <c r="L75" s="2">
        <v>7.0806868972006595E-2</v>
      </c>
      <c r="M75" s="2">
        <v>7.7557086880151296E-2</v>
      </c>
      <c r="N75" s="2">
        <v>8.4876039285624594E-2</v>
      </c>
      <c r="O75" s="2">
        <v>7.5308221867392597E-2</v>
      </c>
    </row>
    <row r="76" spans="1:15" x14ac:dyDescent="0.3">
      <c r="A76" s="8" t="s">
        <v>201</v>
      </c>
      <c r="B76" s="8" t="s">
        <v>83</v>
      </c>
      <c r="C76" s="2">
        <v>2.26639497650435E-2</v>
      </c>
      <c r="D76" s="2">
        <v>2.38799835593917E-2</v>
      </c>
      <c r="E76" s="2">
        <v>2.4301675977653599E-2</v>
      </c>
      <c r="F76" s="2">
        <v>2.4945312200176501E-2</v>
      </c>
      <c r="G76" s="2">
        <v>2.5119004027828601E-2</v>
      </c>
      <c r="H76" s="2">
        <v>2.6237964236588699E-2</v>
      </c>
      <c r="I76" s="2">
        <v>2.66456133425442E-2</v>
      </c>
      <c r="J76" s="2">
        <v>2.7049077444458398E-2</v>
      </c>
      <c r="K76" s="2">
        <v>2.9137565970356799E-2</v>
      </c>
      <c r="L76" s="2">
        <v>2.8757939308398001E-2</v>
      </c>
      <c r="M76" s="2">
        <v>2.8482637481421401E-2</v>
      </c>
      <c r="N76" s="2">
        <v>2.85850644294291E-2</v>
      </c>
      <c r="O76" s="2">
        <v>2.97358846163914E-2</v>
      </c>
    </row>
    <row r="77" spans="1:15" x14ac:dyDescent="0.3">
      <c r="A77" s="8" t="s">
        <v>201</v>
      </c>
      <c r="B77" s="8" t="s">
        <v>84</v>
      </c>
      <c r="C77" s="2">
        <v>0.52509668565725498</v>
      </c>
      <c r="D77" s="2">
        <v>0.52831894780106903</v>
      </c>
      <c r="E77" s="2">
        <v>0.53020750199521105</v>
      </c>
      <c r="F77" s="2">
        <v>0.52826495759296899</v>
      </c>
      <c r="G77" s="2">
        <v>0.52292200659099197</v>
      </c>
      <c r="H77" s="2">
        <v>0.51361760660247602</v>
      </c>
      <c r="I77" s="2">
        <v>0.50445738346656099</v>
      </c>
      <c r="J77" s="2">
        <v>0.490805824024099</v>
      </c>
      <c r="K77" s="2">
        <v>0.47520778687229398</v>
      </c>
      <c r="L77" s="2">
        <v>0.45336391437308898</v>
      </c>
      <c r="M77" s="2">
        <v>0.434400756654506</v>
      </c>
      <c r="N77" s="2">
        <v>0.41689482806259598</v>
      </c>
      <c r="O77" s="2">
        <v>0.42329136455252198</v>
      </c>
    </row>
    <row r="78" spans="1:15" x14ac:dyDescent="0.3">
      <c r="A78" s="8" t="s">
        <v>201</v>
      </c>
      <c r="B78" s="8" t="s">
        <v>17</v>
      </c>
      <c r="C78" s="2">
        <v>3.2935501309934702E-2</v>
      </c>
      <c r="D78" s="2">
        <v>3.3127825729552002E-2</v>
      </c>
      <c r="E78" s="2">
        <v>3.4796488427773303E-2</v>
      </c>
      <c r="F78" s="2">
        <v>3.6688797635952002E-2</v>
      </c>
      <c r="G78" s="2">
        <v>3.8081288905162901E-2</v>
      </c>
      <c r="H78" s="2">
        <v>3.9718019257221501E-2</v>
      </c>
      <c r="I78" s="2">
        <v>4.2797460442777699E-2</v>
      </c>
      <c r="J78" s="2">
        <v>4.6943642525417301E-2</v>
      </c>
      <c r="K78" s="2">
        <v>5.1543785355370901E-2</v>
      </c>
      <c r="L78" s="2">
        <v>5.8662667607621698E-2</v>
      </c>
      <c r="M78" s="2">
        <v>6.2748277259829704E-2</v>
      </c>
      <c r="N78" s="2">
        <v>6.7292959232372995E-2</v>
      </c>
      <c r="O78" s="2">
        <v>7.0544198099625699E-2</v>
      </c>
    </row>
    <row r="79" spans="1:15" x14ac:dyDescent="0.3">
      <c r="A79" s="8" t="s">
        <v>201</v>
      </c>
      <c r="B79" s="8" t="s">
        <v>85</v>
      </c>
      <c r="C79" s="2">
        <v>9.2901401422214799E-2</v>
      </c>
      <c r="D79" s="2">
        <v>8.9149198520345294E-2</v>
      </c>
      <c r="E79" s="2">
        <v>8.4836392657621704E-2</v>
      </c>
      <c r="F79" s="2">
        <v>8.0746056721802198E-2</v>
      </c>
      <c r="G79" s="2">
        <v>7.6016111314536797E-2</v>
      </c>
      <c r="H79" s="2">
        <v>7.2420907840440196E-2</v>
      </c>
      <c r="I79" s="2">
        <v>6.9114115595907799E-2</v>
      </c>
      <c r="J79" s="2">
        <v>6.6147859922179003E-2</v>
      </c>
      <c r="K79" s="2">
        <v>6.1719811648705901E-2</v>
      </c>
      <c r="L79" s="2">
        <v>6.1250294048459199E-2</v>
      </c>
      <c r="M79" s="2">
        <v>5.40467504391298E-2</v>
      </c>
      <c r="N79" s="2">
        <v>4.8830725176458797E-2</v>
      </c>
      <c r="O79" s="2">
        <v>4.82161086825642E-2</v>
      </c>
    </row>
    <row r="80" spans="1:15" x14ac:dyDescent="0.3">
      <c r="A80" s="8" t="s">
        <v>202</v>
      </c>
      <c r="B80" s="8" t="s">
        <v>81</v>
      </c>
      <c r="C80" s="2">
        <v>0.21862585926975001</v>
      </c>
      <c r="D80" s="2">
        <v>0.21928159945781101</v>
      </c>
      <c r="E80" s="2">
        <v>0.22003175443239001</v>
      </c>
      <c r="F80" s="2">
        <v>0.221483725930994</v>
      </c>
      <c r="G80" s="2">
        <v>0.22678906076295099</v>
      </c>
      <c r="H80" s="2">
        <v>0.233520141189584</v>
      </c>
      <c r="I80" s="2">
        <v>0.23851077963645101</v>
      </c>
      <c r="J80" s="2">
        <v>0.24464421224680399</v>
      </c>
      <c r="K80" s="2">
        <v>0.25941459408728301</v>
      </c>
      <c r="L80" s="2">
        <v>0.26962562934210899</v>
      </c>
      <c r="M80" s="2">
        <v>0.28153492428446802</v>
      </c>
      <c r="N80" s="2">
        <v>0.29646888783672698</v>
      </c>
      <c r="O80" s="2">
        <v>0.30968297966504399</v>
      </c>
    </row>
    <row r="81" spans="1:15" x14ac:dyDescent="0.3">
      <c r="A81" s="8" t="s">
        <v>202</v>
      </c>
      <c r="B81" s="8" t="s">
        <v>82</v>
      </c>
      <c r="C81" s="2">
        <v>3.2850875677916301E-2</v>
      </c>
      <c r="D81" s="2">
        <v>3.29718739410369E-2</v>
      </c>
      <c r="E81" s="2">
        <v>3.3044456205345303E-2</v>
      </c>
      <c r="F81" s="2">
        <v>3.55129834164142E-2</v>
      </c>
      <c r="G81" s="2">
        <v>3.67182288854302E-2</v>
      </c>
      <c r="H81" s="2">
        <v>3.8765210391058E-2</v>
      </c>
      <c r="I81" s="2">
        <v>4.30581556857298E-2</v>
      </c>
      <c r="J81" s="2">
        <v>4.7224330161695201E-2</v>
      </c>
      <c r="K81" s="2">
        <v>5.0416471140309699E-2</v>
      </c>
      <c r="L81" s="2">
        <v>5.31319438584648E-2</v>
      </c>
      <c r="M81" s="2">
        <v>5.7083960992626699E-2</v>
      </c>
      <c r="N81" s="2">
        <v>6.1352139350594297E-2</v>
      </c>
      <c r="O81" s="2">
        <v>6.20996482728099E-2</v>
      </c>
    </row>
    <row r="82" spans="1:15" x14ac:dyDescent="0.3">
      <c r="A82" s="8" t="s">
        <v>202</v>
      </c>
      <c r="B82" s="8" t="s">
        <v>83</v>
      </c>
      <c r="C82" s="2">
        <v>2.0138864900342002E-2</v>
      </c>
      <c r="D82" s="2">
        <v>2.1111487631311401E-2</v>
      </c>
      <c r="E82" s="2">
        <v>2.1566551997883002E-2</v>
      </c>
      <c r="F82" s="2">
        <v>2.2154888736845499E-2</v>
      </c>
      <c r="G82" s="2">
        <v>2.3218880030492599E-2</v>
      </c>
      <c r="H82" s="2">
        <v>2.3562559990092002E-2</v>
      </c>
      <c r="I82" s="2">
        <v>2.37937073494776E-2</v>
      </c>
      <c r="J82" s="2">
        <v>2.4692078687758998E-2</v>
      </c>
      <c r="K82" s="2">
        <v>2.5662834350070399E-2</v>
      </c>
      <c r="L82" s="2">
        <v>2.6242511180491101E-2</v>
      </c>
      <c r="M82" s="2">
        <v>2.77227199450303E-2</v>
      </c>
      <c r="N82" s="2">
        <v>2.83336240623988E-2</v>
      </c>
      <c r="O82" s="2">
        <v>2.86273322307889E-2</v>
      </c>
    </row>
    <row r="83" spans="1:15" x14ac:dyDescent="0.3">
      <c r="A83" s="8" t="s">
        <v>202</v>
      </c>
      <c r="B83" s="8" t="s">
        <v>84</v>
      </c>
      <c r="C83" s="2">
        <v>0.58913952122698499</v>
      </c>
      <c r="D83" s="2">
        <v>0.59196882412741403</v>
      </c>
      <c r="E83" s="2">
        <v>0.59489944429743302</v>
      </c>
      <c r="F83" s="2">
        <v>0.59414198677222796</v>
      </c>
      <c r="G83" s="2">
        <v>0.58990566337388395</v>
      </c>
      <c r="H83" s="2">
        <v>0.58240703470910604</v>
      </c>
      <c r="I83" s="2">
        <v>0.574038287336192</v>
      </c>
      <c r="J83" s="2">
        <v>0.56108808592609904</v>
      </c>
      <c r="K83" s="2">
        <v>0.54375879868606303</v>
      </c>
      <c r="L83" s="2">
        <v>0.52870362557308803</v>
      </c>
      <c r="M83" s="2">
        <v>0.51745553529427302</v>
      </c>
      <c r="N83" s="2">
        <v>0.49884123701064098</v>
      </c>
      <c r="O83" s="2">
        <v>0.48927348536022902</v>
      </c>
    </row>
    <row r="84" spans="1:15" x14ac:dyDescent="0.3">
      <c r="A84" s="8" t="s">
        <v>202</v>
      </c>
      <c r="B84" s="8" t="s">
        <v>17</v>
      </c>
      <c r="C84" s="2">
        <v>2.6874848872154501E-2</v>
      </c>
      <c r="D84" s="2">
        <v>2.72111148763131E-2</v>
      </c>
      <c r="E84" s="2">
        <v>2.8512834083090799E-2</v>
      </c>
      <c r="F84" s="2">
        <v>3.1277489981428999E-2</v>
      </c>
      <c r="G84" s="2">
        <v>3.2239621382968597E-2</v>
      </c>
      <c r="H84" s="2">
        <v>3.4337554571631998E-2</v>
      </c>
      <c r="I84" s="2">
        <v>3.6203877045715302E-2</v>
      </c>
      <c r="J84" s="2">
        <v>4.0336232560854599E-2</v>
      </c>
      <c r="K84" s="2">
        <v>4.5430549038010297E-2</v>
      </c>
      <c r="L84" s="2">
        <v>4.8490985289567697E-2</v>
      </c>
      <c r="M84" s="2">
        <v>5.1454848172520398E-2</v>
      </c>
      <c r="N84" s="2">
        <v>5.6268533977921198E-2</v>
      </c>
      <c r="O84" s="2">
        <v>5.5996832125969599E-2</v>
      </c>
    </row>
    <row r="85" spans="1:15" x14ac:dyDescent="0.3">
      <c r="A85" s="8" t="s">
        <v>202</v>
      </c>
      <c r="B85" s="8" t="s">
        <v>85</v>
      </c>
      <c r="C85" s="2">
        <v>0.112370030052852</v>
      </c>
      <c r="D85" s="2">
        <v>0.10745509996611299</v>
      </c>
      <c r="E85" s="2">
        <v>0.101944958983858</v>
      </c>
      <c r="F85" s="2">
        <v>9.5428925162089104E-2</v>
      </c>
      <c r="G85" s="2">
        <v>9.11285455642728E-2</v>
      </c>
      <c r="H85" s="2">
        <v>8.7407499148527704E-2</v>
      </c>
      <c r="I85" s="2">
        <v>8.4395192946433994E-2</v>
      </c>
      <c r="J85" s="2">
        <v>8.2015060416788299E-2</v>
      </c>
      <c r="K85" s="2">
        <v>7.5316752698263698E-2</v>
      </c>
      <c r="L85" s="2">
        <v>7.3805304756279402E-2</v>
      </c>
      <c r="M85" s="2">
        <v>6.4748011311081197E-2</v>
      </c>
      <c r="N85" s="2">
        <v>5.8735577761718498E-2</v>
      </c>
      <c r="O85" s="2">
        <v>5.43197223451585E-2</v>
      </c>
    </row>
    <row r="86" spans="1:15" x14ac:dyDescent="0.3">
      <c r="A86" s="8" t="s">
        <v>203</v>
      </c>
      <c r="B86" s="8" t="s">
        <v>81</v>
      </c>
      <c r="C86" s="2">
        <v>0.104451300132217</v>
      </c>
      <c r="D86" s="2">
        <v>0.101996527777778</v>
      </c>
      <c r="E86" s="2">
        <v>0.100824785872898</v>
      </c>
      <c r="F86" s="2">
        <v>0.10632111885307501</v>
      </c>
      <c r="G86" s="2">
        <v>0.10576214569926801</v>
      </c>
      <c r="H86" s="2">
        <v>0.1072618254497</v>
      </c>
      <c r="I86" s="2">
        <v>0.113693061073639</v>
      </c>
      <c r="J86" s="2">
        <v>0.122249822569198</v>
      </c>
      <c r="K86" s="2">
        <v>0.123856343028813</v>
      </c>
      <c r="L86" s="2">
        <v>0.132920110192837</v>
      </c>
      <c r="M86" s="2">
        <v>0.143112120720428</v>
      </c>
      <c r="N86" s="2">
        <v>0.15340843107652999</v>
      </c>
      <c r="O86" s="2">
        <v>0.159275521405049</v>
      </c>
    </row>
    <row r="87" spans="1:15" x14ac:dyDescent="0.3">
      <c r="A87" s="8" t="s">
        <v>203</v>
      </c>
      <c r="B87" s="8" t="s">
        <v>82</v>
      </c>
      <c r="C87" s="2">
        <v>1.4709122961657099E-2</v>
      </c>
      <c r="D87" s="2">
        <v>1.43771701388889E-2</v>
      </c>
      <c r="E87" s="2">
        <v>1.41693983292799E-2</v>
      </c>
      <c r="F87" s="2">
        <v>1.5589753872374599E-2</v>
      </c>
      <c r="G87" s="2">
        <v>1.55720391020288E-2</v>
      </c>
      <c r="H87" s="2">
        <v>1.5370705244123E-2</v>
      </c>
      <c r="I87" s="2">
        <v>1.8109581446918599E-2</v>
      </c>
      <c r="J87" s="2">
        <v>2.1957061745919101E-2</v>
      </c>
      <c r="K87" s="2">
        <v>2.52628704083026E-2</v>
      </c>
      <c r="L87" s="2">
        <v>2.7591253443526201E-2</v>
      </c>
      <c r="M87" s="2">
        <v>3.1802693493428499E-2</v>
      </c>
      <c r="N87" s="2">
        <v>3.62714357604614E-2</v>
      </c>
      <c r="O87" s="2">
        <v>4.0614709110867203E-2</v>
      </c>
    </row>
    <row r="88" spans="1:15" x14ac:dyDescent="0.3">
      <c r="A88" s="8" t="s">
        <v>203</v>
      </c>
      <c r="B88" s="8" t="s">
        <v>83</v>
      </c>
      <c r="C88" s="2">
        <v>1.7353459673865101E-2</v>
      </c>
      <c r="D88" s="2">
        <v>1.7849392361111101E-2</v>
      </c>
      <c r="E88" s="2">
        <v>1.8663423918790299E-2</v>
      </c>
      <c r="F88" s="2">
        <v>1.9650107774825801E-2</v>
      </c>
      <c r="G88" s="2">
        <v>1.9649260696566299E-2</v>
      </c>
      <c r="H88" s="2">
        <v>2.08908346816408E-2</v>
      </c>
      <c r="I88" s="2">
        <v>2.1713018571560602E-2</v>
      </c>
      <c r="J88" s="2">
        <v>2.3021646557842401E-2</v>
      </c>
      <c r="K88" s="2">
        <v>2.37607537894306E-2</v>
      </c>
      <c r="L88" s="2">
        <v>2.43629476584022E-2</v>
      </c>
      <c r="M88" s="2">
        <v>2.4379360700957298E-2</v>
      </c>
      <c r="N88" s="2">
        <v>2.5974528703596199E-2</v>
      </c>
      <c r="O88" s="2">
        <v>2.6637394804244399E-2</v>
      </c>
    </row>
    <row r="89" spans="1:15" x14ac:dyDescent="0.3">
      <c r="A89" s="8" t="s">
        <v>203</v>
      </c>
      <c r="B89" s="8" t="s">
        <v>84</v>
      </c>
      <c r="C89" s="2">
        <v>0.74994490965182903</v>
      </c>
      <c r="D89" s="2">
        <v>0.75569661458333304</v>
      </c>
      <c r="E89" s="2">
        <v>0.75896161573437704</v>
      </c>
      <c r="F89" s="2">
        <v>0.752318411950474</v>
      </c>
      <c r="G89" s="2">
        <v>0.75630004421083696</v>
      </c>
      <c r="H89" s="2">
        <v>0.75668601884457998</v>
      </c>
      <c r="I89" s="2">
        <v>0.74974591148480096</v>
      </c>
      <c r="J89" s="2">
        <v>0.73540631653655097</v>
      </c>
      <c r="K89" s="2">
        <v>0.73285083526787698</v>
      </c>
      <c r="L89" s="2">
        <v>0.72029958677685901</v>
      </c>
      <c r="M89" s="2">
        <v>0.70878630537076104</v>
      </c>
      <c r="N89" s="2">
        <v>0.69569929934579799</v>
      </c>
      <c r="O89" s="2">
        <v>0.685693377241127</v>
      </c>
    </row>
    <row r="90" spans="1:15" x14ac:dyDescent="0.3">
      <c r="A90" s="8" t="s">
        <v>203</v>
      </c>
      <c r="B90" s="8" t="s">
        <v>17</v>
      </c>
      <c r="C90" s="2">
        <v>1.6692375495813101E-2</v>
      </c>
      <c r="D90" s="2">
        <v>1.7361111111111101E-2</v>
      </c>
      <c r="E90" s="2">
        <v>1.8293327693771799E-2</v>
      </c>
      <c r="F90" s="2">
        <v>1.85974234297459E-2</v>
      </c>
      <c r="G90" s="2">
        <v>1.8421181903030898E-2</v>
      </c>
      <c r="H90" s="2">
        <v>1.85114685447797E-2</v>
      </c>
      <c r="I90" s="2">
        <v>1.9172133419569401E-2</v>
      </c>
      <c r="J90" s="2">
        <v>2.25337118523776E-2</v>
      </c>
      <c r="K90" s="2">
        <v>2.4989758295780401E-2</v>
      </c>
      <c r="L90" s="2">
        <v>2.85812672176309E-2</v>
      </c>
      <c r="M90" s="2">
        <v>3.2248904754178201E-2</v>
      </c>
      <c r="N90" s="2">
        <v>3.4993999922579601E-2</v>
      </c>
      <c r="O90" s="2">
        <v>3.71752652762532E-2</v>
      </c>
    </row>
    <row r="91" spans="1:15" x14ac:dyDescent="0.3">
      <c r="A91" s="8" t="s">
        <v>203</v>
      </c>
      <c r="B91" s="8" t="s">
        <v>85</v>
      </c>
      <c r="C91" s="2">
        <v>9.6848832084618794E-2</v>
      </c>
      <c r="D91" s="2">
        <v>9.2719184027777804E-2</v>
      </c>
      <c r="E91" s="2">
        <v>8.90874484508829E-2</v>
      </c>
      <c r="F91" s="2">
        <v>8.7523184119504702E-2</v>
      </c>
      <c r="G91" s="2">
        <v>8.4295328388269405E-2</v>
      </c>
      <c r="H91" s="2">
        <v>8.1279147235176596E-2</v>
      </c>
      <c r="I91" s="2">
        <v>7.7566294003511005E-2</v>
      </c>
      <c r="J91" s="2">
        <v>7.4831440738112098E-2</v>
      </c>
      <c r="K91" s="2">
        <v>6.9279439209795596E-2</v>
      </c>
      <c r="L91" s="2">
        <v>6.62448347107438E-2</v>
      </c>
      <c r="M91" s="2">
        <v>5.9670614960246601E-2</v>
      </c>
      <c r="N91" s="2">
        <v>5.3652305191034699E-2</v>
      </c>
      <c r="O91" s="2">
        <v>5.0603732162458802E-2</v>
      </c>
    </row>
    <row r="92" spans="1:15" x14ac:dyDescent="0.3">
      <c r="A92" s="8" t="s">
        <v>204</v>
      </c>
      <c r="B92" s="8" t="s">
        <v>81</v>
      </c>
      <c r="C92" s="2">
        <v>0.25213476722998301</v>
      </c>
      <c r="D92" s="2">
        <v>0.25130383725347999</v>
      </c>
      <c r="E92" s="2">
        <v>0.25068587105624102</v>
      </c>
      <c r="F92" s="2">
        <v>0.24820880245649901</v>
      </c>
      <c r="G92" s="2">
        <v>0.24874506391807799</v>
      </c>
      <c r="H92" s="2">
        <v>0.24889702277852199</v>
      </c>
      <c r="I92" s="2">
        <v>0.251925018934612</v>
      </c>
      <c r="J92" s="2">
        <v>0.25337991797053</v>
      </c>
      <c r="K92" s="2">
        <v>0.26136571672667402</v>
      </c>
      <c r="L92" s="2">
        <v>0.26762577582015301</v>
      </c>
      <c r="M92" s="2">
        <v>0.27581598011173802</v>
      </c>
      <c r="N92" s="2">
        <v>0.28689762827936999</v>
      </c>
      <c r="O92" s="2">
        <v>0.28963660834454902</v>
      </c>
    </row>
    <row r="93" spans="1:15" x14ac:dyDescent="0.3">
      <c r="A93" s="8" t="s">
        <v>204</v>
      </c>
      <c r="B93" s="8" t="s">
        <v>82</v>
      </c>
      <c r="C93" s="2">
        <v>2.9654507127800201E-2</v>
      </c>
      <c r="D93" s="2">
        <v>3.1741097641004398E-2</v>
      </c>
      <c r="E93" s="2">
        <v>3.2990397805212603E-2</v>
      </c>
      <c r="F93" s="2">
        <v>3.3503923575571498E-2</v>
      </c>
      <c r="G93" s="2">
        <v>3.6075229234990999E-2</v>
      </c>
      <c r="H93" s="2">
        <v>3.8497990130396398E-2</v>
      </c>
      <c r="I93" s="2">
        <v>4.2097955061853098E-2</v>
      </c>
      <c r="J93" s="2">
        <v>4.6939085523317603E-2</v>
      </c>
      <c r="K93" s="2">
        <v>5.3029840727405901E-2</v>
      </c>
      <c r="L93" s="2">
        <v>6.0206504018533898E-2</v>
      </c>
      <c r="M93" s="2">
        <v>6.7443663289582706E-2</v>
      </c>
      <c r="N93" s="2">
        <v>7.46261141044363E-2</v>
      </c>
      <c r="O93" s="2">
        <v>8.0508993025816697E-2</v>
      </c>
    </row>
    <row r="94" spans="1:15" x14ac:dyDescent="0.3">
      <c r="A94" s="8" t="s">
        <v>204</v>
      </c>
      <c r="B94" s="8" t="s">
        <v>83</v>
      </c>
      <c r="C94" s="2">
        <v>1.9614848690557001E-2</v>
      </c>
      <c r="D94" s="2">
        <v>2.0032466411079999E-2</v>
      </c>
      <c r="E94" s="2">
        <v>2.0027434842249701E-2</v>
      </c>
      <c r="F94" s="2">
        <v>2.1153190037529902E-2</v>
      </c>
      <c r="G94" s="2">
        <v>2.21203400040158E-2</v>
      </c>
      <c r="H94" s="2">
        <v>2.2843883787051902E-2</v>
      </c>
      <c r="I94" s="2">
        <v>2.3131784902802301E-2</v>
      </c>
      <c r="J94" s="2">
        <v>2.33328269785812E-2</v>
      </c>
      <c r="K94" s="2">
        <v>2.40739610666992E-2</v>
      </c>
      <c r="L94" s="2">
        <v>2.4168406601264202E-2</v>
      </c>
      <c r="M94" s="2">
        <v>2.51811061509262E-2</v>
      </c>
      <c r="N94" s="2">
        <v>2.59328264263055E-2</v>
      </c>
      <c r="O94" s="2">
        <v>2.6550838125535301E-2</v>
      </c>
    </row>
    <row r="95" spans="1:15" x14ac:dyDescent="0.3">
      <c r="A95" s="8" t="s">
        <v>204</v>
      </c>
      <c r="B95" s="8" t="s">
        <v>85</v>
      </c>
      <c r="C95" s="2">
        <v>8.6855550394798003E-2</v>
      </c>
      <c r="D95" s="2">
        <v>8.3203813076365096E-2</v>
      </c>
      <c r="E95" s="2">
        <v>8.0281207133059002E-2</v>
      </c>
      <c r="F95" s="2">
        <v>7.6697372910269498E-2</v>
      </c>
      <c r="G95" s="2">
        <v>7.3656381768288606E-2</v>
      </c>
      <c r="H95" s="2">
        <v>7.1048073466453199E-2</v>
      </c>
      <c r="I95" s="2">
        <v>6.7943701085584507E-2</v>
      </c>
      <c r="J95" s="2">
        <v>6.4894425034178901E-2</v>
      </c>
      <c r="K95" s="2">
        <v>6.0840910477817797E-2</v>
      </c>
      <c r="L95" s="2">
        <v>5.8547607470754798E-2</v>
      </c>
      <c r="M95" s="2">
        <v>5.1939372878184398E-2</v>
      </c>
      <c r="N95" s="2">
        <v>4.7409235107507899E-2</v>
      </c>
      <c r="O95" s="2">
        <v>4.5540193319466502E-2</v>
      </c>
    </row>
    <row r="96" spans="1:15" x14ac:dyDescent="0.3">
      <c r="A96" s="8" t="s">
        <v>204</v>
      </c>
      <c r="B96" s="8" t="s">
        <v>17</v>
      </c>
      <c r="C96" s="2">
        <v>2.8797027403622898E-2</v>
      </c>
      <c r="D96" s="2">
        <v>2.9461541118364201E-2</v>
      </c>
      <c r="E96" s="2">
        <v>2.9286694101508901E-2</v>
      </c>
      <c r="F96" s="2">
        <v>3.0023882633913299E-2</v>
      </c>
      <c r="G96" s="2">
        <v>3.2126363697208997E-2</v>
      </c>
      <c r="H96" s="2">
        <v>3.2615444949181303E-2</v>
      </c>
      <c r="I96" s="2">
        <v>3.4618783135571797E-2</v>
      </c>
      <c r="J96" s="2">
        <v>3.8493088257633298E-2</v>
      </c>
      <c r="K96" s="2">
        <v>4.0733508268749601E-2</v>
      </c>
      <c r="L96" s="2">
        <v>4.4218173497697598E-2</v>
      </c>
      <c r="M96" s="2">
        <v>4.8651394049560301E-2</v>
      </c>
      <c r="N96" s="2">
        <v>5.29231079107709E-2</v>
      </c>
      <c r="O96" s="2">
        <v>5.5768995472898597E-2</v>
      </c>
    </row>
    <row r="97" spans="1:16" x14ac:dyDescent="0.3">
      <c r="A97" s="8" t="s">
        <v>204</v>
      </c>
      <c r="B97" s="8" t="s">
        <v>84</v>
      </c>
      <c r="C97" s="2">
        <v>0.58294329915323895</v>
      </c>
      <c r="D97" s="2">
        <v>0.58425724449970595</v>
      </c>
      <c r="E97" s="2">
        <v>0.58672839506172803</v>
      </c>
      <c r="F97" s="2">
        <v>0.590412828386216</v>
      </c>
      <c r="G97" s="2">
        <v>0.58727662137741798</v>
      </c>
      <c r="H97" s="2">
        <v>0.58609758488839503</v>
      </c>
      <c r="I97" s="2">
        <v>0.58028275687957598</v>
      </c>
      <c r="J97" s="2">
        <v>0.57296065623575898</v>
      </c>
      <c r="K97" s="2">
        <v>0.55995606273265397</v>
      </c>
      <c r="L97" s="2">
        <v>0.54523353259159701</v>
      </c>
      <c r="M97" s="2">
        <v>0.53096848352000903</v>
      </c>
      <c r="N97" s="2">
        <v>0.51221108817160999</v>
      </c>
      <c r="O97" s="2">
        <v>0.501994371711734</v>
      </c>
    </row>
    <row r="98" spans="1:16" x14ac:dyDescent="0.3">
      <c r="A98" s="15"/>
      <c r="B98" s="15"/>
    </row>
    <row r="99" spans="1:16" x14ac:dyDescent="0.3">
      <c r="A99" s="15"/>
      <c r="B99" s="15"/>
    </row>
    <row r="100" spans="1:16" x14ac:dyDescent="0.3">
      <c r="A100" s="15"/>
      <c r="B100" s="13"/>
      <c r="C100" s="18" t="s">
        <v>38</v>
      </c>
      <c r="D100" s="18"/>
      <c r="E100" s="18"/>
      <c r="F100" s="18"/>
      <c r="G100" s="18"/>
      <c r="H100" s="18"/>
      <c r="I100" s="18"/>
      <c r="J100" s="18"/>
      <c r="K100" s="18"/>
      <c r="L100" s="18"/>
      <c r="M100" s="18"/>
      <c r="N100" s="18"/>
      <c r="O100" s="6" t="s">
        <v>39</v>
      </c>
      <c r="P100" s="6" t="s">
        <v>40</v>
      </c>
    </row>
    <row r="101" spans="1:16" x14ac:dyDescent="0.3">
      <c r="A101" s="9" t="s">
        <v>41</v>
      </c>
      <c r="B101" s="9" t="s">
        <v>41</v>
      </c>
      <c r="C101" s="4" t="s">
        <v>19</v>
      </c>
      <c r="D101" s="4" t="s">
        <v>20</v>
      </c>
      <c r="E101" s="4" t="s">
        <v>21</v>
      </c>
      <c r="F101" s="4" t="s">
        <v>22</v>
      </c>
      <c r="G101" s="4" t="s">
        <v>23</v>
      </c>
      <c r="H101" s="4" t="s">
        <v>24</v>
      </c>
      <c r="I101" s="4" t="s">
        <v>25</v>
      </c>
      <c r="J101" s="4" t="s">
        <v>26</v>
      </c>
      <c r="K101" s="4" t="s">
        <v>27</v>
      </c>
      <c r="L101" s="4" t="s">
        <v>28</v>
      </c>
      <c r="M101" s="4" t="s">
        <v>29</v>
      </c>
      <c r="N101" s="4" t="s">
        <v>30</v>
      </c>
      <c r="O101" s="4" t="s">
        <v>31</v>
      </c>
      <c r="P101" s="4" t="s">
        <v>32</v>
      </c>
    </row>
    <row r="102" spans="1:16" x14ac:dyDescent="0.3">
      <c r="A102" s="8" t="s">
        <v>198</v>
      </c>
      <c r="B102" s="8" t="s">
        <v>81</v>
      </c>
      <c r="C102" s="2">
        <v>4.1257022471910099E-2</v>
      </c>
      <c r="D102" s="2">
        <v>4.09711684370258E-2</v>
      </c>
      <c r="E102" s="2">
        <v>1.6196954972465202E-2</v>
      </c>
      <c r="F102" s="2">
        <v>4.1281479120178502E-2</v>
      </c>
      <c r="G102" s="2">
        <v>3.24506352364917E-2</v>
      </c>
      <c r="H102" s="2">
        <v>6.3602668643439594E-2</v>
      </c>
      <c r="I102" s="2">
        <v>5.3247839420128201E-2</v>
      </c>
      <c r="J102" s="2">
        <v>4.5526733721545802E-2</v>
      </c>
      <c r="K102" s="2">
        <v>8.8987341772151896E-2</v>
      </c>
      <c r="L102" s="2">
        <v>0.124491456468674</v>
      </c>
      <c r="M102" s="2">
        <v>9.6030597477775495E-2</v>
      </c>
      <c r="N102" s="2">
        <v>0.104027162123927</v>
      </c>
      <c r="O102" s="3">
        <v>0.48177215189873401</v>
      </c>
      <c r="P102" s="3">
        <v>0.89601554907677405</v>
      </c>
    </row>
    <row r="103" spans="1:16" x14ac:dyDescent="0.3">
      <c r="A103" s="8" t="s">
        <v>198</v>
      </c>
      <c r="B103" s="8" t="s">
        <v>82</v>
      </c>
      <c r="C103" s="2">
        <v>1.5625E-2</v>
      </c>
      <c r="D103" s="2">
        <v>5.3333333333333302E-2</v>
      </c>
      <c r="E103" s="2">
        <v>2.92112950340798E-2</v>
      </c>
      <c r="F103" s="2">
        <v>5.7710501419110702E-2</v>
      </c>
      <c r="G103" s="2">
        <v>4.83005366726297E-2</v>
      </c>
      <c r="H103" s="2">
        <v>0.112627986348123</v>
      </c>
      <c r="I103" s="2">
        <v>6.9785276073619604E-2</v>
      </c>
      <c r="J103" s="2">
        <v>8.1003584229390704E-2</v>
      </c>
      <c r="K103" s="2">
        <v>0.124668435013263</v>
      </c>
      <c r="L103" s="2">
        <v>0.18573113207547201</v>
      </c>
      <c r="M103" s="2">
        <v>0.120835405271009</v>
      </c>
      <c r="N103" s="2">
        <v>0.18145519077196101</v>
      </c>
      <c r="O103" s="3">
        <v>0.76591511936339496</v>
      </c>
      <c r="P103" s="3">
        <v>1.59298928919182</v>
      </c>
    </row>
    <row r="104" spans="1:16" x14ac:dyDescent="0.3">
      <c r="A104" s="8" t="s">
        <v>198</v>
      </c>
      <c r="B104" s="8" t="s">
        <v>83</v>
      </c>
      <c r="C104" s="2">
        <v>9.7112860892388506E-2</v>
      </c>
      <c r="D104" s="2">
        <v>4.0669856459330099E-2</v>
      </c>
      <c r="E104" s="2">
        <v>8.2758620689655199E-2</v>
      </c>
      <c r="F104" s="2">
        <v>4.2462845010615702E-3</v>
      </c>
      <c r="G104" s="2">
        <v>5.70824524312896E-2</v>
      </c>
      <c r="H104" s="2">
        <v>4.8000000000000001E-2</v>
      </c>
      <c r="I104" s="2">
        <v>6.8702290076335895E-2</v>
      </c>
      <c r="J104" s="2">
        <v>4.6428571428571402E-2</v>
      </c>
      <c r="K104" s="2">
        <v>7.8498293515358405E-2</v>
      </c>
      <c r="L104" s="2">
        <v>9.01898734177215E-2</v>
      </c>
      <c r="M104" s="2">
        <v>7.1117561683599395E-2</v>
      </c>
      <c r="N104" s="2">
        <v>9.7560975609756101E-2</v>
      </c>
      <c r="O104" s="3">
        <v>0.38225255972696198</v>
      </c>
      <c r="P104" s="3">
        <v>0.86206896551724099</v>
      </c>
    </row>
    <row r="105" spans="1:16" x14ac:dyDescent="0.3">
      <c r="A105" s="8" t="s">
        <v>198</v>
      </c>
      <c r="B105" s="8" t="s">
        <v>84</v>
      </c>
      <c r="C105" s="2">
        <v>3.1724137931034499E-2</v>
      </c>
      <c r="D105" s="2">
        <v>1.5220074043603499E-2</v>
      </c>
      <c r="E105" s="2">
        <v>-3.8492706645056698E-3</v>
      </c>
      <c r="F105" s="2">
        <v>2.0337604230221702E-2</v>
      </c>
      <c r="G105" s="2">
        <v>-1.89356188957544E-3</v>
      </c>
      <c r="H105" s="2">
        <v>7.9880179730404399E-3</v>
      </c>
      <c r="I105" s="2">
        <v>-2.37741456166419E-3</v>
      </c>
      <c r="J105" s="2">
        <v>-4.3193327375633001E-2</v>
      </c>
      <c r="K105" s="2">
        <v>3.5076795350767999E-2</v>
      </c>
      <c r="L105" s="2">
        <v>4.3112091437738101E-2</v>
      </c>
      <c r="M105" s="2">
        <v>8.5544021530180696E-3</v>
      </c>
      <c r="N105" s="2">
        <v>5.3750119127037102E-2</v>
      </c>
      <c r="O105" s="3">
        <v>0.147467828974678</v>
      </c>
      <c r="P105" s="3">
        <v>0.12003646677471599</v>
      </c>
    </row>
    <row r="106" spans="1:16" x14ac:dyDescent="0.3">
      <c r="A106" s="8" t="s">
        <v>198</v>
      </c>
      <c r="B106" s="8" t="s">
        <v>17</v>
      </c>
      <c r="C106" s="2">
        <v>6.0413354531001599E-2</v>
      </c>
      <c r="D106" s="2">
        <v>2.6986506746626698E-2</v>
      </c>
      <c r="E106" s="2">
        <v>8.7591240875912399E-2</v>
      </c>
      <c r="F106" s="2">
        <v>7.1140939597315406E-2</v>
      </c>
      <c r="G106" s="2">
        <v>6.2656641604009994E-2</v>
      </c>
      <c r="H106" s="2">
        <v>0.14386792452830199</v>
      </c>
      <c r="I106" s="2">
        <v>0.105154639175258</v>
      </c>
      <c r="J106" s="2">
        <v>0.10354477611940301</v>
      </c>
      <c r="K106" s="2">
        <v>9.9746407438715101E-2</v>
      </c>
      <c r="L106" s="2">
        <v>0.112221368178324</v>
      </c>
      <c r="M106" s="2">
        <v>0.16102280580511399</v>
      </c>
      <c r="N106" s="2">
        <v>0.10595238095238101</v>
      </c>
      <c r="O106" s="3">
        <v>0.57058326289095496</v>
      </c>
      <c r="P106" s="3">
        <v>1.71240875912409</v>
      </c>
    </row>
    <row r="107" spans="1:16" x14ac:dyDescent="0.3">
      <c r="A107" s="8" t="s">
        <v>198</v>
      </c>
      <c r="B107" s="8" t="s">
        <v>85</v>
      </c>
      <c r="C107" s="2">
        <v>-3.6745406824146998E-3</v>
      </c>
      <c r="D107" s="2">
        <v>-3.1612223393045299E-2</v>
      </c>
      <c r="E107" s="2">
        <v>-6.1479869423286197E-2</v>
      </c>
      <c r="F107" s="2">
        <v>6.3768115942029E-3</v>
      </c>
      <c r="G107" s="2">
        <v>-1.6705069124423998E-2</v>
      </c>
      <c r="H107" s="2">
        <v>-2.8119507908611601E-2</v>
      </c>
      <c r="I107" s="2">
        <v>-4.2194092827004199E-3</v>
      </c>
      <c r="J107" s="2">
        <v>-7.5665859564164606E-2</v>
      </c>
      <c r="K107" s="2">
        <v>3.1434184675835003E-2</v>
      </c>
      <c r="L107" s="2">
        <v>-1.7777777777777799E-2</v>
      </c>
      <c r="M107" s="2">
        <v>-4.3309631544925703E-2</v>
      </c>
      <c r="N107" s="2">
        <v>2.7027027027027001E-2</v>
      </c>
      <c r="O107" s="3">
        <v>-4.5841519318926003E-3</v>
      </c>
      <c r="P107" s="3">
        <v>-0.17301414581066399</v>
      </c>
    </row>
    <row r="108" spans="1:16" x14ac:dyDescent="0.3">
      <c r="A108" s="8" t="s">
        <v>199</v>
      </c>
      <c r="B108" s="8" t="s">
        <v>81</v>
      </c>
      <c r="C108" s="2">
        <v>3.5635291226345497E-2</v>
      </c>
      <c r="D108" s="2">
        <v>2.2385698465432698E-2</v>
      </c>
      <c r="E108" s="2">
        <v>4.3249516441005803E-2</v>
      </c>
      <c r="F108" s="2">
        <v>3.96766538119252E-2</v>
      </c>
      <c r="G108" s="2">
        <v>4.4154361937370698E-2</v>
      </c>
      <c r="H108" s="2">
        <v>5.2739445279409797E-2</v>
      </c>
      <c r="I108" s="2">
        <v>5.58728098637249E-2</v>
      </c>
      <c r="J108" s="2">
        <v>1.40126605617356E-2</v>
      </c>
      <c r="K108" s="2">
        <v>6.5519122371052799E-2</v>
      </c>
      <c r="L108" s="2">
        <v>0.100056882821388</v>
      </c>
      <c r="M108" s="2">
        <v>8.3096333833186806E-2</v>
      </c>
      <c r="N108" s="2">
        <v>5.2659218943951099E-2</v>
      </c>
      <c r="O108" s="3">
        <v>0.33638402327413802</v>
      </c>
      <c r="P108" s="3">
        <v>0.70591876208897497</v>
      </c>
    </row>
    <row r="109" spans="1:16" x14ac:dyDescent="0.3">
      <c r="A109" s="8" t="s">
        <v>199</v>
      </c>
      <c r="B109" s="8" t="s">
        <v>82</v>
      </c>
      <c r="C109" s="2">
        <v>4.9019607843137303E-2</v>
      </c>
      <c r="D109" s="2">
        <v>2.7102803738317801E-2</v>
      </c>
      <c r="E109" s="2">
        <v>2.4567788898999101E-2</v>
      </c>
      <c r="F109" s="2">
        <v>4.7957371225577299E-2</v>
      </c>
      <c r="G109" s="2">
        <v>6.3135593220339001E-2</v>
      </c>
      <c r="H109" s="2">
        <v>6.3770426464726998E-2</v>
      </c>
      <c r="I109" s="2">
        <v>4.5335331584863199E-2</v>
      </c>
      <c r="J109" s="2">
        <v>-2.4372759856630798E-2</v>
      </c>
      <c r="K109" s="2">
        <v>8.2659808963997106E-2</v>
      </c>
      <c r="L109" s="2">
        <v>0.115032236172379</v>
      </c>
      <c r="M109" s="2">
        <v>8.7340231284236194E-2</v>
      </c>
      <c r="N109" s="2">
        <v>0.100195913797929</v>
      </c>
      <c r="O109" s="3">
        <v>0.44415870683321101</v>
      </c>
      <c r="P109" s="3">
        <v>0.78844404003639701</v>
      </c>
    </row>
    <row r="110" spans="1:16" x14ac:dyDescent="0.3">
      <c r="A110" s="8" t="s">
        <v>199</v>
      </c>
      <c r="B110" s="8" t="s">
        <v>83</v>
      </c>
      <c r="C110" s="2">
        <v>7.2727272727272696E-2</v>
      </c>
      <c r="D110" s="2">
        <v>9.2774308652988399E-2</v>
      </c>
      <c r="E110" s="2">
        <v>6.0408163265306097E-2</v>
      </c>
      <c r="F110" s="2">
        <v>6.8514241724403402E-2</v>
      </c>
      <c r="G110" s="2">
        <v>5.7636887608069197E-2</v>
      </c>
      <c r="H110" s="2">
        <v>8.9237057220708405E-2</v>
      </c>
      <c r="I110" s="2">
        <v>5.3783614759224503E-2</v>
      </c>
      <c r="J110" s="2">
        <v>1.7210682492581598E-2</v>
      </c>
      <c r="K110" s="2">
        <v>7.5845974329054794E-2</v>
      </c>
      <c r="L110" s="2">
        <v>0.101952277657267</v>
      </c>
      <c r="M110" s="2">
        <v>6.3976377952755903E-2</v>
      </c>
      <c r="N110" s="2">
        <v>1.7113783533765001E-2</v>
      </c>
      <c r="O110" s="3">
        <v>0.282963827304551</v>
      </c>
      <c r="P110" s="3">
        <v>0.79510204081632696</v>
      </c>
    </row>
    <row r="111" spans="1:16" x14ac:dyDescent="0.3">
      <c r="A111" s="8" t="s">
        <v>199</v>
      </c>
      <c r="B111" s="8" t="s">
        <v>84</v>
      </c>
      <c r="C111" s="2">
        <v>5.6651237673576202E-2</v>
      </c>
      <c r="D111" s="2">
        <v>4.45195695648034E-2</v>
      </c>
      <c r="E111" s="2">
        <v>4.0707480512376402E-2</v>
      </c>
      <c r="F111" s="2">
        <v>2.9960578186596601E-2</v>
      </c>
      <c r="G111" s="2">
        <v>1.84996172492983E-2</v>
      </c>
      <c r="H111" s="2">
        <v>2.3925842415132199E-2</v>
      </c>
      <c r="I111" s="2">
        <v>1.26417094853601E-2</v>
      </c>
      <c r="J111" s="2">
        <v>-2.6055090206185599E-2</v>
      </c>
      <c r="K111" s="2">
        <v>1.1370684308455699E-2</v>
      </c>
      <c r="L111" s="2">
        <v>3.56909239574816E-2</v>
      </c>
      <c r="M111" s="2">
        <v>2.93293332807011E-2</v>
      </c>
      <c r="N111" s="2">
        <v>-1.3959196195735501E-2</v>
      </c>
      <c r="O111" s="3">
        <v>6.3138308869133797E-2</v>
      </c>
      <c r="P111" s="3">
        <v>0.17208369421525299</v>
      </c>
    </row>
    <row r="112" spans="1:16" x14ac:dyDescent="0.3">
      <c r="A112" s="8" t="s">
        <v>199</v>
      </c>
      <c r="B112" s="8" t="s">
        <v>17</v>
      </c>
      <c r="C112" s="2">
        <v>3.1036623215394198E-2</v>
      </c>
      <c r="D112" s="2">
        <v>6.9837447320891005E-2</v>
      </c>
      <c r="E112" s="2">
        <v>4.3894203714124898E-2</v>
      </c>
      <c r="F112" s="2">
        <v>7.1159029649595695E-2</v>
      </c>
      <c r="G112" s="2">
        <v>7.4484146955208899E-2</v>
      </c>
      <c r="H112" s="2">
        <v>7.1194379391100696E-2</v>
      </c>
      <c r="I112" s="2">
        <v>9.6195889811980795E-2</v>
      </c>
      <c r="J112" s="2">
        <v>1.7550857598723602E-2</v>
      </c>
      <c r="K112" s="2">
        <v>0.13955311642493101</v>
      </c>
      <c r="L112" s="2">
        <v>0.164086687306502</v>
      </c>
      <c r="M112" s="2">
        <v>0.122931442080378</v>
      </c>
      <c r="N112" s="2">
        <v>6.4473684210526294E-2</v>
      </c>
      <c r="O112" s="3">
        <v>0.58565268522148195</v>
      </c>
      <c r="P112" s="3">
        <v>1.2763083849184</v>
      </c>
    </row>
    <row r="113" spans="1:16" x14ac:dyDescent="0.3">
      <c r="A113" s="8" t="s">
        <v>199</v>
      </c>
      <c r="B113" s="8" t="s">
        <v>85</v>
      </c>
      <c r="C113" s="2">
        <v>-2.1923937360178999E-2</v>
      </c>
      <c r="D113" s="2">
        <v>-7.5480329368709997E-3</v>
      </c>
      <c r="E113" s="2">
        <v>-2.6734270569255598E-2</v>
      </c>
      <c r="F113" s="2">
        <v>-1.04191333175468E-2</v>
      </c>
      <c r="G113" s="2">
        <v>-9.8109595597032796E-3</v>
      </c>
      <c r="H113" s="2">
        <v>2.1749637506041598E-3</v>
      </c>
      <c r="I113" s="2">
        <v>2.4113817217265499E-4</v>
      </c>
      <c r="J113" s="2">
        <v>-0.106316297010608</v>
      </c>
      <c r="K113" s="2">
        <v>2.3199352576207199E-2</v>
      </c>
      <c r="L113" s="2">
        <v>-2.29369891906143E-2</v>
      </c>
      <c r="M113" s="2">
        <v>-4.020507285483E-2</v>
      </c>
      <c r="N113" s="2">
        <v>-2.53022209727298E-3</v>
      </c>
      <c r="O113" s="3">
        <v>-4.2891826274615602E-2</v>
      </c>
      <c r="P113" s="3">
        <v>-0.18230006914035499</v>
      </c>
    </row>
    <row r="114" spans="1:16" x14ac:dyDescent="0.3">
      <c r="A114" s="8" t="s">
        <v>200</v>
      </c>
      <c r="B114" s="8" t="s">
        <v>81</v>
      </c>
      <c r="C114" s="2">
        <v>4.17557890821166E-2</v>
      </c>
      <c r="D114" s="2">
        <v>4.3117300482056801E-2</v>
      </c>
      <c r="E114" s="2">
        <v>5.91356439880188E-2</v>
      </c>
      <c r="F114" s="2">
        <v>2.75533290239173E-2</v>
      </c>
      <c r="G114" s="2">
        <v>2.4062278839348899E-2</v>
      </c>
      <c r="H114" s="2">
        <v>5.6361821392920203E-2</v>
      </c>
      <c r="I114" s="2">
        <v>7.3780620774878194E-2</v>
      </c>
      <c r="J114" s="2">
        <v>2.0714865962632001E-2</v>
      </c>
      <c r="K114" s="2">
        <v>6.2342485740814399E-2</v>
      </c>
      <c r="L114" s="2">
        <v>8.7151954051691793E-2</v>
      </c>
      <c r="M114" s="2">
        <v>0.113184793844034</v>
      </c>
      <c r="N114" s="2">
        <v>0.11730719628578801</v>
      </c>
      <c r="O114" s="3">
        <v>0.43646372197904199</v>
      </c>
      <c r="P114" s="3">
        <v>0.85357295678219902</v>
      </c>
    </row>
    <row r="115" spans="1:16" x14ac:dyDescent="0.3">
      <c r="A115" s="8" t="s">
        <v>200</v>
      </c>
      <c r="B115" s="8" t="s">
        <v>82</v>
      </c>
      <c r="C115" s="2">
        <v>3.3524121013900197E-2</v>
      </c>
      <c r="D115" s="2">
        <v>7.8322784810126597E-2</v>
      </c>
      <c r="E115" s="2">
        <v>0.11518708730740999</v>
      </c>
      <c r="F115" s="2">
        <v>7.8289473684210506E-2</v>
      </c>
      <c r="G115" s="2">
        <v>8.9078706528370993E-2</v>
      </c>
      <c r="H115" s="2">
        <v>0.14285714285714299</v>
      </c>
      <c r="I115" s="2">
        <v>0.12696078431372501</v>
      </c>
      <c r="J115" s="2">
        <v>7.6120052196607196E-2</v>
      </c>
      <c r="K115" s="2">
        <v>0.124090541632983</v>
      </c>
      <c r="L115" s="2">
        <v>0.19992808342322901</v>
      </c>
      <c r="M115" s="2">
        <v>0.150134851663171</v>
      </c>
      <c r="N115" s="2">
        <v>0.302501302761855</v>
      </c>
      <c r="O115" s="3">
        <v>1.02061438965238</v>
      </c>
      <c r="P115" s="3">
        <v>2.6676449009537802</v>
      </c>
    </row>
    <row r="116" spans="1:16" x14ac:dyDescent="0.3">
      <c r="A116" s="8" t="s">
        <v>200</v>
      </c>
      <c r="B116" s="8" t="s">
        <v>83</v>
      </c>
      <c r="C116" s="2">
        <v>8.5763293310463107E-3</v>
      </c>
      <c r="D116" s="2">
        <v>7.9931972789115693E-2</v>
      </c>
      <c r="E116" s="2">
        <v>7.8740157480315001E-2</v>
      </c>
      <c r="F116" s="2">
        <v>4.3795620437956199E-2</v>
      </c>
      <c r="G116" s="2">
        <v>1.9580419580419599E-2</v>
      </c>
      <c r="H116" s="2">
        <v>5.4869684499314099E-2</v>
      </c>
      <c r="I116" s="2">
        <v>6.24187256176853E-2</v>
      </c>
      <c r="J116" s="2">
        <v>4.0391676866585097E-2</v>
      </c>
      <c r="K116" s="2">
        <v>7.8823529411764695E-2</v>
      </c>
      <c r="L116" s="2">
        <v>5.9978189749182099E-2</v>
      </c>
      <c r="M116" s="2">
        <v>7.4074074074074098E-2</v>
      </c>
      <c r="N116" s="2">
        <v>0.12835249042145599</v>
      </c>
      <c r="O116" s="3">
        <v>0.38588235294117601</v>
      </c>
      <c r="P116" s="3">
        <v>0.85511811023621997</v>
      </c>
    </row>
    <row r="117" spans="1:16" x14ac:dyDescent="0.3">
      <c r="A117" s="8" t="s">
        <v>200</v>
      </c>
      <c r="B117" s="8" t="s">
        <v>84</v>
      </c>
      <c r="C117" s="2">
        <v>1.7347473160513199E-2</v>
      </c>
      <c r="D117" s="2">
        <v>1.2611801042403999E-2</v>
      </c>
      <c r="E117" s="2">
        <v>2.43375484526911E-2</v>
      </c>
      <c r="F117" s="2">
        <v>-2.48138957816377E-3</v>
      </c>
      <c r="G117" s="2">
        <v>2.48756218905473E-4</v>
      </c>
      <c r="H117" s="2">
        <v>8.8286495896543107E-3</v>
      </c>
      <c r="I117" s="2">
        <v>1.90435104153827E-2</v>
      </c>
      <c r="J117" s="2">
        <v>-5.5276685817961899E-2</v>
      </c>
      <c r="K117" s="2">
        <v>5.5054093848025103E-3</v>
      </c>
      <c r="L117" s="2">
        <v>1.4834150378812E-2</v>
      </c>
      <c r="M117" s="2">
        <v>1.14178168130489E-2</v>
      </c>
      <c r="N117" s="2">
        <v>5.4955960798908299E-2</v>
      </c>
      <c r="O117" s="3">
        <v>8.8790730426989303E-2</v>
      </c>
      <c r="P117" s="3">
        <v>8.0765075935693001E-2</v>
      </c>
    </row>
    <row r="118" spans="1:16" x14ac:dyDescent="0.3">
      <c r="A118" s="8" t="s">
        <v>200</v>
      </c>
      <c r="B118" s="8" t="s">
        <v>17</v>
      </c>
      <c r="C118" s="2">
        <v>7.8175895765472306E-2</v>
      </c>
      <c r="D118" s="2">
        <v>0.10171198388721001</v>
      </c>
      <c r="E118" s="2">
        <v>6.3985374771480794E-2</v>
      </c>
      <c r="F118" s="2">
        <v>6.7010309278350499E-2</v>
      </c>
      <c r="G118" s="2">
        <v>7.8904991948470199E-2</v>
      </c>
      <c r="H118" s="2">
        <v>0.121641791044776</v>
      </c>
      <c r="I118" s="2">
        <v>0.135063206919494</v>
      </c>
      <c r="J118" s="2">
        <v>0.118991793669402</v>
      </c>
      <c r="K118" s="2">
        <v>0.107386066003143</v>
      </c>
      <c r="L118" s="2">
        <v>0.16887417218542999</v>
      </c>
      <c r="M118" s="2">
        <v>0.15297450424929199</v>
      </c>
      <c r="N118" s="2">
        <v>0.15268515268515301</v>
      </c>
      <c r="O118" s="3">
        <v>0.72027239392352005</v>
      </c>
      <c r="P118" s="3">
        <v>2.0018281535649001</v>
      </c>
    </row>
    <row r="119" spans="1:16" x14ac:dyDescent="0.3">
      <c r="A119" s="8" t="s">
        <v>200</v>
      </c>
      <c r="B119" s="8" t="s">
        <v>85</v>
      </c>
      <c r="C119" s="2">
        <v>-1.8018018018018001E-2</v>
      </c>
      <c r="D119" s="2">
        <v>-1.7995765702187701E-2</v>
      </c>
      <c r="E119" s="2">
        <v>1.1498383039885001E-2</v>
      </c>
      <c r="F119" s="2">
        <v>-1.9893428063943199E-2</v>
      </c>
      <c r="G119" s="2">
        <v>-2.1384559623051799E-2</v>
      </c>
      <c r="H119" s="2">
        <v>-2.5925925925925899E-3</v>
      </c>
      <c r="I119" s="2">
        <v>2.4136650575566299E-2</v>
      </c>
      <c r="J119" s="2">
        <v>-6.5989847715736002E-2</v>
      </c>
      <c r="K119" s="2">
        <v>2.8338509316770202E-2</v>
      </c>
      <c r="L119" s="2">
        <v>-6.1910154775386902E-2</v>
      </c>
      <c r="M119" s="2">
        <v>-5.1509054325955698E-2</v>
      </c>
      <c r="N119" s="2">
        <v>3.3517182859567202E-2</v>
      </c>
      <c r="O119" s="3">
        <v>-5.4347826086956499E-2</v>
      </c>
      <c r="P119" s="3">
        <v>-0.124685591088753</v>
      </c>
    </row>
    <row r="120" spans="1:16" x14ac:dyDescent="0.3">
      <c r="A120" s="8" t="s">
        <v>201</v>
      </c>
      <c r="B120" s="8" t="s">
        <v>81</v>
      </c>
      <c r="C120" s="2">
        <v>5.4131054131054098E-3</v>
      </c>
      <c r="D120" s="2">
        <v>3.0745253612921498E-2</v>
      </c>
      <c r="E120" s="2">
        <v>5.0859106529209601E-2</v>
      </c>
      <c r="F120" s="2">
        <v>6.95879659908437E-2</v>
      </c>
      <c r="G120" s="2">
        <v>8.4383025559496103E-2</v>
      </c>
      <c r="H120" s="2">
        <v>5.8080523288598203E-2</v>
      </c>
      <c r="I120" s="2">
        <v>6.5444468130462605E-2</v>
      </c>
      <c r="J120" s="2">
        <v>1.1304521808723499E-2</v>
      </c>
      <c r="K120" s="2">
        <v>0.10060342269265</v>
      </c>
      <c r="L120" s="2">
        <v>0.14003235664210001</v>
      </c>
      <c r="M120" s="2">
        <v>0.10958688111006</v>
      </c>
      <c r="N120" s="2">
        <v>-4.20633792809436E-2</v>
      </c>
      <c r="O120" s="3">
        <v>0.333663072509645</v>
      </c>
      <c r="P120" s="3">
        <v>0.85319587628866</v>
      </c>
    </row>
    <row r="121" spans="1:16" x14ac:dyDescent="0.3">
      <c r="A121" s="8" t="s">
        <v>201</v>
      </c>
      <c r="B121" s="8" t="s">
        <v>82</v>
      </c>
      <c r="C121" s="2">
        <v>3.9806996381182097E-2</v>
      </c>
      <c r="D121" s="2">
        <v>3.3642691415313203E-2</v>
      </c>
      <c r="E121" s="2">
        <v>5.1627384960718302E-2</v>
      </c>
      <c r="F121" s="2">
        <v>0.12059765208110999</v>
      </c>
      <c r="G121" s="2">
        <v>0.193333333333333</v>
      </c>
      <c r="H121" s="2">
        <v>0.17318435754189901</v>
      </c>
      <c r="I121" s="2">
        <v>0.20068027210884401</v>
      </c>
      <c r="J121" s="2">
        <v>0.12804532577903699</v>
      </c>
      <c r="K121" s="2">
        <v>0.209442491210447</v>
      </c>
      <c r="L121" s="2">
        <v>0.19186046511627899</v>
      </c>
      <c r="M121" s="2">
        <v>0.17735191637630701</v>
      </c>
      <c r="N121" s="2">
        <v>-0.14856466410180499</v>
      </c>
      <c r="O121" s="3">
        <v>0.445002511300854</v>
      </c>
      <c r="P121" s="3">
        <v>2.2289562289562301</v>
      </c>
    </row>
    <row r="122" spans="1:16" x14ac:dyDescent="0.3">
      <c r="A122" s="8" t="s">
        <v>201</v>
      </c>
      <c r="B122" s="8" t="s">
        <v>83</v>
      </c>
      <c r="C122" s="2">
        <v>6.6055045871559595E-2</v>
      </c>
      <c r="D122" s="2">
        <v>4.81927710843374E-2</v>
      </c>
      <c r="E122" s="2">
        <v>6.7323481116584594E-2</v>
      </c>
      <c r="F122" s="2">
        <v>5.53846153846154E-2</v>
      </c>
      <c r="G122" s="2">
        <v>0.11224489795918401</v>
      </c>
      <c r="H122" s="2">
        <v>6.1598951507208399E-2</v>
      </c>
      <c r="I122" s="2">
        <v>6.4197530864197494E-2</v>
      </c>
      <c r="J122" s="2">
        <v>6.9605568445475594E-2</v>
      </c>
      <c r="K122" s="2">
        <v>6.07375271149675E-2</v>
      </c>
      <c r="L122" s="2">
        <v>7.7709611451942703E-2</v>
      </c>
      <c r="M122" s="2">
        <v>7.9696394686906993E-2</v>
      </c>
      <c r="N122" s="2">
        <v>-1.7574692442882201E-3</v>
      </c>
      <c r="O122" s="3">
        <v>0.23210412147505399</v>
      </c>
      <c r="P122" s="3">
        <v>0.86535303776683103</v>
      </c>
    </row>
    <row r="123" spans="1:16" x14ac:dyDescent="0.3">
      <c r="A123" s="8" t="s">
        <v>201</v>
      </c>
      <c r="B123" s="8" t="s">
        <v>84</v>
      </c>
      <c r="C123" s="2">
        <v>1.7977350122752801E-2</v>
      </c>
      <c r="D123" s="2">
        <v>3.36860121363E-2</v>
      </c>
      <c r="E123" s="2">
        <v>3.59750131707684E-2</v>
      </c>
      <c r="F123" s="2">
        <v>3.7486378496186003E-2</v>
      </c>
      <c r="G123" s="2">
        <v>4.5865135494713299E-2</v>
      </c>
      <c r="H123" s="2">
        <v>2.6713979646491699E-2</v>
      </c>
      <c r="I123" s="2">
        <v>1.9954352787740499E-2</v>
      </c>
      <c r="J123" s="2">
        <v>-3.8616456748289799E-2</v>
      </c>
      <c r="K123" s="2">
        <v>2.5337500831282798E-2</v>
      </c>
      <c r="L123" s="2">
        <v>4.2612530808146303E-2</v>
      </c>
      <c r="M123" s="2">
        <v>3.2472783825816497E-2</v>
      </c>
      <c r="N123" s="2">
        <v>-2.5667289269145001E-2</v>
      </c>
      <c r="O123" s="3">
        <v>7.5413978852164706E-2</v>
      </c>
      <c r="P123" s="3">
        <v>0.217054263565891</v>
      </c>
    </row>
    <row r="124" spans="1:16" x14ac:dyDescent="0.3">
      <c r="A124" s="8" t="s">
        <v>201</v>
      </c>
      <c r="B124" s="8" t="s">
        <v>17</v>
      </c>
      <c r="C124" s="2">
        <v>1.76767676767677E-2</v>
      </c>
      <c r="D124" s="2">
        <v>8.1885856079404504E-2</v>
      </c>
      <c r="E124" s="2">
        <v>9.6330275229357804E-2</v>
      </c>
      <c r="F124" s="2">
        <v>8.78661087866109E-2</v>
      </c>
      <c r="G124" s="2">
        <v>0.110576923076923</v>
      </c>
      <c r="H124" s="2">
        <v>0.126406926406926</v>
      </c>
      <c r="I124" s="2">
        <v>0.14988470407378901</v>
      </c>
      <c r="J124" s="2">
        <v>9.0240641711229905E-2</v>
      </c>
      <c r="K124" s="2">
        <v>0.22317596566523601</v>
      </c>
      <c r="L124" s="2">
        <v>0.16390977443609001</v>
      </c>
      <c r="M124" s="2">
        <v>0.15374677002584</v>
      </c>
      <c r="N124" s="2">
        <v>5.9723777528928696E-3</v>
      </c>
      <c r="O124" s="3">
        <v>0.65236051502145898</v>
      </c>
      <c r="P124" s="3">
        <v>2.09059633027523</v>
      </c>
    </row>
    <row r="125" spans="1:16" x14ac:dyDescent="0.3">
      <c r="A125" s="8" t="s">
        <v>201</v>
      </c>
      <c r="B125" s="8" t="s">
        <v>85</v>
      </c>
      <c r="C125" s="2">
        <v>-2.9095792300805699E-2</v>
      </c>
      <c r="D125" s="2">
        <v>-1.9824804057169201E-2</v>
      </c>
      <c r="E125" s="2">
        <v>-1.0348071495766701E-2</v>
      </c>
      <c r="F125" s="2">
        <v>-1.33079847908745E-2</v>
      </c>
      <c r="G125" s="2">
        <v>1.44508670520231E-2</v>
      </c>
      <c r="H125" s="2">
        <v>-2.37416904083571E-3</v>
      </c>
      <c r="I125" s="2">
        <v>3.33174678724417E-3</v>
      </c>
      <c r="J125" s="2">
        <v>-7.3529411764705899E-2</v>
      </c>
      <c r="K125" s="2">
        <v>6.6564260112647197E-2</v>
      </c>
      <c r="L125" s="2">
        <v>-3.98463754200672E-2</v>
      </c>
      <c r="M125" s="2">
        <v>-2.8000000000000001E-2</v>
      </c>
      <c r="N125" s="2">
        <v>-5.2469135802469098E-2</v>
      </c>
      <c r="O125" s="3">
        <v>-5.6835637480798798E-2</v>
      </c>
      <c r="P125" s="3">
        <v>-0.133584195672625</v>
      </c>
    </row>
    <row r="126" spans="1:16" x14ac:dyDescent="0.3">
      <c r="A126" s="8" t="s">
        <v>202</v>
      </c>
      <c r="B126" s="8" t="s">
        <v>81</v>
      </c>
      <c r="C126" s="2">
        <v>2.2436403855269401E-2</v>
      </c>
      <c r="D126" s="2">
        <v>2.7970947303353401E-2</v>
      </c>
      <c r="E126" s="2">
        <v>2.1948286229705401E-2</v>
      </c>
      <c r="F126" s="2">
        <v>5.0308914386584302E-2</v>
      </c>
      <c r="G126" s="2">
        <v>5.6302521008403397E-2</v>
      </c>
      <c r="H126" s="2">
        <v>4.7334924423229903E-2</v>
      </c>
      <c r="I126" s="2">
        <v>6.1146980630459501E-2</v>
      </c>
      <c r="J126" s="2">
        <v>5.5237413505129999E-2</v>
      </c>
      <c r="K126" s="2">
        <v>8.3776144714528003E-2</v>
      </c>
      <c r="L126" s="2">
        <v>0.11130815773002301</v>
      </c>
      <c r="M126" s="2">
        <v>0.116774617478645</v>
      </c>
      <c r="N126" s="2">
        <v>0.117508615617383</v>
      </c>
      <c r="O126" s="3">
        <v>0.50310910118711105</v>
      </c>
      <c r="P126" s="3">
        <v>0.99864702345159395</v>
      </c>
    </row>
    <row r="127" spans="1:16" x14ac:dyDescent="0.3">
      <c r="A127" s="8" t="s">
        <v>202</v>
      </c>
      <c r="B127" s="8" t="s">
        <v>82</v>
      </c>
      <c r="C127" s="2">
        <v>2.3133543638275501E-2</v>
      </c>
      <c r="D127" s="2">
        <v>2.6721479958890001E-2</v>
      </c>
      <c r="E127" s="2">
        <v>9.1091091091091106E-2</v>
      </c>
      <c r="F127" s="2">
        <v>6.0550458715596299E-2</v>
      </c>
      <c r="G127" s="2">
        <v>8.3044982698961906E-2</v>
      </c>
      <c r="H127" s="2">
        <v>0.13897763578274799</v>
      </c>
      <c r="I127" s="2">
        <v>0.134642356241234</v>
      </c>
      <c r="J127" s="2">
        <v>6.2422744128553802E-2</v>
      </c>
      <c r="K127" s="2">
        <v>9.8894706224549198E-2</v>
      </c>
      <c r="L127" s="2">
        <v>0.14346214928533599</v>
      </c>
      <c r="M127" s="2">
        <v>0.139814814814815</v>
      </c>
      <c r="N127" s="2">
        <v>8.2859463850528003E-2</v>
      </c>
      <c r="O127" s="3">
        <v>0.55090168702734099</v>
      </c>
      <c r="P127" s="3">
        <v>1.66866866866867</v>
      </c>
    </row>
    <row r="128" spans="1:16" x14ac:dyDescent="0.3">
      <c r="A128" s="8" t="s">
        <v>202</v>
      </c>
      <c r="B128" s="8" t="s">
        <v>83</v>
      </c>
      <c r="C128" s="2">
        <v>6.86106346483705E-2</v>
      </c>
      <c r="D128" s="2">
        <v>4.6548956661316199E-2</v>
      </c>
      <c r="E128" s="2">
        <v>4.2944785276073601E-2</v>
      </c>
      <c r="F128" s="2">
        <v>7.4999999999999997E-2</v>
      </c>
      <c r="G128" s="2">
        <v>4.1039671682626497E-2</v>
      </c>
      <c r="H128" s="2">
        <v>3.5479632063074897E-2</v>
      </c>
      <c r="I128" s="2">
        <v>7.3604060913705596E-2</v>
      </c>
      <c r="J128" s="2">
        <v>3.4278959810874698E-2</v>
      </c>
      <c r="K128" s="2">
        <v>6.6285714285714295E-2</v>
      </c>
      <c r="L128" s="2">
        <v>0.12433011789925</v>
      </c>
      <c r="M128" s="2">
        <v>8.3889418493803602E-2</v>
      </c>
      <c r="N128" s="2">
        <v>8.0914687774846103E-2</v>
      </c>
      <c r="O128" s="3">
        <v>0.40457142857142903</v>
      </c>
      <c r="P128" s="3">
        <v>0.88496932515337401</v>
      </c>
    </row>
    <row r="129" spans="1:16" x14ac:dyDescent="0.3">
      <c r="A129" s="8" t="s">
        <v>202</v>
      </c>
      <c r="B129" s="8" t="s">
        <v>84</v>
      </c>
      <c r="C129" s="2">
        <v>2.4274406332453799E-2</v>
      </c>
      <c r="D129" s="2">
        <v>2.9538038811609098E-2</v>
      </c>
      <c r="E129" s="2">
        <v>1.39560745065332E-2</v>
      </c>
      <c r="F129" s="2">
        <v>1.8425093222197899E-2</v>
      </c>
      <c r="G129" s="2">
        <v>1.2814990307990499E-2</v>
      </c>
      <c r="H129" s="2">
        <v>1.06858054226475E-2</v>
      </c>
      <c r="I129" s="2">
        <v>1.1204039766451001E-2</v>
      </c>
      <c r="J129" s="2">
        <v>-3.5580524344569299E-2</v>
      </c>
      <c r="K129" s="2">
        <v>1.3861920172599801E-2</v>
      </c>
      <c r="L129" s="2">
        <v>4.16555833377667E-2</v>
      </c>
      <c r="M129" s="2">
        <v>2.23697650663943E-2</v>
      </c>
      <c r="N129" s="2">
        <v>4.9305624937556199E-2</v>
      </c>
      <c r="O129" s="3">
        <v>0.13295577130528599</v>
      </c>
      <c r="P129" s="3">
        <v>0.16791770920211299</v>
      </c>
    </row>
    <row r="130" spans="1:16" x14ac:dyDescent="0.3">
      <c r="A130" s="8" t="s">
        <v>202</v>
      </c>
      <c r="B130" s="8" t="s">
        <v>17</v>
      </c>
      <c r="C130" s="2">
        <v>3.2133676092544999E-2</v>
      </c>
      <c r="D130" s="2">
        <v>7.3474470734744696E-2</v>
      </c>
      <c r="E130" s="2">
        <v>0.11368909512761</v>
      </c>
      <c r="F130" s="2">
        <v>5.7291666666666699E-2</v>
      </c>
      <c r="G130" s="2">
        <v>9.2610837438423604E-2</v>
      </c>
      <c r="H130" s="2">
        <v>8.1154192966636604E-2</v>
      </c>
      <c r="I130" s="2">
        <v>0.152627189324437</v>
      </c>
      <c r="J130" s="2">
        <v>0.120839363241679</v>
      </c>
      <c r="K130" s="2">
        <v>0.11297611362169099</v>
      </c>
      <c r="L130" s="2">
        <v>0.12935034802784201</v>
      </c>
      <c r="M130" s="2">
        <v>0.15973292244478701</v>
      </c>
      <c r="N130" s="2">
        <v>6.4658990256864501E-2</v>
      </c>
      <c r="O130" s="3">
        <v>0.55196901226597805</v>
      </c>
      <c r="P130" s="3">
        <v>1.7888631090487199</v>
      </c>
    </row>
    <row r="131" spans="1:16" x14ac:dyDescent="0.3">
      <c r="A131" s="8" t="s">
        <v>202</v>
      </c>
      <c r="B131" s="8" t="s">
        <v>85</v>
      </c>
      <c r="C131" s="2">
        <v>-2.52075007685214E-2</v>
      </c>
      <c r="D131" s="2">
        <v>-2.80668558814254E-2</v>
      </c>
      <c r="E131" s="2">
        <v>-4.9643088903309499E-2</v>
      </c>
      <c r="F131" s="2">
        <v>-2.0484807101399799E-2</v>
      </c>
      <c r="G131" s="2">
        <v>-1.6033461136284399E-2</v>
      </c>
      <c r="H131" s="2">
        <v>-9.9185263903648607E-3</v>
      </c>
      <c r="I131" s="2">
        <v>5.3667262969588504E-3</v>
      </c>
      <c r="J131" s="2">
        <v>-8.61209964412811E-2</v>
      </c>
      <c r="K131" s="2">
        <v>2.1806853582554499E-2</v>
      </c>
      <c r="L131" s="2">
        <v>-6.6310975609756101E-2</v>
      </c>
      <c r="M131" s="2">
        <v>-3.7959183673469399E-2</v>
      </c>
      <c r="N131" s="2">
        <v>-1.06067034365719E-2</v>
      </c>
      <c r="O131" s="3">
        <v>-9.1900311526479705E-2</v>
      </c>
      <c r="P131" s="3">
        <v>-0.243348475016223</v>
      </c>
    </row>
    <row r="132" spans="1:16" x14ac:dyDescent="0.3">
      <c r="A132" s="8" t="s">
        <v>203</v>
      </c>
      <c r="B132" s="8" t="s">
        <v>81</v>
      </c>
      <c r="C132" s="2">
        <v>-8.4388185654008397E-3</v>
      </c>
      <c r="D132" s="2">
        <v>1.43617021276596E-2</v>
      </c>
      <c r="E132" s="2">
        <v>0.112218143681175</v>
      </c>
      <c r="F132" s="2">
        <v>1.5087223008015099E-2</v>
      </c>
      <c r="G132" s="2">
        <v>4.69112865768695E-2</v>
      </c>
      <c r="H132" s="2">
        <v>9.1836734693877597E-2</v>
      </c>
      <c r="I132" s="2">
        <v>0.119869971556278</v>
      </c>
      <c r="J132" s="2">
        <v>-1.2699564586356999E-2</v>
      </c>
      <c r="K132" s="2">
        <v>0.13487688349871399</v>
      </c>
      <c r="L132" s="2">
        <v>0.142487046632124</v>
      </c>
      <c r="M132" s="2">
        <v>0.123299319727891</v>
      </c>
      <c r="N132" s="2">
        <v>9.8410295230885694E-2</v>
      </c>
      <c r="O132" s="3">
        <v>0.59977949283351695</v>
      </c>
      <c r="P132" s="3">
        <v>1.2826428945988499</v>
      </c>
    </row>
    <row r="133" spans="1:16" x14ac:dyDescent="0.3">
      <c r="A133" s="8" t="s">
        <v>203</v>
      </c>
      <c r="B133" s="8" t="s">
        <v>82</v>
      </c>
      <c r="C133" s="2">
        <v>-7.4906367041198503E-3</v>
      </c>
      <c r="D133" s="2">
        <v>1.13207547169811E-2</v>
      </c>
      <c r="E133" s="2">
        <v>0.16044776119403001</v>
      </c>
      <c r="F133" s="2">
        <v>1.9292604501607701E-2</v>
      </c>
      <c r="G133" s="2">
        <v>1.8927444794952699E-2</v>
      </c>
      <c r="H133" s="2">
        <v>0.21362229102167199</v>
      </c>
      <c r="I133" s="2">
        <v>0.26275510204081598</v>
      </c>
      <c r="J133" s="2">
        <v>0.12121212121212099</v>
      </c>
      <c r="K133" s="2">
        <v>0.15495495495495501</v>
      </c>
      <c r="L133" s="2">
        <v>0.22308892355694199</v>
      </c>
      <c r="M133" s="2">
        <v>0.19515306122449</v>
      </c>
      <c r="N133" s="2">
        <v>0.18463180362860199</v>
      </c>
      <c r="O133" s="3">
        <v>1</v>
      </c>
      <c r="P133" s="3">
        <v>3.1417910447761201</v>
      </c>
    </row>
    <row r="134" spans="1:16" x14ac:dyDescent="0.3">
      <c r="A134" s="8" t="s">
        <v>203</v>
      </c>
      <c r="B134" s="8" t="s">
        <v>83</v>
      </c>
      <c r="C134" s="2">
        <v>4.4444444444444398E-2</v>
      </c>
      <c r="D134" s="2">
        <v>7.29483282674772E-2</v>
      </c>
      <c r="E134" s="2">
        <v>0.110481586402266</v>
      </c>
      <c r="F134" s="2">
        <v>2.04081632653061E-2</v>
      </c>
      <c r="G134" s="2">
        <v>9.7500000000000003E-2</v>
      </c>
      <c r="H134" s="2">
        <v>7.0615034168564905E-2</v>
      </c>
      <c r="I134" s="2">
        <v>0.104255319148936</v>
      </c>
      <c r="J134" s="2">
        <v>5.78034682080925E-3</v>
      </c>
      <c r="K134" s="2">
        <v>8.4291187739463605E-2</v>
      </c>
      <c r="L134" s="2">
        <v>6.1837455830388702E-2</v>
      </c>
      <c r="M134" s="2">
        <v>0.116472545757072</v>
      </c>
      <c r="N134" s="2">
        <v>8.4947839046199694E-2</v>
      </c>
      <c r="O134" s="3">
        <v>0.39463601532567</v>
      </c>
      <c r="P134" s="3">
        <v>1.06232294617564</v>
      </c>
    </row>
    <row r="135" spans="1:16" x14ac:dyDescent="0.3">
      <c r="A135" s="8" t="s">
        <v>203</v>
      </c>
      <c r="B135" s="8" t="s">
        <v>84</v>
      </c>
      <c r="C135" s="2">
        <v>2.3213105120105802E-2</v>
      </c>
      <c r="D135" s="2">
        <v>3.0583674348481599E-2</v>
      </c>
      <c r="E135" s="2">
        <v>4.5489376523859301E-2</v>
      </c>
      <c r="F135" s="2">
        <v>2.5852878464818801E-2</v>
      </c>
      <c r="G135" s="2">
        <v>3.2800727461678399E-2</v>
      </c>
      <c r="H135" s="2">
        <v>2.06276334821709E-2</v>
      </c>
      <c r="I135" s="2">
        <v>2.1566331875038501E-2</v>
      </c>
      <c r="J135" s="2">
        <v>-2.8891971771518199E-2</v>
      </c>
      <c r="K135" s="2">
        <v>3.9378881987577601E-2</v>
      </c>
      <c r="L135" s="2">
        <v>4.4161587187761399E-2</v>
      </c>
      <c r="M135" s="2">
        <v>2.85583471641962E-2</v>
      </c>
      <c r="N135" s="2">
        <v>4.2733140440685498E-2</v>
      </c>
      <c r="O135" s="3">
        <v>0.16397515527950299</v>
      </c>
      <c r="P135" s="3">
        <v>0.30546847788227099</v>
      </c>
    </row>
    <row r="136" spans="1:16" x14ac:dyDescent="0.3">
      <c r="A136" s="8" t="s">
        <v>203</v>
      </c>
      <c r="B136" s="8" t="s">
        <v>17</v>
      </c>
      <c r="C136" s="2">
        <v>5.6105610561056098E-2</v>
      </c>
      <c r="D136" s="2">
        <v>8.1250000000000003E-2</v>
      </c>
      <c r="E136" s="2">
        <v>7.2254335260115599E-2</v>
      </c>
      <c r="F136" s="2">
        <v>1.07816711590297E-2</v>
      </c>
      <c r="G136" s="2">
        <v>3.7333333333333302E-2</v>
      </c>
      <c r="H136" s="2">
        <v>6.6838046272493595E-2</v>
      </c>
      <c r="I136" s="2">
        <v>0.22409638554216901</v>
      </c>
      <c r="J136" s="2">
        <v>8.0708661417322802E-2</v>
      </c>
      <c r="K136" s="2">
        <v>0.20947176684881599</v>
      </c>
      <c r="L136" s="2">
        <v>0.19728915662650601</v>
      </c>
      <c r="M136" s="2">
        <v>0.13710691823899401</v>
      </c>
      <c r="N136" s="2">
        <v>0.123893805309735</v>
      </c>
      <c r="O136" s="3">
        <v>0.85063752276867</v>
      </c>
      <c r="P136" s="3">
        <v>1.9364161849710999</v>
      </c>
    </row>
    <row r="137" spans="1:16" x14ac:dyDescent="0.3">
      <c r="A137" s="8" t="s">
        <v>203</v>
      </c>
      <c r="B137" s="8" t="s">
        <v>85</v>
      </c>
      <c r="C137" s="2">
        <v>-2.7872582480091002E-2</v>
      </c>
      <c r="D137" s="2">
        <v>-1.40433001755413E-2</v>
      </c>
      <c r="E137" s="2">
        <v>3.6201780415430297E-2</v>
      </c>
      <c r="F137" s="2">
        <v>-1.71821305841924E-2</v>
      </c>
      <c r="G137" s="2">
        <v>-4.6620046620046603E-3</v>
      </c>
      <c r="H137" s="2">
        <v>-1.6978922716627601E-2</v>
      </c>
      <c r="I137" s="2">
        <v>4.7647409172126296E-3</v>
      </c>
      <c r="J137" s="2">
        <v>-9.7806757557794902E-2</v>
      </c>
      <c r="K137" s="2">
        <v>1.11695137976347E-2</v>
      </c>
      <c r="L137" s="2">
        <v>-4.4184535412605599E-2</v>
      </c>
      <c r="M137" s="2">
        <v>-5.7783820530251502E-2</v>
      </c>
      <c r="N137" s="2">
        <v>-2.1645021645021602E-3</v>
      </c>
      <c r="O137" s="3">
        <v>-9.1327201051248405E-2</v>
      </c>
      <c r="P137" s="3">
        <v>-0.17922848664688401</v>
      </c>
    </row>
    <row r="138" spans="1:16" x14ac:dyDescent="0.3">
      <c r="A138" s="8" t="s">
        <v>204</v>
      </c>
      <c r="B138" s="8" t="s">
        <v>81</v>
      </c>
      <c r="C138" s="2">
        <v>3.10330168626895E-2</v>
      </c>
      <c r="D138" s="2">
        <v>4.6728971962616802E-3</v>
      </c>
      <c r="E138" s="2">
        <v>-4.7879616963064303E-3</v>
      </c>
      <c r="F138" s="2">
        <v>2.17182130584192E-2</v>
      </c>
      <c r="G138" s="2">
        <v>2.4619938113816801E-2</v>
      </c>
      <c r="H138" s="2">
        <v>4.8188025210084001E-2</v>
      </c>
      <c r="I138" s="2">
        <v>4.47200300638858E-2</v>
      </c>
      <c r="J138" s="2">
        <v>2.70983213429257E-2</v>
      </c>
      <c r="K138" s="2">
        <v>9.2341816483773098E-2</v>
      </c>
      <c r="L138" s="2">
        <v>0.102703858074169</v>
      </c>
      <c r="M138" s="2">
        <v>0.10438069393293301</v>
      </c>
      <c r="N138" s="2">
        <v>3.8701184730144798E-2</v>
      </c>
      <c r="O138" s="3">
        <v>0.38174176978753199</v>
      </c>
      <c r="P138" s="3">
        <v>0.61915184678522595</v>
      </c>
    </row>
    <row r="139" spans="1:16" x14ac:dyDescent="0.3">
      <c r="A139" s="8" t="s">
        <v>204</v>
      </c>
      <c r="B139" s="8" t="s">
        <v>82</v>
      </c>
      <c r="C139" s="2">
        <v>0.107228915662651</v>
      </c>
      <c r="D139" s="2">
        <v>4.6789989118607198E-2</v>
      </c>
      <c r="E139" s="2">
        <v>2.0790020790020802E-2</v>
      </c>
      <c r="F139" s="2">
        <v>9.7759674134419494E-2</v>
      </c>
      <c r="G139" s="2">
        <v>9.27643784786642E-2</v>
      </c>
      <c r="H139" s="2">
        <v>0.132427843803056</v>
      </c>
      <c r="I139" s="2">
        <v>0.158170914542729</v>
      </c>
      <c r="J139" s="2">
        <v>0.12491909385113301</v>
      </c>
      <c r="K139" s="2">
        <v>0.21116225546605299</v>
      </c>
      <c r="L139" s="2">
        <v>0.19857482185273201</v>
      </c>
      <c r="M139" s="2">
        <v>0.174791914387634</v>
      </c>
      <c r="N139" s="2">
        <v>0.10998650472334701</v>
      </c>
      <c r="O139" s="3">
        <v>0.89298043728423504</v>
      </c>
      <c r="P139" s="3">
        <v>2.4199584199584199</v>
      </c>
    </row>
    <row r="140" spans="1:16" x14ac:dyDescent="0.3">
      <c r="A140" s="8" t="s">
        <v>204</v>
      </c>
      <c r="B140" s="8" t="s">
        <v>83</v>
      </c>
      <c r="C140" s="2">
        <v>5.6466302367941701E-2</v>
      </c>
      <c r="D140" s="2">
        <v>6.8965517241379301E-3</v>
      </c>
      <c r="E140" s="2">
        <v>6.1643835616438401E-2</v>
      </c>
      <c r="F140" s="2">
        <v>6.6129032258064505E-2</v>
      </c>
      <c r="G140" s="2">
        <v>5.7488653555219399E-2</v>
      </c>
      <c r="H140" s="2">
        <v>4.86409155937053E-2</v>
      </c>
      <c r="I140" s="2">
        <v>4.7748976807639801E-2</v>
      </c>
      <c r="J140" s="2">
        <v>2.734375E-2</v>
      </c>
      <c r="K140" s="2">
        <v>7.0975918884664105E-2</v>
      </c>
      <c r="L140" s="2">
        <v>0.11479289940828399</v>
      </c>
      <c r="M140" s="2">
        <v>9.34182590233546E-2</v>
      </c>
      <c r="N140" s="2">
        <v>5.3398058252427202E-2</v>
      </c>
      <c r="O140" s="3">
        <v>0.375158428390368</v>
      </c>
      <c r="P140" s="3">
        <v>0.85787671232876705</v>
      </c>
    </row>
    <row r="141" spans="1:16" x14ac:dyDescent="0.3">
      <c r="A141" s="8" t="s">
        <v>204</v>
      </c>
      <c r="B141" s="8" t="s">
        <v>85</v>
      </c>
      <c r="C141" s="2">
        <v>-9.0497737556561094E-3</v>
      </c>
      <c r="D141" s="2">
        <v>-2.82274802822748E-2</v>
      </c>
      <c r="E141" s="2">
        <v>-3.9726612558735601E-2</v>
      </c>
      <c r="F141" s="2">
        <v>-2.0907473309608501E-2</v>
      </c>
      <c r="G141" s="2">
        <v>-1.2267151294866E-2</v>
      </c>
      <c r="H141" s="2">
        <v>-9.6596136154553803E-3</v>
      </c>
      <c r="I141" s="2">
        <v>-7.8959591267998095E-3</v>
      </c>
      <c r="J141" s="2">
        <v>-6.6479400749063694E-2</v>
      </c>
      <c r="K141" s="2">
        <v>2.6579739217653001E-2</v>
      </c>
      <c r="L141" s="2">
        <v>-5.08060576453346E-2</v>
      </c>
      <c r="M141" s="2">
        <v>-3.0880082346886301E-2</v>
      </c>
      <c r="N141" s="2">
        <v>-1.16834838024429E-2</v>
      </c>
      <c r="O141" s="3">
        <v>-6.6700100300902704E-2</v>
      </c>
      <c r="P141" s="3">
        <v>-0.20504058094831301</v>
      </c>
    </row>
    <row r="142" spans="1:16" x14ac:dyDescent="0.3">
      <c r="A142" s="8" t="s">
        <v>204</v>
      </c>
      <c r="B142" s="8" t="s">
        <v>17</v>
      </c>
      <c r="C142" s="2">
        <v>5.8312655086848603E-2</v>
      </c>
      <c r="D142" s="2">
        <v>1.1723329425556901E-3</v>
      </c>
      <c r="E142" s="2">
        <v>3.0444964871194399E-2</v>
      </c>
      <c r="F142" s="2">
        <v>9.0909090909090898E-2</v>
      </c>
      <c r="G142" s="2">
        <v>3.9583333333333297E-2</v>
      </c>
      <c r="H142" s="2">
        <v>9.9198396793587204E-2</v>
      </c>
      <c r="I142" s="2">
        <v>0.154968094804011</v>
      </c>
      <c r="J142" s="2">
        <v>5.3670086819258098E-2</v>
      </c>
      <c r="K142" s="2">
        <v>0.15805243445692899</v>
      </c>
      <c r="L142" s="2">
        <v>0.17723156532988399</v>
      </c>
      <c r="M142" s="2">
        <v>0.15494505494505501</v>
      </c>
      <c r="N142" s="2">
        <v>8.4205518553758296E-2</v>
      </c>
      <c r="O142" s="3">
        <v>0.70711610486891396</v>
      </c>
      <c r="P142" s="3">
        <v>1.66861826697892</v>
      </c>
    </row>
    <row r="143" spans="1:16" x14ac:dyDescent="0.3">
      <c r="A143" s="8" t="s">
        <v>204</v>
      </c>
      <c r="B143" s="8" t="s">
        <v>84</v>
      </c>
      <c r="C143" s="2">
        <v>3.6773719048786499E-2</v>
      </c>
      <c r="D143" s="2">
        <v>1.1409316623315201E-2</v>
      </c>
      <c r="E143" s="2">
        <v>1.1455958852066199E-2</v>
      </c>
      <c r="F143" s="2">
        <v>1.40999711066166E-2</v>
      </c>
      <c r="G143" s="2">
        <v>2.1938571998404498E-2</v>
      </c>
      <c r="H143" s="2">
        <v>2.5315044050407E-2</v>
      </c>
      <c r="I143" s="2">
        <v>2.56145312160104E-2</v>
      </c>
      <c r="J143" s="2">
        <v>-2.6883715997666899E-2</v>
      </c>
      <c r="K143" s="2">
        <v>3.8742371403661699E-2</v>
      </c>
      <c r="L143" s="2">
        <v>4.1966112364265902E-2</v>
      </c>
      <c r="M143" s="2">
        <v>2.4215878769571601E-2</v>
      </c>
      <c r="N143" s="2">
        <v>8.3562721195438502E-3</v>
      </c>
      <c r="O143" s="3">
        <v>0.117807323452485</v>
      </c>
      <c r="P143" s="3">
        <v>0.199018060669823</v>
      </c>
    </row>
    <row r="144" spans="1:16" x14ac:dyDescent="0.3">
      <c r="A144" s="11" t="s">
        <v>18</v>
      </c>
      <c r="B144" s="11" t="s">
        <v>18</v>
      </c>
      <c r="C144" s="3">
        <v>2.70856018091967E-2</v>
      </c>
      <c r="D144" s="3">
        <v>2.49594797092733E-2</v>
      </c>
      <c r="E144" s="3">
        <v>2.80613640319252E-2</v>
      </c>
      <c r="F144" s="3">
        <v>2.7014869061323998E-2</v>
      </c>
      <c r="G144" s="3">
        <v>2.8974722474720101E-2</v>
      </c>
      <c r="H144" s="3">
        <v>3.5354159514818601E-2</v>
      </c>
      <c r="I144" s="3">
        <v>3.8974531275558201E-2</v>
      </c>
      <c r="J144" s="3">
        <v>-9.8163946982107505E-3</v>
      </c>
      <c r="K144" s="3">
        <v>5.3913058425150803E-2</v>
      </c>
      <c r="L144" s="3">
        <v>6.9813336377796104E-2</v>
      </c>
      <c r="M144" s="3">
        <v>6.1255602646583501E-2</v>
      </c>
      <c r="N144" s="3">
        <v>4.5046112739182902E-2</v>
      </c>
      <c r="O144" s="3">
        <v>0.25045550647163001</v>
      </c>
      <c r="P144" s="3">
        <v>0.44703249707849502</v>
      </c>
    </row>
    <row r="145" spans="1:2" x14ac:dyDescent="0.3">
      <c r="A145" s="15"/>
      <c r="B145" s="15"/>
    </row>
    <row r="146" spans="1:2" x14ac:dyDescent="0.3">
      <c r="A146" s="13" t="s">
        <v>42</v>
      </c>
      <c r="B146" s="15"/>
    </row>
    <row r="147" spans="1:2" x14ac:dyDescent="0.3">
      <c r="A147" s="14" t="s">
        <v>43</v>
      </c>
      <c r="B147" s="15"/>
    </row>
    <row r="148" spans="1:2" x14ac:dyDescent="0.3">
      <c r="A148" s="14" t="s">
        <v>44</v>
      </c>
      <c r="B148" s="15"/>
    </row>
    <row r="149" spans="1:2" x14ac:dyDescent="0.3">
      <c r="A149" s="14" t="s">
        <v>47</v>
      </c>
      <c r="B149" s="15"/>
    </row>
    <row r="150" spans="1:2" x14ac:dyDescent="0.3">
      <c r="A150" s="14" t="s">
        <v>88</v>
      </c>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54:O54"/>
    <mergeCell ref="C100:N100"/>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212</v>
      </c>
      <c r="B1" s="15"/>
    </row>
    <row r="2" spans="1:15" ht="15.6" x14ac:dyDescent="0.3">
      <c r="A2" s="12" t="s">
        <v>34</v>
      </c>
      <c r="B2" s="15"/>
    </row>
    <row r="3" spans="1:15" ht="15.6" x14ac:dyDescent="0.3">
      <c r="A3" s="12" t="s">
        <v>206</v>
      </c>
      <c r="B3" s="15"/>
    </row>
    <row r="4" spans="1:15" ht="15.6" x14ac:dyDescent="0.3">
      <c r="A4" s="12" t="s">
        <v>87</v>
      </c>
      <c r="B4" s="15"/>
    </row>
    <row r="5" spans="1:15" ht="15.6" x14ac:dyDescent="0.3">
      <c r="A5" s="12" t="s">
        <v>79</v>
      </c>
      <c r="B5" s="15"/>
    </row>
    <row r="6" spans="1:15" x14ac:dyDescent="0.3">
      <c r="A6" s="16" t="str">
        <f>HYPERLINK("#'Table of contents'!A71",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89</v>
      </c>
      <c r="C9" s="1">
        <v>2012</v>
      </c>
      <c r="D9" s="1">
        <v>2102</v>
      </c>
      <c r="E9" s="1">
        <v>2271</v>
      </c>
      <c r="F9" s="1">
        <v>2341</v>
      </c>
      <c r="G9" s="1">
        <v>2374</v>
      </c>
      <c r="H9" s="1">
        <v>2342</v>
      </c>
      <c r="I9" s="1">
        <v>2525</v>
      </c>
      <c r="J9" s="1">
        <v>2648</v>
      </c>
      <c r="K9" s="1">
        <v>2809</v>
      </c>
      <c r="L9" s="1">
        <v>3015</v>
      </c>
      <c r="M9" s="1">
        <v>3399</v>
      </c>
      <c r="N9" s="1">
        <v>3683</v>
      </c>
      <c r="O9" s="1">
        <v>4125</v>
      </c>
    </row>
    <row r="10" spans="1:15" x14ac:dyDescent="0.3">
      <c r="A10" s="7" t="s">
        <v>198</v>
      </c>
      <c r="B10" s="7" t="s">
        <v>90</v>
      </c>
      <c r="C10" s="1">
        <v>3684</v>
      </c>
      <c r="D10" s="1">
        <v>3829</v>
      </c>
      <c r="E10" s="1">
        <v>3903</v>
      </c>
      <c r="F10" s="1">
        <v>3933</v>
      </c>
      <c r="G10" s="1">
        <v>4159</v>
      </c>
      <c r="H10" s="1">
        <v>4403</v>
      </c>
      <c r="I10" s="1">
        <v>4649</v>
      </c>
      <c r="J10" s="1">
        <v>4908</v>
      </c>
      <c r="K10" s="1">
        <v>5091</v>
      </c>
      <c r="L10" s="1">
        <v>5588</v>
      </c>
      <c r="M10" s="1">
        <v>6275</v>
      </c>
      <c r="N10" s="1">
        <v>6920</v>
      </c>
      <c r="O10" s="1">
        <v>7581</v>
      </c>
    </row>
    <row r="11" spans="1:15" x14ac:dyDescent="0.3">
      <c r="A11" s="7" t="s">
        <v>198</v>
      </c>
      <c r="B11" s="7" t="s">
        <v>91</v>
      </c>
      <c r="C11" s="1">
        <v>212</v>
      </c>
      <c r="D11" s="1">
        <v>216</v>
      </c>
      <c r="E11" s="1">
        <v>231</v>
      </c>
      <c r="F11" s="1">
        <v>256</v>
      </c>
      <c r="G11" s="1">
        <v>254</v>
      </c>
      <c r="H11" s="1">
        <v>240</v>
      </c>
      <c r="I11" s="1">
        <v>261</v>
      </c>
      <c r="J11" s="1">
        <v>280</v>
      </c>
      <c r="K11" s="1">
        <v>324</v>
      </c>
      <c r="L11" s="1">
        <v>370</v>
      </c>
      <c r="M11" s="1">
        <v>434</v>
      </c>
      <c r="N11" s="1">
        <v>481</v>
      </c>
      <c r="O11" s="1">
        <v>577</v>
      </c>
    </row>
    <row r="12" spans="1:15" x14ac:dyDescent="0.3">
      <c r="A12" s="7" t="s">
        <v>198</v>
      </c>
      <c r="B12" s="7" t="s">
        <v>92</v>
      </c>
      <c r="C12" s="1">
        <v>748</v>
      </c>
      <c r="D12" s="1">
        <v>759</v>
      </c>
      <c r="E12" s="1">
        <v>796</v>
      </c>
      <c r="F12" s="1">
        <v>801</v>
      </c>
      <c r="G12" s="1">
        <v>864</v>
      </c>
      <c r="H12" s="1">
        <v>932</v>
      </c>
      <c r="I12" s="1">
        <v>1043</v>
      </c>
      <c r="J12" s="1">
        <v>1115</v>
      </c>
      <c r="K12" s="1">
        <v>1184</v>
      </c>
      <c r="L12" s="1">
        <v>1326</v>
      </c>
      <c r="M12" s="1">
        <v>1577</v>
      </c>
      <c r="N12" s="1">
        <v>1773</v>
      </c>
      <c r="O12" s="1">
        <v>2086</v>
      </c>
    </row>
    <row r="13" spans="1:15" x14ac:dyDescent="0.3">
      <c r="A13" s="7" t="s">
        <v>198</v>
      </c>
      <c r="B13" s="7" t="s">
        <v>93</v>
      </c>
      <c r="C13" s="1">
        <v>245</v>
      </c>
      <c r="D13" s="1">
        <v>269</v>
      </c>
      <c r="E13" s="1">
        <v>282</v>
      </c>
      <c r="F13" s="1">
        <v>317</v>
      </c>
      <c r="G13" s="1">
        <v>316</v>
      </c>
      <c r="H13" s="1">
        <v>323</v>
      </c>
      <c r="I13" s="1">
        <v>332</v>
      </c>
      <c r="J13" s="1">
        <v>366</v>
      </c>
      <c r="K13" s="1">
        <v>373</v>
      </c>
      <c r="L13" s="1">
        <v>407</v>
      </c>
      <c r="M13" s="1">
        <v>444</v>
      </c>
      <c r="N13" s="1">
        <v>475</v>
      </c>
      <c r="O13" s="1">
        <v>517</v>
      </c>
    </row>
    <row r="14" spans="1:15" x14ac:dyDescent="0.3">
      <c r="A14" s="7" t="s">
        <v>198</v>
      </c>
      <c r="B14" s="7" t="s">
        <v>94</v>
      </c>
      <c r="C14" s="1">
        <v>136</v>
      </c>
      <c r="D14" s="1">
        <v>149</v>
      </c>
      <c r="E14" s="1">
        <v>153</v>
      </c>
      <c r="F14" s="1">
        <v>154</v>
      </c>
      <c r="G14" s="1">
        <v>157</v>
      </c>
      <c r="H14" s="1">
        <v>177</v>
      </c>
      <c r="I14" s="1">
        <v>192</v>
      </c>
      <c r="J14" s="1">
        <v>194</v>
      </c>
      <c r="K14" s="1">
        <v>213</v>
      </c>
      <c r="L14" s="1">
        <v>225</v>
      </c>
      <c r="M14" s="1">
        <v>245</v>
      </c>
      <c r="N14" s="1">
        <v>263</v>
      </c>
      <c r="O14" s="1">
        <v>293</v>
      </c>
    </row>
    <row r="15" spans="1:15" x14ac:dyDescent="0.3">
      <c r="A15" s="7" t="s">
        <v>198</v>
      </c>
      <c r="B15" s="7" t="s">
        <v>95</v>
      </c>
      <c r="C15" s="1">
        <v>7611</v>
      </c>
      <c r="D15" s="1">
        <v>7804</v>
      </c>
      <c r="E15" s="1">
        <v>7864</v>
      </c>
      <c r="F15" s="1">
        <v>7803</v>
      </c>
      <c r="G15" s="1">
        <v>7930</v>
      </c>
      <c r="H15" s="1">
        <v>7806</v>
      </c>
      <c r="I15" s="1">
        <v>7845</v>
      </c>
      <c r="J15" s="1">
        <v>7744</v>
      </c>
      <c r="K15" s="1">
        <v>7352</v>
      </c>
      <c r="L15" s="1">
        <v>7573</v>
      </c>
      <c r="M15" s="1">
        <v>7936</v>
      </c>
      <c r="N15" s="1">
        <v>8002</v>
      </c>
      <c r="O15" s="1">
        <v>8517</v>
      </c>
    </row>
    <row r="16" spans="1:15" x14ac:dyDescent="0.3">
      <c r="A16" s="7" t="s">
        <v>198</v>
      </c>
      <c r="B16" s="7" t="s">
        <v>96</v>
      </c>
      <c r="C16" s="1">
        <v>1814</v>
      </c>
      <c r="D16" s="1">
        <v>1920</v>
      </c>
      <c r="E16" s="1">
        <v>2008</v>
      </c>
      <c r="F16" s="1">
        <v>2031</v>
      </c>
      <c r="G16" s="1">
        <v>2104</v>
      </c>
      <c r="H16" s="1">
        <v>2209</v>
      </c>
      <c r="I16" s="1">
        <v>2250</v>
      </c>
      <c r="J16" s="1">
        <v>2327</v>
      </c>
      <c r="K16" s="1">
        <v>2284</v>
      </c>
      <c r="L16" s="1">
        <v>2401</v>
      </c>
      <c r="M16" s="1">
        <v>2468</v>
      </c>
      <c r="N16" s="1">
        <v>2491</v>
      </c>
      <c r="O16" s="1">
        <v>2540</v>
      </c>
    </row>
    <row r="17" spans="1:15" x14ac:dyDescent="0.3">
      <c r="A17" s="7" t="s">
        <v>198</v>
      </c>
      <c r="B17" s="7" t="s">
        <v>97</v>
      </c>
      <c r="C17" s="1">
        <v>188</v>
      </c>
      <c r="D17" s="1">
        <v>219</v>
      </c>
      <c r="E17" s="1">
        <v>222</v>
      </c>
      <c r="F17" s="1">
        <v>247</v>
      </c>
      <c r="G17" s="1">
        <v>266</v>
      </c>
      <c r="H17" s="1">
        <v>282</v>
      </c>
      <c r="I17" s="1">
        <v>311</v>
      </c>
      <c r="J17" s="1">
        <v>320</v>
      </c>
      <c r="K17" s="1">
        <v>315</v>
      </c>
      <c r="L17" s="1">
        <v>330</v>
      </c>
      <c r="M17" s="1">
        <v>347</v>
      </c>
      <c r="N17" s="1">
        <v>387</v>
      </c>
      <c r="O17" s="1">
        <v>428</v>
      </c>
    </row>
    <row r="18" spans="1:15" x14ac:dyDescent="0.3">
      <c r="A18" s="7" t="s">
        <v>198</v>
      </c>
      <c r="B18" s="7" t="s">
        <v>98</v>
      </c>
      <c r="C18" s="1">
        <v>441</v>
      </c>
      <c r="D18" s="1">
        <v>448</v>
      </c>
      <c r="E18" s="1">
        <v>463</v>
      </c>
      <c r="F18" s="1">
        <v>498</v>
      </c>
      <c r="G18" s="1">
        <v>532</v>
      </c>
      <c r="H18" s="1">
        <v>566</v>
      </c>
      <c r="I18" s="1">
        <v>659</v>
      </c>
      <c r="J18" s="1">
        <v>752</v>
      </c>
      <c r="K18" s="1">
        <v>868</v>
      </c>
      <c r="L18" s="1">
        <v>971</v>
      </c>
      <c r="M18" s="1">
        <v>1100</v>
      </c>
      <c r="N18" s="1">
        <v>1293</v>
      </c>
      <c r="O18" s="1">
        <v>1430</v>
      </c>
    </row>
    <row r="19" spans="1:15" x14ac:dyDescent="0.3">
      <c r="A19" s="7" t="s">
        <v>198</v>
      </c>
      <c r="B19" s="7" t="s">
        <v>99</v>
      </c>
      <c r="C19" s="1">
        <v>1120</v>
      </c>
      <c r="D19" s="1">
        <v>1139</v>
      </c>
      <c r="E19" s="1">
        <v>1089</v>
      </c>
      <c r="F19" s="1">
        <v>1035</v>
      </c>
      <c r="G19" s="1">
        <v>1024</v>
      </c>
      <c r="H19" s="1">
        <v>998</v>
      </c>
      <c r="I19" s="1">
        <v>952</v>
      </c>
      <c r="J19" s="1">
        <v>924</v>
      </c>
      <c r="K19" s="1">
        <v>828</v>
      </c>
      <c r="L19" s="1">
        <v>836</v>
      </c>
      <c r="M19" s="1">
        <v>835</v>
      </c>
      <c r="N19" s="1">
        <v>775</v>
      </c>
      <c r="O19" s="1">
        <v>777</v>
      </c>
    </row>
    <row r="20" spans="1:15" x14ac:dyDescent="0.3">
      <c r="A20" s="7" t="s">
        <v>198</v>
      </c>
      <c r="B20" s="7" t="s">
        <v>100</v>
      </c>
      <c r="C20" s="1">
        <v>785</v>
      </c>
      <c r="D20" s="1">
        <v>759</v>
      </c>
      <c r="E20" s="1">
        <v>749</v>
      </c>
      <c r="F20" s="1">
        <v>690</v>
      </c>
      <c r="G20" s="1">
        <v>712</v>
      </c>
      <c r="H20" s="1">
        <v>709</v>
      </c>
      <c r="I20" s="1">
        <v>707</v>
      </c>
      <c r="J20" s="1">
        <v>728</v>
      </c>
      <c r="K20" s="1">
        <v>699</v>
      </c>
      <c r="L20" s="1">
        <v>739</v>
      </c>
      <c r="M20" s="1">
        <v>712</v>
      </c>
      <c r="N20" s="1">
        <v>705</v>
      </c>
      <c r="O20" s="1">
        <v>743</v>
      </c>
    </row>
    <row r="21" spans="1:15" x14ac:dyDescent="0.3">
      <c r="A21" s="7" t="s">
        <v>199</v>
      </c>
      <c r="B21" s="7" t="s">
        <v>89</v>
      </c>
      <c r="C21" s="1">
        <v>6290</v>
      </c>
      <c r="D21" s="1">
        <v>6709</v>
      </c>
      <c r="E21" s="1">
        <v>6994</v>
      </c>
      <c r="F21" s="1">
        <v>7425</v>
      </c>
      <c r="G21" s="1">
        <v>7849</v>
      </c>
      <c r="H21" s="1">
        <v>8276</v>
      </c>
      <c r="I21" s="1">
        <v>8731</v>
      </c>
      <c r="J21" s="1">
        <v>9181</v>
      </c>
      <c r="K21" s="1">
        <v>9501</v>
      </c>
      <c r="L21" s="1">
        <v>10011</v>
      </c>
      <c r="M21" s="1">
        <v>10785</v>
      </c>
      <c r="N21" s="1">
        <v>11315</v>
      </c>
      <c r="O21" s="1">
        <v>11894</v>
      </c>
    </row>
    <row r="22" spans="1:15" x14ac:dyDescent="0.3">
      <c r="A22" s="7" t="s">
        <v>199</v>
      </c>
      <c r="B22" s="7" t="s">
        <v>90</v>
      </c>
      <c r="C22" s="1">
        <v>5917</v>
      </c>
      <c r="D22" s="1">
        <v>5933</v>
      </c>
      <c r="E22" s="1">
        <v>5931</v>
      </c>
      <c r="F22" s="1">
        <v>6059</v>
      </c>
      <c r="G22" s="1">
        <v>6170</v>
      </c>
      <c r="H22" s="1">
        <v>6362</v>
      </c>
      <c r="I22" s="1">
        <v>6679</v>
      </c>
      <c r="J22" s="1">
        <v>7090</v>
      </c>
      <c r="K22" s="1">
        <v>6998</v>
      </c>
      <c r="L22" s="1">
        <v>7569</v>
      </c>
      <c r="M22" s="1">
        <v>8554</v>
      </c>
      <c r="N22" s="1">
        <v>9631</v>
      </c>
      <c r="O22" s="1">
        <v>10155</v>
      </c>
    </row>
    <row r="23" spans="1:15" x14ac:dyDescent="0.3">
      <c r="A23" s="7" t="s">
        <v>199</v>
      </c>
      <c r="B23" s="7" t="s">
        <v>91</v>
      </c>
      <c r="C23" s="1">
        <v>666</v>
      </c>
      <c r="D23" s="1">
        <v>726</v>
      </c>
      <c r="E23" s="1">
        <v>768</v>
      </c>
      <c r="F23" s="1">
        <v>809</v>
      </c>
      <c r="G23" s="1">
        <v>893</v>
      </c>
      <c r="H23" s="1">
        <v>996</v>
      </c>
      <c r="I23" s="1">
        <v>1081</v>
      </c>
      <c r="J23" s="1">
        <v>1118</v>
      </c>
      <c r="K23" s="1">
        <v>1126</v>
      </c>
      <c r="L23" s="1">
        <v>1225</v>
      </c>
      <c r="M23" s="1">
        <v>1349</v>
      </c>
      <c r="N23" s="1">
        <v>1430</v>
      </c>
      <c r="O23" s="1">
        <v>1601</v>
      </c>
    </row>
    <row r="24" spans="1:15" x14ac:dyDescent="0.3">
      <c r="A24" s="7" t="s">
        <v>199</v>
      </c>
      <c r="B24" s="7" t="s">
        <v>92</v>
      </c>
      <c r="C24" s="1">
        <v>1374</v>
      </c>
      <c r="D24" s="1">
        <v>1414</v>
      </c>
      <c r="E24" s="1">
        <v>1430</v>
      </c>
      <c r="F24" s="1">
        <v>1443</v>
      </c>
      <c r="G24" s="1">
        <v>1467</v>
      </c>
      <c r="H24" s="1">
        <v>1513</v>
      </c>
      <c r="I24" s="1">
        <v>1588</v>
      </c>
      <c r="J24" s="1">
        <v>1672</v>
      </c>
      <c r="K24" s="1">
        <v>1596</v>
      </c>
      <c r="L24" s="1">
        <v>1722</v>
      </c>
      <c r="M24" s="1">
        <v>1937</v>
      </c>
      <c r="N24" s="1">
        <v>2143</v>
      </c>
      <c r="O24" s="1">
        <v>2330</v>
      </c>
    </row>
    <row r="25" spans="1:15" x14ac:dyDescent="0.3">
      <c r="A25" s="7" t="s">
        <v>199</v>
      </c>
      <c r="B25" s="7" t="s">
        <v>93</v>
      </c>
      <c r="C25" s="1">
        <v>774</v>
      </c>
      <c r="D25" s="1">
        <v>838</v>
      </c>
      <c r="E25" s="1">
        <v>931</v>
      </c>
      <c r="F25" s="1">
        <v>978</v>
      </c>
      <c r="G25" s="1">
        <v>1047</v>
      </c>
      <c r="H25" s="1">
        <v>1108</v>
      </c>
      <c r="I25" s="1">
        <v>1214</v>
      </c>
      <c r="J25" s="1">
        <v>1259</v>
      </c>
      <c r="K25" s="1">
        <v>1291</v>
      </c>
      <c r="L25" s="1">
        <v>1382</v>
      </c>
      <c r="M25" s="1">
        <v>1504</v>
      </c>
      <c r="N25" s="1">
        <v>1585</v>
      </c>
      <c r="O25" s="1">
        <v>1636</v>
      </c>
    </row>
    <row r="26" spans="1:15" x14ac:dyDescent="0.3">
      <c r="A26" s="7" t="s">
        <v>199</v>
      </c>
      <c r="B26" s="7" t="s">
        <v>94</v>
      </c>
      <c r="C26" s="1">
        <v>271</v>
      </c>
      <c r="D26" s="1">
        <v>283</v>
      </c>
      <c r="E26" s="1">
        <v>294</v>
      </c>
      <c r="F26" s="1">
        <v>321</v>
      </c>
      <c r="G26" s="1">
        <v>341</v>
      </c>
      <c r="H26" s="1">
        <v>360</v>
      </c>
      <c r="I26" s="1">
        <v>385</v>
      </c>
      <c r="J26" s="1">
        <v>426</v>
      </c>
      <c r="K26" s="1">
        <v>423</v>
      </c>
      <c r="L26" s="1">
        <v>462</v>
      </c>
      <c r="M26" s="1">
        <v>528</v>
      </c>
      <c r="N26" s="1">
        <v>577</v>
      </c>
      <c r="O26" s="1">
        <v>563</v>
      </c>
    </row>
    <row r="27" spans="1:15" x14ac:dyDescent="0.3">
      <c r="A27" s="7" t="s">
        <v>199</v>
      </c>
      <c r="B27" s="7" t="s">
        <v>95</v>
      </c>
      <c r="C27" s="1">
        <v>14452</v>
      </c>
      <c r="D27" s="1">
        <v>15164</v>
      </c>
      <c r="E27" s="1">
        <v>15760</v>
      </c>
      <c r="F27" s="1">
        <v>16377</v>
      </c>
      <c r="G27" s="1">
        <v>16751</v>
      </c>
      <c r="H27" s="1">
        <v>17054</v>
      </c>
      <c r="I27" s="1">
        <v>17428</v>
      </c>
      <c r="J27" s="1">
        <v>17641</v>
      </c>
      <c r="K27" s="1">
        <v>17245</v>
      </c>
      <c r="L27" s="1">
        <v>17447</v>
      </c>
      <c r="M27" s="1">
        <v>18003</v>
      </c>
      <c r="N27" s="1">
        <v>18382</v>
      </c>
      <c r="O27" s="1">
        <v>18275</v>
      </c>
    </row>
    <row r="28" spans="1:15" x14ac:dyDescent="0.3">
      <c r="A28" s="7" t="s">
        <v>199</v>
      </c>
      <c r="B28" s="7" t="s">
        <v>96</v>
      </c>
      <c r="C28" s="1">
        <v>5424</v>
      </c>
      <c r="D28" s="1">
        <v>5838</v>
      </c>
      <c r="E28" s="1">
        <v>6177</v>
      </c>
      <c r="F28" s="1">
        <v>6453</v>
      </c>
      <c r="G28" s="1">
        <v>6763</v>
      </c>
      <c r="H28" s="1">
        <v>6895</v>
      </c>
      <c r="I28" s="1">
        <v>7094</v>
      </c>
      <c r="J28" s="1">
        <v>7191</v>
      </c>
      <c r="K28" s="1">
        <v>6940</v>
      </c>
      <c r="L28" s="1">
        <v>7013</v>
      </c>
      <c r="M28" s="1">
        <v>7330</v>
      </c>
      <c r="N28" s="1">
        <v>7694</v>
      </c>
      <c r="O28" s="1">
        <v>7437</v>
      </c>
    </row>
    <row r="29" spans="1:15" x14ac:dyDescent="0.3">
      <c r="A29" s="7" t="s">
        <v>199</v>
      </c>
      <c r="B29" s="7" t="s">
        <v>97</v>
      </c>
      <c r="C29" s="1">
        <v>699</v>
      </c>
      <c r="D29" s="1">
        <v>709</v>
      </c>
      <c r="E29" s="1">
        <v>782</v>
      </c>
      <c r="F29" s="1">
        <v>826</v>
      </c>
      <c r="G29" s="1">
        <v>917</v>
      </c>
      <c r="H29" s="1">
        <v>976</v>
      </c>
      <c r="I29" s="1">
        <v>1036</v>
      </c>
      <c r="J29" s="1">
        <v>1110</v>
      </c>
      <c r="K29" s="1">
        <v>1133</v>
      </c>
      <c r="L29" s="1">
        <v>1241</v>
      </c>
      <c r="M29" s="1">
        <v>1365</v>
      </c>
      <c r="N29" s="1">
        <v>1461</v>
      </c>
      <c r="O29" s="1">
        <v>1571</v>
      </c>
    </row>
    <row r="30" spans="1:15" x14ac:dyDescent="0.3">
      <c r="A30" s="7" t="s">
        <v>199</v>
      </c>
      <c r="B30" s="7" t="s">
        <v>98</v>
      </c>
      <c r="C30" s="1">
        <v>912</v>
      </c>
      <c r="D30" s="1">
        <v>952</v>
      </c>
      <c r="E30" s="1">
        <v>995</v>
      </c>
      <c r="F30" s="1">
        <v>1029</v>
      </c>
      <c r="G30" s="1">
        <v>1070</v>
      </c>
      <c r="H30" s="1">
        <v>1159</v>
      </c>
      <c r="I30" s="1">
        <v>1251</v>
      </c>
      <c r="J30" s="1">
        <v>1397</v>
      </c>
      <c r="K30" s="1">
        <v>1418</v>
      </c>
      <c r="L30" s="1">
        <v>1666</v>
      </c>
      <c r="M30" s="1">
        <v>2019</v>
      </c>
      <c r="N30" s="1">
        <v>2339</v>
      </c>
      <c r="O30" s="1">
        <v>2474</v>
      </c>
    </row>
    <row r="31" spans="1:15" x14ac:dyDescent="0.3">
      <c r="A31" s="7" t="s">
        <v>199</v>
      </c>
      <c r="B31" s="7" t="s">
        <v>99</v>
      </c>
      <c r="C31" s="1">
        <v>2623</v>
      </c>
      <c r="D31" s="1">
        <v>2593</v>
      </c>
      <c r="E31" s="1">
        <v>2594</v>
      </c>
      <c r="F31" s="1">
        <v>2547</v>
      </c>
      <c r="G31" s="1">
        <v>2532</v>
      </c>
      <c r="H31" s="1">
        <v>2532</v>
      </c>
      <c r="I31" s="1">
        <v>2532</v>
      </c>
      <c r="J31" s="1">
        <v>2538</v>
      </c>
      <c r="K31" s="1">
        <v>2292</v>
      </c>
      <c r="L31" s="1">
        <v>2336</v>
      </c>
      <c r="M31" s="1">
        <v>2221</v>
      </c>
      <c r="N31" s="1">
        <v>2073</v>
      </c>
      <c r="O31" s="1">
        <v>2110</v>
      </c>
    </row>
    <row r="32" spans="1:15" x14ac:dyDescent="0.3">
      <c r="A32" s="7" t="s">
        <v>199</v>
      </c>
      <c r="B32" s="7" t="s">
        <v>100</v>
      </c>
      <c r="C32" s="1">
        <v>1847</v>
      </c>
      <c r="D32" s="1">
        <v>1779</v>
      </c>
      <c r="E32" s="1">
        <v>1745</v>
      </c>
      <c r="F32" s="1">
        <v>1676</v>
      </c>
      <c r="G32" s="1">
        <v>1647</v>
      </c>
      <c r="H32" s="1">
        <v>1606</v>
      </c>
      <c r="I32" s="1">
        <v>1615</v>
      </c>
      <c r="J32" s="1">
        <v>1610</v>
      </c>
      <c r="K32" s="1">
        <v>1415</v>
      </c>
      <c r="L32" s="1">
        <v>1457</v>
      </c>
      <c r="M32" s="1">
        <v>1485</v>
      </c>
      <c r="N32" s="1">
        <v>1484</v>
      </c>
      <c r="O32" s="1">
        <v>1438</v>
      </c>
    </row>
    <row r="33" spans="1:15" x14ac:dyDescent="0.3">
      <c r="A33" s="7" t="s">
        <v>200</v>
      </c>
      <c r="B33" s="7" t="s">
        <v>89</v>
      </c>
      <c r="C33" s="1">
        <v>3823</v>
      </c>
      <c r="D33" s="1">
        <v>4099</v>
      </c>
      <c r="E33" s="1">
        <v>4417</v>
      </c>
      <c r="F33" s="1">
        <v>4825</v>
      </c>
      <c r="G33" s="1">
        <v>4902</v>
      </c>
      <c r="H33" s="1">
        <v>5010</v>
      </c>
      <c r="I33" s="1">
        <v>5326</v>
      </c>
      <c r="J33" s="1">
        <v>5693</v>
      </c>
      <c r="K33" s="1">
        <v>5765</v>
      </c>
      <c r="L33" s="1">
        <v>6068</v>
      </c>
      <c r="M33" s="1">
        <v>6342</v>
      </c>
      <c r="N33" s="1">
        <v>6786</v>
      </c>
      <c r="O33" s="1">
        <v>7659</v>
      </c>
    </row>
    <row r="34" spans="1:15" x14ac:dyDescent="0.3">
      <c r="A34" s="7" t="s">
        <v>200</v>
      </c>
      <c r="B34" s="7" t="s">
        <v>90</v>
      </c>
      <c r="C34" s="1">
        <v>6930</v>
      </c>
      <c r="D34" s="1">
        <v>7103</v>
      </c>
      <c r="E34" s="1">
        <v>7268</v>
      </c>
      <c r="F34" s="1">
        <v>7551</v>
      </c>
      <c r="G34" s="1">
        <v>7815</v>
      </c>
      <c r="H34" s="1">
        <v>8013</v>
      </c>
      <c r="I34" s="1">
        <v>8431</v>
      </c>
      <c r="J34" s="1">
        <v>9079</v>
      </c>
      <c r="K34" s="1">
        <v>9313</v>
      </c>
      <c r="L34" s="1">
        <v>9950</v>
      </c>
      <c r="M34" s="1">
        <v>11072</v>
      </c>
      <c r="N34" s="1">
        <v>12599</v>
      </c>
      <c r="O34" s="1">
        <v>14000</v>
      </c>
    </row>
    <row r="35" spans="1:15" x14ac:dyDescent="0.3">
      <c r="A35" s="7" t="s">
        <v>200</v>
      </c>
      <c r="B35" s="7" t="s">
        <v>91</v>
      </c>
      <c r="C35" s="1">
        <v>264</v>
      </c>
      <c r="D35" s="1">
        <v>285</v>
      </c>
      <c r="E35" s="1">
        <v>321</v>
      </c>
      <c r="F35" s="1">
        <v>373</v>
      </c>
      <c r="G35" s="1">
        <v>414</v>
      </c>
      <c r="H35" s="1">
        <v>437</v>
      </c>
      <c r="I35" s="1">
        <v>467</v>
      </c>
      <c r="J35" s="1">
        <v>490</v>
      </c>
      <c r="K35" s="1">
        <v>533</v>
      </c>
      <c r="L35" s="1">
        <v>569</v>
      </c>
      <c r="M35" s="1">
        <v>632</v>
      </c>
      <c r="N35" s="1">
        <v>725</v>
      </c>
      <c r="O35" s="1">
        <v>826</v>
      </c>
    </row>
    <row r="36" spans="1:15" x14ac:dyDescent="0.3">
      <c r="A36" s="7" t="s">
        <v>200</v>
      </c>
      <c r="B36" s="7" t="s">
        <v>92</v>
      </c>
      <c r="C36" s="1">
        <v>959</v>
      </c>
      <c r="D36" s="1">
        <v>979</v>
      </c>
      <c r="E36" s="1">
        <v>1042</v>
      </c>
      <c r="F36" s="1">
        <v>1147</v>
      </c>
      <c r="G36" s="1">
        <v>1225</v>
      </c>
      <c r="H36" s="1">
        <v>1348</v>
      </c>
      <c r="I36" s="1">
        <v>1573</v>
      </c>
      <c r="J36" s="1">
        <v>1809</v>
      </c>
      <c r="K36" s="1">
        <v>1941</v>
      </c>
      <c r="L36" s="1">
        <v>2212</v>
      </c>
      <c r="M36" s="1">
        <v>2705</v>
      </c>
      <c r="N36" s="1">
        <v>3113</v>
      </c>
      <c r="O36" s="1">
        <v>4173</v>
      </c>
    </row>
    <row r="37" spans="1:15" x14ac:dyDescent="0.3">
      <c r="A37" s="7" t="s">
        <v>200</v>
      </c>
      <c r="B37" s="7" t="s">
        <v>93</v>
      </c>
      <c r="C37" s="1">
        <v>384</v>
      </c>
      <c r="D37" s="1">
        <v>395</v>
      </c>
      <c r="E37" s="1">
        <v>426</v>
      </c>
      <c r="F37" s="1">
        <v>467</v>
      </c>
      <c r="G37" s="1">
        <v>482</v>
      </c>
      <c r="H37" s="1">
        <v>489</v>
      </c>
      <c r="I37" s="1">
        <v>510</v>
      </c>
      <c r="J37" s="1">
        <v>537</v>
      </c>
      <c r="K37" s="1">
        <v>548</v>
      </c>
      <c r="L37" s="1">
        <v>578</v>
      </c>
      <c r="M37" s="1">
        <v>634</v>
      </c>
      <c r="N37" s="1">
        <v>658</v>
      </c>
      <c r="O37" s="1">
        <v>748</v>
      </c>
    </row>
    <row r="38" spans="1:15" x14ac:dyDescent="0.3">
      <c r="A38" s="7" t="s">
        <v>200</v>
      </c>
      <c r="B38" s="7" t="s">
        <v>94</v>
      </c>
      <c r="C38" s="1">
        <v>199</v>
      </c>
      <c r="D38" s="1">
        <v>193</v>
      </c>
      <c r="E38" s="1">
        <v>209</v>
      </c>
      <c r="F38" s="1">
        <v>218</v>
      </c>
      <c r="G38" s="1">
        <v>233</v>
      </c>
      <c r="H38" s="1">
        <v>240</v>
      </c>
      <c r="I38" s="1">
        <v>259</v>
      </c>
      <c r="J38" s="1">
        <v>280</v>
      </c>
      <c r="K38" s="1">
        <v>302</v>
      </c>
      <c r="L38" s="1">
        <v>339</v>
      </c>
      <c r="M38" s="1">
        <v>338</v>
      </c>
      <c r="N38" s="1">
        <v>386</v>
      </c>
      <c r="O38" s="1">
        <v>430</v>
      </c>
    </row>
    <row r="39" spans="1:15" x14ac:dyDescent="0.3">
      <c r="A39" s="7" t="s">
        <v>200</v>
      </c>
      <c r="B39" s="7" t="s">
        <v>95</v>
      </c>
      <c r="C39" s="1">
        <v>13347</v>
      </c>
      <c r="D39" s="1">
        <v>13472</v>
      </c>
      <c r="E39" s="1">
        <v>13567</v>
      </c>
      <c r="F39" s="1">
        <v>13834</v>
      </c>
      <c r="G39" s="1">
        <v>13733</v>
      </c>
      <c r="H39" s="1">
        <v>13655</v>
      </c>
      <c r="I39" s="1">
        <v>13800</v>
      </c>
      <c r="J39" s="1">
        <v>14083</v>
      </c>
      <c r="K39" s="1">
        <v>13255</v>
      </c>
      <c r="L39" s="1">
        <v>13325</v>
      </c>
      <c r="M39" s="1">
        <v>13558</v>
      </c>
      <c r="N39" s="1">
        <v>13665</v>
      </c>
      <c r="O39" s="1">
        <v>14528</v>
      </c>
    </row>
    <row r="40" spans="1:15" x14ac:dyDescent="0.3">
      <c r="A40" s="7" t="s">
        <v>200</v>
      </c>
      <c r="B40" s="7" t="s">
        <v>96</v>
      </c>
      <c r="C40" s="1">
        <v>1929</v>
      </c>
      <c r="D40" s="1">
        <v>2069</v>
      </c>
      <c r="E40" s="1">
        <v>2170</v>
      </c>
      <c r="F40" s="1">
        <v>2286</v>
      </c>
      <c r="G40" s="1">
        <v>2347</v>
      </c>
      <c r="H40" s="1">
        <v>2429</v>
      </c>
      <c r="I40" s="1">
        <v>2426</v>
      </c>
      <c r="J40" s="1">
        <v>2452</v>
      </c>
      <c r="K40" s="1">
        <v>2366</v>
      </c>
      <c r="L40" s="1">
        <v>2382</v>
      </c>
      <c r="M40" s="1">
        <v>2382</v>
      </c>
      <c r="N40" s="1">
        <v>2457</v>
      </c>
      <c r="O40" s="1">
        <v>2480</v>
      </c>
    </row>
    <row r="41" spans="1:15" x14ac:dyDescent="0.3">
      <c r="A41" s="7" t="s">
        <v>200</v>
      </c>
      <c r="B41" s="7" t="s">
        <v>97</v>
      </c>
      <c r="C41" s="1">
        <v>280</v>
      </c>
      <c r="D41" s="1">
        <v>317</v>
      </c>
      <c r="E41" s="1">
        <v>365</v>
      </c>
      <c r="F41" s="1">
        <v>392</v>
      </c>
      <c r="G41" s="1">
        <v>398</v>
      </c>
      <c r="H41" s="1">
        <v>417</v>
      </c>
      <c r="I41" s="1">
        <v>448</v>
      </c>
      <c r="J41" s="1">
        <v>471</v>
      </c>
      <c r="K41" s="1">
        <v>474</v>
      </c>
      <c r="L41" s="1">
        <v>482</v>
      </c>
      <c r="M41" s="1">
        <v>518</v>
      </c>
      <c r="N41" s="1">
        <v>564</v>
      </c>
      <c r="O41" s="1">
        <v>636</v>
      </c>
    </row>
    <row r="42" spans="1:15" x14ac:dyDescent="0.3">
      <c r="A42" s="7" t="s">
        <v>200</v>
      </c>
      <c r="B42" s="7" t="s">
        <v>98</v>
      </c>
      <c r="C42" s="1">
        <v>641</v>
      </c>
      <c r="D42" s="1">
        <v>676</v>
      </c>
      <c r="E42" s="1">
        <v>729</v>
      </c>
      <c r="F42" s="1">
        <v>772</v>
      </c>
      <c r="G42" s="1">
        <v>844</v>
      </c>
      <c r="H42" s="1">
        <v>923</v>
      </c>
      <c r="I42" s="1">
        <v>1055</v>
      </c>
      <c r="J42" s="1">
        <v>1235</v>
      </c>
      <c r="K42" s="1">
        <v>1435</v>
      </c>
      <c r="L42" s="1">
        <v>1632</v>
      </c>
      <c r="M42" s="1">
        <v>1953</v>
      </c>
      <c r="N42" s="1">
        <v>2285</v>
      </c>
      <c r="O42" s="1">
        <v>2648</v>
      </c>
    </row>
    <row r="43" spans="1:15" x14ac:dyDescent="0.3">
      <c r="A43" s="7" t="s">
        <v>200</v>
      </c>
      <c r="B43" s="7" t="s">
        <v>99</v>
      </c>
      <c r="C43" s="1">
        <v>1781</v>
      </c>
      <c r="D43" s="1">
        <v>1738</v>
      </c>
      <c r="E43" s="1">
        <v>1717</v>
      </c>
      <c r="F43" s="1">
        <v>1742</v>
      </c>
      <c r="G43" s="1">
        <v>1684</v>
      </c>
      <c r="H43" s="1">
        <v>1636</v>
      </c>
      <c r="I43" s="1">
        <v>1599</v>
      </c>
      <c r="J43" s="1">
        <v>1601</v>
      </c>
      <c r="K43" s="1">
        <v>1445</v>
      </c>
      <c r="L43" s="1">
        <v>1437</v>
      </c>
      <c r="M43" s="1">
        <v>1330</v>
      </c>
      <c r="N43" s="1">
        <v>1220</v>
      </c>
      <c r="O43" s="1">
        <v>1218</v>
      </c>
    </row>
    <row r="44" spans="1:15" x14ac:dyDescent="0.3">
      <c r="A44" s="7" t="s">
        <v>200</v>
      </c>
      <c r="B44" s="7" t="s">
        <v>100</v>
      </c>
      <c r="C44" s="1">
        <v>1105</v>
      </c>
      <c r="D44" s="1">
        <v>1096</v>
      </c>
      <c r="E44" s="1">
        <v>1066</v>
      </c>
      <c r="F44" s="1">
        <v>1073</v>
      </c>
      <c r="G44" s="1">
        <v>1075</v>
      </c>
      <c r="H44" s="1">
        <v>1064</v>
      </c>
      <c r="I44" s="1">
        <v>1094</v>
      </c>
      <c r="J44" s="1">
        <v>1157</v>
      </c>
      <c r="K44" s="1">
        <v>1131</v>
      </c>
      <c r="L44" s="1">
        <v>1212</v>
      </c>
      <c r="M44" s="1">
        <v>1155</v>
      </c>
      <c r="N44" s="1">
        <v>1137</v>
      </c>
      <c r="O44" s="1">
        <v>1218</v>
      </c>
    </row>
    <row r="45" spans="1:15" x14ac:dyDescent="0.3">
      <c r="A45" s="7" t="s">
        <v>201</v>
      </c>
      <c r="B45" s="7" t="s">
        <v>89</v>
      </c>
      <c r="C45" s="1">
        <v>2273</v>
      </c>
      <c r="D45" s="1">
        <v>2360</v>
      </c>
      <c r="E45" s="1">
        <v>2536</v>
      </c>
      <c r="F45" s="1">
        <v>2709</v>
      </c>
      <c r="G45" s="1">
        <v>3029</v>
      </c>
      <c r="H45" s="1">
        <v>3395</v>
      </c>
      <c r="I45" s="1">
        <v>3551</v>
      </c>
      <c r="J45" s="1">
        <v>3681</v>
      </c>
      <c r="K45" s="1">
        <v>3717</v>
      </c>
      <c r="L45" s="1">
        <v>4033</v>
      </c>
      <c r="M45" s="1">
        <v>4436</v>
      </c>
      <c r="N45" s="1">
        <v>4810</v>
      </c>
      <c r="O45" s="1">
        <v>4612</v>
      </c>
    </row>
    <row r="46" spans="1:15" x14ac:dyDescent="0.3">
      <c r="A46" s="7" t="s">
        <v>201</v>
      </c>
      <c r="B46" s="7" t="s">
        <v>90</v>
      </c>
      <c r="C46" s="1">
        <v>4747</v>
      </c>
      <c r="D46" s="1">
        <v>4698</v>
      </c>
      <c r="E46" s="1">
        <v>4739</v>
      </c>
      <c r="F46" s="1">
        <v>4936</v>
      </c>
      <c r="G46" s="1">
        <v>5148</v>
      </c>
      <c r="H46" s="1">
        <v>5472</v>
      </c>
      <c r="I46" s="1">
        <v>5831</v>
      </c>
      <c r="J46" s="1">
        <v>6315</v>
      </c>
      <c r="K46" s="1">
        <v>6392</v>
      </c>
      <c r="L46" s="1">
        <v>7093</v>
      </c>
      <c r="M46" s="1">
        <v>8248</v>
      </c>
      <c r="N46" s="1">
        <v>9264</v>
      </c>
      <c r="O46" s="1">
        <v>8870</v>
      </c>
    </row>
    <row r="47" spans="1:15" x14ac:dyDescent="0.3">
      <c r="A47" s="7" t="s">
        <v>201</v>
      </c>
      <c r="B47" s="7" t="s">
        <v>91</v>
      </c>
      <c r="C47" s="1">
        <v>177</v>
      </c>
      <c r="D47" s="1">
        <v>188</v>
      </c>
      <c r="E47" s="1">
        <v>192</v>
      </c>
      <c r="F47" s="1">
        <v>201</v>
      </c>
      <c r="G47" s="1">
        <v>234</v>
      </c>
      <c r="H47" s="1">
        <v>290</v>
      </c>
      <c r="I47" s="1">
        <v>313</v>
      </c>
      <c r="J47" s="1">
        <v>335</v>
      </c>
      <c r="K47" s="1">
        <v>339</v>
      </c>
      <c r="L47" s="1">
        <v>355</v>
      </c>
      <c r="M47" s="1">
        <v>412</v>
      </c>
      <c r="N47" s="1">
        <v>454</v>
      </c>
      <c r="O47" s="1">
        <v>437</v>
      </c>
    </row>
    <row r="48" spans="1:15" x14ac:dyDescent="0.3">
      <c r="A48" s="7" t="s">
        <v>201</v>
      </c>
      <c r="B48" s="7" t="s">
        <v>92</v>
      </c>
      <c r="C48" s="1">
        <v>652</v>
      </c>
      <c r="D48" s="1">
        <v>674</v>
      </c>
      <c r="E48" s="1">
        <v>699</v>
      </c>
      <c r="F48" s="1">
        <v>736</v>
      </c>
      <c r="G48" s="1">
        <v>816</v>
      </c>
      <c r="H48" s="1">
        <v>963</v>
      </c>
      <c r="I48" s="1">
        <v>1157</v>
      </c>
      <c r="J48" s="1">
        <v>1430</v>
      </c>
      <c r="K48" s="1">
        <v>1652</v>
      </c>
      <c r="L48" s="1">
        <v>2053</v>
      </c>
      <c r="M48" s="1">
        <v>2458</v>
      </c>
      <c r="N48" s="1">
        <v>2925</v>
      </c>
      <c r="O48" s="1">
        <v>2440</v>
      </c>
    </row>
    <row r="49" spans="1:15" x14ac:dyDescent="0.3">
      <c r="A49" s="7" t="s">
        <v>201</v>
      </c>
      <c r="B49" s="7" t="s">
        <v>93</v>
      </c>
      <c r="C49" s="1">
        <v>351</v>
      </c>
      <c r="D49" s="1">
        <v>373</v>
      </c>
      <c r="E49" s="1">
        <v>398</v>
      </c>
      <c r="F49" s="1">
        <v>436</v>
      </c>
      <c r="G49" s="1">
        <v>469</v>
      </c>
      <c r="H49" s="1">
        <v>536</v>
      </c>
      <c r="I49" s="1">
        <v>568</v>
      </c>
      <c r="J49" s="1">
        <v>594</v>
      </c>
      <c r="K49" s="1">
        <v>632</v>
      </c>
      <c r="L49" s="1">
        <v>665</v>
      </c>
      <c r="M49" s="1">
        <v>700</v>
      </c>
      <c r="N49" s="1">
        <v>752</v>
      </c>
      <c r="O49" s="1">
        <v>747</v>
      </c>
    </row>
    <row r="50" spans="1:15" x14ac:dyDescent="0.3">
      <c r="A50" s="7" t="s">
        <v>201</v>
      </c>
      <c r="B50" s="7" t="s">
        <v>94</v>
      </c>
      <c r="C50" s="1">
        <v>194</v>
      </c>
      <c r="D50" s="1">
        <v>208</v>
      </c>
      <c r="E50" s="1">
        <v>211</v>
      </c>
      <c r="F50" s="1">
        <v>214</v>
      </c>
      <c r="G50" s="1">
        <v>217</v>
      </c>
      <c r="H50" s="1">
        <v>227</v>
      </c>
      <c r="I50" s="1">
        <v>242</v>
      </c>
      <c r="J50" s="1">
        <v>268</v>
      </c>
      <c r="K50" s="1">
        <v>290</v>
      </c>
      <c r="L50" s="1">
        <v>313</v>
      </c>
      <c r="M50" s="1">
        <v>354</v>
      </c>
      <c r="N50" s="1">
        <v>386</v>
      </c>
      <c r="O50" s="1">
        <v>389</v>
      </c>
    </row>
    <row r="51" spans="1:15" x14ac:dyDescent="0.3">
      <c r="A51" s="7" t="s">
        <v>201</v>
      </c>
      <c r="B51" s="7" t="s">
        <v>95</v>
      </c>
      <c r="C51" s="1">
        <v>11142</v>
      </c>
      <c r="D51" s="1">
        <v>11263</v>
      </c>
      <c r="E51" s="1">
        <v>11574</v>
      </c>
      <c r="F51" s="1">
        <v>11994</v>
      </c>
      <c r="G51" s="1">
        <v>12452</v>
      </c>
      <c r="H51" s="1">
        <v>13012</v>
      </c>
      <c r="I51" s="1">
        <v>13384</v>
      </c>
      <c r="J51" s="1">
        <v>13628</v>
      </c>
      <c r="K51" s="1">
        <v>13117</v>
      </c>
      <c r="L51" s="1">
        <v>13427</v>
      </c>
      <c r="M51" s="1">
        <v>13961</v>
      </c>
      <c r="N51" s="1">
        <v>14382</v>
      </c>
      <c r="O51" s="1">
        <v>14077</v>
      </c>
    </row>
    <row r="52" spans="1:15" x14ac:dyDescent="0.3">
      <c r="A52" s="7" t="s">
        <v>201</v>
      </c>
      <c r="B52" s="7" t="s">
        <v>96</v>
      </c>
      <c r="C52" s="1">
        <v>1485</v>
      </c>
      <c r="D52" s="1">
        <v>1591</v>
      </c>
      <c r="E52" s="1">
        <v>1713</v>
      </c>
      <c r="F52" s="1">
        <v>1771</v>
      </c>
      <c r="G52" s="1">
        <v>1829</v>
      </c>
      <c r="H52" s="1">
        <v>1924</v>
      </c>
      <c r="I52" s="1">
        <v>1951</v>
      </c>
      <c r="J52" s="1">
        <v>2013</v>
      </c>
      <c r="K52" s="1">
        <v>1920</v>
      </c>
      <c r="L52" s="1">
        <v>1991</v>
      </c>
      <c r="M52" s="1">
        <v>2114</v>
      </c>
      <c r="N52" s="1">
        <v>2215</v>
      </c>
      <c r="O52" s="1">
        <v>2094</v>
      </c>
    </row>
    <row r="53" spans="1:15" x14ac:dyDescent="0.3">
      <c r="A53" s="7" t="s">
        <v>201</v>
      </c>
      <c r="B53" s="7" t="s">
        <v>97</v>
      </c>
      <c r="C53" s="1">
        <v>255</v>
      </c>
      <c r="D53" s="1">
        <v>264</v>
      </c>
      <c r="E53" s="1">
        <v>276</v>
      </c>
      <c r="F53" s="1">
        <v>308</v>
      </c>
      <c r="G53" s="1">
        <v>339</v>
      </c>
      <c r="H53" s="1">
        <v>385</v>
      </c>
      <c r="I53" s="1">
        <v>406</v>
      </c>
      <c r="J53" s="1">
        <v>402</v>
      </c>
      <c r="K53" s="1">
        <v>417</v>
      </c>
      <c r="L53" s="1">
        <v>451</v>
      </c>
      <c r="M53" s="1">
        <v>504</v>
      </c>
      <c r="N53" s="1">
        <v>553</v>
      </c>
      <c r="O53" s="1">
        <v>576</v>
      </c>
    </row>
    <row r="54" spans="1:15" x14ac:dyDescent="0.3">
      <c r="A54" s="7" t="s">
        <v>201</v>
      </c>
      <c r="B54" s="7" t="s">
        <v>98</v>
      </c>
      <c r="C54" s="1">
        <v>537</v>
      </c>
      <c r="D54" s="1">
        <v>542</v>
      </c>
      <c r="E54" s="1">
        <v>596</v>
      </c>
      <c r="F54" s="1">
        <v>648</v>
      </c>
      <c r="G54" s="1">
        <v>701</v>
      </c>
      <c r="H54" s="1">
        <v>770</v>
      </c>
      <c r="I54" s="1">
        <v>895</v>
      </c>
      <c r="J54" s="1">
        <v>1094</v>
      </c>
      <c r="K54" s="1">
        <v>1214</v>
      </c>
      <c r="L54" s="1">
        <v>1544</v>
      </c>
      <c r="M54" s="1">
        <v>1818</v>
      </c>
      <c r="N54" s="1">
        <v>2126</v>
      </c>
      <c r="O54" s="1">
        <v>2119</v>
      </c>
    </row>
    <row r="55" spans="1:15" x14ac:dyDescent="0.3">
      <c r="A55" s="7" t="s">
        <v>201</v>
      </c>
      <c r="B55" s="7" t="s">
        <v>99</v>
      </c>
      <c r="C55" s="1">
        <v>1472</v>
      </c>
      <c r="D55" s="1">
        <v>1458</v>
      </c>
      <c r="E55" s="1">
        <v>1435</v>
      </c>
      <c r="F55" s="1">
        <v>1387</v>
      </c>
      <c r="G55" s="1">
        <v>1379</v>
      </c>
      <c r="H55" s="1">
        <v>1391</v>
      </c>
      <c r="I55" s="1">
        <v>1376</v>
      </c>
      <c r="J55" s="1">
        <v>1351</v>
      </c>
      <c r="K55" s="1">
        <v>1216</v>
      </c>
      <c r="L55" s="1">
        <v>1233</v>
      </c>
      <c r="M55" s="1">
        <v>1142</v>
      </c>
      <c r="N55" s="1">
        <v>1067</v>
      </c>
      <c r="O55" s="1">
        <v>1017</v>
      </c>
    </row>
    <row r="56" spans="1:15" x14ac:dyDescent="0.3">
      <c r="A56" s="7" t="s">
        <v>201</v>
      </c>
      <c r="B56" s="7" t="s">
        <v>100</v>
      </c>
      <c r="C56" s="1">
        <v>762</v>
      </c>
      <c r="D56" s="1">
        <v>711</v>
      </c>
      <c r="E56" s="1">
        <v>691</v>
      </c>
      <c r="F56" s="1">
        <v>717</v>
      </c>
      <c r="G56" s="1">
        <v>697</v>
      </c>
      <c r="H56" s="1">
        <v>715</v>
      </c>
      <c r="I56" s="1">
        <v>725</v>
      </c>
      <c r="J56" s="1">
        <v>757</v>
      </c>
      <c r="K56" s="1">
        <v>737</v>
      </c>
      <c r="L56" s="1">
        <v>850</v>
      </c>
      <c r="M56" s="1">
        <v>858</v>
      </c>
      <c r="N56" s="1">
        <v>877</v>
      </c>
      <c r="O56" s="1">
        <v>825</v>
      </c>
    </row>
    <row r="57" spans="1:15" x14ac:dyDescent="0.3">
      <c r="A57" s="7" t="s">
        <v>202</v>
      </c>
      <c r="B57" s="7" t="s">
        <v>89</v>
      </c>
      <c r="C57" s="1">
        <v>2640</v>
      </c>
      <c r="D57" s="1">
        <v>2797</v>
      </c>
      <c r="E57" s="1">
        <v>2963</v>
      </c>
      <c r="F57" s="1">
        <v>2953</v>
      </c>
      <c r="G57" s="1">
        <v>3148</v>
      </c>
      <c r="H57" s="1">
        <v>3361</v>
      </c>
      <c r="I57" s="1">
        <v>3483</v>
      </c>
      <c r="J57" s="1">
        <v>3619</v>
      </c>
      <c r="K57" s="1">
        <v>3874</v>
      </c>
      <c r="L57" s="1">
        <v>4070</v>
      </c>
      <c r="M57" s="1">
        <v>4378</v>
      </c>
      <c r="N57" s="1">
        <v>4758</v>
      </c>
      <c r="O57" s="1">
        <v>5314</v>
      </c>
    </row>
    <row r="58" spans="1:15" x14ac:dyDescent="0.3">
      <c r="A58" s="7" t="s">
        <v>202</v>
      </c>
      <c r="B58" s="7" t="s">
        <v>90</v>
      </c>
      <c r="C58" s="1">
        <v>3689</v>
      </c>
      <c r="D58" s="1">
        <v>3674</v>
      </c>
      <c r="E58" s="1">
        <v>3689</v>
      </c>
      <c r="F58" s="1">
        <v>3845</v>
      </c>
      <c r="G58" s="1">
        <v>3992</v>
      </c>
      <c r="H58" s="1">
        <v>4181</v>
      </c>
      <c r="I58" s="1">
        <v>4416</v>
      </c>
      <c r="J58" s="1">
        <v>4763</v>
      </c>
      <c r="K58" s="1">
        <v>4971</v>
      </c>
      <c r="L58" s="1">
        <v>5516</v>
      </c>
      <c r="M58" s="1">
        <v>6275</v>
      </c>
      <c r="N58" s="1">
        <v>7139</v>
      </c>
      <c r="O58" s="1">
        <v>7981</v>
      </c>
    </row>
    <row r="59" spans="1:15" x14ac:dyDescent="0.3">
      <c r="A59" s="7" t="s">
        <v>202</v>
      </c>
      <c r="B59" s="7" t="s">
        <v>91</v>
      </c>
      <c r="C59" s="1">
        <v>262</v>
      </c>
      <c r="D59" s="1">
        <v>282</v>
      </c>
      <c r="E59" s="1">
        <v>306</v>
      </c>
      <c r="F59" s="1">
        <v>332</v>
      </c>
      <c r="G59" s="1">
        <v>348</v>
      </c>
      <c r="H59" s="1">
        <v>358</v>
      </c>
      <c r="I59" s="1">
        <v>389</v>
      </c>
      <c r="J59" s="1">
        <v>429</v>
      </c>
      <c r="K59" s="1">
        <v>460</v>
      </c>
      <c r="L59" s="1">
        <v>483</v>
      </c>
      <c r="M59" s="1">
        <v>534</v>
      </c>
      <c r="N59" s="1">
        <v>600</v>
      </c>
      <c r="O59" s="1">
        <v>660</v>
      </c>
    </row>
    <row r="60" spans="1:15" x14ac:dyDescent="0.3">
      <c r="A60" s="7" t="s">
        <v>202</v>
      </c>
      <c r="B60" s="7" t="s">
        <v>92</v>
      </c>
      <c r="C60" s="1">
        <v>689</v>
      </c>
      <c r="D60" s="1">
        <v>691</v>
      </c>
      <c r="E60" s="1">
        <v>693</v>
      </c>
      <c r="F60" s="1">
        <v>758</v>
      </c>
      <c r="G60" s="1">
        <v>808</v>
      </c>
      <c r="H60" s="1">
        <v>894</v>
      </c>
      <c r="I60" s="1">
        <v>1037</v>
      </c>
      <c r="J60" s="1">
        <v>1189</v>
      </c>
      <c r="K60" s="1">
        <v>1259</v>
      </c>
      <c r="L60" s="1">
        <v>1406</v>
      </c>
      <c r="M60" s="1">
        <v>1626</v>
      </c>
      <c r="N60" s="1">
        <v>1862</v>
      </c>
      <c r="O60" s="1">
        <v>2006</v>
      </c>
    </row>
    <row r="61" spans="1:15" x14ac:dyDescent="0.3">
      <c r="A61" s="7" t="s">
        <v>202</v>
      </c>
      <c r="B61" s="7" t="s">
        <v>93</v>
      </c>
      <c r="C61" s="1">
        <v>415</v>
      </c>
      <c r="D61" s="1">
        <v>460</v>
      </c>
      <c r="E61" s="1">
        <v>475</v>
      </c>
      <c r="F61" s="1">
        <v>502</v>
      </c>
      <c r="G61" s="1">
        <v>547</v>
      </c>
      <c r="H61" s="1">
        <v>568</v>
      </c>
      <c r="I61" s="1">
        <v>577</v>
      </c>
      <c r="J61" s="1">
        <v>615</v>
      </c>
      <c r="K61" s="1">
        <v>634</v>
      </c>
      <c r="L61" s="1">
        <v>671</v>
      </c>
      <c r="M61" s="1">
        <v>746</v>
      </c>
      <c r="N61" s="1">
        <v>804</v>
      </c>
      <c r="O61" s="1">
        <v>881</v>
      </c>
    </row>
    <row r="62" spans="1:15" x14ac:dyDescent="0.3">
      <c r="A62" s="7" t="s">
        <v>202</v>
      </c>
      <c r="B62" s="7" t="s">
        <v>94</v>
      </c>
      <c r="C62" s="1">
        <v>168</v>
      </c>
      <c r="D62" s="1">
        <v>163</v>
      </c>
      <c r="E62" s="1">
        <v>177</v>
      </c>
      <c r="F62" s="1">
        <v>178</v>
      </c>
      <c r="G62" s="1">
        <v>184</v>
      </c>
      <c r="H62" s="1">
        <v>193</v>
      </c>
      <c r="I62" s="1">
        <v>211</v>
      </c>
      <c r="J62" s="1">
        <v>231</v>
      </c>
      <c r="K62" s="1">
        <v>241</v>
      </c>
      <c r="L62" s="1">
        <v>262</v>
      </c>
      <c r="M62" s="1">
        <v>303</v>
      </c>
      <c r="N62" s="1">
        <v>333</v>
      </c>
      <c r="O62" s="1">
        <v>348</v>
      </c>
    </row>
    <row r="63" spans="1:15" x14ac:dyDescent="0.3">
      <c r="A63" s="7" t="s">
        <v>202</v>
      </c>
      <c r="B63" s="7" t="s">
        <v>95</v>
      </c>
      <c r="C63" s="1">
        <v>14447</v>
      </c>
      <c r="D63" s="1">
        <v>14723</v>
      </c>
      <c r="E63" s="1">
        <v>15135</v>
      </c>
      <c r="F63" s="1">
        <v>15281</v>
      </c>
      <c r="G63" s="1">
        <v>15550</v>
      </c>
      <c r="H63" s="1">
        <v>15712</v>
      </c>
      <c r="I63" s="1">
        <v>15782</v>
      </c>
      <c r="J63" s="1">
        <v>15870</v>
      </c>
      <c r="K63" s="1">
        <v>15348</v>
      </c>
      <c r="L63" s="1">
        <v>15538</v>
      </c>
      <c r="M63" s="1">
        <v>16232</v>
      </c>
      <c r="N63" s="1">
        <v>16569</v>
      </c>
      <c r="O63" s="1">
        <v>17514</v>
      </c>
    </row>
    <row r="64" spans="1:15" x14ac:dyDescent="0.3">
      <c r="A64" s="7" t="s">
        <v>202</v>
      </c>
      <c r="B64" s="7" t="s">
        <v>96</v>
      </c>
      <c r="C64" s="1">
        <v>2608</v>
      </c>
      <c r="D64" s="1">
        <v>2746</v>
      </c>
      <c r="E64" s="1">
        <v>2850</v>
      </c>
      <c r="F64" s="1">
        <v>2955</v>
      </c>
      <c r="G64" s="1">
        <v>3022</v>
      </c>
      <c r="H64" s="1">
        <v>3098</v>
      </c>
      <c r="I64" s="1">
        <v>3229</v>
      </c>
      <c r="J64" s="1">
        <v>3354</v>
      </c>
      <c r="K64" s="1">
        <v>3192</v>
      </c>
      <c r="L64" s="1">
        <v>3259</v>
      </c>
      <c r="M64" s="1">
        <v>3348</v>
      </c>
      <c r="N64" s="1">
        <v>3449</v>
      </c>
      <c r="O64" s="1">
        <v>3491</v>
      </c>
    </row>
    <row r="65" spans="1:15" x14ac:dyDescent="0.3">
      <c r="A65" s="7" t="s">
        <v>202</v>
      </c>
      <c r="B65" s="7" t="s">
        <v>97</v>
      </c>
      <c r="C65" s="1">
        <v>277</v>
      </c>
      <c r="D65" s="1">
        <v>310</v>
      </c>
      <c r="E65" s="1">
        <v>339</v>
      </c>
      <c r="F65" s="1">
        <v>376</v>
      </c>
      <c r="G65" s="1">
        <v>372</v>
      </c>
      <c r="H65" s="1">
        <v>391</v>
      </c>
      <c r="I65" s="1">
        <v>403</v>
      </c>
      <c r="J65" s="1">
        <v>448</v>
      </c>
      <c r="K65" s="1">
        <v>493</v>
      </c>
      <c r="L65" s="1">
        <v>511</v>
      </c>
      <c r="M65" s="1">
        <v>555</v>
      </c>
      <c r="N65" s="1">
        <v>624</v>
      </c>
      <c r="O65" s="1">
        <v>646</v>
      </c>
    </row>
    <row r="66" spans="1:15" x14ac:dyDescent="0.3">
      <c r="A66" s="7" t="s">
        <v>202</v>
      </c>
      <c r="B66" s="7" t="s">
        <v>98</v>
      </c>
      <c r="C66" s="1">
        <v>501</v>
      </c>
      <c r="D66" s="1">
        <v>493</v>
      </c>
      <c r="E66" s="1">
        <v>523</v>
      </c>
      <c r="F66" s="1">
        <v>584</v>
      </c>
      <c r="G66" s="1">
        <v>643</v>
      </c>
      <c r="H66" s="1">
        <v>718</v>
      </c>
      <c r="I66" s="1">
        <v>796</v>
      </c>
      <c r="J66" s="1">
        <v>934</v>
      </c>
      <c r="K66" s="1">
        <v>1056</v>
      </c>
      <c r="L66" s="1">
        <v>1213</v>
      </c>
      <c r="M66" s="1">
        <v>1392</v>
      </c>
      <c r="N66" s="1">
        <v>1634</v>
      </c>
      <c r="O66" s="1">
        <v>1758</v>
      </c>
    </row>
    <row r="67" spans="1:15" x14ac:dyDescent="0.3">
      <c r="A67" s="7" t="s">
        <v>202</v>
      </c>
      <c r="B67" s="7" t="s">
        <v>99</v>
      </c>
      <c r="C67" s="1">
        <v>2351</v>
      </c>
      <c r="D67" s="1">
        <v>2325</v>
      </c>
      <c r="E67" s="1">
        <v>2268</v>
      </c>
      <c r="F67" s="1">
        <v>2138</v>
      </c>
      <c r="G67" s="1">
        <v>2071</v>
      </c>
      <c r="H67" s="1">
        <v>2026</v>
      </c>
      <c r="I67" s="1">
        <v>1993</v>
      </c>
      <c r="J67" s="1">
        <v>1970</v>
      </c>
      <c r="K67" s="1">
        <v>1751</v>
      </c>
      <c r="L67" s="1">
        <v>1757</v>
      </c>
      <c r="M67" s="1">
        <v>1618</v>
      </c>
      <c r="N67" s="1">
        <v>1524</v>
      </c>
      <c r="O67" s="1">
        <v>1499</v>
      </c>
    </row>
    <row r="68" spans="1:15" x14ac:dyDescent="0.3">
      <c r="A68" s="7" t="s">
        <v>202</v>
      </c>
      <c r="B68" s="7" t="s">
        <v>100</v>
      </c>
      <c r="C68" s="1">
        <v>902</v>
      </c>
      <c r="D68" s="1">
        <v>846</v>
      </c>
      <c r="E68" s="1">
        <v>814</v>
      </c>
      <c r="F68" s="1">
        <v>791</v>
      </c>
      <c r="G68" s="1">
        <v>798</v>
      </c>
      <c r="H68" s="1">
        <v>797</v>
      </c>
      <c r="I68" s="1">
        <v>802</v>
      </c>
      <c r="J68" s="1">
        <v>840</v>
      </c>
      <c r="K68" s="1">
        <v>817</v>
      </c>
      <c r="L68" s="1">
        <v>867</v>
      </c>
      <c r="M68" s="1">
        <v>832</v>
      </c>
      <c r="N68" s="1">
        <v>833</v>
      </c>
      <c r="O68" s="1">
        <v>833</v>
      </c>
    </row>
    <row r="69" spans="1:15" x14ac:dyDescent="0.3">
      <c r="A69" s="7" t="s">
        <v>203</v>
      </c>
      <c r="B69" s="7" t="s">
        <v>89</v>
      </c>
      <c r="C69" s="1">
        <v>684</v>
      </c>
      <c r="D69" s="1">
        <v>709</v>
      </c>
      <c r="E69" s="1">
        <v>744</v>
      </c>
      <c r="F69" s="1">
        <v>874</v>
      </c>
      <c r="G69" s="1">
        <v>917</v>
      </c>
      <c r="H69" s="1">
        <v>968</v>
      </c>
      <c r="I69" s="1">
        <v>1048</v>
      </c>
      <c r="J69" s="1">
        <v>1144</v>
      </c>
      <c r="K69" s="1">
        <v>1079</v>
      </c>
      <c r="L69" s="1">
        <v>1174</v>
      </c>
      <c r="M69" s="1">
        <v>1271</v>
      </c>
      <c r="N69" s="1">
        <v>1359</v>
      </c>
      <c r="O69" s="1">
        <v>1488</v>
      </c>
    </row>
    <row r="70" spans="1:15" x14ac:dyDescent="0.3">
      <c r="A70" s="7" t="s">
        <v>203</v>
      </c>
      <c r="B70" s="7" t="s">
        <v>90</v>
      </c>
      <c r="C70" s="1">
        <v>1212</v>
      </c>
      <c r="D70" s="1">
        <v>1171</v>
      </c>
      <c r="E70" s="1">
        <v>1163</v>
      </c>
      <c r="F70" s="1">
        <v>1247</v>
      </c>
      <c r="G70" s="1">
        <v>1236</v>
      </c>
      <c r="H70" s="1">
        <v>1286</v>
      </c>
      <c r="I70" s="1">
        <v>1413</v>
      </c>
      <c r="J70" s="1">
        <v>1612</v>
      </c>
      <c r="K70" s="1">
        <v>1642</v>
      </c>
      <c r="L70" s="1">
        <v>1914</v>
      </c>
      <c r="M70" s="1">
        <v>2257</v>
      </c>
      <c r="N70" s="1">
        <v>2604</v>
      </c>
      <c r="O70" s="1">
        <v>2865</v>
      </c>
    </row>
    <row r="71" spans="1:15" x14ac:dyDescent="0.3">
      <c r="A71" s="7" t="s">
        <v>203</v>
      </c>
      <c r="B71" s="7" t="s">
        <v>91</v>
      </c>
      <c r="C71" s="1">
        <v>72</v>
      </c>
      <c r="D71" s="1">
        <v>76</v>
      </c>
      <c r="E71" s="1">
        <v>79</v>
      </c>
      <c r="F71" s="1">
        <v>94</v>
      </c>
      <c r="G71" s="1">
        <v>93</v>
      </c>
      <c r="H71" s="1">
        <v>88</v>
      </c>
      <c r="I71" s="1">
        <v>103</v>
      </c>
      <c r="J71" s="1">
        <v>121</v>
      </c>
      <c r="K71" s="1">
        <v>120</v>
      </c>
      <c r="L71" s="1">
        <v>126</v>
      </c>
      <c r="M71" s="1">
        <v>131</v>
      </c>
      <c r="N71" s="1">
        <v>147</v>
      </c>
      <c r="O71" s="1">
        <v>172</v>
      </c>
    </row>
    <row r="72" spans="1:15" x14ac:dyDescent="0.3">
      <c r="A72" s="7" t="s">
        <v>203</v>
      </c>
      <c r="B72" s="7" t="s">
        <v>92</v>
      </c>
      <c r="C72" s="1">
        <v>195</v>
      </c>
      <c r="D72" s="1">
        <v>189</v>
      </c>
      <c r="E72" s="1">
        <v>189</v>
      </c>
      <c r="F72" s="1">
        <v>217</v>
      </c>
      <c r="G72" s="1">
        <v>224</v>
      </c>
      <c r="H72" s="1">
        <v>235</v>
      </c>
      <c r="I72" s="1">
        <v>289</v>
      </c>
      <c r="J72" s="1">
        <v>374</v>
      </c>
      <c r="K72" s="1">
        <v>435</v>
      </c>
      <c r="L72" s="1">
        <v>515</v>
      </c>
      <c r="M72" s="1">
        <v>653</v>
      </c>
      <c r="N72" s="1">
        <v>790</v>
      </c>
      <c r="O72" s="1">
        <v>938</v>
      </c>
    </row>
    <row r="73" spans="1:15" x14ac:dyDescent="0.3">
      <c r="A73" s="7" t="s">
        <v>203</v>
      </c>
      <c r="B73" s="7" t="s">
        <v>93</v>
      </c>
      <c r="C73" s="1">
        <v>233</v>
      </c>
      <c r="D73" s="1">
        <v>248</v>
      </c>
      <c r="E73" s="1">
        <v>271</v>
      </c>
      <c r="F73" s="1">
        <v>299</v>
      </c>
      <c r="G73" s="1">
        <v>311</v>
      </c>
      <c r="H73" s="1">
        <v>334</v>
      </c>
      <c r="I73" s="1">
        <v>355</v>
      </c>
      <c r="J73" s="1">
        <v>386</v>
      </c>
      <c r="K73" s="1">
        <v>386</v>
      </c>
      <c r="L73" s="1">
        <v>413</v>
      </c>
      <c r="M73" s="1">
        <v>448</v>
      </c>
      <c r="N73" s="1">
        <v>495</v>
      </c>
      <c r="O73" s="1">
        <v>547</v>
      </c>
    </row>
    <row r="74" spans="1:15" x14ac:dyDescent="0.3">
      <c r="A74" s="7" t="s">
        <v>203</v>
      </c>
      <c r="B74" s="7" t="s">
        <v>94</v>
      </c>
      <c r="C74" s="1">
        <v>82</v>
      </c>
      <c r="D74" s="1">
        <v>81</v>
      </c>
      <c r="E74" s="1">
        <v>82</v>
      </c>
      <c r="F74" s="1">
        <v>93</v>
      </c>
      <c r="G74" s="1">
        <v>89</v>
      </c>
      <c r="H74" s="1">
        <v>105</v>
      </c>
      <c r="I74" s="1">
        <v>115</v>
      </c>
      <c r="J74" s="1">
        <v>133</v>
      </c>
      <c r="K74" s="1">
        <v>136</v>
      </c>
      <c r="L74" s="1">
        <v>153</v>
      </c>
      <c r="M74" s="1">
        <v>153</v>
      </c>
      <c r="N74" s="1">
        <v>176</v>
      </c>
      <c r="O74" s="1">
        <v>181</v>
      </c>
    </row>
    <row r="75" spans="1:15" x14ac:dyDescent="0.3">
      <c r="A75" s="7" t="s">
        <v>203</v>
      </c>
      <c r="B75" s="7" t="s">
        <v>95</v>
      </c>
      <c r="C75" s="1">
        <v>12327</v>
      </c>
      <c r="D75" s="1">
        <v>12588</v>
      </c>
      <c r="E75" s="1">
        <v>12967</v>
      </c>
      <c r="F75" s="1">
        <v>13564</v>
      </c>
      <c r="G75" s="1">
        <v>13872</v>
      </c>
      <c r="H75" s="1">
        <v>14346</v>
      </c>
      <c r="I75" s="1">
        <v>14634</v>
      </c>
      <c r="J75" s="1">
        <v>14977</v>
      </c>
      <c r="K75" s="1">
        <v>14546</v>
      </c>
      <c r="L75" s="1">
        <v>15121</v>
      </c>
      <c r="M75" s="1">
        <v>15835</v>
      </c>
      <c r="N75" s="1">
        <v>16248</v>
      </c>
      <c r="O75" s="1">
        <v>17012</v>
      </c>
    </row>
    <row r="76" spans="1:15" x14ac:dyDescent="0.3">
      <c r="A76" s="7" t="s">
        <v>203</v>
      </c>
      <c r="B76" s="7" t="s">
        <v>96</v>
      </c>
      <c r="C76" s="1">
        <v>1286</v>
      </c>
      <c r="D76" s="1">
        <v>1341</v>
      </c>
      <c r="E76" s="1">
        <v>1388</v>
      </c>
      <c r="F76" s="1">
        <v>1444</v>
      </c>
      <c r="G76" s="1">
        <v>1524</v>
      </c>
      <c r="H76" s="1">
        <v>1555</v>
      </c>
      <c r="I76" s="1">
        <v>1595</v>
      </c>
      <c r="J76" s="1">
        <v>1602</v>
      </c>
      <c r="K76" s="1">
        <v>1554</v>
      </c>
      <c r="L76" s="1">
        <v>1613</v>
      </c>
      <c r="M76" s="1">
        <v>1638</v>
      </c>
      <c r="N76" s="1">
        <v>1724</v>
      </c>
      <c r="O76" s="1">
        <v>1728</v>
      </c>
    </row>
    <row r="77" spans="1:15" x14ac:dyDescent="0.3">
      <c r="A77" s="7" t="s">
        <v>203</v>
      </c>
      <c r="B77" s="7" t="s">
        <v>97</v>
      </c>
      <c r="C77" s="1">
        <v>95</v>
      </c>
      <c r="D77" s="1">
        <v>99</v>
      </c>
      <c r="E77" s="1">
        <v>113</v>
      </c>
      <c r="F77" s="1">
        <v>126</v>
      </c>
      <c r="G77" s="1">
        <v>132</v>
      </c>
      <c r="H77" s="1">
        <v>129</v>
      </c>
      <c r="I77" s="1">
        <v>129</v>
      </c>
      <c r="J77" s="1">
        <v>146</v>
      </c>
      <c r="K77" s="1">
        <v>147</v>
      </c>
      <c r="L77" s="1">
        <v>173</v>
      </c>
      <c r="M77" s="1">
        <v>188</v>
      </c>
      <c r="N77" s="1">
        <v>200</v>
      </c>
      <c r="O77" s="1">
        <v>220</v>
      </c>
    </row>
    <row r="78" spans="1:15" x14ac:dyDescent="0.3">
      <c r="A78" s="7" t="s">
        <v>203</v>
      </c>
      <c r="B78" s="7" t="s">
        <v>98</v>
      </c>
      <c r="C78" s="1">
        <v>208</v>
      </c>
      <c r="D78" s="1">
        <v>221</v>
      </c>
      <c r="E78" s="1">
        <v>233</v>
      </c>
      <c r="F78" s="1">
        <v>245</v>
      </c>
      <c r="G78" s="1">
        <v>243</v>
      </c>
      <c r="H78" s="1">
        <v>260</v>
      </c>
      <c r="I78" s="1">
        <v>286</v>
      </c>
      <c r="J78" s="1">
        <v>362</v>
      </c>
      <c r="K78" s="1">
        <v>402</v>
      </c>
      <c r="L78" s="1">
        <v>491</v>
      </c>
      <c r="M78" s="1">
        <v>607</v>
      </c>
      <c r="N78" s="1">
        <v>704</v>
      </c>
      <c r="O78" s="1">
        <v>796</v>
      </c>
    </row>
    <row r="79" spans="1:15" x14ac:dyDescent="0.3">
      <c r="A79" s="7" t="s">
        <v>203</v>
      </c>
      <c r="B79" s="7" t="s">
        <v>99</v>
      </c>
      <c r="C79" s="1">
        <v>1448</v>
      </c>
      <c r="D79" s="1">
        <v>1413</v>
      </c>
      <c r="E79" s="1">
        <v>1393</v>
      </c>
      <c r="F79" s="1">
        <v>1445</v>
      </c>
      <c r="G79" s="1">
        <v>1420</v>
      </c>
      <c r="H79" s="1">
        <v>1402</v>
      </c>
      <c r="I79" s="1">
        <v>1364</v>
      </c>
      <c r="J79" s="1">
        <v>1352</v>
      </c>
      <c r="K79" s="1">
        <v>1213</v>
      </c>
      <c r="L79" s="1">
        <v>1214</v>
      </c>
      <c r="M79" s="1">
        <v>1115</v>
      </c>
      <c r="N79" s="1">
        <v>1015</v>
      </c>
      <c r="O79" s="1">
        <v>996</v>
      </c>
    </row>
    <row r="80" spans="1:15" x14ac:dyDescent="0.3">
      <c r="A80" s="7" t="s">
        <v>203</v>
      </c>
      <c r="B80" s="7" t="s">
        <v>100</v>
      </c>
      <c r="C80" s="1">
        <v>310</v>
      </c>
      <c r="D80" s="1">
        <v>296</v>
      </c>
      <c r="E80" s="1">
        <v>292</v>
      </c>
      <c r="F80" s="1">
        <v>301</v>
      </c>
      <c r="G80" s="1">
        <v>296</v>
      </c>
      <c r="H80" s="1">
        <v>306</v>
      </c>
      <c r="I80" s="1">
        <v>315</v>
      </c>
      <c r="J80" s="1">
        <v>335</v>
      </c>
      <c r="K80" s="1">
        <v>309</v>
      </c>
      <c r="L80" s="1">
        <v>325</v>
      </c>
      <c r="M80" s="1">
        <v>356</v>
      </c>
      <c r="N80" s="1">
        <v>371</v>
      </c>
      <c r="O80" s="1">
        <v>387</v>
      </c>
    </row>
    <row r="81" spans="1:15" x14ac:dyDescent="0.3">
      <c r="A81" s="7" t="s">
        <v>204</v>
      </c>
      <c r="B81" s="7" t="s">
        <v>90</v>
      </c>
      <c r="C81" s="1">
        <v>5081</v>
      </c>
      <c r="D81" s="1">
        <v>5106</v>
      </c>
      <c r="E81" s="1">
        <v>5073</v>
      </c>
      <c r="F81" s="1">
        <v>4964</v>
      </c>
      <c r="G81" s="1">
        <v>4978</v>
      </c>
      <c r="H81" s="1">
        <v>5058</v>
      </c>
      <c r="I81" s="1">
        <v>5268</v>
      </c>
      <c r="J81" s="1">
        <v>5440</v>
      </c>
      <c r="K81" s="1">
        <v>5509</v>
      </c>
      <c r="L81" s="1">
        <v>6007</v>
      </c>
      <c r="M81" s="1">
        <v>6662</v>
      </c>
      <c r="N81" s="1">
        <v>7429</v>
      </c>
      <c r="O81" s="1">
        <v>7745</v>
      </c>
    </row>
    <row r="82" spans="1:15" x14ac:dyDescent="0.3">
      <c r="A82" s="7" t="s">
        <v>204</v>
      </c>
      <c r="B82" s="7" t="s">
        <v>89</v>
      </c>
      <c r="C82" s="1">
        <v>1976</v>
      </c>
      <c r="D82" s="1">
        <v>2170</v>
      </c>
      <c r="E82" s="1">
        <v>2237</v>
      </c>
      <c r="F82" s="1">
        <v>2311</v>
      </c>
      <c r="G82" s="1">
        <v>2455</v>
      </c>
      <c r="H82" s="1">
        <v>2558</v>
      </c>
      <c r="I82" s="1">
        <v>2715</v>
      </c>
      <c r="J82" s="1">
        <v>2900</v>
      </c>
      <c r="K82" s="1">
        <v>3057</v>
      </c>
      <c r="L82" s="1">
        <v>3350</v>
      </c>
      <c r="M82" s="1">
        <v>3656</v>
      </c>
      <c r="N82" s="1">
        <v>3966</v>
      </c>
      <c r="O82" s="1">
        <v>4091</v>
      </c>
    </row>
    <row r="83" spans="1:15" x14ac:dyDescent="0.3">
      <c r="A83" s="7" t="s">
        <v>204</v>
      </c>
      <c r="B83" s="7" t="s">
        <v>92</v>
      </c>
      <c r="C83" s="1">
        <v>680</v>
      </c>
      <c r="D83" s="1">
        <v>739</v>
      </c>
      <c r="E83" s="1">
        <v>769</v>
      </c>
      <c r="F83" s="1">
        <v>775</v>
      </c>
      <c r="G83" s="1">
        <v>853</v>
      </c>
      <c r="H83" s="1">
        <v>954</v>
      </c>
      <c r="I83" s="1">
        <v>1108</v>
      </c>
      <c r="J83" s="1">
        <v>1316</v>
      </c>
      <c r="K83" s="1">
        <v>1489</v>
      </c>
      <c r="L83" s="1">
        <v>1816</v>
      </c>
      <c r="M83" s="1">
        <v>2217</v>
      </c>
      <c r="N83" s="1">
        <v>2624</v>
      </c>
      <c r="O83" s="1">
        <v>2937</v>
      </c>
    </row>
    <row r="84" spans="1:15" x14ac:dyDescent="0.3">
      <c r="A84" s="7" t="s">
        <v>204</v>
      </c>
      <c r="B84" s="7" t="s">
        <v>91</v>
      </c>
      <c r="C84" s="1">
        <v>150</v>
      </c>
      <c r="D84" s="1">
        <v>180</v>
      </c>
      <c r="E84" s="1">
        <v>193</v>
      </c>
      <c r="F84" s="1">
        <v>207</v>
      </c>
      <c r="G84" s="1">
        <v>225</v>
      </c>
      <c r="H84" s="1">
        <v>224</v>
      </c>
      <c r="I84" s="1">
        <v>226</v>
      </c>
      <c r="J84" s="1">
        <v>229</v>
      </c>
      <c r="K84" s="1">
        <v>249</v>
      </c>
      <c r="L84" s="1">
        <v>289</v>
      </c>
      <c r="M84" s="1">
        <v>306</v>
      </c>
      <c r="N84" s="1">
        <v>340</v>
      </c>
      <c r="O84" s="1">
        <v>353</v>
      </c>
    </row>
    <row r="85" spans="1:15" x14ac:dyDescent="0.3">
      <c r="A85" s="7" t="s">
        <v>204</v>
      </c>
      <c r="B85" s="7" t="s">
        <v>94</v>
      </c>
      <c r="C85" s="1">
        <v>186</v>
      </c>
      <c r="D85" s="1">
        <v>199</v>
      </c>
      <c r="E85" s="1">
        <v>192</v>
      </c>
      <c r="F85" s="1">
        <v>192</v>
      </c>
      <c r="G85" s="1">
        <v>213</v>
      </c>
      <c r="H85" s="1">
        <v>219</v>
      </c>
      <c r="I85" s="1">
        <v>222</v>
      </c>
      <c r="J85" s="1">
        <v>231</v>
      </c>
      <c r="K85" s="1">
        <v>225</v>
      </c>
      <c r="L85" s="1">
        <v>255</v>
      </c>
      <c r="M85" s="1">
        <v>288</v>
      </c>
      <c r="N85" s="1">
        <v>324</v>
      </c>
      <c r="O85" s="1">
        <v>342</v>
      </c>
    </row>
    <row r="86" spans="1:15" x14ac:dyDescent="0.3">
      <c r="A86" s="7" t="s">
        <v>204</v>
      </c>
      <c r="B86" s="7" t="s">
        <v>93</v>
      </c>
      <c r="C86" s="1">
        <v>363</v>
      </c>
      <c r="D86" s="1">
        <v>381</v>
      </c>
      <c r="E86" s="1">
        <v>392</v>
      </c>
      <c r="F86" s="1">
        <v>428</v>
      </c>
      <c r="G86" s="1">
        <v>448</v>
      </c>
      <c r="H86" s="1">
        <v>480</v>
      </c>
      <c r="I86" s="1">
        <v>511</v>
      </c>
      <c r="J86" s="1">
        <v>537</v>
      </c>
      <c r="K86" s="1">
        <v>564</v>
      </c>
      <c r="L86" s="1">
        <v>590</v>
      </c>
      <c r="M86" s="1">
        <v>654</v>
      </c>
      <c r="N86" s="1">
        <v>706</v>
      </c>
      <c r="O86" s="1">
        <v>743</v>
      </c>
    </row>
    <row r="87" spans="1:15" x14ac:dyDescent="0.3">
      <c r="A87" s="7" t="s">
        <v>204</v>
      </c>
      <c r="B87" s="7" t="s">
        <v>100</v>
      </c>
      <c r="C87" s="1">
        <v>785</v>
      </c>
      <c r="D87" s="1">
        <v>768</v>
      </c>
      <c r="E87" s="1">
        <v>734</v>
      </c>
      <c r="F87" s="1">
        <v>705</v>
      </c>
      <c r="G87" s="1">
        <v>688</v>
      </c>
      <c r="H87" s="1">
        <v>693</v>
      </c>
      <c r="I87" s="1">
        <v>693</v>
      </c>
      <c r="J87" s="1">
        <v>690</v>
      </c>
      <c r="K87" s="1">
        <v>656</v>
      </c>
      <c r="L87" s="1">
        <v>705</v>
      </c>
      <c r="M87" s="1">
        <v>707</v>
      </c>
      <c r="N87" s="1">
        <v>710</v>
      </c>
      <c r="O87" s="1">
        <v>741</v>
      </c>
    </row>
    <row r="88" spans="1:15" x14ac:dyDescent="0.3">
      <c r="A88" s="7" t="s">
        <v>204</v>
      </c>
      <c r="B88" s="7" t="s">
        <v>99</v>
      </c>
      <c r="C88" s="1">
        <v>1646</v>
      </c>
      <c r="D88" s="1">
        <v>1641</v>
      </c>
      <c r="E88" s="1">
        <v>1607</v>
      </c>
      <c r="F88" s="1">
        <v>1543</v>
      </c>
      <c r="G88" s="1">
        <v>1513</v>
      </c>
      <c r="H88" s="1">
        <v>1481</v>
      </c>
      <c r="I88" s="1">
        <v>1460</v>
      </c>
      <c r="J88" s="1">
        <v>1446</v>
      </c>
      <c r="K88" s="1">
        <v>1338</v>
      </c>
      <c r="L88" s="1">
        <v>1342</v>
      </c>
      <c r="M88" s="1">
        <v>1236</v>
      </c>
      <c r="N88" s="1">
        <v>1173</v>
      </c>
      <c r="O88" s="1">
        <v>1120</v>
      </c>
    </row>
    <row r="89" spans="1:15" x14ac:dyDescent="0.3">
      <c r="A89" s="7" t="s">
        <v>204</v>
      </c>
      <c r="B89" s="7" t="s">
        <v>98</v>
      </c>
      <c r="C89" s="1">
        <v>610</v>
      </c>
      <c r="D89" s="1">
        <v>632</v>
      </c>
      <c r="E89" s="1">
        <v>621</v>
      </c>
      <c r="F89" s="1">
        <v>630</v>
      </c>
      <c r="G89" s="1">
        <v>674</v>
      </c>
      <c r="H89" s="1">
        <v>720</v>
      </c>
      <c r="I89" s="1">
        <v>805</v>
      </c>
      <c r="J89" s="1">
        <v>959</v>
      </c>
      <c r="K89" s="1">
        <v>1037</v>
      </c>
      <c r="L89" s="1">
        <v>1205</v>
      </c>
      <c r="M89" s="1">
        <v>1430</v>
      </c>
      <c r="N89" s="1">
        <v>1667</v>
      </c>
      <c r="O89" s="1">
        <v>1833</v>
      </c>
    </row>
    <row r="90" spans="1:15" x14ac:dyDescent="0.3">
      <c r="A90" s="7" t="s">
        <v>204</v>
      </c>
      <c r="B90" s="7" t="s">
        <v>97</v>
      </c>
      <c r="C90" s="1">
        <v>196</v>
      </c>
      <c r="D90" s="1">
        <v>221</v>
      </c>
      <c r="E90" s="1">
        <v>233</v>
      </c>
      <c r="F90" s="1">
        <v>250</v>
      </c>
      <c r="G90" s="1">
        <v>286</v>
      </c>
      <c r="H90" s="1">
        <v>278</v>
      </c>
      <c r="I90" s="1">
        <v>292</v>
      </c>
      <c r="J90" s="1">
        <v>308</v>
      </c>
      <c r="K90" s="1">
        <v>298</v>
      </c>
      <c r="L90" s="1">
        <v>341</v>
      </c>
      <c r="M90" s="1">
        <v>390</v>
      </c>
      <c r="N90" s="1">
        <v>435</v>
      </c>
      <c r="O90" s="1">
        <v>446</v>
      </c>
    </row>
    <row r="91" spans="1:15" x14ac:dyDescent="0.3">
      <c r="A91" s="7" t="s">
        <v>204</v>
      </c>
      <c r="B91" s="7" t="s">
        <v>96</v>
      </c>
      <c r="C91" s="1">
        <v>1681</v>
      </c>
      <c r="D91" s="1">
        <v>1760</v>
      </c>
      <c r="E91" s="1">
        <v>1793</v>
      </c>
      <c r="F91" s="1">
        <v>1816</v>
      </c>
      <c r="G91" s="1">
        <v>1841</v>
      </c>
      <c r="H91" s="1">
        <v>1898</v>
      </c>
      <c r="I91" s="1">
        <v>1932</v>
      </c>
      <c r="J91" s="1">
        <v>1926</v>
      </c>
      <c r="K91" s="1">
        <v>1891</v>
      </c>
      <c r="L91" s="1">
        <v>1914</v>
      </c>
      <c r="M91" s="1">
        <v>1977</v>
      </c>
      <c r="N91" s="1">
        <v>1997</v>
      </c>
      <c r="O91" s="1">
        <v>1986</v>
      </c>
    </row>
    <row r="92" spans="1:15" x14ac:dyDescent="0.3">
      <c r="A92" s="7" t="s">
        <v>204</v>
      </c>
      <c r="B92" s="7" t="s">
        <v>95</v>
      </c>
      <c r="C92" s="1">
        <v>14635</v>
      </c>
      <c r="D92" s="1">
        <v>15156</v>
      </c>
      <c r="E92" s="1">
        <v>15316</v>
      </c>
      <c r="F92" s="1">
        <v>15489</v>
      </c>
      <c r="G92" s="1">
        <v>15708</v>
      </c>
      <c r="H92" s="1">
        <v>16036</v>
      </c>
      <c r="I92" s="1">
        <v>16456</v>
      </c>
      <c r="J92" s="1">
        <v>16933</v>
      </c>
      <c r="K92" s="1">
        <v>16461</v>
      </c>
      <c r="L92" s="1">
        <v>17149</v>
      </c>
      <c r="M92" s="1">
        <v>17886</v>
      </c>
      <c r="N92" s="1">
        <v>18347</v>
      </c>
      <c r="O92" s="1">
        <v>18528</v>
      </c>
    </row>
    <row r="93" spans="1:15" x14ac:dyDescent="0.3">
      <c r="A93" s="10" t="s">
        <v>18</v>
      </c>
      <c r="B93" s="10" t="s">
        <v>18</v>
      </c>
      <c r="C93" s="5">
        <v>191024</v>
      </c>
      <c r="D93" s="5">
        <v>196198</v>
      </c>
      <c r="E93" s="5">
        <v>201095</v>
      </c>
      <c r="F93" s="5">
        <v>206738</v>
      </c>
      <c r="G93" s="5">
        <v>212323</v>
      </c>
      <c r="H93" s="5">
        <v>218475</v>
      </c>
      <c r="I93" s="5">
        <v>226199</v>
      </c>
      <c r="J93" s="5">
        <v>235015</v>
      </c>
      <c r="K93" s="5">
        <v>232708</v>
      </c>
      <c r="L93" s="5">
        <v>245254</v>
      </c>
      <c r="M93" s="5">
        <v>262376</v>
      </c>
      <c r="N93" s="5">
        <v>278448</v>
      </c>
      <c r="O93" s="5">
        <v>290991</v>
      </c>
    </row>
    <row r="94" spans="1:15" x14ac:dyDescent="0.3">
      <c r="A94" s="15"/>
      <c r="B94" s="15"/>
    </row>
    <row r="95" spans="1:15" x14ac:dyDescent="0.3">
      <c r="A95" s="15"/>
      <c r="B95" s="15"/>
    </row>
    <row r="96" spans="1:15" x14ac:dyDescent="0.3">
      <c r="A96" s="15"/>
      <c r="B96" s="15"/>
      <c r="C96" s="18" t="s">
        <v>37</v>
      </c>
      <c r="D96" s="19"/>
      <c r="E96" s="19"/>
      <c r="F96" s="19"/>
      <c r="G96" s="19"/>
      <c r="H96" s="19"/>
      <c r="I96" s="19"/>
      <c r="J96" s="19"/>
      <c r="K96" s="19"/>
      <c r="L96" s="19"/>
      <c r="M96" s="19"/>
      <c r="N96" s="19"/>
      <c r="O96" s="19"/>
    </row>
    <row r="97" spans="1:15" x14ac:dyDescent="0.3">
      <c r="A97" s="9" t="s">
        <v>41</v>
      </c>
      <c r="B97" s="9" t="s">
        <v>41</v>
      </c>
      <c r="C97" s="4" t="s">
        <v>0</v>
      </c>
      <c r="D97" s="4" t="s">
        <v>1</v>
      </c>
      <c r="E97" s="4" t="s">
        <v>2</v>
      </c>
      <c r="F97" s="4" t="s">
        <v>3</v>
      </c>
      <c r="G97" s="4" t="s">
        <v>4</v>
      </c>
      <c r="H97" s="4" t="s">
        <v>5</v>
      </c>
      <c r="I97" s="4" t="s">
        <v>6</v>
      </c>
      <c r="J97" s="4" t="s">
        <v>7</v>
      </c>
      <c r="K97" s="4" t="s">
        <v>8</v>
      </c>
      <c r="L97" s="4" t="s">
        <v>9</v>
      </c>
      <c r="M97" s="4" t="s">
        <v>10</v>
      </c>
      <c r="N97" s="4" t="s">
        <v>11</v>
      </c>
      <c r="O97" s="4" t="s">
        <v>12</v>
      </c>
    </row>
    <row r="98" spans="1:15" x14ac:dyDescent="0.3">
      <c r="A98" s="8" t="s">
        <v>198</v>
      </c>
      <c r="B98" s="8" t="s">
        <v>89</v>
      </c>
      <c r="C98" s="2">
        <v>0.17667720407446399</v>
      </c>
      <c r="D98" s="2">
        <v>0.178908843305813</v>
      </c>
      <c r="E98" s="2">
        <v>0.189898820971653</v>
      </c>
      <c r="F98" s="2">
        <v>0.19509959163263599</v>
      </c>
      <c r="G98" s="2">
        <v>0.195166063794804</v>
      </c>
      <c r="H98" s="2">
        <v>0.19531315153031401</v>
      </c>
      <c r="I98" s="2">
        <v>0.20652707345002499</v>
      </c>
      <c r="J98" s="2">
        <v>0.21560006513597099</v>
      </c>
      <c r="K98" s="2">
        <v>0.23406382801433201</v>
      </c>
      <c r="L98" s="2">
        <v>0.24060330380656</v>
      </c>
      <c r="M98" s="2">
        <v>0.253751399776036</v>
      </c>
      <c r="N98" s="2">
        <v>0.26682605230746897</v>
      </c>
      <c r="O98" s="2">
        <v>0.27608593802289</v>
      </c>
    </row>
    <row r="99" spans="1:15" x14ac:dyDescent="0.3">
      <c r="A99" s="8" t="s">
        <v>198</v>
      </c>
      <c r="B99" s="8" t="s">
        <v>90</v>
      </c>
      <c r="C99" s="2">
        <v>0.48422712933753898</v>
      </c>
      <c r="D99" s="2">
        <v>0.48690233977619501</v>
      </c>
      <c r="E99" s="2">
        <v>0.48352329038652098</v>
      </c>
      <c r="F99" s="2">
        <v>0.485136301961268</v>
      </c>
      <c r="G99" s="2">
        <v>0.48768761726078802</v>
      </c>
      <c r="H99" s="2">
        <v>0.48943975100044501</v>
      </c>
      <c r="I99" s="2">
        <v>0.48936842105263201</v>
      </c>
      <c r="J99" s="2">
        <v>0.48962490023942501</v>
      </c>
      <c r="K99" s="2">
        <v>0.49240738949608298</v>
      </c>
      <c r="L99" s="2">
        <v>0.49671111111111099</v>
      </c>
      <c r="M99" s="2">
        <v>0.50698876949179905</v>
      </c>
      <c r="N99" s="2">
        <v>0.51468947564150203</v>
      </c>
      <c r="O99" s="2">
        <v>0.51666325904722998</v>
      </c>
    </row>
    <row r="100" spans="1:15" x14ac:dyDescent="0.3">
      <c r="A100" s="8" t="s">
        <v>198</v>
      </c>
      <c r="B100" s="8" t="s">
        <v>91</v>
      </c>
      <c r="C100" s="2">
        <v>1.8616087109237799E-2</v>
      </c>
      <c r="D100" s="2">
        <v>1.8384543365392799E-2</v>
      </c>
      <c r="E100" s="2">
        <v>1.9315996320762599E-2</v>
      </c>
      <c r="F100" s="2">
        <v>2.1335111259271601E-2</v>
      </c>
      <c r="G100" s="2">
        <v>2.0881289049654701E-2</v>
      </c>
      <c r="H100" s="2">
        <v>2.00150112584438E-2</v>
      </c>
      <c r="I100" s="2">
        <v>2.1347946998200602E-2</v>
      </c>
      <c r="J100" s="2">
        <v>2.2797589969060401E-2</v>
      </c>
      <c r="K100" s="2">
        <v>2.69977501874844E-2</v>
      </c>
      <c r="L100" s="2">
        <v>2.9526773601468399E-2</v>
      </c>
      <c r="M100" s="2">
        <v>3.24001493094438E-2</v>
      </c>
      <c r="N100" s="2">
        <v>3.4847496920959203E-2</v>
      </c>
      <c r="O100" s="2">
        <v>3.8618566361019999E-2</v>
      </c>
    </row>
    <row r="101" spans="1:15" x14ac:dyDescent="0.3">
      <c r="A101" s="8" t="s">
        <v>198</v>
      </c>
      <c r="B101" s="8" t="s">
        <v>92</v>
      </c>
      <c r="C101" s="2">
        <v>9.83175604626709E-2</v>
      </c>
      <c r="D101" s="2">
        <v>9.6515768056968501E-2</v>
      </c>
      <c r="E101" s="2">
        <v>9.8612487611496505E-2</v>
      </c>
      <c r="F101" s="2">
        <v>9.8803503145429905E-2</v>
      </c>
      <c r="G101" s="2">
        <v>0.101313320825516</v>
      </c>
      <c r="H101" s="2">
        <v>0.103601600711427</v>
      </c>
      <c r="I101" s="2">
        <v>0.10978947368421101</v>
      </c>
      <c r="J101" s="2">
        <v>0.111233040702314</v>
      </c>
      <c r="K101" s="2">
        <v>0.11451784505271299</v>
      </c>
      <c r="L101" s="2">
        <v>0.11786666666666699</v>
      </c>
      <c r="M101" s="2">
        <v>0.12741375131291899</v>
      </c>
      <c r="N101" s="2">
        <v>0.131870583860171</v>
      </c>
      <c r="O101" s="2">
        <v>0.14216588291419599</v>
      </c>
    </row>
    <row r="102" spans="1:15" x14ac:dyDescent="0.3">
      <c r="A102" s="8" t="s">
        <v>198</v>
      </c>
      <c r="B102" s="8" t="s">
        <v>93</v>
      </c>
      <c r="C102" s="2">
        <v>2.1513874253600299E-2</v>
      </c>
      <c r="D102" s="2">
        <v>2.2895565580049401E-2</v>
      </c>
      <c r="E102" s="2">
        <v>2.3580566937034898E-2</v>
      </c>
      <c r="F102" s="2">
        <v>2.6418868239019899E-2</v>
      </c>
      <c r="G102" s="2">
        <v>2.5978296612956302E-2</v>
      </c>
      <c r="H102" s="2">
        <v>2.6936869318655701E-2</v>
      </c>
      <c r="I102" s="2">
        <v>2.71552429249141E-2</v>
      </c>
      <c r="J102" s="2">
        <v>2.9799706888129E-2</v>
      </c>
      <c r="K102" s="2">
        <v>3.1080743271394099E-2</v>
      </c>
      <c r="L102" s="2">
        <v>3.2479450961615197E-2</v>
      </c>
      <c r="M102" s="2">
        <v>3.3146696528555397E-2</v>
      </c>
      <c r="N102" s="2">
        <v>3.4412808809679098E-2</v>
      </c>
      <c r="O102" s="2">
        <v>3.4602770898868901E-2</v>
      </c>
    </row>
    <row r="103" spans="1:15" x14ac:dyDescent="0.3">
      <c r="A103" s="8" t="s">
        <v>198</v>
      </c>
      <c r="B103" s="8" t="s">
        <v>94</v>
      </c>
      <c r="C103" s="2">
        <v>1.7875920084122001E-2</v>
      </c>
      <c r="D103" s="2">
        <v>1.8947100712105799E-2</v>
      </c>
      <c r="E103" s="2">
        <v>1.8954410307234899E-2</v>
      </c>
      <c r="F103" s="2">
        <v>1.89959294436906E-2</v>
      </c>
      <c r="G103" s="2">
        <v>1.8409943714821801E-2</v>
      </c>
      <c r="H103" s="2">
        <v>1.9675411293908401E-2</v>
      </c>
      <c r="I103" s="2">
        <v>2.0210526315789502E-2</v>
      </c>
      <c r="J103" s="2">
        <v>1.9353551476456499E-2</v>
      </c>
      <c r="K103" s="2">
        <v>2.0601605571138399E-2</v>
      </c>
      <c r="L103" s="2">
        <v>0.02</v>
      </c>
      <c r="M103" s="2">
        <v>1.9794780641512501E-2</v>
      </c>
      <c r="N103" s="2">
        <v>1.9561175158051301E-2</v>
      </c>
      <c r="O103" s="2">
        <v>1.9968649901179001E-2</v>
      </c>
    </row>
    <row r="104" spans="1:15" x14ac:dyDescent="0.3">
      <c r="A104" s="8" t="s">
        <v>198</v>
      </c>
      <c r="B104" s="8" t="s">
        <v>95</v>
      </c>
      <c r="C104" s="2">
        <v>0.66833508956796595</v>
      </c>
      <c r="D104" s="2">
        <v>0.66422674270150694</v>
      </c>
      <c r="E104" s="2">
        <v>0.65758006522284496</v>
      </c>
      <c r="F104" s="2">
        <v>0.65030419201600098</v>
      </c>
      <c r="G104" s="2">
        <v>0.65192370930614896</v>
      </c>
      <c r="H104" s="2">
        <v>0.65098824118088605</v>
      </c>
      <c r="I104" s="2">
        <v>0.64166530345165995</v>
      </c>
      <c r="J104" s="2">
        <v>0.630516202572871</v>
      </c>
      <c r="K104" s="2">
        <v>0.612615615365386</v>
      </c>
      <c r="L104" s="2">
        <v>0.604341233740324</v>
      </c>
      <c r="M104" s="2">
        <v>0.59245987308697301</v>
      </c>
      <c r="N104" s="2">
        <v>0.579729044410635</v>
      </c>
      <c r="O104" s="2">
        <v>0.57004216585235301</v>
      </c>
    </row>
    <row r="105" spans="1:15" x14ac:dyDescent="0.3">
      <c r="A105" s="8" t="s">
        <v>198</v>
      </c>
      <c r="B105" s="8" t="s">
        <v>96</v>
      </c>
      <c r="C105" s="2">
        <v>0.23843322818086199</v>
      </c>
      <c r="D105" s="2">
        <v>0.24415055951169901</v>
      </c>
      <c r="E105" s="2">
        <v>0.24876114965312199</v>
      </c>
      <c r="F105" s="2">
        <v>0.25052423831256898</v>
      </c>
      <c r="G105" s="2">
        <v>0.24671669793621001</v>
      </c>
      <c r="H105" s="2">
        <v>0.245553579368608</v>
      </c>
      <c r="I105" s="2">
        <v>0.23684210526315799</v>
      </c>
      <c r="J105" s="2">
        <v>0.23214285714285701</v>
      </c>
      <c r="K105" s="2">
        <v>0.22091111326047</v>
      </c>
      <c r="L105" s="2">
        <v>0.21342222222222201</v>
      </c>
      <c r="M105" s="2">
        <v>0.19940211682960299</v>
      </c>
      <c r="N105" s="2">
        <v>0.18527333581256999</v>
      </c>
      <c r="O105" s="2">
        <v>0.17310706740271201</v>
      </c>
    </row>
    <row r="106" spans="1:15" x14ac:dyDescent="0.3">
      <c r="A106" s="8" t="s">
        <v>198</v>
      </c>
      <c r="B106" s="8" t="s">
        <v>97</v>
      </c>
      <c r="C106" s="2">
        <v>1.6508605549701402E-2</v>
      </c>
      <c r="D106" s="2">
        <v>1.8639884245467701E-2</v>
      </c>
      <c r="E106" s="2">
        <v>1.8563425035538102E-2</v>
      </c>
      <c r="F106" s="2">
        <v>2.05850487540628E-2</v>
      </c>
      <c r="G106" s="2">
        <v>2.18678066425518E-2</v>
      </c>
      <c r="H106" s="2">
        <v>2.3517638228671499E-2</v>
      </c>
      <c r="I106" s="2">
        <v>2.54375920170129E-2</v>
      </c>
      <c r="J106" s="2">
        <v>2.6054388536068999E-2</v>
      </c>
      <c r="K106" s="2">
        <v>2.6247812682276501E-2</v>
      </c>
      <c r="L106" s="2">
        <v>2.6334689968877199E-2</v>
      </c>
      <c r="M106" s="2">
        <v>2.5905188503172801E-2</v>
      </c>
      <c r="N106" s="2">
        <v>2.80373831775701E-2</v>
      </c>
      <c r="O106" s="2">
        <v>2.8646007630011398E-2</v>
      </c>
    </row>
    <row r="107" spans="1:15" x14ac:dyDescent="0.3">
      <c r="A107" s="8" t="s">
        <v>198</v>
      </c>
      <c r="B107" s="8" t="s">
        <v>98</v>
      </c>
      <c r="C107" s="2">
        <v>5.7965299684542601E-2</v>
      </c>
      <c r="D107" s="2">
        <v>5.6968463886063102E-2</v>
      </c>
      <c r="E107" s="2">
        <v>5.73587710604559E-2</v>
      </c>
      <c r="F107" s="2">
        <v>6.1428395214012603E-2</v>
      </c>
      <c r="G107" s="2">
        <v>6.2382739212007501E-2</v>
      </c>
      <c r="H107" s="2">
        <v>6.2916851934192997E-2</v>
      </c>
      <c r="I107" s="2">
        <v>6.9368421052631593E-2</v>
      </c>
      <c r="J107" s="2">
        <v>7.5019952114924196E-2</v>
      </c>
      <c r="K107" s="2">
        <v>8.3953960731211905E-2</v>
      </c>
      <c r="L107" s="2">
        <v>8.6311111111111102E-2</v>
      </c>
      <c r="M107" s="2">
        <v>8.8874525329239701E-2</v>
      </c>
      <c r="N107" s="2">
        <v>9.6169579769430996E-2</v>
      </c>
      <c r="O107" s="2">
        <v>9.7457915899952299E-2</v>
      </c>
    </row>
    <row r="108" spans="1:15" x14ac:dyDescent="0.3">
      <c r="A108" s="8" t="s">
        <v>198</v>
      </c>
      <c r="B108" s="8" t="s">
        <v>99</v>
      </c>
      <c r="C108" s="2">
        <v>9.8349139445029904E-2</v>
      </c>
      <c r="D108" s="2">
        <v>9.6944420801770403E-2</v>
      </c>
      <c r="E108" s="2">
        <v>9.1061125512166594E-2</v>
      </c>
      <c r="F108" s="2">
        <v>8.6257188099008203E-2</v>
      </c>
      <c r="G108" s="2">
        <v>8.4182834593883593E-2</v>
      </c>
      <c r="H108" s="2">
        <v>8.3229088483028901E-2</v>
      </c>
      <c r="I108" s="2">
        <v>7.7866841158187497E-2</v>
      </c>
      <c r="J108" s="2">
        <v>7.5232046897899404E-2</v>
      </c>
      <c r="K108" s="2">
        <v>6.8994250479126704E-2</v>
      </c>
      <c r="L108" s="2">
        <v>6.6714547921155498E-2</v>
      </c>
      <c r="M108" s="2">
        <v>6.2336692795819298E-2</v>
      </c>
      <c r="N108" s="2">
        <v>5.6147214373686902E-2</v>
      </c>
      <c r="O108" s="2">
        <v>5.2004551234857102E-2</v>
      </c>
    </row>
    <row r="109" spans="1:15" x14ac:dyDescent="0.3">
      <c r="A109" s="8" t="s">
        <v>198</v>
      </c>
      <c r="B109" s="8" t="s">
        <v>100</v>
      </c>
      <c r="C109" s="2">
        <v>0.103180862250263</v>
      </c>
      <c r="D109" s="2">
        <v>9.6515768056968501E-2</v>
      </c>
      <c r="E109" s="2">
        <v>9.2789890981169507E-2</v>
      </c>
      <c r="F109" s="2">
        <v>8.5111631923029493E-2</v>
      </c>
      <c r="G109" s="2">
        <v>8.3489681050656697E-2</v>
      </c>
      <c r="H109" s="2">
        <v>7.8812805691418394E-2</v>
      </c>
      <c r="I109" s="2">
        <v>7.4421052631578902E-2</v>
      </c>
      <c r="J109" s="2">
        <v>7.2625698324022395E-2</v>
      </c>
      <c r="K109" s="2">
        <v>6.7608085888383795E-2</v>
      </c>
      <c r="L109" s="2">
        <v>6.5688888888888894E-2</v>
      </c>
      <c r="M109" s="2">
        <v>5.7526056394926098E-2</v>
      </c>
      <c r="N109" s="2">
        <v>5.2435849758274401E-2</v>
      </c>
      <c r="O109" s="2">
        <v>5.0637224834730502E-2</v>
      </c>
    </row>
    <row r="110" spans="1:15" x14ac:dyDescent="0.3">
      <c r="A110" s="8" t="s">
        <v>199</v>
      </c>
      <c r="B110" s="8" t="s">
        <v>89</v>
      </c>
      <c r="C110" s="2">
        <v>0.24662797992471799</v>
      </c>
      <c r="D110" s="2">
        <v>0.25090691499308099</v>
      </c>
      <c r="E110" s="2">
        <v>0.25132056487836402</v>
      </c>
      <c r="F110" s="2">
        <v>0.25637041640770702</v>
      </c>
      <c r="G110" s="2">
        <v>0.26172930074360601</v>
      </c>
      <c r="H110" s="2">
        <v>0.26746816624652597</v>
      </c>
      <c r="I110" s="2">
        <v>0.27265629879457898</v>
      </c>
      <c r="J110" s="2">
        <v>0.27950802204158698</v>
      </c>
      <c r="K110" s="2">
        <v>0.29154903645513702</v>
      </c>
      <c r="L110" s="2">
        <v>0.29757446049580899</v>
      </c>
      <c r="M110" s="2">
        <v>0.30615720895903697</v>
      </c>
      <c r="N110" s="2">
        <v>0.312172377641671</v>
      </c>
      <c r="O110" s="2">
        <v>0.32070536845795</v>
      </c>
    </row>
    <row r="111" spans="1:15" x14ac:dyDescent="0.3">
      <c r="A111" s="8" t="s">
        <v>199</v>
      </c>
      <c r="B111" s="8" t="s">
        <v>90</v>
      </c>
      <c r="C111" s="2">
        <v>0.37580184185455701</v>
      </c>
      <c r="D111" s="2">
        <v>0.36625717636891197</v>
      </c>
      <c r="E111" s="2">
        <v>0.35789283128167998</v>
      </c>
      <c r="F111" s="2">
        <v>0.35681055297096798</v>
      </c>
      <c r="G111" s="2">
        <v>0.353419635697102</v>
      </c>
      <c r="H111" s="2">
        <v>0.355518301201453</v>
      </c>
      <c r="I111" s="2">
        <v>0.35885450247152401</v>
      </c>
      <c r="J111" s="2">
        <v>0.36572784483648002</v>
      </c>
      <c r="K111" s="2">
        <v>0.37243214475785003</v>
      </c>
      <c r="L111" s="2">
        <v>0.38056211976469401</v>
      </c>
      <c r="M111" s="2">
        <v>0.39143367043426502</v>
      </c>
      <c r="N111" s="2">
        <v>0.40351097704038902</v>
      </c>
      <c r="O111" s="2">
        <v>0.416239701602656</v>
      </c>
    </row>
    <row r="112" spans="1:15" x14ac:dyDescent="0.3">
      <c r="A112" s="8" t="s">
        <v>199</v>
      </c>
      <c r="B112" s="8" t="s">
        <v>91</v>
      </c>
      <c r="C112" s="2">
        <v>2.6113550815558301E-2</v>
      </c>
      <c r="D112" s="2">
        <v>2.7151351957814401E-2</v>
      </c>
      <c r="E112" s="2">
        <v>2.7597110927449799E-2</v>
      </c>
      <c r="F112" s="2">
        <v>2.79331537877218E-2</v>
      </c>
      <c r="G112" s="2">
        <v>2.9777585114542E-2</v>
      </c>
      <c r="H112" s="2">
        <v>3.2189257320147401E-2</v>
      </c>
      <c r="I112" s="2">
        <v>3.3758041346574202E-2</v>
      </c>
      <c r="J112" s="2">
        <v>3.4036593905074998E-2</v>
      </c>
      <c r="K112" s="2">
        <v>3.4552596047624902E-2</v>
      </c>
      <c r="L112" s="2">
        <v>3.6412817311693699E-2</v>
      </c>
      <c r="M112" s="2">
        <v>3.8294490021858203E-2</v>
      </c>
      <c r="N112" s="2">
        <v>3.9452629255641997E-2</v>
      </c>
      <c r="O112" s="2">
        <v>4.3168765335562298E-2</v>
      </c>
    </row>
    <row r="113" spans="1:15" x14ac:dyDescent="0.3">
      <c r="A113" s="8" t="s">
        <v>199</v>
      </c>
      <c r="B113" s="8" t="s">
        <v>92</v>
      </c>
      <c r="C113" s="2">
        <v>8.7265798666243205E-2</v>
      </c>
      <c r="D113" s="2">
        <v>8.7289338848077005E-2</v>
      </c>
      <c r="E113" s="2">
        <v>8.6290127926623203E-2</v>
      </c>
      <c r="F113" s="2">
        <v>8.4977327601436906E-2</v>
      </c>
      <c r="G113" s="2">
        <v>8.4030244014205502E-2</v>
      </c>
      <c r="H113" s="2">
        <v>8.4548756635931796E-2</v>
      </c>
      <c r="I113" s="2">
        <v>8.5321298087255498E-2</v>
      </c>
      <c r="J113" s="2">
        <v>8.62478076962757E-2</v>
      </c>
      <c r="K113" s="2">
        <v>8.4938797232570501E-2</v>
      </c>
      <c r="L113" s="2">
        <v>8.6580521896525695E-2</v>
      </c>
      <c r="M113" s="2">
        <v>8.8637715645449103E-2</v>
      </c>
      <c r="N113" s="2">
        <v>8.9785486844310397E-2</v>
      </c>
      <c r="O113" s="2">
        <v>9.5503545517891503E-2</v>
      </c>
    </row>
    <row r="114" spans="1:15" x14ac:dyDescent="0.3">
      <c r="A114" s="8" t="s">
        <v>199</v>
      </c>
      <c r="B114" s="8" t="s">
        <v>93</v>
      </c>
      <c r="C114" s="2">
        <v>3.03481806775408E-2</v>
      </c>
      <c r="D114" s="2">
        <v>3.1339990276375303E-2</v>
      </c>
      <c r="E114" s="2">
        <v>3.3454310251895499E-2</v>
      </c>
      <c r="F114" s="2">
        <v>3.3768386161176701E-2</v>
      </c>
      <c r="G114" s="2">
        <v>3.4912801360498798E-2</v>
      </c>
      <c r="H114" s="2">
        <v>3.5808932842091697E-2</v>
      </c>
      <c r="I114" s="2">
        <v>3.7911435887827097E-2</v>
      </c>
      <c r="J114" s="2">
        <v>3.8329223368953003E-2</v>
      </c>
      <c r="K114" s="2">
        <v>3.9615809500429602E-2</v>
      </c>
      <c r="L114" s="2">
        <v>4.1079602877355702E-2</v>
      </c>
      <c r="M114" s="2">
        <v>4.2694524086638097E-2</v>
      </c>
      <c r="N114" s="2">
        <v>4.37289631959389E-2</v>
      </c>
      <c r="O114" s="2">
        <v>4.4112492247957498E-2</v>
      </c>
    </row>
    <row r="115" spans="1:15" x14ac:dyDescent="0.3">
      <c r="A115" s="8" t="s">
        <v>199</v>
      </c>
      <c r="B115" s="8" t="s">
        <v>94</v>
      </c>
      <c r="C115" s="2">
        <v>1.7211813274055299E-2</v>
      </c>
      <c r="D115" s="2">
        <v>1.74702142107537E-2</v>
      </c>
      <c r="E115" s="2">
        <v>1.7740767559739301E-2</v>
      </c>
      <c r="F115" s="2">
        <v>1.8903480360402802E-2</v>
      </c>
      <c r="G115" s="2">
        <v>1.9532592507732802E-2</v>
      </c>
      <c r="H115" s="2">
        <v>2.0117351215423299E-2</v>
      </c>
      <c r="I115" s="2">
        <v>2.06855791962175E-2</v>
      </c>
      <c r="J115" s="2">
        <v>2.1974620860414702E-2</v>
      </c>
      <c r="K115" s="2">
        <v>2.25119744544971E-2</v>
      </c>
      <c r="L115" s="2">
        <v>2.3228920508824E-2</v>
      </c>
      <c r="M115" s="2">
        <v>2.4161442364892701E-2</v>
      </c>
      <c r="N115" s="2">
        <v>2.41746271158036E-2</v>
      </c>
      <c r="O115" s="2">
        <v>2.3076607779645E-2</v>
      </c>
    </row>
    <row r="116" spans="1:15" x14ac:dyDescent="0.3">
      <c r="A116" s="8" t="s">
        <v>199</v>
      </c>
      <c r="B116" s="8" t="s">
        <v>95</v>
      </c>
      <c r="C116" s="2">
        <v>0.56665621079046402</v>
      </c>
      <c r="D116" s="2">
        <v>0.56711170948801404</v>
      </c>
      <c r="E116" s="2">
        <v>0.56631571382370904</v>
      </c>
      <c r="F116" s="2">
        <v>0.56546509218976604</v>
      </c>
      <c r="G116" s="2">
        <v>0.55857147620794301</v>
      </c>
      <c r="H116" s="2">
        <v>0.55116023527890901</v>
      </c>
      <c r="I116" s="2">
        <v>0.54425082755605503</v>
      </c>
      <c r="J116" s="2">
        <v>0.53706578987426601</v>
      </c>
      <c r="K116" s="2">
        <v>0.529182521173438</v>
      </c>
      <c r="L116" s="2">
        <v>0.51860769276499596</v>
      </c>
      <c r="M116" s="2">
        <v>0.51105685979504401</v>
      </c>
      <c r="N116" s="2">
        <v>0.50714561606798003</v>
      </c>
      <c r="O116" s="2">
        <v>0.49276026640062598</v>
      </c>
    </row>
    <row r="117" spans="1:15" x14ac:dyDescent="0.3">
      <c r="A117" s="8" t="s">
        <v>199</v>
      </c>
      <c r="B117" s="8" t="s">
        <v>96</v>
      </c>
      <c r="C117" s="2">
        <v>0.34449031438551903</v>
      </c>
      <c r="D117" s="2">
        <v>0.36039261682819901</v>
      </c>
      <c r="E117" s="2">
        <v>0.37273714699493099</v>
      </c>
      <c r="F117" s="2">
        <v>0.38001295565632198</v>
      </c>
      <c r="G117" s="2">
        <v>0.38738687134837901</v>
      </c>
      <c r="H117" s="2">
        <v>0.38530315730650999</v>
      </c>
      <c r="I117" s="2">
        <v>0.38115194498173199</v>
      </c>
      <c r="J117" s="2">
        <v>0.370937790157846</v>
      </c>
      <c r="K117" s="2">
        <v>0.36934539648749298</v>
      </c>
      <c r="L117" s="2">
        <v>0.35260696867615299</v>
      </c>
      <c r="M117" s="2">
        <v>0.335423054042923</v>
      </c>
      <c r="N117" s="2">
        <v>0.322356292944528</v>
      </c>
      <c r="O117" s="2">
        <v>0.30483256138049802</v>
      </c>
    </row>
    <row r="118" spans="1:15" x14ac:dyDescent="0.3">
      <c r="A118" s="8" t="s">
        <v>199</v>
      </c>
      <c r="B118" s="8" t="s">
        <v>97</v>
      </c>
      <c r="C118" s="2">
        <v>2.7407465495608501E-2</v>
      </c>
      <c r="D118" s="2">
        <v>2.6515576498747102E-2</v>
      </c>
      <c r="E118" s="2">
        <v>2.8100183262064801E-2</v>
      </c>
      <c r="F118" s="2">
        <v>2.8520129825288301E-2</v>
      </c>
      <c r="G118" s="2">
        <v>3.0577878555470301E-2</v>
      </c>
      <c r="H118" s="2">
        <v>3.1542886691228803E-2</v>
      </c>
      <c r="I118" s="2">
        <v>3.2352757479233003E-2</v>
      </c>
      <c r="J118" s="2">
        <v>3.3793040460315997E-2</v>
      </c>
      <c r="K118" s="2">
        <v>3.4767399042592399E-2</v>
      </c>
      <c r="L118" s="2">
        <v>3.68884132929077E-2</v>
      </c>
      <c r="M118" s="2">
        <v>3.8748687086609702E-2</v>
      </c>
      <c r="N118" s="2">
        <v>4.0307896043701399E-2</v>
      </c>
      <c r="O118" s="2">
        <v>4.2359856553509302E-2</v>
      </c>
    </row>
    <row r="119" spans="1:15" x14ac:dyDescent="0.3">
      <c r="A119" s="8" t="s">
        <v>199</v>
      </c>
      <c r="B119" s="8" t="s">
        <v>98</v>
      </c>
      <c r="C119" s="2">
        <v>5.7923150206414697E-2</v>
      </c>
      <c r="D119" s="2">
        <v>5.8769059818507302E-2</v>
      </c>
      <c r="E119" s="2">
        <v>6.0041033067825197E-2</v>
      </c>
      <c r="F119" s="2">
        <v>6.0597137977739801E-2</v>
      </c>
      <c r="G119" s="2">
        <v>6.1289953030129497E-2</v>
      </c>
      <c r="H119" s="2">
        <v>6.4766694607432201E-2</v>
      </c>
      <c r="I119" s="2">
        <v>6.7214700193423599E-2</v>
      </c>
      <c r="J119" s="2">
        <v>7.2062313009388201E-2</v>
      </c>
      <c r="K119" s="2">
        <v>7.5465673230441704E-2</v>
      </c>
      <c r="L119" s="2">
        <v>8.3764895168183404E-2</v>
      </c>
      <c r="M119" s="2">
        <v>9.2390060861209003E-2</v>
      </c>
      <c r="N119" s="2">
        <v>9.7997318585553897E-2</v>
      </c>
      <c r="O119" s="2">
        <v>0.101405910562774</v>
      </c>
    </row>
    <row r="120" spans="1:15" x14ac:dyDescent="0.3">
      <c r="A120" s="8" t="s">
        <v>199</v>
      </c>
      <c r="B120" s="8" t="s">
        <v>99</v>
      </c>
      <c r="C120" s="2">
        <v>0.10284661229611</v>
      </c>
      <c r="D120" s="2">
        <v>9.6974456785968097E-2</v>
      </c>
      <c r="E120" s="2">
        <v>9.3212116856516605E-2</v>
      </c>
      <c r="F120" s="2">
        <v>8.7942821628340606E-2</v>
      </c>
      <c r="G120" s="2">
        <v>8.44309580179399E-2</v>
      </c>
      <c r="H120" s="2">
        <v>8.1830521621097496E-2</v>
      </c>
      <c r="I120" s="2">
        <v>7.9070638935731699E-2</v>
      </c>
      <c r="J120" s="2">
        <v>7.7267330349803598E-2</v>
      </c>
      <c r="K120" s="2">
        <v>7.0332637780778196E-2</v>
      </c>
      <c r="L120" s="2">
        <v>6.9437013257238001E-2</v>
      </c>
      <c r="M120" s="2">
        <v>6.3048230050813295E-2</v>
      </c>
      <c r="N120" s="2">
        <v>5.7192517795066997E-2</v>
      </c>
      <c r="O120" s="2">
        <v>5.6893251004395101E-2</v>
      </c>
    </row>
    <row r="121" spans="1:15" x14ac:dyDescent="0.3">
      <c r="A121" s="8" t="s">
        <v>199</v>
      </c>
      <c r="B121" s="8" t="s">
        <v>100</v>
      </c>
      <c r="C121" s="2">
        <v>0.117307081613211</v>
      </c>
      <c r="D121" s="2">
        <v>0.10982159392555101</v>
      </c>
      <c r="E121" s="2">
        <v>0.105298093169201</v>
      </c>
      <c r="F121" s="2">
        <v>9.8698545433131099E-2</v>
      </c>
      <c r="G121" s="2">
        <v>9.4340703402451598E-2</v>
      </c>
      <c r="H121" s="2">
        <v>8.9745739033249505E-2</v>
      </c>
      <c r="I121" s="2">
        <v>8.6771975069847407E-2</v>
      </c>
      <c r="J121" s="2">
        <v>8.3049623439595599E-2</v>
      </c>
      <c r="K121" s="2">
        <v>7.5306013837147398E-2</v>
      </c>
      <c r="L121" s="2">
        <v>7.3256573985620202E-2</v>
      </c>
      <c r="M121" s="2">
        <v>6.7954056651260697E-2</v>
      </c>
      <c r="N121" s="2">
        <v>6.2175297469415101E-2</v>
      </c>
      <c r="O121" s="2">
        <v>5.8941673156535597E-2</v>
      </c>
    </row>
    <row r="122" spans="1:15" x14ac:dyDescent="0.3">
      <c r="A122" s="8" t="s">
        <v>200</v>
      </c>
      <c r="B122" s="8" t="s">
        <v>89</v>
      </c>
      <c r="C122" s="2">
        <v>0.192313496654761</v>
      </c>
      <c r="D122" s="2">
        <v>0.20186151876292699</v>
      </c>
      <c r="E122" s="2">
        <v>0.21222312977466001</v>
      </c>
      <c r="F122" s="2">
        <v>0.22303887579161499</v>
      </c>
      <c r="G122" s="2">
        <v>0.22680793966594201</v>
      </c>
      <c r="H122" s="2">
        <v>0.23147292552208501</v>
      </c>
      <c r="I122" s="2">
        <v>0.24045146726862299</v>
      </c>
      <c r="J122" s="2">
        <v>0.24887431693989101</v>
      </c>
      <c r="K122" s="2">
        <v>0.26180744777475001</v>
      </c>
      <c r="L122" s="2">
        <v>0.27018121911037901</v>
      </c>
      <c r="M122" s="2">
        <v>0.27557139132701802</v>
      </c>
      <c r="N122" s="2">
        <v>0.28732322804640498</v>
      </c>
      <c r="O122" s="2">
        <v>0.29900448955690001</v>
      </c>
    </row>
    <row r="123" spans="1:15" x14ac:dyDescent="0.3">
      <c r="A123" s="8" t="s">
        <v>200</v>
      </c>
      <c r="B123" s="8" t="s">
        <v>90</v>
      </c>
      <c r="C123" s="2">
        <v>0.58913542463657198</v>
      </c>
      <c r="D123" s="2">
        <v>0.58624958732254895</v>
      </c>
      <c r="E123" s="2">
        <v>0.58218519705222704</v>
      </c>
      <c r="F123" s="2">
        <v>0.57875373649114703</v>
      </c>
      <c r="G123" s="2">
        <v>0.57722136051407003</v>
      </c>
      <c r="H123" s="2">
        <v>0.57166298066633403</v>
      </c>
      <c r="I123" s="2">
        <v>0.56820326189513404</v>
      </c>
      <c r="J123" s="2">
        <v>0.56701224081938595</v>
      </c>
      <c r="K123" s="2">
        <v>0.56483503153808801</v>
      </c>
      <c r="L123" s="2">
        <v>0.56129068652338199</v>
      </c>
      <c r="M123" s="2">
        <v>0.56475388931395099</v>
      </c>
      <c r="N123" s="2">
        <v>0.57328115757382703</v>
      </c>
      <c r="O123" s="2">
        <v>0.56114473525993003</v>
      </c>
    </row>
    <row r="124" spans="1:15" x14ac:dyDescent="0.3">
      <c r="A124" s="8" t="s">
        <v>200</v>
      </c>
      <c r="B124" s="8" t="s">
        <v>91</v>
      </c>
      <c r="C124" s="2">
        <v>1.32803460938679E-2</v>
      </c>
      <c r="D124" s="2">
        <v>1.4035260514133801E-2</v>
      </c>
      <c r="E124" s="2">
        <v>1.542305289963E-2</v>
      </c>
      <c r="F124" s="2">
        <v>1.7242176304719602E-2</v>
      </c>
      <c r="G124" s="2">
        <v>1.9155138111321902E-2</v>
      </c>
      <c r="H124" s="2">
        <v>2.01903529846609E-2</v>
      </c>
      <c r="I124" s="2">
        <v>2.1083521444695299E-2</v>
      </c>
      <c r="J124" s="2">
        <v>2.1420765027322399E-2</v>
      </c>
      <c r="K124" s="2">
        <v>2.4205267938238E-2</v>
      </c>
      <c r="L124" s="2">
        <v>2.5335054989091201E-2</v>
      </c>
      <c r="M124" s="2">
        <v>2.7461545146432599E-2</v>
      </c>
      <c r="N124" s="2">
        <v>3.0696926073333901E-2</v>
      </c>
      <c r="O124" s="2">
        <v>3.2246730431387899E-2</v>
      </c>
    </row>
    <row r="125" spans="1:15" x14ac:dyDescent="0.3">
      <c r="A125" s="8" t="s">
        <v>200</v>
      </c>
      <c r="B125" s="8" t="s">
        <v>92</v>
      </c>
      <c r="C125" s="2">
        <v>8.1526821389101403E-2</v>
      </c>
      <c r="D125" s="2">
        <v>8.0802244965335099E-2</v>
      </c>
      <c r="E125" s="2">
        <v>8.3466837552066603E-2</v>
      </c>
      <c r="F125" s="2">
        <v>8.7912930175519294E-2</v>
      </c>
      <c r="G125" s="2">
        <v>9.0479355934707101E-2</v>
      </c>
      <c r="H125" s="2">
        <v>9.6168937718484698E-2</v>
      </c>
      <c r="I125" s="2">
        <v>0.106011591858741</v>
      </c>
      <c r="J125" s="2">
        <v>0.112977766674994</v>
      </c>
      <c r="K125" s="2">
        <v>0.117721979621543</v>
      </c>
      <c r="L125" s="2">
        <v>0.124781406893439</v>
      </c>
      <c r="M125" s="2">
        <v>0.137975006375924</v>
      </c>
      <c r="N125" s="2">
        <v>0.14164808663602901</v>
      </c>
      <c r="O125" s="2">
        <v>0.16726121287426299</v>
      </c>
    </row>
    <row r="126" spans="1:15" x14ac:dyDescent="0.3">
      <c r="A126" s="8" t="s">
        <v>200</v>
      </c>
      <c r="B126" s="8" t="s">
        <v>93</v>
      </c>
      <c r="C126" s="2">
        <v>1.9316867045626001E-2</v>
      </c>
      <c r="D126" s="2">
        <v>1.94523786073082E-2</v>
      </c>
      <c r="E126" s="2">
        <v>2.0467976745303401E-2</v>
      </c>
      <c r="F126" s="2">
        <v>2.1587389636203901E-2</v>
      </c>
      <c r="G126" s="2">
        <v>2.2301392680331301E-2</v>
      </c>
      <c r="H126" s="2">
        <v>2.25928663832933E-2</v>
      </c>
      <c r="I126" s="2">
        <v>2.3024830699774301E-2</v>
      </c>
      <c r="J126" s="2">
        <v>2.3475409836065601E-2</v>
      </c>
      <c r="K126" s="2">
        <v>2.4886466848319699E-2</v>
      </c>
      <c r="L126" s="2">
        <v>2.5735785208602299E-2</v>
      </c>
      <c r="M126" s="2">
        <v>2.7548448770313701E-2</v>
      </c>
      <c r="N126" s="2">
        <v>2.7860106698281002E-2</v>
      </c>
      <c r="O126" s="2">
        <v>2.9201639664259201E-2</v>
      </c>
    </row>
    <row r="127" spans="1:15" x14ac:dyDescent="0.3">
      <c r="A127" s="8" t="s">
        <v>200</v>
      </c>
      <c r="B127" s="8" t="s">
        <v>94</v>
      </c>
      <c r="C127" s="2">
        <v>1.6917453030689401E-2</v>
      </c>
      <c r="D127" s="2">
        <v>1.5929349620336701E-2</v>
      </c>
      <c r="E127" s="2">
        <v>1.67414290291573E-2</v>
      </c>
      <c r="F127" s="2">
        <v>1.6708821951406501E-2</v>
      </c>
      <c r="G127" s="2">
        <v>1.7209542802274901E-2</v>
      </c>
      <c r="H127" s="2">
        <v>1.7122066062638198E-2</v>
      </c>
      <c r="I127" s="2">
        <v>1.7455182639169699E-2</v>
      </c>
      <c r="J127" s="2">
        <v>1.7486884836372701E-2</v>
      </c>
      <c r="K127" s="2">
        <v>1.83163512857836E-2</v>
      </c>
      <c r="L127" s="2">
        <v>1.91233711287866E-2</v>
      </c>
      <c r="M127" s="2">
        <v>1.72404998724815E-2</v>
      </c>
      <c r="N127" s="2">
        <v>1.75638167174774E-2</v>
      </c>
      <c r="O127" s="2">
        <v>1.72351597258407E-2</v>
      </c>
    </row>
    <row r="128" spans="1:15" x14ac:dyDescent="0.3">
      <c r="A128" s="8" t="s">
        <v>200</v>
      </c>
      <c r="B128" s="8" t="s">
        <v>95</v>
      </c>
      <c r="C128" s="2">
        <v>0.67141204285929901</v>
      </c>
      <c r="D128" s="2">
        <v>0.66344922682950802</v>
      </c>
      <c r="E128" s="2">
        <v>0.65185220775476904</v>
      </c>
      <c r="F128" s="2">
        <v>0.63948597050802003</v>
      </c>
      <c r="G128" s="2">
        <v>0.63540461759126499</v>
      </c>
      <c r="H128" s="2">
        <v>0.63089077804472404</v>
      </c>
      <c r="I128" s="2">
        <v>0.62302483069977399</v>
      </c>
      <c r="J128" s="2">
        <v>0.61565027322404398</v>
      </c>
      <c r="K128" s="2">
        <v>0.60195277020890103</v>
      </c>
      <c r="L128" s="2">
        <v>0.59330335277616997</v>
      </c>
      <c r="M128" s="2">
        <v>0.58911966629008405</v>
      </c>
      <c r="N128" s="2">
        <v>0.57858413074773496</v>
      </c>
      <c r="O128" s="2">
        <v>0.56716767519031797</v>
      </c>
    </row>
    <row r="129" spans="1:15" x14ac:dyDescent="0.3">
      <c r="A129" s="8" t="s">
        <v>200</v>
      </c>
      <c r="B129" s="8" t="s">
        <v>96</v>
      </c>
      <c r="C129" s="2">
        <v>0.16398877837286399</v>
      </c>
      <c r="D129" s="2">
        <v>0.17076592934962001</v>
      </c>
      <c r="E129" s="2">
        <v>0.173822492790772</v>
      </c>
      <c r="F129" s="2">
        <v>0.17521269257300501</v>
      </c>
      <c r="G129" s="2">
        <v>0.173351059901027</v>
      </c>
      <c r="H129" s="2">
        <v>0.173289576942284</v>
      </c>
      <c r="I129" s="2">
        <v>0.16349912387114199</v>
      </c>
      <c r="J129" s="2">
        <v>0.15313514863852101</v>
      </c>
      <c r="K129" s="2">
        <v>0.143498301795245</v>
      </c>
      <c r="L129" s="2">
        <v>0.13437129801997</v>
      </c>
      <c r="M129" s="2">
        <v>0.121499617444529</v>
      </c>
      <c r="N129" s="2">
        <v>0.11179869863948701</v>
      </c>
      <c r="O129" s="2">
        <v>9.9402781674616206E-2</v>
      </c>
    </row>
    <row r="130" spans="1:15" x14ac:dyDescent="0.3">
      <c r="A130" s="8" t="s">
        <v>200</v>
      </c>
      <c r="B130" s="8" t="s">
        <v>97</v>
      </c>
      <c r="C130" s="2">
        <v>1.40852155541023E-2</v>
      </c>
      <c r="D130" s="2">
        <v>1.56111494139663E-2</v>
      </c>
      <c r="E130" s="2">
        <v>1.7537116225436002E-2</v>
      </c>
      <c r="F130" s="2">
        <v>1.8120464105764299E-2</v>
      </c>
      <c r="G130" s="2">
        <v>1.84148429186138E-2</v>
      </c>
      <c r="H130" s="2">
        <v>1.9266309369802299E-2</v>
      </c>
      <c r="I130" s="2">
        <v>2.0225733634311498E-2</v>
      </c>
      <c r="J130" s="2">
        <v>2.0590163934426201E-2</v>
      </c>
      <c r="K130" s="2">
        <v>2.1525885558583101E-2</v>
      </c>
      <c r="L130" s="2">
        <v>2.14613295338172E-2</v>
      </c>
      <c r="M130" s="2">
        <v>2.2508038585209E-2</v>
      </c>
      <c r="N130" s="2">
        <v>2.3880091455669401E-2</v>
      </c>
      <c r="O130" s="2">
        <v>2.4829201639664299E-2</v>
      </c>
    </row>
    <row r="131" spans="1:15" x14ac:dyDescent="0.3">
      <c r="A131" s="8" t="s">
        <v>200</v>
      </c>
      <c r="B131" s="8" t="s">
        <v>98</v>
      </c>
      <c r="C131" s="2">
        <v>5.4492901470713298E-2</v>
      </c>
      <c r="D131" s="2">
        <v>5.5793991416309002E-2</v>
      </c>
      <c r="E131" s="2">
        <v>5.83947452739507E-2</v>
      </c>
      <c r="F131" s="2">
        <v>5.9170690580210003E-2</v>
      </c>
      <c r="G131" s="2">
        <v>6.2338429721545199E-2</v>
      </c>
      <c r="H131" s="2">
        <v>6.5848612399229497E-2</v>
      </c>
      <c r="I131" s="2">
        <v>7.1101226580401702E-2</v>
      </c>
      <c r="J131" s="2">
        <v>7.7129652760429698E-2</v>
      </c>
      <c r="K131" s="2">
        <v>8.7032993692382293E-2</v>
      </c>
      <c r="L131" s="2">
        <v>9.2062954814689499E-2</v>
      </c>
      <c r="M131" s="2">
        <v>9.9617444529456797E-2</v>
      </c>
      <c r="N131" s="2">
        <v>0.103972334713564</v>
      </c>
      <c r="O131" s="2">
        <v>0.10613651849773501</v>
      </c>
    </row>
    <row r="132" spans="1:15" x14ac:dyDescent="0.3">
      <c r="A132" s="8" t="s">
        <v>200</v>
      </c>
      <c r="B132" s="8" t="s">
        <v>99</v>
      </c>
      <c r="C132" s="2">
        <v>8.9592031792343693E-2</v>
      </c>
      <c r="D132" s="2">
        <v>8.5590465872156005E-2</v>
      </c>
      <c r="E132" s="2">
        <v>8.2496516600201797E-2</v>
      </c>
      <c r="F132" s="2">
        <v>8.0525123653677297E-2</v>
      </c>
      <c r="G132" s="2">
        <v>7.7916069032526694E-2</v>
      </c>
      <c r="H132" s="2">
        <v>7.5586767695435195E-2</v>
      </c>
      <c r="I132" s="2">
        <v>7.2189616252821706E-2</v>
      </c>
      <c r="J132" s="2">
        <v>6.9989071038251402E-2</v>
      </c>
      <c r="K132" s="2">
        <v>6.5622161671208004E-2</v>
      </c>
      <c r="L132" s="2">
        <v>6.3983258381940397E-2</v>
      </c>
      <c r="M132" s="2">
        <v>5.7790909880942001E-2</v>
      </c>
      <c r="N132" s="2">
        <v>5.1655516978575698E-2</v>
      </c>
      <c r="O132" s="2">
        <v>4.7550263517470201E-2</v>
      </c>
    </row>
    <row r="133" spans="1:15" x14ac:dyDescent="0.3">
      <c r="A133" s="8" t="s">
        <v>200</v>
      </c>
      <c r="B133" s="8" t="s">
        <v>100</v>
      </c>
      <c r="C133" s="2">
        <v>9.3938621100059502E-2</v>
      </c>
      <c r="D133" s="2">
        <v>9.0458897325850093E-2</v>
      </c>
      <c r="E133" s="2">
        <v>8.5389298301826302E-2</v>
      </c>
      <c r="F133" s="2">
        <v>8.2241128228711602E-2</v>
      </c>
      <c r="G133" s="2">
        <v>7.9400251126375707E-2</v>
      </c>
      <c r="H133" s="2">
        <v>7.5907826211029497E-2</v>
      </c>
      <c r="I133" s="2">
        <v>7.3729613155411794E-2</v>
      </c>
      <c r="J133" s="2">
        <v>7.2258306270297307E-2</v>
      </c>
      <c r="K133" s="2">
        <v>6.8595342066957804E-2</v>
      </c>
      <c r="L133" s="2">
        <v>6.8370282619732603E-2</v>
      </c>
      <c r="M133" s="2">
        <v>5.8913542463657202E-2</v>
      </c>
      <c r="N133" s="2">
        <v>5.1735905719615997E-2</v>
      </c>
      <c r="O133" s="2">
        <v>4.8819591967613901E-2</v>
      </c>
    </row>
    <row r="134" spans="1:15" x14ac:dyDescent="0.3">
      <c r="A134" s="8" t="s">
        <v>201</v>
      </c>
      <c r="B134" s="8" t="s">
        <v>89</v>
      </c>
      <c r="C134" s="2">
        <v>0.14505424377792001</v>
      </c>
      <c r="D134" s="2">
        <v>0.148371683641393</v>
      </c>
      <c r="E134" s="2">
        <v>0.15453049783681699</v>
      </c>
      <c r="F134" s="2">
        <v>0.159025535661873</v>
      </c>
      <c r="G134" s="2">
        <v>0.16919897218187899</v>
      </c>
      <c r="H134" s="2">
        <v>0.17859961071071601</v>
      </c>
      <c r="I134" s="2">
        <v>0.18119195836309801</v>
      </c>
      <c r="J134" s="2">
        <v>0.184132859786904</v>
      </c>
      <c r="K134" s="2">
        <v>0.19122337689062699</v>
      </c>
      <c r="L134" s="2">
        <v>0.20000991866693099</v>
      </c>
      <c r="M134" s="2">
        <v>0.20969038052469899</v>
      </c>
      <c r="N134" s="2">
        <v>0.218457625579072</v>
      </c>
      <c r="O134" s="2">
        <v>0.21485139290040101</v>
      </c>
    </row>
    <row r="135" spans="1:15" x14ac:dyDescent="0.3">
      <c r="A135" s="8" t="s">
        <v>201</v>
      </c>
      <c r="B135" s="8" t="s">
        <v>90</v>
      </c>
      <c r="C135" s="2">
        <v>0.56667064581592497</v>
      </c>
      <c r="D135" s="2">
        <v>0.55769230769230804</v>
      </c>
      <c r="E135" s="2">
        <v>0.54792461556249294</v>
      </c>
      <c r="F135" s="2">
        <v>0.54710707160274896</v>
      </c>
      <c r="G135" s="2">
        <v>0.54719387755102</v>
      </c>
      <c r="H135" s="2">
        <v>0.54334226988382495</v>
      </c>
      <c r="I135" s="2">
        <v>0.53985742060920305</v>
      </c>
      <c r="J135" s="2">
        <v>0.53169992422328904</v>
      </c>
      <c r="K135" s="2">
        <v>0.52371978697255195</v>
      </c>
      <c r="L135" s="2">
        <v>0.51235192140999697</v>
      </c>
      <c r="M135" s="2">
        <v>0.52037854889589896</v>
      </c>
      <c r="N135" s="2">
        <v>0.52065418984994105</v>
      </c>
      <c r="O135" s="2">
        <v>0.52996355380295201</v>
      </c>
    </row>
    <row r="136" spans="1:15" x14ac:dyDescent="0.3">
      <c r="A136" s="8" t="s">
        <v>201</v>
      </c>
      <c r="B136" s="8" t="s">
        <v>91</v>
      </c>
      <c r="C136" s="2">
        <v>1.12954690491385E-2</v>
      </c>
      <c r="D136" s="2">
        <v>1.18194392053313E-2</v>
      </c>
      <c r="E136" s="2">
        <v>1.16994698677716E-2</v>
      </c>
      <c r="F136" s="2">
        <v>1.1799236865277399E-2</v>
      </c>
      <c r="G136" s="2">
        <v>1.30711652329349E-2</v>
      </c>
      <c r="H136" s="2">
        <v>1.52559314009154E-2</v>
      </c>
      <c r="I136" s="2">
        <v>1.5971017450760301E-2</v>
      </c>
      <c r="J136" s="2">
        <v>1.6757540893402E-2</v>
      </c>
      <c r="K136" s="2">
        <v>1.7440065850396098E-2</v>
      </c>
      <c r="L136" s="2">
        <v>1.7605633802816899E-2</v>
      </c>
      <c r="M136" s="2">
        <v>1.94753013471992E-2</v>
      </c>
      <c r="N136" s="2">
        <v>2.0619493141974699E-2</v>
      </c>
      <c r="O136" s="2">
        <v>2.0357775086182799E-2</v>
      </c>
    </row>
    <row r="137" spans="1:15" x14ac:dyDescent="0.3">
      <c r="A137" s="8" t="s">
        <v>201</v>
      </c>
      <c r="B137" s="8" t="s">
        <v>92</v>
      </c>
      <c r="C137" s="2">
        <v>7.7832159484302305E-2</v>
      </c>
      <c r="D137" s="2">
        <v>8.0009496676163305E-2</v>
      </c>
      <c r="E137" s="2">
        <v>8.08185917447104E-2</v>
      </c>
      <c r="F137" s="2">
        <v>8.1578363999113307E-2</v>
      </c>
      <c r="G137" s="2">
        <v>8.6734693877551006E-2</v>
      </c>
      <c r="H137" s="2">
        <v>9.5621090259160005E-2</v>
      </c>
      <c r="I137" s="2">
        <v>0.107119711137858</v>
      </c>
      <c r="J137" s="2">
        <v>0.120400774606382</v>
      </c>
      <c r="K137" s="2">
        <v>0.13535436296599801</v>
      </c>
      <c r="L137" s="2">
        <v>0.148295290378503</v>
      </c>
      <c r="M137" s="2">
        <v>0.155078864353312</v>
      </c>
      <c r="N137" s="2">
        <v>0.164390490642387</v>
      </c>
      <c r="O137" s="2">
        <v>0.14578478819382201</v>
      </c>
    </row>
    <row r="138" spans="1:15" x14ac:dyDescent="0.3">
      <c r="A138" s="8" t="s">
        <v>201</v>
      </c>
      <c r="B138" s="8" t="s">
        <v>93</v>
      </c>
      <c r="C138" s="2">
        <v>2.2399489470325499E-2</v>
      </c>
      <c r="D138" s="2">
        <v>2.34502703382371E-2</v>
      </c>
      <c r="E138" s="2">
        <v>2.4252026080068202E-2</v>
      </c>
      <c r="F138" s="2">
        <v>2.5594364543586701E-2</v>
      </c>
      <c r="G138" s="2">
        <v>2.6198190146352399E-2</v>
      </c>
      <c r="H138" s="2">
        <v>2.8197169761691801E-2</v>
      </c>
      <c r="I138" s="2">
        <v>2.8982549239718301E-2</v>
      </c>
      <c r="J138" s="2">
        <v>2.9713371016957601E-2</v>
      </c>
      <c r="K138" s="2">
        <v>3.25136330898241E-2</v>
      </c>
      <c r="L138" s="2">
        <v>3.2979567546121802E-2</v>
      </c>
      <c r="M138" s="2">
        <v>3.3089104230678297E-2</v>
      </c>
      <c r="N138" s="2">
        <v>3.4153874103006597E-2</v>
      </c>
      <c r="O138" s="2">
        <v>3.4799217366999001E-2</v>
      </c>
    </row>
    <row r="139" spans="1:15" x14ac:dyDescent="0.3">
      <c r="A139" s="8" t="s">
        <v>201</v>
      </c>
      <c r="B139" s="8" t="s">
        <v>94</v>
      </c>
      <c r="C139" s="2">
        <v>2.3158648680912001E-2</v>
      </c>
      <c r="D139" s="2">
        <v>2.4691358024691398E-2</v>
      </c>
      <c r="E139" s="2">
        <v>2.4395883917215901E-2</v>
      </c>
      <c r="F139" s="2">
        <v>2.3719796054090001E-2</v>
      </c>
      <c r="G139" s="2">
        <v>2.3065476190476199E-2</v>
      </c>
      <c r="H139" s="2">
        <v>2.25399662396981E-2</v>
      </c>
      <c r="I139" s="2">
        <v>2.24053328395519E-2</v>
      </c>
      <c r="J139" s="2">
        <v>2.25646206954618E-2</v>
      </c>
      <c r="K139" s="2">
        <v>2.37607537894306E-2</v>
      </c>
      <c r="L139" s="2">
        <v>2.2609072522392401E-2</v>
      </c>
      <c r="M139" s="2">
        <v>2.23343848580442E-2</v>
      </c>
      <c r="N139" s="2">
        <v>2.16939245770809E-2</v>
      </c>
      <c r="O139" s="2">
        <v>2.3241919101392099E-2</v>
      </c>
    </row>
    <row r="140" spans="1:15" x14ac:dyDescent="0.3">
      <c r="A140" s="8" t="s">
        <v>201</v>
      </c>
      <c r="B140" s="8" t="s">
        <v>95</v>
      </c>
      <c r="C140" s="2">
        <v>0.71104020421186998</v>
      </c>
      <c r="D140" s="2">
        <v>0.70809757324280098</v>
      </c>
      <c r="E140" s="2">
        <v>0.70525866796660797</v>
      </c>
      <c r="F140" s="2">
        <v>0.70407983563252097</v>
      </c>
      <c r="G140" s="2">
        <v>0.69556474136967905</v>
      </c>
      <c r="H140" s="2">
        <v>0.68451785996107095</v>
      </c>
      <c r="I140" s="2">
        <v>0.68292682926829296</v>
      </c>
      <c r="J140" s="2">
        <v>0.68170676804562103</v>
      </c>
      <c r="K140" s="2">
        <v>0.67481222347978198</v>
      </c>
      <c r="L140" s="2">
        <v>0.66588970442372497</v>
      </c>
      <c r="M140" s="2">
        <v>0.65993854880642899</v>
      </c>
      <c r="N140" s="2">
        <v>0.65319284222000196</v>
      </c>
      <c r="O140" s="2">
        <v>0.65578123544209399</v>
      </c>
    </row>
    <row r="141" spans="1:15" x14ac:dyDescent="0.3">
      <c r="A141" s="8" t="s">
        <v>201</v>
      </c>
      <c r="B141" s="8" t="s">
        <v>96</v>
      </c>
      <c r="C141" s="2">
        <v>0.17727109943894001</v>
      </c>
      <c r="D141" s="2">
        <v>0.18886514719848099</v>
      </c>
      <c r="E141" s="2">
        <v>0.19805757891085701</v>
      </c>
      <c r="F141" s="2">
        <v>0.19629793837286599</v>
      </c>
      <c r="G141" s="2">
        <v>0.19440901360544199</v>
      </c>
      <c r="H141" s="2">
        <v>0.191043590507397</v>
      </c>
      <c r="I141" s="2">
        <v>0.18063142301638699</v>
      </c>
      <c r="J141" s="2">
        <v>0.16948724425359901</v>
      </c>
      <c r="K141" s="2">
        <v>0.15731257681278199</v>
      </c>
      <c r="L141" s="2">
        <v>0.143816815949148</v>
      </c>
      <c r="M141" s="2">
        <v>0.13337539432176701</v>
      </c>
      <c r="N141" s="2">
        <v>0.12448715787107301</v>
      </c>
      <c r="O141" s="2">
        <v>0.12511202724502599</v>
      </c>
    </row>
    <row r="142" spans="1:15" x14ac:dyDescent="0.3">
      <c r="A142" s="8" t="s">
        <v>201</v>
      </c>
      <c r="B142" s="8" t="s">
        <v>97</v>
      </c>
      <c r="C142" s="2">
        <v>1.6273133375877501E-2</v>
      </c>
      <c r="D142" s="2">
        <v>1.6597510373444001E-2</v>
      </c>
      <c r="E142" s="2">
        <v>1.6817987934921699E-2</v>
      </c>
      <c r="F142" s="2">
        <v>1.8080422659230998E-2</v>
      </c>
      <c r="G142" s="2">
        <v>1.89364316836108E-2</v>
      </c>
      <c r="H142" s="2">
        <v>2.0253564101215201E-2</v>
      </c>
      <c r="I142" s="2">
        <v>2.0716399632615599E-2</v>
      </c>
      <c r="J142" s="2">
        <v>2.0109049072082399E-2</v>
      </c>
      <c r="K142" s="2">
        <v>2.14528243646466E-2</v>
      </c>
      <c r="L142" s="2">
        <v>2.2366593929775799E-2</v>
      </c>
      <c r="M142" s="2">
        <v>2.38241550460884E-2</v>
      </c>
      <c r="N142" s="2">
        <v>2.51158143337269E-2</v>
      </c>
      <c r="O142" s="2">
        <v>2.6833131463710101E-2</v>
      </c>
    </row>
    <row r="143" spans="1:15" x14ac:dyDescent="0.3">
      <c r="A143" s="8" t="s">
        <v>201</v>
      </c>
      <c r="B143" s="8" t="s">
        <v>98</v>
      </c>
      <c r="C143" s="2">
        <v>6.4104094544586404E-2</v>
      </c>
      <c r="D143" s="2">
        <v>6.4339981006647701E-2</v>
      </c>
      <c r="E143" s="2">
        <v>6.89097005434154E-2</v>
      </c>
      <c r="F143" s="2">
        <v>7.1824429173132295E-2</v>
      </c>
      <c r="G143" s="2">
        <v>7.4511054421768697E-2</v>
      </c>
      <c r="H143" s="2">
        <v>7.6457154205143499E-2</v>
      </c>
      <c r="I143" s="2">
        <v>8.2862697898342705E-2</v>
      </c>
      <c r="J143" s="2">
        <v>9.2110802391176194E-2</v>
      </c>
      <c r="K143" s="2">
        <v>9.94674313805817E-2</v>
      </c>
      <c r="L143" s="2">
        <v>0.111528459982664</v>
      </c>
      <c r="M143" s="2">
        <v>0.11470031545741299</v>
      </c>
      <c r="N143" s="2">
        <v>0.119485190805373</v>
      </c>
      <c r="O143" s="2">
        <v>0.126605723845373</v>
      </c>
    </row>
    <row r="144" spans="1:15" x14ac:dyDescent="0.3">
      <c r="A144" s="8" t="s">
        <v>201</v>
      </c>
      <c r="B144" s="8" t="s">
        <v>99</v>
      </c>
      <c r="C144" s="2">
        <v>9.3937460114869198E-2</v>
      </c>
      <c r="D144" s="2">
        <v>9.1663523198792896E-2</v>
      </c>
      <c r="E144" s="2">
        <v>8.7441350313813906E-2</v>
      </c>
      <c r="F144" s="2">
        <v>8.1420604637510996E-2</v>
      </c>
      <c r="G144" s="2">
        <v>7.7030499385543502E-2</v>
      </c>
      <c r="H144" s="2">
        <v>7.3175864064390597E-2</v>
      </c>
      <c r="I144" s="2">
        <v>7.0211246045514805E-2</v>
      </c>
      <c r="J144" s="2">
        <v>6.7580411185033301E-2</v>
      </c>
      <c r="K144" s="2">
        <v>6.2557876324724801E-2</v>
      </c>
      <c r="L144" s="2">
        <v>6.11485816306288E-2</v>
      </c>
      <c r="M144" s="2">
        <v>5.3982510044906597E-2</v>
      </c>
      <c r="N144" s="2">
        <v>4.84603506222182E-2</v>
      </c>
      <c r="O144" s="2">
        <v>4.7377247740613103E-2</v>
      </c>
    </row>
    <row r="145" spans="1:15" x14ac:dyDescent="0.3">
      <c r="A145" s="8" t="s">
        <v>201</v>
      </c>
      <c r="B145" s="8" t="s">
        <v>100</v>
      </c>
      <c r="C145" s="2">
        <v>9.0963352035334802E-2</v>
      </c>
      <c r="D145" s="2">
        <v>8.4401709401709393E-2</v>
      </c>
      <c r="E145" s="2">
        <v>7.9893629321308807E-2</v>
      </c>
      <c r="F145" s="2">
        <v>7.9472400798049195E-2</v>
      </c>
      <c r="G145" s="2">
        <v>7.4085884353741499E-2</v>
      </c>
      <c r="H145" s="2">
        <v>7.0995928904776101E-2</v>
      </c>
      <c r="I145" s="2">
        <v>6.7123414498657497E-2</v>
      </c>
      <c r="J145" s="2">
        <v>6.3736633830091802E-2</v>
      </c>
      <c r="K145" s="2">
        <v>6.03850880786563E-2</v>
      </c>
      <c r="L145" s="2">
        <v>6.13984397572956E-2</v>
      </c>
      <c r="M145" s="2">
        <v>5.4132492113564697E-2</v>
      </c>
      <c r="N145" s="2">
        <v>4.9289046254144903E-2</v>
      </c>
      <c r="O145" s="2">
        <v>4.9291987811435699E-2</v>
      </c>
    </row>
    <row r="146" spans="1:15" x14ac:dyDescent="0.3">
      <c r="A146" s="8" t="s">
        <v>202</v>
      </c>
      <c r="B146" s="8" t="s">
        <v>89</v>
      </c>
      <c r="C146" s="2">
        <v>0.12946253432718699</v>
      </c>
      <c r="D146" s="2">
        <v>0.13384696367899701</v>
      </c>
      <c r="E146" s="2">
        <v>0.13790375127990301</v>
      </c>
      <c r="F146" s="2">
        <v>0.13682698545083899</v>
      </c>
      <c r="G146" s="2">
        <v>0.14285714285714299</v>
      </c>
      <c r="H146" s="2">
        <v>0.14993754461099201</v>
      </c>
      <c r="I146" s="2">
        <v>0.15393114420824699</v>
      </c>
      <c r="J146" s="2">
        <v>0.157683761056163</v>
      </c>
      <c r="K146" s="2">
        <v>0.171719858156028</v>
      </c>
      <c r="L146" s="2">
        <v>0.176726009552757</v>
      </c>
      <c r="M146" s="2">
        <v>0.18193907659061601</v>
      </c>
      <c r="N146" s="2">
        <v>0.19124562884360299</v>
      </c>
      <c r="O146" s="2">
        <v>0.200422418345025</v>
      </c>
    </row>
    <row r="147" spans="1:15" x14ac:dyDescent="0.3">
      <c r="A147" s="8" t="s">
        <v>202</v>
      </c>
      <c r="B147" s="8" t="s">
        <v>90</v>
      </c>
      <c r="C147" s="2">
        <v>0.43110903353979202</v>
      </c>
      <c r="D147" s="2">
        <v>0.42656449553001302</v>
      </c>
      <c r="E147" s="2">
        <v>0.42179281957466302</v>
      </c>
      <c r="F147" s="2">
        <v>0.42201734167489802</v>
      </c>
      <c r="G147" s="2">
        <v>0.42256801100878599</v>
      </c>
      <c r="H147" s="2">
        <v>0.42313531019127598</v>
      </c>
      <c r="I147" s="2">
        <v>0.42093222762367699</v>
      </c>
      <c r="J147" s="2">
        <v>0.421094509769251</v>
      </c>
      <c r="K147" s="2">
        <v>0.43091192787794702</v>
      </c>
      <c r="L147" s="2">
        <v>0.44046953605366101</v>
      </c>
      <c r="M147" s="2">
        <v>0.45550232288037201</v>
      </c>
      <c r="N147" s="2">
        <v>0.46813114754098401</v>
      </c>
      <c r="O147" s="2">
        <v>0.48614241335201303</v>
      </c>
    </row>
    <row r="148" spans="1:15" x14ac:dyDescent="0.3">
      <c r="A148" s="8" t="s">
        <v>202</v>
      </c>
      <c r="B148" s="8" t="s">
        <v>91</v>
      </c>
      <c r="C148" s="2">
        <v>1.28481757551981E-2</v>
      </c>
      <c r="D148" s="2">
        <v>1.3494760013399099E-2</v>
      </c>
      <c r="E148" s="2">
        <v>1.42418318905334E-2</v>
      </c>
      <c r="F148" s="2">
        <v>1.53831896951163E-2</v>
      </c>
      <c r="G148" s="2">
        <v>1.57923398075876E-2</v>
      </c>
      <c r="H148" s="2">
        <v>1.5970735189150601E-2</v>
      </c>
      <c r="I148" s="2">
        <v>1.71918504441596E-2</v>
      </c>
      <c r="J148" s="2">
        <v>1.8691995991460101E-2</v>
      </c>
      <c r="K148" s="2">
        <v>2.03900709219858E-2</v>
      </c>
      <c r="L148" s="2">
        <v>2.0972644376899701E-2</v>
      </c>
      <c r="M148" s="2">
        <v>2.2191746665004401E-2</v>
      </c>
      <c r="N148" s="2">
        <v>2.4116724948752E-2</v>
      </c>
      <c r="O148" s="2">
        <v>2.4892509617560499E-2</v>
      </c>
    </row>
    <row r="149" spans="1:15" x14ac:dyDescent="0.3">
      <c r="A149" s="8" t="s">
        <v>202</v>
      </c>
      <c r="B149" s="8" t="s">
        <v>92</v>
      </c>
      <c r="C149" s="2">
        <v>8.0518873436952201E-2</v>
      </c>
      <c r="D149" s="2">
        <v>8.0227562986183706E-2</v>
      </c>
      <c r="E149" s="2">
        <v>7.92362222730391E-2</v>
      </c>
      <c r="F149" s="2">
        <v>8.3196136538250504E-2</v>
      </c>
      <c r="G149" s="2">
        <v>8.5529797819413597E-2</v>
      </c>
      <c r="H149" s="2">
        <v>9.0476672401578806E-2</v>
      </c>
      <c r="I149" s="2">
        <v>9.8846630445143496E-2</v>
      </c>
      <c r="J149" s="2">
        <v>0.105118910794802</v>
      </c>
      <c r="K149" s="2">
        <v>0.109136615811373</v>
      </c>
      <c r="L149" s="2">
        <v>0.11227341691287999</v>
      </c>
      <c r="M149" s="2">
        <v>0.11803135888501699</v>
      </c>
      <c r="N149" s="2">
        <v>0.12209836065573799</v>
      </c>
      <c r="O149" s="2">
        <v>0.122190412377414</v>
      </c>
    </row>
    <row r="150" spans="1:15" x14ac:dyDescent="0.3">
      <c r="A150" s="8" t="s">
        <v>202</v>
      </c>
      <c r="B150" s="8" t="s">
        <v>93</v>
      </c>
      <c r="C150" s="2">
        <v>2.0351118085523701E-2</v>
      </c>
      <c r="D150" s="2">
        <v>2.2012729099870801E-2</v>
      </c>
      <c r="E150" s="2">
        <v>2.2107418784324699E-2</v>
      </c>
      <c r="F150" s="2">
        <v>2.3260124177555401E-2</v>
      </c>
      <c r="G150" s="2">
        <v>2.4823016881466702E-2</v>
      </c>
      <c r="H150" s="2">
        <v>2.5339043540328302E-2</v>
      </c>
      <c r="I150" s="2">
        <v>2.55005082423653E-2</v>
      </c>
      <c r="J150" s="2">
        <v>2.6796218029715501E-2</v>
      </c>
      <c r="K150" s="2">
        <v>2.8102836879432599E-2</v>
      </c>
      <c r="L150" s="2">
        <v>2.9135909683022099E-2</v>
      </c>
      <c r="M150" s="2">
        <v>3.10019532061671E-2</v>
      </c>
      <c r="N150" s="2">
        <v>3.2316411431327602E-2</v>
      </c>
      <c r="O150" s="2">
        <v>3.3227728747077002E-2</v>
      </c>
    </row>
    <row r="151" spans="1:15" x14ac:dyDescent="0.3">
      <c r="A151" s="8" t="s">
        <v>202</v>
      </c>
      <c r="B151" s="8" t="s">
        <v>94</v>
      </c>
      <c r="C151" s="2">
        <v>1.9633048965759001E-2</v>
      </c>
      <c r="D151" s="2">
        <v>1.89248809938465E-2</v>
      </c>
      <c r="E151" s="2">
        <v>2.0237823004802199E-2</v>
      </c>
      <c r="F151" s="2">
        <v>1.9536823619800199E-2</v>
      </c>
      <c r="G151" s="2">
        <v>1.9477082671747602E-2</v>
      </c>
      <c r="H151" s="2">
        <v>1.9532435988260301E-2</v>
      </c>
      <c r="I151" s="2">
        <v>2.0112477361548E-2</v>
      </c>
      <c r="J151" s="2">
        <v>2.0422597471487901E-2</v>
      </c>
      <c r="K151" s="2">
        <v>2.0891123439667099E-2</v>
      </c>
      <c r="L151" s="2">
        <v>2.09215044318454E-2</v>
      </c>
      <c r="M151" s="2">
        <v>2.1994773519163801E-2</v>
      </c>
      <c r="N151" s="2">
        <v>2.1836065573770502E-2</v>
      </c>
      <c r="O151" s="2">
        <v>2.1197539136261202E-2</v>
      </c>
    </row>
    <row r="152" spans="1:15" x14ac:dyDescent="0.3">
      <c r="A152" s="8" t="s">
        <v>202</v>
      </c>
      <c r="B152" s="8" t="s">
        <v>95</v>
      </c>
      <c r="C152" s="2">
        <v>0.70846410357002698</v>
      </c>
      <c r="D152" s="2">
        <v>0.70455089247260405</v>
      </c>
      <c r="E152" s="2">
        <v>0.704412175370008</v>
      </c>
      <c r="F152" s="2">
        <v>0.70804374015383198</v>
      </c>
      <c r="G152" s="2">
        <v>0.70566345979306599</v>
      </c>
      <c r="H152" s="2">
        <v>0.70092790863668797</v>
      </c>
      <c r="I152" s="2">
        <v>0.69748530516639395</v>
      </c>
      <c r="J152" s="2">
        <v>0.69147313842534097</v>
      </c>
      <c r="K152" s="2">
        <v>0.68031914893616996</v>
      </c>
      <c r="L152" s="2">
        <v>0.674685193226227</v>
      </c>
      <c r="M152" s="2">
        <v>0.67456260649129396</v>
      </c>
      <c r="N152" s="2">
        <v>0.66598335945978504</v>
      </c>
      <c r="O152" s="2">
        <v>0.66055668703326498</v>
      </c>
    </row>
    <row r="153" spans="1:15" x14ac:dyDescent="0.3">
      <c r="A153" s="8" t="s">
        <v>202</v>
      </c>
      <c r="B153" s="8" t="s">
        <v>96</v>
      </c>
      <c r="C153" s="2">
        <v>0.304779712516069</v>
      </c>
      <c r="D153" s="2">
        <v>0.31882038778590499</v>
      </c>
      <c r="E153" s="2">
        <v>0.32586325177223902</v>
      </c>
      <c r="F153" s="2">
        <v>0.324333223575897</v>
      </c>
      <c r="G153" s="2">
        <v>0.31988991214142098</v>
      </c>
      <c r="H153" s="2">
        <v>0.31353101912761899</v>
      </c>
      <c r="I153" s="2">
        <v>0.30778762749022998</v>
      </c>
      <c r="J153" s="2">
        <v>0.29652550614446099</v>
      </c>
      <c r="K153" s="2">
        <v>0.27669902912621402</v>
      </c>
      <c r="L153" s="2">
        <v>0.26024115627245897</v>
      </c>
      <c r="M153" s="2">
        <v>0.24303135888501701</v>
      </c>
      <c r="N153" s="2">
        <v>0.22616393442623001</v>
      </c>
      <c r="O153" s="2">
        <v>0.212645428519218</v>
      </c>
    </row>
    <row r="154" spans="1:15" x14ac:dyDescent="0.3">
      <c r="A154" s="8" t="s">
        <v>202</v>
      </c>
      <c r="B154" s="8" t="s">
        <v>97</v>
      </c>
      <c r="C154" s="2">
        <v>1.35837583366026E-2</v>
      </c>
      <c r="D154" s="2">
        <v>1.48346652629564E-2</v>
      </c>
      <c r="E154" s="2">
        <v>1.5777715721865399E-2</v>
      </c>
      <c r="F154" s="2">
        <v>1.7421925678806401E-2</v>
      </c>
      <c r="G154" s="2">
        <v>1.6881466690869502E-2</v>
      </c>
      <c r="H154" s="2">
        <v>1.7442897930050001E-2</v>
      </c>
      <c r="I154" s="2">
        <v>1.7810580280196199E-2</v>
      </c>
      <c r="J154" s="2">
        <v>1.9519846629776499E-2</v>
      </c>
      <c r="K154" s="2">
        <v>2.18528368794326E-2</v>
      </c>
      <c r="L154" s="2">
        <v>2.2188449848024299E-2</v>
      </c>
      <c r="M154" s="2">
        <v>2.30644558035158E-2</v>
      </c>
      <c r="N154" s="2">
        <v>2.5081393946701998E-2</v>
      </c>
      <c r="O154" s="2">
        <v>2.4364486686278899E-2</v>
      </c>
    </row>
    <row r="155" spans="1:15" x14ac:dyDescent="0.3">
      <c r="A155" s="8" t="s">
        <v>202</v>
      </c>
      <c r="B155" s="8" t="s">
        <v>98</v>
      </c>
      <c r="C155" s="2">
        <v>5.8548556737174198E-2</v>
      </c>
      <c r="D155" s="2">
        <v>5.7239057239057201E-2</v>
      </c>
      <c r="E155" s="2">
        <v>5.9798765149782801E-2</v>
      </c>
      <c r="F155" s="2">
        <v>6.4098342662715399E-2</v>
      </c>
      <c r="G155" s="2">
        <v>6.8063935640944206E-2</v>
      </c>
      <c r="H155" s="2">
        <v>7.2664710049590103E-2</v>
      </c>
      <c r="I155" s="2">
        <v>7.5874559145934606E-2</v>
      </c>
      <c r="J155" s="2">
        <v>8.2574485014587598E-2</v>
      </c>
      <c r="K155" s="2">
        <v>9.1539528432732303E-2</v>
      </c>
      <c r="L155" s="2">
        <v>9.6861774335223194E-2</v>
      </c>
      <c r="M155" s="2">
        <v>0.101045296167247</v>
      </c>
      <c r="N155" s="2">
        <v>0.107147540983607</v>
      </c>
      <c r="O155" s="2">
        <v>0.107084120119388</v>
      </c>
    </row>
    <row r="156" spans="1:15" x14ac:dyDescent="0.3">
      <c r="A156" s="8" t="s">
        <v>202</v>
      </c>
      <c r="B156" s="8" t="s">
        <v>99</v>
      </c>
      <c r="C156" s="2">
        <v>0.11529030992546099</v>
      </c>
      <c r="D156" s="2">
        <v>0.111259989472173</v>
      </c>
      <c r="E156" s="2">
        <v>0.105557106953365</v>
      </c>
      <c r="F156" s="2">
        <v>9.9064034843851401E-2</v>
      </c>
      <c r="G156" s="2">
        <v>9.3982573969867506E-2</v>
      </c>
      <c r="H156" s="2">
        <v>9.0381870092790903E-2</v>
      </c>
      <c r="I156" s="2">
        <v>8.8080611658637897E-2</v>
      </c>
      <c r="J156" s="2">
        <v>8.58350398675439E-2</v>
      </c>
      <c r="K156" s="2">
        <v>7.7615248226950401E-2</v>
      </c>
      <c r="L156" s="2">
        <v>7.62917933130699E-2</v>
      </c>
      <c r="M156" s="2">
        <v>6.7240161243402694E-2</v>
      </c>
      <c r="N156" s="2">
        <v>6.1256481369830001E-2</v>
      </c>
      <c r="O156" s="2">
        <v>5.6536169570792799E-2</v>
      </c>
    </row>
    <row r="157" spans="1:15" x14ac:dyDescent="0.3">
      <c r="A157" s="8" t="s">
        <v>202</v>
      </c>
      <c r="B157" s="8" t="s">
        <v>100</v>
      </c>
      <c r="C157" s="2">
        <v>0.105410774804254</v>
      </c>
      <c r="D157" s="2">
        <v>9.8223615464994807E-2</v>
      </c>
      <c r="E157" s="2">
        <v>9.3071118225474495E-2</v>
      </c>
      <c r="F157" s="2">
        <v>8.6818131928438194E-2</v>
      </c>
      <c r="G157" s="2">
        <v>8.4471260717688207E-2</v>
      </c>
      <c r="H157" s="2">
        <v>8.0659852241675906E-2</v>
      </c>
      <c r="I157" s="2">
        <v>7.6446477933466803E-2</v>
      </c>
      <c r="J157" s="2">
        <v>7.4263990805410698E-2</v>
      </c>
      <c r="K157" s="2">
        <v>7.0821775312066598E-2</v>
      </c>
      <c r="L157" s="2">
        <v>6.9232611993931201E-2</v>
      </c>
      <c r="M157" s="2">
        <v>6.0394889663182301E-2</v>
      </c>
      <c r="N157" s="2">
        <v>5.4622950819672098E-2</v>
      </c>
      <c r="O157" s="2">
        <v>5.0740086495705702E-2</v>
      </c>
    </row>
    <row r="158" spans="1:15" x14ac:dyDescent="0.3">
      <c r="A158" s="8" t="s">
        <v>203</v>
      </c>
      <c r="B158" s="8" t="s">
        <v>89</v>
      </c>
      <c r="C158" s="2">
        <v>4.6032707450030297E-2</v>
      </c>
      <c r="D158" s="2">
        <v>4.68512522302253E-2</v>
      </c>
      <c r="E158" s="2">
        <v>4.7793409134707997E-2</v>
      </c>
      <c r="F158" s="2">
        <v>5.3286184611632703E-2</v>
      </c>
      <c r="G158" s="2">
        <v>5.4762615706180899E-2</v>
      </c>
      <c r="H158" s="2">
        <v>5.6060693808999799E-2</v>
      </c>
      <c r="I158" s="2">
        <v>5.9434015765893501E-2</v>
      </c>
      <c r="J158" s="2">
        <v>6.3113759240869496E-2</v>
      </c>
      <c r="K158" s="2">
        <v>6.1688868560974199E-2</v>
      </c>
      <c r="L158" s="2">
        <v>6.44311508698754E-2</v>
      </c>
      <c r="M158" s="2">
        <v>6.6937012850221203E-2</v>
      </c>
      <c r="N158" s="2">
        <v>6.9821208384710204E-2</v>
      </c>
      <c r="O158" s="2">
        <v>7.2816246635674098E-2</v>
      </c>
    </row>
    <row r="159" spans="1:15" x14ac:dyDescent="0.3">
      <c r="A159" s="8" t="s">
        <v>203</v>
      </c>
      <c r="B159" s="8" t="s">
        <v>90</v>
      </c>
      <c r="C159" s="2">
        <v>0.36805344670513201</v>
      </c>
      <c r="D159" s="2">
        <v>0.35495604728705699</v>
      </c>
      <c r="E159" s="2">
        <v>0.34747535106065103</v>
      </c>
      <c r="F159" s="2">
        <v>0.351564702565548</v>
      </c>
      <c r="G159" s="2">
        <v>0.34219269102990002</v>
      </c>
      <c r="H159" s="2">
        <v>0.34320789965305598</v>
      </c>
      <c r="I159" s="2">
        <v>0.35210565661599802</v>
      </c>
      <c r="J159" s="2">
        <v>0.36487098234495202</v>
      </c>
      <c r="K159" s="2">
        <v>0.36668155426529703</v>
      </c>
      <c r="L159" s="2">
        <v>0.381959688684893</v>
      </c>
      <c r="M159" s="2">
        <v>0.39848163841807899</v>
      </c>
      <c r="N159" s="2">
        <v>0.40885539331135201</v>
      </c>
      <c r="O159" s="2">
        <v>0.41551849166062399</v>
      </c>
    </row>
    <row r="160" spans="1:15" x14ac:dyDescent="0.3">
      <c r="A160" s="8" t="s">
        <v>203</v>
      </c>
      <c r="B160" s="8" t="s">
        <v>91</v>
      </c>
      <c r="C160" s="2">
        <v>4.8455481526347701E-3</v>
      </c>
      <c r="D160" s="2">
        <v>5.0221370514769003E-3</v>
      </c>
      <c r="E160" s="2">
        <v>5.0748377979058304E-3</v>
      </c>
      <c r="F160" s="2">
        <v>5.7310084136081001E-3</v>
      </c>
      <c r="G160" s="2">
        <v>5.5538966855777803E-3</v>
      </c>
      <c r="H160" s="2">
        <v>5.0964267099090797E-3</v>
      </c>
      <c r="I160" s="2">
        <v>5.8413202518006E-3</v>
      </c>
      <c r="J160" s="2">
        <v>6.6754937658611898E-3</v>
      </c>
      <c r="K160" s="2">
        <v>6.8606712023326303E-3</v>
      </c>
      <c r="L160" s="2">
        <v>6.9150979638878196E-3</v>
      </c>
      <c r="M160" s="2">
        <v>6.8990941647356198E-3</v>
      </c>
      <c r="N160" s="2">
        <v>7.5524044389642404E-3</v>
      </c>
      <c r="O160" s="2">
        <v>8.4169317347687796E-3</v>
      </c>
    </row>
    <row r="161" spans="1:15" x14ac:dyDescent="0.3">
      <c r="A161" s="8" t="s">
        <v>203</v>
      </c>
      <c r="B161" s="8" t="s">
        <v>92</v>
      </c>
      <c r="C161" s="2">
        <v>5.9216519890677201E-2</v>
      </c>
      <c r="D161" s="2">
        <v>5.7290087905425897E-2</v>
      </c>
      <c r="E161" s="2">
        <v>5.6468479235135899E-2</v>
      </c>
      <c r="F161" s="2">
        <v>6.1178460670989601E-2</v>
      </c>
      <c r="G161" s="2">
        <v>6.2015503875968998E-2</v>
      </c>
      <c r="H161" s="2">
        <v>6.2716840138777694E-2</v>
      </c>
      <c r="I161" s="2">
        <v>7.2015948168452498E-2</v>
      </c>
      <c r="J161" s="2">
        <v>8.4653689452240805E-2</v>
      </c>
      <c r="K161" s="2">
        <v>9.7141581062974505E-2</v>
      </c>
      <c r="L161" s="2">
        <v>0.10277389742566399</v>
      </c>
      <c r="M161" s="2">
        <v>0.115289548022599</v>
      </c>
      <c r="N161" s="2">
        <v>0.124038310566808</v>
      </c>
      <c r="O161" s="2">
        <v>0.13604060913705601</v>
      </c>
    </row>
    <row r="162" spans="1:15" x14ac:dyDescent="0.3">
      <c r="A162" s="8" t="s">
        <v>203</v>
      </c>
      <c r="B162" s="8" t="s">
        <v>93</v>
      </c>
      <c r="C162" s="2">
        <v>1.56807322161653E-2</v>
      </c>
      <c r="D162" s="2">
        <v>1.6388026167977299E-2</v>
      </c>
      <c r="E162" s="2">
        <v>1.7408620800411102E-2</v>
      </c>
      <c r="F162" s="2">
        <v>1.8229484209242801E-2</v>
      </c>
      <c r="G162" s="2">
        <v>1.8572708271125699E-2</v>
      </c>
      <c r="H162" s="2">
        <v>1.93432559217004E-2</v>
      </c>
      <c r="I162" s="2">
        <v>2.0132705722225398E-2</v>
      </c>
      <c r="J162" s="2">
        <v>2.1295376806796901E-2</v>
      </c>
      <c r="K162" s="2">
        <v>2.2068492367503301E-2</v>
      </c>
      <c r="L162" s="2">
        <v>2.2666154437187901E-2</v>
      </c>
      <c r="M162" s="2">
        <v>2.3593848746576801E-2</v>
      </c>
      <c r="N162" s="2">
        <v>2.54315659679408E-2</v>
      </c>
      <c r="O162" s="2">
        <v>2.67678003425495E-2</v>
      </c>
    </row>
    <row r="163" spans="1:15" x14ac:dyDescent="0.3">
      <c r="A163" s="8" t="s">
        <v>203</v>
      </c>
      <c r="B163" s="8" t="s">
        <v>94</v>
      </c>
      <c r="C163" s="2">
        <v>2.49013058001822E-2</v>
      </c>
      <c r="D163" s="2">
        <v>2.45528948166111E-2</v>
      </c>
      <c r="E163" s="2">
        <v>2.44995518374664E-2</v>
      </c>
      <c r="F163" s="2">
        <v>2.6219340287566999E-2</v>
      </c>
      <c r="G163" s="2">
        <v>2.4640088593577001E-2</v>
      </c>
      <c r="H163" s="2">
        <v>2.80224179343475E-2</v>
      </c>
      <c r="I163" s="2">
        <v>2.8656865188138501E-2</v>
      </c>
      <c r="J163" s="2">
        <v>3.0104119511091001E-2</v>
      </c>
      <c r="K163" s="2">
        <v>3.0370701205895499E-2</v>
      </c>
      <c r="L163" s="2">
        <v>3.0532827778886499E-2</v>
      </c>
      <c r="M163" s="2">
        <v>2.7012711864406801E-2</v>
      </c>
      <c r="N163" s="2">
        <v>2.76338514680484E-2</v>
      </c>
      <c r="O163" s="2">
        <v>2.6250906453952099E-2</v>
      </c>
    </row>
    <row r="164" spans="1:15" x14ac:dyDescent="0.3">
      <c r="A164" s="8" t="s">
        <v>203</v>
      </c>
      <c r="B164" s="8" t="s">
        <v>95</v>
      </c>
      <c r="C164" s="2">
        <v>0.82959822329901101</v>
      </c>
      <c r="D164" s="2">
        <v>0.83182448952620103</v>
      </c>
      <c r="E164" s="2">
        <v>0.832980021841074</v>
      </c>
      <c r="F164" s="2">
        <v>0.82697232044872604</v>
      </c>
      <c r="G164" s="2">
        <v>0.82842639593908596</v>
      </c>
      <c r="H164" s="2">
        <v>0.83083338159495002</v>
      </c>
      <c r="I164" s="2">
        <v>0.82992117053252401</v>
      </c>
      <c r="J164" s="2">
        <v>0.82627165397771196</v>
      </c>
      <c r="K164" s="2">
        <v>0.83162769424275296</v>
      </c>
      <c r="L164" s="2">
        <v>0.82986663739641098</v>
      </c>
      <c r="M164" s="2">
        <v>0.83394775647777497</v>
      </c>
      <c r="N164" s="2">
        <v>0.83477188655980294</v>
      </c>
      <c r="O164" s="2">
        <v>0.83249327134817697</v>
      </c>
    </row>
    <row r="165" spans="1:15" x14ac:dyDescent="0.3">
      <c r="A165" s="8" t="s">
        <v>203</v>
      </c>
      <c r="B165" s="8" t="s">
        <v>96</v>
      </c>
      <c r="C165" s="2">
        <v>0.39052535681749201</v>
      </c>
      <c r="D165" s="2">
        <v>0.40648681418611698</v>
      </c>
      <c r="E165" s="2">
        <v>0.41469973110247998</v>
      </c>
      <c r="F165" s="2">
        <v>0.40710459543276001</v>
      </c>
      <c r="G165" s="2">
        <v>0.42192691029900298</v>
      </c>
      <c r="H165" s="2">
        <v>0.414998665599146</v>
      </c>
      <c r="I165" s="2">
        <v>0.39745826065287798</v>
      </c>
      <c r="J165" s="2">
        <v>0.36260751471253999</v>
      </c>
      <c r="K165" s="2">
        <v>0.34702992407324701</v>
      </c>
      <c r="L165" s="2">
        <v>0.32189183795649601</v>
      </c>
      <c r="M165" s="2">
        <v>0.28919491525423702</v>
      </c>
      <c r="N165" s="2">
        <v>0.27068613597111002</v>
      </c>
      <c r="O165" s="2">
        <v>0.25061638868745501</v>
      </c>
    </row>
    <row r="166" spans="1:15" x14ac:dyDescent="0.3">
      <c r="A166" s="8" t="s">
        <v>203</v>
      </c>
      <c r="B166" s="8" t="s">
        <v>97</v>
      </c>
      <c r="C166" s="2">
        <v>6.3934315902819802E-3</v>
      </c>
      <c r="D166" s="2">
        <v>6.5419943170554398E-3</v>
      </c>
      <c r="E166" s="2">
        <v>7.2589452045994703E-3</v>
      </c>
      <c r="F166" s="2">
        <v>7.6819900012193602E-3</v>
      </c>
      <c r="G166" s="2">
        <v>7.8829501343684692E-3</v>
      </c>
      <c r="H166" s="2">
        <v>7.47089824520762E-3</v>
      </c>
      <c r="I166" s="2">
        <v>7.3158282765269696E-3</v>
      </c>
      <c r="J166" s="2">
        <v>8.0547280150060699E-3</v>
      </c>
      <c r="K166" s="2">
        <v>8.4043222228574709E-3</v>
      </c>
      <c r="L166" s="2">
        <v>9.4945392678777198E-3</v>
      </c>
      <c r="M166" s="2">
        <v>9.9009900990098994E-3</v>
      </c>
      <c r="N166" s="2">
        <v>1.0275380189067001E-2</v>
      </c>
      <c r="O166" s="2">
        <v>1.07658429165647E-2</v>
      </c>
    </row>
    <row r="167" spans="1:15" x14ac:dyDescent="0.3">
      <c r="A167" s="8" t="s">
        <v>203</v>
      </c>
      <c r="B167" s="8" t="s">
        <v>98</v>
      </c>
      <c r="C167" s="2">
        <v>6.3164287883389E-2</v>
      </c>
      <c r="D167" s="2">
        <v>6.6989996968778401E-2</v>
      </c>
      <c r="E167" s="2">
        <v>6.96145802210935E-2</v>
      </c>
      <c r="F167" s="2">
        <v>6.9072455596278504E-2</v>
      </c>
      <c r="G167" s="2">
        <v>6.7275747508305603E-2</v>
      </c>
      <c r="H167" s="2">
        <v>6.9388844408860395E-2</v>
      </c>
      <c r="I167" s="2">
        <v>7.1268377772240196E-2</v>
      </c>
      <c r="J167" s="2">
        <v>8.1937528293345399E-2</v>
      </c>
      <c r="K167" s="2">
        <v>8.9772219740955797E-2</v>
      </c>
      <c r="L167" s="2">
        <v>9.7984434244661703E-2</v>
      </c>
      <c r="M167" s="2">
        <v>0.107168079096045</v>
      </c>
      <c r="N167" s="2">
        <v>0.110535405872193</v>
      </c>
      <c r="O167" s="2">
        <v>0.115445975344453</v>
      </c>
    </row>
    <row r="168" spans="1:15" x14ac:dyDescent="0.3">
      <c r="A168" s="8" t="s">
        <v>203</v>
      </c>
      <c r="B168" s="8" t="s">
        <v>99</v>
      </c>
      <c r="C168" s="2">
        <v>9.7449357291876995E-2</v>
      </c>
      <c r="D168" s="2">
        <v>9.3372100707064004E-2</v>
      </c>
      <c r="E168" s="2">
        <v>8.9484165221301495E-2</v>
      </c>
      <c r="F168" s="2">
        <v>8.8099012315571296E-2</v>
      </c>
      <c r="G168" s="2">
        <v>8.4801433263660797E-2</v>
      </c>
      <c r="H168" s="2">
        <v>8.1195343719233204E-2</v>
      </c>
      <c r="I168" s="2">
        <v>7.7354959451029298E-2</v>
      </c>
      <c r="J168" s="2">
        <v>7.4588988193754799E-2</v>
      </c>
      <c r="K168" s="2">
        <v>6.9349951403578997E-2</v>
      </c>
      <c r="L168" s="2">
        <v>6.6626420064760397E-2</v>
      </c>
      <c r="M168" s="2">
        <v>5.8721297661681097E-2</v>
      </c>
      <c r="N168" s="2">
        <v>5.2147554459515001E-2</v>
      </c>
      <c r="O168" s="2">
        <v>4.8739907022265702E-2</v>
      </c>
    </row>
    <row r="169" spans="1:15" x14ac:dyDescent="0.3">
      <c r="A169" s="8" t="s">
        <v>203</v>
      </c>
      <c r="B169" s="8" t="s">
        <v>100</v>
      </c>
      <c r="C169" s="2">
        <v>9.4139082903127794E-2</v>
      </c>
      <c r="D169" s="2">
        <v>8.9724158836010898E-2</v>
      </c>
      <c r="E169" s="2">
        <v>8.7242306543172998E-2</v>
      </c>
      <c r="F169" s="2">
        <v>8.4860445446856503E-2</v>
      </c>
      <c r="G169" s="2">
        <v>8.1949058693244703E-2</v>
      </c>
      <c r="H169" s="2">
        <v>8.1665332265812698E-2</v>
      </c>
      <c r="I169" s="2">
        <v>7.8494891602292505E-2</v>
      </c>
      <c r="J169" s="2">
        <v>7.5826165685830699E-2</v>
      </c>
      <c r="K169" s="2">
        <v>6.9004019651630194E-2</v>
      </c>
      <c r="L169" s="2">
        <v>6.4857313909399306E-2</v>
      </c>
      <c r="M169" s="2">
        <v>6.28531073446328E-2</v>
      </c>
      <c r="N169" s="2">
        <v>5.8250902810488302E-2</v>
      </c>
      <c r="O169" s="2">
        <v>5.6127628716461202E-2</v>
      </c>
    </row>
    <row r="170" spans="1:15" x14ac:dyDescent="0.3">
      <c r="A170" s="8" t="s">
        <v>204</v>
      </c>
      <c r="B170" s="8" t="s">
        <v>90</v>
      </c>
      <c r="C170" s="2">
        <v>0.56311648010639503</v>
      </c>
      <c r="D170" s="2">
        <v>0.55475880052151205</v>
      </c>
      <c r="E170" s="2">
        <v>0.55249401001960396</v>
      </c>
      <c r="F170" s="2">
        <v>0.54657564413124904</v>
      </c>
      <c r="G170" s="2">
        <v>0.53833675786741597</v>
      </c>
      <c r="H170" s="2">
        <v>0.53007755187591699</v>
      </c>
      <c r="I170" s="2">
        <v>0.52532907857997602</v>
      </c>
      <c r="J170" s="2">
        <v>0.51505396705169504</v>
      </c>
      <c r="K170" s="2">
        <v>0.50976219117238797</v>
      </c>
      <c r="L170" s="2">
        <v>0.50470509158124699</v>
      </c>
      <c r="M170" s="2">
        <v>0.50161885400195805</v>
      </c>
      <c r="N170" s="2">
        <v>0.50362687275439</v>
      </c>
      <c r="O170" s="2">
        <v>0.4969840862423</v>
      </c>
    </row>
    <row r="171" spans="1:15" x14ac:dyDescent="0.3">
      <c r="A171" s="8" t="s">
        <v>204</v>
      </c>
      <c r="B171" s="8" t="s">
        <v>89</v>
      </c>
      <c r="C171" s="2">
        <v>0.10418643889064599</v>
      </c>
      <c r="D171" s="2">
        <v>0.109878981214239</v>
      </c>
      <c r="E171" s="2">
        <v>0.11197317048753599</v>
      </c>
      <c r="F171" s="2">
        <v>0.114247577615187</v>
      </c>
      <c r="G171" s="2">
        <v>0.118972619336079</v>
      </c>
      <c r="H171" s="2">
        <v>0.121479792942964</v>
      </c>
      <c r="I171" s="2">
        <v>0.12534626038781199</v>
      </c>
      <c r="J171" s="2">
        <v>0.12973650069341899</v>
      </c>
      <c r="K171" s="2">
        <v>0.13916329039013101</v>
      </c>
      <c r="L171" s="2">
        <v>0.14526690082823801</v>
      </c>
      <c r="M171" s="2">
        <v>0.151525198938992</v>
      </c>
      <c r="N171" s="2">
        <v>0.15884968157968499</v>
      </c>
      <c r="O171" s="2">
        <v>0.161821130493256</v>
      </c>
    </row>
    <row r="172" spans="1:15" x14ac:dyDescent="0.3">
      <c r="A172" s="8" t="s">
        <v>204</v>
      </c>
      <c r="B172" s="8" t="s">
        <v>92</v>
      </c>
      <c r="C172" s="2">
        <v>7.53629613210684E-2</v>
      </c>
      <c r="D172" s="2">
        <v>8.0291177748804898E-2</v>
      </c>
      <c r="E172" s="2">
        <v>8.3750816815508597E-2</v>
      </c>
      <c r="F172" s="2">
        <v>8.5333626954415306E-2</v>
      </c>
      <c r="G172" s="2">
        <v>9.2246133881258796E-2</v>
      </c>
      <c r="H172" s="2">
        <v>9.9979040033535901E-2</v>
      </c>
      <c r="I172" s="2">
        <v>0.11049062624651</v>
      </c>
      <c r="J172" s="2">
        <v>0.12459761408824099</v>
      </c>
      <c r="K172" s="2">
        <v>0.137781067826409</v>
      </c>
      <c r="L172" s="2">
        <v>0.152579398420434</v>
      </c>
      <c r="M172" s="2">
        <v>0.16693020103907799</v>
      </c>
      <c r="N172" s="2">
        <v>0.177886245000339</v>
      </c>
      <c r="O172" s="2">
        <v>0.188462525667351</v>
      </c>
    </row>
    <row r="173" spans="1:15" x14ac:dyDescent="0.3">
      <c r="A173" s="8" t="s">
        <v>204</v>
      </c>
      <c r="B173" s="8" t="s">
        <v>91</v>
      </c>
      <c r="C173" s="2">
        <v>7.9088895919012994E-3</v>
      </c>
      <c r="D173" s="2">
        <v>9.1143855385082805E-3</v>
      </c>
      <c r="E173" s="2">
        <v>9.6606266893582895E-3</v>
      </c>
      <c r="F173" s="2">
        <v>1.02333399248566E-2</v>
      </c>
      <c r="G173" s="2">
        <v>1.09038042161376E-2</v>
      </c>
      <c r="H173" s="2">
        <v>1.06377926580235E-2</v>
      </c>
      <c r="I173" s="2">
        <v>1.04339796860572E-2</v>
      </c>
      <c r="J173" s="2">
        <v>1.02447098823424E-2</v>
      </c>
      <c r="K173" s="2">
        <v>1.1335184595074399E-2</v>
      </c>
      <c r="L173" s="2">
        <v>1.2531980399809199E-2</v>
      </c>
      <c r="M173" s="2">
        <v>1.26823607427056E-2</v>
      </c>
      <c r="N173" s="2">
        <v>1.3617975727960901E-2</v>
      </c>
      <c r="O173" s="2">
        <v>1.3963055258890101E-2</v>
      </c>
    </row>
    <row r="174" spans="1:15" x14ac:dyDescent="0.3">
      <c r="A174" s="8" t="s">
        <v>204</v>
      </c>
      <c r="B174" s="8" t="s">
        <v>94</v>
      </c>
      <c r="C174" s="2">
        <v>2.0613986478998099E-2</v>
      </c>
      <c r="D174" s="2">
        <v>2.1621034332898699E-2</v>
      </c>
      <c r="E174" s="2">
        <v>2.0910477020257001E-2</v>
      </c>
      <c r="F174" s="2">
        <v>2.1140717903545499E-2</v>
      </c>
      <c r="G174" s="2">
        <v>2.3034497674921599E-2</v>
      </c>
      <c r="H174" s="2">
        <v>2.29511632781388E-2</v>
      </c>
      <c r="I174" s="2">
        <v>2.2138013562026299E-2</v>
      </c>
      <c r="J174" s="2">
        <v>2.1870857792084801E-2</v>
      </c>
      <c r="K174" s="2">
        <v>2.0819838993245101E-2</v>
      </c>
      <c r="L174" s="2">
        <v>2.1424970593177599E-2</v>
      </c>
      <c r="M174" s="2">
        <v>2.16851140727355E-2</v>
      </c>
      <c r="N174" s="2">
        <v>2.1964612568639401E-2</v>
      </c>
      <c r="O174" s="2">
        <v>2.19455852156057E-2</v>
      </c>
    </row>
    <row r="175" spans="1:15" x14ac:dyDescent="0.3">
      <c r="A175" s="8" t="s">
        <v>204</v>
      </c>
      <c r="B175" s="8" t="s">
        <v>93</v>
      </c>
      <c r="C175" s="2">
        <v>1.9139512812401099E-2</v>
      </c>
      <c r="D175" s="2">
        <v>1.9292116056509202E-2</v>
      </c>
      <c r="E175" s="2">
        <v>1.96215837421163E-2</v>
      </c>
      <c r="F175" s="2">
        <v>2.1158789796321902E-2</v>
      </c>
      <c r="G175" s="2">
        <v>2.1710685728131798E-2</v>
      </c>
      <c r="H175" s="2">
        <v>2.2795269981478801E-2</v>
      </c>
      <c r="I175" s="2">
        <v>2.3591874422899398E-2</v>
      </c>
      <c r="J175" s="2">
        <v>2.40236209904711E-2</v>
      </c>
      <c r="K175" s="2">
        <v>2.5674875950289101E-2</v>
      </c>
      <c r="L175" s="2">
        <v>2.55843198473613E-2</v>
      </c>
      <c r="M175" s="2">
        <v>2.7105437665782502E-2</v>
      </c>
      <c r="N175" s="2">
        <v>2.82773260704129E-2</v>
      </c>
      <c r="O175" s="2">
        <v>2.9389660219136901E-2</v>
      </c>
    </row>
    <row r="176" spans="1:15" x14ac:dyDescent="0.3">
      <c r="A176" s="8" t="s">
        <v>204</v>
      </c>
      <c r="B176" s="8" t="s">
        <v>100</v>
      </c>
      <c r="C176" s="2">
        <v>8.6999889172115694E-2</v>
      </c>
      <c r="D176" s="2">
        <v>8.3441981747066504E-2</v>
      </c>
      <c r="E176" s="2">
        <v>7.9939011108690894E-2</v>
      </c>
      <c r="F176" s="2">
        <v>7.7626073552080996E-2</v>
      </c>
      <c r="G176" s="2">
        <v>7.4402508921812494E-2</v>
      </c>
      <c r="H176" s="2">
        <v>7.2626283797945904E-2</v>
      </c>
      <c r="I176" s="2">
        <v>6.9106501794974101E-2</v>
      </c>
      <c r="J176" s="2">
        <v>6.5328536262071593E-2</v>
      </c>
      <c r="K176" s="2">
        <v>6.0701397242528002E-2</v>
      </c>
      <c r="L176" s="2">
        <v>5.9233742228196898E-2</v>
      </c>
      <c r="M176" s="2">
        <v>5.3233943227166597E-2</v>
      </c>
      <c r="N176" s="2">
        <v>4.8132330011524602E-2</v>
      </c>
      <c r="O176" s="2">
        <v>4.75487679671458E-2</v>
      </c>
    </row>
    <row r="177" spans="1:16" x14ac:dyDescent="0.3">
      <c r="A177" s="8" t="s">
        <v>204</v>
      </c>
      <c r="B177" s="8" t="s">
        <v>99</v>
      </c>
      <c r="C177" s="2">
        <v>8.6786881788463596E-2</v>
      </c>
      <c r="D177" s="2">
        <v>8.3092814826067105E-2</v>
      </c>
      <c r="E177" s="2">
        <v>8.0438482330563596E-2</v>
      </c>
      <c r="F177" s="2">
        <v>7.6280403401225993E-2</v>
      </c>
      <c r="G177" s="2">
        <v>7.3322025684516595E-2</v>
      </c>
      <c r="H177" s="2">
        <v>7.0332905922021197E-2</v>
      </c>
      <c r="I177" s="2">
        <v>6.7405355493998106E-2</v>
      </c>
      <c r="J177" s="2">
        <v>6.4689303449201402E-2</v>
      </c>
      <c r="K177" s="2">
        <v>6.0909546137387902E-2</v>
      </c>
      <c r="L177" s="2">
        <v>5.8193486839252399E-2</v>
      </c>
      <c r="M177" s="2">
        <v>5.12267904509284E-2</v>
      </c>
      <c r="N177" s="2">
        <v>4.6982016261465101E-2</v>
      </c>
      <c r="O177" s="2">
        <v>4.4302045014042203E-2</v>
      </c>
    </row>
    <row r="178" spans="1:16" x14ac:dyDescent="0.3">
      <c r="A178" s="8" t="s">
        <v>204</v>
      </c>
      <c r="B178" s="8" t="s">
        <v>98</v>
      </c>
      <c r="C178" s="2">
        <v>6.7605009420370205E-2</v>
      </c>
      <c r="D178" s="2">
        <v>6.8665797479356805E-2</v>
      </c>
      <c r="E178" s="2">
        <v>6.7632324112393796E-2</v>
      </c>
      <c r="F178" s="2">
        <v>6.9367980621008601E-2</v>
      </c>
      <c r="G178" s="2">
        <v>7.2888504379798894E-2</v>
      </c>
      <c r="H178" s="2">
        <v>7.5455879270593204E-2</v>
      </c>
      <c r="I178" s="2">
        <v>8.0275229357798197E-2</v>
      </c>
      <c r="J178" s="2">
        <v>9.0797197500473395E-2</v>
      </c>
      <c r="K178" s="2">
        <v>9.5956324604423104E-2</v>
      </c>
      <c r="L178" s="2">
        <v>0.10124348848933</v>
      </c>
      <c r="M178" s="2">
        <v>0.10767261501393</v>
      </c>
      <c r="N178" s="2">
        <v>0.113009287505932</v>
      </c>
      <c r="O178" s="2">
        <v>0.11762063655030799</v>
      </c>
    </row>
    <row r="179" spans="1:16" x14ac:dyDescent="0.3">
      <c r="A179" s="8" t="s">
        <v>204</v>
      </c>
      <c r="B179" s="8" t="s">
        <v>97</v>
      </c>
      <c r="C179" s="2">
        <v>1.03342824000844E-2</v>
      </c>
      <c r="D179" s="2">
        <v>1.1190440022279599E-2</v>
      </c>
      <c r="E179" s="2">
        <v>1.1662829112023199E-2</v>
      </c>
      <c r="F179" s="2">
        <v>1.2359106189440401E-2</v>
      </c>
      <c r="G179" s="2">
        <v>1.38599466925127E-2</v>
      </c>
      <c r="H179" s="2">
        <v>1.3202260530939799E-2</v>
      </c>
      <c r="I179" s="2">
        <v>1.3481071098799599E-2</v>
      </c>
      <c r="J179" s="2">
        <v>1.37789111081287E-2</v>
      </c>
      <c r="K179" s="2">
        <v>1.3565803250329999E-2</v>
      </c>
      <c r="L179" s="2">
        <v>1.4786869606695299E-2</v>
      </c>
      <c r="M179" s="2">
        <v>1.6163793103448301E-2</v>
      </c>
      <c r="N179" s="2">
        <v>1.7422998357832301E-2</v>
      </c>
      <c r="O179" s="2">
        <v>1.76417072109489E-2</v>
      </c>
    </row>
    <row r="180" spans="1:16" x14ac:dyDescent="0.3">
      <c r="A180" s="8" t="s">
        <v>204</v>
      </c>
      <c r="B180" s="8" t="s">
        <v>96</v>
      </c>
      <c r="C180" s="2">
        <v>0.18630167350105301</v>
      </c>
      <c r="D180" s="2">
        <v>0.19122120817036101</v>
      </c>
      <c r="E180" s="2">
        <v>0.195273360923546</v>
      </c>
      <c r="F180" s="2">
        <v>0.19995595683770101</v>
      </c>
      <c r="G180" s="2">
        <v>0.199091597274792</v>
      </c>
      <c r="H180" s="2">
        <v>0.19891008174386901</v>
      </c>
      <c r="I180" s="2">
        <v>0.192660550458716</v>
      </c>
      <c r="J180" s="2">
        <v>0.182351827305435</v>
      </c>
      <c r="K180" s="2">
        <v>0.174979180161007</v>
      </c>
      <c r="L180" s="2">
        <v>0.16081330868761601</v>
      </c>
      <c r="M180" s="2">
        <v>0.14885927264513199</v>
      </c>
      <c r="N180" s="2">
        <v>0.135380652159176</v>
      </c>
      <c r="O180" s="2">
        <v>0.12743839835729001</v>
      </c>
    </row>
    <row r="181" spans="1:16" x14ac:dyDescent="0.3">
      <c r="A181" s="8" t="s">
        <v>204</v>
      </c>
      <c r="B181" s="8" t="s">
        <v>95</v>
      </c>
      <c r="C181" s="2">
        <v>0.77164399451650301</v>
      </c>
      <c r="D181" s="2">
        <v>0.767431262342397</v>
      </c>
      <c r="E181" s="2">
        <v>0.76664330763840205</v>
      </c>
      <c r="F181" s="2">
        <v>0.76572078307296798</v>
      </c>
      <c r="G181" s="2">
        <v>0.76123091834262202</v>
      </c>
      <c r="H181" s="2">
        <v>0.76155197796457197</v>
      </c>
      <c r="I181" s="2">
        <v>0.75974145891043399</v>
      </c>
      <c r="J181" s="2">
        <v>0.75752695387643698</v>
      </c>
      <c r="K181" s="2">
        <v>0.74935129967678804</v>
      </c>
      <c r="L181" s="2">
        <v>0.74363644247864402</v>
      </c>
      <c r="M181" s="2">
        <v>0.74129641909814303</v>
      </c>
      <c r="N181" s="2">
        <v>0.73485000200264305</v>
      </c>
      <c r="O181" s="2">
        <v>0.73288240180372599</v>
      </c>
    </row>
    <row r="182" spans="1:16" x14ac:dyDescent="0.3">
      <c r="A182" s="15"/>
      <c r="B182" s="15"/>
    </row>
    <row r="183" spans="1:16" x14ac:dyDescent="0.3">
      <c r="A183" s="15"/>
      <c r="B183" s="15"/>
    </row>
    <row r="184" spans="1:16" x14ac:dyDescent="0.3">
      <c r="A184" s="15"/>
      <c r="B184" s="13"/>
      <c r="C184" s="18" t="s">
        <v>38</v>
      </c>
      <c r="D184" s="18"/>
      <c r="E184" s="18"/>
      <c r="F184" s="18"/>
      <c r="G184" s="18"/>
      <c r="H184" s="18"/>
      <c r="I184" s="18"/>
      <c r="J184" s="18"/>
      <c r="K184" s="18"/>
      <c r="L184" s="18"/>
      <c r="M184" s="18"/>
      <c r="N184" s="18"/>
      <c r="O184" s="6" t="s">
        <v>39</v>
      </c>
      <c r="P184" s="6" t="s">
        <v>40</v>
      </c>
    </row>
    <row r="185" spans="1:16" x14ac:dyDescent="0.3">
      <c r="A185" s="9" t="s">
        <v>41</v>
      </c>
      <c r="B185" s="9" t="s">
        <v>41</v>
      </c>
      <c r="C185" s="4" t="s">
        <v>19</v>
      </c>
      <c r="D185" s="4" t="s">
        <v>20</v>
      </c>
      <c r="E185" s="4" t="s">
        <v>21</v>
      </c>
      <c r="F185" s="4" t="s">
        <v>22</v>
      </c>
      <c r="G185" s="4" t="s">
        <v>23</v>
      </c>
      <c r="H185" s="4" t="s">
        <v>24</v>
      </c>
      <c r="I185" s="4" t="s">
        <v>25</v>
      </c>
      <c r="J185" s="4" t="s">
        <v>26</v>
      </c>
      <c r="K185" s="4" t="s">
        <v>27</v>
      </c>
      <c r="L185" s="4" t="s">
        <v>28</v>
      </c>
      <c r="M185" s="4" t="s">
        <v>29</v>
      </c>
      <c r="N185" s="4" t="s">
        <v>30</v>
      </c>
      <c r="O185" s="4" t="s">
        <v>31</v>
      </c>
      <c r="P185" s="4" t="s">
        <v>32</v>
      </c>
    </row>
    <row r="186" spans="1:16" x14ac:dyDescent="0.3">
      <c r="A186" s="8" t="s">
        <v>198</v>
      </c>
      <c r="B186" s="8" t="s">
        <v>89</v>
      </c>
      <c r="C186" s="2">
        <v>4.4731610337972197E-2</v>
      </c>
      <c r="D186" s="2">
        <v>8.0399619410085596E-2</v>
      </c>
      <c r="E186" s="2">
        <v>3.08234258036107E-2</v>
      </c>
      <c r="F186" s="2">
        <v>1.40965399401965E-2</v>
      </c>
      <c r="G186" s="2">
        <v>-1.3479359730412799E-2</v>
      </c>
      <c r="H186" s="2">
        <v>7.8138343296327906E-2</v>
      </c>
      <c r="I186" s="2">
        <v>4.8712871287128701E-2</v>
      </c>
      <c r="J186" s="2">
        <v>6.08006042296073E-2</v>
      </c>
      <c r="K186" s="2">
        <v>7.33357066571734E-2</v>
      </c>
      <c r="L186" s="2">
        <v>0.12736318407960201</v>
      </c>
      <c r="M186" s="2">
        <v>8.3553986466607805E-2</v>
      </c>
      <c r="N186" s="2">
        <v>0.120010860711377</v>
      </c>
      <c r="O186" s="3">
        <v>0.46849412602349599</v>
      </c>
      <c r="P186" s="3">
        <v>0.816380449141347</v>
      </c>
    </row>
    <row r="187" spans="1:16" x14ac:dyDescent="0.3">
      <c r="A187" s="8" t="s">
        <v>198</v>
      </c>
      <c r="B187" s="8" t="s">
        <v>90</v>
      </c>
      <c r="C187" s="2">
        <v>3.9359391965255203E-2</v>
      </c>
      <c r="D187" s="2">
        <v>1.9326194828937101E-2</v>
      </c>
      <c r="E187" s="2">
        <v>7.6863950807071497E-3</v>
      </c>
      <c r="F187" s="2">
        <v>5.7462496821764603E-2</v>
      </c>
      <c r="G187" s="2">
        <v>5.8667949026208199E-2</v>
      </c>
      <c r="H187" s="2">
        <v>5.5870997047467598E-2</v>
      </c>
      <c r="I187" s="2">
        <v>5.5710905571090603E-2</v>
      </c>
      <c r="J187" s="2">
        <v>3.7286063569682101E-2</v>
      </c>
      <c r="K187" s="2">
        <v>9.7623256727558394E-2</v>
      </c>
      <c r="L187" s="2">
        <v>0.12294201861131</v>
      </c>
      <c r="M187" s="2">
        <v>0.102788844621514</v>
      </c>
      <c r="N187" s="2">
        <v>9.5520231213872805E-2</v>
      </c>
      <c r="O187" s="3">
        <v>0.48909840895698298</v>
      </c>
      <c r="P187" s="3">
        <v>0.94235203689469604</v>
      </c>
    </row>
    <row r="188" spans="1:16" x14ac:dyDescent="0.3">
      <c r="A188" s="8" t="s">
        <v>198</v>
      </c>
      <c r="B188" s="8" t="s">
        <v>91</v>
      </c>
      <c r="C188" s="2">
        <v>1.88679245283019E-2</v>
      </c>
      <c r="D188" s="2">
        <v>6.9444444444444406E-2</v>
      </c>
      <c r="E188" s="2">
        <v>0.108225108225108</v>
      </c>
      <c r="F188" s="2">
        <v>-7.8125E-3</v>
      </c>
      <c r="G188" s="2">
        <v>-5.5118110236220499E-2</v>
      </c>
      <c r="H188" s="2">
        <v>8.7499999999999994E-2</v>
      </c>
      <c r="I188" s="2">
        <v>7.2796934865900401E-2</v>
      </c>
      <c r="J188" s="2">
        <v>0.157142857142857</v>
      </c>
      <c r="K188" s="2">
        <v>0.141975308641975</v>
      </c>
      <c r="L188" s="2">
        <v>0.17297297297297301</v>
      </c>
      <c r="M188" s="2">
        <v>0.108294930875576</v>
      </c>
      <c r="N188" s="2">
        <v>0.19958419958420001</v>
      </c>
      <c r="O188" s="3">
        <v>0.780864197530864</v>
      </c>
      <c r="P188" s="3">
        <v>1.4978354978355</v>
      </c>
    </row>
    <row r="189" spans="1:16" x14ac:dyDescent="0.3">
      <c r="A189" s="8" t="s">
        <v>198</v>
      </c>
      <c r="B189" s="8" t="s">
        <v>92</v>
      </c>
      <c r="C189" s="2">
        <v>1.4705882352941201E-2</v>
      </c>
      <c r="D189" s="2">
        <v>4.8748353096179198E-2</v>
      </c>
      <c r="E189" s="2">
        <v>6.2814070351758797E-3</v>
      </c>
      <c r="F189" s="2">
        <v>7.8651685393258397E-2</v>
      </c>
      <c r="G189" s="2">
        <v>7.8703703703703706E-2</v>
      </c>
      <c r="H189" s="2">
        <v>0.11909871244635201</v>
      </c>
      <c r="I189" s="2">
        <v>6.9031639501438202E-2</v>
      </c>
      <c r="J189" s="2">
        <v>6.1883408071748899E-2</v>
      </c>
      <c r="K189" s="2">
        <v>0.119932432432432</v>
      </c>
      <c r="L189" s="2">
        <v>0.18929110105580699</v>
      </c>
      <c r="M189" s="2">
        <v>0.12428662016486999</v>
      </c>
      <c r="N189" s="2">
        <v>0.17653694303440501</v>
      </c>
      <c r="O189" s="3">
        <v>0.76182432432432401</v>
      </c>
      <c r="P189" s="3">
        <v>1.6206030150753801</v>
      </c>
    </row>
    <row r="190" spans="1:16" x14ac:dyDescent="0.3">
      <c r="A190" s="8" t="s">
        <v>198</v>
      </c>
      <c r="B190" s="8" t="s">
        <v>93</v>
      </c>
      <c r="C190" s="2">
        <v>9.7959183673469397E-2</v>
      </c>
      <c r="D190" s="2">
        <v>4.8327137546468397E-2</v>
      </c>
      <c r="E190" s="2">
        <v>0.124113475177305</v>
      </c>
      <c r="F190" s="2">
        <v>-3.15457413249211E-3</v>
      </c>
      <c r="G190" s="2">
        <v>2.2151898734177201E-2</v>
      </c>
      <c r="H190" s="2">
        <v>2.7863777089783302E-2</v>
      </c>
      <c r="I190" s="2">
        <v>0.102409638554217</v>
      </c>
      <c r="J190" s="2">
        <v>1.91256830601093E-2</v>
      </c>
      <c r="K190" s="2">
        <v>9.1152815013404803E-2</v>
      </c>
      <c r="L190" s="2">
        <v>9.0909090909090898E-2</v>
      </c>
      <c r="M190" s="2">
        <v>6.9819819819819801E-2</v>
      </c>
      <c r="N190" s="2">
        <v>8.84210526315789E-2</v>
      </c>
      <c r="O190" s="3">
        <v>0.386058981233244</v>
      </c>
      <c r="P190" s="3">
        <v>0.83333333333333304</v>
      </c>
    </row>
    <row r="191" spans="1:16" x14ac:dyDescent="0.3">
      <c r="A191" s="8" t="s">
        <v>198</v>
      </c>
      <c r="B191" s="8" t="s">
        <v>94</v>
      </c>
      <c r="C191" s="2">
        <v>9.5588235294117599E-2</v>
      </c>
      <c r="D191" s="2">
        <v>2.68456375838926E-2</v>
      </c>
      <c r="E191" s="2">
        <v>6.5359477124183E-3</v>
      </c>
      <c r="F191" s="2">
        <v>1.9480519480519501E-2</v>
      </c>
      <c r="G191" s="2">
        <v>0.12738853503184699</v>
      </c>
      <c r="H191" s="2">
        <v>8.4745762711864403E-2</v>
      </c>
      <c r="I191" s="2">
        <v>1.0416666666666701E-2</v>
      </c>
      <c r="J191" s="2">
        <v>9.7938144329896906E-2</v>
      </c>
      <c r="K191" s="2">
        <v>5.63380281690141E-2</v>
      </c>
      <c r="L191" s="2">
        <v>8.8888888888888906E-2</v>
      </c>
      <c r="M191" s="2">
        <v>7.3469387755102006E-2</v>
      </c>
      <c r="N191" s="2">
        <v>0.114068441064639</v>
      </c>
      <c r="O191" s="3">
        <v>0.37558685446009399</v>
      </c>
      <c r="P191" s="3">
        <v>0.91503267973856195</v>
      </c>
    </row>
    <row r="192" spans="1:16" x14ac:dyDescent="0.3">
      <c r="A192" s="8" t="s">
        <v>198</v>
      </c>
      <c r="B192" s="8" t="s">
        <v>95</v>
      </c>
      <c r="C192" s="2">
        <v>2.5358034423860198E-2</v>
      </c>
      <c r="D192" s="2">
        <v>7.68836494105587E-3</v>
      </c>
      <c r="E192" s="2">
        <v>-7.7568667344862698E-3</v>
      </c>
      <c r="F192" s="2">
        <v>1.62757913622966E-2</v>
      </c>
      <c r="G192" s="2">
        <v>-1.56368221941992E-2</v>
      </c>
      <c r="H192" s="2">
        <v>4.9961568024596498E-3</v>
      </c>
      <c r="I192" s="2">
        <v>-1.2874442319948999E-2</v>
      </c>
      <c r="J192" s="2">
        <v>-5.06198347107438E-2</v>
      </c>
      <c r="K192" s="2">
        <v>3.0059847660500499E-2</v>
      </c>
      <c r="L192" s="2">
        <v>4.7933447774990097E-2</v>
      </c>
      <c r="M192" s="2">
        <v>8.3165322580645192E-3</v>
      </c>
      <c r="N192" s="2">
        <v>6.4358910272431902E-2</v>
      </c>
      <c r="O192" s="3">
        <v>0.158460282916213</v>
      </c>
      <c r="P192" s="3">
        <v>8.30366225839268E-2</v>
      </c>
    </row>
    <row r="193" spans="1:16" x14ac:dyDescent="0.3">
      <c r="A193" s="8" t="s">
        <v>198</v>
      </c>
      <c r="B193" s="8" t="s">
        <v>96</v>
      </c>
      <c r="C193" s="2">
        <v>5.8434399117971297E-2</v>
      </c>
      <c r="D193" s="2">
        <v>4.5833333333333302E-2</v>
      </c>
      <c r="E193" s="2">
        <v>1.1454183266932301E-2</v>
      </c>
      <c r="F193" s="2">
        <v>3.5942885278188098E-2</v>
      </c>
      <c r="G193" s="2">
        <v>4.9904942965779499E-2</v>
      </c>
      <c r="H193" s="2">
        <v>1.85604345857854E-2</v>
      </c>
      <c r="I193" s="2">
        <v>3.4222222222222203E-2</v>
      </c>
      <c r="J193" s="2">
        <v>-1.8478727975934701E-2</v>
      </c>
      <c r="K193" s="2">
        <v>5.1225919439579701E-2</v>
      </c>
      <c r="L193" s="2">
        <v>2.79050395668471E-2</v>
      </c>
      <c r="M193" s="2">
        <v>9.3192868719611001E-3</v>
      </c>
      <c r="N193" s="2">
        <v>1.96708149337615E-2</v>
      </c>
      <c r="O193" s="3">
        <v>0.11208406304728501</v>
      </c>
      <c r="P193" s="3">
        <v>0.26494023904382502</v>
      </c>
    </row>
    <row r="194" spans="1:16" x14ac:dyDescent="0.3">
      <c r="A194" s="8" t="s">
        <v>198</v>
      </c>
      <c r="B194" s="8" t="s">
        <v>97</v>
      </c>
      <c r="C194" s="2">
        <v>0.164893617021277</v>
      </c>
      <c r="D194" s="2">
        <v>1.3698630136986301E-2</v>
      </c>
      <c r="E194" s="2">
        <v>0.112612612612613</v>
      </c>
      <c r="F194" s="2">
        <v>7.69230769230769E-2</v>
      </c>
      <c r="G194" s="2">
        <v>6.01503759398496E-2</v>
      </c>
      <c r="H194" s="2">
        <v>0.102836879432624</v>
      </c>
      <c r="I194" s="2">
        <v>2.8938906752411599E-2</v>
      </c>
      <c r="J194" s="2">
        <v>-1.5625E-2</v>
      </c>
      <c r="K194" s="2">
        <v>4.7619047619047603E-2</v>
      </c>
      <c r="L194" s="2">
        <v>5.15151515151515E-2</v>
      </c>
      <c r="M194" s="2">
        <v>0.11527377521613801</v>
      </c>
      <c r="N194" s="2">
        <v>0.10594315245478</v>
      </c>
      <c r="O194" s="3">
        <v>0.35873015873015901</v>
      </c>
      <c r="P194" s="3">
        <v>0.927927927927928</v>
      </c>
    </row>
    <row r="195" spans="1:16" x14ac:dyDescent="0.3">
      <c r="A195" s="8" t="s">
        <v>198</v>
      </c>
      <c r="B195" s="8" t="s">
        <v>98</v>
      </c>
      <c r="C195" s="2">
        <v>1.58730158730159E-2</v>
      </c>
      <c r="D195" s="2">
        <v>3.3482142857142898E-2</v>
      </c>
      <c r="E195" s="2">
        <v>7.5593952483801297E-2</v>
      </c>
      <c r="F195" s="2">
        <v>6.82730923694779E-2</v>
      </c>
      <c r="G195" s="2">
        <v>6.3909774436090194E-2</v>
      </c>
      <c r="H195" s="2">
        <v>0.16431095406360399</v>
      </c>
      <c r="I195" s="2">
        <v>0.141122913505311</v>
      </c>
      <c r="J195" s="2">
        <v>0.154255319148936</v>
      </c>
      <c r="K195" s="2">
        <v>0.118663594470046</v>
      </c>
      <c r="L195" s="2">
        <v>0.13285272914521101</v>
      </c>
      <c r="M195" s="2">
        <v>0.175454545454545</v>
      </c>
      <c r="N195" s="2">
        <v>0.105955143078113</v>
      </c>
      <c r="O195" s="3">
        <v>0.64746543778801802</v>
      </c>
      <c r="P195" s="3">
        <v>2.0885529157667402</v>
      </c>
    </row>
    <row r="196" spans="1:16" x14ac:dyDescent="0.3">
      <c r="A196" s="8" t="s">
        <v>198</v>
      </c>
      <c r="B196" s="8" t="s">
        <v>99</v>
      </c>
      <c r="C196" s="2">
        <v>1.6964285714285699E-2</v>
      </c>
      <c r="D196" s="2">
        <v>-4.3898156277436297E-2</v>
      </c>
      <c r="E196" s="2">
        <v>-4.9586776859504099E-2</v>
      </c>
      <c r="F196" s="2">
        <v>-1.06280193236715E-2</v>
      </c>
      <c r="G196" s="2">
        <v>-2.5390625E-2</v>
      </c>
      <c r="H196" s="2">
        <v>-4.60921843687375E-2</v>
      </c>
      <c r="I196" s="2">
        <v>-2.9411764705882401E-2</v>
      </c>
      <c r="J196" s="2">
        <v>-0.103896103896104</v>
      </c>
      <c r="K196" s="2">
        <v>9.6618357487922701E-3</v>
      </c>
      <c r="L196" s="2">
        <v>-1.1961722488038301E-3</v>
      </c>
      <c r="M196" s="2">
        <v>-7.1856287425149698E-2</v>
      </c>
      <c r="N196" s="2">
        <v>2.58064516129032E-3</v>
      </c>
      <c r="O196" s="3">
        <v>-6.15942028985507E-2</v>
      </c>
      <c r="P196" s="3">
        <v>-0.28650137741046799</v>
      </c>
    </row>
    <row r="197" spans="1:16" x14ac:dyDescent="0.3">
      <c r="A197" s="8" t="s">
        <v>198</v>
      </c>
      <c r="B197" s="8" t="s">
        <v>100</v>
      </c>
      <c r="C197" s="2">
        <v>-3.3121019108280303E-2</v>
      </c>
      <c r="D197" s="2">
        <v>-1.31752305665349E-2</v>
      </c>
      <c r="E197" s="2">
        <v>-7.8771695594125501E-2</v>
      </c>
      <c r="F197" s="2">
        <v>3.1884057971014498E-2</v>
      </c>
      <c r="G197" s="2">
        <v>-4.21348314606742E-3</v>
      </c>
      <c r="H197" s="2">
        <v>-2.8208744710860401E-3</v>
      </c>
      <c r="I197" s="2">
        <v>2.9702970297029702E-2</v>
      </c>
      <c r="J197" s="2">
        <v>-3.9835164835164798E-2</v>
      </c>
      <c r="K197" s="2">
        <v>5.7224606580829798E-2</v>
      </c>
      <c r="L197" s="2">
        <v>-3.6535859269282801E-2</v>
      </c>
      <c r="M197" s="2">
        <v>-9.8314606741572996E-3</v>
      </c>
      <c r="N197" s="2">
        <v>5.3900709219858199E-2</v>
      </c>
      <c r="O197" s="3">
        <v>6.2947067238912705E-2</v>
      </c>
      <c r="P197" s="3">
        <v>-8.0106809078771702E-3</v>
      </c>
    </row>
    <row r="198" spans="1:16" x14ac:dyDescent="0.3">
      <c r="A198" s="8" t="s">
        <v>199</v>
      </c>
      <c r="B198" s="8" t="s">
        <v>89</v>
      </c>
      <c r="C198" s="2">
        <v>6.66136724960254E-2</v>
      </c>
      <c r="D198" s="2">
        <v>4.2480250409897197E-2</v>
      </c>
      <c r="E198" s="2">
        <v>6.1624249356591401E-2</v>
      </c>
      <c r="F198" s="2">
        <v>5.7104377104377102E-2</v>
      </c>
      <c r="G198" s="2">
        <v>5.4401834628615101E-2</v>
      </c>
      <c r="H198" s="2">
        <v>5.4978250362493999E-2</v>
      </c>
      <c r="I198" s="2">
        <v>5.1540487916618902E-2</v>
      </c>
      <c r="J198" s="2">
        <v>3.48545910031587E-2</v>
      </c>
      <c r="K198" s="2">
        <v>5.3678560151562998E-2</v>
      </c>
      <c r="L198" s="2">
        <v>7.7314953551093801E-2</v>
      </c>
      <c r="M198" s="2">
        <v>4.9142327306444099E-2</v>
      </c>
      <c r="N198" s="2">
        <v>5.1171011931064998E-2</v>
      </c>
      <c r="O198" s="3">
        <v>0.25186822439743201</v>
      </c>
      <c r="P198" s="3">
        <v>0.70060051472690898</v>
      </c>
    </row>
    <row r="199" spans="1:16" x14ac:dyDescent="0.3">
      <c r="A199" s="8" t="s">
        <v>199</v>
      </c>
      <c r="B199" s="8" t="s">
        <v>90</v>
      </c>
      <c r="C199" s="2">
        <v>2.7040730099712699E-3</v>
      </c>
      <c r="D199" s="2">
        <v>-3.3709758975223301E-4</v>
      </c>
      <c r="E199" s="2">
        <v>2.1581520822795498E-2</v>
      </c>
      <c r="F199" s="2">
        <v>1.8319854761511802E-2</v>
      </c>
      <c r="G199" s="2">
        <v>3.11183144246353E-2</v>
      </c>
      <c r="H199" s="2">
        <v>4.98270983967306E-2</v>
      </c>
      <c r="I199" s="2">
        <v>6.1536158107501099E-2</v>
      </c>
      <c r="J199" s="2">
        <v>-1.29760225669958E-2</v>
      </c>
      <c r="K199" s="2">
        <v>8.1594741354672803E-2</v>
      </c>
      <c r="L199" s="2">
        <v>0.13013608138459501</v>
      </c>
      <c r="M199" s="2">
        <v>0.125906008884732</v>
      </c>
      <c r="N199" s="2">
        <v>5.44076419894092E-2</v>
      </c>
      <c r="O199" s="3">
        <v>0.45112889396970601</v>
      </c>
      <c r="P199" s="3">
        <v>0.71219018715225102</v>
      </c>
    </row>
    <row r="200" spans="1:16" x14ac:dyDescent="0.3">
      <c r="A200" s="8" t="s">
        <v>199</v>
      </c>
      <c r="B200" s="8" t="s">
        <v>91</v>
      </c>
      <c r="C200" s="2">
        <v>9.00900900900901E-2</v>
      </c>
      <c r="D200" s="2">
        <v>5.7851239669421503E-2</v>
      </c>
      <c r="E200" s="2">
        <v>5.3385416666666699E-2</v>
      </c>
      <c r="F200" s="2">
        <v>0.103831891223733</v>
      </c>
      <c r="G200" s="2">
        <v>0.115341545352744</v>
      </c>
      <c r="H200" s="2">
        <v>8.5341365461847396E-2</v>
      </c>
      <c r="I200" s="2">
        <v>3.42275670675301E-2</v>
      </c>
      <c r="J200" s="2">
        <v>7.1556350626118103E-3</v>
      </c>
      <c r="K200" s="2">
        <v>8.7921847246891699E-2</v>
      </c>
      <c r="L200" s="2">
        <v>0.101224489795918</v>
      </c>
      <c r="M200" s="2">
        <v>6.0044477390659698E-2</v>
      </c>
      <c r="N200" s="2">
        <v>0.11958041958042</v>
      </c>
      <c r="O200" s="3">
        <v>0.42184724689165198</v>
      </c>
      <c r="P200" s="3">
        <v>1.0846354166666701</v>
      </c>
    </row>
    <row r="201" spans="1:16" x14ac:dyDescent="0.3">
      <c r="A201" s="8" t="s">
        <v>199</v>
      </c>
      <c r="B201" s="8" t="s">
        <v>92</v>
      </c>
      <c r="C201" s="2">
        <v>2.91120815138282E-2</v>
      </c>
      <c r="D201" s="2">
        <v>1.13154172560113E-2</v>
      </c>
      <c r="E201" s="2">
        <v>9.0909090909090905E-3</v>
      </c>
      <c r="F201" s="2">
        <v>1.6632016632016602E-2</v>
      </c>
      <c r="G201" s="2">
        <v>3.1356509884117201E-2</v>
      </c>
      <c r="H201" s="2">
        <v>4.9570389953734299E-2</v>
      </c>
      <c r="I201" s="2">
        <v>5.2896725440806001E-2</v>
      </c>
      <c r="J201" s="2">
        <v>-4.5454545454545497E-2</v>
      </c>
      <c r="K201" s="2">
        <v>7.8947368421052599E-2</v>
      </c>
      <c r="L201" s="2">
        <v>0.124854819976771</v>
      </c>
      <c r="M201" s="2">
        <v>0.10635002581311299</v>
      </c>
      <c r="N201" s="2">
        <v>8.7260849276714902E-2</v>
      </c>
      <c r="O201" s="3">
        <v>0.45989974937343397</v>
      </c>
      <c r="P201" s="3">
        <v>0.62937062937062904</v>
      </c>
    </row>
    <row r="202" spans="1:16" x14ac:dyDescent="0.3">
      <c r="A202" s="8" t="s">
        <v>199</v>
      </c>
      <c r="B202" s="8" t="s">
        <v>93</v>
      </c>
      <c r="C202" s="2">
        <v>8.2687338501291993E-2</v>
      </c>
      <c r="D202" s="2">
        <v>0.110978520286396</v>
      </c>
      <c r="E202" s="2">
        <v>5.04833512352309E-2</v>
      </c>
      <c r="F202" s="2">
        <v>7.0552147239263799E-2</v>
      </c>
      <c r="G202" s="2">
        <v>5.8261700095511001E-2</v>
      </c>
      <c r="H202" s="2">
        <v>9.5667870036101096E-2</v>
      </c>
      <c r="I202" s="2">
        <v>3.7067545304777599E-2</v>
      </c>
      <c r="J202" s="2">
        <v>2.54169976171565E-2</v>
      </c>
      <c r="K202" s="2">
        <v>7.0487993803253296E-2</v>
      </c>
      <c r="L202" s="2">
        <v>8.8277858176555701E-2</v>
      </c>
      <c r="M202" s="2">
        <v>5.3856382978723402E-2</v>
      </c>
      <c r="N202" s="2">
        <v>3.2176656151419597E-2</v>
      </c>
      <c r="O202" s="3">
        <v>0.267234701781565</v>
      </c>
      <c r="P202" s="3">
        <v>0.757250268528464</v>
      </c>
    </row>
    <row r="203" spans="1:16" x14ac:dyDescent="0.3">
      <c r="A203" s="8" t="s">
        <v>199</v>
      </c>
      <c r="B203" s="8" t="s">
        <v>94</v>
      </c>
      <c r="C203" s="2">
        <v>4.4280442804428E-2</v>
      </c>
      <c r="D203" s="2">
        <v>3.8869257950529999E-2</v>
      </c>
      <c r="E203" s="2">
        <v>9.1836734693877597E-2</v>
      </c>
      <c r="F203" s="2">
        <v>6.2305295950155798E-2</v>
      </c>
      <c r="G203" s="2">
        <v>5.5718475073313803E-2</v>
      </c>
      <c r="H203" s="2">
        <v>6.9444444444444406E-2</v>
      </c>
      <c r="I203" s="2">
        <v>0.106493506493506</v>
      </c>
      <c r="J203" s="2">
        <v>-7.0422535211267599E-3</v>
      </c>
      <c r="K203" s="2">
        <v>9.2198581560283696E-2</v>
      </c>
      <c r="L203" s="2">
        <v>0.14285714285714299</v>
      </c>
      <c r="M203" s="2">
        <v>9.2803030303030304E-2</v>
      </c>
      <c r="N203" s="2">
        <v>-2.4263431542461002E-2</v>
      </c>
      <c r="O203" s="3">
        <v>0.33096926713947999</v>
      </c>
      <c r="P203" s="3">
        <v>0.91496598639455795</v>
      </c>
    </row>
    <row r="204" spans="1:16" x14ac:dyDescent="0.3">
      <c r="A204" s="8" t="s">
        <v>199</v>
      </c>
      <c r="B204" s="8" t="s">
        <v>95</v>
      </c>
      <c r="C204" s="2">
        <v>4.9266537503459697E-2</v>
      </c>
      <c r="D204" s="2">
        <v>3.9303613822210502E-2</v>
      </c>
      <c r="E204" s="2">
        <v>3.9149746192893402E-2</v>
      </c>
      <c r="F204" s="2">
        <v>2.28369054161324E-2</v>
      </c>
      <c r="G204" s="2">
        <v>1.80884723300101E-2</v>
      </c>
      <c r="H204" s="2">
        <v>2.1930338923419699E-2</v>
      </c>
      <c r="I204" s="2">
        <v>1.22217121872848E-2</v>
      </c>
      <c r="J204" s="2">
        <v>-2.2447707046085799E-2</v>
      </c>
      <c r="K204" s="2">
        <v>1.1713540156567099E-2</v>
      </c>
      <c r="L204" s="2">
        <v>3.1867942912821703E-2</v>
      </c>
      <c r="M204" s="2">
        <v>2.1052046881075401E-2</v>
      </c>
      <c r="N204" s="2">
        <v>-5.82091176150582E-3</v>
      </c>
      <c r="O204" s="3">
        <v>5.9727457233980902E-2</v>
      </c>
      <c r="P204" s="3">
        <v>0.15958121827411201</v>
      </c>
    </row>
    <row r="205" spans="1:16" x14ac:dyDescent="0.3">
      <c r="A205" s="8" t="s">
        <v>199</v>
      </c>
      <c r="B205" s="8" t="s">
        <v>96</v>
      </c>
      <c r="C205" s="2">
        <v>7.6327433628318606E-2</v>
      </c>
      <c r="D205" s="2">
        <v>5.8067831449126403E-2</v>
      </c>
      <c r="E205" s="2">
        <v>4.4681884409907703E-2</v>
      </c>
      <c r="F205" s="2">
        <v>4.8039671470633802E-2</v>
      </c>
      <c r="G205" s="2">
        <v>1.9517965399970399E-2</v>
      </c>
      <c r="H205" s="2">
        <v>2.8861493836113101E-2</v>
      </c>
      <c r="I205" s="2">
        <v>1.36735269241613E-2</v>
      </c>
      <c r="J205" s="2">
        <v>-3.4904742038659398E-2</v>
      </c>
      <c r="K205" s="2">
        <v>1.0518731988472601E-2</v>
      </c>
      <c r="L205" s="2">
        <v>4.5201768144873797E-2</v>
      </c>
      <c r="M205" s="2">
        <v>4.9658935879945403E-2</v>
      </c>
      <c r="N205" s="2">
        <v>-3.34026514166883E-2</v>
      </c>
      <c r="O205" s="3">
        <v>7.1613832853025902E-2</v>
      </c>
      <c r="P205" s="3">
        <v>0.203982515784361</v>
      </c>
    </row>
    <row r="206" spans="1:16" x14ac:dyDescent="0.3">
      <c r="A206" s="8" t="s">
        <v>199</v>
      </c>
      <c r="B206" s="8" t="s">
        <v>97</v>
      </c>
      <c r="C206" s="2">
        <v>1.4306151645207399E-2</v>
      </c>
      <c r="D206" s="2">
        <v>0.10296191819464</v>
      </c>
      <c r="E206" s="2">
        <v>5.6265984654731503E-2</v>
      </c>
      <c r="F206" s="2">
        <v>0.110169491525424</v>
      </c>
      <c r="G206" s="2">
        <v>6.4340239912759001E-2</v>
      </c>
      <c r="H206" s="2">
        <v>6.14754098360656E-2</v>
      </c>
      <c r="I206" s="2">
        <v>7.1428571428571397E-2</v>
      </c>
      <c r="J206" s="2">
        <v>2.07207207207207E-2</v>
      </c>
      <c r="K206" s="2">
        <v>9.5322153574580806E-2</v>
      </c>
      <c r="L206" s="2">
        <v>9.9919419822723607E-2</v>
      </c>
      <c r="M206" s="2">
        <v>7.0329670329670302E-2</v>
      </c>
      <c r="N206" s="2">
        <v>7.5290896646132796E-2</v>
      </c>
      <c r="O206" s="3">
        <v>0.38658428949691098</v>
      </c>
      <c r="P206" s="3">
        <v>1.0089514066496199</v>
      </c>
    </row>
    <row r="207" spans="1:16" x14ac:dyDescent="0.3">
      <c r="A207" s="8" t="s">
        <v>199</v>
      </c>
      <c r="B207" s="8" t="s">
        <v>98</v>
      </c>
      <c r="C207" s="2">
        <v>4.3859649122807001E-2</v>
      </c>
      <c r="D207" s="2">
        <v>4.5168067226890797E-2</v>
      </c>
      <c r="E207" s="2">
        <v>3.4170854271356799E-2</v>
      </c>
      <c r="F207" s="2">
        <v>3.9844509232264298E-2</v>
      </c>
      <c r="G207" s="2">
        <v>8.31775700934579E-2</v>
      </c>
      <c r="H207" s="2">
        <v>7.9378774805867094E-2</v>
      </c>
      <c r="I207" s="2">
        <v>0.116706634692246</v>
      </c>
      <c r="J207" s="2">
        <v>1.50322118826056E-2</v>
      </c>
      <c r="K207" s="2">
        <v>0.174894217207334</v>
      </c>
      <c r="L207" s="2">
        <v>0.211884753901561</v>
      </c>
      <c r="M207" s="2">
        <v>0.158494304110946</v>
      </c>
      <c r="N207" s="2">
        <v>5.7716973065412597E-2</v>
      </c>
      <c r="O207" s="3">
        <v>0.74471086036671397</v>
      </c>
      <c r="P207" s="3">
        <v>1.4864321608040201</v>
      </c>
    </row>
    <row r="208" spans="1:16" x14ac:dyDescent="0.3">
      <c r="A208" s="8" t="s">
        <v>199</v>
      </c>
      <c r="B208" s="8" t="s">
        <v>99</v>
      </c>
      <c r="C208" s="2">
        <v>-1.14372855508959E-2</v>
      </c>
      <c r="D208" s="2">
        <v>3.8565368299267301E-4</v>
      </c>
      <c r="E208" s="2">
        <v>-1.8118735543562099E-2</v>
      </c>
      <c r="F208" s="2">
        <v>-5.8892815076560696E-3</v>
      </c>
      <c r="G208" s="2">
        <v>0</v>
      </c>
      <c r="H208" s="2">
        <v>0</v>
      </c>
      <c r="I208" s="2">
        <v>2.3696682464455E-3</v>
      </c>
      <c r="J208" s="2">
        <v>-9.6926713947990503E-2</v>
      </c>
      <c r="K208" s="2">
        <v>1.91972076788831E-2</v>
      </c>
      <c r="L208" s="2">
        <v>-4.9229452054794502E-2</v>
      </c>
      <c r="M208" s="2">
        <v>-6.6636650157586699E-2</v>
      </c>
      <c r="N208" s="2">
        <v>1.7848528702363701E-2</v>
      </c>
      <c r="O208" s="3">
        <v>-7.9406631762652696E-2</v>
      </c>
      <c r="P208" s="3">
        <v>-0.18658442559753299</v>
      </c>
    </row>
    <row r="209" spans="1:16" x14ac:dyDescent="0.3">
      <c r="A209" s="8" t="s">
        <v>199</v>
      </c>
      <c r="B209" s="8" t="s">
        <v>100</v>
      </c>
      <c r="C209" s="2">
        <v>-3.6816459122901997E-2</v>
      </c>
      <c r="D209" s="2">
        <v>-1.9111860595840399E-2</v>
      </c>
      <c r="E209" s="2">
        <v>-3.9541547277937003E-2</v>
      </c>
      <c r="F209" s="2">
        <v>-1.73031026252983E-2</v>
      </c>
      <c r="G209" s="2">
        <v>-2.4893746205221601E-2</v>
      </c>
      <c r="H209" s="2">
        <v>5.6039850560398504E-3</v>
      </c>
      <c r="I209" s="2">
        <v>-3.09597523219814E-3</v>
      </c>
      <c r="J209" s="2">
        <v>-0.12111801242236001</v>
      </c>
      <c r="K209" s="2">
        <v>2.9681978798586601E-2</v>
      </c>
      <c r="L209" s="2">
        <v>1.92175703500343E-2</v>
      </c>
      <c r="M209" s="2">
        <v>-6.73400673400673E-4</v>
      </c>
      <c r="N209" s="2">
        <v>-3.09973045822102E-2</v>
      </c>
      <c r="O209" s="3">
        <v>1.62544169611307E-2</v>
      </c>
      <c r="P209" s="3">
        <v>-0.17593123209169101</v>
      </c>
    </row>
    <row r="210" spans="1:16" x14ac:dyDescent="0.3">
      <c r="A210" s="8" t="s">
        <v>200</v>
      </c>
      <c r="B210" s="8" t="s">
        <v>89</v>
      </c>
      <c r="C210" s="2">
        <v>7.2194611561600799E-2</v>
      </c>
      <c r="D210" s="2">
        <v>7.7579897535984405E-2</v>
      </c>
      <c r="E210" s="2">
        <v>9.2370387140593202E-2</v>
      </c>
      <c r="F210" s="2">
        <v>1.5958549222797901E-2</v>
      </c>
      <c r="G210" s="2">
        <v>2.203182374541E-2</v>
      </c>
      <c r="H210" s="2">
        <v>6.3073852295409197E-2</v>
      </c>
      <c r="I210" s="2">
        <v>6.8907247465264707E-2</v>
      </c>
      <c r="J210" s="2">
        <v>1.2647110486562399E-2</v>
      </c>
      <c r="K210" s="2">
        <v>5.2558542931483099E-2</v>
      </c>
      <c r="L210" s="2">
        <v>4.5154911008569498E-2</v>
      </c>
      <c r="M210" s="2">
        <v>7.0009460737937595E-2</v>
      </c>
      <c r="N210" s="2">
        <v>0.12864721485411101</v>
      </c>
      <c r="O210" s="3">
        <v>0.32853425845620099</v>
      </c>
      <c r="P210" s="3">
        <v>0.73398234095540005</v>
      </c>
    </row>
    <row r="211" spans="1:16" x14ac:dyDescent="0.3">
      <c r="A211" s="8" t="s">
        <v>200</v>
      </c>
      <c r="B211" s="8" t="s">
        <v>90</v>
      </c>
      <c r="C211" s="2">
        <v>2.4963924963925001E-2</v>
      </c>
      <c r="D211" s="2">
        <v>2.3229621286780199E-2</v>
      </c>
      <c r="E211" s="2">
        <v>3.8937809576224502E-2</v>
      </c>
      <c r="F211" s="2">
        <v>3.4962256654747698E-2</v>
      </c>
      <c r="G211" s="2">
        <v>2.53358925143954E-2</v>
      </c>
      <c r="H211" s="2">
        <v>5.2165231498814399E-2</v>
      </c>
      <c r="I211" s="2">
        <v>7.6859210058118799E-2</v>
      </c>
      <c r="J211" s="2">
        <v>2.57737636303558E-2</v>
      </c>
      <c r="K211" s="2">
        <v>6.83990121335767E-2</v>
      </c>
      <c r="L211" s="2">
        <v>0.112763819095477</v>
      </c>
      <c r="M211" s="2">
        <v>0.13791546242774599</v>
      </c>
      <c r="N211" s="2">
        <v>0.11119930153186799</v>
      </c>
      <c r="O211" s="3">
        <v>0.50327499194674097</v>
      </c>
      <c r="P211" s="3">
        <v>0.92625206384149705</v>
      </c>
    </row>
    <row r="212" spans="1:16" x14ac:dyDescent="0.3">
      <c r="A212" s="8" t="s">
        <v>200</v>
      </c>
      <c r="B212" s="8" t="s">
        <v>91</v>
      </c>
      <c r="C212" s="2">
        <v>7.9545454545454503E-2</v>
      </c>
      <c r="D212" s="2">
        <v>0.12631578947368399</v>
      </c>
      <c r="E212" s="2">
        <v>0.161993769470405</v>
      </c>
      <c r="F212" s="2">
        <v>0.109919571045576</v>
      </c>
      <c r="G212" s="2">
        <v>5.5555555555555601E-2</v>
      </c>
      <c r="H212" s="2">
        <v>6.8649885583524001E-2</v>
      </c>
      <c r="I212" s="2">
        <v>4.92505353319058E-2</v>
      </c>
      <c r="J212" s="2">
        <v>8.7755102040816296E-2</v>
      </c>
      <c r="K212" s="2">
        <v>6.7542213883677302E-2</v>
      </c>
      <c r="L212" s="2">
        <v>0.110720562390158</v>
      </c>
      <c r="M212" s="2">
        <v>0.147151898734177</v>
      </c>
      <c r="N212" s="2">
        <v>0.139310344827586</v>
      </c>
      <c r="O212" s="3">
        <v>0.54971857410881797</v>
      </c>
      <c r="P212" s="3">
        <v>1.57320872274143</v>
      </c>
    </row>
    <row r="213" spans="1:16" x14ac:dyDescent="0.3">
      <c r="A213" s="8" t="s">
        <v>200</v>
      </c>
      <c r="B213" s="8" t="s">
        <v>92</v>
      </c>
      <c r="C213" s="2">
        <v>2.0855057351407701E-2</v>
      </c>
      <c r="D213" s="2">
        <v>6.43513789581205E-2</v>
      </c>
      <c r="E213" s="2">
        <v>0.10076775431861799</v>
      </c>
      <c r="F213" s="2">
        <v>6.8003487358326106E-2</v>
      </c>
      <c r="G213" s="2">
        <v>0.10040816326530599</v>
      </c>
      <c r="H213" s="2">
        <v>0.166913946587537</v>
      </c>
      <c r="I213" s="2">
        <v>0.150031786395423</v>
      </c>
      <c r="J213" s="2">
        <v>7.2968490878938599E-2</v>
      </c>
      <c r="K213" s="2">
        <v>0.13961875321999001</v>
      </c>
      <c r="L213" s="2">
        <v>0.22287522603978299</v>
      </c>
      <c r="M213" s="2">
        <v>0.15083179297596999</v>
      </c>
      <c r="N213" s="2">
        <v>0.34050754898811397</v>
      </c>
      <c r="O213" s="3">
        <v>1.1499227202472999</v>
      </c>
      <c r="P213" s="3">
        <v>3.0047984644913601</v>
      </c>
    </row>
    <row r="214" spans="1:16" x14ac:dyDescent="0.3">
      <c r="A214" s="8" t="s">
        <v>200</v>
      </c>
      <c r="B214" s="8" t="s">
        <v>93</v>
      </c>
      <c r="C214" s="2">
        <v>2.8645833333333301E-2</v>
      </c>
      <c r="D214" s="2">
        <v>7.8481012658227794E-2</v>
      </c>
      <c r="E214" s="2">
        <v>9.6244131455399104E-2</v>
      </c>
      <c r="F214" s="2">
        <v>3.2119914346895102E-2</v>
      </c>
      <c r="G214" s="2">
        <v>1.45228215767635E-2</v>
      </c>
      <c r="H214" s="2">
        <v>4.2944785276073601E-2</v>
      </c>
      <c r="I214" s="2">
        <v>5.29411764705882E-2</v>
      </c>
      <c r="J214" s="2">
        <v>2.04841713221601E-2</v>
      </c>
      <c r="K214" s="2">
        <v>5.47445255474453E-2</v>
      </c>
      <c r="L214" s="2">
        <v>9.6885813148788899E-2</v>
      </c>
      <c r="M214" s="2">
        <v>3.7854889589905398E-2</v>
      </c>
      <c r="N214" s="2">
        <v>0.13677811550152</v>
      </c>
      <c r="O214" s="3">
        <v>0.36496350364963498</v>
      </c>
      <c r="P214" s="3">
        <v>0.755868544600939</v>
      </c>
    </row>
    <row r="215" spans="1:16" x14ac:dyDescent="0.3">
      <c r="A215" s="8" t="s">
        <v>200</v>
      </c>
      <c r="B215" s="8" t="s">
        <v>94</v>
      </c>
      <c r="C215" s="2">
        <v>-3.0150753768844199E-2</v>
      </c>
      <c r="D215" s="2">
        <v>8.2901554404145095E-2</v>
      </c>
      <c r="E215" s="2">
        <v>4.3062200956937802E-2</v>
      </c>
      <c r="F215" s="2">
        <v>6.8807339449541302E-2</v>
      </c>
      <c r="G215" s="2">
        <v>3.0042918454935601E-2</v>
      </c>
      <c r="H215" s="2">
        <v>7.9166666666666705E-2</v>
      </c>
      <c r="I215" s="2">
        <v>8.1081081081081099E-2</v>
      </c>
      <c r="J215" s="2">
        <v>7.8571428571428598E-2</v>
      </c>
      <c r="K215" s="2">
        <v>0.12251655629139099</v>
      </c>
      <c r="L215" s="2">
        <v>-2.9498525073746299E-3</v>
      </c>
      <c r="M215" s="2">
        <v>0.14201183431952699</v>
      </c>
      <c r="N215" s="2">
        <v>0.113989637305699</v>
      </c>
      <c r="O215" s="3">
        <v>0.42384105960264901</v>
      </c>
      <c r="P215" s="3">
        <v>1.05741626794258</v>
      </c>
    </row>
    <row r="216" spans="1:16" x14ac:dyDescent="0.3">
      <c r="A216" s="8" t="s">
        <v>200</v>
      </c>
      <c r="B216" s="8" t="s">
        <v>95</v>
      </c>
      <c r="C216" s="2">
        <v>9.3654004645238598E-3</v>
      </c>
      <c r="D216" s="2">
        <v>7.0516627078384799E-3</v>
      </c>
      <c r="E216" s="2">
        <v>1.9680106139898301E-2</v>
      </c>
      <c r="F216" s="2">
        <v>-7.30085297094116E-3</v>
      </c>
      <c r="G216" s="2">
        <v>-5.6797495084832204E-3</v>
      </c>
      <c r="H216" s="2">
        <v>1.0618820944708901E-2</v>
      </c>
      <c r="I216" s="2">
        <v>2.0507246376811599E-2</v>
      </c>
      <c r="J216" s="2">
        <v>-5.87942909891358E-2</v>
      </c>
      <c r="K216" s="2">
        <v>5.28102602791399E-3</v>
      </c>
      <c r="L216" s="2">
        <v>1.7485928705440901E-2</v>
      </c>
      <c r="M216" s="2">
        <v>7.89201947189851E-3</v>
      </c>
      <c r="N216" s="2">
        <v>6.3154043175997099E-2</v>
      </c>
      <c r="O216" s="3">
        <v>9.60392304790645E-2</v>
      </c>
      <c r="P216" s="3">
        <v>7.0833640451094596E-2</v>
      </c>
    </row>
    <row r="217" spans="1:16" x14ac:dyDescent="0.3">
      <c r="A217" s="8" t="s">
        <v>200</v>
      </c>
      <c r="B217" s="8" t="s">
        <v>96</v>
      </c>
      <c r="C217" s="2">
        <v>7.2576464489372702E-2</v>
      </c>
      <c r="D217" s="2">
        <v>4.8815853069115497E-2</v>
      </c>
      <c r="E217" s="2">
        <v>5.3456221198156698E-2</v>
      </c>
      <c r="F217" s="2">
        <v>2.6684164479440099E-2</v>
      </c>
      <c r="G217" s="2">
        <v>3.4938219002982503E-2</v>
      </c>
      <c r="H217" s="2">
        <v>-1.2350761630300501E-3</v>
      </c>
      <c r="I217" s="2">
        <v>1.0717230008244E-2</v>
      </c>
      <c r="J217" s="2">
        <v>-3.5073409461663901E-2</v>
      </c>
      <c r="K217" s="2">
        <v>6.7624683009298399E-3</v>
      </c>
      <c r="L217" s="2">
        <v>0</v>
      </c>
      <c r="M217" s="2">
        <v>3.1486146095717898E-2</v>
      </c>
      <c r="N217" s="2">
        <v>9.3610093610093596E-3</v>
      </c>
      <c r="O217" s="3">
        <v>4.81825866441251E-2</v>
      </c>
      <c r="P217" s="3">
        <v>0.14285714285714299</v>
      </c>
    </row>
    <row r="218" spans="1:16" x14ac:dyDescent="0.3">
      <c r="A218" s="8" t="s">
        <v>200</v>
      </c>
      <c r="B218" s="8" t="s">
        <v>97</v>
      </c>
      <c r="C218" s="2">
        <v>0.13214285714285701</v>
      </c>
      <c r="D218" s="2">
        <v>0.15141955835962101</v>
      </c>
      <c r="E218" s="2">
        <v>7.3972602739726001E-2</v>
      </c>
      <c r="F218" s="2">
        <v>1.53061224489796E-2</v>
      </c>
      <c r="G218" s="2">
        <v>4.7738693467336703E-2</v>
      </c>
      <c r="H218" s="2">
        <v>7.4340527577937604E-2</v>
      </c>
      <c r="I218" s="2">
        <v>5.1339285714285698E-2</v>
      </c>
      <c r="J218" s="2">
        <v>6.3694267515923596E-3</v>
      </c>
      <c r="K218" s="2">
        <v>1.68776371308017E-2</v>
      </c>
      <c r="L218" s="2">
        <v>7.4688796680497896E-2</v>
      </c>
      <c r="M218" s="2">
        <v>8.8803088803088806E-2</v>
      </c>
      <c r="N218" s="2">
        <v>0.12765957446808501</v>
      </c>
      <c r="O218" s="3">
        <v>0.341772151898734</v>
      </c>
      <c r="P218" s="3">
        <v>0.74246575342465704</v>
      </c>
    </row>
    <row r="219" spans="1:16" x14ac:dyDescent="0.3">
      <c r="A219" s="8" t="s">
        <v>200</v>
      </c>
      <c r="B219" s="8" t="s">
        <v>98</v>
      </c>
      <c r="C219" s="2">
        <v>5.4602184087363503E-2</v>
      </c>
      <c r="D219" s="2">
        <v>7.8402366863905296E-2</v>
      </c>
      <c r="E219" s="2">
        <v>5.8984910836762702E-2</v>
      </c>
      <c r="F219" s="2">
        <v>9.3264248704663197E-2</v>
      </c>
      <c r="G219" s="2">
        <v>9.3601895734597207E-2</v>
      </c>
      <c r="H219" s="2">
        <v>0.143011917659805</v>
      </c>
      <c r="I219" s="2">
        <v>0.17061611374407601</v>
      </c>
      <c r="J219" s="2">
        <v>0.16194331983805699</v>
      </c>
      <c r="K219" s="2">
        <v>0.13728222996515699</v>
      </c>
      <c r="L219" s="2">
        <v>0.19669117647058801</v>
      </c>
      <c r="M219" s="2">
        <v>0.16999487967229901</v>
      </c>
      <c r="N219" s="2">
        <v>0.158862144420131</v>
      </c>
      <c r="O219" s="3">
        <v>0.84529616724738699</v>
      </c>
      <c r="P219" s="3">
        <v>2.6323731138545998</v>
      </c>
    </row>
    <row r="220" spans="1:16" x14ac:dyDescent="0.3">
      <c r="A220" s="8" t="s">
        <v>200</v>
      </c>
      <c r="B220" s="8" t="s">
        <v>99</v>
      </c>
      <c r="C220" s="2">
        <v>-2.4143739472206601E-2</v>
      </c>
      <c r="D220" s="2">
        <v>-1.20828538550058E-2</v>
      </c>
      <c r="E220" s="2">
        <v>1.45602795573675E-2</v>
      </c>
      <c r="F220" s="2">
        <v>-3.3295063145809399E-2</v>
      </c>
      <c r="G220" s="2">
        <v>-2.85035629453682E-2</v>
      </c>
      <c r="H220" s="2">
        <v>-2.26161369193154E-2</v>
      </c>
      <c r="I220" s="2">
        <v>1.2507817385866201E-3</v>
      </c>
      <c r="J220" s="2">
        <v>-9.7439100562148703E-2</v>
      </c>
      <c r="K220" s="2">
        <v>-5.5363321799308E-3</v>
      </c>
      <c r="L220" s="2">
        <v>-7.4460681976339593E-2</v>
      </c>
      <c r="M220" s="2">
        <v>-8.2706766917293201E-2</v>
      </c>
      <c r="N220" s="2">
        <v>-1.63934426229508E-3</v>
      </c>
      <c r="O220" s="3">
        <v>-0.15709342560553599</v>
      </c>
      <c r="P220" s="3">
        <v>-0.29062317996505499</v>
      </c>
    </row>
    <row r="221" spans="1:16" x14ac:dyDescent="0.3">
      <c r="A221" s="8" t="s">
        <v>200</v>
      </c>
      <c r="B221" s="8" t="s">
        <v>100</v>
      </c>
      <c r="C221" s="2">
        <v>-8.1447963800905E-3</v>
      </c>
      <c r="D221" s="2">
        <v>-2.7372262773722601E-2</v>
      </c>
      <c r="E221" s="2">
        <v>6.5666041275797404E-3</v>
      </c>
      <c r="F221" s="2">
        <v>1.86393289841566E-3</v>
      </c>
      <c r="G221" s="2">
        <v>-1.02325581395349E-2</v>
      </c>
      <c r="H221" s="2">
        <v>2.8195488721804499E-2</v>
      </c>
      <c r="I221" s="2">
        <v>5.7586837294332699E-2</v>
      </c>
      <c r="J221" s="2">
        <v>-2.2471910112359501E-2</v>
      </c>
      <c r="K221" s="2">
        <v>7.1618037135278506E-2</v>
      </c>
      <c r="L221" s="2">
        <v>-4.7029702970297002E-2</v>
      </c>
      <c r="M221" s="2">
        <v>-1.55844155844156E-2</v>
      </c>
      <c r="N221" s="2">
        <v>7.1240105540897103E-2</v>
      </c>
      <c r="O221" s="3">
        <v>7.69230769230769E-2</v>
      </c>
      <c r="P221" s="3">
        <v>0.14258911819887399</v>
      </c>
    </row>
    <row r="222" spans="1:16" x14ac:dyDescent="0.3">
      <c r="A222" s="8" t="s">
        <v>201</v>
      </c>
      <c r="B222" s="8" t="s">
        <v>89</v>
      </c>
      <c r="C222" s="2">
        <v>3.8275406951165901E-2</v>
      </c>
      <c r="D222" s="2">
        <v>7.4576271186440696E-2</v>
      </c>
      <c r="E222" s="2">
        <v>6.8217665615142004E-2</v>
      </c>
      <c r="F222" s="2">
        <v>0.11812476928755999</v>
      </c>
      <c r="G222" s="2">
        <v>0.120831957741829</v>
      </c>
      <c r="H222" s="2">
        <v>4.59499263622975E-2</v>
      </c>
      <c r="I222" s="2">
        <v>3.6609405801182798E-2</v>
      </c>
      <c r="J222" s="2">
        <v>9.7799511002445005E-3</v>
      </c>
      <c r="K222" s="2">
        <v>8.50147968792037E-2</v>
      </c>
      <c r="L222" s="2">
        <v>9.9925613687081596E-2</v>
      </c>
      <c r="M222" s="2">
        <v>8.4310189359783599E-2</v>
      </c>
      <c r="N222" s="2">
        <v>-4.1164241164241201E-2</v>
      </c>
      <c r="O222" s="3">
        <v>0.24078557976863099</v>
      </c>
      <c r="P222" s="3">
        <v>0.81861198738170304</v>
      </c>
    </row>
    <row r="223" spans="1:16" x14ac:dyDescent="0.3">
      <c r="A223" s="8" t="s">
        <v>201</v>
      </c>
      <c r="B223" s="8" t="s">
        <v>90</v>
      </c>
      <c r="C223" s="2">
        <v>-1.03223088266273E-2</v>
      </c>
      <c r="D223" s="2">
        <v>8.7271179225202195E-3</v>
      </c>
      <c r="E223" s="2">
        <v>4.1569951466554102E-2</v>
      </c>
      <c r="F223" s="2">
        <v>4.29497568881686E-2</v>
      </c>
      <c r="G223" s="2">
        <v>6.2937062937062901E-2</v>
      </c>
      <c r="H223" s="2">
        <v>6.5606725146198794E-2</v>
      </c>
      <c r="I223" s="2">
        <v>8.3004630423598E-2</v>
      </c>
      <c r="J223" s="2">
        <v>1.21931908155186E-2</v>
      </c>
      <c r="K223" s="2">
        <v>0.109668335419274</v>
      </c>
      <c r="L223" s="2">
        <v>0.16283659946426099</v>
      </c>
      <c r="M223" s="2">
        <v>0.123181377303589</v>
      </c>
      <c r="N223" s="2">
        <v>-4.2530224525043202E-2</v>
      </c>
      <c r="O223" s="3">
        <v>0.38767209011264098</v>
      </c>
      <c r="P223" s="3">
        <v>0.87170289090525399</v>
      </c>
    </row>
    <row r="224" spans="1:16" x14ac:dyDescent="0.3">
      <c r="A224" s="8" t="s">
        <v>201</v>
      </c>
      <c r="B224" s="8" t="s">
        <v>91</v>
      </c>
      <c r="C224" s="2">
        <v>6.21468926553672E-2</v>
      </c>
      <c r="D224" s="2">
        <v>2.1276595744680899E-2</v>
      </c>
      <c r="E224" s="2">
        <v>4.6875E-2</v>
      </c>
      <c r="F224" s="2">
        <v>0.164179104477612</v>
      </c>
      <c r="G224" s="2">
        <v>0.23931623931623899</v>
      </c>
      <c r="H224" s="2">
        <v>7.9310344827586199E-2</v>
      </c>
      <c r="I224" s="2">
        <v>7.0287539936102206E-2</v>
      </c>
      <c r="J224" s="2">
        <v>1.1940298507462701E-2</v>
      </c>
      <c r="K224" s="2">
        <v>4.71976401179941E-2</v>
      </c>
      <c r="L224" s="2">
        <v>0.16056338028169001</v>
      </c>
      <c r="M224" s="2">
        <v>0.101941747572816</v>
      </c>
      <c r="N224" s="2">
        <v>-3.7444933920704797E-2</v>
      </c>
      <c r="O224" s="3">
        <v>0.289085545722714</v>
      </c>
      <c r="P224" s="3">
        <v>1.2760416666666701</v>
      </c>
    </row>
    <row r="225" spans="1:16" x14ac:dyDescent="0.3">
      <c r="A225" s="8" t="s">
        <v>201</v>
      </c>
      <c r="B225" s="8" t="s">
        <v>92</v>
      </c>
      <c r="C225" s="2">
        <v>3.3742331288343599E-2</v>
      </c>
      <c r="D225" s="2">
        <v>3.7091988130563802E-2</v>
      </c>
      <c r="E225" s="2">
        <v>5.2932761087267501E-2</v>
      </c>
      <c r="F225" s="2">
        <v>0.108695652173913</v>
      </c>
      <c r="G225" s="2">
        <v>0.18014705882352899</v>
      </c>
      <c r="H225" s="2">
        <v>0.201453790238837</v>
      </c>
      <c r="I225" s="2">
        <v>0.235955056179775</v>
      </c>
      <c r="J225" s="2">
        <v>0.15524475524475501</v>
      </c>
      <c r="K225" s="2">
        <v>0.24273607748184001</v>
      </c>
      <c r="L225" s="2">
        <v>0.19727228446176301</v>
      </c>
      <c r="M225" s="2">
        <v>0.18999186330349899</v>
      </c>
      <c r="N225" s="2">
        <v>-0.165811965811966</v>
      </c>
      <c r="O225" s="3">
        <v>0.47699757869249398</v>
      </c>
      <c r="P225" s="3">
        <v>2.4907010014306201</v>
      </c>
    </row>
    <row r="226" spans="1:16" x14ac:dyDescent="0.3">
      <c r="A226" s="8" t="s">
        <v>201</v>
      </c>
      <c r="B226" s="8" t="s">
        <v>93</v>
      </c>
      <c r="C226" s="2">
        <v>6.2678062678062696E-2</v>
      </c>
      <c r="D226" s="2">
        <v>6.7024128686327095E-2</v>
      </c>
      <c r="E226" s="2">
        <v>9.5477386934673406E-2</v>
      </c>
      <c r="F226" s="2">
        <v>7.5688073394495403E-2</v>
      </c>
      <c r="G226" s="2">
        <v>0.14285714285714299</v>
      </c>
      <c r="H226" s="2">
        <v>5.9701492537313397E-2</v>
      </c>
      <c r="I226" s="2">
        <v>4.5774647887323897E-2</v>
      </c>
      <c r="J226" s="2">
        <v>6.3973063973064001E-2</v>
      </c>
      <c r="K226" s="2">
        <v>5.2215189873417701E-2</v>
      </c>
      <c r="L226" s="2">
        <v>5.2631578947368397E-2</v>
      </c>
      <c r="M226" s="2">
        <v>7.4285714285714302E-2</v>
      </c>
      <c r="N226" s="2">
        <v>-6.6489361702127703E-3</v>
      </c>
      <c r="O226" s="3">
        <v>0.181962025316456</v>
      </c>
      <c r="P226" s="3">
        <v>0.87688442211055295</v>
      </c>
    </row>
    <row r="227" spans="1:16" x14ac:dyDescent="0.3">
      <c r="A227" s="8" t="s">
        <v>201</v>
      </c>
      <c r="B227" s="8" t="s">
        <v>94</v>
      </c>
      <c r="C227" s="2">
        <v>7.2164948453608199E-2</v>
      </c>
      <c r="D227" s="2">
        <v>1.44230769230769E-2</v>
      </c>
      <c r="E227" s="2">
        <v>1.4218009478673001E-2</v>
      </c>
      <c r="F227" s="2">
        <v>1.4018691588785E-2</v>
      </c>
      <c r="G227" s="2">
        <v>4.6082949308755797E-2</v>
      </c>
      <c r="H227" s="2">
        <v>6.6079295154184994E-2</v>
      </c>
      <c r="I227" s="2">
        <v>0.107438016528926</v>
      </c>
      <c r="J227" s="2">
        <v>8.2089552238805999E-2</v>
      </c>
      <c r="K227" s="2">
        <v>7.9310344827586199E-2</v>
      </c>
      <c r="L227" s="2">
        <v>0.13099041533546299</v>
      </c>
      <c r="M227" s="2">
        <v>9.03954802259887E-2</v>
      </c>
      <c r="N227" s="2">
        <v>7.7720207253886E-3</v>
      </c>
      <c r="O227" s="3">
        <v>0.34137931034482799</v>
      </c>
      <c r="P227" s="3">
        <v>0.84360189573459698</v>
      </c>
    </row>
    <row r="228" spans="1:16" x14ac:dyDescent="0.3">
      <c r="A228" s="8" t="s">
        <v>201</v>
      </c>
      <c r="B228" s="8" t="s">
        <v>95</v>
      </c>
      <c r="C228" s="2">
        <v>1.08598097289535E-2</v>
      </c>
      <c r="D228" s="2">
        <v>2.7612536624345201E-2</v>
      </c>
      <c r="E228" s="2">
        <v>3.62882322446864E-2</v>
      </c>
      <c r="F228" s="2">
        <v>3.81857595464399E-2</v>
      </c>
      <c r="G228" s="2">
        <v>4.4972695149373597E-2</v>
      </c>
      <c r="H228" s="2">
        <v>2.8588994774054698E-2</v>
      </c>
      <c r="I228" s="2">
        <v>1.82307232516438E-2</v>
      </c>
      <c r="J228" s="2">
        <v>-3.7496331083064299E-2</v>
      </c>
      <c r="K228" s="2">
        <v>2.3633452771212898E-2</v>
      </c>
      <c r="L228" s="2">
        <v>3.9770611454531903E-2</v>
      </c>
      <c r="M228" s="2">
        <v>3.0155432991906001E-2</v>
      </c>
      <c r="N228" s="2">
        <v>-2.1207064386038098E-2</v>
      </c>
      <c r="O228" s="3">
        <v>7.3187466646336796E-2</v>
      </c>
      <c r="P228" s="3">
        <v>0.21626058406773799</v>
      </c>
    </row>
    <row r="229" spans="1:16" x14ac:dyDescent="0.3">
      <c r="A229" s="8" t="s">
        <v>201</v>
      </c>
      <c r="B229" s="8" t="s">
        <v>96</v>
      </c>
      <c r="C229" s="2">
        <v>7.1380471380471405E-2</v>
      </c>
      <c r="D229" s="2">
        <v>7.6681332495285998E-2</v>
      </c>
      <c r="E229" s="2">
        <v>3.3858727378867498E-2</v>
      </c>
      <c r="F229" s="2">
        <v>3.2749858836815401E-2</v>
      </c>
      <c r="G229" s="2">
        <v>5.1940951339529799E-2</v>
      </c>
      <c r="H229" s="2">
        <v>1.4033264033263999E-2</v>
      </c>
      <c r="I229" s="2">
        <v>3.17785750896976E-2</v>
      </c>
      <c r="J229" s="2">
        <v>-4.6199701937406898E-2</v>
      </c>
      <c r="K229" s="2">
        <v>3.6979166666666702E-2</v>
      </c>
      <c r="L229" s="2">
        <v>6.17780010045203E-2</v>
      </c>
      <c r="M229" s="2">
        <v>4.77767265846736E-2</v>
      </c>
      <c r="N229" s="2">
        <v>-5.4627539503386002E-2</v>
      </c>
      <c r="O229" s="3">
        <v>9.0624999999999997E-2</v>
      </c>
      <c r="P229" s="3">
        <v>0.222416812609457</v>
      </c>
    </row>
    <row r="230" spans="1:16" x14ac:dyDescent="0.3">
      <c r="A230" s="8" t="s">
        <v>201</v>
      </c>
      <c r="B230" s="8" t="s">
        <v>97</v>
      </c>
      <c r="C230" s="2">
        <v>3.5294117647058802E-2</v>
      </c>
      <c r="D230" s="2">
        <v>4.5454545454545497E-2</v>
      </c>
      <c r="E230" s="2">
        <v>0.115942028985507</v>
      </c>
      <c r="F230" s="2">
        <v>0.100649350649351</v>
      </c>
      <c r="G230" s="2">
        <v>0.13569321533923301</v>
      </c>
      <c r="H230" s="2">
        <v>5.4545454545454501E-2</v>
      </c>
      <c r="I230" s="2">
        <v>-9.8522167487684695E-3</v>
      </c>
      <c r="J230" s="2">
        <v>3.7313432835820899E-2</v>
      </c>
      <c r="K230" s="2">
        <v>8.1534772182254203E-2</v>
      </c>
      <c r="L230" s="2">
        <v>0.117516629711752</v>
      </c>
      <c r="M230" s="2">
        <v>9.7222222222222196E-2</v>
      </c>
      <c r="N230" s="2">
        <v>4.1591320072332703E-2</v>
      </c>
      <c r="O230" s="3">
        <v>0.38129496402877699</v>
      </c>
      <c r="P230" s="3">
        <v>1.0869565217391299</v>
      </c>
    </row>
    <row r="231" spans="1:16" x14ac:dyDescent="0.3">
      <c r="A231" s="8" t="s">
        <v>201</v>
      </c>
      <c r="B231" s="8" t="s">
        <v>98</v>
      </c>
      <c r="C231" s="2">
        <v>9.3109869646182501E-3</v>
      </c>
      <c r="D231" s="2">
        <v>9.9630996309963096E-2</v>
      </c>
      <c r="E231" s="2">
        <v>8.7248322147651006E-2</v>
      </c>
      <c r="F231" s="2">
        <v>8.1790123456790098E-2</v>
      </c>
      <c r="G231" s="2">
        <v>9.8430813124108396E-2</v>
      </c>
      <c r="H231" s="2">
        <v>0.162337662337662</v>
      </c>
      <c r="I231" s="2">
        <v>0.22234636871508401</v>
      </c>
      <c r="J231" s="2">
        <v>0.10968921389396701</v>
      </c>
      <c r="K231" s="2">
        <v>0.27182866556836899</v>
      </c>
      <c r="L231" s="2">
        <v>0.17746113989637299</v>
      </c>
      <c r="M231" s="2">
        <v>0.16941694169416899</v>
      </c>
      <c r="N231" s="2">
        <v>-3.2925682031984902E-3</v>
      </c>
      <c r="O231" s="3">
        <v>0.74546952224052698</v>
      </c>
      <c r="P231" s="3">
        <v>2.55536912751678</v>
      </c>
    </row>
    <row r="232" spans="1:16" x14ac:dyDescent="0.3">
      <c r="A232" s="8" t="s">
        <v>201</v>
      </c>
      <c r="B232" s="8" t="s">
        <v>99</v>
      </c>
      <c r="C232" s="2">
        <v>-9.5108695652173902E-3</v>
      </c>
      <c r="D232" s="2">
        <v>-1.57750342935528E-2</v>
      </c>
      <c r="E232" s="2">
        <v>-3.3449477351916397E-2</v>
      </c>
      <c r="F232" s="2">
        <v>-5.7678442682047599E-3</v>
      </c>
      <c r="G232" s="2">
        <v>8.7019579405366206E-3</v>
      </c>
      <c r="H232" s="2">
        <v>-1.078360891445E-2</v>
      </c>
      <c r="I232" s="2">
        <v>-1.8168604651162799E-2</v>
      </c>
      <c r="J232" s="2">
        <v>-9.9925980754996299E-2</v>
      </c>
      <c r="K232" s="2">
        <v>1.3980263157894701E-2</v>
      </c>
      <c r="L232" s="2">
        <v>-7.3803730738037296E-2</v>
      </c>
      <c r="M232" s="2">
        <v>-6.5674255691768796E-2</v>
      </c>
      <c r="N232" s="2">
        <v>-4.6860356138706698E-2</v>
      </c>
      <c r="O232" s="3">
        <v>-0.16365131578947401</v>
      </c>
      <c r="P232" s="3">
        <v>-0.291289198606272</v>
      </c>
    </row>
    <row r="233" spans="1:16" x14ac:dyDescent="0.3">
      <c r="A233" s="8" t="s">
        <v>201</v>
      </c>
      <c r="B233" s="8" t="s">
        <v>100</v>
      </c>
      <c r="C233" s="2">
        <v>-6.6929133858267695E-2</v>
      </c>
      <c r="D233" s="2">
        <v>-2.8129395218002801E-2</v>
      </c>
      <c r="E233" s="2">
        <v>3.7626628075253299E-2</v>
      </c>
      <c r="F233" s="2">
        <v>-2.78940027894003E-2</v>
      </c>
      <c r="G233" s="2">
        <v>2.58249641319943E-2</v>
      </c>
      <c r="H233" s="2">
        <v>1.3986013986014E-2</v>
      </c>
      <c r="I233" s="2">
        <v>4.4137931034482797E-2</v>
      </c>
      <c r="J233" s="2">
        <v>-2.6420079260237799E-2</v>
      </c>
      <c r="K233" s="2">
        <v>0.153324287652646</v>
      </c>
      <c r="L233" s="2">
        <v>9.4117647058823504E-3</v>
      </c>
      <c r="M233" s="2">
        <v>2.2144522144522099E-2</v>
      </c>
      <c r="N233" s="2">
        <v>-5.9293044469783403E-2</v>
      </c>
      <c r="O233" s="3">
        <v>0.119402985074627</v>
      </c>
      <c r="P233" s="3">
        <v>0.19392185238784401</v>
      </c>
    </row>
    <row r="234" spans="1:16" x14ac:dyDescent="0.3">
      <c r="A234" s="8" t="s">
        <v>202</v>
      </c>
      <c r="B234" s="8" t="s">
        <v>89</v>
      </c>
      <c r="C234" s="2">
        <v>5.9469696969696999E-2</v>
      </c>
      <c r="D234" s="2">
        <v>5.9349302824454803E-2</v>
      </c>
      <c r="E234" s="2">
        <v>-3.3749578130273399E-3</v>
      </c>
      <c r="F234" s="2">
        <v>6.6034541144598696E-2</v>
      </c>
      <c r="G234" s="2">
        <v>6.7662007623888201E-2</v>
      </c>
      <c r="H234" s="2">
        <v>3.6298720618863398E-2</v>
      </c>
      <c r="I234" s="2">
        <v>3.9046798736721199E-2</v>
      </c>
      <c r="J234" s="2">
        <v>7.0461453440176805E-2</v>
      </c>
      <c r="K234" s="2">
        <v>5.0593701600413002E-2</v>
      </c>
      <c r="L234" s="2">
        <v>7.5675675675675694E-2</v>
      </c>
      <c r="M234" s="2">
        <v>8.6797624486066705E-2</v>
      </c>
      <c r="N234" s="2">
        <v>0.11685582177385501</v>
      </c>
      <c r="O234" s="3">
        <v>0.37170882808466699</v>
      </c>
      <c r="P234" s="3">
        <v>0.79345258184272704</v>
      </c>
    </row>
    <row r="235" spans="1:16" x14ac:dyDescent="0.3">
      <c r="A235" s="8" t="s">
        <v>202</v>
      </c>
      <c r="B235" s="8" t="s">
        <v>90</v>
      </c>
      <c r="C235" s="2">
        <v>-4.0661425860666796E-3</v>
      </c>
      <c r="D235" s="2">
        <v>4.08274360370169E-3</v>
      </c>
      <c r="E235" s="2">
        <v>4.2287882895093498E-2</v>
      </c>
      <c r="F235" s="2">
        <v>3.8231469440832201E-2</v>
      </c>
      <c r="G235" s="2">
        <v>4.73446893787575E-2</v>
      </c>
      <c r="H235" s="2">
        <v>5.62066491270031E-2</v>
      </c>
      <c r="I235" s="2">
        <v>7.8577898550724598E-2</v>
      </c>
      <c r="J235" s="2">
        <v>4.3669955910140702E-2</v>
      </c>
      <c r="K235" s="2">
        <v>0.10963588815127701</v>
      </c>
      <c r="L235" s="2">
        <v>0.137599709934735</v>
      </c>
      <c r="M235" s="2">
        <v>0.13768924302788799</v>
      </c>
      <c r="N235" s="2">
        <v>0.11794368959238</v>
      </c>
      <c r="O235" s="3">
        <v>0.60551196942265095</v>
      </c>
      <c r="P235" s="3">
        <v>1.16345893195988</v>
      </c>
    </row>
    <row r="236" spans="1:16" x14ac:dyDescent="0.3">
      <c r="A236" s="8" t="s">
        <v>202</v>
      </c>
      <c r="B236" s="8" t="s">
        <v>91</v>
      </c>
      <c r="C236" s="2">
        <v>7.6335877862595394E-2</v>
      </c>
      <c r="D236" s="2">
        <v>8.5106382978723402E-2</v>
      </c>
      <c r="E236" s="2">
        <v>8.4967320261437898E-2</v>
      </c>
      <c r="F236" s="2">
        <v>4.81927710843374E-2</v>
      </c>
      <c r="G236" s="2">
        <v>2.8735632183908E-2</v>
      </c>
      <c r="H236" s="2">
        <v>8.6592178770949699E-2</v>
      </c>
      <c r="I236" s="2">
        <v>0.102827763496144</v>
      </c>
      <c r="J236" s="2">
        <v>7.2261072261072298E-2</v>
      </c>
      <c r="K236" s="2">
        <v>0.05</v>
      </c>
      <c r="L236" s="2">
        <v>0.105590062111801</v>
      </c>
      <c r="M236" s="2">
        <v>0.123595505617978</v>
      </c>
      <c r="N236" s="2">
        <v>0.1</v>
      </c>
      <c r="O236" s="3">
        <v>0.434782608695652</v>
      </c>
      <c r="P236" s="3">
        <v>1.15686274509804</v>
      </c>
    </row>
    <row r="237" spans="1:16" x14ac:dyDescent="0.3">
      <c r="A237" s="8" t="s">
        <v>202</v>
      </c>
      <c r="B237" s="8" t="s">
        <v>92</v>
      </c>
      <c r="C237" s="2">
        <v>2.9027576197387501E-3</v>
      </c>
      <c r="D237" s="2">
        <v>2.8943560057887101E-3</v>
      </c>
      <c r="E237" s="2">
        <v>9.3795093795093806E-2</v>
      </c>
      <c r="F237" s="2">
        <v>6.5963060686015804E-2</v>
      </c>
      <c r="G237" s="2">
        <v>0.106435643564356</v>
      </c>
      <c r="H237" s="2">
        <v>0.15995525727069401</v>
      </c>
      <c r="I237" s="2">
        <v>0.146576663452266</v>
      </c>
      <c r="J237" s="2">
        <v>5.8873002523128701E-2</v>
      </c>
      <c r="K237" s="2">
        <v>0.116759332803813</v>
      </c>
      <c r="L237" s="2">
        <v>0.15647226173542</v>
      </c>
      <c r="M237" s="2">
        <v>0.14514145141451401</v>
      </c>
      <c r="N237" s="2">
        <v>7.7336197636949502E-2</v>
      </c>
      <c r="O237" s="3">
        <v>0.59332803812549595</v>
      </c>
      <c r="P237" s="3">
        <v>1.89466089466089</v>
      </c>
    </row>
    <row r="238" spans="1:16" x14ac:dyDescent="0.3">
      <c r="A238" s="8" t="s">
        <v>202</v>
      </c>
      <c r="B238" s="8" t="s">
        <v>93</v>
      </c>
      <c r="C238" s="2">
        <v>0.108433734939759</v>
      </c>
      <c r="D238" s="2">
        <v>3.2608695652173898E-2</v>
      </c>
      <c r="E238" s="2">
        <v>5.6842105263157902E-2</v>
      </c>
      <c r="F238" s="2">
        <v>8.9641434262948197E-2</v>
      </c>
      <c r="G238" s="2">
        <v>3.8391224862888498E-2</v>
      </c>
      <c r="H238" s="2">
        <v>1.5845070422535201E-2</v>
      </c>
      <c r="I238" s="2">
        <v>6.5857885615251299E-2</v>
      </c>
      <c r="J238" s="2">
        <v>3.0894308943089401E-2</v>
      </c>
      <c r="K238" s="2">
        <v>5.8359621451104099E-2</v>
      </c>
      <c r="L238" s="2">
        <v>0.11177347242921</v>
      </c>
      <c r="M238" s="2">
        <v>7.7747989276139406E-2</v>
      </c>
      <c r="N238" s="2">
        <v>9.5771144278607001E-2</v>
      </c>
      <c r="O238" s="3">
        <v>0.38958990536277599</v>
      </c>
      <c r="P238" s="3">
        <v>0.85473684210526302</v>
      </c>
    </row>
    <row r="239" spans="1:16" x14ac:dyDescent="0.3">
      <c r="A239" s="8" t="s">
        <v>202</v>
      </c>
      <c r="B239" s="8" t="s">
        <v>94</v>
      </c>
      <c r="C239" s="2">
        <v>-2.9761904761904798E-2</v>
      </c>
      <c r="D239" s="2">
        <v>8.5889570552147201E-2</v>
      </c>
      <c r="E239" s="2">
        <v>5.6497175141242903E-3</v>
      </c>
      <c r="F239" s="2">
        <v>3.3707865168539297E-2</v>
      </c>
      <c r="G239" s="2">
        <v>4.8913043478260899E-2</v>
      </c>
      <c r="H239" s="2">
        <v>9.3264248704663197E-2</v>
      </c>
      <c r="I239" s="2">
        <v>9.4786729857819899E-2</v>
      </c>
      <c r="J239" s="2">
        <v>4.3290043290043302E-2</v>
      </c>
      <c r="K239" s="2">
        <v>8.7136929460580895E-2</v>
      </c>
      <c r="L239" s="2">
        <v>0.15648854961832101</v>
      </c>
      <c r="M239" s="2">
        <v>9.9009900990099001E-2</v>
      </c>
      <c r="N239" s="2">
        <v>4.5045045045045001E-2</v>
      </c>
      <c r="O239" s="3">
        <v>0.44398340248962698</v>
      </c>
      <c r="P239" s="3">
        <v>0.96610169491525399</v>
      </c>
    </row>
    <row r="240" spans="1:16" x14ac:dyDescent="0.3">
      <c r="A240" s="8" t="s">
        <v>202</v>
      </c>
      <c r="B240" s="8" t="s">
        <v>95</v>
      </c>
      <c r="C240" s="2">
        <v>1.9104312313975198E-2</v>
      </c>
      <c r="D240" s="2">
        <v>2.7983427290633699E-2</v>
      </c>
      <c r="E240" s="2">
        <v>9.6465147010241208E-3</v>
      </c>
      <c r="F240" s="2">
        <v>1.7603559976441301E-2</v>
      </c>
      <c r="G240" s="2">
        <v>1.0418006430868199E-2</v>
      </c>
      <c r="H240" s="2">
        <v>4.4551934826883898E-3</v>
      </c>
      <c r="I240" s="2">
        <v>5.5759726270434703E-3</v>
      </c>
      <c r="J240" s="2">
        <v>-3.2892249527410197E-2</v>
      </c>
      <c r="K240" s="2">
        <v>1.2379463122230899E-2</v>
      </c>
      <c r="L240" s="2">
        <v>4.4664693010683501E-2</v>
      </c>
      <c r="M240" s="2">
        <v>2.0761458846722501E-2</v>
      </c>
      <c r="N240" s="2">
        <v>5.70342205323194E-2</v>
      </c>
      <c r="O240" s="3">
        <v>0.14112587959343201</v>
      </c>
      <c r="P240" s="3">
        <v>0.157185332011893</v>
      </c>
    </row>
    <row r="241" spans="1:16" x14ac:dyDescent="0.3">
      <c r="A241" s="8" t="s">
        <v>202</v>
      </c>
      <c r="B241" s="8" t="s">
        <v>96</v>
      </c>
      <c r="C241" s="2">
        <v>5.2914110429447901E-2</v>
      </c>
      <c r="D241" s="2">
        <v>3.7873270211216302E-2</v>
      </c>
      <c r="E241" s="2">
        <v>3.6842105263157898E-2</v>
      </c>
      <c r="F241" s="2">
        <v>2.2673434856176001E-2</v>
      </c>
      <c r="G241" s="2">
        <v>2.5148908007941801E-2</v>
      </c>
      <c r="H241" s="2">
        <v>4.2285345384118801E-2</v>
      </c>
      <c r="I241" s="2">
        <v>3.8711675441313098E-2</v>
      </c>
      <c r="J241" s="2">
        <v>-4.83005366726297E-2</v>
      </c>
      <c r="K241" s="2">
        <v>2.0989974937343399E-2</v>
      </c>
      <c r="L241" s="2">
        <v>2.73089904878797E-2</v>
      </c>
      <c r="M241" s="2">
        <v>3.0167264038231799E-2</v>
      </c>
      <c r="N241" s="2">
        <v>1.21774427370252E-2</v>
      </c>
      <c r="O241" s="3">
        <v>9.3671679197995003E-2</v>
      </c>
      <c r="P241" s="3">
        <v>0.22491228070175401</v>
      </c>
    </row>
    <row r="242" spans="1:16" x14ac:dyDescent="0.3">
      <c r="A242" s="8" t="s">
        <v>202</v>
      </c>
      <c r="B242" s="8" t="s">
        <v>97</v>
      </c>
      <c r="C242" s="2">
        <v>0.11913357400721999</v>
      </c>
      <c r="D242" s="2">
        <v>9.3548387096774197E-2</v>
      </c>
      <c r="E242" s="2">
        <v>0.10914454277286099</v>
      </c>
      <c r="F242" s="2">
        <v>-1.0638297872340399E-2</v>
      </c>
      <c r="G242" s="2">
        <v>5.1075268817204297E-2</v>
      </c>
      <c r="H242" s="2">
        <v>3.0690537084398999E-2</v>
      </c>
      <c r="I242" s="2">
        <v>0.11166253101737</v>
      </c>
      <c r="J242" s="2">
        <v>0.10044642857142901</v>
      </c>
      <c r="K242" s="2">
        <v>3.6511156186612603E-2</v>
      </c>
      <c r="L242" s="2">
        <v>8.6105675146771005E-2</v>
      </c>
      <c r="M242" s="2">
        <v>0.124324324324324</v>
      </c>
      <c r="N242" s="2">
        <v>3.5256410256410298E-2</v>
      </c>
      <c r="O242" s="3">
        <v>0.31034482758620702</v>
      </c>
      <c r="P242" s="3">
        <v>0.90560471976401202</v>
      </c>
    </row>
    <row r="243" spans="1:16" x14ac:dyDescent="0.3">
      <c r="A243" s="8" t="s">
        <v>202</v>
      </c>
      <c r="B243" s="8" t="s">
        <v>98</v>
      </c>
      <c r="C243" s="2">
        <v>-1.5968063872255502E-2</v>
      </c>
      <c r="D243" s="2">
        <v>6.0851926977687598E-2</v>
      </c>
      <c r="E243" s="2">
        <v>0.116634799235182</v>
      </c>
      <c r="F243" s="2">
        <v>0.101027397260274</v>
      </c>
      <c r="G243" s="2">
        <v>0.11664074650077801</v>
      </c>
      <c r="H243" s="2">
        <v>0.108635097493036</v>
      </c>
      <c r="I243" s="2">
        <v>0.173366834170854</v>
      </c>
      <c r="J243" s="2">
        <v>0.13062098501070701</v>
      </c>
      <c r="K243" s="2">
        <v>0.14867424242424199</v>
      </c>
      <c r="L243" s="2">
        <v>0.147568013190437</v>
      </c>
      <c r="M243" s="2">
        <v>0.17385057471264401</v>
      </c>
      <c r="N243" s="2">
        <v>7.5887392900856804E-2</v>
      </c>
      <c r="O243" s="3">
        <v>0.66477272727272696</v>
      </c>
      <c r="P243" s="3">
        <v>2.3613766730401502</v>
      </c>
    </row>
    <row r="244" spans="1:16" x14ac:dyDescent="0.3">
      <c r="A244" s="8" t="s">
        <v>202</v>
      </c>
      <c r="B244" s="8" t="s">
        <v>99</v>
      </c>
      <c r="C244" s="2">
        <v>-1.1059123777116099E-2</v>
      </c>
      <c r="D244" s="2">
        <v>-2.45161290322581E-2</v>
      </c>
      <c r="E244" s="2">
        <v>-5.7319223985890601E-2</v>
      </c>
      <c r="F244" s="2">
        <v>-3.1337698783910198E-2</v>
      </c>
      <c r="G244" s="2">
        <v>-2.1728633510381502E-2</v>
      </c>
      <c r="H244" s="2">
        <v>-1.6288252714708799E-2</v>
      </c>
      <c r="I244" s="2">
        <v>-1.15403913697943E-2</v>
      </c>
      <c r="J244" s="2">
        <v>-0.11116751269035501</v>
      </c>
      <c r="K244" s="2">
        <v>3.4266133637921199E-3</v>
      </c>
      <c r="L244" s="2">
        <v>-7.9112122936824097E-2</v>
      </c>
      <c r="M244" s="2">
        <v>-5.8096415327564897E-2</v>
      </c>
      <c r="N244" s="2">
        <v>-1.6404199475065599E-2</v>
      </c>
      <c r="O244" s="3">
        <v>-0.143917761279269</v>
      </c>
      <c r="P244" s="3">
        <v>-0.33906525573192198</v>
      </c>
    </row>
    <row r="245" spans="1:16" x14ac:dyDescent="0.3">
      <c r="A245" s="8" t="s">
        <v>202</v>
      </c>
      <c r="B245" s="8" t="s">
        <v>100</v>
      </c>
      <c r="C245" s="2">
        <v>-6.2084257206208401E-2</v>
      </c>
      <c r="D245" s="2">
        <v>-3.7825059101654797E-2</v>
      </c>
      <c r="E245" s="2">
        <v>-2.8255528255528298E-2</v>
      </c>
      <c r="F245" s="2">
        <v>8.8495575221238902E-3</v>
      </c>
      <c r="G245" s="2">
        <v>-1.2531328320802E-3</v>
      </c>
      <c r="H245" s="2">
        <v>6.2735257214554599E-3</v>
      </c>
      <c r="I245" s="2">
        <v>4.7381546134663298E-2</v>
      </c>
      <c r="J245" s="2">
        <v>-2.7380952380952402E-2</v>
      </c>
      <c r="K245" s="2">
        <v>6.1199510403916801E-2</v>
      </c>
      <c r="L245" s="2">
        <v>-4.0369088811995399E-2</v>
      </c>
      <c r="M245" s="2">
        <v>1.20192307692308E-3</v>
      </c>
      <c r="N245" s="2">
        <v>0</v>
      </c>
      <c r="O245" s="3">
        <v>1.9583843329253399E-2</v>
      </c>
      <c r="P245" s="3">
        <v>2.3341523341523299E-2</v>
      </c>
    </row>
    <row r="246" spans="1:16" x14ac:dyDescent="0.3">
      <c r="A246" s="8" t="s">
        <v>203</v>
      </c>
      <c r="B246" s="8" t="s">
        <v>89</v>
      </c>
      <c r="C246" s="2">
        <v>3.65497076023392E-2</v>
      </c>
      <c r="D246" s="2">
        <v>4.93653032440056E-2</v>
      </c>
      <c r="E246" s="2">
        <v>0.17473118279569899</v>
      </c>
      <c r="F246" s="2">
        <v>4.91990846681922E-2</v>
      </c>
      <c r="G246" s="2">
        <v>5.5616139585605198E-2</v>
      </c>
      <c r="H246" s="2">
        <v>8.2644628099173598E-2</v>
      </c>
      <c r="I246" s="2">
        <v>9.1603053435114504E-2</v>
      </c>
      <c r="J246" s="2">
        <v>-5.6818181818181802E-2</v>
      </c>
      <c r="K246" s="2">
        <v>8.8044485634847097E-2</v>
      </c>
      <c r="L246" s="2">
        <v>8.2623509369676301E-2</v>
      </c>
      <c r="M246" s="2">
        <v>6.9236821400472104E-2</v>
      </c>
      <c r="N246" s="2">
        <v>9.4922737306843294E-2</v>
      </c>
      <c r="O246" s="3">
        <v>0.37905468025950001</v>
      </c>
      <c r="P246" s="3">
        <v>1</v>
      </c>
    </row>
    <row r="247" spans="1:16" x14ac:dyDescent="0.3">
      <c r="A247" s="8" t="s">
        <v>203</v>
      </c>
      <c r="B247" s="8" t="s">
        <v>90</v>
      </c>
      <c r="C247" s="2">
        <v>-3.3828382838283801E-2</v>
      </c>
      <c r="D247" s="2">
        <v>-6.8317677198975199E-3</v>
      </c>
      <c r="E247" s="2">
        <v>7.2226999140154804E-2</v>
      </c>
      <c r="F247" s="2">
        <v>-8.8211708099438704E-3</v>
      </c>
      <c r="G247" s="2">
        <v>4.0453074433656998E-2</v>
      </c>
      <c r="H247" s="2">
        <v>9.8755832037325006E-2</v>
      </c>
      <c r="I247" s="2">
        <v>0.14083510261854201</v>
      </c>
      <c r="J247" s="2">
        <v>1.86104218362283E-2</v>
      </c>
      <c r="K247" s="2">
        <v>0.16565164433617499</v>
      </c>
      <c r="L247" s="2">
        <v>0.179205851619645</v>
      </c>
      <c r="M247" s="2">
        <v>0.15374390784226799</v>
      </c>
      <c r="N247" s="2">
        <v>0.100230414746544</v>
      </c>
      <c r="O247" s="3">
        <v>0.74482338611449495</v>
      </c>
      <c r="P247" s="3">
        <v>1.46345657781599</v>
      </c>
    </row>
    <row r="248" spans="1:16" x14ac:dyDescent="0.3">
      <c r="A248" s="8" t="s">
        <v>203</v>
      </c>
      <c r="B248" s="8" t="s">
        <v>91</v>
      </c>
      <c r="C248" s="2">
        <v>5.5555555555555601E-2</v>
      </c>
      <c r="D248" s="2">
        <v>3.94736842105263E-2</v>
      </c>
      <c r="E248" s="2">
        <v>0.189873417721519</v>
      </c>
      <c r="F248" s="2">
        <v>-1.0638297872340399E-2</v>
      </c>
      <c r="G248" s="2">
        <v>-5.3763440860215103E-2</v>
      </c>
      <c r="H248" s="2">
        <v>0.170454545454545</v>
      </c>
      <c r="I248" s="2">
        <v>0.17475728155339801</v>
      </c>
      <c r="J248" s="2">
        <v>-8.2644628099173608E-3</v>
      </c>
      <c r="K248" s="2">
        <v>0.05</v>
      </c>
      <c r="L248" s="2">
        <v>3.9682539682539701E-2</v>
      </c>
      <c r="M248" s="2">
        <v>0.122137404580153</v>
      </c>
      <c r="N248" s="2">
        <v>0.17006802721088399</v>
      </c>
      <c r="O248" s="3">
        <v>0.43333333333333302</v>
      </c>
      <c r="P248" s="3">
        <v>1.17721518987342</v>
      </c>
    </row>
    <row r="249" spans="1:16" x14ac:dyDescent="0.3">
      <c r="A249" s="8" t="s">
        <v>203</v>
      </c>
      <c r="B249" s="8" t="s">
        <v>92</v>
      </c>
      <c r="C249" s="2">
        <v>-3.0769230769230799E-2</v>
      </c>
      <c r="D249" s="2">
        <v>0</v>
      </c>
      <c r="E249" s="2">
        <v>0.148148148148148</v>
      </c>
      <c r="F249" s="2">
        <v>3.2258064516128997E-2</v>
      </c>
      <c r="G249" s="2">
        <v>4.9107142857142898E-2</v>
      </c>
      <c r="H249" s="2">
        <v>0.229787234042553</v>
      </c>
      <c r="I249" s="2">
        <v>0.29411764705882398</v>
      </c>
      <c r="J249" s="2">
        <v>0.16310160427807499</v>
      </c>
      <c r="K249" s="2">
        <v>0.18390804597701099</v>
      </c>
      <c r="L249" s="2">
        <v>0.267961165048544</v>
      </c>
      <c r="M249" s="2">
        <v>0.20980091883614099</v>
      </c>
      <c r="N249" s="2">
        <v>0.18734177215189901</v>
      </c>
      <c r="O249" s="3">
        <v>1.1563218390804599</v>
      </c>
      <c r="P249" s="3">
        <v>3.9629629629629601</v>
      </c>
    </row>
    <row r="250" spans="1:16" x14ac:dyDescent="0.3">
      <c r="A250" s="8" t="s">
        <v>203</v>
      </c>
      <c r="B250" s="8" t="s">
        <v>93</v>
      </c>
      <c r="C250" s="2">
        <v>6.43776824034335E-2</v>
      </c>
      <c r="D250" s="2">
        <v>9.2741935483870996E-2</v>
      </c>
      <c r="E250" s="2">
        <v>0.10332103321033199</v>
      </c>
      <c r="F250" s="2">
        <v>4.0133779264213999E-2</v>
      </c>
      <c r="G250" s="2">
        <v>7.3954983922829606E-2</v>
      </c>
      <c r="H250" s="2">
        <v>6.2874251497005998E-2</v>
      </c>
      <c r="I250" s="2">
        <v>8.7323943661971798E-2</v>
      </c>
      <c r="J250" s="2">
        <v>0</v>
      </c>
      <c r="K250" s="2">
        <v>6.9948186528497394E-2</v>
      </c>
      <c r="L250" s="2">
        <v>8.4745762711864403E-2</v>
      </c>
      <c r="M250" s="2">
        <v>0.104910714285714</v>
      </c>
      <c r="N250" s="2">
        <v>0.10505050505050501</v>
      </c>
      <c r="O250" s="3">
        <v>0.41709844559585502</v>
      </c>
      <c r="P250" s="3">
        <v>1.0184501845018401</v>
      </c>
    </row>
    <row r="251" spans="1:16" x14ac:dyDescent="0.3">
      <c r="A251" s="8" t="s">
        <v>203</v>
      </c>
      <c r="B251" s="8" t="s">
        <v>94</v>
      </c>
      <c r="C251" s="2">
        <v>-1.21951219512195E-2</v>
      </c>
      <c r="D251" s="2">
        <v>1.2345679012345699E-2</v>
      </c>
      <c r="E251" s="2">
        <v>0.134146341463415</v>
      </c>
      <c r="F251" s="2">
        <v>-4.3010752688171998E-2</v>
      </c>
      <c r="G251" s="2">
        <v>0.17977528089887601</v>
      </c>
      <c r="H251" s="2">
        <v>9.5238095238095205E-2</v>
      </c>
      <c r="I251" s="2">
        <v>0.15652173913043499</v>
      </c>
      <c r="J251" s="2">
        <v>2.2556390977443601E-2</v>
      </c>
      <c r="K251" s="2">
        <v>0.125</v>
      </c>
      <c r="L251" s="2">
        <v>0</v>
      </c>
      <c r="M251" s="2">
        <v>0.15032679738562099</v>
      </c>
      <c r="N251" s="2">
        <v>2.8409090909090901E-2</v>
      </c>
      <c r="O251" s="3">
        <v>0.33088235294117602</v>
      </c>
      <c r="P251" s="3">
        <v>1.2073170731707299</v>
      </c>
    </row>
    <row r="252" spans="1:16" x14ac:dyDescent="0.3">
      <c r="A252" s="8" t="s">
        <v>203</v>
      </c>
      <c r="B252" s="8" t="s">
        <v>95</v>
      </c>
      <c r="C252" s="2">
        <v>2.1173034801654899E-2</v>
      </c>
      <c r="D252" s="2">
        <v>3.0108039402605698E-2</v>
      </c>
      <c r="E252" s="2">
        <v>4.60399475591887E-2</v>
      </c>
      <c r="F252" s="2">
        <v>2.27071660277204E-2</v>
      </c>
      <c r="G252" s="2">
        <v>3.4169550173010398E-2</v>
      </c>
      <c r="H252" s="2">
        <v>2.0075282308657499E-2</v>
      </c>
      <c r="I252" s="2">
        <v>2.3438567719010501E-2</v>
      </c>
      <c r="J252" s="2">
        <v>-2.87774587701142E-2</v>
      </c>
      <c r="K252" s="2">
        <v>3.95297676337137E-2</v>
      </c>
      <c r="L252" s="2">
        <v>4.7219099265921598E-2</v>
      </c>
      <c r="M252" s="2">
        <v>2.60814651089359E-2</v>
      </c>
      <c r="N252" s="2">
        <v>4.7021171836533697E-2</v>
      </c>
      <c r="O252" s="3">
        <v>0.16953114258215299</v>
      </c>
      <c r="P252" s="3">
        <v>0.311945708336547</v>
      </c>
    </row>
    <row r="253" spans="1:16" x14ac:dyDescent="0.3">
      <c r="A253" s="8" t="s">
        <v>203</v>
      </c>
      <c r="B253" s="8" t="s">
        <v>96</v>
      </c>
      <c r="C253" s="2">
        <v>4.2768273716951799E-2</v>
      </c>
      <c r="D253" s="2">
        <v>3.5048471290081998E-2</v>
      </c>
      <c r="E253" s="2">
        <v>4.0345821325648401E-2</v>
      </c>
      <c r="F253" s="2">
        <v>5.5401662049861501E-2</v>
      </c>
      <c r="G253" s="2">
        <v>2.0341207349081399E-2</v>
      </c>
      <c r="H253" s="2">
        <v>2.57234726688103E-2</v>
      </c>
      <c r="I253" s="2">
        <v>4.3887147335423199E-3</v>
      </c>
      <c r="J253" s="2">
        <v>-2.9962546816479401E-2</v>
      </c>
      <c r="K253" s="2">
        <v>3.7966537966537997E-2</v>
      </c>
      <c r="L253" s="2">
        <v>1.5499070055796701E-2</v>
      </c>
      <c r="M253" s="2">
        <v>5.2503052503052497E-2</v>
      </c>
      <c r="N253" s="2">
        <v>2.32018561484919E-3</v>
      </c>
      <c r="O253" s="3">
        <v>0.111969111969112</v>
      </c>
      <c r="P253" s="3">
        <v>0.244956772334294</v>
      </c>
    </row>
    <row r="254" spans="1:16" x14ac:dyDescent="0.3">
      <c r="A254" s="8" t="s">
        <v>203</v>
      </c>
      <c r="B254" s="8" t="s">
        <v>97</v>
      </c>
      <c r="C254" s="2">
        <v>4.2105263157894701E-2</v>
      </c>
      <c r="D254" s="2">
        <v>0.14141414141414099</v>
      </c>
      <c r="E254" s="2">
        <v>0.11504424778761101</v>
      </c>
      <c r="F254" s="2">
        <v>4.7619047619047603E-2</v>
      </c>
      <c r="G254" s="2">
        <v>-2.27272727272727E-2</v>
      </c>
      <c r="H254" s="2">
        <v>0</v>
      </c>
      <c r="I254" s="2">
        <v>0.13178294573643401</v>
      </c>
      <c r="J254" s="2">
        <v>6.8493150684931503E-3</v>
      </c>
      <c r="K254" s="2">
        <v>0.17687074829932001</v>
      </c>
      <c r="L254" s="2">
        <v>8.6705202312138699E-2</v>
      </c>
      <c r="M254" s="2">
        <v>6.3829787234042507E-2</v>
      </c>
      <c r="N254" s="2">
        <v>0.1</v>
      </c>
      <c r="O254" s="3">
        <v>0.49659863945578198</v>
      </c>
      <c r="P254" s="3">
        <v>0.946902654867257</v>
      </c>
    </row>
    <row r="255" spans="1:16" x14ac:dyDescent="0.3">
      <c r="A255" s="8" t="s">
        <v>203</v>
      </c>
      <c r="B255" s="8" t="s">
        <v>98</v>
      </c>
      <c r="C255" s="2">
        <v>6.25E-2</v>
      </c>
      <c r="D255" s="2">
        <v>5.4298642533936702E-2</v>
      </c>
      <c r="E255" s="2">
        <v>5.1502145922746802E-2</v>
      </c>
      <c r="F255" s="2">
        <v>-8.1632653061224497E-3</v>
      </c>
      <c r="G255" s="2">
        <v>6.9958847736625501E-2</v>
      </c>
      <c r="H255" s="2">
        <v>0.1</v>
      </c>
      <c r="I255" s="2">
        <v>0.26573426573426601</v>
      </c>
      <c r="J255" s="2">
        <v>0.110497237569061</v>
      </c>
      <c r="K255" s="2">
        <v>0.221393034825871</v>
      </c>
      <c r="L255" s="2">
        <v>0.236252545824847</v>
      </c>
      <c r="M255" s="2">
        <v>0.15980230642504101</v>
      </c>
      <c r="N255" s="2">
        <v>0.13068181818181801</v>
      </c>
      <c r="O255" s="3">
        <v>0.98009950248756195</v>
      </c>
      <c r="P255" s="3">
        <v>2.4163090128755398</v>
      </c>
    </row>
    <row r="256" spans="1:16" x14ac:dyDescent="0.3">
      <c r="A256" s="8" t="s">
        <v>203</v>
      </c>
      <c r="B256" s="8" t="s">
        <v>99</v>
      </c>
      <c r="C256" s="2">
        <v>-2.4171270718232E-2</v>
      </c>
      <c r="D256" s="2">
        <v>-1.41542816702052E-2</v>
      </c>
      <c r="E256" s="2">
        <v>3.7329504666188097E-2</v>
      </c>
      <c r="F256" s="2">
        <v>-1.73010380622837E-2</v>
      </c>
      <c r="G256" s="2">
        <v>-1.2676056338028201E-2</v>
      </c>
      <c r="H256" s="2">
        <v>-2.7104136947218301E-2</v>
      </c>
      <c r="I256" s="2">
        <v>-8.7976539589442806E-3</v>
      </c>
      <c r="J256" s="2">
        <v>-0.102810650887574</v>
      </c>
      <c r="K256" s="2">
        <v>8.2440230832646301E-4</v>
      </c>
      <c r="L256" s="2">
        <v>-8.1548599670510702E-2</v>
      </c>
      <c r="M256" s="2">
        <v>-8.9686098654708502E-2</v>
      </c>
      <c r="N256" s="2">
        <v>-1.8719211822660099E-2</v>
      </c>
      <c r="O256" s="3">
        <v>-0.178895300906843</v>
      </c>
      <c r="P256" s="3">
        <v>-0.284996410624551</v>
      </c>
    </row>
    <row r="257" spans="1:16" x14ac:dyDescent="0.3">
      <c r="A257" s="8" t="s">
        <v>203</v>
      </c>
      <c r="B257" s="8" t="s">
        <v>100</v>
      </c>
      <c r="C257" s="2">
        <v>-4.5161290322580601E-2</v>
      </c>
      <c r="D257" s="2">
        <v>-1.35135135135135E-2</v>
      </c>
      <c r="E257" s="2">
        <v>3.0821917808219201E-2</v>
      </c>
      <c r="F257" s="2">
        <v>-1.66112956810631E-2</v>
      </c>
      <c r="G257" s="2">
        <v>3.37837837837838E-2</v>
      </c>
      <c r="H257" s="2">
        <v>2.9411764705882401E-2</v>
      </c>
      <c r="I257" s="2">
        <v>6.3492063492063502E-2</v>
      </c>
      <c r="J257" s="2">
        <v>-7.7611940298507501E-2</v>
      </c>
      <c r="K257" s="2">
        <v>5.1779935275080902E-2</v>
      </c>
      <c r="L257" s="2">
        <v>9.5384615384615401E-2</v>
      </c>
      <c r="M257" s="2">
        <v>4.2134831460674198E-2</v>
      </c>
      <c r="N257" s="2">
        <v>4.3126684636118601E-2</v>
      </c>
      <c r="O257" s="3">
        <v>0.25242718446601897</v>
      </c>
      <c r="P257" s="3">
        <v>0.32534246575342501</v>
      </c>
    </row>
    <row r="258" spans="1:16" x14ac:dyDescent="0.3">
      <c r="A258" s="8" t="s">
        <v>204</v>
      </c>
      <c r="B258" s="8" t="s">
        <v>90</v>
      </c>
      <c r="C258" s="2">
        <v>4.9202912812438496E-3</v>
      </c>
      <c r="D258" s="2">
        <v>-6.4629847238542896E-3</v>
      </c>
      <c r="E258" s="2">
        <v>-2.14863000197122E-2</v>
      </c>
      <c r="F258" s="2">
        <v>2.8203062046736498E-3</v>
      </c>
      <c r="G258" s="2">
        <v>1.6070711128967501E-2</v>
      </c>
      <c r="H258" s="2">
        <v>4.1518386714116201E-2</v>
      </c>
      <c r="I258" s="2">
        <v>3.2649962034927899E-2</v>
      </c>
      <c r="J258" s="2">
        <v>1.2683823529411799E-2</v>
      </c>
      <c r="K258" s="2">
        <v>9.0397531312397902E-2</v>
      </c>
      <c r="L258" s="2">
        <v>0.109039453970368</v>
      </c>
      <c r="M258" s="2">
        <v>0.11513059141399</v>
      </c>
      <c r="N258" s="2">
        <v>4.25360075380267E-2</v>
      </c>
      <c r="O258" s="3">
        <v>0.40588128516972199</v>
      </c>
      <c r="P258" s="3">
        <v>0.52671003351074297</v>
      </c>
    </row>
    <row r="259" spans="1:16" x14ac:dyDescent="0.3">
      <c r="A259" s="8" t="s">
        <v>204</v>
      </c>
      <c r="B259" s="8" t="s">
        <v>89</v>
      </c>
      <c r="C259" s="2">
        <v>9.8178137651821901E-2</v>
      </c>
      <c r="D259" s="2">
        <v>3.0875576036866401E-2</v>
      </c>
      <c r="E259" s="2">
        <v>3.3080017881090697E-2</v>
      </c>
      <c r="F259" s="2">
        <v>6.2310688013846802E-2</v>
      </c>
      <c r="G259" s="2">
        <v>4.1955193482688398E-2</v>
      </c>
      <c r="H259" s="2">
        <v>6.1376075058639602E-2</v>
      </c>
      <c r="I259" s="2">
        <v>6.8139963167587497E-2</v>
      </c>
      <c r="J259" s="2">
        <v>5.4137931034482799E-2</v>
      </c>
      <c r="K259" s="2">
        <v>9.5845600261694502E-2</v>
      </c>
      <c r="L259" s="2">
        <v>9.1343283582089596E-2</v>
      </c>
      <c r="M259" s="2">
        <v>8.4792122538293199E-2</v>
      </c>
      <c r="N259" s="2">
        <v>3.15179021684317E-2</v>
      </c>
      <c r="O259" s="3">
        <v>0.33824010467778898</v>
      </c>
      <c r="P259" s="3">
        <v>0.82878855610192204</v>
      </c>
    </row>
    <row r="260" spans="1:16" x14ac:dyDescent="0.3">
      <c r="A260" s="8" t="s">
        <v>204</v>
      </c>
      <c r="B260" s="8" t="s">
        <v>92</v>
      </c>
      <c r="C260" s="2">
        <v>8.6764705882352897E-2</v>
      </c>
      <c r="D260" s="2">
        <v>4.0595399188091998E-2</v>
      </c>
      <c r="E260" s="2">
        <v>7.8023407022106599E-3</v>
      </c>
      <c r="F260" s="2">
        <v>0.100645161290323</v>
      </c>
      <c r="G260" s="2">
        <v>0.118405627198124</v>
      </c>
      <c r="H260" s="2">
        <v>0.16142557651991599</v>
      </c>
      <c r="I260" s="2">
        <v>0.18772563176895299</v>
      </c>
      <c r="J260" s="2">
        <v>0.13145896656535</v>
      </c>
      <c r="K260" s="2">
        <v>0.219610476830087</v>
      </c>
      <c r="L260" s="2">
        <v>0.220814977973568</v>
      </c>
      <c r="M260" s="2">
        <v>0.18358141632837199</v>
      </c>
      <c r="N260" s="2">
        <v>0.119283536585366</v>
      </c>
      <c r="O260" s="3">
        <v>0.97246474143720596</v>
      </c>
      <c r="P260" s="3">
        <v>2.8192457737321202</v>
      </c>
    </row>
    <row r="261" spans="1:16" x14ac:dyDescent="0.3">
      <c r="A261" s="8" t="s">
        <v>204</v>
      </c>
      <c r="B261" s="8" t="s">
        <v>91</v>
      </c>
      <c r="C261" s="2">
        <v>0.2</v>
      </c>
      <c r="D261" s="2">
        <v>7.2222222222222202E-2</v>
      </c>
      <c r="E261" s="2">
        <v>7.2538860103626895E-2</v>
      </c>
      <c r="F261" s="2">
        <v>8.6956521739130405E-2</v>
      </c>
      <c r="G261" s="2">
        <v>-4.4444444444444401E-3</v>
      </c>
      <c r="H261" s="2">
        <v>8.9285714285714298E-3</v>
      </c>
      <c r="I261" s="2">
        <v>1.3274336283185801E-2</v>
      </c>
      <c r="J261" s="2">
        <v>8.7336244541484698E-2</v>
      </c>
      <c r="K261" s="2">
        <v>0.160642570281124</v>
      </c>
      <c r="L261" s="2">
        <v>5.8823529411764698E-2</v>
      </c>
      <c r="M261" s="2">
        <v>0.11111111111111099</v>
      </c>
      <c r="N261" s="2">
        <v>3.8235294117647103E-2</v>
      </c>
      <c r="O261" s="3">
        <v>0.417670682730924</v>
      </c>
      <c r="P261" s="3">
        <v>0.82901554404145095</v>
      </c>
    </row>
    <row r="262" spans="1:16" x14ac:dyDescent="0.3">
      <c r="A262" s="8" t="s">
        <v>204</v>
      </c>
      <c r="B262" s="8" t="s">
        <v>94</v>
      </c>
      <c r="C262" s="2">
        <v>6.9892473118279605E-2</v>
      </c>
      <c r="D262" s="2">
        <v>-3.5175879396984903E-2</v>
      </c>
      <c r="E262" s="2">
        <v>0</v>
      </c>
      <c r="F262" s="2">
        <v>0.109375</v>
      </c>
      <c r="G262" s="2">
        <v>2.8169014084507001E-2</v>
      </c>
      <c r="H262" s="2">
        <v>1.3698630136986301E-2</v>
      </c>
      <c r="I262" s="2">
        <v>4.0540540540540501E-2</v>
      </c>
      <c r="J262" s="2">
        <v>-2.5974025974026E-2</v>
      </c>
      <c r="K262" s="2">
        <v>0.133333333333333</v>
      </c>
      <c r="L262" s="2">
        <v>0.129411764705882</v>
      </c>
      <c r="M262" s="2">
        <v>0.125</v>
      </c>
      <c r="N262" s="2">
        <v>5.5555555555555601E-2</v>
      </c>
      <c r="O262" s="3">
        <v>0.52</v>
      </c>
      <c r="P262" s="3">
        <v>0.78125</v>
      </c>
    </row>
    <row r="263" spans="1:16" x14ac:dyDescent="0.3">
      <c r="A263" s="8" t="s">
        <v>204</v>
      </c>
      <c r="B263" s="8" t="s">
        <v>93</v>
      </c>
      <c r="C263" s="2">
        <v>4.9586776859504099E-2</v>
      </c>
      <c r="D263" s="2">
        <v>2.8871391076115499E-2</v>
      </c>
      <c r="E263" s="2">
        <v>9.1836734693877597E-2</v>
      </c>
      <c r="F263" s="2">
        <v>4.67289719626168E-2</v>
      </c>
      <c r="G263" s="2">
        <v>7.1428571428571397E-2</v>
      </c>
      <c r="H263" s="2">
        <v>6.4583333333333298E-2</v>
      </c>
      <c r="I263" s="2">
        <v>5.0880626223092001E-2</v>
      </c>
      <c r="J263" s="2">
        <v>5.0279329608938501E-2</v>
      </c>
      <c r="K263" s="2">
        <v>4.6099290780141799E-2</v>
      </c>
      <c r="L263" s="2">
        <v>0.10847457627118599</v>
      </c>
      <c r="M263" s="2">
        <v>7.9510703363914401E-2</v>
      </c>
      <c r="N263" s="2">
        <v>5.2407932011331398E-2</v>
      </c>
      <c r="O263" s="3">
        <v>0.31737588652482301</v>
      </c>
      <c r="P263" s="3">
        <v>0.89540816326530603</v>
      </c>
    </row>
    <row r="264" spans="1:16" x14ac:dyDescent="0.3">
      <c r="A264" s="8" t="s">
        <v>204</v>
      </c>
      <c r="B264" s="8" t="s">
        <v>100</v>
      </c>
      <c r="C264" s="2">
        <v>-2.1656050955414001E-2</v>
      </c>
      <c r="D264" s="2">
        <v>-4.4270833333333301E-2</v>
      </c>
      <c r="E264" s="2">
        <v>-3.9509536784741103E-2</v>
      </c>
      <c r="F264" s="2">
        <v>-2.4113475177304999E-2</v>
      </c>
      <c r="G264" s="2">
        <v>7.2674418604651196E-3</v>
      </c>
      <c r="H264" s="2">
        <v>0</v>
      </c>
      <c r="I264" s="2">
        <v>-4.3290043290043299E-3</v>
      </c>
      <c r="J264" s="2">
        <v>-4.9275362318840603E-2</v>
      </c>
      <c r="K264" s="2">
        <v>7.4695121951219495E-2</v>
      </c>
      <c r="L264" s="2">
        <v>2.8368794326241102E-3</v>
      </c>
      <c r="M264" s="2">
        <v>4.2432814710042397E-3</v>
      </c>
      <c r="N264" s="2">
        <v>4.3661971830985899E-2</v>
      </c>
      <c r="O264" s="3">
        <v>0.12957317073170699</v>
      </c>
      <c r="P264" s="3">
        <v>9.5367847411444093E-3</v>
      </c>
    </row>
    <row r="265" spans="1:16" x14ac:dyDescent="0.3">
      <c r="A265" s="8" t="s">
        <v>204</v>
      </c>
      <c r="B265" s="8" t="s">
        <v>99</v>
      </c>
      <c r="C265" s="2">
        <v>-3.0376670716889399E-3</v>
      </c>
      <c r="D265" s="2">
        <v>-2.0719073735527099E-2</v>
      </c>
      <c r="E265" s="2">
        <v>-3.9825762289981297E-2</v>
      </c>
      <c r="F265" s="2">
        <v>-1.94426441996111E-2</v>
      </c>
      <c r="G265" s="2">
        <v>-2.11500330469266E-2</v>
      </c>
      <c r="H265" s="2">
        <v>-1.41796083727211E-2</v>
      </c>
      <c r="I265" s="2">
        <v>-9.5890410958904097E-3</v>
      </c>
      <c r="J265" s="2">
        <v>-7.4688796680497896E-2</v>
      </c>
      <c r="K265" s="2">
        <v>2.98953662182362E-3</v>
      </c>
      <c r="L265" s="2">
        <v>-7.8986587183308504E-2</v>
      </c>
      <c r="M265" s="2">
        <v>-5.09708737864078E-2</v>
      </c>
      <c r="N265" s="2">
        <v>-4.5183290707587399E-2</v>
      </c>
      <c r="O265" s="3">
        <v>-0.162929745889387</v>
      </c>
      <c r="P265" s="3">
        <v>-0.30304915992532699</v>
      </c>
    </row>
    <row r="266" spans="1:16" x14ac:dyDescent="0.3">
      <c r="A266" s="8" t="s">
        <v>204</v>
      </c>
      <c r="B266" s="8" t="s">
        <v>98</v>
      </c>
      <c r="C266" s="2">
        <v>3.6065573770491799E-2</v>
      </c>
      <c r="D266" s="2">
        <v>-1.7405063291139201E-2</v>
      </c>
      <c r="E266" s="2">
        <v>1.4492753623188401E-2</v>
      </c>
      <c r="F266" s="2">
        <v>6.9841269841269801E-2</v>
      </c>
      <c r="G266" s="2">
        <v>6.82492581602374E-2</v>
      </c>
      <c r="H266" s="2">
        <v>0.118055555555556</v>
      </c>
      <c r="I266" s="2">
        <v>0.19130434782608699</v>
      </c>
      <c r="J266" s="2">
        <v>8.1334723670490106E-2</v>
      </c>
      <c r="K266" s="2">
        <v>0.16200578592092599</v>
      </c>
      <c r="L266" s="2">
        <v>0.18672199170124501</v>
      </c>
      <c r="M266" s="2">
        <v>0.165734265734266</v>
      </c>
      <c r="N266" s="2">
        <v>9.9580083983203393E-2</v>
      </c>
      <c r="O266" s="3">
        <v>0.76759884281581503</v>
      </c>
      <c r="P266" s="3">
        <v>1.95169082125604</v>
      </c>
    </row>
    <row r="267" spans="1:16" x14ac:dyDescent="0.3">
      <c r="A267" s="8" t="s">
        <v>204</v>
      </c>
      <c r="B267" s="8" t="s">
        <v>97</v>
      </c>
      <c r="C267" s="2">
        <v>0.12755102040816299</v>
      </c>
      <c r="D267" s="2">
        <v>5.4298642533936702E-2</v>
      </c>
      <c r="E267" s="2">
        <v>7.2961373390557901E-2</v>
      </c>
      <c r="F267" s="2">
        <v>0.14399999999999999</v>
      </c>
      <c r="G267" s="2">
        <v>-2.7972027972028E-2</v>
      </c>
      <c r="H267" s="2">
        <v>5.0359712230215799E-2</v>
      </c>
      <c r="I267" s="2">
        <v>5.4794520547945202E-2</v>
      </c>
      <c r="J267" s="2">
        <v>-3.2467532467532499E-2</v>
      </c>
      <c r="K267" s="2">
        <v>0.144295302013423</v>
      </c>
      <c r="L267" s="2">
        <v>0.143695014662757</v>
      </c>
      <c r="M267" s="2">
        <v>0.115384615384615</v>
      </c>
      <c r="N267" s="2">
        <v>2.5287356321839101E-2</v>
      </c>
      <c r="O267" s="3">
        <v>0.49664429530201298</v>
      </c>
      <c r="P267" s="3">
        <v>0.91416309012875496</v>
      </c>
    </row>
    <row r="268" spans="1:16" x14ac:dyDescent="0.3">
      <c r="A268" s="8" t="s">
        <v>204</v>
      </c>
      <c r="B268" s="8" t="s">
        <v>96</v>
      </c>
      <c r="C268" s="2">
        <v>4.6995835812016697E-2</v>
      </c>
      <c r="D268" s="2">
        <v>1.8749999999999999E-2</v>
      </c>
      <c r="E268" s="2">
        <v>1.2827663134411599E-2</v>
      </c>
      <c r="F268" s="2">
        <v>1.3766519823788501E-2</v>
      </c>
      <c r="G268" s="2">
        <v>3.0961434003259101E-2</v>
      </c>
      <c r="H268" s="2">
        <v>1.7913593256058999E-2</v>
      </c>
      <c r="I268" s="2">
        <v>-3.1055900621118002E-3</v>
      </c>
      <c r="J268" s="2">
        <v>-1.8172377985462101E-2</v>
      </c>
      <c r="K268" s="2">
        <v>1.216287678477E-2</v>
      </c>
      <c r="L268" s="2">
        <v>3.2915360501567403E-2</v>
      </c>
      <c r="M268" s="2">
        <v>1.01163378856854E-2</v>
      </c>
      <c r="N268" s="2">
        <v>-5.5082623935903902E-3</v>
      </c>
      <c r="O268" s="3">
        <v>5.0237969328397698E-2</v>
      </c>
      <c r="P268" s="3">
        <v>0.10764082543223601</v>
      </c>
    </row>
    <row r="269" spans="1:16" x14ac:dyDescent="0.3">
      <c r="A269" s="8" t="s">
        <v>204</v>
      </c>
      <c r="B269" s="8" t="s">
        <v>95</v>
      </c>
      <c r="C269" s="2">
        <v>3.5599590023915301E-2</v>
      </c>
      <c r="D269" s="2">
        <v>1.0556875164951201E-2</v>
      </c>
      <c r="E269" s="2">
        <v>1.12953773831288E-2</v>
      </c>
      <c r="F269" s="2">
        <v>1.4139066434243701E-2</v>
      </c>
      <c r="G269" s="2">
        <v>2.0881079704609101E-2</v>
      </c>
      <c r="H269" s="2">
        <v>2.6191070092292299E-2</v>
      </c>
      <c r="I269" s="2">
        <v>2.8986387943607202E-2</v>
      </c>
      <c r="J269" s="2">
        <v>-2.78745644599303E-2</v>
      </c>
      <c r="K269" s="2">
        <v>4.1795759674381899E-2</v>
      </c>
      <c r="L269" s="2">
        <v>4.2976266837716499E-2</v>
      </c>
      <c r="M269" s="2">
        <v>2.5774348652577401E-2</v>
      </c>
      <c r="N269" s="2">
        <v>9.8653730855180703E-3</v>
      </c>
      <c r="O269" s="3">
        <v>0.12556952797521401</v>
      </c>
      <c r="P269" s="3">
        <v>0.20971533037346601</v>
      </c>
    </row>
    <row r="270" spans="1:16" x14ac:dyDescent="0.3">
      <c r="A270" s="11" t="s">
        <v>18</v>
      </c>
      <c r="B270" s="11" t="s">
        <v>18</v>
      </c>
      <c r="C270" s="3">
        <v>2.70856018091967E-2</v>
      </c>
      <c r="D270" s="3">
        <v>2.49594797092733E-2</v>
      </c>
      <c r="E270" s="3">
        <v>2.80613640319252E-2</v>
      </c>
      <c r="F270" s="3">
        <v>2.7014869061323998E-2</v>
      </c>
      <c r="G270" s="3">
        <v>2.8974722474720101E-2</v>
      </c>
      <c r="H270" s="3">
        <v>3.5354159514818601E-2</v>
      </c>
      <c r="I270" s="3">
        <v>3.8974531275558201E-2</v>
      </c>
      <c r="J270" s="3">
        <v>-9.8163946982107505E-3</v>
      </c>
      <c r="K270" s="3">
        <v>5.3913058425150803E-2</v>
      </c>
      <c r="L270" s="3">
        <v>6.9813336377796104E-2</v>
      </c>
      <c r="M270" s="3">
        <v>6.1255602646583501E-2</v>
      </c>
      <c r="N270" s="3">
        <v>4.5046112739182902E-2</v>
      </c>
      <c r="O270" s="3">
        <v>0.25045550647163001</v>
      </c>
      <c r="P270" s="3">
        <v>0.44703249707849502</v>
      </c>
    </row>
    <row r="271" spans="1:16" x14ac:dyDescent="0.3">
      <c r="A271" s="15"/>
      <c r="B271" s="15"/>
    </row>
    <row r="272" spans="1:16" x14ac:dyDescent="0.3">
      <c r="A272" s="13" t="s">
        <v>42</v>
      </c>
      <c r="B272" s="15"/>
    </row>
    <row r="273" spans="1:2" x14ac:dyDescent="0.3">
      <c r="A273" s="14" t="s">
        <v>43</v>
      </c>
      <c r="B273" s="15"/>
    </row>
    <row r="274" spans="1:2" x14ac:dyDescent="0.3">
      <c r="A274" s="14" t="s">
        <v>44</v>
      </c>
      <c r="B274" s="15"/>
    </row>
    <row r="275" spans="1:2" x14ac:dyDescent="0.3">
      <c r="A275" s="14" t="s">
        <v>102</v>
      </c>
      <c r="B275" s="15"/>
    </row>
    <row r="276" spans="1:2" x14ac:dyDescent="0.3">
      <c r="A276" s="14" t="s">
        <v>47</v>
      </c>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96:O96"/>
    <mergeCell ref="C184:N184"/>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213</v>
      </c>
      <c r="B1" s="15"/>
    </row>
    <row r="2" spans="1:15" ht="15.6" x14ac:dyDescent="0.3">
      <c r="A2" s="12" t="s">
        <v>34</v>
      </c>
      <c r="B2" s="15"/>
    </row>
    <row r="3" spans="1:15" ht="15.6" x14ac:dyDescent="0.3">
      <c r="A3" s="12" t="s">
        <v>206</v>
      </c>
      <c r="B3" s="15"/>
    </row>
    <row r="4" spans="1:15" ht="15.6" x14ac:dyDescent="0.3">
      <c r="A4" s="12" t="s">
        <v>113</v>
      </c>
      <c r="B4" s="15"/>
    </row>
    <row r="5" spans="1:15" x14ac:dyDescent="0.3">
      <c r="A5" s="15"/>
      <c r="B5" s="15"/>
    </row>
    <row r="6" spans="1:15" x14ac:dyDescent="0.3">
      <c r="A6" s="16" t="str">
        <f>HYPERLINK("#'Table of contents'!A72",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103</v>
      </c>
      <c r="C9" s="1">
        <v>223</v>
      </c>
      <c r="D9" s="1">
        <v>239</v>
      </c>
      <c r="E9" s="1">
        <v>255</v>
      </c>
      <c r="F9" s="1">
        <v>287</v>
      </c>
      <c r="G9" s="1">
        <v>314</v>
      </c>
      <c r="H9" s="1">
        <v>338</v>
      </c>
      <c r="I9" s="1">
        <v>382</v>
      </c>
      <c r="J9" s="1">
        <v>432</v>
      </c>
      <c r="K9" s="1">
        <v>459</v>
      </c>
      <c r="L9" s="1">
        <v>544</v>
      </c>
      <c r="M9" s="1">
        <v>658</v>
      </c>
      <c r="N9" s="1">
        <v>777</v>
      </c>
      <c r="O9" s="1">
        <v>869</v>
      </c>
    </row>
    <row r="10" spans="1:15" x14ac:dyDescent="0.3">
      <c r="A10" s="7" t="s">
        <v>198</v>
      </c>
      <c r="B10" s="7" t="s">
        <v>104</v>
      </c>
      <c r="C10" s="1">
        <v>3629</v>
      </c>
      <c r="D10" s="1">
        <v>3839</v>
      </c>
      <c r="E10" s="1">
        <v>4039</v>
      </c>
      <c r="F10" s="1">
        <v>4163</v>
      </c>
      <c r="G10" s="1">
        <v>4370</v>
      </c>
      <c r="H10" s="1">
        <v>4551</v>
      </c>
      <c r="I10" s="1">
        <v>4839</v>
      </c>
      <c r="J10" s="1">
        <v>4979</v>
      </c>
      <c r="K10" s="1">
        <v>5147</v>
      </c>
      <c r="L10" s="1">
        <v>5517</v>
      </c>
      <c r="M10" s="1">
        <v>6415</v>
      </c>
      <c r="N10" s="1">
        <v>6980</v>
      </c>
      <c r="O10" s="1">
        <v>7843</v>
      </c>
    </row>
    <row r="11" spans="1:15" x14ac:dyDescent="0.3">
      <c r="A11" s="7" t="s">
        <v>198</v>
      </c>
      <c r="B11" s="7" t="s">
        <v>105</v>
      </c>
      <c r="C11" s="1">
        <v>1360</v>
      </c>
      <c r="D11" s="1">
        <v>1410</v>
      </c>
      <c r="E11" s="1">
        <v>1441</v>
      </c>
      <c r="F11" s="1">
        <v>1497</v>
      </c>
      <c r="G11" s="1">
        <v>1588</v>
      </c>
      <c r="H11" s="1">
        <v>1685</v>
      </c>
      <c r="I11" s="1">
        <v>1844</v>
      </c>
      <c r="J11" s="1">
        <v>1968</v>
      </c>
      <c r="K11" s="1">
        <v>2152</v>
      </c>
      <c r="L11" s="1">
        <v>2366</v>
      </c>
      <c r="M11" s="1">
        <v>2855</v>
      </c>
      <c r="N11" s="1">
        <v>3261</v>
      </c>
      <c r="O11" s="1">
        <v>3612</v>
      </c>
    </row>
    <row r="12" spans="1:15" x14ac:dyDescent="0.3">
      <c r="A12" s="7" t="s">
        <v>198</v>
      </c>
      <c r="B12" s="7" t="s">
        <v>106</v>
      </c>
      <c r="C12" s="1">
        <v>136</v>
      </c>
      <c r="D12" s="1">
        <v>151</v>
      </c>
      <c r="E12" s="1">
        <v>143</v>
      </c>
      <c r="F12" s="1">
        <v>130</v>
      </c>
      <c r="G12" s="1">
        <v>142</v>
      </c>
      <c r="H12" s="1">
        <v>147</v>
      </c>
      <c r="I12" s="1">
        <v>155</v>
      </c>
      <c r="J12" s="1">
        <v>153</v>
      </c>
      <c r="K12" s="1">
        <v>161</v>
      </c>
      <c r="L12" s="1">
        <v>183</v>
      </c>
      <c r="M12" s="1">
        <v>200</v>
      </c>
      <c r="N12" s="1">
        <v>203</v>
      </c>
      <c r="O12" s="1">
        <v>243</v>
      </c>
    </row>
    <row r="13" spans="1:15" x14ac:dyDescent="0.3">
      <c r="A13" s="7" t="s">
        <v>198</v>
      </c>
      <c r="B13" s="7" t="s">
        <v>107</v>
      </c>
      <c r="C13" s="1">
        <v>1251</v>
      </c>
      <c r="D13" s="1">
        <v>1387</v>
      </c>
      <c r="E13" s="1">
        <v>1477</v>
      </c>
      <c r="F13" s="1">
        <v>1568</v>
      </c>
      <c r="G13" s="1">
        <v>1727</v>
      </c>
      <c r="H13" s="1">
        <v>1934</v>
      </c>
      <c r="I13" s="1">
        <v>2242</v>
      </c>
      <c r="J13" s="1">
        <v>2586</v>
      </c>
      <c r="K13" s="1">
        <v>2892</v>
      </c>
      <c r="L13" s="1">
        <v>3337</v>
      </c>
      <c r="M13" s="1">
        <v>3998</v>
      </c>
      <c r="N13" s="1">
        <v>4704</v>
      </c>
      <c r="O13" s="1">
        <v>5372</v>
      </c>
    </row>
    <row r="14" spans="1:15" x14ac:dyDescent="0.3">
      <c r="A14" s="7" t="s">
        <v>198</v>
      </c>
      <c r="B14" s="7" t="s">
        <v>108</v>
      </c>
      <c r="C14" s="1">
        <v>102</v>
      </c>
      <c r="D14" s="1">
        <v>100</v>
      </c>
      <c r="E14" s="1">
        <v>118</v>
      </c>
      <c r="F14" s="1">
        <v>127</v>
      </c>
      <c r="G14" s="1">
        <v>129</v>
      </c>
      <c r="H14" s="1">
        <v>122</v>
      </c>
      <c r="I14" s="1">
        <v>142</v>
      </c>
      <c r="J14" s="1">
        <v>144</v>
      </c>
      <c r="K14" s="1">
        <v>155</v>
      </c>
      <c r="L14" s="1">
        <v>174</v>
      </c>
      <c r="M14" s="1">
        <v>206</v>
      </c>
      <c r="N14" s="1">
        <v>223</v>
      </c>
      <c r="O14" s="1">
        <v>243</v>
      </c>
    </row>
    <row r="15" spans="1:15" x14ac:dyDescent="0.3">
      <c r="A15" s="7" t="s">
        <v>198</v>
      </c>
      <c r="B15" s="7" t="s">
        <v>17</v>
      </c>
      <c r="C15" s="1">
        <v>153</v>
      </c>
      <c r="D15" s="1">
        <v>147</v>
      </c>
      <c r="E15" s="1">
        <v>172</v>
      </c>
      <c r="F15" s="1">
        <v>171</v>
      </c>
      <c r="G15" s="1">
        <v>191</v>
      </c>
      <c r="H15" s="1">
        <v>186</v>
      </c>
      <c r="I15" s="1">
        <v>186</v>
      </c>
      <c r="J15" s="1">
        <v>200</v>
      </c>
      <c r="K15" s="1">
        <v>201</v>
      </c>
      <c r="L15" s="1">
        <v>214</v>
      </c>
      <c r="M15" s="1">
        <v>264</v>
      </c>
      <c r="N15" s="1">
        <v>287</v>
      </c>
      <c r="O15" s="1">
        <v>318</v>
      </c>
    </row>
    <row r="16" spans="1:15" x14ac:dyDescent="0.3">
      <c r="A16" s="7" t="s">
        <v>198</v>
      </c>
      <c r="B16" s="7" t="s">
        <v>109</v>
      </c>
      <c r="C16" s="1">
        <v>2171</v>
      </c>
      <c r="D16" s="1">
        <v>2402</v>
      </c>
      <c r="E16" s="1">
        <v>2556</v>
      </c>
      <c r="F16" s="1">
        <v>2708</v>
      </c>
      <c r="G16" s="1">
        <v>2903</v>
      </c>
      <c r="H16" s="1">
        <v>3035</v>
      </c>
      <c r="I16" s="1">
        <v>3169</v>
      </c>
      <c r="J16" s="1">
        <v>3340</v>
      </c>
      <c r="K16" s="1">
        <v>3386</v>
      </c>
      <c r="L16" s="1">
        <v>3614</v>
      </c>
      <c r="M16" s="1">
        <v>4255</v>
      </c>
      <c r="N16" s="1">
        <v>4677</v>
      </c>
      <c r="O16" s="1">
        <v>5144</v>
      </c>
    </row>
    <row r="17" spans="1:15" x14ac:dyDescent="0.3">
      <c r="A17" s="7" t="s">
        <v>198</v>
      </c>
      <c r="B17" s="7" t="s">
        <v>110</v>
      </c>
      <c r="C17" s="1">
        <v>1151</v>
      </c>
      <c r="D17" s="1">
        <v>1203</v>
      </c>
      <c r="E17" s="1">
        <v>1334</v>
      </c>
      <c r="F17" s="1">
        <v>1388</v>
      </c>
      <c r="G17" s="1">
        <v>1450</v>
      </c>
      <c r="H17" s="1">
        <v>1452</v>
      </c>
      <c r="I17" s="1">
        <v>1503</v>
      </c>
      <c r="J17" s="1">
        <v>1593</v>
      </c>
      <c r="K17" s="1">
        <v>1634</v>
      </c>
      <c r="L17" s="1">
        <v>1679</v>
      </c>
      <c r="M17" s="1">
        <v>2004</v>
      </c>
      <c r="N17" s="1">
        <v>2178</v>
      </c>
      <c r="O17" s="1">
        <v>2421</v>
      </c>
    </row>
    <row r="18" spans="1:15" x14ac:dyDescent="0.3">
      <c r="A18" s="7" t="s">
        <v>198</v>
      </c>
      <c r="B18" s="7" t="s">
        <v>111</v>
      </c>
      <c r="C18" s="1">
        <v>8820</v>
      </c>
      <c r="D18" s="1">
        <v>8735</v>
      </c>
      <c r="E18" s="1">
        <v>8496</v>
      </c>
      <c r="F18" s="1">
        <v>8067</v>
      </c>
      <c r="G18" s="1">
        <v>7878</v>
      </c>
      <c r="H18" s="1">
        <v>7537</v>
      </c>
      <c r="I18" s="1">
        <v>7264</v>
      </c>
      <c r="J18" s="1">
        <v>6911</v>
      </c>
      <c r="K18" s="1">
        <v>6153</v>
      </c>
      <c r="L18" s="1">
        <v>6153</v>
      </c>
      <c r="M18" s="1">
        <v>4917</v>
      </c>
      <c r="N18" s="1">
        <v>3958</v>
      </c>
      <c r="O18" s="1">
        <v>3549</v>
      </c>
    </row>
    <row r="19" spans="1:15" x14ac:dyDescent="0.3">
      <c r="A19" s="7" t="s">
        <v>199</v>
      </c>
      <c r="B19" s="7" t="s">
        <v>103</v>
      </c>
      <c r="C19" s="1">
        <v>367</v>
      </c>
      <c r="D19" s="1">
        <v>411</v>
      </c>
      <c r="E19" s="1">
        <v>441</v>
      </c>
      <c r="F19" s="1">
        <v>461</v>
      </c>
      <c r="G19" s="1">
        <v>514</v>
      </c>
      <c r="H19" s="1">
        <v>534</v>
      </c>
      <c r="I19" s="1">
        <v>592</v>
      </c>
      <c r="J19" s="1">
        <v>660</v>
      </c>
      <c r="K19" s="1">
        <v>656</v>
      </c>
      <c r="L19" s="1">
        <v>781</v>
      </c>
      <c r="M19" s="1">
        <v>921</v>
      </c>
      <c r="N19" s="1">
        <v>1083</v>
      </c>
      <c r="O19" s="1">
        <v>1118</v>
      </c>
    </row>
    <row r="20" spans="1:15" x14ac:dyDescent="0.3">
      <c r="A20" s="7" t="s">
        <v>199</v>
      </c>
      <c r="B20" s="7" t="s">
        <v>104</v>
      </c>
      <c r="C20" s="1">
        <v>7271</v>
      </c>
      <c r="D20" s="1">
        <v>7768</v>
      </c>
      <c r="E20" s="1">
        <v>8212</v>
      </c>
      <c r="F20" s="1">
        <v>8674</v>
      </c>
      <c r="G20" s="1">
        <v>9248</v>
      </c>
      <c r="H20" s="1">
        <v>9771</v>
      </c>
      <c r="I20" s="1">
        <v>10261</v>
      </c>
      <c r="J20" s="1">
        <v>10753</v>
      </c>
      <c r="K20" s="1">
        <v>10763</v>
      </c>
      <c r="L20" s="1">
        <v>11058</v>
      </c>
      <c r="M20" s="1">
        <v>12584</v>
      </c>
      <c r="N20" s="1">
        <v>13754</v>
      </c>
      <c r="O20" s="1">
        <v>14036</v>
      </c>
    </row>
    <row r="21" spans="1:15" x14ac:dyDescent="0.3">
      <c r="A21" s="7" t="s">
        <v>199</v>
      </c>
      <c r="B21" s="7" t="s">
        <v>105</v>
      </c>
      <c r="C21" s="1">
        <v>2569</v>
      </c>
      <c r="D21" s="1">
        <v>2696</v>
      </c>
      <c r="E21" s="1">
        <v>2771</v>
      </c>
      <c r="F21" s="1">
        <v>2912</v>
      </c>
      <c r="G21" s="1">
        <v>3078</v>
      </c>
      <c r="H21" s="1">
        <v>3284</v>
      </c>
      <c r="I21" s="1">
        <v>3547</v>
      </c>
      <c r="J21" s="1">
        <v>3853</v>
      </c>
      <c r="K21" s="1">
        <v>4156</v>
      </c>
      <c r="L21" s="1">
        <v>4463</v>
      </c>
      <c r="M21" s="1">
        <v>5318</v>
      </c>
      <c r="N21" s="1">
        <v>6021</v>
      </c>
      <c r="O21" s="1">
        <v>6476</v>
      </c>
    </row>
    <row r="22" spans="1:15" x14ac:dyDescent="0.3">
      <c r="A22" s="7" t="s">
        <v>199</v>
      </c>
      <c r="B22" s="7" t="s">
        <v>106</v>
      </c>
      <c r="C22" s="1">
        <v>704</v>
      </c>
      <c r="D22" s="1">
        <v>721</v>
      </c>
      <c r="E22" s="1">
        <v>763</v>
      </c>
      <c r="F22" s="1">
        <v>789</v>
      </c>
      <c r="G22" s="1">
        <v>805</v>
      </c>
      <c r="H22" s="1">
        <v>848</v>
      </c>
      <c r="I22" s="1">
        <v>891</v>
      </c>
      <c r="J22" s="1">
        <v>906</v>
      </c>
      <c r="K22" s="1">
        <v>898</v>
      </c>
      <c r="L22" s="1">
        <v>910</v>
      </c>
      <c r="M22" s="1">
        <v>1061</v>
      </c>
      <c r="N22" s="1">
        <v>1148</v>
      </c>
      <c r="O22" s="1">
        <v>1196</v>
      </c>
    </row>
    <row r="23" spans="1:15" x14ac:dyDescent="0.3">
      <c r="A23" s="7" t="s">
        <v>199</v>
      </c>
      <c r="B23" s="7" t="s">
        <v>107</v>
      </c>
      <c r="C23" s="1">
        <v>2737</v>
      </c>
      <c r="D23" s="1">
        <v>2896</v>
      </c>
      <c r="E23" s="1">
        <v>3042</v>
      </c>
      <c r="F23" s="1">
        <v>3291</v>
      </c>
      <c r="G23" s="1">
        <v>3517</v>
      </c>
      <c r="H23" s="1">
        <v>3839</v>
      </c>
      <c r="I23" s="1">
        <v>4253</v>
      </c>
      <c r="J23" s="1">
        <v>4837</v>
      </c>
      <c r="K23" s="1">
        <v>5289</v>
      </c>
      <c r="L23" s="1">
        <v>6039</v>
      </c>
      <c r="M23" s="1">
        <v>7405</v>
      </c>
      <c r="N23" s="1">
        <v>8664</v>
      </c>
      <c r="O23" s="1">
        <v>9534</v>
      </c>
    </row>
    <row r="24" spans="1:15" x14ac:dyDescent="0.3">
      <c r="A24" s="7" t="s">
        <v>199</v>
      </c>
      <c r="B24" s="7" t="s">
        <v>108</v>
      </c>
      <c r="C24" s="1">
        <v>291</v>
      </c>
      <c r="D24" s="1">
        <v>319</v>
      </c>
      <c r="E24" s="1">
        <v>333</v>
      </c>
      <c r="F24" s="1">
        <v>347</v>
      </c>
      <c r="G24" s="1">
        <v>367</v>
      </c>
      <c r="H24" s="1">
        <v>401</v>
      </c>
      <c r="I24" s="1">
        <v>439</v>
      </c>
      <c r="J24" s="1">
        <v>453</v>
      </c>
      <c r="K24" s="1">
        <v>467</v>
      </c>
      <c r="L24" s="1">
        <v>493</v>
      </c>
      <c r="M24" s="1">
        <v>596</v>
      </c>
      <c r="N24" s="1">
        <v>658</v>
      </c>
      <c r="O24" s="1">
        <v>674</v>
      </c>
    </row>
    <row r="25" spans="1:15" x14ac:dyDescent="0.3">
      <c r="A25" s="7" t="s">
        <v>199</v>
      </c>
      <c r="B25" s="7" t="s">
        <v>17</v>
      </c>
      <c r="C25" s="1">
        <v>323</v>
      </c>
      <c r="D25" s="1">
        <v>377</v>
      </c>
      <c r="E25" s="1">
        <v>383</v>
      </c>
      <c r="F25" s="1">
        <v>404</v>
      </c>
      <c r="G25" s="1">
        <v>432</v>
      </c>
      <c r="H25" s="1">
        <v>477</v>
      </c>
      <c r="I25" s="1">
        <v>511</v>
      </c>
      <c r="J25" s="1">
        <v>532</v>
      </c>
      <c r="K25" s="1">
        <v>532</v>
      </c>
      <c r="L25" s="1">
        <v>563</v>
      </c>
      <c r="M25" s="1">
        <v>663</v>
      </c>
      <c r="N25" s="1">
        <v>739</v>
      </c>
      <c r="O25" s="1">
        <v>787</v>
      </c>
    </row>
    <row r="26" spans="1:15" x14ac:dyDescent="0.3">
      <c r="A26" s="7" t="s">
        <v>199</v>
      </c>
      <c r="B26" s="7" t="s">
        <v>109</v>
      </c>
      <c r="C26" s="1">
        <v>5755</v>
      </c>
      <c r="D26" s="1">
        <v>6233</v>
      </c>
      <c r="E26" s="1">
        <v>6825</v>
      </c>
      <c r="F26" s="1">
        <v>7553</v>
      </c>
      <c r="G26" s="1">
        <v>8148</v>
      </c>
      <c r="H26" s="1">
        <v>8777</v>
      </c>
      <c r="I26" s="1">
        <v>9421</v>
      </c>
      <c r="J26" s="1">
        <v>9920</v>
      </c>
      <c r="K26" s="1">
        <v>10279</v>
      </c>
      <c r="L26" s="1">
        <v>10798</v>
      </c>
      <c r="M26" s="1">
        <v>12424</v>
      </c>
      <c r="N26" s="1">
        <v>13661</v>
      </c>
      <c r="O26" s="1">
        <v>14001</v>
      </c>
    </row>
    <row r="27" spans="1:15" x14ac:dyDescent="0.3">
      <c r="A27" s="7" t="s">
        <v>199</v>
      </c>
      <c r="B27" s="7" t="s">
        <v>110</v>
      </c>
      <c r="C27" s="1">
        <v>2666</v>
      </c>
      <c r="D27" s="1">
        <v>2918</v>
      </c>
      <c r="E27" s="1">
        <v>3153</v>
      </c>
      <c r="F27" s="1">
        <v>3334</v>
      </c>
      <c r="G27" s="1">
        <v>3577</v>
      </c>
      <c r="H27" s="1">
        <v>3787</v>
      </c>
      <c r="I27" s="1">
        <v>4030</v>
      </c>
      <c r="J27" s="1">
        <v>4182</v>
      </c>
      <c r="K27" s="1">
        <v>4268</v>
      </c>
      <c r="L27" s="1">
        <v>4483</v>
      </c>
      <c r="M27" s="1">
        <v>5317</v>
      </c>
      <c r="N27" s="1">
        <v>5889</v>
      </c>
      <c r="O27" s="1">
        <v>6148</v>
      </c>
    </row>
    <row r="28" spans="1:15" x14ac:dyDescent="0.3">
      <c r="A28" s="7" t="s">
        <v>199</v>
      </c>
      <c r="B28" s="7" t="s">
        <v>111</v>
      </c>
      <c r="C28" s="1">
        <v>18566</v>
      </c>
      <c r="D28" s="1">
        <v>18599</v>
      </c>
      <c r="E28" s="1">
        <v>18478</v>
      </c>
      <c r="F28" s="1">
        <v>18178</v>
      </c>
      <c r="G28" s="1">
        <v>17761</v>
      </c>
      <c r="H28" s="1">
        <v>17119</v>
      </c>
      <c r="I28" s="1">
        <v>16689</v>
      </c>
      <c r="J28" s="1">
        <v>16137</v>
      </c>
      <c r="K28" s="1">
        <v>14070</v>
      </c>
      <c r="L28" s="1">
        <v>13943</v>
      </c>
      <c r="M28" s="1">
        <v>10791</v>
      </c>
      <c r="N28" s="1">
        <v>8497</v>
      </c>
      <c r="O28" s="1">
        <v>7514</v>
      </c>
    </row>
    <row r="29" spans="1:15" x14ac:dyDescent="0.3">
      <c r="A29" s="7" t="s">
        <v>200</v>
      </c>
      <c r="B29" s="7" t="s">
        <v>103</v>
      </c>
      <c r="C29" s="1">
        <v>290</v>
      </c>
      <c r="D29" s="1">
        <v>337</v>
      </c>
      <c r="E29" s="1">
        <v>365</v>
      </c>
      <c r="F29" s="1">
        <v>386</v>
      </c>
      <c r="G29" s="1">
        <v>418</v>
      </c>
      <c r="H29" s="1">
        <v>484</v>
      </c>
      <c r="I29" s="1">
        <v>536</v>
      </c>
      <c r="J29" s="1">
        <v>587</v>
      </c>
      <c r="K29" s="1">
        <v>595</v>
      </c>
      <c r="L29" s="1">
        <v>686</v>
      </c>
      <c r="M29" s="1">
        <v>807</v>
      </c>
      <c r="N29" s="1">
        <v>978</v>
      </c>
      <c r="O29" s="1">
        <v>1068</v>
      </c>
    </row>
    <row r="30" spans="1:15" x14ac:dyDescent="0.3">
      <c r="A30" s="7" t="s">
        <v>200</v>
      </c>
      <c r="B30" s="7" t="s">
        <v>104</v>
      </c>
      <c r="C30" s="1">
        <v>5782</v>
      </c>
      <c r="D30" s="1">
        <v>6083</v>
      </c>
      <c r="E30" s="1">
        <v>6385</v>
      </c>
      <c r="F30" s="1">
        <v>6774</v>
      </c>
      <c r="G30" s="1">
        <v>6974</v>
      </c>
      <c r="H30" s="1">
        <v>7291</v>
      </c>
      <c r="I30" s="1">
        <v>7694</v>
      </c>
      <c r="J30" s="1">
        <v>8153</v>
      </c>
      <c r="K30" s="1">
        <v>8173</v>
      </c>
      <c r="L30" s="1">
        <v>8442</v>
      </c>
      <c r="M30" s="1">
        <v>9709</v>
      </c>
      <c r="N30" s="1">
        <v>10726</v>
      </c>
      <c r="O30" s="1">
        <v>12380</v>
      </c>
    </row>
    <row r="31" spans="1:15" x14ac:dyDescent="0.3">
      <c r="A31" s="7" t="s">
        <v>200</v>
      </c>
      <c r="B31" s="7" t="s">
        <v>105</v>
      </c>
      <c r="C31" s="1">
        <v>2615</v>
      </c>
      <c r="D31" s="1">
        <v>2718</v>
      </c>
      <c r="E31" s="1">
        <v>2847</v>
      </c>
      <c r="F31" s="1">
        <v>3006</v>
      </c>
      <c r="G31" s="1">
        <v>3096</v>
      </c>
      <c r="H31" s="1">
        <v>3206</v>
      </c>
      <c r="I31" s="1">
        <v>3444</v>
      </c>
      <c r="J31" s="1">
        <v>3736</v>
      </c>
      <c r="K31" s="1">
        <v>3897</v>
      </c>
      <c r="L31" s="1">
        <v>4090</v>
      </c>
      <c r="M31" s="1">
        <v>4728</v>
      </c>
      <c r="N31" s="1">
        <v>5401</v>
      </c>
      <c r="O31" s="1">
        <v>6025</v>
      </c>
    </row>
    <row r="32" spans="1:15" x14ac:dyDescent="0.3">
      <c r="A32" s="7" t="s">
        <v>200</v>
      </c>
      <c r="B32" s="7" t="s">
        <v>106</v>
      </c>
      <c r="C32" s="1">
        <v>81</v>
      </c>
      <c r="D32" s="1">
        <v>82</v>
      </c>
      <c r="E32" s="1">
        <v>82</v>
      </c>
      <c r="F32" s="1">
        <v>96</v>
      </c>
      <c r="G32" s="1">
        <v>94</v>
      </c>
      <c r="H32" s="1">
        <v>94</v>
      </c>
      <c r="I32" s="1">
        <v>96</v>
      </c>
      <c r="J32" s="1">
        <v>95</v>
      </c>
      <c r="K32" s="1">
        <v>87</v>
      </c>
      <c r="L32" s="1">
        <v>89</v>
      </c>
      <c r="M32" s="1">
        <v>91</v>
      </c>
      <c r="N32" s="1">
        <v>95</v>
      </c>
      <c r="O32" s="1">
        <v>101</v>
      </c>
    </row>
    <row r="33" spans="1:15" x14ac:dyDescent="0.3">
      <c r="A33" s="7" t="s">
        <v>200</v>
      </c>
      <c r="B33" s="7" t="s">
        <v>107</v>
      </c>
      <c r="C33" s="1">
        <v>2608</v>
      </c>
      <c r="D33" s="1">
        <v>2864</v>
      </c>
      <c r="E33" s="1">
        <v>3189</v>
      </c>
      <c r="F33" s="1">
        <v>3554</v>
      </c>
      <c r="G33" s="1">
        <v>3927</v>
      </c>
      <c r="H33" s="1">
        <v>4272</v>
      </c>
      <c r="I33" s="1">
        <v>4875</v>
      </c>
      <c r="J33" s="1">
        <v>5671</v>
      </c>
      <c r="K33" s="1">
        <v>6392</v>
      </c>
      <c r="L33" s="1">
        <v>7294</v>
      </c>
      <c r="M33" s="1">
        <v>8748</v>
      </c>
      <c r="N33" s="1">
        <v>10479</v>
      </c>
      <c r="O33" s="1">
        <v>12384</v>
      </c>
    </row>
    <row r="34" spans="1:15" x14ac:dyDescent="0.3">
      <c r="A34" s="7" t="s">
        <v>200</v>
      </c>
      <c r="B34" s="7" t="s">
        <v>108</v>
      </c>
      <c r="C34" s="1">
        <v>397</v>
      </c>
      <c r="D34" s="1">
        <v>417</v>
      </c>
      <c r="E34" s="1">
        <v>433</v>
      </c>
      <c r="F34" s="1">
        <v>463</v>
      </c>
      <c r="G34" s="1">
        <v>463</v>
      </c>
      <c r="H34" s="1">
        <v>496</v>
      </c>
      <c r="I34" s="1">
        <v>533</v>
      </c>
      <c r="J34" s="1">
        <v>552</v>
      </c>
      <c r="K34" s="1">
        <v>600</v>
      </c>
      <c r="L34" s="1">
        <v>665</v>
      </c>
      <c r="M34" s="1">
        <v>774</v>
      </c>
      <c r="N34" s="1">
        <v>870</v>
      </c>
      <c r="O34" s="1">
        <v>1025</v>
      </c>
    </row>
    <row r="35" spans="1:15" x14ac:dyDescent="0.3">
      <c r="A35" s="7" t="s">
        <v>200</v>
      </c>
      <c r="B35" s="7" t="s">
        <v>17</v>
      </c>
      <c r="C35" s="1">
        <v>188</v>
      </c>
      <c r="D35" s="1">
        <v>190</v>
      </c>
      <c r="E35" s="1">
        <v>217</v>
      </c>
      <c r="F35" s="1">
        <v>217</v>
      </c>
      <c r="G35" s="1">
        <v>220</v>
      </c>
      <c r="H35" s="1">
        <v>229</v>
      </c>
      <c r="I35" s="1">
        <v>254</v>
      </c>
      <c r="J35" s="1">
        <v>277</v>
      </c>
      <c r="K35" s="1">
        <v>267</v>
      </c>
      <c r="L35" s="1">
        <v>276</v>
      </c>
      <c r="M35" s="1">
        <v>306</v>
      </c>
      <c r="N35" s="1">
        <v>339</v>
      </c>
      <c r="O35" s="1">
        <v>383</v>
      </c>
    </row>
    <row r="36" spans="1:15" x14ac:dyDescent="0.3">
      <c r="A36" s="7" t="s">
        <v>200</v>
      </c>
      <c r="B36" s="7" t="s">
        <v>109</v>
      </c>
      <c r="C36" s="1">
        <v>3807</v>
      </c>
      <c r="D36" s="1">
        <v>4060</v>
      </c>
      <c r="E36" s="1">
        <v>4351</v>
      </c>
      <c r="F36" s="1">
        <v>4650</v>
      </c>
      <c r="G36" s="1">
        <v>4813</v>
      </c>
      <c r="H36" s="1">
        <v>5064</v>
      </c>
      <c r="I36" s="1">
        <v>5343</v>
      </c>
      <c r="J36" s="1">
        <v>5685</v>
      </c>
      <c r="K36" s="1">
        <v>5753</v>
      </c>
      <c r="L36" s="1">
        <v>5950</v>
      </c>
      <c r="M36" s="1">
        <v>6829</v>
      </c>
      <c r="N36" s="1">
        <v>7426</v>
      </c>
      <c r="O36" s="1">
        <v>8222</v>
      </c>
    </row>
    <row r="37" spans="1:15" x14ac:dyDescent="0.3">
      <c r="A37" s="7" t="s">
        <v>200</v>
      </c>
      <c r="B37" s="7" t="s">
        <v>110</v>
      </c>
      <c r="C37" s="1">
        <v>1717</v>
      </c>
      <c r="D37" s="1">
        <v>1819</v>
      </c>
      <c r="E37" s="1">
        <v>1923</v>
      </c>
      <c r="F37" s="1">
        <v>2086</v>
      </c>
      <c r="G37" s="1">
        <v>2161</v>
      </c>
      <c r="H37" s="1">
        <v>2192</v>
      </c>
      <c r="I37" s="1">
        <v>2306</v>
      </c>
      <c r="J37" s="1">
        <v>2402</v>
      </c>
      <c r="K37" s="1">
        <v>2417</v>
      </c>
      <c r="L37" s="1">
        <v>2453</v>
      </c>
      <c r="M37" s="1">
        <v>2847</v>
      </c>
      <c r="N37" s="1">
        <v>3097</v>
      </c>
      <c r="O37" s="1">
        <v>3452</v>
      </c>
    </row>
    <row r="38" spans="1:15" x14ac:dyDescent="0.3">
      <c r="A38" s="7" t="s">
        <v>200</v>
      </c>
      <c r="B38" s="7" t="s">
        <v>111</v>
      </c>
      <c r="C38" s="1">
        <v>14157</v>
      </c>
      <c r="D38" s="1">
        <v>13852</v>
      </c>
      <c r="E38" s="1">
        <v>13505</v>
      </c>
      <c r="F38" s="1">
        <v>13448</v>
      </c>
      <c r="G38" s="1">
        <v>12986</v>
      </c>
      <c r="H38" s="1">
        <v>12333</v>
      </c>
      <c r="I38" s="1">
        <v>11907</v>
      </c>
      <c r="J38" s="1">
        <v>11729</v>
      </c>
      <c r="K38" s="1">
        <v>10327</v>
      </c>
      <c r="L38" s="1">
        <v>10241</v>
      </c>
      <c r="M38" s="1">
        <v>7780</v>
      </c>
      <c r="N38" s="1">
        <v>6184</v>
      </c>
      <c r="O38" s="1">
        <v>5524</v>
      </c>
    </row>
    <row r="39" spans="1:15" x14ac:dyDescent="0.3">
      <c r="A39" s="7" t="s">
        <v>201</v>
      </c>
      <c r="B39" s="7" t="s">
        <v>103</v>
      </c>
      <c r="C39" s="1">
        <v>194</v>
      </c>
      <c r="D39" s="1">
        <v>206</v>
      </c>
      <c r="E39" s="1">
        <v>236</v>
      </c>
      <c r="F39" s="1">
        <v>248</v>
      </c>
      <c r="G39" s="1">
        <v>287</v>
      </c>
      <c r="H39" s="1">
        <v>294</v>
      </c>
      <c r="I39" s="1">
        <v>334</v>
      </c>
      <c r="J39" s="1">
        <v>380</v>
      </c>
      <c r="K39" s="1">
        <v>407</v>
      </c>
      <c r="L39" s="1">
        <v>456</v>
      </c>
      <c r="M39" s="1">
        <v>597</v>
      </c>
      <c r="N39" s="1">
        <v>735</v>
      </c>
      <c r="O39" s="1">
        <v>732</v>
      </c>
    </row>
    <row r="40" spans="1:15" x14ac:dyDescent="0.3">
      <c r="A40" s="7" t="s">
        <v>201</v>
      </c>
      <c r="B40" s="7" t="s">
        <v>104</v>
      </c>
      <c r="C40" s="1">
        <v>4567</v>
      </c>
      <c r="D40" s="1">
        <v>4760</v>
      </c>
      <c r="E40" s="1">
        <v>4978</v>
      </c>
      <c r="F40" s="1">
        <v>5271</v>
      </c>
      <c r="G40" s="1">
        <v>5643</v>
      </c>
      <c r="H40" s="1">
        <v>6226</v>
      </c>
      <c r="I40" s="1">
        <v>6661</v>
      </c>
      <c r="J40" s="1">
        <v>7051</v>
      </c>
      <c r="K40" s="1">
        <v>7125</v>
      </c>
      <c r="L40" s="1">
        <v>7680</v>
      </c>
      <c r="M40" s="1">
        <v>8923</v>
      </c>
      <c r="N40" s="1">
        <v>9935</v>
      </c>
      <c r="O40" s="1">
        <v>9400</v>
      </c>
    </row>
    <row r="41" spans="1:15" x14ac:dyDescent="0.3">
      <c r="A41" s="7" t="s">
        <v>201</v>
      </c>
      <c r="B41" s="7" t="s">
        <v>105</v>
      </c>
      <c r="C41" s="1">
        <v>1570</v>
      </c>
      <c r="D41" s="1">
        <v>1600</v>
      </c>
      <c r="E41" s="1">
        <v>1646</v>
      </c>
      <c r="F41" s="1">
        <v>1717</v>
      </c>
      <c r="G41" s="1">
        <v>1843</v>
      </c>
      <c r="H41" s="1">
        <v>2035</v>
      </c>
      <c r="I41" s="1">
        <v>2213</v>
      </c>
      <c r="J41" s="1">
        <v>2378</v>
      </c>
      <c r="K41" s="1">
        <v>2452</v>
      </c>
      <c r="L41" s="1">
        <v>2679</v>
      </c>
      <c r="M41" s="1">
        <v>3196</v>
      </c>
      <c r="N41" s="1">
        <v>3655</v>
      </c>
      <c r="O41" s="1">
        <v>3464</v>
      </c>
    </row>
    <row r="42" spans="1:15" x14ac:dyDescent="0.3">
      <c r="A42" s="7" t="s">
        <v>201</v>
      </c>
      <c r="B42" s="7" t="s">
        <v>106</v>
      </c>
      <c r="C42" s="1">
        <v>144</v>
      </c>
      <c r="D42" s="1">
        <v>140</v>
      </c>
      <c r="E42" s="1">
        <v>149</v>
      </c>
      <c r="F42" s="1">
        <v>150</v>
      </c>
      <c r="G42" s="1">
        <v>152</v>
      </c>
      <c r="H42" s="1">
        <v>153</v>
      </c>
      <c r="I42" s="1">
        <v>166</v>
      </c>
      <c r="J42" s="1">
        <v>164</v>
      </c>
      <c r="K42" s="1">
        <v>148</v>
      </c>
      <c r="L42" s="1">
        <v>156</v>
      </c>
      <c r="M42" s="1">
        <v>180</v>
      </c>
      <c r="N42" s="1">
        <v>198</v>
      </c>
      <c r="O42" s="1">
        <v>197</v>
      </c>
    </row>
    <row r="43" spans="1:15" x14ac:dyDescent="0.3">
      <c r="A43" s="7" t="s">
        <v>201</v>
      </c>
      <c r="B43" s="7" t="s">
        <v>107</v>
      </c>
      <c r="C43" s="1">
        <v>1993</v>
      </c>
      <c r="D43" s="1">
        <v>2103</v>
      </c>
      <c r="E43" s="1">
        <v>2301</v>
      </c>
      <c r="F43" s="1">
        <v>2592</v>
      </c>
      <c r="G43" s="1">
        <v>2886</v>
      </c>
      <c r="H43" s="1">
        <v>3379</v>
      </c>
      <c r="I43" s="1">
        <v>3836</v>
      </c>
      <c r="J43" s="1">
        <v>4426</v>
      </c>
      <c r="K43" s="1">
        <v>4875</v>
      </c>
      <c r="L43" s="1">
        <v>5930</v>
      </c>
      <c r="M43" s="1">
        <v>7528</v>
      </c>
      <c r="N43" s="1">
        <v>8897</v>
      </c>
      <c r="O43" s="1">
        <v>8916</v>
      </c>
    </row>
    <row r="44" spans="1:15" x14ac:dyDescent="0.3">
      <c r="A44" s="7" t="s">
        <v>201</v>
      </c>
      <c r="B44" s="7" t="s">
        <v>108</v>
      </c>
      <c r="C44" s="1">
        <v>94</v>
      </c>
      <c r="D44" s="1">
        <v>87</v>
      </c>
      <c r="E44" s="1">
        <v>87</v>
      </c>
      <c r="F44" s="1">
        <v>103</v>
      </c>
      <c r="G44" s="1">
        <v>142</v>
      </c>
      <c r="H44" s="1">
        <v>156</v>
      </c>
      <c r="I44" s="1">
        <v>169</v>
      </c>
      <c r="J44" s="1">
        <v>191</v>
      </c>
      <c r="K44" s="1">
        <v>180</v>
      </c>
      <c r="L44" s="1">
        <v>185</v>
      </c>
      <c r="M44" s="1">
        <v>227</v>
      </c>
      <c r="N44" s="1">
        <v>261</v>
      </c>
      <c r="O44" s="1">
        <v>179</v>
      </c>
    </row>
    <row r="45" spans="1:15" x14ac:dyDescent="0.3">
      <c r="A45" s="7" t="s">
        <v>201</v>
      </c>
      <c r="B45" s="7" t="s">
        <v>17</v>
      </c>
      <c r="C45" s="1">
        <v>141</v>
      </c>
      <c r="D45" s="1">
        <v>143</v>
      </c>
      <c r="E45" s="1">
        <v>157</v>
      </c>
      <c r="F45" s="1">
        <v>169</v>
      </c>
      <c r="G45" s="1">
        <v>181</v>
      </c>
      <c r="H45" s="1">
        <v>200</v>
      </c>
      <c r="I45" s="1">
        <v>214</v>
      </c>
      <c r="J45" s="1">
        <v>208</v>
      </c>
      <c r="K45" s="1">
        <v>241</v>
      </c>
      <c r="L45" s="1">
        <v>254</v>
      </c>
      <c r="M45" s="1">
        <v>309</v>
      </c>
      <c r="N45" s="1">
        <v>340</v>
      </c>
      <c r="O45" s="1">
        <v>312</v>
      </c>
    </row>
    <row r="46" spans="1:15" x14ac:dyDescent="0.3">
      <c r="A46" s="7" t="s">
        <v>201</v>
      </c>
      <c r="B46" s="7" t="s">
        <v>109</v>
      </c>
      <c r="C46" s="1">
        <v>3435</v>
      </c>
      <c r="D46" s="1">
        <v>3689</v>
      </c>
      <c r="E46" s="1">
        <v>3963</v>
      </c>
      <c r="F46" s="1">
        <v>4320</v>
      </c>
      <c r="G46" s="1">
        <v>4731</v>
      </c>
      <c r="H46" s="1">
        <v>5199</v>
      </c>
      <c r="I46" s="1">
        <v>5622</v>
      </c>
      <c r="J46" s="1">
        <v>5989</v>
      </c>
      <c r="K46" s="1">
        <v>6138</v>
      </c>
      <c r="L46" s="1">
        <v>6489</v>
      </c>
      <c r="M46" s="1">
        <v>7522</v>
      </c>
      <c r="N46" s="1">
        <v>8291</v>
      </c>
      <c r="O46" s="1">
        <v>8176</v>
      </c>
    </row>
    <row r="47" spans="1:15" x14ac:dyDescent="0.3">
      <c r="A47" s="7" t="s">
        <v>201</v>
      </c>
      <c r="B47" s="7" t="s">
        <v>110</v>
      </c>
      <c r="C47" s="1">
        <v>1294</v>
      </c>
      <c r="D47" s="1">
        <v>1437</v>
      </c>
      <c r="E47" s="1">
        <v>1571</v>
      </c>
      <c r="F47" s="1">
        <v>1655</v>
      </c>
      <c r="G47" s="1">
        <v>1798</v>
      </c>
      <c r="H47" s="1">
        <v>1989</v>
      </c>
      <c r="I47" s="1">
        <v>2075</v>
      </c>
      <c r="J47" s="1">
        <v>2173</v>
      </c>
      <c r="K47" s="1">
        <v>2197</v>
      </c>
      <c r="L47" s="1">
        <v>2345</v>
      </c>
      <c r="M47" s="1">
        <v>2685</v>
      </c>
      <c r="N47" s="1">
        <v>2986</v>
      </c>
      <c r="O47" s="1">
        <v>2854</v>
      </c>
    </row>
    <row r="48" spans="1:15" x14ac:dyDescent="0.3">
      <c r="A48" s="7" t="s">
        <v>201</v>
      </c>
      <c r="B48" s="7" t="s">
        <v>111</v>
      </c>
      <c r="C48" s="1">
        <v>10615</v>
      </c>
      <c r="D48" s="1">
        <v>10165</v>
      </c>
      <c r="E48" s="1">
        <v>9972</v>
      </c>
      <c r="F48" s="1">
        <v>9832</v>
      </c>
      <c r="G48" s="1">
        <v>9647</v>
      </c>
      <c r="H48" s="1">
        <v>9449</v>
      </c>
      <c r="I48" s="1">
        <v>9109</v>
      </c>
      <c r="J48" s="1">
        <v>8908</v>
      </c>
      <c r="K48" s="1">
        <v>7880</v>
      </c>
      <c r="L48" s="1">
        <v>7834</v>
      </c>
      <c r="M48" s="1">
        <v>5838</v>
      </c>
      <c r="N48" s="1">
        <v>4513</v>
      </c>
      <c r="O48" s="1">
        <v>3973</v>
      </c>
    </row>
    <row r="49" spans="1:15" x14ac:dyDescent="0.3">
      <c r="A49" s="7" t="s">
        <v>202</v>
      </c>
      <c r="B49" s="7" t="s">
        <v>103</v>
      </c>
      <c r="C49" s="1">
        <v>262</v>
      </c>
      <c r="D49" s="1">
        <v>270</v>
      </c>
      <c r="E49" s="1">
        <v>279</v>
      </c>
      <c r="F49" s="1">
        <v>314</v>
      </c>
      <c r="G49" s="1">
        <v>340</v>
      </c>
      <c r="H49" s="1">
        <v>371</v>
      </c>
      <c r="I49" s="1">
        <v>416</v>
      </c>
      <c r="J49" s="1">
        <v>459</v>
      </c>
      <c r="K49" s="1">
        <v>511</v>
      </c>
      <c r="L49" s="1">
        <v>561</v>
      </c>
      <c r="M49" s="1">
        <v>770</v>
      </c>
      <c r="N49" s="1">
        <v>922</v>
      </c>
      <c r="O49" s="1">
        <v>1017</v>
      </c>
    </row>
    <row r="50" spans="1:15" x14ac:dyDescent="0.3">
      <c r="A50" s="7" t="s">
        <v>202</v>
      </c>
      <c r="B50" s="7" t="s">
        <v>104</v>
      </c>
      <c r="C50" s="1">
        <v>6133</v>
      </c>
      <c r="D50" s="1">
        <v>6411</v>
      </c>
      <c r="E50" s="1">
        <v>6719</v>
      </c>
      <c r="F50" s="1">
        <v>7023</v>
      </c>
      <c r="G50" s="1">
        <v>7342</v>
      </c>
      <c r="H50" s="1">
        <v>7706</v>
      </c>
      <c r="I50" s="1">
        <v>8133</v>
      </c>
      <c r="J50" s="1">
        <v>8463</v>
      </c>
      <c r="K50" s="1">
        <v>8512</v>
      </c>
      <c r="L50" s="1">
        <v>8869</v>
      </c>
      <c r="M50" s="1">
        <v>10164</v>
      </c>
      <c r="N50" s="1">
        <v>11175</v>
      </c>
      <c r="O50" s="1">
        <v>12030</v>
      </c>
    </row>
    <row r="51" spans="1:15" x14ac:dyDescent="0.3">
      <c r="A51" s="7" t="s">
        <v>202</v>
      </c>
      <c r="B51" s="7" t="s">
        <v>105</v>
      </c>
      <c r="C51" s="1">
        <v>1381</v>
      </c>
      <c r="D51" s="1">
        <v>1410</v>
      </c>
      <c r="E51" s="1">
        <v>1487</v>
      </c>
      <c r="F51" s="1">
        <v>1530</v>
      </c>
      <c r="G51" s="1">
        <v>1650</v>
      </c>
      <c r="H51" s="1">
        <v>1760</v>
      </c>
      <c r="I51" s="1">
        <v>1880</v>
      </c>
      <c r="J51" s="1">
        <v>2059</v>
      </c>
      <c r="K51" s="1">
        <v>2180</v>
      </c>
      <c r="L51" s="1">
        <v>2384</v>
      </c>
      <c r="M51" s="1">
        <v>2810</v>
      </c>
      <c r="N51" s="1">
        <v>3330</v>
      </c>
      <c r="O51" s="1">
        <v>3848</v>
      </c>
    </row>
    <row r="52" spans="1:15" x14ac:dyDescent="0.3">
      <c r="A52" s="7" t="s">
        <v>202</v>
      </c>
      <c r="B52" s="7" t="s">
        <v>106</v>
      </c>
      <c r="C52" s="1">
        <v>101</v>
      </c>
      <c r="D52" s="1">
        <v>115</v>
      </c>
      <c r="E52" s="1">
        <v>125</v>
      </c>
      <c r="F52" s="1">
        <v>133</v>
      </c>
      <c r="G52" s="1">
        <v>134</v>
      </c>
      <c r="H52" s="1">
        <v>136</v>
      </c>
      <c r="I52" s="1">
        <v>140</v>
      </c>
      <c r="J52" s="1">
        <v>147</v>
      </c>
      <c r="K52" s="1">
        <v>155</v>
      </c>
      <c r="L52" s="1">
        <v>131</v>
      </c>
      <c r="M52" s="1">
        <v>157</v>
      </c>
      <c r="N52" s="1">
        <v>174</v>
      </c>
      <c r="O52" s="1">
        <v>187</v>
      </c>
    </row>
    <row r="53" spans="1:15" x14ac:dyDescent="0.3">
      <c r="A53" s="7" t="s">
        <v>202</v>
      </c>
      <c r="B53" s="7" t="s">
        <v>107</v>
      </c>
      <c r="C53" s="1">
        <v>1378</v>
      </c>
      <c r="D53" s="1">
        <v>1453</v>
      </c>
      <c r="E53" s="1">
        <v>1567</v>
      </c>
      <c r="F53" s="1">
        <v>1699</v>
      </c>
      <c r="G53" s="1">
        <v>1872</v>
      </c>
      <c r="H53" s="1">
        <v>2064</v>
      </c>
      <c r="I53" s="1">
        <v>2342</v>
      </c>
      <c r="J53" s="1">
        <v>2743</v>
      </c>
      <c r="K53" s="1">
        <v>3143</v>
      </c>
      <c r="L53" s="1">
        <v>3668</v>
      </c>
      <c r="M53" s="1">
        <v>4396</v>
      </c>
      <c r="N53" s="1">
        <v>5231</v>
      </c>
      <c r="O53" s="1">
        <v>5886</v>
      </c>
    </row>
    <row r="54" spans="1:15" x14ac:dyDescent="0.3">
      <c r="A54" s="7" t="s">
        <v>202</v>
      </c>
      <c r="B54" s="7" t="s">
        <v>108</v>
      </c>
      <c r="C54" s="1">
        <v>183</v>
      </c>
      <c r="D54" s="1">
        <v>197</v>
      </c>
      <c r="E54" s="1">
        <v>209</v>
      </c>
      <c r="F54" s="1">
        <v>198</v>
      </c>
      <c r="G54" s="1">
        <v>212</v>
      </c>
      <c r="H54" s="1">
        <v>241</v>
      </c>
      <c r="I54" s="1">
        <v>238</v>
      </c>
      <c r="J54" s="1">
        <v>270</v>
      </c>
      <c r="K54" s="1">
        <v>320</v>
      </c>
      <c r="L54" s="1">
        <v>340</v>
      </c>
      <c r="M54" s="1">
        <v>388</v>
      </c>
      <c r="N54" s="1">
        <v>434</v>
      </c>
      <c r="O54" s="1">
        <v>476</v>
      </c>
    </row>
    <row r="55" spans="1:15" x14ac:dyDescent="0.3">
      <c r="A55" s="7" t="s">
        <v>202</v>
      </c>
      <c r="B55" s="7" t="s">
        <v>17</v>
      </c>
      <c r="C55" s="1">
        <v>197</v>
      </c>
      <c r="D55" s="1">
        <v>203</v>
      </c>
      <c r="E55" s="1">
        <v>212</v>
      </c>
      <c r="F55" s="1">
        <v>237</v>
      </c>
      <c r="G55" s="1">
        <v>263</v>
      </c>
      <c r="H55" s="1">
        <v>264</v>
      </c>
      <c r="I55" s="1">
        <v>278</v>
      </c>
      <c r="J55" s="1">
        <v>301</v>
      </c>
      <c r="K55" s="1">
        <v>308</v>
      </c>
      <c r="L55" s="1">
        <v>317</v>
      </c>
      <c r="M55" s="1">
        <v>381</v>
      </c>
      <c r="N55" s="1">
        <v>411</v>
      </c>
      <c r="O55" s="1">
        <v>432</v>
      </c>
    </row>
    <row r="56" spans="1:15" x14ac:dyDescent="0.3">
      <c r="A56" s="7" t="s">
        <v>202</v>
      </c>
      <c r="B56" s="7" t="s">
        <v>109</v>
      </c>
      <c r="C56" s="1">
        <v>4189</v>
      </c>
      <c r="D56" s="1">
        <v>4516</v>
      </c>
      <c r="E56" s="1">
        <v>4915</v>
      </c>
      <c r="F56" s="1">
        <v>5197</v>
      </c>
      <c r="G56" s="1">
        <v>5533</v>
      </c>
      <c r="H56" s="1">
        <v>5883</v>
      </c>
      <c r="I56" s="1">
        <v>6180</v>
      </c>
      <c r="J56" s="1">
        <v>6542</v>
      </c>
      <c r="K56" s="1">
        <v>6781</v>
      </c>
      <c r="L56" s="1">
        <v>7101</v>
      </c>
      <c r="M56" s="1">
        <v>8185</v>
      </c>
      <c r="N56" s="1">
        <v>8984</v>
      </c>
      <c r="O56" s="1">
        <v>9811</v>
      </c>
    </row>
    <row r="57" spans="1:15" x14ac:dyDescent="0.3">
      <c r="A57" s="7" t="s">
        <v>202</v>
      </c>
      <c r="B57" s="7" t="s">
        <v>110</v>
      </c>
      <c r="C57" s="1">
        <v>1769</v>
      </c>
      <c r="D57" s="1">
        <v>1831</v>
      </c>
      <c r="E57" s="1">
        <v>1947</v>
      </c>
      <c r="F57" s="1">
        <v>2097</v>
      </c>
      <c r="G57" s="1">
        <v>2195</v>
      </c>
      <c r="H57" s="1">
        <v>2331</v>
      </c>
      <c r="I57" s="1">
        <v>2401</v>
      </c>
      <c r="J57" s="1">
        <v>2485</v>
      </c>
      <c r="K57" s="1">
        <v>2571</v>
      </c>
      <c r="L57" s="1">
        <v>2640</v>
      </c>
      <c r="M57" s="1">
        <v>3140</v>
      </c>
      <c r="N57" s="1">
        <v>3482</v>
      </c>
      <c r="O57" s="1">
        <v>3844</v>
      </c>
    </row>
    <row r="58" spans="1:15" x14ac:dyDescent="0.3">
      <c r="A58" s="7" t="s">
        <v>202</v>
      </c>
      <c r="B58" s="7" t="s">
        <v>111</v>
      </c>
      <c r="C58" s="1">
        <v>13356</v>
      </c>
      <c r="D58" s="1">
        <v>13104</v>
      </c>
      <c r="E58" s="1">
        <v>12772</v>
      </c>
      <c r="F58" s="1">
        <v>12265</v>
      </c>
      <c r="G58" s="1">
        <v>11942</v>
      </c>
      <c r="H58" s="1">
        <v>11541</v>
      </c>
      <c r="I58" s="1">
        <v>11110</v>
      </c>
      <c r="J58" s="1">
        <v>10793</v>
      </c>
      <c r="K58" s="1">
        <v>9615</v>
      </c>
      <c r="L58" s="1">
        <v>9542</v>
      </c>
      <c r="M58" s="1">
        <v>7448</v>
      </c>
      <c r="N58" s="1">
        <v>5986</v>
      </c>
      <c r="O58" s="1">
        <v>5400</v>
      </c>
    </row>
    <row r="59" spans="1:15" x14ac:dyDescent="0.3">
      <c r="A59" s="7" t="s">
        <v>203</v>
      </c>
      <c r="B59" s="7" t="s">
        <v>103</v>
      </c>
      <c r="C59" s="1">
        <v>106</v>
      </c>
      <c r="D59" s="1">
        <v>107</v>
      </c>
      <c r="E59" s="1">
        <v>112</v>
      </c>
      <c r="F59" s="1">
        <v>117</v>
      </c>
      <c r="G59" s="1">
        <v>118</v>
      </c>
      <c r="H59" s="1">
        <v>140</v>
      </c>
      <c r="I59" s="1">
        <v>173</v>
      </c>
      <c r="J59" s="1">
        <v>208</v>
      </c>
      <c r="K59" s="1">
        <v>236</v>
      </c>
      <c r="L59" s="1">
        <v>312</v>
      </c>
      <c r="M59" s="1">
        <v>416</v>
      </c>
      <c r="N59" s="1">
        <v>479</v>
      </c>
      <c r="O59" s="1">
        <v>506</v>
      </c>
    </row>
    <row r="60" spans="1:15" x14ac:dyDescent="0.3">
      <c r="A60" s="7" t="s">
        <v>203</v>
      </c>
      <c r="B60" s="7" t="s">
        <v>104</v>
      </c>
      <c r="C60" s="1">
        <v>3749</v>
      </c>
      <c r="D60" s="1">
        <v>3912</v>
      </c>
      <c r="E60" s="1">
        <v>4119</v>
      </c>
      <c r="F60" s="1">
        <v>4403</v>
      </c>
      <c r="G60" s="1">
        <v>4608</v>
      </c>
      <c r="H60" s="1">
        <v>4866</v>
      </c>
      <c r="I60" s="1">
        <v>5129</v>
      </c>
      <c r="J60" s="1">
        <v>5405</v>
      </c>
      <c r="K60" s="1">
        <v>5425</v>
      </c>
      <c r="L60" s="1">
        <v>5717</v>
      </c>
      <c r="M60" s="1">
        <v>6571</v>
      </c>
      <c r="N60" s="1">
        <v>7231</v>
      </c>
      <c r="O60" s="1">
        <v>7802</v>
      </c>
    </row>
    <row r="61" spans="1:15" x14ac:dyDescent="0.3">
      <c r="A61" s="7" t="s">
        <v>203</v>
      </c>
      <c r="B61" s="7" t="s">
        <v>105</v>
      </c>
      <c r="C61" s="1">
        <v>417</v>
      </c>
      <c r="D61" s="1">
        <v>416</v>
      </c>
      <c r="E61" s="1">
        <v>423</v>
      </c>
      <c r="F61" s="1">
        <v>480</v>
      </c>
      <c r="G61" s="1">
        <v>489</v>
      </c>
      <c r="H61" s="1">
        <v>503</v>
      </c>
      <c r="I61" s="1">
        <v>556</v>
      </c>
      <c r="J61" s="1">
        <v>670</v>
      </c>
      <c r="K61" s="1">
        <v>689</v>
      </c>
      <c r="L61" s="1">
        <v>785</v>
      </c>
      <c r="M61" s="1">
        <v>961</v>
      </c>
      <c r="N61" s="1">
        <v>1143</v>
      </c>
      <c r="O61" s="1">
        <v>1259</v>
      </c>
    </row>
    <row r="62" spans="1:15" x14ac:dyDescent="0.3">
      <c r="A62" s="7" t="s">
        <v>203</v>
      </c>
      <c r="B62" s="7" t="s">
        <v>106</v>
      </c>
      <c r="C62" s="1">
        <v>40</v>
      </c>
      <c r="D62" s="1">
        <v>45</v>
      </c>
      <c r="E62" s="1">
        <v>51</v>
      </c>
      <c r="F62" s="1">
        <v>56</v>
      </c>
      <c r="G62" s="1">
        <v>59</v>
      </c>
      <c r="H62" s="1">
        <v>60</v>
      </c>
      <c r="I62" s="1">
        <v>63</v>
      </c>
      <c r="J62" s="1">
        <v>69</v>
      </c>
      <c r="K62" s="1">
        <v>65</v>
      </c>
      <c r="L62" s="1">
        <v>72</v>
      </c>
      <c r="M62" s="1">
        <v>85</v>
      </c>
      <c r="N62" s="1">
        <v>87</v>
      </c>
      <c r="O62" s="1">
        <v>92</v>
      </c>
    </row>
    <row r="63" spans="1:15" x14ac:dyDescent="0.3">
      <c r="A63" s="7" t="s">
        <v>203</v>
      </c>
      <c r="B63" s="7" t="s">
        <v>107</v>
      </c>
      <c r="C63" s="1">
        <v>448</v>
      </c>
      <c r="D63" s="1">
        <v>472</v>
      </c>
      <c r="E63" s="1">
        <v>498</v>
      </c>
      <c r="F63" s="1">
        <v>564</v>
      </c>
      <c r="G63" s="1">
        <v>585</v>
      </c>
      <c r="H63" s="1">
        <v>656</v>
      </c>
      <c r="I63" s="1">
        <v>759</v>
      </c>
      <c r="J63" s="1">
        <v>915</v>
      </c>
      <c r="K63" s="1">
        <v>993</v>
      </c>
      <c r="L63" s="1">
        <v>1197</v>
      </c>
      <c r="M63" s="1">
        <v>1480</v>
      </c>
      <c r="N63" s="1">
        <v>1800</v>
      </c>
      <c r="O63" s="1">
        <v>2058</v>
      </c>
    </row>
    <row r="64" spans="1:15" x14ac:dyDescent="0.3">
      <c r="A64" s="7" t="s">
        <v>203</v>
      </c>
      <c r="B64" s="7" t="s">
        <v>108</v>
      </c>
      <c r="C64" s="1">
        <v>37</v>
      </c>
      <c r="D64" s="1">
        <v>37</v>
      </c>
      <c r="E64" s="1">
        <v>43</v>
      </c>
      <c r="F64" s="1">
        <v>57</v>
      </c>
      <c r="G64" s="1">
        <v>59</v>
      </c>
      <c r="H64" s="1">
        <v>55</v>
      </c>
      <c r="I64" s="1">
        <v>64</v>
      </c>
      <c r="J64" s="1">
        <v>74</v>
      </c>
      <c r="K64" s="1">
        <v>62</v>
      </c>
      <c r="L64" s="1">
        <v>61</v>
      </c>
      <c r="M64" s="1">
        <v>77</v>
      </c>
      <c r="N64" s="1">
        <v>77</v>
      </c>
      <c r="O64" s="1">
        <v>95</v>
      </c>
    </row>
    <row r="65" spans="1:15" x14ac:dyDescent="0.3">
      <c r="A65" s="7" t="s">
        <v>203</v>
      </c>
      <c r="B65" s="7" t="s">
        <v>17</v>
      </c>
      <c r="C65" s="1">
        <v>107</v>
      </c>
      <c r="D65" s="1">
        <v>123</v>
      </c>
      <c r="E65" s="1">
        <v>117</v>
      </c>
      <c r="F65" s="1">
        <v>131</v>
      </c>
      <c r="G65" s="1">
        <v>133</v>
      </c>
      <c r="H65" s="1">
        <v>143</v>
      </c>
      <c r="I65" s="1">
        <v>153</v>
      </c>
      <c r="J65" s="1">
        <v>167</v>
      </c>
      <c r="K65" s="1">
        <v>170</v>
      </c>
      <c r="L65" s="1">
        <v>185</v>
      </c>
      <c r="M65" s="1">
        <v>224</v>
      </c>
      <c r="N65" s="1">
        <v>239</v>
      </c>
      <c r="O65" s="1">
        <v>258</v>
      </c>
    </row>
    <row r="66" spans="1:15" x14ac:dyDescent="0.3">
      <c r="A66" s="7" t="s">
        <v>203</v>
      </c>
      <c r="B66" s="7" t="s">
        <v>109</v>
      </c>
      <c r="C66" s="1">
        <v>3391</v>
      </c>
      <c r="D66" s="1">
        <v>3661</v>
      </c>
      <c r="E66" s="1">
        <v>3970</v>
      </c>
      <c r="F66" s="1">
        <v>4317</v>
      </c>
      <c r="G66" s="1">
        <v>4586</v>
      </c>
      <c r="H66" s="1">
        <v>5023</v>
      </c>
      <c r="I66" s="1">
        <v>5414</v>
      </c>
      <c r="J66" s="1">
        <v>5809</v>
      </c>
      <c r="K66" s="1">
        <v>5988</v>
      </c>
      <c r="L66" s="1">
        <v>6431</v>
      </c>
      <c r="M66" s="1">
        <v>7676</v>
      </c>
      <c r="N66" s="1">
        <v>8493</v>
      </c>
      <c r="O66" s="1">
        <v>9245</v>
      </c>
    </row>
    <row r="67" spans="1:15" x14ac:dyDescent="0.3">
      <c r="A67" s="7" t="s">
        <v>203</v>
      </c>
      <c r="B67" s="7" t="s">
        <v>110</v>
      </c>
      <c r="C67" s="1">
        <v>1131</v>
      </c>
      <c r="D67" s="1">
        <v>1186</v>
      </c>
      <c r="E67" s="1">
        <v>1283</v>
      </c>
      <c r="F67" s="1">
        <v>1422</v>
      </c>
      <c r="G67" s="1">
        <v>1477</v>
      </c>
      <c r="H67" s="1">
        <v>1561</v>
      </c>
      <c r="I67" s="1">
        <v>1623</v>
      </c>
      <c r="J67" s="1">
        <v>1713</v>
      </c>
      <c r="K67" s="1">
        <v>1710</v>
      </c>
      <c r="L67" s="1">
        <v>1808</v>
      </c>
      <c r="M67" s="1">
        <v>2080</v>
      </c>
      <c r="N67" s="1">
        <v>2283</v>
      </c>
      <c r="O67" s="1">
        <v>2433</v>
      </c>
    </row>
    <row r="68" spans="1:15" x14ac:dyDescent="0.3">
      <c r="A68" s="7" t="s">
        <v>203</v>
      </c>
      <c r="B68" s="7" t="s">
        <v>111</v>
      </c>
      <c r="C68" s="1">
        <v>8726</v>
      </c>
      <c r="D68" s="1">
        <v>8473</v>
      </c>
      <c r="E68" s="1">
        <v>8298</v>
      </c>
      <c r="F68" s="1">
        <v>8402</v>
      </c>
      <c r="G68" s="1">
        <v>8243</v>
      </c>
      <c r="H68" s="1">
        <v>8007</v>
      </c>
      <c r="I68" s="1">
        <v>7712</v>
      </c>
      <c r="J68" s="1">
        <v>7514</v>
      </c>
      <c r="K68" s="1">
        <v>6631</v>
      </c>
      <c r="L68" s="1">
        <v>6664</v>
      </c>
      <c r="M68" s="1">
        <v>5082</v>
      </c>
      <c r="N68" s="1">
        <v>4001</v>
      </c>
      <c r="O68" s="1">
        <v>3582</v>
      </c>
    </row>
    <row r="69" spans="1:15" x14ac:dyDescent="0.3">
      <c r="A69" s="7" t="s">
        <v>204</v>
      </c>
      <c r="B69" s="7" t="s">
        <v>103</v>
      </c>
      <c r="C69" s="1">
        <v>214</v>
      </c>
      <c r="D69" s="1">
        <v>232</v>
      </c>
      <c r="E69" s="1">
        <v>256</v>
      </c>
      <c r="F69" s="1">
        <v>278</v>
      </c>
      <c r="G69" s="1">
        <v>310</v>
      </c>
      <c r="H69" s="1">
        <v>322</v>
      </c>
      <c r="I69" s="1">
        <v>351</v>
      </c>
      <c r="J69" s="1">
        <v>384</v>
      </c>
      <c r="K69" s="1">
        <v>421</v>
      </c>
      <c r="L69" s="1">
        <v>499</v>
      </c>
      <c r="M69" s="1">
        <v>656</v>
      </c>
      <c r="N69" s="1">
        <v>787</v>
      </c>
      <c r="O69" s="1">
        <v>832</v>
      </c>
    </row>
    <row r="70" spans="1:15" x14ac:dyDescent="0.3">
      <c r="A70" s="7" t="s">
        <v>204</v>
      </c>
      <c r="B70" s="7" t="s">
        <v>104</v>
      </c>
      <c r="C70" s="1">
        <v>5423</v>
      </c>
      <c r="D70" s="1">
        <v>5763</v>
      </c>
      <c r="E70" s="1">
        <v>5968</v>
      </c>
      <c r="F70" s="1">
        <v>6156</v>
      </c>
      <c r="G70" s="1">
        <v>6445</v>
      </c>
      <c r="H70" s="1">
        <v>6774</v>
      </c>
      <c r="I70" s="1">
        <v>7147</v>
      </c>
      <c r="J70" s="1">
        <v>7569</v>
      </c>
      <c r="K70" s="1">
        <v>7695</v>
      </c>
      <c r="L70" s="1">
        <v>8317</v>
      </c>
      <c r="M70" s="1">
        <v>9666</v>
      </c>
      <c r="N70" s="1">
        <v>10657</v>
      </c>
      <c r="O70" s="1">
        <v>11089</v>
      </c>
    </row>
    <row r="71" spans="1:15" x14ac:dyDescent="0.3">
      <c r="A71" s="7" t="s">
        <v>204</v>
      </c>
      <c r="B71" s="7" t="s">
        <v>105</v>
      </c>
      <c r="C71" s="1">
        <v>1775</v>
      </c>
      <c r="D71" s="1">
        <v>1790</v>
      </c>
      <c r="E71" s="1">
        <v>1775</v>
      </c>
      <c r="F71" s="1">
        <v>1767</v>
      </c>
      <c r="G71" s="1">
        <v>1791</v>
      </c>
      <c r="H71" s="1">
        <v>1837</v>
      </c>
      <c r="I71" s="1">
        <v>1952</v>
      </c>
      <c r="J71" s="1">
        <v>2015</v>
      </c>
      <c r="K71" s="1">
        <v>2071</v>
      </c>
      <c r="L71" s="1">
        <v>2274</v>
      </c>
      <c r="M71" s="1">
        <v>2670</v>
      </c>
      <c r="N71" s="1">
        <v>3043</v>
      </c>
      <c r="O71" s="1">
        <v>3102</v>
      </c>
    </row>
    <row r="72" spans="1:15" x14ac:dyDescent="0.3">
      <c r="A72" s="7" t="s">
        <v>204</v>
      </c>
      <c r="B72" s="7" t="s">
        <v>106</v>
      </c>
      <c r="C72" s="1">
        <v>76</v>
      </c>
      <c r="D72" s="1">
        <v>71</v>
      </c>
      <c r="E72" s="1">
        <v>72</v>
      </c>
      <c r="F72" s="1">
        <v>73</v>
      </c>
      <c r="G72" s="1">
        <v>79</v>
      </c>
      <c r="H72" s="1">
        <v>84</v>
      </c>
      <c r="I72" s="1">
        <v>86</v>
      </c>
      <c r="J72" s="1">
        <v>91</v>
      </c>
      <c r="K72" s="1">
        <v>96</v>
      </c>
      <c r="L72" s="1">
        <v>98</v>
      </c>
      <c r="M72" s="1">
        <v>106</v>
      </c>
      <c r="N72" s="1">
        <v>116</v>
      </c>
      <c r="O72" s="1">
        <v>118</v>
      </c>
    </row>
    <row r="73" spans="1:15" x14ac:dyDescent="0.3">
      <c r="A73" s="7" t="s">
        <v>204</v>
      </c>
      <c r="B73" s="7" t="s">
        <v>107</v>
      </c>
      <c r="C73" s="1">
        <v>1936</v>
      </c>
      <c r="D73" s="1">
        <v>2115</v>
      </c>
      <c r="E73" s="1">
        <v>2240</v>
      </c>
      <c r="F73" s="1">
        <v>2263</v>
      </c>
      <c r="G73" s="1">
        <v>2405</v>
      </c>
      <c r="H73" s="1">
        <v>2691</v>
      </c>
      <c r="I73" s="1">
        <v>3081</v>
      </c>
      <c r="J73" s="1">
        <v>3472</v>
      </c>
      <c r="K73" s="1">
        <v>3834</v>
      </c>
      <c r="L73" s="1">
        <v>4428</v>
      </c>
      <c r="M73" s="1">
        <v>5405</v>
      </c>
      <c r="N73" s="1">
        <v>6373</v>
      </c>
      <c r="O73" s="1">
        <v>6995</v>
      </c>
    </row>
    <row r="74" spans="1:15" x14ac:dyDescent="0.3">
      <c r="A74" s="7" t="s">
        <v>204</v>
      </c>
      <c r="B74" s="7" t="s">
        <v>109</v>
      </c>
      <c r="C74" s="1">
        <v>4335</v>
      </c>
      <c r="D74" s="1">
        <v>4681</v>
      </c>
      <c r="E74" s="1">
        <v>4982</v>
      </c>
      <c r="F74" s="1">
        <v>5327</v>
      </c>
      <c r="G74" s="1">
        <v>5604</v>
      </c>
      <c r="H74" s="1">
        <v>5944</v>
      </c>
      <c r="I74" s="1">
        <v>6404</v>
      </c>
      <c r="J74" s="1">
        <v>6907</v>
      </c>
      <c r="K74" s="1">
        <v>7158</v>
      </c>
      <c r="L74" s="1">
        <v>7643</v>
      </c>
      <c r="M74" s="1">
        <v>8892</v>
      </c>
      <c r="N74" s="1">
        <v>9709</v>
      </c>
      <c r="O74" s="1">
        <v>10245</v>
      </c>
    </row>
    <row r="75" spans="1:15" x14ac:dyDescent="0.3">
      <c r="A75" s="7" t="s">
        <v>204</v>
      </c>
      <c r="B75" s="7" t="s">
        <v>111</v>
      </c>
      <c r="C75" s="1">
        <v>12339</v>
      </c>
      <c r="D75" s="1">
        <v>12246</v>
      </c>
      <c r="E75" s="1">
        <v>11767</v>
      </c>
      <c r="F75" s="1">
        <v>11269</v>
      </c>
      <c r="G75" s="1">
        <v>10953</v>
      </c>
      <c r="H75" s="1">
        <v>10513</v>
      </c>
      <c r="I75" s="1">
        <v>10128</v>
      </c>
      <c r="J75" s="1">
        <v>9820</v>
      </c>
      <c r="K75" s="1">
        <v>8832</v>
      </c>
      <c r="L75" s="1">
        <v>8855</v>
      </c>
      <c r="M75" s="1">
        <v>6697</v>
      </c>
      <c r="N75" s="1">
        <v>5370</v>
      </c>
      <c r="O75" s="1">
        <v>4707</v>
      </c>
    </row>
    <row r="76" spans="1:15" x14ac:dyDescent="0.3">
      <c r="A76" s="7" t="s">
        <v>204</v>
      </c>
      <c r="B76" s="7" t="s">
        <v>17</v>
      </c>
      <c r="C76" s="1">
        <v>165</v>
      </c>
      <c r="D76" s="1">
        <v>188</v>
      </c>
      <c r="E76" s="1">
        <v>183</v>
      </c>
      <c r="F76" s="1">
        <v>194</v>
      </c>
      <c r="G76" s="1">
        <v>200</v>
      </c>
      <c r="H76" s="1">
        <v>213</v>
      </c>
      <c r="I76" s="1">
        <v>213</v>
      </c>
      <c r="J76" s="1">
        <v>222</v>
      </c>
      <c r="K76" s="1">
        <v>223</v>
      </c>
      <c r="L76" s="1">
        <v>252</v>
      </c>
      <c r="M76" s="1">
        <v>284</v>
      </c>
      <c r="N76" s="1">
        <v>337</v>
      </c>
      <c r="O76" s="1">
        <v>347</v>
      </c>
    </row>
    <row r="77" spans="1:15" x14ac:dyDescent="0.3">
      <c r="A77" s="7" t="s">
        <v>204</v>
      </c>
      <c r="B77" s="7" t="s">
        <v>110</v>
      </c>
      <c r="C77" s="1">
        <v>1615</v>
      </c>
      <c r="D77" s="1">
        <v>1745</v>
      </c>
      <c r="E77" s="1">
        <v>1793</v>
      </c>
      <c r="F77" s="1">
        <v>1852</v>
      </c>
      <c r="G77" s="1">
        <v>1958</v>
      </c>
      <c r="H77" s="1">
        <v>2074</v>
      </c>
      <c r="I77" s="1">
        <v>2183</v>
      </c>
      <c r="J77" s="1">
        <v>2281</v>
      </c>
      <c r="K77" s="1">
        <v>2284</v>
      </c>
      <c r="L77" s="1">
        <v>2426</v>
      </c>
      <c r="M77" s="1">
        <v>2824</v>
      </c>
      <c r="N77" s="1">
        <v>3082</v>
      </c>
      <c r="O77" s="1">
        <v>3178</v>
      </c>
    </row>
    <row r="78" spans="1:15" x14ac:dyDescent="0.3">
      <c r="A78" s="7" t="s">
        <v>204</v>
      </c>
      <c r="B78" s="7" t="s">
        <v>108</v>
      </c>
      <c r="C78" s="1">
        <v>111</v>
      </c>
      <c r="D78" s="1">
        <v>122</v>
      </c>
      <c r="E78" s="1">
        <v>124</v>
      </c>
      <c r="F78" s="1">
        <v>131</v>
      </c>
      <c r="G78" s="1">
        <v>137</v>
      </c>
      <c r="H78" s="1">
        <v>147</v>
      </c>
      <c r="I78" s="1">
        <v>143</v>
      </c>
      <c r="J78" s="1">
        <v>154</v>
      </c>
      <c r="K78" s="1">
        <v>160</v>
      </c>
      <c r="L78" s="1">
        <v>171</v>
      </c>
      <c r="M78" s="1">
        <v>209</v>
      </c>
      <c r="N78" s="1">
        <v>244</v>
      </c>
      <c r="O78" s="1">
        <v>252</v>
      </c>
    </row>
    <row r="79" spans="1:15" x14ac:dyDescent="0.3">
      <c r="A79" s="10" t="s">
        <v>18</v>
      </c>
      <c r="B79" s="10" t="s">
        <v>18</v>
      </c>
      <c r="C79" s="5">
        <v>191024</v>
      </c>
      <c r="D79" s="5">
        <v>196198</v>
      </c>
      <c r="E79" s="5">
        <v>201095</v>
      </c>
      <c r="F79" s="5">
        <v>206738</v>
      </c>
      <c r="G79" s="5">
        <v>212323</v>
      </c>
      <c r="H79" s="5">
        <v>218475</v>
      </c>
      <c r="I79" s="5">
        <v>226199</v>
      </c>
      <c r="J79" s="5">
        <v>235015</v>
      </c>
      <c r="K79" s="5">
        <v>232708</v>
      </c>
      <c r="L79" s="5">
        <v>245254</v>
      </c>
      <c r="M79" s="5">
        <v>262376</v>
      </c>
      <c r="N79" s="5">
        <v>278448</v>
      </c>
      <c r="O79" s="5">
        <v>290991</v>
      </c>
    </row>
    <row r="80" spans="1:15" x14ac:dyDescent="0.3">
      <c r="A80" s="15"/>
      <c r="B80" s="15"/>
    </row>
    <row r="81" spans="1:15" x14ac:dyDescent="0.3">
      <c r="A81" s="15"/>
      <c r="B81" s="15"/>
    </row>
    <row r="82" spans="1:15" x14ac:dyDescent="0.3">
      <c r="A82" s="15"/>
      <c r="B82" s="15"/>
      <c r="C82" s="18" t="s">
        <v>37</v>
      </c>
      <c r="D82" s="19"/>
      <c r="E82" s="19"/>
      <c r="F82" s="19"/>
      <c r="G82" s="19"/>
      <c r="H82" s="19"/>
      <c r="I82" s="19"/>
      <c r="J82" s="19"/>
      <c r="K82" s="19"/>
      <c r="L82" s="19"/>
      <c r="M82" s="19"/>
      <c r="N82" s="19"/>
      <c r="O82" s="19"/>
    </row>
    <row r="83" spans="1:15" x14ac:dyDescent="0.3">
      <c r="A83" s="9" t="s">
        <v>41</v>
      </c>
      <c r="B83" s="9" t="s">
        <v>41</v>
      </c>
      <c r="C83" s="4" t="s">
        <v>0</v>
      </c>
      <c r="D83" s="4" t="s">
        <v>1</v>
      </c>
      <c r="E83" s="4" t="s">
        <v>2</v>
      </c>
      <c r="F83" s="4" t="s">
        <v>3</v>
      </c>
      <c r="G83" s="4" t="s">
        <v>4</v>
      </c>
      <c r="H83" s="4" t="s">
        <v>5</v>
      </c>
      <c r="I83" s="4" t="s">
        <v>6</v>
      </c>
      <c r="J83" s="4" t="s">
        <v>7</v>
      </c>
      <c r="K83" s="4" t="s">
        <v>8</v>
      </c>
      <c r="L83" s="4" t="s">
        <v>9</v>
      </c>
      <c r="M83" s="4" t="s">
        <v>10</v>
      </c>
      <c r="N83" s="4" t="s">
        <v>11</v>
      </c>
      <c r="O83" s="4" t="s">
        <v>12</v>
      </c>
    </row>
    <row r="84" spans="1:15" x14ac:dyDescent="0.3">
      <c r="A84" s="8" t="s">
        <v>198</v>
      </c>
      <c r="B84" s="8" t="s">
        <v>103</v>
      </c>
      <c r="C84" s="2">
        <v>1.1739313539692601E-2</v>
      </c>
      <c r="D84" s="2">
        <v>1.21857951358793E-2</v>
      </c>
      <c r="E84" s="2">
        <v>1.27302680844691E-2</v>
      </c>
      <c r="F84" s="2">
        <v>1.42743459663782E-2</v>
      </c>
      <c r="G84" s="2">
        <v>1.5174946839358199E-2</v>
      </c>
      <c r="H84" s="2">
        <v>1.6105207985896E-2</v>
      </c>
      <c r="I84" s="2">
        <v>1.75826199024211E-2</v>
      </c>
      <c r="J84" s="2">
        <v>1.9366986461041898E-2</v>
      </c>
      <c r="K84" s="2">
        <v>2.05461056401074E-2</v>
      </c>
      <c r="L84" s="2">
        <v>2.2875404734872401E-2</v>
      </c>
      <c r="M84" s="2">
        <v>2.55315846655285E-2</v>
      </c>
      <c r="N84" s="2">
        <v>2.8515854374632998E-2</v>
      </c>
      <c r="O84" s="2">
        <v>2.9344229080840101E-2</v>
      </c>
    </row>
    <row r="85" spans="1:15" x14ac:dyDescent="0.3">
      <c r="A85" s="8" t="s">
        <v>198</v>
      </c>
      <c r="B85" s="8" t="s">
        <v>104</v>
      </c>
      <c r="C85" s="2">
        <v>0.19104021899347201</v>
      </c>
      <c r="D85" s="2">
        <v>0.19573752103196901</v>
      </c>
      <c r="E85" s="2">
        <v>0.201637461934002</v>
      </c>
      <c r="F85" s="2">
        <v>0.207052621108127</v>
      </c>
      <c r="G85" s="2">
        <v>0.211192731490431</v>
      </c>
      <c r="H85" s="2">
        <v>0.21684852527755299</v>
      </c>
      <c r="I85" s="2">
        <v>0.22272852803093099</v>
      </c>
      <c r="J85" s="2">
        <v>0.223213485160943</v>
      </c>
      <c r="K85" s="2">
        <v>0.230393912264996</v>
      </c>
      <c r="L85" s="2">
        <v>0.23199192632774099</v>
      </c>
      <c r="M85" s="2">
        <v>0.24891354958870099</v>
      </c>
      <c r="N85" s="2">
        <v>0.25616559013505602</v>
      </c>
      <c r="O85" s="2">
        <v>0.26484095360302601</v>
      </c>
    </row>
    <row r="86" spans="1:15" x14ac:dyDescent="0.3">
      <c r="A86" s="8" t="s">
        <v>198</v>
      </c>
      <c r="B86" s="8" t="s">
        <v>105</v>
      </c>
      <c r="C86" s="2">
        <v>7.1594019793640801E-2</v>
      </c>
      <c r="D86" s="2">
        <v>7.1891092642635004E-2</v>
      </c>
      <c r="E86" s="2">
        <v>7.1938495332234995E-2</v>
      </c>
      <c r="F86" s="2">
        <v>7.4455386451805397E-2</v>
      </c>
      <c r="G86" s="2">
        <v>7.6744635607964407E-2</v>
      </c>
      <c r="H86" s="2">
        <v>8.0287797207795303E-2</v>
      </c>
      <c r="I86" s="2">
        <v>8.4875264659854593E-2</v>
      </c>
      <c r="J86" s="2">
        <v>8.8227382766968496E-2</v>
      </c>
      <c r="K86" s="2">
        <v>9.6329453894359901E-2</v>
      </c>
      <c r="L86" s="2">
        <v>9.9491190446154495E-2</v>
      </c>
      <c r="M86" s="2">
        <v>0.110779140152103</v>
      </c>
      <c r="N86" s="2">
        <v>0.119678508514386</v>
      </c>
      <c r="O86" s="2">
        <v>0.121969338826231</v>
      </c>
    </row>
    <row r="87" spans="1:15" x14ac:dyDescent="0.3">
      <c r="A87" s="8" t="s">
        <v>198</v>
      </c>
      <c r="B87" s="8" t="s">
        <v>106</v>
      </c>
      <c r="C87" s="2">
        <v>7.1594019793640804E-3</v>
      </c>
      <c r="D87" s="2">
        <v>7.6989751695304099E-3</v>
      </c>
      <c r="E87" s="2">
        <v>7.1389346512905003E-3</v>
      </c>
      <c r="F87" s="2">
        <v>6.46573162240127E-3</v>
      </c>
      <c r="G87" s="2">
        <v>6.8625555770346E-3</v>
      </c>
      <c r="H87" s="2">
        <v>7.0043360175346603E-3</v>
      </c>
      <c r="I87" s="2">
        <v>7.13430912271012E-3</v>
      </c>
      <c r="J87" s="2">
        <v>6.8591410382856603E-3</v>
      </c>
      <c r="K87" s="2">
        <v>7.2068039391226498E-3</v>
      </c>
      <c r="L87" s="2">
        <v>7.6952188722089103E-3</v>
      </c>
      <c r="M87" s="2">
        <v>7.7603600807077504E-3</v>
      </c>
      <c r="N87" s="2">
        <v>7.4500880798590704E-3</v>
      </c>
      <c r="O87" s="2">
        <v>8.2055784426284892E-3</v>
      </c>
    </row>
    <row r="88" spans="1:15" x14ac:dyDescent="0.3">
      <c r="A88" s="8" t="s">
        <v>198</v>
      </c>
      <c r="B88" s="8" t="s">
        <v>107</v>
      </c>
      <c r="C88" s="2">
        <v>6.5855969677826906E-2</v>
      </c>
      <c r="D88" s="2">
        <v>7.0718401060521102E-2</v>
      </c>
      <c r="E88" s="2">
        <v>7.3735709650042405E-2</v>
      </c>
      <c r="F88" s="2">
        <v>7.7986670645578404E-2</v>
      </c>
      <c r="G88" s="2">
        <v>8.3462207616470094E-2</v>
      </c>
      <c r="H88" s="2">
        <v>9.2152284747700999E-2</v>
      </c>
      <c r="I88" s="2">
        <v>0.103194329374942</v>
      </c>
      <c r="J88" s="2">
        <v>0.115932932843181</v>
      </c>
      <c r="K88" s="2">
        <v>0.12945389435989299</v>
      </c>
      <c r="L88" s="2">
        <v>0.14032210588284799</v>
      </c>
      <c r="M88" s="2">
        <v>0.155129598013348</v>
      </c>
      <c r="N88" s="2">
        <v>0.172636523781562</v>
      </c>
      <c r="O88" s="2">
        <v>0.18140068886337499</v>
      </c>
    </row>
    <row r="89" spans="1:15" x14ac:dyDescent="0.3">
      <c r="A89" s="8" t="s">
        <v>198</v>
      </c>
      <c r="B89" s="8" t="s">
        <v>108</v>
      </c>
      <c r="C89" s="2">
        <v>5.3695514845230599E-3</v>
      </c>
      <c r="D89" s="2">
        <v>5.0986590526691496E-3</v>
      </c>
      <c r="E89" s="2">
        <v>5.8908691528131397E-3</v>
      </c>
      <c r="F89" s="2">
        <v>6.3165224311150896E-3</v>
      </c>
      <c r="G89" s="2">
        <v>6.2342934467427003E-3</v>
      </c>
      <c r="H89" s="2">
        <v>5.8131224091103996E-3</v>
      </c>
      <c r="I89" s="2">
        <v>6.5359477124183E-3</v>
      </c>
      <c r="J89" s="2">
        <v>6.4556621536806203E-3</v>
      </c>
      <c r="K89" s="2">
        <v>6.9382273948075199E-3</v>
      </c>
      <c r="L89" s="2">
        <v>7.3167654850510898E-3</v>
      </c>
      <c r="M89" s="2">
        <v>7.9931708831289805E-3</v>
      </c>
      <c r="N89" s="2">
        <v>8.1840869054609494E-3</v>
      </c>
      <c r="O89" s="2">
        <v>8.2055784426284892E-3</v>
      </c>
    </row>
    <row r="90" spans="1:15" x14ac:dyDescent="0.3">
      <c r="A90" s="8" t="s">
        <v>198</v>
      </c>
      <c r="B90" s="8" t="s">
        <v>17</v>
      </c>
      <c r="C90" s="2">
        <v>8.0543272267845894E-3</v>
      </c>
      <c r="D90" s="2">
        <v>7.4950288074236496E-3</v>
      </c>
      <c r="E90" s="2">
        <v>8.5866906295242393E-3</v>
      </c>
      <c r="F90" s="2">
        <v>8.5049239033124398E-3</v>
      </c>
      <c r="G90" s="2">
        <v>9.2306205296733002E-3</v>
      </c>
      <c r="H90" s="2">
        <v>8.8626292466765094E-3</v>
      </c>
      <c r="I90" s="2">
        <v>8.5611709472521395E-3</v>
      </c>
      <c r="J90" s="2">
        <v>8.9661974356675302E-3</v>
      </c>
      <c r="K90" s="2">
        <v>8.9973142345568507E-3</v>
      </c>
      <c r="L90" s="2">
        <v>8.9987805390858207E-3</v>
      </c>
      <c r="M90" s="2">
        <v>1.02436753065342E-2</v>
      </c>
      <c r="N90" s="2">
        <v>1.0532883147387E-2</v>
      </c>
      <c r="O90" s="2">
        <v>1.07381643817114E-2</v>
      </c>
    </row>
    <row r="91" spans="1:15" x14ac:dyDescent="0.3">
      <c r="A91" s="8" t="s">
        <v>198</v>
      </c>
      <c r="B91" s="8" t="s">
        <v>109</v>
      </c>
      <c r="C91" s="2">
        <v>0.11428721836176001</v>
      </c>
      <c r="D91" s="2">
        <v>0.122469790445113</v>
      </c>
      <c r="E91" s="2">
        <v>0.12760221656432499</v>
      </c>
      <c r="F91" s="2">
        <v>0.13468616333432801</v>
      </c>
      <c r="G91" s="2">
        <v>0.14029576647979899</v>
      </c>
      <c r="H91" s="2">
        <v>0.14461333206270499</v>
      </c>
      <c r="I91" s="2">
        <v>0.14586210070882799</v>
      </c>
      <c r="J91" s="2">
        <v>0.14973549717564799</v>
      </c>
      <c r="K91" s="2">
        <v>0.15156669650850499</v>
      </c>
      <c r="L91" s="2">
        <v>0.15197006013203801</v>
      </c>
      <c r="M91" s="2">
        <v>0.16510166071705701</v>
      </c>
      <c r="N91" s="2">
        <v>0.17164562536699901</v>
      </c>
      <c r="O91" s="2">
        <v>0.173701627608564</v>
      </c>
    </row>
    <row r="92" spans="1:15" x14ac:dyDescent="0.3">
      <c r="A92" s="8" t="s">
        <v>198</v>
      </c>
      <c r="B92" s="8" t="s">
        <v>110</v>
      </c>
      <c r="C92" s="2">
        <v>6.0591703516529802E-2</v>
      </c>
      <c r="D92" s="2">
        <v>6.1336868403609801E-2</v>
      </c>
      <c r="E92" s="2">
        <v>6.6596774998751898E-2</v>
      </c>
      <c r="F92" s="2">
        <v>6.9034119168407404E-2</v>
      </c>
      <c r="G92" s="2">
        <v>7.0075391455635003E-2</v>
      </c>
      <c r="H92" s="2">
        <v>6.9185686377281203E-2</v>
      </c>
      <c r="I92" s="2">
        <v>6.9179784589892296E-2</v>
      </c>
      <c r="J92" s="2">
        <v>7.1415762575091898E-2</v>
      </c>
      <c r="K92" s="2">
        <v>7.3142345568487005E-2</v>
      </c>
      <c r="L92" s="2">
        <v>7.0602581893107905E-2</v>
      </c>
      <c r="M92" s="2">
        <v>7.7758808008691602E-2</v>
      </c>
      <c r="N92" s="2">
        <v>7.9932472108044605E-2</v>
      </c>
      <c r="O92" s="2">
        <v>8.17518741135949E-2</v>
      </c>
    </row>
    <row r="93" spans="1:15" x14ac:dyDescent="0.3">
      <c r="A93" s="8" t="s">
        <v>198</v>
      </c>
      <c r="B93" s="8" t="s">
        <v>111</v>
      </c>
      <c r="C93" s="2">
        <v>0.46430827542640601</v>
      </c>
      <c r="D93" s="2">
        <v>0.44536786825065</v>
      </c>
      <c r="E93" s="2">
        <v>0.42414257900254598</v>
      </c>
      <c r="F93" s="2">
        <v>0.401223515368547</v>
      </c>
      <c r="G93" s="2">
        <v>0.38072685095689202</v>
      </c>
      <c r="H93" s="2">
        <v>0.35912707866774701</v>
      </c>
      <c r="I93" s="2">
        <v>0.33434594495074998</v>
      </c>
      <c r="J93" s="2">
        <v>0.30982695238949198</v>
      </c>
      <c r="K93" s="2">
        <v>0.27542524619516601</v>
      </c>
      <c r="L93" s="2">
        <v>0.258735965686893</v>
      </c>
      <c r="M93" s="2">
        <v>0.19078845258419999</v>
      </c>
      <c r="N93" s="2">
        <v>0.14525836758661201</v>
      </c>
      <c r="O93" s="2">
        <v>0.119841966637401</v>
      </c>
    </row>
    <row r="94" spans="1:15" x14ac:dyDescent="0.3">
      <c r="A94" s="8" t="s">
        <v>199</v>
      </c>
      <c r="B94" s="8" t="s">
        <v>103</v>
      </c>
      <c r="C94" s="2">
        <v>8.8971853863124006E-3</v>
      </c>
      <c r="D94" s="2">
        <v>9.5719409380967905E-3</v>
      </c>
      <c r="E94" s="2">
        <v>9.9322087340375197E-3</v>
      </c>
      <c r="F94" s="2">
        <v>1.00341727793135E-2</v>
      </c>
      <c r="G94" s="2">
        <v>1.0833140135308899E-2</v>
      </c>
      <c r="H94" s="2">
        <v>1.0934332575710999E-2</v>
      </c>
      <c r="I94" s="2">
        <v>1.16917486274045E-2</v>
      </c>
      <c r="J94" s="2">
        <v>1.26356900809833E-2</v>
      </c>
      <c r="K94" s="2">
        <v>1.2768110864572401E-2</v>
      </c>
      <c r="L94" s="2">
        <v>1.4589677009583199E-2</v>
      </c>
      <c r="M94" s="2">
        <v>1.6135248773650999E-2</v>
      </c>
      <c r="N94" s="2">
        <v>1.80157700369298E-2</v>
      </c>
      <c r="O94" s="2">
        <v>1.8183592479344202E-2</v>
      </c>
    </row>
    <row r="95" spans="1:15" x14ac:dyDescent="0.3">
      <c r="A95" s="8" t="s">
        <v>199</v>
      </c>
      <c r="B95" s="8" t="s">
        <v>104</v>
      </c>
      <c r="C95" s="2">
        <v>0.176270939901573</v>
      </c>
      <c r="D95" s="2">
        <v>0.18091201266942999</v>
      </c>
      <c r="E95" s="2">
        <v>0.18495078939663501</v>
      </c>
      <c r="F95" s="2">
        <v>0.18879916418170301</v>
      </c>
      <c r="G95" s="2">
        <v>0.194912217843067</v>
      </c>
      <c r="H95" s="2">
        <v>0.20007371460163401</v>
      </c>
      <c r="I95" s="2">
        <v>0.20265039301655</v>
      </c>
      <c r="J95" s="2">
        <v>0.20586602339517199</v>
      </c>
      <c r="K95" s="2">
        <v>0.209486550663708</v>
      </c>
      <c r="L95" s="2">
        <v>0.20657189292185801</v>
      </c>
      <c r="M95" s="2">
        <v>0.22046250875963599</v>
      </c>
      <c r="N95" s="2">
        <v>0.22879861596300399</v>
      </c>
      <c r="O95" s="2">
        <v>0.228287034025112</v>
      </c>
    </row>
    <row r="96" spans="1:15" x14ac:dyDescent="0.3">
      <c r="A96" s="8" t="s">
        <v>199</v>
      </c>
      <c r="B96" s="8" t="s">
        <v>105</v>
      </c>
      <c r="C96" s="2">
        <v>6.2280297704186798E-2</v>
      </c>
      <c r="D96" s="2">
        <v>6.2788206250873294E-2</v>
      </c>
      <c r="E96" s="2">
        <v>6.24085043129659E-2</v>
      </c>
      <c r="F96" s="2">
        <v>6.33828874910215E-2</v>
      </c>
      <c r="G96" s="2">
        <v>6.4872383923114202E-2</v>
      </c>
      <c r="H96" s="2">
        <v>6.7244097712799697E-2</v>
      </c>
      <c r="I96" s="2">
        <v>7.0051743887506401E-2</v>
      </c>
      <c r="J96" s="2">
        <v>7.3765627093982697E-2</v>
      </c>
      <c r="K96" s="2">
        <v>8.0890653587138497E-2</v>
      </c>
      <c r="L96" s="2">
        <v>8.3372251592535196E-2</v>
      </c>
      <c r="M96" s="2">
        <v>9.3167484232655903E-2</v>
      </c>
      <c r="N96" s="2">
        <v>0.100159696576505</v>
      </c>
      <c r="O96" s="2">
        <v>0.105328215470692</v>
      </c>
    </row>
    <row r="97" spans="1:15" x14ac:dyDescent="0.3">
      <c r="A97" s="8" t="s">
        <v>199</v>
      </c>
      <c r="B97" s="8" t="s">
        <v>106</v>
      </c>
      <c r="C97" s="2">
        <v>1.7067080414070599E-2</v>
      </c>
      <c r="D97" s="2">
        <v>1.67916530811868E-2</v>
      </c>
      <c r="E97" s="2">
        <v>1.7184297650953799E-2</v>
      </c>
      <c r="F97" s="2">
        <v>1.7173454062642798E-2</v>
      </c>
      <c r="G97" s="2">
        <v>1.6966299239151099E-2</v>
      </c>
      <c r="H97" s="2">
        <v>1.7363883940454999E-2</v>
      </c>
      <c r="I97" s="2">
        <v>1.7596871667259199E-2</v>
      </c>
      <c r="J97" s="2">
        <v>1.73453563838952E-2</v>
      </c>
      <c r="K97" s="2">
        <v>1.7478298104247E-2</v>
      </c>
      <c r="L97" s="2">
        <v>1.6999495619360701E-2</v>
      </c>
      <c r="M97" s="2">
        <v>1.85879467414156E-2</v>
      </c>
      <c r="N97" s="2">
        <v>1.9097048940346702E-2</v>
      </c>
      <c r="O97" s="2">
        <v>1.94522152104613E-2</v>
      </c>
    </row>
    <row r="98" spans="1:15" x14ac:dyDescent="0.3">
      <c r="A98" s="8" t="s">
        <v>199</v>
      </c>
      <c r="B98" s="8" t="s">
        <v>107</v>
      </c>
      <c r="C98" s="2">
        <v>6.6353123712089998E-2</v>
      </c>
      <c r="D98" s="2">
        <v>6.7446085052866894E-2</v>
      </c>
      <c r="E98" s="2">
        <v>6.8511970451115997E-2</v>
      </c>
      <c r="F98" s="2">
        <v>7.1632239949502602E-2</v>
      </c>
      <c r="G98" s="2">
        <v>7.4124812949185395E-2</v>
      </c>
      <c r="H98" s="2">
        <v>7.8608432131375805E-2</v>
      </c>
      <c r="I98" s="2">
        <v>8.3994944108701702E-2</v>
      </c>
      <c r="J98" s="2">
        <v>9.2604292305630498E-2</v>
      </c>
      <c r="K98" s="2">
        <v>0.102942893845615</v>
      </c>
      <c r="L98" s="2">
        <v>0.112813136313538</v>
      </c>
      <c r="M98" s="2">
        <v>0.129730203223546</v>
      </c>
      <c r="N98" s="2">
        <v>0.14412616029543901</v>
      </c>
      <c r="O98" s="2">
        <v>0.15506473228807499</v>
      </c>
    </row>
    <row r="99" spans="1:15" x14ac:dyDescent="0.3">
      <c r="A99" s="8" t="s">
        <v>199</v>
      </c>
      <c r="B99" s="8" t="s">
        <v>108</v>
      </c>
      <c r="C99" s="2">
        <v>7.0547164779752201E-3</v>
      </c>
      <c r="D99" s="2">
        <v>7.4293166891797498E-3</v>
      </c>
      <c r="E99" s="2">
        <v>7.4998310848854799E-3</v>
      </c>
      <c r="F99" s="2">
        <v>7.5528372113270797E-3</v>
      </c>
      <c r="G99" s="2">
        <v>7.7349463612030296E-3</v>
      </c>
      <c r="H99" s="2">
        <v>8.2109875708991104E-3</v>
      </c>
      <c r="I99" s="2">
        <v>8.6700635936327406E-3</v>
      </c>
      <c r="J99" s="2">
        <v>8.6726781919476206E-3</v>
      </c>
      <c r="K99" s="2">
        <v>9.0894935575538197E-3</v>
      </c>
      <c r="L99" s="2">
        <v>9.2096168575218108E-3</v>
      </c>
      <c r="M99" s="2">
        <v>1.0441485634197599E-2</v>
      </c>
      <c r="N99" s="2">
        <v>1.09458695145889E-2</v>
      </c>
      <c r="O99" s="2">
        <v>1.09622015483703E-2</v>
      </c>
    </row>
    <row r="100" spans="1:15" x14ac:dyDescent="0.3">
      <c r="A100" s="8" t="s">
        <v>199</v>
      </c>
      <c r="B100" s="8" t="s">
        <v>17</v>
      </c>
      <c r="C100" s="2">
        <v>7.8304928604329797E-3</v>
      </c>
      <c r="D100" s="2">
        <v>8.7801015417578801E-3</v>
      </c>
      <c r="E100" s="2">
        <v>8.62593184838179E-3</v>
      </c>
      <c r="F100" s="2">
        <v>8.7935049953202903E-3</v>
      </c>
      <c r="G100" s="2">
        <v>9.1048959892090098E-3</v>
      </c>
      <c r="H100" s="2">
        <v>9.7671847165059292E-3</v>
      </c>
      <c r="I100" s="2">
        <v>1.009203302129E-2</v>
      </c>
      <c r="J100" s="2">
        <v>1.01851320046714E-2</v>
      </c>
      <c r="K100" s="2">
        <v>1.035462649383E-2</v>
      </c>
      <c r="L100" s="2">
        <v>1.0517270366703401E-2</v>
      </c>
      <c r="M100" s="2">
        <v>1.16152768044849E-2</v>
      </c>
      <c r="N100" s="2">
        <v>1.2293309378846901E-2</v>
      </c>
      <c r="O100" s="2">
        <v>1.28000780690911E-2</v>
      </c>
    </row>
    <row r="101" spans="1:15" x14ac:dyDescent="0.3">
      <c r="A101" s="8" t="s">
        <v>199</v>
      </c>
      <c r="B101" s="8" t="s">
        <v>109</v>
      </c>
      <c r="C101" s="2">
        <v>0.13951853378263701</v>
      </c>
      <c r="D101" s="2">
        <v>0.14516279286413</v>
      </c>
      <c r="E101" s="2">
        <v>0.15371275421724701</v>
      </c>
      <c r="F101" s="2">
        <v>0.16439936442983699</v>
      </c>
      <c r="G101" s="2">
        <v>0.17172845490758101</v>
      </c>
      <c r="H101" s="2">
        <v>0.17972029403935499</v>
      </c>
      <c r="I101" s="2">
        <v>0.186060749693882</v>
      </c>
      <c r="J101" s="2">
        <v>0.189918250914173</v>
      </c>
      <c r="K101" s="2">
        <v>0.20006617618435901</v>
      </c>
      <c r="L101" s="2">
        <v>0.20171489417346999</v>
      </c>
      <c r="M101" s="2">
        <v>0.217659425367905</v>
      </c>
      <c r="N101" s="2">
        <v>0.22725155537811501</v>
      </c>
      <c r="O101" s="2">
        <v>0.22771778023550801</v>
      </c>
    </row>
    <row r="102" spans="1:15" x14ac:dyDescent="0.3">
      <c r="A102" s="8" t="s">
        <v>199</v>
      </c>
      <c r="B102" s="8" t="s">
        <v>110</v>
      </c>
      <c r="C102" s="2">
        <v>6.4631869863511798E-2</v>
      </c>
      <c r="D102" s="2">
        <v>6.7958451721086194E-2</v>
      </c>
      <c r="E102" s="2">
        <v>7.1011914146077798E-2</v>
      </c>
      <c r="F102" s="2">
        <v>7.2568182312865895E-2</v>
      </c>
      <c r="G102" s="2">
        <v>7.5389381836575606E-2</v>
      </c>
      <c r="H102" s="2">
        <v>7.7543665663329001E-2</v>
      </c>
      <c r="I102" s="2">
        <v>7.9590788798040796E-2</v>
      </c>
      <c r="J102" s="2">
        <v>8.0064327149503206E-2</v>
      </c>
      <c r="K102" s="2">
        <v>8.3070574954260595E-2</v>
      </c>
      <c r="L102" s="2">
        <v>8.3745866880872794E-2</v>
      </c>
      <c r="M102" s="2">
        <v>9.3149964961457596E-2</v>
      </c>
      <c r="N102" s="2">
        <v>9.79638686495658E-2</v>
      </c>
      <c r="O102" s="2">
        <v>9.9993494242404501E-2</v>
      </c>
    </row>
    <row r="103" spans="1:15" x14ac:dyDescent="0.3">
      <c r="A103" s="8" t="s">
        <v>199</v>
      </c>
      <c r="B103" s="8" t="s">
        <v>111</v>
      </c>
      <c r="C103" s="2">
        <v>0.45009575989721001</v>
      </c>
      <c r="D103" s="2">
        <v>0.43315943919139199</v>
      </c>
      <c r="E103" s="2">
        <v>0.41616179815769899</v>
      </c>
      <c r="F103" s="2">
        <v>0.39566419258646601</v>
      </c>
      <c r="G103" s="2">
        <v>0.37433346681560498</v>
      </c>
      <c r="H103" s="2">
        <v>0.35053340704793501</v>
      </c>
      <c r="I103" s="2">
        <v>0.32960066358573298</v>
      </c>
      <c r="J103" s="2">
        <v>0.30894262248004101</v>
      </c>
      <c r="K103" s="2">
        <v>0.27385262174471597</v>
      </c>
      <c r="L103" s="2">
        <v>0.26046589826455702</v>
      </c>
      <c r="M103" s="2">
        <v>0.18905045550105101</v>
      </c>
      <c r="N103" s="2">
        <v>0.14134810526666</v>
      </c>
      <c r="O103" s="2">
        <v>0.12221065643094101</v>
      </c>
    </row>
    <row r="104" spans="1:15" x14ac:dyDescent="0.3">
      <c r="A104" s="8" t="s">
        <v>200</v>
      </c>
      <c r="B104" s="8" t="s">
        <v>103</v>
      </c>
      <c r="C104" s="2">
        <v>9.1650338158144207E-3</v>
      </c>
      <c r="D104" s="2">
        <v>1.03941767935353E-2</v>
      </c>
      <c r="E104" s="2">
        <v>1.0961948523890999E-2</v>
      </c>
      <c r="F104" s="2">
        <v>1.11303344867359E-2</v>
      </c>
      <c r="G104" s="2">
        <v>1.18912152935822E-2</v>
      </c>
      <c r="H104" s="2">
        <v>1.35722497966967E-2</v>
      </c>
      <c r="I104" s="2">
        <v>1.4491186330701801E-2</v>
      </c>
      <c r="J104" s="2">
        <v>1.5095018900918E-2</v>
      </c>
      <c r="K104" s="2">
        <v>1.54513347875766E-2</v>
      </c>
      <c r="L104" s="2">
        <v>1.70706216095158E-2</v>
      </c>
      <c r="M104" s="2">
        <v>1.8935216687392901E-2</v>
      </c>
      <c r="N104" s="2">
        <v>2.1449720364075001E-2</v>
      </c>
      <c r="O104" s="2">
        <v>2.1121746697255001E-2</v>
      </c>
    </row>
    <row r="105" spans="1:15" x14ac:dyDescent="0.3">
      <c r="A105" s="8" t="s">
        <v>200</v>
      </c>
      <c r="B105" s="8" t="s">
        <v>104</v>
      </c>
      <c r="C105" s="2">
        <v>0.18273181214841</v>
      </c>
      <c r="D105" s="2">
        <v>0.187619517611498</v>
      </c>
      <c r="E105" s="2">
        <v>0.191759017328888</v>
      </c>
      <c r="F105" s="2">
        <v>0.195328719723183</v>
      </c>
      <c r="G105" s="2">
        <v>0.19839553937187099</v>
      </c>
      <c r="H105" s="2">
        <v>0.204453043941561</v>
      </c>
      <c r="I105" s="2">
        <v>0.20801340975451499</v>
      </c>
      <c r="J105" s="2">
        <v>0.209658754853807</v>
      </c>
      <c r="K105" s="2">
        <v>0.212241612132544</v>
      </c>
      <c r="L105" s="2">
        <v>0.210073159806898</v>
      </c>
      <c r="M105" s="2">
        <v>0.22780919308289699</v>
      </c>
      <c r="N105" s="2">
        <v>0.235245092663669</v>
      </c>
      <c r="O105" s="2">
        <v>0.24483822482398501</v>
      </c>
    </row>
    <row r="106" spans="1:15" x14ac:dyDescent="0.3">
      <c r="A106" s="8" t="s">
        <v>200</v>
      </c>
      <c r="B106" s="8" t="s">
        <v>105</v>
      </c>
      <c r="C106" s="2">
        <v>8.2643322166740404E-2</v>
      </c>
      <c r="D106" s="2">
        <v>8.3831965949046905E-2</v>
      </c>
      <c r="E106" s="2">
        <v>8.5503198486350102E-2</v>
      </c>
      <c r="F106" s="2">
        <v>8.6678200692041504E-2</v>
      </c>
      <c r="G106" s="2">
        <v>8.8074647246244905E-2</v>
      </c>
      <c r="H106" s="2">
        <v>8.9902133983903995E-2</v>
      </c>
      <c r="I106" s="2">
        <v>9.3111279333838004E-2</v>
      </c>
      <c r="J106" s="2">
        <v>9.6073237842980899E-2</v>
      </c>
      <c r="K106" s="2">
        <v>0.101199750701153</v>
      </c>
      <c r="L106" s="2">
        <v>0.101776738167521</v>
      </c>
      <c r="M106" s="2">
        <v>0.11093643680048799</v>
      </c>
      <c r="N106" s="2">
        <v>0.118455971049457</v>
      </c>
      <c r="O106" s="2">
        <v>0.119155921208765</v>
      </c>
    </row>
    <row r="107" spans="1:15" x14ac:dyDescent="0.3">
      <c r="A107" s="8" t="s">
        <v>200</v>
      </c>
      <c r="B107" s="8" t="s">
        <v>106</v>
      </c>
      <c r="C107" s="2">
        <v>2.5598887554516198E-3</v>
      </c>
      <c r="D107" s="2">
        <v>2.5291468755783099E-3</v>
      </c>
      <c r="E107" s="2">
        <v>2.4626843259152498E-3</v>
      </c>
      <c r="F107" s="2">
        <v>2.7681660899654E-3</v>
      </c>
      <c r="G107" s="2">
        <v>2.6741010468821101E-3</v>
      </c>
      <c r="H107" s="2">
        <v>2.6359328117551398E-3</v>
      </c>
      <c r="I107" s="2">
        <v>2.5954363577376399E-3</v>
      </c>
      <c r="J107" s="2">
        <v>2.4429758016817999E-3</v>
      </c>
      <c r="K107" s="2">
        <v>2.25927080087255E-3</v>
      </c>
      <c r="L107" s="2">
        <v>2.2147016373861498E-3</v>
      </c>
      <c r="M107" s="2">
        <v>2.1351979164222499E-3</v>
      </c>
      <c r="N107" s="2">
        <v>2.08356179405637E-3</v>
      </c>
      <c r="O107" s="2">
        <v>1.9974685547029499E-3</v>
      </c>
    </row>
    <row r="108" spans="1:15" x14ac:dyDescent="0.3">
      <c r="A108" s="8" t="s">
        <v>200</v>
      </c>
      <c r="B108" s="8" t="s">
        <v>107</v>
      </c>
      <c r="C108" s="2">
        <v>8.2422097212565604E-2</v>
      </c>
      <c r="D108" s="2">
        <v>8.8335081117759506E-2</v>
      </c>
      <c r="E108" s="2">
        <v>9.5774394089557596E-2</v>
      </c>
      <c r="F108" s="2">
        <v>0.10247981545559399</v>
      </c>
      <c r="G108" s="2">
        <v>0.11171483841602201</v>
      </c>
      <c r="H108" s="2">
        <v>0.11979473374274401</v>
      </c>
      <c r="I108" s="2">
        <v>0.13179950254136499</v>
      </c>
      <c r="J108" s="2">
        <v>0.145832797593026</v>
      </c>
      <c r="K108" s="2">
        <v>0.165991482289394</v>
      </c>
      <c r="L108" s="2">
        <v>0.181505997113423</v>
      </c>
      <c r="M108" s="2">
        <v>0.205260564536944</v>
      </c>
      <c r="N108" s="2">
        <v>0.22982783199912299</v>
      </c>
      <c r="O108" s="2">
        <v>0.244917332489518</v>
      </c>
    </row>
    <row r="109" spans="1:15" x14ac:dyDescent="0.3">
      <c r="A109" s="8" t="s">
        <v>200</v>
      </c>
      <c r="B109" s="8" t="s">
        <v>108</v>
      </c>
      <c r="C109" s="2">
        <v>1.25466152582011E-2</v>
      </c>
      <c r="D109" s="2">
        <v>1.28616371599531E-2</v>
      </c>
      <c r="E109" s="2">
        <v>1.30041745502598E-2</v>
      </c>
      <c r="F109" s="2">
        <v>1.33506343713956E-2</v>
      </c>
      <c r="G109" s="2">
        <v>1.31713700500683E-2</v>
      </c>
      <c r="H109" s="2">
        <v>1.39087518577718E-2</v>
      </c>
      <c r="I109" s="2">
        <v>1.44100789445225E-2</v>
      </c>
      <c r="J109" s="2">
        <v>1.4194975184509E-2</v>
      </c>
      <c r="K109" s="2">
        <v>1.5581177937052E-2</v>
      </c>
      <c r="L109" s="2">
        <v>1.65480515602449E-2</v>
      </c>
      <c r="M109" s="2">
        <v>1.81609141462728E-2</v>
      </c>
      <c r="N109" s="2">
        <v>1.9081039587674101E-2</v>
      </c>
      <c r="O109" s="2">
        <v>2.0271339292777499E-2</v>
      </c>
    </row>
    <row r="110" spans="1:15" x14ac:dyDescent="0.3">
      <c r="A110" s="8" t="s">
        <v>200</v>
      </c>
      <c r="B110" s="8" t="s">
        <v>17</v>
      </c>
      <c r="C110" s="2">
        <v>5.9414701978383203E-3</v>
      </c>
      <c r="D110" s="2">
        <v>5.86021837024243E-3</v>
      </c>
      <c r="E110" s="2">
        <v>6.5171036429708404E-3</v>
      </c>
      <c r="F110" s="2">
        <v>6.2572087658592903E-3</v>
      </c>
      <c r="G110" s="2">
        <v>6.2585343650432401E-3</v>
      </c>
      <c r="H110" s="2">
        <v>6.4215809988502799E-3</v>
      </c>
      <c r="I110" s="2">
        <v>6.8670920298475203E-3</v>
      </c>
      <c r="J110" s="2">
        <v>7.1232031270090299E-3</v>
      </c>
      <c r="K110" s="2">
        <v>6.93362418198816E-3</v>
      </c>
      <c r="L110" s="2">
        <v>6.8680635047031298E-3</v>
      </c>
      <c r="M110" s="2">
        <v>7.1798962903869201E-3</v>
      </c>
      <c r="N110" s="2">
        <v>7.4350257703695603E-3</v>
      </c>
      <c r="O110" s="2">
        <v>7.5745589747646504E-3</v>
      </c>
    </row>
    <row r="111" spans="1:15" x14ac:dyDescent="0.3">
      <c r="A111" s="8" t="s">
        <v>200</v>
      </c>
      <c r="B111" s="8" t="s">
        <v>109</v>
      </c>
      <c r="C111" s="2">
        <v>0.12031477150622601</v>
      </c>
      <c r="D111" s="2">
        <v>0.125223613595707</v>
      </c>
      <c r="E111" s="2">
        <v>0.13067243295191799</v>
      </c>
      <c r="F111" s="2">
        <v>0.13408304498269899</v>
      </c>
      <c r="G111" s="2">
        <v>0.13691966317706</v>
      </c>
      <c r="H111" s="2">
        <v>0.142003869773702</v>
      </c>
      <c r="I111" s="2">
        <v>0.14445225478533599</v>
      </c>
      <c r="J111" s="2">
        <v>0.14619281507959</v>
      </c>
      <c r="K111" s="2">
        <v>0.149397527786434</v>
      </c>
      <c r="L111" s="2">
        <v>0.14806151396008599</v>
      </c>
      <c r="M111" s="2">
        <v>0.160233698585138</v>
      </c>
      <c r="N111" s="2">
        <v>0.16286873560697401</v>
      </c>
      <c r="O111" s="2">
        <v>0.16260580650265</v>
      </c>
    </row>
    <row r="112" spans="1:15" x14ac:dyDescent="0.3">
      <c r="A112" s="8" t="s">
        <v>200</v>
      </c>
      <c r="B112" s="8" t="s">
        <v>110</v>
      </c>
      <c r="C112" s="2">
        <v>5.4263320902597799E-2</v>
      </c>
      <c r="D112" s="2">
        <v>5.6103880081426201E-2</v>
      </c>
      <c r="E112" s="2">
        <v>5.7752950716280699E-2</v>
      </c>
      <c r="F112" s="2">
        <v>6.0149942329873099E-2</v>
      </c>
      <c r="G112" s="2">
        <v>6.1475876194811097E-2</v>
      </c>
      <c r="H112" s="2">
        <v>6.1467709823056001E-2</v>
      </c>
      <c r="I112" s="2">
        <v>6.23445441764897E-2</v>
      </c>
      <c r="J112" s="2">
        <v>6.1768714480417597E-2</v>
      </c>
      <c r="K112" s="2">
        <v>6.2766178456424598E-2</v>
      </c>
      <c r="L112" s="2">
        <v>6.1041158612452101E-2</v>
      </c>
      <c r="M112" s="2">
        <v>6.6801191956639097E-2</v>
      </c>
      <c r="N112" s="2">
        <v>6.7924114486237502E-2</v>
      </c>
      <c r="O112" s="2">
        <v>6.82699153547979E-2</v>
      </c>
    </row>
    <row r="113" spans="1:15" x14ac:dyDescent="0.3">
      <c r="A113" s="8" t="s">
        <v>200</v>
      </c>
      <c r="B113" s="8" t="s">
        <v>111</v>
      </c>
      <c r="C113" s="2">
        <v>0.44741166803615401</v>
      </c>
      <c r="D113" s="2">
        <v>0.427240762445253</v>
      </c>
      <c r="E113" s="2">
        <v>0.40559209538396901</v>
      </c>
      <c r="F113" s="2">
        <v>0.38777393310265301</v>
      </c>
      <c r="G113" s="2">
        <v>0.36942421483841598</v>
      </c>
      <c r="H113" s="2">
        <v>0.34583999326995901</v>
      </c>
      <c r="I113" s="2">
        <v>0.32191521574564702</v>
      </c>
      <c r="J113" s="2">
        <v>0.301617507136061</v>
      </c>
      <c r="K113" s="2">
        <v>0.268178040926561</v>
      </c>
      <c r="L113" s="2">
        <v>0.25483999402777102</v>
      </c>
      <c r="M113" s="2">
        <v>0.18254768999741899</v>
      </c>
      <c r="N113" s="2">
        <v>0.135628906678364</v>
      </c>
      <c r="O113" s="2">
        <v>0.109247686100783</v>
      </c>
    </row>
    <row r="114" spans="1:15" x14ac:dyDescent="0.3">
      <c r="A114" s="8" t="s">
        <v>201</v>
      </c>
      <c r="B114" s="8" t="s">
        <v>103</v>
      </c>
      <c r="C114" s="2">
        <v>8.0675344117769401E-3</v>
      </c>
      <c r="D114" s="2">
        <v>8.4669132757912002E-3</v>
      </c>
      <c r="E114" s="2">
        <v>9.4173982442138909E-3</v>
      </c>
      <c r="F114" s="2">
        <v>9.5175960394519692E-3</v>
      </c>
      <c r="G114" s="2">
        <v>1.05089710728671E-2</v>
      </c>
      <c r="H114" s="2">
        <v>1.0110041265474601E-2</v>
      </c>
      <c r="I114" s="2">
        <v>1.09872035264318E-2</v>
      </c>
      <c r="J114" s="2">
        <v>1.1924187272499101E-2</v>
      </c>
      <c r="K114" s="2">
        <v>1.2862244414246399E-2</v>
      </c>
      <c r="L114" s="2">
        <v>1.3408609738885E-2</v>
      </c>
      <c r="M114" s="2">
        <v>1.61329550060803E-2</v>
      </c>
      <c r="N114" s="2">
        <v>1.8462234055914201E-2</v>
      </c>
      <c r="O114" s="2">
        <v>1.91607988901395E-2</v>
      </c>
    </row>
    <row r="115" spans="1:15" x14ac:dyDescent="0.3">
      <c r="A115" s="8" t="s">
        <v>201</v>
      </c>
      <c r="B115" s="8" t="s">
        <v>104</v>
      </c>
      <c r="C115" s="2">
        <v>0.18991974050817201</v>
      </c>
      <c r="D115" s="2">
        <v>0.195643238799836</v>
      </c>
      <c r="E115" s="2">
        <v>0.19864325618515599</v>
      </c>
      <c r="F115" s="2">
        <v>0.202287293241739</v>
      </c>
      <c r="G115" s="2">
        <v>0.206627608934456</v>
      </c>
      <c r="H115" s="2">
        <v>0.214099037138927</v>
      </c>
      <c r="I115" s="2">
        <v>0.21911904996874901</v>
      </c>
      <c r="J115" s="2">
        <v>0.22125643278523899</v>
      </c>
      <c r="K115" s="2">
        <v>0.22516828366463401</v>
      </c>
      <c r="L115" s="2">
        <v>0.22582921665490499</v>
      </c>
      <c r="M115" s="2">
        <v>0.24112957708417801</v>
      </c>
      <c r="N115" s="2">
        <v>0.24955414332722101</v>
      </c>
      <c r="O115" s="2">
        <v>0.24605397481873201</v>
      </c>
    </row>
    <row r="116" spans="1:15" x14ac:dyDescent="0.3">
      <c r="A116" s="8" t="s">
        <v>201</v>
      </c>
      <c r="B116" s="8" t="s">
        <v>105</v>
      </c>
      <c r="C116" s="2">
        <v>6.5288809414895801E-2</v>
      </c>
      <c r="D116" s="2">
        <v>6.5762433210028795E-2</v>
      </c>
      <c r="E116" s="2">
        <v>6.5682362330407001E-2</v>
      </c>
      <c r="F116" s="2">
        <v>6.5894001611850897E-2</v>
      </c>
      <c r="G116" s="2">
        <v>6.7484437934822394E-2</v>
      </c>
      <c r="H116" s="2">
        <v>6.9979367262723496E-2</v>
      </c>
      <c r="I116" s="2">
        <v>7.2798447317345999E-2</v>
      </c>
      <c r="J116" s="2">
        <v>7.4620308773691496E-2</v>
      </c>
      <c r="K116" s="2">
        <v>7.7489492146762304E-2</v>
      </c>
      <c r="L116" s="2">
        <v>7.87755822159492E-2</v>
      </c>
      <c r="M116" s="2">
        <v>8.6366707201729495E-2</v>
      </c>
      <c r="N116" s="2">
        <v>9.1808796563763798E-2</v>
      </c>
      <c r="O116" s="2">
        <v>9.0673507316179403E-2</v>
      </c>
    </row>
    <row r="117" spans="1:15" x14ac:dyDescent="0.3">
      <c r="A117" s="8" t="s">
        <v>201</v>
      </c>
      <c r="B117" s="8" t="s">
        <v>106</v>
      </c>
      <c r="C117" s="2">
        <v>5.9882729654426696E-3</v>
      </c>
      <c r="D117" s="2">
        <v>5.7542129058775196E-3</v>
      </c>
      <c r="E117" s="2">
        <v>5.9457302474062298E-3</v>
      </c>
      <c r="F117" s="2">
        <v>5.7566105077330497E-3</v>
      </c>
      <c r="G117" s="2">
        <v>5.5657268399853504E-3</v>
      </c>
      <c r="H117" s="2">
        <v>5.2613480055020596E-3</v>
      </c>
      <c r="I117" s="2">
        <v>5.4607059442744804E-3</v>
      </c>
      <c r="J117" s="2">
        <v>5.1462281912890697E-3</v>
      </c>
      <c r="K117" s="2">
        <v>4.6771797869986998E-3</v>
      </c>
      <c r="L117" s="2">
        <v>4.5871559633027499E-3</v>
      </c>
      <c r="M117" s="2">
        <v>4.8642075395216901E-3</v>
      </c>
      <c r="N117" s="2">
        <v>4.9734997864911701E-3</v>
      </c>
      <c r="O117" s="2">
        <v>5.1566630892861797E-3</v>
      </c>
    </row>
    <row r="118" spans="1:15" x14ac:dyDescent="0.3">
      <c r="A118" s="8" t="s">
        <v>201</v>
      </c>
      <c r="B118" s="8" t="s">
        <v>107</v>
      </c>
      <c r="C118" s="2">
        <v>8.2879361250883701E-2</v>
      </c>
      <c r="D118" s="2">
        <v>8.6436498150431598E-2</v>
      </c>
      <c r="E118" s="2">
        <v>9.1819632881085397E-2</v>
      </c>
      <c r="F118" s="2">
        <v>9.9474229573627004E-2</v>
      </c>
      <c r="G118" s="2">
        <v>0.10567557671182699</v>
      </c>
      <c r="H118" s="2">
        <v>0.116196698762036</v>
      </c>
      <c r="I118" s="2">
        <v>0.12618836145925899</v>
      </c>
      <c r="J118" s="2">
        <v>0.138885402284423</v>
      </c>
      <c r="K118" s="2">
        <v>0.154062509875802</v>
      </c>
      <c r="L118" s="2">
        <v>0.17437073629734201</v>
      </c>
      <c r="M118" s="2">
        <v>0.20343196865288499</v>
      </c>
      <c r="N118" s="2">
        <v>0.22348094747682801</v>
      </c>
      <c r="O118" s="2">
        <v>0.233384812711044</v>
      </c>
    </row>
    <row r="119" spans="1:15" x14ac:dyDescent="0.3">
      <c r="A119" s="8" t="s">
        <v>201</v>
      </c>
      <c r="B119" s="8" t="s">
        <v>108</v>
      </c>
      <c r="C119" s="2">
        <v>3.9090115191084103E-3</v>
      </c>
      <c r="D119" s="2">
        <v>3.5758323057953098E-3</v>
      </c>
      <c r="E119" s="2">
        <v>3.4716679968076602E-3</v>
      </c>
      <c r="F119" s="2">
        <v>3.9528725486433604E-3</v>
      </c>
      <c r="G119" s="2">
        <v>5.1995606005126298E-3</v>
      </c>
      <c r="H119" s="2">
        <v>5.3645116918844601E-3</v>
      </c>
      <c r="I119" s="2">
        <v>5.5593934010987204E-3</v>
      </c>
      <c r="J119" s="2">
        <v>5.9934730764403202E-3</v>
      </c>
      <c r="K119" s="2">
        <v>5.6884619031065302E-3</v>
      </c>
      <c r="L119" s="2">
        <v>5.4398964949423697E-3</v>
      </c>
      <c r="M119" s="2">
        <v>6.1343061748412404E-3</v>
      </c>
      <c r="N119" s="2">
        <v>6.5559769912838196E-3</v>
      </c>
      <c r="O119" s="2">
        <v>4.68549590346308E-3</v>
      </c>
    </row>
    <row r="120" spans="1:15" x14ac:dyDescent="0.3">
      <c r="A120" s="8" t="s">
        <v>201</v>
      </c>
      <c r="B120" s="8" t="s">
        <v>17</v>
      </c>
      <c r="C120" s="2">
        <v>5.8635172786626203E-3</v>
      </c>
      <c r="D120" s="2">
        <v>5.87751746814632E-3</v>
      </c>
      <c r="E120" s="2">
        <v>6.2649640861931399E-3</v>
      </c>
      <c r="F120" s="2">
        <v>6.4857811720458996E-3</v>
      </c>
      <c r="G120" s="2">
        <v>6.6276089344562399E-3</v>
      </c>
      <c r="H120" s="2">
        <v>6.8775790921595603E-3</v>
      </c>
      <c r="I120" s="2">
        <v>7.0397052534622896E-3</v>
      </c>
      <c r="J120" s="2">
        <v>6.5269235596837E-3</v>
      </c>
      <c r="K120" s="2">
        <v>7.6162184369370804E-3</v>
      </c>
      <c r="L120" s="2">
        <v>7.4688308633262803E-3</v>
      </c>
      <c r="M120" s="2">
        <v>8.3502229428455595E-3</v>
      </c>
      <c r="N120" s="2">
        <v>8.5403531687222103E-3</v>
      </c>
      <c r="O120" s="2">
        <v>8.1668978876004508E-3</v>
      </c>
    </row>
    <row r="121" spans="1:15" x14ac:dyDescent="0.3">
      <c r="A121" s="8" t="s">
        <v>201</v>
      </c>
      <c r="B121" s="8" t="s">
        <v>109</v>
      </c>
      <c r="C121" s="2">
        <v>0.142845261363164</v>
      </c>
      <c r="D121" s="2">
        <v>0.15162351006987301</v>
      </c>
      <c r="E121" s="2">
        <v>0.158140462889066</v>
      </c>
      <c r="F121" s="2">
        <v>0.16579038262271201</v>
      </c>
      <c r="G121" s="2">
        <v>0.173233247894544</v>
      </c>
      <c r="H121" s="2">
        <v>0.178782668500688</v>
      </c>
      <c r="I121" s="2">
        <v>0.184940294088621</v>
      </c>
      <c r="J121" s="2">
        <v>0.187931467302623</v>
      </c>
      <c r="K121" s="2">
        <v>0.19397655089593299</v>
      </c>
      <c r="L121" s="2">
        <v>0.19080804516584299</v>
      </c>
      <c r="M121" s="2">
        <v>0.20326982840156699</v>
      </c>
      <c r="N121" s="2">
        <v>0.20825902388786999</v>
      </c>
      <c r="O121" s="2">
        <v>0.214014606182761</v>
      </c>
    </row>
    <row r="122" spans="1:15" x14ac:dyDescent="0.3">
      <c r="A122" s="8" t="s">
        <v>201</v>
      </c>
      <c r="B122" s="8" t="s">
        <v>110</v>
      </c>
      <c r="C122" s="2">
        <v>5.3811286231130698E-2</v>
      </c>
      <c r="D122" s="2">
        <v>5.9062885326757103E-2</v>
      </c>
      <c r="E122" s="2">
        <v>6.2689545091779694E-2</v>
      </c>
      <c r="F122" s="2">
        <v>6.3514602601987893E-2</v>
      </c>
      <c r="G122" s="2">
        <v>6.5836689857195194E-2</v>
      </c>
      <c r="H122" s="2">
        <v>6.83975240715268E-2</v>
      </c>
      <c r="I122" s="2">
        <v>6.8258824303430998E-2</v>
      </c>
      <c r="J122" s="2">
        <v>6.8187523534580102E-2</v>
      </c>
      <c r="K122" s="2">
        <v>6.9430837784028102E-2</v>
      </c>
      <c r="L122" s="2">
        <v>6.8954363679134295E-2</v>
      </c>
      <c r="M122" s="2">
        <v>7.25577624645318E-2</v>
      </c>
      <c r="N122" s="2">
        <v>7.5004395770013305E-2</v>
      </c>
      <c r="O122" s="2">
        <v>7.4706174907729794E-2</v>
      </c>
    </row>
    <row r="123" spans="1:15" x14ac:dyDescent="0.3">
      <c r="A123" s="8" t="s">
        <v>201</v>
      </c>
      <c r="B123" s="8" t="s">
        <v>111</v>
      </c>
      <c r="C123" s="2">
        <v>0.44142720505676403</v>
      </c>
      <c r="D123" s="2">
        <v>0.41779695848746401</v>
      </c>
      <c r="E123" s="2">
        <v>0.39792498004788501</v>
      </c>
      <c r="F123" s="2">
        <v>0.377326630080209</v>
      </c>
      <c r="G123" s="2">
        <v>0.353240571219334</v>
      </c>
      <c r="H123" s="2">
        <v>0.324931224209078</v>
      </c>
      <c r="I123" s="2">
        <v>0.299648014737327</v>
      </c>
      <c r="J123" s="2">
        <v>0.279528053219531</v>
      </c>
      <c r="K123" s="2">
        <v>0.24902822109155301</v>
      </c>
      <c r="L123" s="2">
        <v>0.23035756292637</v>
      </c>
      <c r="M123" s="2">
        <v>0.15776246453182</v>
      </c>
      <c r="N123" s="2">
        <v>0.113360628971892</v>
      </c>
      <c r="O123" s="2">
        <v>0.103997068293066</v>
      </c>
    </row>
    <row r="124" spans="1:15" x14ac:dyDescent="0.3">
      <c r="A124" s="8" t="s">
        <v>202</v>
      </c>
      <c r="B124" s="8" t="s">
        <v>103</v>
      </c>
      <c r="C124" s="2">
        <v>9.05039897751218E-3</v>
      </c>
      <c r="D124" s="2">
        <v>9.1494408675025403E-3</v>
      </c>
      <c r="E124" s="2">
        <v>9.2286319132045495E-3</v>
      </c>
      <c r="F124" s="2">
        <v>1.0230345681425701E-2</v>
      </c>
      <c r="G124" s="2">
        <v>1.0799479083950099E-2</v>
      </c>
      <c r="H124" s="2">
        <v>1.1487135028021201E-2</v>
      </c>
      <c r="I124" s="2">
        <v>1.25611449966785E-2</v>
      </c>
      <c r="J124" s="2">
        <v>1.33967660965501E-2</v>
      </c>
      <c r="K124" s="2">
        <v>1.49870952604411E-2</v>
      </c>
      <c r="L124" s="2">
        <v>1.5779259134250299E-2</v>
      </c>
      <c r="M124" s="2">
        <v>2.0349374983482601E-2</v>
      </c>
      <c r="N124" s="2">
        <v>2.2975902713748199E-2</v>
      </c>
      <c r="O124" s="2">
        <v>2.3689175653956299E-2</v>
      </c>
    </row>
    <row r="125" spans="1:15" x14ac:dyDescent="0.3">
      <c r="A125" s="8" t="s">
        <v>202</v>
      </c>
      <c r="B125" s="8" t="s">
        <v>104</v>
      </c>
      <c r="C125" s="2">
        <v>0.21185533179039001</v>
      </c>
      <c r="D125" s="2">
        <v>0.21724839037614399</v>
      </c>
      <c r="E125" s="2">
        <v>0.222247949192908</v>
      </c>
      <c r="F125" s="2">
        <v>0.228814387645391</v>
      </c>
      <c r="G125" s="2">
        <v>0.233205221865769</v>
      </c>
      <c r="H125" s="2">
        <v>0.23859801219927501</v>
      </c>
      <c r="I125" s="2">
        <v>0.24557642369708299</v>
      </c>
      <c r="J125" s="2">
        <v>0.247008347440313</v>
      </c>
      <c r="K125" s="2">
        <v>0.24964805255748501</v>
      </c>
      <c r="L125" s="2">
        <v>0.249458554833629</v>
      </c>
      <c r="M125" s="2">
        <v>0.268611749781971</v>
      </c>
      <c r="N125" s="2">
        <v>0.27847691195893198</v>
      </c>
      <c r="O125" s="2">
        <v>0.28021709254384902</v>
      </c>
    </row>
    <row r="126" spans="1:15" x14ac:dyDescent="0.3">
      <c r="A126" s="8" t="s">
        <v>202</v>
      </c>
      <c r="B126" s="8" t="s">
        <v>105</v>
      </c>
      <c r="C126" s="2">
        <v>4.7704583923451602E-2</v>
      </c>
      <c r="D126" s="2">
        <v>4.77804134191799E-2</v>
      </c>
      <c r="E126" s="2">
        <v>4.9186292670018499E-2</v>
      </c>
      <c r="F126" s="2">
        <v>4.9848499657902501E-2</v>
      </c>
      <c r="G126" s="2">
        <v>5.24092367309342E-2</v>
      </c>
      <c r="H126" s="2">
        <v>5.4494225469857903E-2</v>
      </c>
      <c r="I126" s="2">
        <v>5.6766712965758803E-2</v>
      </c>
      <c r="J126" s="2">
        <v>6.0095732881910002E-2</v>
      </c>
      <c r="K126" s="2">
        <v>6.39371187236039E-2</v>
      </c>
      <c r="L126" s="2">
        <v>6.7054819565156201E-2</v>
      </c>
      <c r="M126" s="2">
        <v>7.4262004809852303E-2</v>
      </c>
      <c r="N126" s="2">
        <v>8.2982381818634904E-2</v>
      </c>
      <c r="O126" s="2">
        <v>8.9632200507791596E-2</v>
      </c>
    </row>
    <row r="127" spans="1:15" x14ac:dyDescent="0.3">
      <c r="A127" s="8" t="s">
        <v>202</v>
      </c>
      <c r="B127" s="8" t="s">
        <v>106</v>
      </c>
      <c r="C127" s="2">
        <v>3.4888942623234002E-3</v>
      </c>
      <c r="D127" s="2">
        <v>3.89698407319553E-3</v>
      </c>
      <c r="E127" s="2">
        <v>4.1346917173855496E-3</v>
      </c>
      <c r="F127" s="2">
        <v>4.3332355911771397E-3</v>
      </c>
      <c r="G127" s="2">
        <v>4.2562652860273801E-3</v>
      </c>
      <c r="H127" s="2">
        <v>4.21091742267084E-3</v>
      </c>
      <c r="I127" s="2">
        <v>4.2273084123437398E-3</v>
      </c>
      <c r="J127" s="2">
        <v>4.2904675734049399E-3</v>
      </c>
      <c r="K127" s="2">
        <v>4.5459877991553301E-3</v>
      </c>
      <c r="L127" s="2">
        <v>3.6846398334880299E-3</v>
      </c>
      <c r="M127" s="2">
        <v>4.1491582758529603E-3</v>
      </c>
      <c r="N127" s="2">
        <v>4.3360163472800197E-3</v>
      </c>
      <c r="O127" s="2">
        <v>4.3558267918287503E-3</v>
      </c>
    </row>
    <row r="128" spans="1:15" x14ac:dyDescent="0.3">
      <c r="A128" s="8" t="s">
        <v>202</v>
      </c>
      <c r="B128" s="8" t="s">
        <v>107</v>
      </c>
      <c r="C128" s="2">
        <v>4.7600953400808298E-2</v>
      </c>
      <c r="D128" s="2">
        <v>4.9237546594374799E-2</v>
      </c>
      <c r="E128" s="2">
        <v>5.1832495369145297E-2</v>
      </c>
      <c r="F128" s="2">
        <v>5.5354641123383203E-2</v>
      </c>
      <c r="G128" s="2">
        <v>5.9460661309277997E-2</v>
      </c>
      <c r="H128" s="2">
        <v>6.3906864414651501E-2</v>
      </c>
      <c r="I128" s="2">
        <v>7.0716830726493193E-2</v>
      </c>
      <c r="J128" s="2">
        <v>8.0059541182651295E-2</v>
      </c>
      <c r="K128" s="2">
        <v>9.2180900985452799E-2</v>
      </c>
      <c r="L128" s="2">
        <v>0.10316991533766499</v>
      </c>
      <c r="M128" s="2">
        <v>0.11617643172388301</v>
      </c>
      <c r="N128" s="2">
        <v>0.13035460639437799</v>
      </c>
      <c r="O128" s="2">
        <v>0.13710372458130499</v>
      </c>
    </row>
    <row r="129" spans="1:15" x14ac:dyDescent="0.3">
      <c r="A129" s="8" t="s">
        <v>202</v>
      </c>
      <c r="B129" s="8" t="s">
        <v>108</v>
      </c>
      <c r="C129" s="2">
        <v>6.3214618812394204E-3</v>
      </c>
      <c r="D129" s="2">
        <v>6.6757031514740797E-3</v>
      </c>
      <c r="E129" s="2">
        <v>6.9132045514686399E-3</v>
      </c>
      <c r="F129" s="2">
        <v>6.4509823086697296E-3</v>
      </c>
      <c r="G129" s="2">
        <v>6.73379284058063E-3</v>
      </c>
      <c r="H129" s="2">
        <v>7.4619933739975804E-3</v>
      </c>
      <c r="I129" s="2">
        <v>7.1864243009843601E-3</v>
      </c>
      <c r="J129" s="2">
        <v>7.8804506450294801E-3</v>
      </c>
      <c r="K129" s="2">
        <v>9.3852651337400297E-3</v>
      </c>
      <c r="L129" s="2">
        <v>9.5631873540910697E-3</v>
      </c>
      <c r="M129" s="2">
        <v>1.02539707708978E-2</v>
      </c>
      <c r="N129" s="2">
        <v>1.08151212340203E-2</v>
      </c>
      <c r="O129" s="2">
        <v>1.10875591064732E-2</v>
      </c>
    </row>
    <row r="130" spans="1:15" x14ac:dyDescent="0.3">
      <c r="A130" s="8" t="s">
        <v>202</v>
      </c>
      <c r="B130" s="8" t="s">
        <v>17</v>
      </c>
      <c r="C130" s="2">
        <v>6.80507098690801E-3</v>
      </c>
      <c r="D130" s="2">
        <v>6.8790240596408002E-3</v>
      </c>
      <c r="E130" s="2">
        <v>7.0124371526859002E-3</v>
      </c>
      <c r="F130" s="2">
        <v>7.7216303391652802E-3</v>
      </c>
      <c r="G130" s="2">
        <v>8.3537147031731394E-3</v>
      </c>
      <c r="H130" s="2">
        <v>8.1741338204786799E-3</v>
      </c>
      <c r="I130" s="2">
        <v>8.3942267045111398E-3</v>
      </c>
      <c r="J130" s="2">
        <v>8.7852431264958293E-3</v>
      </c>
      <c r="K130" s="2">
        <v>9.0333176912247796E-3</v>
      </c>
      <c r="L130" s="2">
        <v>8.91626585660844E-3</v>
      </c>
      <c r="M130" s="2">
        <v>1.0068976452866101E-2</v>
      </c>
      <c r="N130" s="2">
        <v>1.0241969647885599E-2</v>
      </c>
      <c r="O130" s="2">
        <v>1.00626586848664E-2</v>
      </c>
    </row>
    <row r="131" spans="1:15" x14ac:dyDescent="0.3">
      <c r="A131" s="8" t="s">
        <v>202</v>
      </c>
      <c r="B131" s="8" t="s">
        <v>109</v>
      </c>
      <c r="C131" s="2">
        <v>0.14470275311755201</v>
      </c>
      <c r="D131" s="2">
        <v>0.15303287021348699</v>
      </c>
      <c r="E131" s="2">
        <v>0.16257607832759999</v>
      </c>
      <c r="F131" s="2">
        <v>0.16932199524321501</v>
      </c>
      <c r="G131" s="2">
        <v>0.175745640504399</v>
      </c>
      <c r="H131" s="2">
        <v>0.182153141158622</v>
      </c>
      <c r="I131" s="2">
        <v>0.186605471344888</v>
      </c>
      <c r="J131" s="2">
        <v>0.19094040044364</v>
      </c>
      <c r="K131" s="2">
        <v>0.19887963397465999</v>
      </c>
      <c r="L131" s="2">
        <v>0.199729980592355</v>
      </c>
      <c r="M131" s="2">
        <v>0.21631121329844899</v>
      </c>
      <c r="N131" s="2">
        <v>0.223877993471056</v>
      </c>
      <c r="O131" s="2">
        <v>0.22852950082690801</v>
      </c>
    </row>
    <row r="132" spans="1:15" x14ac:dyDescent="0.3">
      <c r="A132" s="8" t="s">
        <v>202</v>
      </c>
      <c r="B132" s="8" t="s">
        <v>110</v>
      </c>
      <c r="C132" s="2">
        <v>6.1107464851981097E-2</v>
      </c>
      <c r="D132" s="2">
        <v>6.2046763808878302E-2</v>
      </c>
      <c r="E132" s="2">
        <v>6.4401958189997402E-2</v>
      </c>
      <c r="F132" s="2">
        <v>6.8321767178183904E-2</v>
      </c>
      <c r="G132" s="2">
        <v>6.9720166439030604E-2</v>
      </c>
      <c r="H132" s="2">
        <v>7.2173886119453801E-2</v>
      </c>
      <c r="I132" s="2">
        <v>7.2498339271695106E-2</v>
      </c>
      <c r="J132" s="2">
        <v>7.2529332788511994E-2</v>
      </c>
      <c r="K132" s="2">
        <v>7.54047395588925E-2</v>
      </c>
      <c r="L132" s="2">
        <v>7.4255337102354199E-2</v>
      </c>
      <c r="M132" s="2">
        <v>8.2983165517059101E-2</v>
      </c>
      <c r="N132" s="2">
        <v>8.6770166213959998E-2</v>
      </c>
      <c r="O132" s="2">
        <v>8.9539027742190996E-2</v>
      </c>
    </row>
    <row r="133" spans="1:15" x14ac:dyDescent="0.3">
      <c r="A133" s="8" t="s">
        <v>202</v>
      </c>
      <c r="B133" s="8" t="s">
        <v>111</v>
      </c>
      <c r="C133" s="2">
        <v>0.461363086807834</v>
      </c>
      <c r="D133" s="2">
        <v>0.44405286343612299</v>
      </c>
      <c r="E133" s="2">
        <v>0.42246626091558598</v>
      </c>
      <c r="F133" s="2">
        <v>0.39960251523148599</v>
      </c>
      <c r="G133" s="2">
        <v>0.37931582123685798</v>
      </c>
      <c r="H133" s="2">
        <v>0.35733969099297103</v>
      </c>
      <c r="I133" s="2">
        <v>0.33546711757956399</v>
      </c>
      <c r="J133" s="2">
        <v>0.31501371782149301</v>
      </c>
      <c r="K133" s="2">
        <v>0.281997888315345</v>
      </c>
      <c r="L133" s="2">
        <v>0.26838804039040298</v>
      </c>
      <c r="M133" s="2">
        <v>0.19683395438568699</v>
      </c>
      <c r="N133" s="2">
        <v>0.14916893020010499</v>
      </c>
      <c r="O133" s="2">
        <v>0.12578323356082999</v>
      </c>
    </row>
    <row r="134" spans="1:15" x14ac:dyDescent="0.3">
      <c r="A134" s="8" t="s">
        <v>203</v>
      </c>
      <c r="B134" s="8" t="s">
        <v>103</v>
      </c>
      <c r="C134" s="2">
        <v>5.83957690612605E-3</v>
      </c>
      <c r="D134" s="2">
        <v>5.8051215277777797E-3</v>
      </c>
      <c r="E134" s="2">
        <v>5.9215396002960802E-3</v>
      </c>
      <c r="F134" s="2">
        <v>5.8649556368740299E-3</v>
      </c>
      <c r="G134" s="2">
        <v>5.7965319054870601E-3</v>
      </c>
      <c r="H134" s="2">
        <v>6.6622251832111901E-3</v>
      </c>
      <c r="I134" s="2">
        <v>7.9922387508084593E-3</v>
      </c>
      <c r="J134" s="2">
        <v>9.2264017033357008E-3</v>
      </c>
      <c r="K134" s="2">
        <v>1.0742409759206199E-2</v>
      </c>
      <c r="L134" s="2">
        <v>1.3429752066115699E-2</v>
      </c>
      <c r="M134" s="2">
        <v>1.6874898588349799E-2</v>
      </c>
      <c r="N134" s="2">
        <v>1.8542174737738601E-2</v>
      </c>
      <c r="O134" s="2">
        <v>1.8514452982071002E-2</v>
      </c>
    </row>
    <row r="135" spans="1:15" x14ac:dyDescent="0.3">
      <c r="A135" s="8" t="s">
        <v>203</v>
      </c>
      <c r="B135" s="8" t="s">
        <v>104</v>
      </c>
      <c r="C135" s="2">
        <v>0.20653371529308101</v>
      </c>
      <c r="D135" s="2">
        <v>0.21223958333333301</v>
      </c>
      <c r="E135" s="2">
        <v>0.21777519297874601</v>
      </c>
      <c r="F135" s="2">
        <v>0.22071281768509701</v>
      </c>
      <c r="G135" s="2">
        <v>0.22635948322444399</v>
      </c>
      <c r="H135" s="2">
        <v>0.231559912439326</v>
      </c>
      <c r="I135" s="2">
        <v>0.236949089901136</v>
      </c>
      <c r="J135" s="2">
        <v>0.23975337118523801</v>
      </c>
      <c r="K135" s="2">
        <v>0.24693886840547999</v>
      </c>
      <c r="L135" s="2">
        <v>0.24608298898071601</v>
      </c>
      <c r="M135" s="2">
        <v>0.26655038130780501</v>
      </c>
      <c r="N135" s="2">
        <v>0.27991328920373199</v>
      </c>
      <c r="O135" s="2">
        <v>0.28547383827296002</v>
      </c>
    </row>
    <row r="136" spans="1:15" x14ac:dyDescent="0.3">
      <c r="A136" s="8" t="s">
        <v>203</v>
      </c>
      <c r="B136" s="8" t="s">
        <v>105</v>
      </c>
      <c r="C136" s="2">
        <v>2.2972675187307199E-2</v>
      </c>
      <c r="D136" s="2">
        <v>2.2569444444444399E-2</v>
      </c>
      <c r="E136" s="2">
        <v>2.23643861689754E-2</v>
      </c>
      <c r="F136" s="2">
        <v>2.4061356458970399E-2</v>
      </c>
      <c r="G136" s="2">
        <v>2.4021221201552301E-2</v>
      </c>
      <c r="H136" s="2">
        <v>2.3936423336823099E-2</v>
      </c>
      <c r="I136" s="2">
        <v>2.5686038991037601E-2</v>
      </c>
      <c r="J136" s="2">
        <v>2.97196593328602E-2</v>
      </c>
      <c r="K136" s="2">
        <v>3.1362374254631502E-2</v>
      </c>
      <c r="L136" s="2">
        <v>3.3789600550964201E-2</v>
      </c>
      <c r="M136" s="2">
        <v>3.8982638325490801E-2</v>
      </c>
      <c r="N136" s="2">
        <v>4.4245732202996199E-2</v>
      </c>
      <c r="O136" s="2">
        <v>4.6066593487010601E-2</v>
      </c>
    </row>
    <row r="137" spans="1:15" x14ac:dyDescent="0.3">
      <c r="A137" s="8" t="s">
        <v>203</v>
      </c>
      <c r="B137" s="8" t="s">
        <v>106</v>
      </c>
      <c r="C137" s="2">
        <v>2.2036139268400202E-3</v>
      </c>
      <c r="D137" s="2">
        <v>2.44140625E-3</v>
      </c>
      <c r="E137" s="2">
        <v>2.6964153537062498E-3</v>
      </c>
      <c r="F137" s="2">
        <v>2.8071582535465398E-3</v>
      </c>
      <c r="G137" s="2">
        <v>2.89826595274353E-3</v>
      </c>
      <c r="H137" s="2">
        <v>2.8552393642333699E-3</v>
      </c>
      <c r="I137" s="2">
        <v>2.9104684468262E-3</v>
      </c>
      <c r="J137" s="2">
        <v>3.06068133427963E-3</v>
      </c>
      <c r="K137" s="2">
        <v>2.95871455232373E-3</v>
      </c>
      <c r="L137" s="2">
        <v>3.0991735537190101E-3</v>
      </c>
      <c r="M137" s="2">
        <v>3.4479961057926299E-3</v>
      </c>
      <c r="N137" s="2">
        <v>3.36778539077924E-3</v>
      </c>
      <c r="O137" s="2">
        <v>3.3662641785583598E-3</v>
      </c>
    </row>
    <row r="138" spans="1:15" x14ac:dyDescent="0.3">
      <c r="A138" s="8" t="s">
        <v>203</v>
      </c>
      <c r="B138" s="8" t="s">
        <v>107</v>
      </c>
      <c r="C138" s="2">
        <v>2.4680475980608199E-2</v>
      </c>
      <c r="D138" s="2">
        <v>2.5607638888888899E-2</v>
      </c>
      <c r="E138" s="2">
        <v>2.6329702865602201E-2</v>
      </c>
      <c r="F138" s="2">
        <v>2.8272093839290201E-2</v>
      </c>
      <c r="G138" s="2">
        <v>2.8737043768728199E-2</v>
      </c>
      <c r="H138" s="2">
        <v>3.1217283715618199E-2</v>
      </c>
      <c r="I138" s="2">
        <v>3.5064215097477598E-2</v>
      </c>
      <c r="J138" s="2">
        <v>4.0587295954577697E-2</v>
      </c>
      <c r="K138" s="2">
        <v>4.5200054622422499E-2</v>
      </c>
      <c r="L138" s="2">
        <v>5.1523760330578497E-2</v>
      </c>
      <c r="M138" s="2">
        <v>6.0035696900859997E-2</v>
      </c>
      <c r="N138" s="2">
        <v>6.9678318429915204E-2</v>
      </c>
      <c r="O138" s="2">
        <v>7.5301866081229393E-2</v>
      </c>
    </row>
    <row r="139" spans="1:15" x14ac:dyDescent="0.3">
      <c r="A139" s="8" t="s">
        <v>203</v>
      </c>
      <c r="B139" s="8" t="s">
        <v>108</v>
      </c>
      <c r="C139" s="2">
        <v>2.0383428823270199E-3</v>
      </c>
      <c r="D139" s="2">
        <v>2.0073784722222199E-3</v>
      </c>
      <c r="E139" s="2">
        <v>2.27344823939939E-3</v>
      </c>
      <c r="F139" s="2">
        <v>2.85728607950273E-3</v>
      </c>
      <c r="G139" s="2">
        <v>2.89826595274353E-3</v>
      </c>
      <c r="H139" s="2">
        <v>2.61730275054725E-3</v>
      </c>
      <c r="I139" s="2">
        <v>2.9566663586805902E-3</v>
      </c>
      <c r="J139" s="2">
        <v>3.2824698367636602E-3</v>
      </c>
      <c r="K139" s="2">
        <v>2.8221584960626302E-3</v>
      </c>
      <c r="L139" s="2">
        <v>2.6256887052341599E-3</v>
      </c>
      <c r="M139" s="2">
        <v>3.1234788252474401E-3</v>
      </c>
      <c r="N139" s="2">
        <v>2.9806836217241501E-3</v>
      </c>
      <c r="O139" s="2">
        <v>3.4760336626417899E-3</v>
      </c>
    </row>
    <row r="140" spans="1:15" x14ac:dyDescent="0.3">
      <c r="A140" s="8" t="s">
        <v>203</v>
      </c>
      <c r="B140" s="8" t="s">
        <v>17</v>
      </c>
      <c r="C140" s="2">
        <v>5.8946672542970497E-3</v>
      </c>
      <c r="D140" s="2">
        <v>6.6731770833333296E-3</v>
      </c>
      <c r="E140" s="2">
        <v>6.1858940467378696E-3</v>
      </c>
      <c r="F140" s="2">
        <v>6.5667452002606602E-3</v>
      </c>
      <c r="G140" s="2">
        <v>6.5333791816082898E-3</v>
      </c>
      <c r="H140" s="2">
        <v>6.8049871514228597E-3</v>
      </c>
      <c r="I140" s="2">
        <v>7.06828051372078E-3</v>
      </c>
      <c r="J140" s="2">
        <v>7.4077359829666399E-3</v>
      </c>
      <c r="K140" s="2">
        <v>7.7381765214620604E-3</v>
      </c>
      <c r="L140" s="2">
        <v>7.9631542699724507E-3</v>
      </c>
      <c r="M140" s="2">
        <v>9.0864838552652902E-3</v>
      </c>
      <c r="N140" s="2">
        <v>9.2517322804165202E-3</v>
      </c>
      <c r="O140" s="2">
        <v>9.4401756311745296E-3</v>
      </c>
    </row>
    <row r="141" spans="1:15" x14ac:dyDescent="0.3">
      <c r="A141" s="8" t="s">
        <v>203</v>
      </c>
      <c r="B141" s="8" t="s">
        <v>109</v>
      </c>
      <c r="C141" s="2">
        <v>0.18681137064786199</v>
      </c>
      <c r="D141" s="2">
        <v>0.198621961805556</v>
      </c>
      <c r="E141" s="2">
        <v>0.20989743047478099</v>
      </c>
      <c r="F141" s="2">
        <v>0.216401824652865</v>
      </c>
      <c r="G141" s="2">
        <v>0.22527877388613299</v>
      </c>
      <c r="H141" s="2">
        <v>0.23903112210906999</v>
      </c>
      <c r="I141" s="2">
        <v>0.25011549477963602</v>
      </c>
      <c r="J141" s="2">
        <v>0.257673882185948</v>
      </c>
      <c r="K141" s="2">
        <v>0.27256588829714601</v>
      </c>
      <c r="L141" s="2">
        <v>0.27681646005509603</v>
      </c>
      <c r="M141" s="2">
        <v>0.31137433068310899</v>
      </c>
      <c r="N141" s="2">
        <v>0.328765532458483</v>
      </c>
      <c r="O141" s="2">
        <v>0.33827296011708702</v>
      </c>
    </row>
    <row r="142" spans="1:15" x14ac:dyDescent="0.3">
      <c r="A142" s="8" t="s">
        <v>203</v>
      </c>
      <c r="B142" s="8" t="s">
        <v>110</v>
      </c>
      <c r="C142" s="2">
        <v>6.2307183781401501E-2</v>
      </c>
      <c r="D142" s="2">
        <v>6.4344618055555594E-2</v>
      </c>
      <c r="E142" s="2">
        <v>6.7833350956963107E-2</v>
      </c>
      <c r="F142" s="2">
        <v>7.1281768509699694E-2</v>
      </c>
      <c r="G142" s="2">
        <v>7.2554895122071E-2</v>
      </c>
      <c r="H142" s="2">
        <v>7.42838107928048E-2</v>
      </c>
      <c r="I142" s="2">
        <v>7.4979210939665503E-2</v>
      </c>
      <c r="J142" s="2">
        <v>7.5984740951029098E-2</v>
      </c>
      <c r="K142" s="2">
        <v>7.7836952068824294E-2</v>
      </c>
      <c r="L142" s="2">
        <v>7.7823691460055106E-2</v>
      </c>
      <c r="M142" s="2">
        <v>8.4374492941749105E-2</v>
      </c>
      <c r="N142" s="2">
        <v>8.8375333875275797E-2</v>
      </c>
      <c r="O142" s="2">
        <v>8.9023051591657507E-2</v>
      </c>
    </row>
    <row r="143" spans="1:15" x14ac:dyDescent="0.3">
      <c r="A143" s="8" t="s">
        <v>203</v>
      </c>
      <c r="B143" s="8" t="s">
        <v>111</v>
      </c>
      <c r="C143" s="2">
        <v>0.48071837814015</v>
      </c>
      <c r="D143" s="2">
        <v>0.45968967013888901</v>
      </c>
      <c r="E143" s="2">
        <v>0.43872263931479299</v>
      </c>
      <c r="F143" s="2">
        <v>0.42117399368389402</v>
      </c>
      <c r="G143" s="2">
        <v>0.40492213980448999</v>
      </c>
      <c r="H143" s="2">
        <v>0.38103169315694302</v>
      </c>
      <c r="I143" s="2">
        <v>0.35627829622101098</v>
      </c>
      <c r="J143" s="2">
        <v>0.33330376153300201</v>
      </c>
      <c r="K143" s="2">
        <v>0.30183440302244102</v>
      </c>
      <c r="L143" s="2">
        <v>0.28684573002754798</v>
      </c>
      <c r="M143" s="2">
        <v>0.20614960246633099</v>
      </c>
      <c r="N143" s="2">
        <v>0.15487941779893899</v>
      </c>
      <c r="O143" s="2">
        <v>0.13106476399560901</v>
      </c>
    </row>
    <row r="144" spans="1:15" x14ac:dyDescent="0.3">
      <c r="A144" s="8" t="s">
        <v>204</v>
      </c>
      <c r="B144" s="8" t="s">
        <v>103</v>
      </c>
      <c r="C144" s="2">
        <v>7.6458608739147496E-3</v>
      </c>
      <c r="D144" s="2">
        <v>8.0129865644320095E-3</v>
      </c>
      <c r="E144" s="2">
        <v>8.7791495198902593E-3</v>
      </c>
      <c r="F144" s="2">
        <v>9.4848174684407996E-3</v>
      </c>
      <c r="G144" s="2">
        <v>1.03741382772237E-2</v>
      </c>
      <c r="H144" s="2">
        <v>1.05232197130625E-2</v>
      </c>
      <c r="I144" s="2">
        <v>1.1076748295884901E-2</v>
      </c>
      <c r="J144" s="2">
        <v>1.16664134892906E-2</v>
      </c>
      <c r="K144" s="2">
        <v>1.2845548300482099E-2</v>
      </c>
      <c r="L144" s="2">
        <v>1.42722306438235E-2</v>
      </c>
      <c r="M144" s="2">
        <v>1.7535887085995301E-2</v>
      </c>
      <c r="N144" s="2">
        <v>1.9814693589808099E-2</v>
      </c>
      <c r="O144" s="2">
        <v>2.0359721032668501E-2</v>
      </c>
    </row>
    <row r="145" spans="1:16" x14ac:dyDescent="0.3">
      <c r="A145" s="8" t="s">
        <v>204</v>
      </c>
      <c r="B145" s="8" t="s">
        <v>104</v>
      </c>
      <c r="C145" s="2">
        <v>0.19375468934224199</v>
      </c>
      <c r="D145" s="2">
        <v>0.199046730908714</v>
      </c>
      <c r="E145" s="2">
        <v>0.204663923182442</v>
      </c>
      <c r="F145" s="2">
        <v>0.21003070624360301</v>
      </c>
      <c r="G145" s="2">
        <v>0.2156816812797</v>
      </c>
      <c r="H145" s="2">
        <v>0.22137978365306099</v>
      </c>
      <c r="I145" s="2">
        <v>0.225542792224186</v>
      </c>
      <c r="J145" s="2">
        <v>0.229955947136564</v>
      </c>
      <c r="K145" s="2">
        <v>0.23478977238054599</v>
      </c>
      <c r="L145" s="2">
        <v>0.23788004461859699</v>
      </c>
      <c r="M145" s="2">
        <v>0.25838701916651102</v>
      </c>
      <c r="N145" s="2">
        <v>0.26831663225741498</v>
      </c>
      <c r="O145" s="2">
        <v>0.27135690688853498</v>
      </c>
    </row>
    <row r="146" spans="1:16" x14ac:dyDescent="0.3">
      <c r="A146" s="8" t="s">
        <v>204</v>
      </c>
      <c r="B146" s="8" t="s">
        <v>105</v>
      </c>
      <c r="C146" s="2">
        <v>6.3417771267283596E-2</v>
      </c>
      <c r="D146" s="2">
        <v>6.18243359928159E-2</v>
      </c>
      <c r="E146" s="2">
        <v>6.0871056241426601E-2</v>
      </c>
      <c r="F146" s="2">
        <v>6.0286591606960101E-2</v>
      </c>
      <c r="G146" s="2">
        <v>5.9935747272605602E-2</v>
      </c>
      <c r="H146" s="2">
        <v>6.0034641654955999E-2</v>
      </c>
      <c r="I146" s="2">
        <v>6.1600605907599103E-2</v>
      </c>
      <c r="J146" s="2">
        <v>6.1218289533647302E-2</v>
      </c>
      <c r="K146" s="2">
        <v>6.3190333801183898E-2</v>
      </c>
      <c r="L146" s="2">
        <v>6.5040185338786694E-2</v>
      </c>
      <c r="M146" s="2">
        <v>7.1373198962816395E-2</v>
      </c>
      <c r="N146" s="2">
        <v>7.6615136713832493E-2</v>
      </c>
      <c r="O146" s="2">
        <v>7.5908479138627194E-2</v>
      </c>
    </row>
    <row r="147" spans="1:16" x14ac:dyDescent="0.3">
      <c r="A147" s="8" t="s">
        <v>204</v>
      </c>
      <c r="B147" s="8" t="s">
        <v>106</v>
      </c>
      <c r="C147" s="2">
        <v>2.7153524598949601E-3</v>
      </c>
      <c r="D147" s="2">
        <v>2.4522501985977298E-3</v>
      </c>
      <c r="E147" s="2">
        <v>2.4691358024691401E-3</v>
      </c>
      <c r="F147" s="2">
        <v>2.4906175366769001E-3</v>
      </c>
      <c r="G147" s="2">
        <v>2.6437320125828299E-3</v>
      </c>
      <c r="H147" s="2">
        <v>2.7451877512336999E-3</v>
      </c>
      <c r="I147" s="2">
        <v>2.7139611209290601E-3</v>
      </c>
      <c r="J147" s="2">
        <v>2.7646969466808401E-3</v>
      </c>
      <c r="K147" s="2">
        <v>2.9291511564044702E-3</v>
      </c>
      <c r="L147" s="2">
        <v>2.80296313245431E-3</v>
      </c>
      <c r="M147" s="2">
        <v>2.8335427303589999E-3</v>
      </c>
      <c r="N147" s="2">
        <v>2.9205901606324598E-3</v>
      </c>
      <c r="O147" s="2">
        <v>2.8875565887678898E-3</v>
      </c>
    </row>
    <row r="148" spans="1:16" x14ac:dyDescent="0.3">
      <c r="A148" s="8" t="s">
        <v>204</v>
      </c>
      <c r="B148" s="8" t="s">
        <v>107</v>
      </c>
      <c r="C148" s="2">
        <v>6.9170031083640005E-2</v>
      </c>
      <c r="D148" s="2">
        <v>7.3049424930059101E-2</v>
      </c>
      <c r="E148" s="2">
        <v>7.6817558299039801E-2</v>
      </c>
      <c r="F148" s="2">
        <v>7.7209143636984001E-2</v>
      </c>
      <c r="G148" s="2">
        <v>8.0483234053945502E-2</v>
      </c>
      <c r="H148" s="2">
        <v>8.7944050459165299E-2</v>
      </c>
      <c r="I148" s="2">
        <v>9.7229235041656106E-2</v>
      </c>
      <c r="J148" s="2">
        <v>0.10548382196566899</v>
      </c>
      <c r="K148" s="2">
        <v>0.116982974308903</v>
      </c>
      <c r="L148" s="2">
        <v>0.12664817092354799</v>
      </c>
      <c r="M148" s="2">
        <v>0.14448394771311701</v>
      </c>
      <c r="N148" s="2">
        <v>0.16045621632509199</v>
      </c>
      <c r="O148" s="2">
        <v>0.17117337574941899</v>
      </c>
    </row>
    <row r="149" spans="1:16" x14ac:dyDescent="0.3">
      <c r="A149" s="8" t="s">
        <v>204</v>
      </c>
      <c r="B149" s="8" t="s">
        <v>109</v>
      </c>
      <c r="C149" s="2">
        <v>0.15488227517953501</v>
      </c>
      <c r="D149" s="2">
        <v>0.16167581943149201</v>
      </c>
      <c r="E149" s="2">
        <v>0.17085048010973899</v>
      </c>
      <c r="F149" s="2">
        <v>0.181746844080519</v>
      </c>
      <c r="G149" s="2">
        <v>0.18753764808245801</v>
      </c>
      <c r="H149" s="2">
        <v>0.19425471420634699</v>
      </c>
      <c r="I149" s="2">
        <v>0.20209543044685699</v>
      </c>
      <c r="J149" s="2">
        <v>0.20984353638158901</v>
      </c>
      <c r="K149" s="2">
        <v>0.218404833099408</v>
      </c>
      <c r="L149" s="2">
        <v>0.21860252266681901</v>
      </c>
      <c r="M149" s="2">
        <v>0.237696810927852</v>
      </c>
      <c r="N149" s="2">
        <v>0.24444836094465999</v>
      </c>
      <c r="O149" s="2">
        <v>0.25070353603327999</v>
      </c>
    </row>
    <row r="150" spans="1:16" x14ac:dyDescent="0.3">
      <c r="A150" s="8" t="s">
        <v>204</v>
      </c>
      <c r="B150" s="8" t="s">
        <v>111</v>
      </c>
      <c r="C150" s="2">
        <v>0.44085176319268299</v>
      </c>
      <c r="D150" s="2">
        <v>0.42296135115532102</v>
      </c>
      <c r="E150" s="2">
        <v>0.40353223593964299</v>
      </c>
      <c r="F150" s="2">
        <v>0.38447628795632899</v>
      </c>
      <c r="G150" s="2">
        <v>0.36654173080784402</v>
      </c>
      <c r="H150" s="2">
        <v>0.34357331938952301</v>
      </c>
      <c r="I150" s="2">
        <v>0.31961625852057601</v>
      </c>
      <c r="J150" s="2">
        <v>0.29834421996050398</v>
      </c>
      <c r="K150" s="2">
        <v>0.26948190638921099</v>
      </c>
      <c r="L150" s="2">
        <v>0.253267740182479</v>
      </c>
      <c r="M150" s="2">
        <v>0.17902109118126699</v>
      </c>
      <c r="N150" s="2">
        <v>0.13520318243617499</v>
      </c>
      <c r="O150" s="2">
        <v>0.11518414290958</v>
      </c>
    </row>
    <row r="151" spans="1:16" x14ac:dyDescent="0.3">
      <c r="A151" s="8" t="s">
        <v>204</v>
      </c>
      <c r="B151" s="8" t="s">
        <v>17</v>
      </c>
      <c r="C151" s="2">
        <v>5.8951731037193197E-3</v>
      </c>
      <c r="D151" s="2">
        <v>6.4932822160052497E-3</v>
      </c>
      <c r="E151" s="2">
        <v>6.2757201646090497E-3</v>
      </c>
      <c r="F151" s="2">
        <v>6.6189013988399896E-3</v>
      </c>
      <c r="G151" s="2">
        <v>6.69299243691855E-3</v>
      </c>
      <c r="H151" s="2">
        <v>6.9610117977711699E-3</v>
      </c>
      <c r="I151" s="2">
        <v>6.7217874274173202E-3</v>
      </c>
      <c r="J151" s="2">
        <v>6.7446452984961302E-3</v>
      </c>
      <c r="K151" s="2">
        <v>6.80417404039788E-3</v>
      </c>
      <c r="L151" s="2">
        <v>7.2076194834539403E-3</v>
      </c>
      <c r="M151" s="2">
        <v>7.59175599454677E-3</v>
      </c>
      <c r="N151" s="2">
        <v>8.4848179666649898E-3</v>
      </c>
      <c r="O151" s="2">
        <v>8.4913740364615208E-3</v>
      </c>
    </row>
    <row r="152" spans="1:16" x14ac:dyDescent="0.3">
      <c r="A152" s="8" t="s">
        <v>204</v>
      </c>
      <c r="B152" s="8" t="s">
        <v>110</v>
      </c>
      <c r="C152" s="2">
        <v>5.77012397727679E-2</v>
      </c>
      <c r="D152" s="2">
        <v>6.0270092909197701E-2</v>
      </c>
      <c r="E152" s="2">
        <v>6.1488340192043897E-2</v>
      </c>
      <c r="F152" s="2">
        <v>6.3186625725008494E-2</v>
      </c>
      <c r="G152" s="2">
        <v>6.5524395957432605E-2</v>
      </c>
      <c r="H152" s="2">
        <v>6.7779992810222595E-2</v>
      </c>
      <c r="I152" s="2">
        <v>6.8890431709164396E-2</v>
      </c>
      <c r="J152" s="2">
        <v>6.9299711377791298E-2</v>
      </c>
      <c r="K152" s="2">
        <v>6.9689387929456295E-2</v>
      </c>
      <c r="L152" s="2">
        <v>6.9387638360552603E-2</v>
      </c>
      <c r="M152" s="2">
        <v>7.5489855382394597E-2</v>
      </c>
      <c r="N152" s="2">
        <v>7.7597059267838303E-2</v>
      </c>
      <c r="O152" s="2">
        <v>7.7768261348342096E-2</v>
      </c>
    </row>
    <row r="153" spans="1:16" x14ac:dyDescent="0.3">
      <c r="A153" s="8" t="s">
        <v>204</v>
      </c>
      <c r="B153" s="8" t="s">
        <v>108</v>
      </c>
      <c r="C153" s="2">
        <v>3.9658437243202697E-3</v>
      </c>
      <c r="D153" s="2">
        <v>4.2137256933651099E-3</v>
      </c>
      <c r="E153" s="2">
        <v>4.2524005486968396E-3</v>
      </c>
      <c r="F153" s="2">
        <v>4.4694643466393702E-3</v>
      </c>
      <c r="G153" s="2">
        <v>4.5846998192892001E-3</v>
      </c>
      <c r="H153" s="2">
        <v>4.80407856465898E-3</v>
      </c>
      <c r="I153" s="2">
        <v>4.5127493057308798E-3</v>
      </c>
      <c r="J153" s="2">
        <v>4.6787179097675796E-3</v>
      </c>
      <c r="K153" s="2">
        <v>4.8819185940074403E-3</v>
      </c>
      <c r="L153" s="2">
        <v>4.8908846494865998E-3</v>
      </c>
      <c r="M153" s="2">
        <v>5.5868908551418104E-3</v>
      </c>
      <c r="N153" s="2">
        <v>6.1433103378820703E-3</v>
      </c>
      <c r="O153" s="2">
        <v>6.1666462743178796E-3</v>
      </c>
    </row>
    <row r="154" spans="1:16" x14ac:dyDescent="0.3">
      <c r="A154" s="15"/>
      <c r="B154" s="15"/>
    </row>
    <row r="155" spans="1:16" x14ac:dyDescent="0.3">
      <c r="A155" s="15"/>
      <c r="B155" s="15"/>
    </row>
    <row r="156" spans="1:16" x14ac:dyDescent="0.3">
      <c r="A156" s="15"/>
      <c r="B156" s="13"/>
      <c r="C156" s="18" t="s">
        <v>38</v>
      </c>
      <c r="D156" s="18"/>
      <c r="E156" s="18"/>
      <c r="F156" s="18"/>
      <c r="G156" s="18"/>
      <c r="H156" s="18"/>
      <c r="I156" s="18"/>
      <c r="J156" s="18"/>
      <c r="K156" s="18"/>
      <c r="L156" s="18"/>
      <c r="M156" s="18"/>
      <c r="N156" s="18"/>
      <c r="O156" s="6" t="s">
        <v>39</v>
      </c>
      <c r="P156" s="6" t="s">
        <v>40</v>
      </c>
    </row>
    <row r="157" spans="1:16" x14ac:dyDescent="0.3">
      <c r="A157" s="9" t="s">
        <v>41</v>
      </c>
      <c r="B157" s="9" t="s">
        <v>41</v>
      </c>
      <c r="C157" s="4" t="s">
        <v>19</v>
      </c>
      <c r="D157" s="4" t="s">
        <v>20</v>
      </c>
      <c r="E157" s="4" t="s">
        <v>21</v>
      </c>
      <c r="F157" s="4" t="s">
        <v>22</v>
      </c>
      <c r="G157" s="4" t="s">
        <v>23</v>
      </c>
      <c r="H157" s="4" t="s">
        <v>24</v>
      </c>
      <c r="I157" s="4" t="s">
        <v>25</v>
      </c>
      <c r="J157" s="4" t="s">
        <v>26</v>
      </c>
      <c r="K157" s="4" t="s">
        <v>27</v>
      </c>
      <c r="L157" s="4" t="s">
        <v>28</v>
      </c>
      <c r="M157" s="4" t="s">
        <v>29</v>
      </c>
      <c r="N157" s="4" t="s">
        <v>30</v>
      </c>
      <c r="O157" s="4" t="s">
        <v>31</v>
      </c>
      <c r="P157" s="4" t="s">
        <v>32</v>
      </c>
    </row>
    <row r="158" spans="1:16" x14ac:dyDescent="0.3">
      <c r="A158" s="8" t="s">
        <v>198</v>
      </c>
      <c r="B158" s="8" t="s">
        <v>103</v>
      </c>
      <c r="C158" s="2">
        <v>7.1748878923766801E-2</v>
      </c>
      <c r="D158" s="2">
        <v>6.6945606694560705E-2</v>
      </c>
      <c r="E158" s="2">
        <v>0.12549019607843101</v>
      </c>
      <c r="F158" s="2">
        <v>9.4076655052264799E-2</v>
      </c>
      <c r="G158" s="2">
        <v>7.6433121019108305E-2</v>
      </c>
      <c r="H158" s="2">
        <v>0.13017751479289899</v>
      </c>
      <c r="I158" s="2">
        <v>0.130890052356021</v>
      </c>
      <c r="J158" s="2">
        <v>6.25E-2</v>
      </c>
      <c r="K158" s="2">
        <v>0.18518518518518501</v>
      </c>
      <c r="L158" s="2">
        <v>0.20955882352941199</v>
      </c>
      <c r="M158" s="2">
        <v>0.180851063829787</v>
      </c>
      <c r="N158" s="2">
        <v>0.11840411840411801</v>
      </c>
      <c r="O158" s="3">
        <v>0.89324618736383399</v>
      </c>
      <c r="P158" s="3">
        <v>2.4078431372549001</v>
      </c>
    </row>
    <row r="159" spans="1:16" x14ac:dyDescent="0.3">
      <c r="A159" s="8" t="s">
        <v>198</v>
      </c>
      <c r="B159" s="8" t="s">
        <v>104</v>
      </c>
      <c r="C159" s="2">
        <v>5.7867181041609303E-2</v>
      </c>
      <c r="D159" s="2">
        <v>5.2096900234436E-2</v>
      </c>
      <c r="E159" s="2">
        <v>3.0700668482297602E-2</v>
      </c>
      <c r="F159" s="2">
        <v>4.9723756906077297E-2</v>
      </c>
      <c r="G159" s="2">
        <v>4.1418764302059499E-2</v>
      </c>
      <c r="H159" s="2">
        <v>6.3282794990112107E-2</v>
      </c>
      <c r="I159" s="2">
        <v>2.8931597437487099E-2</v>
      </c>
      <c r="J159" s="2">
        <v>3.3741715203856201E-2</v>
      </c>
      <c r="K159" s="2">
        <v>7.1886535846124006E-2</v>
      </c>
      <c r="L159" s="2">
        <v>0.162769621170926</v>
      </c>
      <c r="M159" s="2">
        <v>8.8074824629774007E-2</v>
      </c>
      <c r="N159" s="2">
        <v>0.123638968481375</v>
      </c>
      <c r="O159" s="3">
        <v>0.52380027200310897</v>
      </c>
      <c r="P159" s="3">
        <v>0.94181728150532296</v>
      </c>
    </row>
    <row r="160" spans="1:16" x14ac:dyDescent="0.3">
      <c r="A160" s="8" t="s">
        <v>198</v>
      </c>
      <c r="B160" s="8" t="s">
        <v>105</v>
      </c>
      <c r="C160" s="2">
        <v>3.6764705882352901E-2</v>
      </c>
      <c r="D160" s="2">
        <v>2.1985815602836901E-2</v>
      </c>
      <c r="E160" s="2">
        <v>3.8861901457321303E-2</v>
      </c>
      <c r="F160" s="2">
        <v>6.0788243152972599E-2</v>
      </c>
      <c r="G160" s="2">
        <v>6.1083123425692699E-2</v>
      </c>
      <c r="H160" s="2">
        <v>9.4362017804154305E-2</v>
      </c>
      <c r="I160" s="2">
        <v>6.7245119305856804E-2</v>
      </c>
      <c r="J160" s="2">
        <v>9.3495934959349603E-2</v>
      </c>
      <c r="K160" s="2">
        <v>9.9442379182156093E-2</v>
      </c>
      <c r="L160" s="2">
        <v>0.206677937447168</v>
      </c>
      <c r="M160" s="2">
        <v>0.14220665499124299</v>
      </c>
      <c r="N160" s="2">
        <v>0.107635694572217</v>
      </c>
      <c r="O160" s="3">
        <v>0.67843866171003697</v>
      </c>
      <c r="P160" s="3">
        <v>1.5065926439972199</v>
      </c>
    </row>
    <row r="161" spans="1:16" x14ac:dyDescent="0.3">
      <c r="A161" s="8" t="s">
        <v>198</v>
      </c>
      <c r="B161" s="8" t="s">
        <v>106</v>
      </c>
      <c r="C161" s="2">
        <v>0.110294117647059</v>
      </c>
      <c r="D161" s="2">
        <v>-5.2980132450331098E-2</v>
      </c>
      <c r="E161" s="2">
        <v>-9.0909090909090898E-2</v>
      </c>
      <c r="F161" s="2">
        <v>9.2307692307692299E-2</v>
      </c>
      <c r="G161" s="2">
        <v>3.5211267605633798E-2</v>
      </c>
      <c r="H161" s="2">
        <v>5.4421768707482998E-2</v>
      </c>
      <c r="I161" s="2">
        <v>-1.2903225806451601E-2</v>
      </c>
      <c r="J161" s="2">
        <v>5.22875816993464E-2</v>
      </c>
      <c r="K161" s="2">
        <v>0.13664596273291901</v>
      </c>
      <c r="L161" s="2">
        <v>9.2896174863387998E-2</v>
      </c>
      <c r="M161" s="2">
        <v>1.4999999999999999E-2</v>
      </c>
      <c r="N161" s="2">
        <v>0.197044334975369</v>
      </c>
      <c r="O161" s="3">
        <v>0.50931677018633503</v>
      </c>
      <c r="P161" s="3">
        <v>0.69930069930069905</v>
      </c>
    </row>
    <row r="162" spans="1:16" x14ac:dyDescent="0.3">
      <c r="A162" s="8" t="s">
        <v>198</v>
      </c>
      <c r="B162" s="8" t="s">
        <v>107</v>
      </c>
      <c r="C162" s="2">
        <v>0.10871302957633899</v>
      </c>
      <c r="D162" s="2">
        <v>6.4888248017303501E-2</v>
      </c>
      <c r="E162" s="2">
        <v>6.1611374407582901E-2</v>
      </c>
      <c r="F162" s="2">
        <v>0.10140306122449</v>
      </c>
      <c r="G162" s="2">
        <v>0.119861030689056</v>
      </c>
      <c r="H162" s="2">
        <v>0.15925542916235799</v>
      </c>
      <c r="I162" s="2">
        <v>0.15343443354148101</v>
      </c>
      <c r="J162" s="2">
        <v>0.118329466357309</v>
      </c>
      <c r="K162" s="2">
        <v>0.15387275242046999</v>
      </c>
      <c r="L162" s="2">
        <v>0.198082109679353</v>
      </c>
      <c r="M162" s="2">
        <v>0.176588294147074</v>
      </c>
      <c r="N162" s="2">
        <v>0.14200680272108801</v>
      </c>
      <c r="O162" s="3">
        <v>0.85753803596127198</v>
      </c>
      <c r="P162" s="3">
        <v>2.6371022342586299</v>
      </c>
    </row>
    <row r="163" spans="1:16" x14ac:dyDescent="0.3">
      <c r="A163" s="8" t="s">
        <v>198</v>
      </c>
      <c r="B163" s="8" t="s">
        <v>108</v>
      </c>
      <c r="C163" s="2">
        <v>-1.9607843137254902E-2</v>
      </c>
      <c r="D163" s="2">
        <v>0.18</v>
      </c>
      <c r="E163" s="2">
        <v>7.6271186440677999E-2</v>
      </c>
      <c r="F163" s="2">
        <v>1.5748031496062999E-2</v>
      </c>
      <c r="G163" s="2">
        <v>-5.4263565891472902E-2</v>
      </c>
      <c r="H163" s="2">
        <v>0.16393442622950799</v>
      </c>
      <c r="I163" s="2">
        <v>1.4084507042253501E-2</v>
      </c>
      <c r="J163" s="2">
        <v>7.6388888888888895E-2</v>
      </c>
      <c r="K163" s="2">
        <v>0.12258064516129</v>
      </c>
      <c r="L163" s="2">
        <v>0.18390804597701099</v>
      </c>
      <c r="M163" s="2">
        <v>8.2524271844660199E-2</v>
      </c>
      <c r="N163" s="2">
        <v>8.9686098654708502E-2</v>
      </c>
      <c r="O163" s="3">
        <v>0.56774193548387097</v>
      </c>
      <c r="P163" s="3">
        <v>1.05932203389831</v>
      </c>
    </row>
    <row r="164" spans="1:16" x14ac:dyDescent="0.3">
      <c r="A164" s="8" t="s">
        <v>198</v>
      </c>
      <c r="B164" s="8" t="s">
        <v>17</v>
      </c>
      <c r="C164" s="2">
        <v>-3.9215686274509803E-2</v>
      </c>
      <c r="D164" s="2">
        <v>0.17006802721088399</v>
      </c>
      <c r="E164" s="2">
        <v>-5.8139534883720903E-3</v>
      </c>
      <c r="F164" s="2">
        <v>0.116959064327485</v>
      </c>
      <c r="G164" s="2">
        <v>-2.6178010471204199E-2</v>
      </c>
      <c r="H164" s="2">
        <v>0</v>
      </c>
      <c r="I164" s="2">
        <v>7.5268817204301106E-2</v>
      </c>
      <c r="J164" s="2">
        <v>5.0000000000000001E-3</v>
      </c>
      <c r="K164" s="2">
        <v>6.4676616915422896E-2</v>
      </c>
      <c r="L164" s="2">
        <v>0.233644859813084</v>
      </c>
      <c r="M164" s="2">
        <v>8.7121212121212099E-2</v>
      </c>
      <c r="N164" s="2">
        <v>0.10801393728222999</v>
      </c>
      <c r="O164" s="3">
        <v>0.58208955223880599</v>
      </c>
      <c r="P164" s="3">
        <v>0.84883720930232598</v>
      </c>
    </row>
    <row r="165" spans="1:16" x14ac:dyDescent="0.3">
      <c r="A165" s="8" t="s">
        <v>198</v>
      </c>
      <c r="B165" s="8" t="s">
        <v>109</v>
      </c>
      <c r="C165" s="2">
        <v>0.106402579456472</v>
      </c>
      <c r="D165" s="2">
        <v>6.4113238967527103E-2</v>
      </c>
      <c r="E165" s="2">
        <v>5.9467918622848198E-2</v>
      </c>
      <c r="F165" s="2">
        <v>7.2008862629246703E-2</v>
      </c>
      <c r="G165" s="2">
        <v>4.5470203238029597E-2</v>
      </c>
      <c r="H165" s="2">
        <v>4.4151565074135098E-2</v>
      </c>
      <c r="I165" s="2">
        <v>5.3960239823288098E-2</v>
      </c>
      <c r="J165" s="2">
        <v>1.3772455089820401E-2</v>
      </c>
      <c r="K165" s="2">
        <v>6.7336089781453001E-2</v>
      </c>
      <c r="L165" s="2">
        <v>0.17736579966795801</v>
      </c>
      <c r="M165" s="2">
        <v>9.9177438307873095E-2</v>
      </c>
      <c r="N165" s="2">
        <v>9.9850331409022899E-2</v>
      </c>
      <c r="O165" s="3">
        <v>0.51919669226225595</v>
      </c>
      <c r="P165" s="3">
        <v>1.01251956181534</v>
      </c>
    </row>
    <row r="166" spans="1:16" x14ac:dyDescent="0.3">
      <c r="A166" s="8" t="s">
        <v>198</v>
      </c>
      <c r="B166" s="8" t="s">
        <v>110</v>
      </c>
      <c r="C166" s="2">
        <v>4.5178105994787103E-2</v>
      </c>
      <c r="D166" s="2">
        <v>0.10889443059019099</v>
      </c>
      <c r="E166" s="2">
        <v>4.0479760119939999E-2</v>
      </c>
      <c r="F166" s="2">
        <v>4.4668587896253602E-2</v>
      </c>
      <c r="G166" s="2">
        <v>1.37931034482759E-3</v>
      </c>
      <c r="H166" s="2">
        <v>3.5123966942148803E-2</v>
      </c>
      <c r="I166" s="2">
        <v>5.9880239520958098E-2</v>
      </c>
      <c r="J166" s="2">
        <v>2.5737602008788499E-2</v>
      </c>
      <c r="K166" s="2">
        <v>2.7539779681762501E-2</v>
      </c>
      <c r="L166" s="2">
        <v>0.19356759976176299</v>
      </c>
      <c r="M166" s="2">
        <v>8.6826347305389198E-2</v>
      </c>
      <c r="N166" s="2">
        <v>0.111570247933884</v>
      </c>
      <c r="O166" s="3">
        <v>0.481640146878825</v>
      </c>
      <c r="P166" s="3">
        <v>0.81484257871064503</v>
      </c>
    </row>
    <row r="167" spans="1:16" x14ac:dyDescent="0.3">
      <c r="A167" s="8" t="s">
        <v>198</v>
      </c>
      <c r="B167" s="8" t="s">
        <v>111</v>
      </c>
      <c r="C167" s="2">
        <v>-9.6371882086167798E-3</v>
      </c>
      <c r="D167" s="2">
        <v>-2.7361190612478499E-2</v>
      </c>
      <c r="E167" s="2">
        <v>-5.0494350282485903E-2</v>
      </c>
      <c r="F167" s="2">
        <v>-2.3428783934548201E-2</v>
      </c>
      <c r="G167" s="2">
        <v>-4.3285097740543302E-2</v>
      </c>
      <c r="H167" s="2">
        <v>-3.62213082128168E-2</v>
      </c>
      <c r="I167" s="2">
        <v>-4.8595814977973599E-2</v>
      </c>
      <c r="J167" s="2">
        <v>-0.109680219939227</v>
      </c>
      <c r="K167" s="2">
        <v>0</v>
      </c>
      <c r="L167" s="2">
        <v>-0.20087762067284301</v>
      </c>
      <c r="M167" s="2">
        <v>-0.195037624567826</v>
      </c>
      <c r="N167" s="2">
        <v>-0.1033350176857</v>
      </c>
      <c r="O167" s="3">
        <v>-0.42320819112628</v>
      </c>
      <c r="P167" s="3">
        <v>-0.58227401129943501</v>
      </c>
    </row>
    <row r="168" spans="1:16" x14ac:dyDescent="0.3">
      <c r="A168" s="8" t="s">
        <v>199</v>
      </c>
      <c r="B168" s="8" t="s">
        <v>103</v>
      </c>
      <c r="C168" s="2">
        <v>0.119891008174387</v>
      </c>
      <c r="D168" s="2">
        <v>7.2992700729927001E-2</v>
      </c>
      <c r="E168" s="2">
        <v>4.5351473922902501E-2</v>
      </c>
      <c r="F168" s="2">
        <v>0.114967462039046</v>
      </c>
      <c r="G168" s="2">
        <v>3.8910505836575897E-2</v>
      </c>
      <c r="H168" s="2">
        <v>0.108614232209738</v>
      </c>
      <c r="I168" s="2">
        <v>0.114864864864865</v>
      </c>
      <c r="J168" s="2">
        <v>-6.0606060606060597E-3</v>
      </c>
      <c r="K168" s="2">
        <v>0.19054878048780499</v>
      </c>
      <c r="L168" s="2">
        <v>0.17925736235595399</v>
      </c>
      <c r="M168" s="2">
        <v>0.175895765472313</v>
      </c>
      <c r="N168" s="2">
        <v>3.2317636195752501E-2</v>
      </c>
      <c r="O168" s="3">
        <v>0.70426829268292701</v>
      </c>
      <c r="P168" s="3">
        <v>1.5351473922902501</v>
      </c>
    </row>
    <row r="169" spans="1:16" x14ac:dyDescent="0.3">
      <c r="A169" s="8" t="s">
        <v>199</v>
      </c>
      <c r="B169" s="8" t="s">
        <v>104</v>
      </c>
      <c r="C169" s="2">
        <v>6.8353734011827802E-2</v>
      </c>
      <c r="D169" s="2">
        <v>5.7157569515962903E-2</v>
      </c>
      <c r="E169" s="2">
        <v>5.6259132976132498E-2</v>
      </c>
      <c r="F169" s="2">
        <v>6.6174775190223703E-2</v>
      </c>
      <c r="G169" s="2">
        <v>5.6552768166089999E-2</v>
      </c>
      <c r="H169" s="2">
        <v>5.01483983215638E-2</v>
      </c>
      <c r="I169" s="2">
        <v>4.7948543026995402E-2</v>
      </c>
      <c r="J169" s="2">
        <v>9.2997303078210696E-4</v>
      </c>
      <c r="K169" s="2">
        <v>2.74087150422745E-2</v>
      </c>
      <c r="L169" s="2">
        <v>0.137999638270935</v>
      </c>
      <c r="M169" s="2">
        <v>9.2975206611570202E-2</v>
      </c>
      <c r="N169" s="2">
        <v>2.0503126363239799E-2</v>
      </c>
      <c r="O169" s="3">
        <v>0.30409737062157399</v>
      </c>
      <c r="P169" s="3">
        <v>0.70920603994154896</v>
      </c>
    </row>
    <row r="170" spans="1:16" x14ac:dyDescent="0.3">
      <c r="A170" s="8" t="s">
        <v>199</v>
      </c>
      <c r="B170" s="8" t="s">
        <v>105</v>
      </c>
      <c r="C170" s="2">
        <v>4.94355780459323E-2</v>
      </c>
      <c r="D170" s="2">
        <v>2.78189910979228E-2</v>
      </c>
      <c r="E170" s="2">
        <v>5.0884157343919198E-2</v>
      </c>
      <c r="F170" s="2">
        <v>5.7005494505494497E-2</v>
      </c>
      <c r="G170" s="2">
        <v>6.6926575698505505E-2</v>
      </c>
      <c r="H170" s="2">
        <v>8.0085261875761302E-2</v>
      </c>
      <c r="I170" s="2">
        <v>8.6270087397800996E-2</v>
      </c>
      <c r="J170" s="2">
        <v>7.8640020763041801E-2</v>
      </c>
      <c r="K170" s="2">
        <v>7.3869104908565894E-2</v>
      </c>
      <c r="L170" s="2">
        <v>0.191575173650011</v>
      </c>
      <c r="M170" s="2">
        <v>0.132192553591576</v>
      </c>
      <c r="N170" s="2">
        <v>7.5568842384985901E-2</v>
      </c>
      <c r="O170" s="3">
        <v>0.55822906641001002</v>
      </c>
      <c r="P170" s="3">
        <v>1.3370624323349001</v>
      </c>
    </row>
    <row r="171" spans="1:16" x14ac:dyDescent="0.3">
      <c r="A171" s="8" t="s">
        <v>199</v>
      </c>
      <c r="B171" s="8" t="s">
        <v>106</v>
      </c>
      <c r="C171" s="2">
        <v>2.41477272727273E-2</v>
      </c>
      <c r="D171" s="2">
        <v>5.8252427184466E-2</v>
      </c>
      <c r="E171" s="2">
        <v>3.4076015727391898E-2</v>
      </c>
      <c r="F171" s="2">
        <v>2.02788339670469E-2</v>
      </c>
      <c r="G171" s="2">
        <v>5.3416149068323003E-2</v>
      </c>
      <c r="H171" s="2">
        <v>5.0707547169811303E-2</v>
      </c>
      <c r="I171" s="2">
        <v>1.68350168350168E-2</v>
      </c>
      <c r="J171" s="2">
        <v>-8.8300220750551894E-3</v>
      </c>
      <c r="K171" s="2">
        <v>1.3363028953229401E-2</v>
      </c>
      <c r="L171" s="2">
        <v>0.16593406593406601</v>
      </c>
      <c r="M171" s="2">
        <v>8.1998114985862403E-2</v>
      </c>
      <c r="N171" s="2">
        <v>4.1811846689895502E-2</v>
      </c>
      <c r="O171" s="3">
        <v>0.33184855233853</v>
      </c>
      <c r="P171" s="3">
        <v>0.567496723460026</v>
      </c>
    </row>
    <row r="172" spans="1:16" x14ac:dyDescent="0.3">
      <c r="A172" s="8" t="s">
        <v>199</v>
      </c>
      <c r="B172" s="8" t="s">
        <v>107</v>
      </c>
      <c r="C172" s="2">
        <v>5.8092802338326602E-2</v>
      </c>
      <c r="D172" s="2">
        <v>5.0414364640884002E-2</v>
      </c>
      <c r="E172" s="2">
        <v>8.1854043392504905E-2</v>
      </c>
      <c r="F172" s="2">
        <v>6.86721361288362E-2</v>
      </c>
      <c r="G172" s="2">
        <v>9.1555302814899098E-2</v>
      </c>
      <c r="H172" s="2">
        <v>0.107840583485283</v>
      </c>
      <c r="I172" s="2">
        <v>0.13731483658593899</v>
      </c>
      <c r="J172" s="2">
        <v>9.3446351044035605E-2</v>
      </c>
      <c r="K172" s="2">
        <v>0.141803743618832</v>
      </c>
      <c r="L172" s="2">
        <v>0.22619639013081599</v>
      </c>
      <c r="M172" s="2">
        <v>0.17002025658339001</v>
      </c>
      <c r="N172" s="2">
        <v>0.100415512465374</v>
      </c>
      <c r="O172" s="3">
        <v>0.80260918888258603</v>
      </c>
      <c r="P172" s="3">
        <v>2.1341222879684398</v>
      </c>
    </row>
    <row r="173" spans="1:16" x14ac:dyDescent="0.3">
      <c r="A173" s="8" t="s">
        <v>199</v>
      </c>
      <c r="B173" s="8" t="s">
        <v>108</v>
      </c>
      <c r="C173" s="2">
        <v>9.6219931271477696E-2</v>
      </c>
      <c r="D173" s="2">
        <v>4.3887147335423198E-2</v>
      </c>
      <c r="E173" s="2">
        <v>4.2042042042041997E-2</v>
      </c>
      <c r="F173" s="2">
        <v>5.7636887608069197E-2</v>
      </c>
      <c r="G173" s="2">
        <v>9.2643051771117202E-2</v>
      </c>
      <c r="H173" s="2">
        <v>9.4763092269326707E-2</v>
      </c>
      <c r="I173" s="2">
        <v>3.18906605922551E-2</v>
      </c>
      <c r="J173" s="2">
        <v>3.09050772626932E-2</v>
      </c>
      <c r="K173" s="2">
        <v>5.5674518201284801E-2</v>
      </c>
      <c r="L173" s="2">
        <v>0.208924949290061</v>
      </c>
      <c r="M173" s="2">
        <v>0.10402684563758401</v>
      </c>
      <c r="N173" s="2">
        <v>2.4316109422492401E-2</v>
      </c>
      <c r="O173" s="3">
        <v>0.44325481798715199</v>
      </c>
      <c r="P173" s="3">
        <v>1.0240240240240199</v>
      </c>
    </row>
    <row r="174" spans="1:16" x14ac:dyDescent="0.3">
      <c r="A174" s="8" t="s">
        <v>199</v>
      </c>
      <c r="B174" s="8" t="s">
        <v>17</v>
      </c>
      <c r="C174" s="2">
        <v>0.16718266253870001</v>
      </c>
      <c r="D174" s="2">
        <v>1.5915119363395201E-2</v>
      </c>
      <c r="E174" s="2">
        <v>5.4830287206266301E-2</v>
      </c>
      <c r="F174" s="2">
        <v>6.9306930693069299E-2</v>
      </c>
      <c r="G174" s="2">
        <v>0.104166666666667</v>
      </c>
      <c r="H174" s="2">
        <v>7.1278825995807094E-2</v>
      </c>
      <c r="I174" s="2">
        <v>4.1095890410958902E-2</v>
      </c>
      <c r="J174" s="2">
        <v>0</v>
      </c>
      <c r="K174" s="2">
        <v>5.8270676691729299E-2</v>
      </c>
      <c r="L174" s="2">
        <v>0.177619893428064</v>
      </c>
      <c r="M174" s="2">
        <v>0.114630467571644</v>
      </c>
      <c r="N174" s="2">
        <v>6.4952638700947196E-2</v>
      </c>
      <c r="O174" s="3">
        <v>0.47932330827067698</v>
      </c>
      <c r="P174" s="3">
        <v>1.05483028720627</v>
      </c>
    </row>
    <row r="175" spans="1:16" x14ac:dyDescent="0.3">
      <c r="A175" s="8" t="s">
        <v>199</v>
      </c>
      <c r="B175" s="8" t="s">
        <v>109</v>
      </c>
      <c r="C175" s="2">
        <v>8.3058210251954798E-2</v>
      </c>
      <c r="D175" s="2">
        <v>9.4978341087758697E-2</v>
      </c>
      <c r="E175" s="2">
        <v>0.10666666666666701</v>
      </c>
      <c r="F175" s="2">
        <v>7.8776645041705298E-2</v>
      </c>
      <c r="G175" s="2">
        <v>7.7196858124693193E-2</v>
      </c>
      <c r="H175" s="2">
        <v>7.3373590064942498E-2</v>
      </c>
      <c r="I175" s="2">
        <v>5.2966776350705902E-2</v>
      </c>
      <c r="J175" s="2">
        <v>3.6189516129032297E-2</v>
      </c>
      <c r="K175" s="2">
        <v>5.0491292927327597E-2</v>
      </c>
      <c r="L175" s="2">
        <v>0.15058344137803301</v>
      </c>
      <c r="M175" s="2">
        <v>9.9565357372826804E-2</v>
      </c>
      <c r="N175" s="2">
        <v>2.4888368347851499E-2</v>
      </c>
      <c r="O175" s="3">
        <v>0.36209748029964001</v>
      </c>
      <c r="P175" s="3">
        <v>1.05142857142857</v>
      </c>
    </row>
    <row r="176" spans="1:16" x14ac:dyDescent="0.3">
      <c r="A176" s="8" t="s">
        <v>199</v>
      </c>
      <c r="B176" s="8" t="s">
        <v>110</v>
      </c>
      <c r="C176" s="2">
        <v>9.4523630907726905E-2</v>
      </c>
      <c r="D176" s="2">
        <v>8.0534612748457801E-2</v>
      </c>
      <c r="E176" s="2">
        <v>5.7405645417063098E-2</v>
      </c>
      <c r="F176" s="2">
        <v>7.28854229154169E-2</v>
      </c>
      <c r="G176" s="2">
        <v>5.8708414872798403E-2</v>
      </c>
      <c r="H176" s="2">
        <v>6.4166886717718502E-2</v>
      </c>
      <c r="I176" s="2">
        <v>3.7717121588089299E-2</v>
      </c>
      <c r="J176" s="2">
        <v>2.0564323290291699E-2</v>
      </c>
      <c r="K176" s="2">
        <v>5.0374882849109702E-2</v>
      </c>
      <c r="L176" s="2">
        <v>0.18603613651572601</v>
      </c>
      <c r="M176" s="2">
        <v>0.107579462102689</v>
      </c>
      <c r="N176" s="2">
        <v>4.3980302258447998E-2</v>
      </c>
      <c r="O176" s="3">
        <v>0.44048734770384301</v>
      </c>
      <c r="P176" s="3">
        <v>0.94988899460831</v>
      </c>
    </row>
    <row r="177" spans="1:16" x14ac:dyDescent="0.3">
      <c r="A177" s="8" t="s">
        <v>199</v>
      </c>
      <c r="B177" s="8" t="s">
        <v>111</v>
      </c>
      <c r="C177" s="2">
        <v>1.7774426370785301E-3</v>
      </c>
      <c r="D177" s="2">
        <v>-6.5057261143072198E-3</v>
      </c>
      <c r="E177" s="2">
        <v>-1.6235523325035198E-2</v>
      </c>
      <c r="F177" s="2">
        <v>-2.2939817361645898E-2</v>
      </c>
      <c r="G177" s="2">
        <v>-3.6146613366364502E-2</v>
      </c>
      <c r="H177" s="2">
        <v>-2.5118289619720801E-2</v>
      </c>
      <c r="I177" s="2">
        <v>-3.3075678590688502E-2</v>
      </c>
      <c r="J177" s="2">
        <v>-0.128090723182748</v>
      </c>
      <c r="K177" s="2">
        <v>-9.0262970859985806E-3</v>
      </c>
      <c r="L177" s="2">
        <v>-0.226063257548591</v>
      </c>
      <c r="M177" s="2">
        <v>-0.21258456120841401</v>
      </c>
      <c r="N177" s="2">
        <v>-0.115687889843474</v>
      </c>
      <c r="O177" s="3">
        <v>-0.465955934612651</v>
      </c>
      <c r="P177" s="3">
        <v>-0.59335425911895201</v>
      </c>
    </row>
    <row r="178" spans="1:16" x14ac:dyDescent="0.3">
      <c r="A178" s="8" t="s">
        <v>200</v>
      </c>
      <c r="B178" s="8" t="s">
        <v>103</v>
      </c>
      <c r="C178" s="2">
        <v>0.16206896551724101</v>
      </c>
      <c r="D178" s="2">
        <v>8.3086053412462904E-2</v>
      </c>
      <c r="E178" s="2">
        <v>5.75342465753425E-2</v>
      </c>
      <c r="F178" s="2">
        <v>8.2901554404145095E-2</v>
      </c>
      <c r="G178" s="2">
        <v>0.157894736842105</v>
      </c>
      <c r="H178" s="2">
        <v>0.107438016528926</v>
      </c>
      <c r="I178" s="2">
        <v>9.5149253731343295E-2</v>
      </c>
      <c r="J178" s="2">
        <v>1.36286201022147E-2</v>
      </c>
      <c r="K178" s="2">
        <v>0.152941176470588</v>
      </c>
      <c r="L178" s="2">
        <v>0.17638483965014601</v>
      </c>
      <c r="M178" s="2">
        <v>0.21189591078066899</v>
      </c>
      <c r="N178" s="2">
        <v>9.2024539877300596E-2</v>
      </c>
      <c r="O178" s="3">
        <v>0.79495798319327704</v>
      </c>
      <c r="P178" s="3">
        <v>1.9260273972602699</v>
      </c>
    </row>
    <row r="179" spans="1:16" x14ac:dyDescent="0.3">
      <c r="A179" s="8" t="s">
        <v>200</v>
      </c>
      <c r="B179" s="8" t="s">
        <v>104</v>
      </c>
      <c r="C179" s="2">
        <v>5.2058111380145301E-2</v>
      </c>
      <c r="D179" s="2">
        <v>4.9646555975669901E-2</v>
      </c>
      <c r="E179" s="2">
        <v>6.0924040720438499E-2</v>
      </c>
      <c r="F179" s="2">
        <v>2.9524653085326199E-2</v>
      </c>
      <c r="G179" s="2">
        <v>4.5454545454545497E-2</v>
      </c>
      <c r="H179" s="2">
        <v>5.5273625017144397E-2</v>
      </c>
      <c r="I179" s="2">
        <v>5.9656875487392798E-2</v>
      </c>
      <c r="J179" s="2">
        <v>2.4530847540782498E-3</v>
      </c>
      <c r="K179" s="2">
        <v>3.2913250948244203E-2</v>
      </c>
      <c r="L179" s="2">
        <v>0.150082918739635</v>
      </c>
      <c r="M179" s="2">
        <v>0.104748171799361</v>
      </c>
      <c r="N179" s="2">
        <v>0.154204736155137</v>
      </c>
      <c r="O179" s="3">
        <v>0.51474366817570005</v>
      </c>
      <c r="P179" s="3">
        <v>0.93891934220830098</v>
      </c>
    </row>
    <row r="180" spans="1:16" x14ac:dyDescent="0.3">
      <c r="A180" s="8" t="s">
        <v>200</v>
      </c>
      <c r="B180" s="8" t="s">
        <v>105</v>
      </c>
      <c r="C180" s="2">
        <v>3.9388145315487601E-2</v>
      </c>
      <c r="D180" s="2">
        <v>4.7461368653421598E-2</v>
      </c>
      <c r="E180" s="2">
        <v>5.5848261327713401E-2</v>
      </c>
      <c r="F180" s="2">
        <v>2.9940119760479E-2</v>
      </c>
      <c r="G180" s="2">
        <v>3.55297157622739E-2</v>
      </c>
      <c r="H180" s="2">
        <v>7.4235807860262001E-2</v>
      </c>
      <c r="I180" s="2">
        <v>8.4785133565621396E-2</v>
      </c>
      <c r="J180" s="2">
        <v>4.30942184154176E-2</v>
      </c>
      <c r="K180" s="2">
        <v>4.9525275853220398E-2</v>
      </c>
      <c r="L180" s="2">
        <v>0.15599022004890001</v>
      </c>
      <c r="M180" s="2">
        <v>0.14234348561759699</v>
      </c>
      <c r="N180" s="2">
        <v>0.115534160340678</v>
      </c>
      <c r="O180" s="3">
        <v>0.54606107261996395</v>
      </c>
      <c r="P180" s="3">
        <v>1.1162627327010901</v>
      </c>
    </row>
    <row r="181" spans="1:16" x14ac:dyDescent="0.3">
      <c r="A181" s="8" t="s">
        <v>200</v>
      </c>
      <c r="B181" s="8" t="s">
        <v>106</v>
      </c>
      <c r="C181" s="2">
        <v>1.2345679012345699E-2</v>
      </c>
      <c r="D181" s="2">
        <v>0</v>
      </c>
      <c r="E181" s="2">
        <v>0.17073170731707299</v>
      </c>
      <c r="F181" s="2">
        <v>-2.0833333333333301E-2</v>
      </c>
      <c r="G181" s="2">
        <v>0</v>
      </c>
      <c r="H181" s="2">
        <v>2.1276595744680899E-2</v>
      </c>
      <c r="I181" s="2">
        <v>-1.0416666666666701E-2</v>
      </c>
      <c r="J181" s="2">
        <v>-8.42105263157895E-2</v>
      </c>
      <c r="K181" s="2">
        <v>2.2988505747126398E-2</v>
      </c>
      <c r="L181" s="2">
        <v>2.2471910112359501E-2</v>
      </c>
      <c r="M181" s="2">
        <v>4.3956043956044001E-2</v>
      </c>
      <c r="N181" s="2">
        <v>6.3157894736842093E-2</v>
      </c>
      <c r="O181" s="3">
        <v>0.160919540229885</v>
      </c>
      <c r="P181" s="3">
        <v>0.23170731707317099</v>
      </c>
    </row>
    <row r="182" spans="1:16" x14ac:dyDescent="0.3">
      <c r="A182" s="8" t="s">
        <v>200</v>
      </c>
      <c r="B182" s="8" t="s">
        <v>107</v>
      </c>
      <c r="C182" s="2">
        <v>9.8159509202454004E-2</v>
      </c>
      <c r="D182" s="2">
        <v>0.11347765363128499</v>
      </c>
      <c r="E182" s="2">
        <v>0.11445594230166201</v>
      </c>
      <c r="F182" s="2">
        <v>0.104952166572876</v>
      </c>
      <c r="G182" s="2">
        <v>8.7853323147440807E-2</v>
      </c>
      <c r="H182" s="2">
        <v>0.14115168539325801</v>
      </c>
      <c r="I182" s="2">
        <v>0.16328205128205101</v>
      </c>
      <c r="J182" s="2">
        <v>0.12713807088696899</v>
      </c>
      <c r="K182" s="2">
        <v>0.14111389236545699</v>
      </c>
      <c r="L182" s="2">
        <v>0.19934192486975599</v>
      </c>
      <c r="M182" s="2">
        <v>0.197873799725652</v>
      </c>
      <c r="N182" s="2">
        <v>0.181792155740052</v>
      </c>
      <c r="O182" s="3">
        <v>0.93742177722152698</v>
      </c>
      <c r="P182" s="3">
        <v>2.88334901222954</v>
      </c>
    </row>
    <row r="183" spans="1:16" x14ac:dyDescent="0.3">
      <c r="A183" s="8" t="s">
        <v>200</v>
      </c>
      <c r="B183" s="8" t="s">
        <v>108</v>
      </c>
      <c r="C183" s="2">
        <v>5.0377833753148603E-2</v>
      </c>
      <c r="D183" s="2">
        <v>3.83693045563549E-2</v>
      </c>
      <c r="E183" s="2">
        <v>6.9284064665127001E-2</v>
      </c>
      <c r="F183" s="2">
        <v>0</v>
      </c>
      <c r="G183" s="2">
        <v>7.1274298056155497E-2</v>
      </c>
      <c r="H183" s="2">
        <v>7.4596774193548404E-2</v>
      </c>
      <c r="I183" s="2">
        <v>3.5647279549718601E-2</v>
      </c>
      <c r="J183" s="2">
        <v>8.6956521739130405E-2</v>
      </c>
      <c r="K183" s="2">
        <v>0.108333333333333</v>
      </c>
      <c r="L183" s="2">
        <v>0.16390977443609001</v>
      </c>
      <c r="M183" s="2">
        <v>0.124031007751938</v>
      </c>
      <c r="N183" s="2">
        <v>0.17816091954023</v>
      </c>
      <c r="O183" s="3">
        <v>0.70833333333333304</v>
      </c>
      <c r="P183" s="3">
        <v>1.3672055427251699</v>
      </c>
    </row>
    <row r="184" spans="1:16" x14ac:dyDescent="0.3">
      <c r="A184" s="8" t="s">
        <v>200</v>
      </c>
      <c r="B184" s="8" t="s">
        <v>17</v>
      </c>
      <c r="C184" s="2">
        <v>1.0638297872340399E-2</v>
      </c>
      <c r="D184" s="2">
        <v>0.14210526315789501</v>
      </c>
      <c r="E184" s="2">
        <v>0</v>
      </c>
      <c r="F184" s="2">
        <v>1.3824884792626699E-2</v>
      </c>
      <c r="G184" s="2">
        <v>4.0909090909090902E-2</v>
      </c>
      <c r="H184" s="2">
        <v>0.109170305676856</v>
      </c>
      <c r="I184" s="2">
        <v>9.0551181102362197E-2</v>
      </c>
      <c r="J184" s="2">
        <v>-3.6101083032491002E-2</v>
      </c>
      <c r="K184" s="2">
        <v>3.3707865168539297E-2</v>
      </c>
      <c r="L184" s="2">
        <v>0.108695652173913</v>
      </c>
      <c r="M184" s="2">
        <v>0.10784313725490199</v>
      </c>
      <c r="N184" s="2">
        <v>0.129793510324484</v>
      </c>
      <c r="O184" s="3">
        <v>0.43445692883895098</v>
      </c>
      <c r="P184" s="3">
        <v>0.76497695852534597</v>
      </c>
    </row>
    <row r="185" spans="1:16" x14ac:dyDescent="0.3">
      <c r="A185" s="8" t="s">
        <v>200</v>
      </c>
      <c r="B185" s="8" t="s">
        <v>109</v>
      </c>
      <c r="C185" s="2">
        <v>6.6456527449435296E-2</v>
      </c>
      <c r="D185" s="2">
        <v>7.1674876847290597E-2</v>
      </c>
      <c r="E185" s="2">
        <v>6.87198345207998E-2</v>
      </c>
      <c r="F185" s="2">
        <v>3.5053763440860197E-2</v>
      </c>
      <c r="G185" s="2">
        <v>5.2150425929773501E-2</v>
      </c>
      <c r="H185" s="2">
        <v>5.5094786729857799E-2</v>
      </c>
      <c r="I185" s="2">
        <v>6.4008983717012899E-2</v>
      </c>
      <c r="J185" s="2">
        <v>1.19613016710642E-2</v>
      </c>
      <c r="K185" s="2">
        <v>3.4243003650269402E-2</v>
      </c>
      <c r="L185" s="2">
        <v>0.14773109243697499</v>
      </c>
      <c r="M185" s="2">
        <v>8.7421291550739494E-2</v>
      </c>
      <c r="N185" s="2">
        <v>0.107190950713709</v>
      </c>
      <c r="O185" s="3">
        <v>0.42916739092647299</v>
      </c>
      <c r="P185" s="3">
        <v>0.88968053321075602</v>
      </c>
    </row>
    <row r="186" spans="1:16" x14ac:dyDescent="0.3">
      <c r="A186" s="8" t="s">
        <v>200</v>
      </c>
      <c r="B186" s="8" t="s">
        <v>110</v>
      </c>
      <c r="C186" s="2">
        <v>5.9405940594059403E-2</v>
      </c>
      <c r="D186" s="2">
        <v>5.7174271577790002E-2</v>
      </c>
      <c r="E186" s="2">
        <v>8.4763390535621402E-2</v>
      </c>
      <c r="F186" s="2">
        <v>3.5953978906999001E-2</v>
      </c>
      <c r="G186" s="2">
        <v>1.4345210550671001E-2</v>
      </c>
      <c r="H186" s="2">
        <v>5.2007299270072999E-2</v>
      </c>
      <c r="I186" s="2">
        <v>4.1630529054640097E-2</v>
      </c>
      <c r="J186" s="2">
        <v>6.2447960033305602E-3</v>
      </c>
      <c r="K186" s="2">
        <v>1.48944973107158E-2</v>
      </c>
      <c r="L186" s="2">
        <v>0.16061964940888701</v>
      </c>
      <c r="M186" s="2">
        <v>8.7811731647348096E-2</v>
      </c>
      <c r="N186" s="2">
        <v>0.11462705844365501</v>
      </c>
      <c r="O186" s="3">
        <v>0.42821679768307802</v>
      </c>
      <c r="P186" s="3">
        <v>0.795111804472179</v>
      </c>
    </row>
    <row r="187" spans="1:16" x14ac:dyDescent="0.3">
      <c r="A187" s="8" t="s">
        <v>200</v>
      </c>
      <c r="B187" s="8" t="s">
        <v>111</v>
      </c>
      <c r="C187" s="2">
        <v>-2.1544112453203399E-2</v>
      </c>
      <c r="D187" s="2">
        <v>-2.5050534218885399E-2</v>
      </c>
      <c r="E187" s="2">
        <v>-4.2206590151795597E-3</v>
      </c>
      <c r="F187" s="2">
        <v>-3.4354550862581802E-2</v>
      </c>
      <c r="G187" s="2">
        <v>-5.0284922223933499E-2</v>
      </c>
      <c r="H187" s="2">
        <v>-3.4541474093894402E-2</v>
      </c>
      <c r="I187" s="2">
        <v>-1.4949189552364199E-2</v>
      </c>
      <c r="J187" s="2">
        <v>-0.11953278199335</v>
      </c>
      <c r="K187" s="2">
        <v>-8.3276847099835408E-3</v>
      </c>
      <c r="L187" s="2">
        <v>-0.240308563616834</v>
      </c>
      <c r="M187" s="2">
        <v>-0.20514138817480701</v>
      </c>
      <c r="N187" s="2">
        <v>-0.10672703751617101</v>
      </c>
      <c r="O187" s="3">
        <v>-0.46509150769826701</v>
      </c>
      <c r="P187" s="3">
        <v>-0.59096630877452805</v>
      </c>
    </row>
    <row r="188" spans="1:16" x14ac:dyDescent="0.3">
      <c r="A188" s="8" t="s">
        <v>201</v>
      </c>
      <c r="B188" s="8" t="s">
        <v>103</v>
      </c>
      <c r="C188" s="2">
        <v>6.18556701030928E-2</v>
      </c>
      <c r="D188" s="2">
        <v>0.14563106796116501</v>
      </c>
      <c r="E188" s="2">
        <v>5.0847457627118599E-2</v>
      </c>
      <c r="F188" s="2">
        <v>0.157258064516129</v>
      </c>
      <c r="G188" s="2">
        <v>2.4390243902439001E-2</v>
      </c>
      <c r="H188" s="2">
        <v>0.136054421768707</v>
      </c>
      <c r="I188" s="2">
        <v>0.13772455089820401</v>
      </c>
      <c r="J188" s="2">
        <v>7.1052631578947395E-2</v>
      </c>
      <c r="K188" s="2">
        <v>0.12039312039312</v>
      </c>
      <c r="L188" s="2">
        <v>0.30921052631578899</v>
      </c>
      <c r="M188" s="2">
        <v>0.231155778894472</v>
      </c>
      <c r="N188" s="2">
        <v>-4.0816326530612197E-3</v>
      </c>
      <c r="O188" s="3">
        <v>0.79852579852579897</v>
      </c>
      <c r="P188" s="3">
        <v>2.1016949152542401</v>
      </c>
    </row>
    <row r="189" spans="1:16" x14ac:dyDescent="0.3">
      <c r="A189" s="8" t="s">
        <v>201</v>
      </c>
      <c r="B189" s="8" t="s">
        <v>104</v>
      </c>
      <c r="C189" s="2">
        <v>4.2259689073790199E-2</v>
      </c>
      <c r="D189" s="2">
        <v>4.5798319327731103E-2</v>
      </c>
      <c r="E189" s="2">
        <v>5.8858979509843298E-2</v>
      </c>
      <c r="F189" s="2">
        <v>7.0574843483209998E-2</v>
      </c>
      <c r="G189" s="2">
        <v>0.103313840155945</v>
      </c>
      <c r="H189" s="2">
        <v>6.9868294249919694E-2</v>
      </c>
      <c r="I189" s="2">
        <v>5.8549767302206901E-2</v>
      </c>
      <c r="J189" s="2">
        <v>1.0494965253155601E-2</v>
      </c>
      <c r="K189" s="2">
        <v>7.7894736842105294E-2</v>
      </c>
      <c r="L189" s="2">
        <v>0.16184895833333299</v>
      </c>
      <c r="M189" s="2">
        <v>0.11341477081699</v>
      </c>
      <c r="N189" s="2">
        <v>-5.38500251635632E-2</v>
      </c>
      <c r="O189" s="3">
        <v>0.31929824561403503</v>
      </c>
      <c r="P189" s="3">
        <v>0.888308557653676</v>
      </c>
    </row>
    <row r="190" spans="1:16" x14ac:dyDescent="0.3">
      <c r="A190" s="8" t="s">
        <v>201</v>
      </c>
      <c r="B190" s="8" t="s">
        <v>105</v>
      </c>
      <c r="C190" s="2">
        <v>1.9108280254777101E-2</v>
      </c>
      <c r="D190" s="2">
        <v>2.8750000000000001E-2</v>
      </c>
      <c r="E190" s="2">
        <v>4.3134872417983E-2</v>
      </c>
      <c r="F190" s="2">
        <v>7.33838089691322E-2</v>
      </c>
      <c r="G190" s="2">
        <v>0.104177970699946</v>
      </c>
      <c r="H190" s="2">
        <v>8.7469287469287504E-2</v>
      </c>
      <c r="I190" s="2">
        <v>7.4559421599638506E-2</v>
      </c>
      <c r="J190" s="2">
        <v>3.1118587047939399E-2</v>
      </c>
      <c r="K190" s="2">
        <v>9.25774877650897E-2</v>
      </c>
      <c r="L190" s="2">
        <v>0.19298245614035101</v>
      </c>
      <c r="M190" s="2">
        <v>0.14361702127659601</v>
      </c>
      <c r="N190" s="2">
        <v>-5.2257181942544501E-2</v>
      </c>
      <c r="O190" s="3">
        <v>0.41272430668841797</v>
      </c>
      <c r="P190" s="3">
        <v>1.1044957472660999</v>
      </c>
    </row>
    <row r="191" spans="1:16" x14ac:dyDescent="0.3">
      <c r="A191" s="8" t="s">
        <v>201</v>
      </c>
      <c r="B191" s="8" t="s">
        <v>106</v>
      </c>
      <c r="C191" s="2">
        <v>-2.7777777777777801E-2</v>
      </c>
      <c r="D191" s="2">
        <v>6.4285714285714293E-2</v>
      </c>
      <c r="E191" s="2">
        <v>6.7114093959731499E-3</v>
      </c>
      <c r="F191" s="2">
        <v>1.3333333333333299E-2</v>
      </c>
      <c r="G191" s="2">
        <v>6.5789473684210497E-3</v>
      </c>
      <c r="H191" s="2">
        <v>8.4967320261437898E-2</v>
      </c>
      <c r="I191" s="2">
        <v>-1.20481927710843E-2</v>
      </c>
      <c r="J191" s="2">
        <v>-9.7560975609756101E-2</v>
      </c>
      <c r="K191" s="2">
        <v>5.4054054054054099E-2</v>
      </c>
      <c r="L191" s="2">
        <v>0.15384615384615399</v>
      </c>
      <c r="M191" s="2">
        <v>0.1</v>
      </c>
      <c r="N191" s="2">
        <v>-5.0505050505050501E-3</v>
      </c>
      <c r="O191" s="3">
        <v>0.33108108108108097</v>
      </c>
      <c r="P191" s="3">
        <v>0.322147651006711</v>
      </c>
    </row>
    <row r="192" spans="1:16" x14ac:dyDescent="0.3">
      <c r="A192" s="8" t="s">
        <v>201</v>
      </c>
      <c r="B192" s="8" t="s">
        <v>107</v>
      </c>
      <c r="C192" s="2">
        <v>5.5193176116407401E-2</v>
      </c>
      <c r="D192" s="2">
        <v>9.4151212553494998E-2</v>
      </c>
      <c r="E192" s="2">
        <v>0.126466753585398</v>
      </c>
      <c r="F192" s="2">
        <v>0.113425925925926</v>
      </c>
      <c r="G192" s="2">
        <v>0.17082467082467101</v>
      </c>
      <c r="H192" s="2">
        <v>0.135247114530926</v>
      </c>
      <c r="I192" s="2">
        <v>0.153806047966632</v>
      </c>
      <c r="J192" s="2">
        <v>0.101446000903751</v>
      </c>
      <c r="K192" s="2">
        <v>0.21641025641025599</v>
      </c>
      <c r="L192" s="2">
        <v>0.26947723440134902</v>
      </c>
      <c r="M192" s="2">
        <v>0.18185441020191301</v>
      </c>
      <c r="N192" s="2">
        <v>2.1355513094301398E-3</v>
      </c>
      <c r="O192" s="3">
        <v>0.82892307692307698</v>
      </c>
      <c r="P192" s="3">
        <v>2.8748370273793999</v>
      </c>
    </row>
    <row r="193" spans="1:16" x14ac:dyDescent="0.3">
      <c r="A193" s="8" t="s">
        <v>201</v>
      </c>
      <c r="B193" s="8" t="s">
        <v>108</v>
      </c>
      <c r="C193" s="2">
        <v>-7.4468085106383003E-2</v>
      </c>
      <c r="D193" s="2">
        <v>0</v>
      </c>
      <c r="E193" s="2">
        <v>0.18390804597701099</v>
      </c>
      <c r="F193" s="2">
        <v>0.37864077669902901</v>
      </c>
      <c r="G193" s="2">
        <v>9.85915492957746E-2</v>
      </c>
      <c r="H193" s="2">
        <v>8.3333333333333301E-2</v>
      </c>
      <c r="I193" s="2">
        <v>0.13017751479289899</v>
      </c>
      <c r="J193" s="2">
        <v>-5.7591623036649199E-2</v>
      </c>
      <c r="K193" s="2">
        <v>2.7777777777777801E-2</v>
      </c>
      <c r="L193" s="2">
        <v>0.22702702702702701</v>
      </c>
      <c r="M193" s="2">
        <v>0.14977973568281899</v>
      </c>
      <c r="N193" s="2">
        <v>-0.31417624521072801</v>
      </c>
      <c r="O193" s="3">
        <v>-5.5555555555555601E-3</v>
      </c>
      <c r="P193" s="3">
        <v>1.0574712643678199</v>
      </c>
    </row>
    <row r="194" spans="1:16" x14ac:dyDescent="0.3">
      <c r="A194" s="8" t="s">
        <v>201</v>
      </c>
      <c r="B194" s="8" t="s">
        <v>17</v>
      </c>
      <c r="C194" s="2">
        <v>1.41843971631206E-2</v>
      </c>
      <c r="D194" s="2">
        <v>9.7902097902097904E-2</v>
      </c>
      <c r="E194" s="2">
        <v>7.6433121019108305E-2</v>
      </c>
      <c r="F194" s="2">
        <v>7.1005917159763302E-2</v>
      </c>
      <c r="G194" s="2">
        <v>0.10497237569060799</v>
      </c>
      <c r="H194" s="2">
        <v>7.0000000000000007E-2</v>
      </c>
      <c r="I194" s="2">
        <v>-2.80373831775701E-2</v>
      </c>
      <c r="J194" s="2">
        <v>0.15865384615384601</v>
      </c>
      <c r="K194" s="2">
        <v>5.39419087136929E-2</v>
      </c>
      <c r="L194" s="2">
        <v>0.21653543307086601</v>
      </c>
      <c r="M194" s="2">
        <v>0.10032362459546899</v>
      </c>
      <c r="N194" s="2">
        <v>-8.2352941176470601E-2</v>
      </c>
      <c r="O194" s="3">
        <v>0.29460580912863099</v>
      </c>
      <c r="P194" s="3">
        <v>0.98726114649681496</v>
      </c>
    </row>
    <row r="195" spans="1:16" x14ac:dyDescent="0.3">
      <c r="A195" s="8" t="s">
        <v>201</v>
      </c>
      <c r="B195" s="8" t="s">
        <v>109</v>
      </c>
      <c r="C195" s="2">
        <v>7.3944687045123705E-2</v>
      </c>
      <c r="D195" s="2">
        <v>7.4274871238818096E-2</v>
      </c>
      <c r="E195" s="2">
        <v>9.0083270249810707E-2</v>
      </c>
      <c r="F195" s="2">
        <v>9.5138888888888898E-2</v>
      </c>
      <c r="G195" s="2">
        <v>9.8922003804692502E-2</v>
      </c>
      <c r="H195" s="2">
        <v>8.1361800346220398E-2</v>
      </c>
      <c r="I195" s="2">
        <v>6.5279260049804305E-2</v>
      </c>
      <c r="J195" s="2">
        <v>2.48789447320087E-2</v>
      </c>
      <c r="K195" s="2">
        <v>5.71847507331378E-2</v>
      </c>
      <c r="L195" s="2">
        <v>0.15919247958082899</v>
      </c>
      <c r="M195" s="2">
        <v>0.102233448550917</v>
      </c>
      <c r="N195" s="2">
        <v>-1.38704619466892E-2</v>
      </c>
      <c r="O195" s="3">
        <v>0.33202997719126798</v>
      </c>
      <c r="P195" s="3">
        <v>1.0630835225838999</v>
      </c>
    </row>
    <row r="196" spans="1:16" x14ac:dyDescent="0.3">
      <c r="A196" s="8" t="s">
        <v>201</v>
      </c>
      <c r="B196" s="8" t="s">
        <v>110</v>
      </c>
      <c r="C196" s="2">
        <v>0.110510046367852</v>
      </c>
      <c r="D196" s="2">
        <v>9.3249826026443994E-2</v>
      </c>
      <c r="E196" s="2">
        <v>5.3469127943984701E-2</v>
      </c>
      <c r="F196" s="2">
        <v>8.6404833836858E-2</v>
      </c>
      <c r="G196" s="2">
        <v>0.10622914349277</v>
      </c>
      <c r="H196" s="2">
        <v>4.3237807943690303E-2</v>
      </c>
      <c r="I196" s="2">
        <v>4.7228915662650597E-2</v>
      </c>
      <c r="J196" s="2">
        <v>1.1044638748274299E-2</v>
      </c>
      <c r="K196" s="2">
        <v>6.7364588074647194E-2</v>
      </c>
      <c r="L196" s="2">
        <v>0.14498933901919001</v>
      </c>
      <c r="M196" s="2">
        <v>0.11210428305400399</v>
      </c>
      <c r="N196" s="2">
        <v>-4.4206296048224999E-2</v>
      </c>
      <c r="O196" s="3">
        <v>0.29904415111515698</v>
      </c>
      <c r="P196" s="3">
        <v>0.81667727562062398</v>
      </c>
    </row>
    <row r="197" spans="1:16" x14ac:dyDescent="0.3">
      <c r="A197" s="8" t="s">
        <v>201</v>
      </c>
      <c r="B197" s="8" t="s">
        <v>111</v>
      </c>
      <c r="C197" s="2">
        <v>-4.2392840320301502E-2</v>
      </c>
      <c r="D197" s="2">
        <v>-1.8986719134284302E-2</v>
      </c>
      <c r="E197" s="2">
        <v>-1.40393100681909E-2</v>
      </c>
      <c r="F197" s="2">
        <v>-1.8816110659072401E-2</v>
      </c>
      <c r="G197" s="2">
        <v>-2.0524515393386501E-2</v>
      </c>
      <c r="H197" s="2">
        <v>-3.5982643665996399E-2</v>
      </c>
      <c r="I197" s="2">
        <v>-2.2066088483917001E-2</v>
      </c>
      <c r="J197" s="2">
        <v>-0.115401885945218</v>
      </c>
      <c r="K197" s="2">
        <v>-5.8375634517766504E-3</v>
      </c>
      <c r="L197" s="2">
        <v>-0.25478682665305102</v>
      </c>
      <c r="M197" s="2">
        <v>-0.22696128811236699</v>
      </c>
      <c r="N197" s="2">
        <v>-0.11965433192998</v>
      </c>
      <c r="O197" s="3">
        <v>-0.49581218274111699</v>
      </c>
      <c r="P197" s="3">
        <v>-0.60158443642198201</v>
      </c>
    </row>
    <row r="198" spans="1:16" x14ac:dyDescent="0.3">
      <c r="A198" s="8" t="s">
        <v>202</v>
      </c>
      <c r="B198" s="8" t="s">
        <v>103</v>
      </c>
      <c r="C198" s="2">
        <v>3.0534351145038201E-2</v>
      </c>
      <c r="D198" s="2">
        <v>3.3333333333333298E-2</v>
      </c>
      <c r="E198" s="2">
        <v>0.125448028673835</v>
      </c>
      <c r="F198" s="2">
        <v>8.2802547770700605E-2</v>
      </c>
      <c r="G198" s="2">
        <v>9.1176470588235303E-2</v>
      </c>
      <c r="H198" s="2">
        <v>0.12129380053908401</v>
      </c>
      <c r="I198" s="2">
        <v>0.103365384615385</v>
      </c>
      <c r="J198" s="2">
        <v>0.113289760348584</v>
      </c>
      <c r="K198" s="2">
        <v>9.7847358121330705E-2</v>
      </c>
      <c r="L198" s="2">
        <v>0.37254901960784298</v>
      </c>
      <c r="M198" s="2">
        <v>0.197402597402597</v>
      </c>
      <c r="N198" s="2">
        <v>0.103036876355748</v>
      </c>
      <c r="O198" s="3">
        <v>0.99021526418786698</v>
      </c>
      <c r="P198" s="3">
        <v>2.6451612903225801</v>
      </c>
    </row>
    <row r="199" spans="1:16" x14ac:dyDescent="0.3">
      <c r="A199" s="8" t="s">
        <v>202</v>
      </c>
      <c r="B199" s="8" t="s">
        <v>104</v>
      </c>
      <c r="C199" s="2">
        <v>4.5328550464699198E-2</v>
      </c>
      <c r="D199" s="2">
        <v>4.8042427078458898E-2</v>
      </c>
      <c r="E199" s="2">
        <v>4.5244828099419598E-2</v>
      </c>
      <c r="F199" s="2">
        <v>4.5422184251744303E-2</v>
      </c>
      <c r="G199" s="2">
        <v>4.95777717243258E-2</v>
      </c>
      <c r="H199" s="2">
        <v>5.5411367765377598E-2</v>
      </c>
      <c r="I199" s="2">
        <v>4.0575433419402403E-2</v>
      </c>
      <c r="J199" s="2">
        <v>5.7899090157154699E-3</v>
      </c>
      <c r="K199" s="2">
        <v>4.1940789473684202E-2</v>
      </c>
      <c r="L199" s="2">
        <v>0.14601420678768701</v>
      </c>
      <c r="M199" s="2">
        <v>9.9468713105076698E-2</v>
      </c>
      <c r="N199" s="2">
        <v>7.6510067114093999E-2</v>
      </c>
      <c r="O199" s="3">
        <v>0.41329887218045103</v>
      </c>
      <c r="P199" s="3">
        <v>0.79044500669742501</v>
      </c>
    </row>
    <row r="200" spans="1:16" x14ac:dyDescent="0.3">
      <c r="A200" s="8" t="s">
        <v>202</v>
      </c>
      <c r="B200" s="8" t="s">
        <v>105</v>
      </c>
      <c r="C200" s="2">
        <v>2.0999275887038399E-2</v>
      </c>
      <c r="D200" s="2">
        <v>5.4609929078014201E-2</v>
      </c>
      <c r="E200" s="2">
        <v>2.89172831203766E-2</v>
      </c>
      <c r="F200" s="2">
        <v>7.8431372549019607E-2</v>
      </c>
      <c r="G200" s="2">
        <v>6.6666666666666693E-2</v>
      </c>
      <c r="H200" s="2">
        <v>6.8181818181818205E-2</v>
      </c>
      <c r="I200" s="2">
        <v>9.5212765957446793E-2</v>
      </c>
      <c r="J200" s="2">
        <v>5.8766391452161199E-2</v>
      </c>
      <c r="K200" s="2">
        <v>9.3577981651376194E-2</v>
      </c>
      <c r="L200" s="2">
        <v>0.17869127516778499</v>
      </c>
      <c r="M200" s="2">
        <v>0.185053380782918</v>
      </c>
      <c r="N200" s="2">
        <v>0.155555555555556</v>
      </c>
      <c r="O200" s="3">
        <v>0.76513761467889896</v>
      </c>
      <c r="P200" s="3">
        <v>1.58776059179556</v>
      </c>
    </row>
    <row r="201" spans="1:16" x14ac:dyDescent="0.3">
      <c r="A201" s="8" t="s">
        <v>202</v>
      </c>
      <c r="B201" s="8" t="s">
        <v>106</v>
      </c>
      <c r="C201" s="2">
        <v>0.13861386138613899</v>
      </c>
      <c r="D201" s="2">
        <v>8.6956521739130405E-2</v>
      </c>
      <c r="E201" s="2">
        <v>6.4000000000000001E-2</v>
      </c>
      <c r="F201" s="2">
        <v>7.5187969924812E-3</v>
      </c>
      <c r="G201" s="2">
        <v>1.49253731343284E-2</v>
      </c>
      <c r="H201" s="2">
        <v>2.9411764705882401E-2</v>
      </c>
      <c r="I201" s="2">
        <v>0.05</v>
      </c>
      <c r="J201" s="2">
        <v>5.4421768707482998E-2</v>
      </c>
      <c r="K201" s="2">
        <v>-0.154838709677419</v>
      </c>
      <c r="L201" s="2">
        <v>0.19847328244274801</v>
      </c>
      <c r="M201" s="2">
        <v>0.10828025477707</v>
      </c>
      <c r="N201" s="2">
        <v>7.4712643678160898E-2</v>
      </c>
      <c r="O201" s="3">
        <v>0.206451612903226</v>
      </c>
      <c r="P201" s="3">
        <v>0.496</v>
      </c>
    </row>
    <row r="202" spans="1:16" x14ac:dyDescent="0.3">
      <c r="A202" s="8" t="s">
        <v>202</v>
      </c>
      <c r="B202" s="8" t="s">
        <v>107</v>
      </c>
      <c r="C202" s="2">
        <v>5.4426705370101601E-2</v>
      </c>
      <c r="D202" s="2">
        <v>7.8458362009635199E-2</v>
      </c>
      <c r="E202" s="2">
        <v>8.4237396298659895E-2</v>
      </c>
      <c r="F202" s="2">
        <v>0.101824602707475</v>
      </c>
      <c r="G202" s="2">
        <v>0.102564102564103</v>
      </c>
      <c r="H202" s="2">
        <v>0.13468992248062001</v>
      </c>
      <c r="I202" s="2">
        <v>0.17122117847993201</v>
      </c>
      <c r="J202" s="2">
        <v>0.14582573824280001</v>
      </c>
      <c r="K202" s="2">
        <v>0.16703786191536699</v>
      </c>
      <c r="L202" s="2">
        <v>0.19847328244274801</v>
      </c>
      <c r="M202" s="2">
        <v>0.18994540491355799</v>
      </c>
      <c r="N202" s="2">
        <v>0.12521506404129201</v>
      </c>
      <c r="O202" s="3">
        <v>0.87273305758829101</v>
      </c>
      <c r="P202" s="3">
        <v>2.7562220804084201</v>
      </c>
    </row>
    <row r="203" spans="1:16" x14ac:dyDescent="0.3">
      <c r="A203" s="8" t="s">
        <v>202</v>
      </c>
      <c r="B203" s="8" t="s">
        <v>108</v>
      </c>
      <c r="C203" s="2">
        <v>7.6502732240437202E-2</v>
      </c>
      <c r="D203" s="2">
        <v>6.0913705583756299E-2</v>
      </c>
      <c r="E203" s="2">
        <v>-5.2631578947368397E-2</v>
      </c>
      <c r="F203" s="2">
        <v>7.0707070707070704E-2</v>
      </c>
      <c r="G203" s="2">
        <v>0.13679245283018901</v>
      </c>
      <c r="H203" s="2">
        <v>-1.2448132780083001E-2</v>
      </c>
      <c r="I203" s="2">
        <v>0.13445378151260501</v>
      </c>
      <c r="J203" s="2">
        <v>0.18518518518518501</v>
      </c>
      <c r="K203" s="2">
        <v>6.25E-2</v>
      </c>
      <c r="L203" s="2">
        <v>0.14117647058823499</v>
      </c>
      <c r="M203" s="2">
        <v>0.118556701030928</v>
      </c>
      <c r="N203" s="2">
        <v>9.6774193548387094E-2</v>
      </c>
      <c r="O203" s="3">
        <v>0.48749999999999999</v>
      </c>
      <c r="P203" s="3">
        <v>1.2775119617224899</v>
      </c>
    </row>
    <row r="204" spans="1:16" x14ac:dyDescent="0.3">
      <c r="A204" s="8" t="s">
        <v>202</v>
      </c>
      <c r="B204" s="8" t="s">
        <v>17</v>
      </c>
      <c r="C204" s="2">
        <v>3.0456852791878201E-2</v>
      </c>
      <c r="D204" s="2">
        <v>4.4334975369458102E-2</v>
      </c>
      <c r="E204" s="2">
        <v>0.117924528301887</v>
      </c>
      <c r="F204" s="2">
        <v>0.109704641350211</v>
      </c>
      <c r="G204" s="2">
        <v>3.8022813688212902E-3</v>
      </c>
      <c r="H204" s="2">
        <v>5.3030303030302997E-2</v>
      </c>
      <c r="I204" s="2">
        <v>8.2733812949640301E-2</v>
      </c>
      <c r="J204" s="2">
        <v>2.32558139534884E-2</v>
      </c>
      <c r="K204" s="2">
        <v>2.9220779220779199E-2</v>
      </c>
      <c r="L204" s="2">
        <v>0.20189274447949501</v>
      </c>
      <c r="M204" s="2">
        <v>7.8740157480315001E-2</v>
      </c>
      <c r="N204" s="2">
        <v>5.1094890510948898E-2</v>
      </c>
      <c r="O204" s="3">
        <v>0.40259740259740301</v>
      </c>
      <c r="P204" s="3">
        <v>1.0377358490566</v>
      </c>
    </row>
    <row r="205" spans="1:16" x14ac:dyDescent="0.3">
      <c r="A205" s="8" t="s">
        <v>202</v>
      </c>
      <c r="B205" s="8" t="s">
        <v>109</v>
      </c>
      <c r="C205" s="2">
        <v>7.8061589878252596E-2</v>
      </c>
      <c r="D205" s="2">
        <v>8.8352524357838802E-2</v>
      </c>
      <c r="E205" s="2">
        <v>5.7375381485249198E-2</v>
      </c>
      <c r="F205" s="2">
        <v>6.4652684240908198E-2</v>
      </c>
      <c r="G205" s="2">
        <v>6.3256822700162696E-2</v>
      </c>
      <c r="H205" s="2">
        <v>5.0484446710861802E-2</v>
      </c>
      <c r="I205" s="2">
        <v>5.8576051779935301E-2</v>
      </c>
      <c r="J205" s="2">
        <v>3.6533170284316699E-2</v>
      </c>
      <c r="K205" s="2">
        <v>4.7190679840731498E-2</v>
      </c>
      <c r="L205" s="2">
        <v>0.15265455569638101</v>
      </c>
      <c r="M205" s="2">
        <v>9.7617593158216207E-2</v>
      </c>
      <c r="N205" s="2">
        <v>9.2052537845057902E-2</v>
      </c>
      <c r="O205" s="3">
        <v>0.446836749741926</v>
      </c>
      <c r="P205" s="3">
        <v>0.99613428280773098</v>
      </c>
    </row>
    <row r="206" spans="1:16" x14ac:dyDescent="0.3">
      <c r="A206" s="8" t="s">
        <v>202</v>
      </c>
      <c r="B206" s="8" t="s">
        <v>110</v>
      </c>
      <c r="C206" s="2">
        <v>3.5048049745619002E-2</v>
      </c>
      <c r="D206" s="2">
        <v>6.3353358820316799E-2</v>
      </c>
      <c r="E206" s="2">
        <v>7.7041602465331302E-2</v>
      </c>
      <c r="F206" s="2">
        <v>4.6733428707677598E-2</v>
      </c>
      <c r="G206" s="2">
        <v>6.1958997722095698E-2</v>
      </c>
      <c r="H206" s="2">
        <v>3.0030030030029999E-2</v>
      </c>
      <c r="I206" s="2">
        <v>3.4985422740524803E-2</v>
      </c>
      <c r="J206" s="2">
        <v>3.4607645875251503E-2</v>
      </c>
      <c r="K206" s="2">
        <v>2.6837806301050201E-2</v>
      </c>
      <c r="L206" s="2">
        <v>0.189393939393939</v>
      </c>
      <c r="M206" s="2">
        <v>0.108917197452229</v>
      </c>
      <c r="N206" s="2">
        <v>0.103963239517519</v>
      </c>
      <c r="O206" s="3">
        <v>0.49513807856865</v>
      </c>
      <c r="P206" s="3">
        <v>0.97431946584489004</v>
      </c>
    </row>
    <row r="207" spans="1:16" x14ac:dyDescent="0.3">
      <c r="A207" s="8" t="s">
        <v>202</v>
      </c>
      <c r="B207" s="8" t="s">
        <v>111</v>
      </c>
      <c r="C207" s="2">
        <v>-1.88679245283019E-2</v>
      </c>
      <c r="D207" s="2">
        <v>-2.5335775335775301E-2</v>
      </c>
      <c r="E207" s="2">
        <v>-3.9696210460382103E-2</v>
      </c>
      <c r="F207" s="2">
        <v>-2.6335099877700802E-2</v>
      </c>
      <c r="G207" s="2">
        <v>-3.3578964997487901E-2</v>
      </c>
      <c r="H207" s="2">
        <v>-3.7345117407503702E-2</v>
      </c>
      <c r="I207" s="2">
        <v>-2.8532853285328501E-2</v>
      </c>
      <c r="J207" s="2">
        <v>-0.109144816084499</v>
      </c>
      <c r="K207" s="2">
        <v>-7.5923036921476898E-3</v>
      </c>
      <c r="L207" s="2">
        <v>-0.219450848878642</v>
      </c>
      <c r="M207" s="2">
        <v>-0.19629430719656299</v>
      </c>
      <c r="N207" s="2">
        <v>-9.7895088539926498E-2</v>
      </c>
      <c r="O207" s="3">
        <v>-0.43837753510140398</v>
      </c>
      <c r="P207" s="3">
        <v>-0.57720012527403697</v>
      </c>
    </row>
    <row r="208" spans="1:16" x14ac:dyDescent="0.3">
      <c r="A208" s="8" t="s">
        <v>203</v>
      </c>
      <c r="B208" s="8" t="s">
        <v>103</v>
      </c>
      <c r="C208" s="2">
        <v>9.4339622641509396E-3</v>
      </c>
      <c r="D208" s="2">
        <v>4.67289719626168E-2</v>
      </c>
      <c r="E208" s="2">
        <v>4.4642857142857102E-2</v>
      </c>
      <c r="F208" s="2">
        <v>8.5470085470085496E-3</v>
      </c>
      <c r="G208" s="2">
        <v>0.186440677966102</v>
      </c>
      <c r="H208" s="2">
        <v>0.23571428571428599</v>
      </c>
      <c r="I208" s="2">
        <v>0.20231213872832399</v>
      </c>
      <c r="J208" s="2">
        <v>0.134615384615385</v>
      </c>
      <c r="K208" s="2">
        <v>0.322033898305085</v>
      </c>
      <c r="L208" s="2">
        <v>0.33333333333333298</v>
      </c>
      <c r="M208" s="2">
        <v>0.15144230769230799</v>
      </c>
      <c r="N208" s="2">
        <v>5.6367432150313201E-2</v>
      </c>
      <c r="O208" s="3">
        <v>1.14406779661017</v>
      </c>
      <c r="P208" s="3">
        <v>3.5178571428571401</v>
      </c>
    </row>
    <row r="209" spans="1:16" x14ac:dyDescent="0.3">
      <c r="A209" s="8" t="s">
        <v>203</v>
      </c>
      <c r="B209" s="8" t="s">
        <v>104</v>
      </c>
      <c r="C209" s="2">
        <v>4.3478260869565202E-2</v>
      </c>
      <c r="D209" s="2">
        <v>5.2914110429447901E-2</v>
      </c>
      <c r="E209" s="2">
        <v>6.8948773974265604E-2</v>
      </c>
      <c r="F209" s="2">
        <v>4.6559164206222997E-2</v>
      </c>
      <c r="G209" s="2">
        <v>5.5989583333333301E-2</v>
      </c>
      <c r="H209" s="2">
        <v>5.4048499794492402E-2</v>
      </c>
      <c r="I209" s="2">
        <v>5.3811659192825101E-2</v>
      </c>
      <c r="J209" s="2">
        <v>3.7002775208140599E-3</v>
      </c>
      <c r="K209" s="2">
        <v>5.3824884792626697E-2</v>
      </c>
      <c r="L209" s="2">
        <v>0.14937904495364701</v>
      </c>
      <c r="M209" s="2">
        <v>0.100441333130422</v>
      </c>
      <c r="N209" s="2">
        <v>7.8965564928778903E-2</v>
      </c>
      <c r="O209" s="3">
        <v>0.43815668202765001</v>
      </c>
      <c r="P209" s="3">
        <v>0.89414906530711302</v>
      </c>
    </row>
    <row r="210" spans="1:16" x14ac:dyDescent="0.3">
      <c r="A210" s="8" t="s">
        <v>203</v>
      </c>
      <c r="B210" s="8" t="s">
        <v>105</v>
      </c>
      <c r="C210" s="2">
        <v>-2.3980815347721799E-3</v>
      </c>
      <c r="D210" s="2">
        <v>1.68269230769231E-2</v>
      </c>
      <c r="E210" s="2">
        <v>0.134751773049645</v>
      </c>
      <c r="F210" s="2">
        <v>1.8749999999999999E-2</v>
      </c>
      <c r="G210" s="2">
        <v>2.8629856850715701E-2</v>
      </c>
      <c r="H210" s="2">
        <v>0.10536779324055701</v>
      </c>
      <c r="I210" s="2">
        <v>0.205035971223022</v>
      </c>
      <c r="J210" s="2">
        <v>2.8358208955223899E-2</v>
      </c>
      <c r="K210" s="2">
        <v>0.13933236574746</v>
      </c>
      <c r="L210" s="2">
        <v>0.22420382165605099</v>
      </c>
      <c r="M210" s="2">
        <v>0.18938605619146701</v>
      </c>
      <c r="N210" s="2">
        <v>0.10148731408573899</v>
      </c>
      <c r="O210" s="3">
        <v>0.82728592162554404</v>
      </c>
      <c r="P210" s="3">
        <v>1.9763593380614699</v>
      </c>
    </row>
    <row r="211" spans="1:16" x14ac:dyDescent="0.3">
      <c r="A211" s="8" t="s">
        <v>203</v>
      </c>
      <c r="B211" s="8" t="s">
        <v>106</v>
      </c>
      <c r="C211" s="2">
        <v>0.125</v>
      </c>
      <c r="D211" s="2">
        <v>0.133333333333333</v>
      </c>
      <c r="E211" s="2">
        <v>9.8039215686274495E-2</v>
      </c>
      <c r="F211" s="2">
        <v>5.3571428571428603E-2</v>
      </c>
      <c r="G211" s="2">
        <v>1.6949152542372899E-2</v>
      </c>
      <c r="H211" s="2">
        <v>0.05</v>
      </c>
      <c r="I211" s="2">
        <v>9.5238095238095205E-2</v>
      </c>
      <c r="J211" s="2">
        <v>-5.7971014492753603E-2</v>
      </c>
      <c r="K211" s="2">
        <v>0.107692307692308</v>
      </c>
      <c r="L211" s="2">
        <v>0.180555555555556</v>
      </c>
      <c r="M211" s="2">
        <v>2.3529411764705899E-2</v>
      </c>
      <c r="N211" s="2">
        <v>5.7471264367816098E-2</v>
      </c>
      <c r="O211" s="3">
        <v>0.41538461538461502</v>
      </c>
      <c r="P211" s="3">
        <v>0.80392156862745101</v>
      </c>
    </row>
    <row r="212" spans="1:16" x14ac:dyDescent="0.3">
      <c r="A212" s="8" t="s">
        <v>203</v>
      </c>
      <c r="B212" s="8" t="s">
        <v>107</v>
      </c>
      <c r="C212" s="2">
        <v>5.3571428571428603E-2</v>
      </c>
      <c r="D212" s="2">
        <v>5.5084745762711898E-2</v>
      </c>
      <c r="E212" s="2">
        <v>0.132530120481928</v>
      </c>
      <c r="F212" s="2">
        <v>3.7234042553191501E-2</v>
      </c>
      <c r="G212" s="2">
        <v>0.12136752136752101</v>
      </c>
      <c r="H212" s="2">
        <v>0.157012195121951</v>
      </c>
      <c r="I212" s="2">
        <v>0.205533596837945</v>
      </c>
      <c r="J212" s="2">
        <v>8.5245901639344299E-2</v>
      </c>
      <c r="K212" s="2">
        <v>0.205438066465257</v>
      </c>
      <c r="L212" s="2">
        <v>0.23642439431913101</v>
      </c>
      <c r="M212" s="2">
        <v>0.21621621621621601</v>
      </c>
      <c r="N212" s="2">
        <v>0.14333333333333301</v>
      </c>
      <c r="O212" s="3">
        <v>1.07250755287009</v>
      </c>
      <c r="P212" s="3">
        <v>3.1325301204819298</v>
      </c>
    </row>
    <row r="213" spans="1:16" x14ac:dyDescent="0.3">
      <c r="A213" s="8" t="s">
        <v>203</v>
      </c>
      <c r="B213" s="8" t="s">
        <v>108</v>
      </c>
      <c r="C213" s="2">
        <v>0</v>
      </c>
      <c r="D213" s="2">
        <v>0.162162162162162</v>
      </c>
      <c r="E213" s="2">
        <v>0.32558139534883701</v>
      </c>
      <c r="F213" s="2">
        <v>3.5087719298245598E-2</v>
      </c>
      <c r="G213" s="2">
        <v>-6.7796610169491497E-2</v>
      </c>
      <c r="H213" s="2">
        <v>0.163636363636364</v>
      </c>
      <c r="I213" s="2">
        <v>0.15625</v>
      </c>
      <c r="J213" s="2">
        <v>-0.162162162162162</v>
      </c>
      <c r="K213" s="2">
        <v>-1.6129032258064498E-2</v>
      </c>
      <c r="L213" s="2">
        <v>0.26229508196721302</v>
      </c>
      <c r="M213" s="2">
        <v>0</v>
      </c>
      <c r="N213" s="2">
        <v>0.23376623376623401</v>
      </c>
      <c r="O213" s="3">
        <v>0.532258064516129</v>
      </c>
      <c r="P213" s="3">
        <v>1.2093023255813999</v>
      </c>
    </row>
    <row r="214" spans="1:16" x14ac:dyDescent="0.3">
      <c r="A214" s="8" t="s">
        <v>203</v>
      </c>
      <c r="B214" s="8" t="s">
        <v>17</v>
      </c>
      <c r="C214" s="2">
        <v>0.14953271028037399</v>
      </c>
      <c r="D214" s="2">
        <v>-4.8780487804878099E-2</v>
      </c>
      <c r="E214" s="2">
        <v>0.11965811965812</v>
      </c>
      <c r="F214" s="2">
        <v>1.5267175572519101E-2</v>
      </c>
      <c r="G214" s="2">
        <v>7.5187969924811998E-2</v>
      </c>
      <c r="H214" s="2">
        <v>6.9930069930069894E-2</v>
      </c>
      <c r="I214" s="2">
        <v>9.1503267973856203E-2</v>
      </c>
      <c r="J214" s="2">
        <v>1.79640718562874E-2</v>
      </c>
      <c r="K214" s="2">
        <v>8.8235294117647106E-2</v>
      </c>
      <c r="L214" s="2">
        <v>0.21081081081081099</v>
      </c>
      <c r="M214" s="2">
        <v>6.6964285714285698E-2</v>
      </c>
      <c r="N214" s="2">
        <v>7.9497907949790794E-2</v>
      </c>
      <c r="O214" s="3">
        <v>0.51764705882352902</v>
      </c>
      <c r="P214" s="3">
        <v>1.20512820512821</v>
      </c>
    </row>
    <row r="215" spans="1:16" x14ac:dyDescent="0.3">
      <c r="A215" s="8" t="s">
        <v>203</v>
      </c>
      <c r="B215" s="8" t="s">
        <v>109</v>
      </c>
      <c r="C215" s="2">
        <v>7.9622530227071706E-2</v>
      </c>
      <c r="D215" s="2">
        <v>8.4403168533187606E-2</v>
      </c>
      <c r="E215" s="2">
        <v>8.7405541561712805E-2</v>
      </c>
      <c r="F215" s="2">
        <v>6.2311790595320798E-2</v>
      </c>
      <c r="G215" s="2">
        <v>9.5290013083297001E-2</v>
      </c>
      <c r="H215" s="2">
        <v>7.7841927135178193E-2</v>
      </c>
      <c r="I215" s="2">
        <v>7.2958995197635795E-2</v>
      </c>
      <c r="J215" s="2">
        <v>3.0814253744190001E-2</v>
      </c>
      <c r="K215" s="2">
        <v>7.3981295925183696E-2</v>
      </c>
      <c r="L215" s="2">
        <v>0.19359353133260801</v>
      </c>
      <c r="M215" s="2">
        <v>0.106435643564356</v>
      </c>
      <c r="N215" s="2">
        <v>8.8543506417049306E-2</v>
      </c>
      <c r="O215" s="3">
        <v>0.543921175684703</v>
      </c>
      <c r="P215" s="3">
        <v>1.32871536523929</v>
      </c>
    </row>
    <row r="216" spans="1:16" x14ac:dyDescent="0.3">
      <c r="A216" s="8" t="s">
        <v>203</v>
      </c>
      <c r="B216" s="8" t="s">
        <v>110</v>
      </c>
      <c r="C216" s="2">
        <v>4.8629531388152097E-2</v>
      </c>
      <c r="D216" s="2">
        <v>8.1787521079258005E-2</v>
      </c>
      <c r="E216" s="2">
        <v>0.10833982852689</v>
      </c>
      <c r="F216" s="2">
        <v>3.8677918424753897E-2</v>
      </c>
      <c r="G216" s="2">
        <v>5.6872037914691899E-2</v>
      </c>
      <c r="H216" s="2">
        <v>3.97181294042281E-2</v>
      </c>
      <c r="I216" s="2">
        <v>5.5452865064695003E-2</v>
      </c>
      <c r="J216" s="2">
        <v>-1.7513134851138399E-3</v>
      </c>
      <c r="K216" s="2">
        <v>5.7309941520467797E-2</v>
      </c>
      <c r="L216" s="2">
        <v>0.15044247787610601</v>
      </c>
      <c r="M216" s="2">
        <v>9.7596153846153805E-2</v>
      </c>
      <c r="N216" s="2">
        <v>6.5703022339027597E-2</v>
      </c>
      <c r="O216" s="3">
        <v>0.42280701754386002</v>
      </c>
      <c r="P216" s="3">
        <v>0.89633671083398303</v>
      </c>
    </row>
    <row r="217" spans="1:16" x14ac:dyDescent="0.3">
      <c r="A217" s="8" t="s">
        <v>203</v>
      </c>
      <c r="B217" s="8" t="s">
        <v>111</v>
      </c>
      <c r="C217" s="2">
        <v>-2.8993811597524601E-2</v>
      </c>
      <c r="D217" s="2">
        <v>-2.06538416145403E-2</v>
      </c>
      <c r="E217" s="2">
        <v>1.2533140515786899E-2</v>
      </c>
      <c r="F217" s="2">
        <v>-1.8924065698643199E-2</v>
      </c>
      <c r="G217" s="2">
        <v>-2.86303530268106E-2</v>
      </c>
      <c r="H217" s="2">
        <v>-3.68427625827401E-2</v>
      </c>
      <c r="I217" s="2">
        <v>-2.5674273858921199E-2</v>
      </c>
      <c r="J217" s="2">
        <v>-0.11751397391535801</v>
      </c>
      <c r="K217" s="2">
        <v>4.9766249434474398E-3</v>
      </c>
      <c r="L217" s="2">
        <v>-0.23739495798319299</v>
      </c>
      <c r="M217" s="2">
        <v>-0.21271153089334899</v>
      </c>
      <c r="N217" s="2">
        <v>-0.104723819045239</v>
      </c>
      <c r="O217" s="3">
        <v>-0.45980998341125001</v>
      </c>
      <c r="P217" s="3">
        <v>-0.56832971800433796</v>
      </c>
    </row>
    <row r="218" spans="1:16" x14ac:dyDescent="0.3">
      <c r="A218" s="8" t="s">
        <v>204</v>
      </c>
      <c r="B218" s="8" t="s">
        <v>103</v>
      </c>
      <c r="C218" s="2">
        <v>8.4112149532710304E-2</v>
      </c>
      <c r="D218" s="2">
        <v>0.10344827586206901</v>
      </c>
      <c r="E218" s="2">
        <v>8.59375E-2</v>
      </c>
      <c r="F218" s="2">
        <v>0.115107913669065</v>
      </c>
      <c r="G218" s="2">
        <v>3.8709677419354799E-2</v>
      </c>
      <c r="H218" s="2">
        <v>9.0062111801242198E-2</v>
      </c>
      <c r="I218" s="2">
        <v>9.4017094017094002E-2</v>
      </c>
      <c r="J218" s="2">
        <v>9.6354166666666699E-2</v>
      </c>
      <c r="K218" s="2">
        <v>0.18527315914489301</v>
      </c>
      <c r="L218" s="2">
        <v>0.31462925851703399</v>
      </c>
      <c r="M218" s="2">
        <v>0.19969512195121999</v>
      </c>
      <c r="N218" s="2">
        <v>5.7179161372299898E-2</v>
      </c>
      <c r="O218" s="3">
        <v>0.97624703087886</v>
      </c>
      <c r="P218" s="3">
        <v>2.25</v>
      </c>
    </row>
    <row r="219" spans="1:16" x14ac:dyDescent="0.3">
      <c r="A219" s="8" t="s">
        <v>204</v>
      </c>
      <c r="B219" s="8" t="s">
        <v>104</v>
      </c>
      <c r="C219" s="2">
        <v>6.2695924764890304E-2</v>
      </c>
      <c r="D219" s="2">
        <v>3.5571750824223501E-2</v>
      </c>
      <c r="E219" s="2">
        <v>3.1501340482573699E-2</v>
      </c>
      <c r="F219" s="2">
        <v>4.69460688758934E-2</v>
      </c>
      <c r="G219" s="2">
        <v>5.10473235065943E-2</v>
      </c>
      <c r="H219" s="2">
        <v>5.5063478004133401E-2</v>
      </c>
      <c r="I219" s="2">
        <v>5.9045753462991499E-2</v>
      </c>
      <c r="J219" s="2">
        <v>1.66468489892985E-2</v>
      </c>
      <c r="K219" s="2">
        <v>8.0831708901884305E-2</v>
      </c>
      <c r="L219" s="2">
        <v>0.16219790789948299</v>
      </c>
      <c r="M219" s="2">
        <v>0.102524312021519</v>
      </c>
      <c r="N219" s="2">
        <v>4.0536736417378198E-2</v>
      </c>
      <c r="O219" s="3">
        <v>0.44106562703053898</v>
      </c>
      <c r="P219" s="3">
        <v>0.858076407506702</v>
      </c>
    </row>
    <row r="220" spans="1:16" x14ac:dyDescent="0.3">
      <c r="A220" s="8" t="s">
        <v>204</v>
      </c>
      <c r="B220" s="8" t="s">
        <v>105</v>
      </c>
      <c r="C220" s="2">
        <v>8.4507042253521101E-3</v>
      </c>
      <c r="D220" s="2">
        <v>-8.3798882681564192E-3</v>
      </c>
      <c r="E220" s="2">
        <v>-4.5070422535211296E-3</v>
      </c>
      <c r="F220" s="2">
        <v>1.3582342954159599E-2</v>
      </c>
      <c r="G220" s="2">
        <v>2.5683975432719101E-2</v>
      </c>
      <c r="H220" s="2">
        <v>6.2602068590092499E-2</v>
      </c>
      <c r="I220" s="2">
        <v>3.22745901639344E-2</v>
      </c>
      <c r="J220" s="2">
        <v>2.7791563275434202E-2</v>
      </c>
      <c r="K220" s="2">
        <v>9.8020280057942999E-2</v>
      </c>
      <c r="L220" s="2">
        <v>0.174142480211082</v>
      </c>
      <c r="M220" s="2">
        <v>0.13970037453183501</v>
      </c>
      <c r="N220" s="2">
        <v>1.9388761091028599E-2</v>
      </c>
      <c r="O220" s="3">
        <v>0.497827136648962</v>
      </c>
      <c r="P220" s="3">
        <v>0.74760563380281697</v>
      </c>
    </row>
    <row r="221" spans="1:16" x14ac:dyDescent="0.3">
      <c r="A221" s="8" t="s">
        <v>204</v>
      </c>
      <c r="B221" s="8" t="s">
        <v>106</v>
      </c>
      <c r="C221" s="2">
        <v>-6.5789473684210495E-2</v>
      </c>
      <c r="D221" s="2">
        <v>1.4084507042253501E-2</v>
      </c>
      <c r="E221" s="2">
        <v>1.38888888888889E-2</v>
      </c>
      <c r="F221" s="2">
        <v>8.2191780821917804E-2</v>
      </c>
      <c r="G221" s="2">
        <v>6.3291139240506306E-2</v>
      </c>
      <c r="H221" s="2">
        <v>2.3809523809523801E-2</v>
      </c>
      <c r="I221" s="2">
        <v>5.8139534883720902E-2</v>
      </c>
      <c r="J221" s="2">
        <v>5.4945054945054903E-2</v>
      </c>
      <c r="K221" s="2">
        <v>2.0833333333333301E-2</v>
      </c>
      <c r="L221" s="2">
        <v>8.1632653061224497E-2</v>
      </c>
      <c r="M221" s="2">
        <v>9.4339622641509399E-2</v>
      </c>
      <c r="N221" s="2">
        <v>1.72413793103448E-2</v>
      </c>
      <c r="O221" s="3">
        <v>0.22916666666666699</v>
      </c>
      <c r="P221" s="3">
        <v>0.63888888888888895</v>
      </c>
    </row>
    <row r="222" spans="1:16" x14ac:dyDescent="0.3">
      <c r="A222" s="8" t="s">
        <v>204</v>
      </c>
      <c r="B222" s="8" t="s">
        <v>107</v>
      </c>
      <c r="C222" s="2">
        <v>9.2458677685950397E-2</v>
      </c>
      <c r="D222" s="2">
        <v>5.9101654846335699E-2</v>
      </c>
      <c r="E222" s="2">
        <v>1.0267857142857099E-2</v>
      </c>
      <c r="F222" s="2">
        <v>6.2748563853292097E-2</v>
      </c>
      <c r="G222" s="2">
        <v>0.11891891891891899</v>
      </c>
      <c r="H222" s="2">
        <v>0.14492753623188401</v>
      </c>
      <c r="I222" s="2">
        <v>0.12690684842583599</v>
      </c>
      <c r="J222" s="2">
        <v>0.10426267281106</v>
      </c>
      <c r="K222" s="2">
        <v>0.154929577464789</v>
      </c>
      <c r="L222" s="2">
        <v>0.220641373080397</v>
      </c>
      <c r="M222" s="2">
        <v>0.17909343200740099</v>
      </c>
      <c r="N222" s="2">
        <v>9.7599246822532598E-2</v>
      </c>
      <c r="O222" s="3">
        <v>0.82446531038080295</v>
      </c>
      <c r="P222" s="3">
        <v>2.1227678571428599</v>
      </c>
    </row>
    <row r="223" spans="1:16" x14ac:dyDescent="0.3">
      <c r="A223" s="8" t="s">
        <v>204</v>
      </c>
      <c r="B223" s="8" t="s">
        <v>109</v>
      </c>
      <c r="C223" s="2">
        <v>7.9815455594002299E-2</v>
      </c>
      <c r="D223" s="2">
        <v>6.4302499465926102E-2</v>
      </c>
      <c r="E223" s="2">
        <v>6.9249297470895199E-2</v>
      </c>
      <c r="F223" s="2">
        <v>5.1999249108316097E-2</v>
      </c>
      <c r="G223" s="2">
        <v>6.0670949321912901E-2</v>
      </c>
      <c r="H223" s="2">
        <v>7.7388963660834503E-2</v>
      </c>
      <c r="I223" s="2">
        <v>7.8544659587757706E-2</v>
      </c>
      <c r="J223" s="2">
        <v>3.6339944983350199E-2</v>
      </c>
      <c r="K223" s="2">
        <v>6.7756356524168795E-2</v>
      </c>
      <c r="L223" s="2">
        <v>0.163417506214837</v>
      </c>
      <c r="M223" s="2">
        <v>9.1880341880341901E-2</v>
      </c>
      <c r="N223" s="2">
        <v>5.5206509424245501E-2</v>
      </c>
      <c r="O223" s="3">
        <v>0.43126571668063701</v>
      </c>
      <c r="P223" s="3">
        <v>1.05640305098354</v>
      </c>
    </row>
    <row r="224" spans="1:16" x14ac:dyDescent="0.3">
      <c r="A224" s="8" t="s">
        <v>204</v>
      </c>
      <c r="B224" s="8" t="s">
        <v>111</v>
      </c>
      <c r="C224" s="2">
        <v>-7.5370775589594001E-3</v>
      </c>
      <c r="D224" s="2">
        <v>-3.9114813000163298E-2</v>
      </c>
      <c r="E224" s="2">
        <v>-4.2321747259284399E-2</v>
      </c>
      <c r="F224" s="2">
        <v>-2.80415298606797E-2</v>
      </c>
      <c r="G224" s="2">
        <v>-4.0171642472382002E-2</v>
      </c>
      <c r="H224" s="2">
        <v>-3.6621325977361403E-2</v>
      </c>
      <c r="I224" s="2">
        <v>-3.0410742496050601E-2</v>
      </c>
      <c r="J224" s="2">
        <v>-0.10061099796334</v>
      </c>
      <c r="K224" s="2">
        <v>2.60416666666667E-3</v>
      </c>
      <c r="L224" s="2">
        <v>-0.243704121964992</v>
      </c>
      <c r="M224" s="2">
        <v>-0.198148424667762</v>
      </c>
      <c r="N224" s="2">
        <v>-0.123463687150838</v>
      </c>
      <c r="O224" s="3">
        <v>-0.46705163043478298</v>
      </c>
      <c r="P224" s="3">
        <v>-0.59998300331435395</v>
      </c>
    </row>
    <row r="225" spans="1:16" x14ac:dyDescent="0.3">
      <c r="A225" s="8" t="s">
        <v>204</v>
      </c>
      <c r="B225" s="8" t="s">
        <v>17</v>
      </c>
      <c r="C225" s="2">
        <v>0.13939393939393899</v>
      </c>
      <c r="D225" s="2">
        <v>-2.6595744680851099E-2</v>
      </c>
      <c r="E225" s="2">
        <v>6.0109289617486301E-2</v>
      </c>
      <c r="F225" s="2">
        <v>3.09278350515464E-2</v>
      </c>
      <c r="G225" s="2">
        <v>6.5000000000000002E-2</v>
      </c>
      <c r="H225" s="2">
        <v>0</v>
      </c>
      <c r="I225" s="2">
        <v>4.2253521126760597E-2</v>
      </c>
      <c r="J225" s="2">
        <v>4.5045045045045001E-3</v>
      </c>
      <c r="K225" s="2">
        <v>0.13004484304932701</v>
      </c>
      <c r="L225" s="2">
        <v>0.126984126984127</v>
      </c>
      <c r="M225" s="2">
        <v>0.18661971830985899</v>
      </c>
      <c r="N225" s="2">
        <v>2.9673590504451001E-2</v>
      </c>
      <c r="O225" s="3">
        <v>0.55605381165919299</v>
      </c>
      <c r="P225" s="3">
        <v>0.89617486338797803</v>
      </c>
    </row>
    <row r="226" spans="1:16" x14ac:dyDescent="0.3">
      <c r="A226" s="8" t="s">
        <v>204</v>
      </c>
      <c r="B226" s="8" t="s">
        <v>110</v>
      </c>
      <c r="C226" s="2">
        <v>8.0495356037151702E-2</v>
      </c>
      <c r="D226" s="2">
        <v>2.75071633237822E-2</v>
      </c>
      <c r="E226" s="2">
        <v>3.2905744562186298E-2</v>
      </c>
      <c r="F226" s="2">
        <v>5.7235421166306699E-2</v>
      </c>
      <c r="G226" s="2">
        <v>5.9244126659856997E-2</v>
      </c>
      <c r="H226" s="2">
        <v>5.2555448408871698E-2</v>
      </c>
      <c r="I226" s="2">
        <v>4.4892349977095701E-2</v>
      </c>
      <c r="J226" s="2">
        <v>1.31521262604121E-3</v>
      </c>
      <c r="K226" s="2">
        <v>6.2171628721541201E-2</v>
      </c>
      <c r="L226" s="2">
        <v>0.16405605935696599</v>
      </c>
      <c r="M226" s="2">
        <v>9.1359773371104805E-2</v>
      </c>
      <c r="N226" s="2">
        <v>3.1148604802076599E-2</v>
      </c>
      <c r="O226" s="3">
        <v>0.391418563922942</v>
      </c>
      <c r="P226" s="3">
        <v>0.77244841048521995</v>
      </c>
    </row>
    <row r="227" spans="1:16" x14ac:dyDescent="0.3">
      <c r="A227" s="8" t="s">
        <v>204</v>
      </c>
      <c r="B227" s="8" t="s">
        <v>108</v>
      </c>
      <c r="C227" s="2">
        <v>9.90990990990991E-2</v>
      </c>
      <c r="D227" s="2">
        <v>1.63934426229508E-2</v>
      </c>
      <c r="E227" s="2">
        <v>5.6451612903225798E-2</v>
      </c>
      <c r="F227" s="2">
        <v>4.58015267175573E-2</v>
      </c>
      <c r="G227" s="2">
        <v>7.2992700729927001E-2</v>
      </c>
      <c r="H227" s="2">
        <v>-2.7210884353741499E-2</v>
      </c>
      <c r="I227" s="2">
        <v>7.69230769230769E-2</v>
      </c>
      <c r="J227" s="2">
        <v>3.8961038961039002E-2</v>
      </c>
      <c r="K227" s="2">
        <v>6.8750000000000006E-2</v>
      </c>
      <c r="L227" s="2">
        <v>0.22222222222222199</v>
      </c>
      <c r="M227" s="2">
        <v>0.16746411483253601</v>
      </c>
      <c r="N227" s="2">
        <v>3.2786885245901599E-2</v>
      </c>
      <c r="O227" s="3">
        <v>0.57499999999999996</v>
      </c>
      <c r="P227" s="3">
        <v>1.0322580645161299</v>
      </c>
    </row>
    <row r="228" spans="1:16" x14ac:dyDescent="0.3">
      <c r="A228" s="11" t="s">
        <v>18</v>
      </c>
      <c r="B228" s="11" t="s">
        <v>18</v>
      </c>
      <c r="C228" s="3">
        <v>2.70856018091967E-2</v>
      </c>
      <c r="D228" s="3">
        <v>2.49594797092733E-2</v>
      </c>
      <c r="E228" s="3">
        <v>2.80613640319252E-2</v>
      </c>
      <c r="F228" s="3">
        <v>2.7014869061323998E-2</v>
      </c>
      <c r="G228" s="3">
        <v>2.8974722474720101E-2</v>
      </c>
      <c r="H228" s="3">
        <v>3.5354159514818601E-2</v>
      </c>
      <c r="I228" s="3">
        <v>3.8974531275558201E-2</v>
      </c>
      <c r="J228" s="3">
        <v>-9.8163946982107505E-3</v>
      </c>
      <c r="K228" s="3">
        <v>5.3913058425150803E-2</v>
      </c>
      <c r="L228" s="3">
        <v>6.9813336377796104E-2</v>
      </c>
      <c r="M228" s="3">
        <v>6.1255602646583501E-2</v>
      </c>
      <c r="N228" s="3">
        <v>4.5046112739182902E-2</v>
      </c>
      <c r="O228" s="3">
        <v>0.25045550647163001</v>
      </c>
      <c r="P228" s="3">
        <v>0.44703249707849502</v>
      </c>
    </row>
    <row r="229" spans="1:16" x14ac:dyDescent="0.3">
      <c r="A229" s="15"/>
      <c r="B229" s="15"/>
    </row>
    <row r="230" spans="1:16" x14ac:dyDescent="0.3">
      <c r="A230" s="13" t="s">
        <v>42</v>
      </c>
      <c r="B230" s="15"/>
    </row>
    <row r="231" spans="1:16" x14ac:dyDescent="0.3">
      <c r="A231" s="14" t="s">
        <v>43</v>
      </c>
      <c r="B231" s="15"/>
    </row>
    <row r="232" spans="1:16" x14ac:dyDescent="0.3">
      <c r="A232" s="14" t="s">
        <v>44</v>
      </c>
      <c r="B232" s="15"/>
    </row>
    <row r="233" spans="1:16" x14ac:dyDescent="0.3">
      <c r="A233" s="14" t="s">
        <v>114</v>
      </c>
      <c r="B233" s="15"/>
    </row>
    <row r="234" spans="1:16" x14ac:dyDescent="0.3">
      <c r="A234" s="14" t="s">
        <v>47</v>
      </c>
      <c r="B234" s="15"/>
    </row>
    <row r="235" spans="1:16" x14ac:dyDescent="0.3">
      <c r="A235" s="15"/>
      <c r="B235" s="15"/>
    </row>
    <row r="236" spans="1:16" x14ac:dyDescent="0.3">
      <c r="A236" s="15"/>
      <c r="B236" s="15"/>
    </row>
    <row r="237" spans="1:16" x14ac:dyDescent="0.3">
      <c r="A237" s="15"/>
      <c r="B237" s="15"/>
    </row>
    <row r="238" spans="1:16" x14ac:dyDescent="0.3">
      <c r="A238" s="15"/>
      <c r="B238" s="15"/>
    </row>
    <row r="239" spans="1:16" x14ac:dyDescent="0.3">
      <c r="A239" s="15"/>
      <c r="B239" s="15"/>
    </row>
    <row r="240" spans="1:16"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82:O82"/>
    <mergeCell ref="C156:N15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214</v>
      </c>
      <c r="B1" s="15"/>
    </row>
    <row r="2" spans="1:15" ht="15.6" x14ac:dyDescent="0.3">
      <c r="A2" s="12" t="s">
        <v>34</v>
      </c>
      <c r="B2" s="15"/>
    </row>
    <row r="3" spans="1:15" ht="15.6" x14ac:dyDescent="0.3">
      <c r="A3" s="12" t="s">
        <v>206</v>
      </c>
      <c r="B3" s="15"/>
    </row>
    <row r="4" spans="1:15" ht="15.6" x14ac:dyDescent="0.3">
      <c r="A4" s="12" t="s">
        <v>119</v>
      </c>
      <c r="B4" s="15"/>
    </row>
    <row r="5" spans="1:15" x14ac:dyDescent="0.3">
      <c r="A5" s="15"/>
      <c r="B5" s="15"/>
    </row>
    <row r="6" spans="1:15" x14ac:dyDescent="0.3">
      <c r="A6" s="16" t="str">
        <f>HYPERLINK("#'Table of contents'!A73",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115</v>
      </c>
      <c r="C9" s="1">
        <v>84</v>
      </c>
      <c r="D9" s="1">
        <v>88</v>
      </c>
      <c r="E9" s="1">
        <v>92</v>
      </c>
      <c r="F9" s="1">
        <v>96</v>
      </c>
      <c r="G9" s="1">
        <v>107</v>
      </c>
      <c r="H9" s="1">
        <v>124</v>
      </c>
      <c r="I9" s="1">
        <v>122</v>
      </c>
      <c r="J9" s="1">
        <v>139</v>
      </c>
      <c r="K9" s="1">
        <v>154</v>
      </c>
      <c r="L9" s="1">
        <v>170</v>
      </c>
      <c r="M9" s="1">
        <v>203</v>
      </c>
      <c r="N9" s="1">
        <v>238</v>
      </c>
      <c r="O9" s="1">
        <v>276</v>
      </c>
    </row>
    <row r="10" spans="1:15" x14ac:dyDescent="0.3">
      <c r="A10" s="7" t="s">
        <v>198</v>
      </c>
      <c r="B10" s="7" t="s">
        <v>116</v>
      </c>
      <c r="C10" s="1">
        <v>8574</v>
      </c>
      <c r="D10" s="1">
        <v>9170</v>
      </c>
      <c r="E10" s="1">
        <v>9700</v>
      </c>
      <c r="F10" s="1">
        <v>10119</v>
      </c>
      <c r="G10" s="1">
        <v>10789</v>
      </c>
      <c r="H10" s="1">
        <v>11381</v>
      </c>
      <c r="I10" s="1">
        <v>12338</v>
      </c>
      <c r="J10" s="1">
        <v>13165</v>
      </c>
      <c r="K10" s="1">
        <v>13910</v>
      </c>
      <c r="L10" s="1">
        <v>15217</v>
      </c>
      <c r="M10" s="1">
        <v>17922</v>
      </c>
      <c r="N10" s="1">
        <v>20015</v>
      </c>
      <c r="O10" s="1">
        <v>22411</v>
      </c>
    </row>
    <row r="11" spans="1:15" x14ac:dyDescent="0.3">
      <c r="A11" s="7" t="s">
        <v>198</v>
      </c>
      <c r="B11" s="7" t="s">
        <v>117</v>
      </c>
      <c r="C11" s="1">
        <v>119</v>
      </c>
      <c r="D11" s="1">
        <v>127</v>
      </c>
      <c r="E11" s="1">
        <v>137</v>
      </c>
      <c r="F11" s="1">
        <v>152</v>
      </c>
      <c r="G11" s="1">
        <v>156</v>
      </c>
      <c r="H11" s="1">
        <v>176</v>
      </c>
      <c r="I11" s="1">
        <v>175</v>
      </c>
      <c r="J11" s="1">
        <v>177</v>
      </c>
      <c r="K11" s="1">
        <v>201</v>
      </c>
      <c r="L11" s="1">
        <v>226</v>
      </c>
      <c r="M11" s="1">
        <v>252</v>
      </c>
      <c r="N11" s="1">
        <v>284</v>
      </c>
      <c r="O11" s="1">
        <v>311</v>
      </c>
    </row>
    <row r="12" spans="1:15" x14ac:dyDescent="0.3">
      <c r="A12" s="7" t="s">
        <v>198</v>
      </c>
      <c r="B12" s="7" t="s">
        <v>17</v>
      </c>
      <c r="C12" s="1">
        <v>37</v>
      </c>
      <c r="D12" s="1">
        <v>43</v>
      </c>
      <c r="E12" s="1">
        <v>54</v>
      </c>
      <c r="F12" s="1">
        <v>50</v>
      </c>
      <c r="G12" s="1">
        <v>50</v>
      </c>
      <c r="H12" s="1">
        <v>50</v>
      </c>
      <c r="I12" s="1">
        <v>50</v>
      </c>
      <c r="J12" s="1">
        <v>50</v>
      </c>
      <c r="K12" s="1">
        <v>52</v>
      </c>
      <c r="L12" s="1">
        <v>57</v>
      </c>
      <c r="M12" s="1">
        <v>69</v>
      </c>
      <c r="N12" s="1">
        <v>84</v>
      </c>
      <c r="O12" s="1">
        <v>102</v>
      </c>
    </row>
    <row r="13" spans="1:15" x14ac:dyDescent="0.3">
      <c r="A13" s="7" t="s">
        <v>198</v>
      </c>
      <c r="B13" s="7" t="s">
        <v>110</v>
      </c>
      <c r="C13" s="1">
        <v>1363</v>
      </c>
      <c r="D13" s="1">
        <v>1452</v>
      </c>
      <c r="E13" s="1">
        <v>1555</v>
      </c>
      <c r="F13" s="1">
        <v>1623</v>
      </c>
      <c r="G13" s="1">
        <v>1712</v>
      </c>
      <c r="H13" s="1">
        <v>1719</v>
      </c>
      <c r="I13" s="1">
        <v>1777</v>
      </c>
      <c r="J13" s="1">
        <v>1864</v>
      </c>
      <c r="K13" s="1">
        <v>1870</v>
      </c>
      <c r="L13" s="1">
        <v>1958</v>
      </c>
      <c r="M13" s="1">
        <v>2409</v>
      </c>
      <c r="N13" s="1">
        <v>2669</v>
      </c>
      <c r="O13" s="1">
        <v>2965</v>
      </c>
    </row>
    <row r="14" spans="1:15" x14ac:dyDescent="0.3">
      <c r="A14" s="7" t="s">
        <v>198</v>
      </c>
      <c r="B14" s="7" t="s">
        <v>111</v>
      </c>
      <c r="C14" s="1">
        <v>8819</v>
      </c>
      <c r="D14" s="1">
        <v>8733</v>
      </c>
      <c r="E14" s="1">
        <v>8493</v>
      </c>
      <c r="F14" s="1">
        <v>8066</v>
      </c>
      <c r="G14" s="1">
        <v>7878</v>
      </c>
      <c r="H14" s="1">
        <v>7537</v>
      </c>
      <c r="I14" s="1">
        <v>7264</v>
      </c>
      <c r="J14" s="1">
        <v>6911</v>
      </c>
      <c r="K14" s="1">
        <v>6153</v>
      </c>
      <c r="L14" s="1">
        <v>6153</v>
      </c>
      <c r="M14" s="1">
        <v>4917</v>
      </c>
      <c r="N14" s="1">
        <v>3958</v>
      </c>
      <c r="O14" s="1">
        <v>3549</v>
      </c>
    </row>
    <row r="15" spans="1:15" x14ac:dyDescent="0.3">
      <c r="A15" s="7" t="s">
        <v>199</v>
      </c>
      <c r="B15" s="7" t="s">
        <v>115</v>
      </c>
      <c r="C15" s="1">
        <v>161</v>
      </c>
      <c r="D15" s="1">
        <v>171</v>
      </c>
      <c r="E15" s="1">
        <v>204</v>
      </c>
      <c r="F15" s="1">
        <v>209</v>
      </c>
      <c r="G15" s="1">
        <v>230</v>
      </c>
      <c r="H15" s="1">
        <v>252</v>
      </c>
      <c r="I15" s="1">
        <v>292</v>
      </c>
      <c r="J15" s="1">
        <v>327</v>
      </c>
      <c r="K15" s="1">
        <v>354</v>
      </c>
      <c r="L15" s="1">
        <v>403</v>
      </c>
      <c r="M15" s="1">
        <v>498</v>
      </c>
      <c r="N15" s="1">
        <v>598</v>
      </c>
      <c r="O15" s="1">
        <v>644</v>
      </c>
    </row>
    <row r="16" spans="1:15" x14ac:dyDescent="0.3">
      <c r="A16" s="7" t="s">
        <v>199</v>
      </c>
      <c r="B16" s="7" t="s">
        <v>116</v>
      </c>
      <c r="C16" s="1">
        <v>18520</v>
      </c>
      <c r="D16" s="1">
        <v>19873</v>
      </c>
      <c r="E16" s="1">
        <v>21117</v>
      </c>
      <c r="F16" s="1">
        <v>22686</v>
      </c>
      <c r="G16" s="1">
        <v>24278</v>
      </c>
      <c r="H16" s="1">
        <v>26050</v>
      </c>
      <c r="I16" s="1">
        <v>27920</v>
      </c>
      <c r="J16" s="1">
        <v>29836</v>
      </c>
      <c r="K16" s="1">
        <v>30920</v>
      </c>
      <c r="L16" s="1">
        <v>32877</v>
      </c>
      <c r="M16" s="1">
        <v>38327</v>
      </c>
      <c r="N16" s="1">
        <v>42734</v>
      </c>
      <c r="O16" s="1">
        <v>44622</v>
      </c>
    </row>
    <row r="17" spans="1:15" x14ac:dyDescent="0.3">
      <c r="A17" s="7" t="s">
        <v>199</v>
      </c>
      <c r="B17" s="7" t="s">
        <v>117</v>
      </c>
      <c r="C17" s="1">
        <v>693</v>
      </c>
      <c r="D17" s="1">
        <v>744</v>
      </c>
      <c r="E17" s="1">
        <v>814</v>
      </c>
      <c r="F17" s="1">
        <v>900</v>
      </c>
      <c r="G17" s="1">
        <v>959</v>
      </c>
      <c r="H17" s="1">
        <v>1012</v>
      </c>
      <c r="I17" s="1">
        <v>1085</v>
      </c>
      <c r="J17" s="1">
        <v>1148</v>
      </c>
      <c r="K17" s="1">
        <v>1163</v>
      </c>
      <c r="L17" s="1">
        <v>1231</v>
      </c>
      <c r="M17" s="1">
        <v>1404</v>
      </c>
      <c r="N17" s="1">
        <v>1501</v>
      </c>
      <c r="O17" s="1">
        <v>1587</v>
      </c>
    </row>
    <row r="18" spans="1:15" x14ac:dyDescent="0.3">
      <c r="A18" s="7" t="s">
        <v>199</v>
      </c>
      <c r="B18" s="7" t="s">
        <v>17</v>
      </c>
      <c r="C18" s="1">
        <v>85</v>
      </c>
      <c r="D18" s="1">
        <v>92</v>
      </c>
      <c r="E18" s="1">
        <v>95</v>
      </c>
      <c r="F18" s="1">
        <v>107</v>
      </c>
      <c r="G18" s="1">
        <v>104</v>
      </c>
      <c r="H18" s="1">
        <v>112</v>
      </c>
      <c r="I18" s="1">
        <v>123</v>
      </c>
      <c r="J18" s="1">
        <v>132</v>
      </c>
      <c r="K18" s="1">
        <v>135</v>
      </c>
      <c r="L18" s="1">
        <v>142</v>
      </c>
      <c r="M18" s="1">
        <v>182</v>
      </c>
      <c r="N18" s="1">
        <v>204</v>
      </c>
      <c r="O18" s="1">
        <v>210</v>
      </c>
    </row>
    <row r="19" spans="1:15" x14ac:dyDescent="0.3">
      <c r="A19" s="7" t="s">
        <v>199</v>
      </c>
      <c r="B19" s="7" t="s">
        <v>110</v>
      </c>
      <c r="C19" s="1">
        <v>3218</v>
      </c>
      <c r="D19" s="1">
        <v>3452</v>
      </c>
      <c r="E19" s="1">
        <v>3685</v>
      </c>
      <c r="F19" s="1">
        <v>3856</v>
      </c>
      <c r="G19" s="1">
        <v>4111</v>
      </c>
      <c r="H19" s="1">
        <v>4289</v>
      </c>
      <c r="I19" s="1">
        <v>4523</v>
      </c>
      <c r="J19" s="1">
        <v>4651</v>
      </c>
      <c r="K19" s="1">
        <v>4733</v>
      </c>
      <c r="L19" s="1">
        <v>4935</v>
      </c>
      <c r="M19" s="1">
        <v>5878</v>
      </c>
      <c r="N19" s="1">
        <v>6580</v>
      </c>
      <c r="O19" s="1">
        <v>6907</v>
      </c>
    </row>
    <row r="20" spans="1:15" x14ac:dyDescent="0.3">
      <c r="A20" s="7" t="s">
        <v>199</v>
      </c>
      <c r="B20" s="7" t="s">
        <v>111</v>
      </c>
      <c r="C20" s="1">
        <v>18572</v>
      </c>
      <c r="D20" s="1">
        <v>18606</v>
      </c>
      <c r="E20" s="1">
        <v>18486</v>
      </c>
      <c r="F20" s="1">
        <v>18185</v>
      </c>
      <c r="G20" s="1">
        <v>17765</v>
      </c>
      <c r="H20" s="1">
        <v>17122</v>
      </c>
      <c r="I20" s="1">
        <v>16691</v>
      </c>
      <c r="J20" s="1">
        <v>16139</v>
      </c>
      <c r="K20" s="1">
        <v>14073</v>
      </c>
      <c r="L20" s="1">
        <v>13943</v>
      </c>
      <c r="M20" s="1">
        <v>10791</v>
      </c>
      <c r="N20" s="1">
        <v>8497</v>
      </c>
      <c r="O20" s="1">
        <v>7514</v>
      </c>
    </row>
    <row r="21" spans="1:15" x14ac:dyDescent="0.3">
      <c r="A21" s="7" t="s">
        <v>200</v>
      </c>
      <c r="B21" s="7" t="s">
        <v>115</v>
      </c>
      <c r="C21" s="1">
        <v>106</v>
      </c>
      <c r="D21" s="1">
        <v>123</v>
      </c>
      <c r="E21" s="1">
        <v>127</v>
      </c>
      <c r="F21" s="1">
        <v>141</v>
      </c>
      <c r="G21" s="1">
        <v>153</v>
      </c>
      <c r="H21" s="1">
        <v>170</v>
      </c>
      <c r="I21" s="1">
        <v>176</v>
      </c>
      <c r="J21" s="1">
        <v>201</v>
      </c>
      <c r="K21" s="1">
        <v>207</v>
      </c>
      <c r="L21" s="1">
        <v>247</v>
      </c>
      <c r="M21" s="1">
        <v>308</v>
      </c>
      <c r="N21" s="1">
        <v>352</v>
      </c>
      <c r="O21" s="1">
        <v>415</v>
      </c>
    </row>
    <row r="22" spans="1:15" x14ac:dyDescent="0.3">
      <c r="A22" s="7" t="s">
        <v>200</v>
      </c>
      <c r="B22" s="7" t="s">
        <v>116</v>
      </c>
      <c r="C22" s="1">
        <v>14848</v>
      </c>
      <c r="D22" s="1">
        <v>15797</v>
      </c>
      <c r="E22" s="1">
        <v>16831</v>
      </c>
      <c r="F22" s="1">
        <v>18065</v>
      </c>
      <c r="G22" s="1">
        <v>18887</v>
      </c>
      <c r="H22" s="1">
        <v>20010</v>
      </c>
      <c r="I22" s="1">
        <v>21647</v>
      </c>
      <c r="J22" s="1">
        <v>23589</v>
      </c>
      <c r="K22" s="1">
        <v>24626</v>
      </c>
      <c r="L22" s="1">
        <v>26215</v>
      </c>
      <c r="M22" s="1">
        <v>30371</v>
      </c>
      <c r="N22" s="1">
        <v>34409</v>
      </c>
      <c r="O22" s="1">
        <v>39479</v>
      </c>
    </row>
    <row r="23" spans="1:15" x14ac:dyDescent="0.3">
      <c r="A23" s="7" t="s">
        <v>200</v>
      </c>
      <c r="B23" s="7" t="s">
        <v>117</v>
      </c>
      <c r="C23" s="1">
        <v>203</v>
      </c>
      <c r="D23" s="1">
        <v>222</v>
      </c>
      <c r="E23" s="1">
        <v>252</v>
      </c>
      <c r="F23" s="1">
        <v>252</v>
      </c>
      <c r="G23" s="1">
        <v>258</v>
      </c>
      <c r="H23" s="1">
        <v>282</v>
      </c>
      <c r="I23" s="1">
        <v>295</v>
      </c>
      <c r="J23" s="1">
        <v>303</v>
      </c>
      <c r="K23" s="1">
        <v>306</v>
      </c>
      <c r="L23" s="1">
        <v>320</v>
      </c>
      <c r="M23" s="1">
        <v>365</v>
      </c>
      <c r="N23" s="1">
        <v>406</v>
      </c>
      <c r="O23" s="1">
        <v>467</v>
      </c>
    </row>
    <row r="24" spans="1:15" x14ac:dyDescent="0.3">
      <c r="A24" s="7" t="s">
        <v>200</v>
      </c>
      <c r="B24" s="7" t="s">
        <v>17</v>
      </c>
      <c r="C24" s="1">
        <v>52</v>
      </c>
      <c r="D24" s="1">
        <v>53</v>
      </c>
      <c r="E24" s="1">
        <v>53</v>
      </c>
      <c r="F24" s="1">
        <v>57</v>
      </c>
      <c r="G24" s="1">
        <v>58</v>
      </c>
      <c r="H24" s="1">
        <v>60</v>
      </c>
      <c r="I24" s="1">
        <v>66</v>
      </c>
      <c r="J24" s="1">
        <v>70</v>
      </c>
      <c r="K24" s="1">
        <v>80</v>
      </c>
      <c r="L24" s="1">
        <v>98</v>
      </c>
      <c r="M24" s="1">
        <v>123</v>
      </c>
      <c r="N24" s="1">
        <v>155</v>
      </c>
      <c r="O24" s="1">
        <v>178</v>
      </c>
    </row>
    <row r="25" spans="1:15" x14ac:dyDescent="0.3">
      <c r="A25" s="7" t="s">
        <v>200</v>
      </c>
      <c r="B25" s="7" t="s">
        <v>110</v>
      </c>
      <c r="C25" s="1">
        <v>2267</v>
      </c>
      <c r="D25" s="1">
        <v>2366</v>
      </c>
      <c r="E25" s="1">
        <v>2518</v>
      </c>
      <c r="F25" s="1">
        <v>2707</v>
      </c>
      <c r="G25" s="1">
        <v>2803</v>
      </c>
      <c r="H25" s="1">
        <v>2800</v>
      </c>
      <c r="I25" s="1">
        <v>2894</v>
      </c>
      <c r="J25" s="1">
        <v>2992</v>
      </c>
      <c r="K25" s="1">
        <v>2961</v>
      </c>
      <c r="L25" s="1">
        <v>3063</v>
      </c>
      <c r="M25" s="1">
        <v>3671</v>
      </c>
      <c r="N25" s="1">
        <v>4088</v>
      </c>
      <c r="O25" s="1">
        <v>4500</v>
      </c>
    </row>
    <row r="26" spans="1:15" x14ac:dyDescent="0.3">
      <c r="A26" s="7" t="s">
        <v>200</v>
      </c>
      <c r="B26" s="7" t="s">
        <v>111</v>
      </c>
      <c r="C26" s="1">
        <v>14166</v>
      </c>
      <c r="D26" s="1">
        <v>13861</v>
      </c>
      <c r="E26" s="1">
        <v>13516</v>
      </c>
      <c r="F26" s="1">
        <v>13458</v>
      </c>
      <c r="G26" s="1">
        <v>12993</v>
      </c>
      <c r="H26" s="1">
        <v>12339</v>
      </c>
      <c r="I26" s="1">
        <v>11910</v>
      </c>
      <c r="J26" s="1">
        <v>11732</v>
      </c>
      <c r="K26" s="1">
        <v>10328</v>
      </c>
      <c r="L26" s="1">
        <v>10243</v>
      </c>
      <c r="M26" s="1">
        <v>7781</v>
      </c>
      <c r="N26" s="1">
        <v>6185</v>
      </c>
      <c r="O26" s="1">
        <v>5525</v>
      </c>
    </row>
    <row r="27" spans="1:15" x14ac:dyDescent="0.3">
      <c r="A27" s="7" t="s">
        <v>201</v>
      </c>
      <c r="B27" s="7" t="s">
        <v>115</v>
      </c>
      <c r="C27" s="1">
        <v>96</v>
      </c>
      <c r="D27" s="1">
        <v>101</v>
      </c>
      <c r="E27" s="1">
        <v>106</v>
      </c>
      <c r="F27" s="1">
        <v>116</v>
      </c>
      <c r="G27" s="1">
        <v>125</v>
      </c>
      <c r="H27" s="1">
        <v>133</v>
      </c>
      <c r="I27" s="1">
        <v>156</v>
      </c>
      <c r="J27" s="1">
        <v>171</v>
      </c>
      <c r="K27" s="1">
        <v>204</v>
      </c>
      <c r="L27" s="1">
        <v>225</v>
      </c>
      <c r="M27" s="1">
        <v>315</v>
      </c>
      <c r="N27" s="1">
        <v>377</v>
      </c>
      <c r="O27" s="1">
        <v>403</v>
      </c>
    </row>
    <row r="28" spans="1:15" x14ac:dyDescent="0.3">
      <c r="A28" s="7" t="s">
        <v>201</v>
      </c>
      <c r="B28" s="7" t="s">
        <v>116</v>
      </c>
      <c r="C28" s="1">
        <v>11352</v>
      </c>
      <c r="D28" s="1">
        <v>11938</v>
      </c>
      <c r="E28" s="1">
        <v>12681</v>
      </c>
      <c r="F28" s="1">
        <v>13651</v>
      </c>
      <c r="G28" s="1">
        <v>14869</v>
      </c>
      <c r="H28" s="1">
        <v>16598</v>
      </c>
      <c r="I28" s="1">
        <v>18095</v>
      </c>
      <c r="J28" s="1">
        <v>19615</v>
      </c>
      <c r="K28" s="1">
        <v>20317</v>
      </c>
      <c r="L28" s="1">
        <v>22514</v>
      </c>
      <c r="M28" s="1">
        <v>26863</v>
      </c>
      <c r="N28" s="1">
        <v>30452</v>
      </c>
      <c r="O28" s="1">
        <v>29348</v>
      </c>
    </row>
    <row r="29" spans="1:15" x14ac:dyDescent="0.3">
      <c r="A29" s="7" t="s">
        <v>201</v>
      </c>
      <c r="B29" s="7" t="s">
        <v>117</v>
      </c>
      <c r="C29" s="1">
        <v>304</v>
      </c>
      <c r="D29" s="1">
        <v>328</v>
      </c>
      <c r="E29" s="1">
        <v>368</v>
      </c>
      <c r="F29" s="1">
        <v>390</v>
      </c>
      <c r="G29" s="1">
        <v>430</v>
      </c>
      <c r="H29" s="1">
        <v>444</v>
      </c>
      <c r="I29" s="1">
        <v>486</v>
      </c>
      <c r="J29" s="1">
        <v>524</v>
      </c>
      <c r="K29" s="1">
        <v>561</v>
      </c>
      <c r="L29" s="1">
        <v>592</v>
      </c>
      <c r="M29" s="1">
        <v>644</v>
      </c>
      <c r="N29" s="1">
        <v>713</v>
      </c>
      <c r="O29" s="1">
        <v>754</v>
      </c>
    </row>
    <row r="30" spans="1:15" x14ac:dyDescent="0.3">
      <c r="A30" s="7" t="s">
        <v>201</v>
      </c>
      <c r="B30" s="7" t="s">
        <v>17</v>
      </c>
      <c r="C30" s="1">
        <v>39</v>
      </c>
      <c r="D30" s="1">
        <v>34</v>
      </c>
      <c r="E30" s="1">
        <v>37</v>
      </c>
      <c r="F30" s="1">
        <v>35</v>
      </c>
      <c r="G30" s="1">
        <v>43</v>
      </c>
      <c r="H30" s="1">
        <v>47</v>
      </c>
      <c r="I30" s="1">
        <v>58</v>
      </c>
      <c r="J30" s="1">
        <v>61</v>
      </c>
      <c r="K30" s="1">
        <v>65</v>
      </c>
      <c r="L30" s="1">
        <v>74</v>
      </c>
      <c r="M30" s="1">
        <v>110</v>
      </c>
      <c r="N30" s="1">
        <v>123</v>
      </c>
      <c r="O30" s="1">
        <v>126</v>
      </c>
    </row>
    <row r="31" spans="1:15" x14ac:dyDescent="0.3">
      <c r="A31" s="7" t="s">
        <v>201</v>
      </c>
      <c r="B31" s="7" t="s">
        <v>110</v>
      </c>
      <c r="C31" s="1">
        <v>1640</v>
      </c>
      <c r="D31" s="1">
        <v>1763</v>
      </c>
      <c r="E31" s="1">
        <v>1896</v>
      </c>
      <c r="F31" s="1">
        <v>2033</v>
      </c>
      <c r="G31" s="1">
        <v>2196</v>
      </c>
      <c r="H31" s="1">
        <v>2409</v>
      </c>
      <c r="I31" s="1">
        <v>2494</v>
      </c>
      <c r="J31" s="1">
        <v>2590</v>
      </c>
      <c r="K31" s="1">
        <v>2616</v>
      </c>
      <c r="L31" s="1">
        <v>2770</v>
      </c>
      <c r="M31" s="1">
        <v>3236</v>
      </c>
      <c r="N31" s="1">
        <v>3634</v>
      </c>
      <c r="O31" s="1">
        <v>3600</v>
      </c>
    </row>
    <row r="32" spans="1:15" x14ac:dyDescent="0.3">
      <c r="A32" s="7" t="s">
        <v>201</v>
      </c>
      <c r="B32" s="7" t="s">
        <v>111</v>
      </c>
      <c r="C32" s="1">
        <v>10616</v>
      </c>
      <c r="D32" s="1">
        <v>10166</v>
      </c>
      <c r="E32" s="1">
        <v>9972</v>
      </c>
      <c r="F32" s="1">
        <v>9832</v>
      </c>
      <c r="G32" s="1">
        <v>9647</v>
      </c>
      <c r="H32" s="1">
        <v>9449</v>
      </c>
      <c r="I32" s="1">
        <v>9110</v>
      </c>
      <c r="J32" s="1">
        <v>8907</v>
      </c>
      <c r="K32" s="1">
        <v>7880</v>
      </c>
      <c r="L32" s="1">
        <v>7833</v>
      </c>
      <c r="M32" s="1">
        <v>5837</v>
      </c>
      <c r="N32" s="1">
        <v>4512</v>
      </c>
      <c r="O32" s="1">
        <v>3972</v>
      </c>
    </row>
    <row r="33" spans="1:15" x14ac:dyDescent="0.3">
      <c r="A33" s="7" t="s">
        <v>202</v>
      </c>
      <c r="B33" s="7" t="s">
        <v>115</v>
      </c>
      <c r="C33" s="1">
        <v>108</v>
      </c>
      <c r="D33" s="1">
        <v>108</v>
      </c>
      <c r="E33" s="1">
        <v>119</v>
      </c>
      <c r="F33" s="1">
        <v>128</v>
      </c>
      <c r="G33" s="1">
        <v>138</v>
      </c>
      <c r="H33" s="1">
        <v>148</v>
      </c>
      <c r="I33" s="1">
        <v>161</v>
      </c>
      <c r="J33" s="1">
        <v>188</v>
      </c>
      <c r="K33" s="1">
        <v>201</v>
      </c>
      <c r="L33" s="1">
        <v>212</v>
      </c>
      <c r="M33" s="1">
        <v>248</v>
      </c>
      <c r="N33" s="1">
        <v>324</v>
      </c>
      <c r="O33" s="1">
        <v>384</v>
      </c>
    </row>
    <row r="34" spans="1:15" x14ac:dyDescent="0.3">
      <c r="A34" s="7" t="s">
        <v>202</v>
      </c>
      <c r="B34" s="7" t="s">
        <v>116</v>
      </c>
      <c r="C34" s="1">
        <v>13073</v>
      </c>
      <c r="D34" s="1">
        <v>13772</v>
      </c>
      <c r="E34" s="1">
        <v>14686</v>
      </c>
      <c r="F34" s="1">
        <v>15430</v>
      </c>
      <c r="G34" s="1">
        <v>16381</v>
      </c>
      <c r="H34" s="1">
        <v>17463</v>
      </c>
      <c r="I34" s="1">
        <v>18568</v>
      </c>
      <c r="J34" s="1">
        <v>19869</v>
      </c>
      <c r="K34" s="1">
        <v>20847</v>
      </c>
      <c r="L34" s="1">
        <v>22233</v>
      </c>
      <c r="M34" s="1">
        <v>25863</v>
      </c>
      <c r="N34" s="1">
        <v>28990</v>
      </c>
      <c r="O34" s="1">
        <v>31921</v>
      </c>
    </row>
    <row r="35" spans="1:15" x14ac:dyDescent="0.3">
      <c r="A35" s="7" t="s">
        <v>202</v>
      </c>
      <c r="B35" s="7" t="s">
        <v>117</v>
      </c>
      <c r="C35" s="1">
        <v>250</v>
      </c>
      <c r="D35" s="1">
        <v>258</v>
      </c>
      <c r="E35" s="1">
        <v>272</v>
      </c>
      <c r="F35" s="1">
        <v>291</v>
      </c>
      <c r="G35" s="1">
        <v>300</v>
      </c>
      <c r="H35" s="1">
        <v>307</v>
      </c>
      <c r="I35" s="1">
        <v>348</v>
      </c>
      <c r="J35" s="1">
        <v>376</v>
      </c>
      <c r="K35" s="1">
        <v>389</v>
      </c>
      <c r="L35" s="1">
        <v>421</v>
      </c>
      <c r="M35" s="1">
        <v>488</v>
      </c>
      <c r="N35" s="1">
        <v>528</v>
      </c>
      <c r="O35" s="1">
        <v>569</v>
      </c>
    </row>
    <row r="36" spans="1:15" x14ac:dyDescent="0.3">
      <c r="A36" s="7" t="s">
        <v>202</v>
      </c>
      <c r="B36" s="7" t="s">
        <v>17</v>
      </c>
      <c r="C36" s="1">
        <v>58</v>
      </c>
      <c r="D36" s="1">
        <v>54</v>
      </c>
      <c r="E36" s="1">
        <v>63</v>
      </c>
      <c r="F36" s="1">
        <v>64</v>
      </c>
      <c r="G36" s="1">
        <v>76</v>
      </c>
      <c r="H36" s="1">
        <v>70</v>
      </c>
      <c r="I36" s="1">
        <v>76</v>
      </c>
      <c r="J36" s="1">
        <v>81</v>
      </c>
      <c r="K36" s="1">
        <v>84</v>
      </c>
      <c r="L36" s="1">
        <v>90</v>
      </c>
      <c r="M36" s="1">
        <v>108</v>
      </c>
      <c r="N36" s="1">
        <v>137</v>
      </c>
      <c r="O36" s="1">
        <v>143</v>
      </c>
    </row>
    <row r="37" spans="1:15" x14ac:dyDescent="0.3">
      <c r="A37" s="7" t="s">
        <v>202</v>
      </c>
      <c r="B37" s="7" t="s">
        <v>110</v>
      </c>
      <c r="C37" s="1">
        <v>2096</v>
      </c>
      <c r="D37" s="1">
        <v>2206</v>
      </c>
      <c r="E37" s="1">
        <v>2313</v>
      </c>
      <c r="F37" s="1">
        <v>2508</v>
      </c>
      <c r="G37" s="1">
        <v>2641</v>
      </c>
      <c r="H37" s="1">
        <v>2763</v>
      </c>
      <c r="I37" s="1">
        <v>2852</v>
      </c>
      <c r="J37" s="1">
        <v>2953</v>
      </c>
      <c r="K37" s="1">
        <v>2958</v>
      </c>
      <c r="L37" s="1">
        <v>3055</v>
      </c>
      <c r="M37" s="1">
        <v>3684</v>
      </c>
      <c r="N37" s="1">
        <v>4164</v>
      </c>
      <c r="O37" s="1">
        <v>4514</v>
      </c>
    </row>
    <row r="38" spans="1:15" x14ac:dyDescent="0.3">
      <c r="A38" s="7" t="s">
        <v>202</v>
      </c>
      <c r="B38" s="7" t="s">
        <v>111</v>
      </c>
      <c r="C38" s="1">
        <v>13364</v>
      </c>
      <c r="D38" s="1">
        <v>13112</v>
      </c>
      <c r="E38" s="1">
        <v>12779</v>
      </c>
      <c r="F38" s="1">
        <v>12272</v>
      </c>
      <c r="G38" s="1">
        <v>11947</v>
      </c>
      <c r="H38" s="1">
        <v>11546</v>
      </c>
      <c r="I38" s="1">
        <v>11113</v>
      </c>
      <c r="J38" s="1">
        <v>10795</v>
      </c>
      <c r="K38" s="1">
        <v>9617</v>
      </c>
      <c r="L38" s="1">
        <v>9542</v>
      </c>
      <c r="M38" s="1">
        <v>7448</v>
      </c>
      <c r="N38" s="1">
        <v>5986</v>
      </c>
      <c r="O38" s="1">
        <v>5400</v>
      </c>
    </row>
    <row r="39" spans="1:15" x14ac:dyDescent="0.3">
      <c r="A39" s="7" t="s">
        <v>203</v>
      </c>
      <c r="B39" s="7" t="s">
        <v>115</v>
      </c>
      <c r="C39" s="1">
        <v>46</v>
      </c>
      <c r="D39" s="1">
        <v>51</v>
      </c>
      <c r="E39" s="1">
        <v>51</v>
      </c>
      <c r="F39" s="1">
        <v>68</v>
      </c>
      <c r="G39" s="1">
        <v>81</v>
      </c>
      <c r="H39" s="1">
        <v>100</v>
      </c>
      <c r="I39" s="1">
        <v>109</v>
      </c>
      <c r="J39" s="1">
        <v>116</v>
      </c>
      <c r="K39" s="1">
        <v>149</v>
      </c>
      <c r="L39" s="1">
        <v>180</v>
      </c>
      <c r="M39" s="1">
        <v>235</v>
      </c>
      <c r="N39" s="1">
        <v>274</v>
      </c>
      <c r="O39" s="1">
        <v>348</v>
      </c>
    </row>
    <row r="40" spans="1:15" x14ac:dyDescent="0.3">
      <c r="A40" s="7" t="s">
        <v>203</v>
      </c>
      <c r="B40" s="7" t="s">
        <v>116</v>
      </c>
      <c r="C40" s="1">
        <v>7851</v>
      </c>
      <c r="D40" s="1">
        <v>8281</v>
      </c>
      <c r="E40" s="1">
        <v>8793</v>
      </c>
      <c r="F40" s="1">
        <v>9552</v>
      </c>
      <c r="G40" s="1">
        <v>10045</v>
      </c>
      <c r="H40" s="1">
        <v>10797</v>
      </c>
      <c r="I40" s="1">
        <v>11614</v>
      </c>
      <c r="J40" s="1">
        <v>12564</v>
      </c>
      <c r="K40" s="1">
        <v>12814</v>
      </c>
      <c r="L40" s="1">
        <v>13886</v>
      </c>
      <c r="M40" s="1">
        <v>16339</v>
      </c>
      <c r="N40" s="1">
        <v>18221</v>
      </c>
      <c r="O40" s="1">
        <v>19820</v>
      </c>
    </row>
    <row r="41" spans="1:15" x14ac:dyDescent="0.3">
      <c r="A41" s="7" t="s">
        <v>203</v>
      </c>
      <c r="B41" s="7" t="s">
        <v>117</v>
      </c>
      <c r="C41" s="1">
        <v>111</v>
      </c>
      <c r="D41" s="1">
        <v>135</v>
      </c>
      <c r="E41" s="1">
        <v>144</v>
      </c>
      <c r="F41" s="1">
        <v>163</v>
      </c>
      <c r="G41" s="1">
        <v>176</v>
      </c>
      <c r="H41" s="1">
        <v>201</v>
      </c>
      <c r="I41" s="1">
        <v>207</v>
      </c>
      <c r="J41" s="1">
        <v>228</v>
      </c>
      <c r="K41" s="1">
        <v>244</v>
      </c>
      <c r="L41" s="1">
        <v>262</v>
      </c>
      <c r="M41" s="1">
        <v>300</v>
      </c>
      <c r="N41" s="1">
        <v>338</v>
      </c>
      <c r="O41" s="1">
        <v>366</v>
      </c>
    </row>
    <row r="42" spans="1:15" x14ac:dyDescent="0.3">
      <c r="A42" s="7" t="s">
        <v>203</v>
      </c>
      <c r="B42" s="7" t="s">
        <v>17</v>
      </c>
      <c r="C42" s="1">
        <v>27</v>
      </c>
      <c r="D42" s="1">
        <v>34</v>
      </c>
      <c r="E42" s="1">
        <v>34</v>
      </c>
      <c r="F42" s="1">
        <v>35</v>
      </c>
      <c r="G42" s="1">
        <v>37</v>
      </c>
      <c r="H42" s="1">
        <v>40</v>
      </c>
      <c r="I42" s="1">
        <v>38</v>
      </c>
      <c r="J42" s="1">
        <v>42</v>
      </c>
      <c r="K42" s="1">
        <v>50</v>
      </c>
      <c r="L42" s="1">
        <v>55</v>
      </c>
      <c r="M42" s="1">
        <v>85</v>
      </c>
      <c r="N42" s="1">
        <v>92</v>
      </c>
      <c r="O42" s="1">
        <v>102</v>
      </c>
    </row>
    <row r="43" spans="1:15" x14ac:dyDescent="0.3">
      <c r="A43" s="7" t="s">
        <v>203</v>
      </c>
      <c r="B43" s="7" t="s">
        <v>110</v>
      </c>
      <c r="C43" s="1">
        <v>1390</v>
      </c>
      <c r="D43" s="1">
        <v>1458</v>
      </c>
      <c r="E43" s="1">
        <v>1594</v>
      </c>
      <c r="F43" s="1">
        <v>1729</v>
      </c>
      <c r="G43" s="1">
        <v>1775</v>
      </c>
      <c r="H43" s="1">
        <v>1869</v>
      </c>
      <c r="I43" s="1">
        <v>1966</v>
      </c>
      <c r="J43" s="1">
        <v>2080</v>
      </c>
      <c r="K43" s="1">
        <v>2081</v>
      </c>
      <c r="L43" s="1">
        <v>2184</v>
      </c>
      <c r="M43" s="1">
        <v>2611</v>
      </c>
      <c r="N43" s="1">
        <v>2907</v>
      </c>
      <c r="O43" s="1">
        <v>3112</v>
      </c>
    </row>
    <row r="44" spans="1:15" x14ac:dyDescent="0.3">
      <c r="A44" s="7" t="s">
        <v>203</v>
      </c>
      <c r="B44" s="7" t="s">
        <v>111</v>
      </c>
      <c r="C44" s="1">
        <v>8727</v>
      </c>
      <c r="D44" s="1">
        <v>8473</v>
      </c>
      <c r="E44" s="1">
        <v>8298</v>
      </c>
      <c r="F44" s="1">
        <v>8402</v>
      </c>
      <c r="G44" s="1">
        <v>8243</v>
      </c>
      <c r="H44" s="1">
        <v>8007</v>
      </c>
      <c r="I44" s="1">
        <v>7712</v>
      </c>
      <c r="J44" s="1">
        <v>7514</v>
      </c>
      <c r="K44" s="1">
        <v>6631</v>
      </c>
      <c r="L44" s="1">
        <v>6665</v>
      </c>
      <c r="M44" s="1">
        <v>5082</v>
      </c>
      <c r="N44" s="1">
        <v>4001</v>
      </c>
      <c r="O44" s="1">
        <v>3582</v>
      </c>
    </row>
    <row r="45" spans="1:15" x14ac:dyDescent="0.3">
      <c r="A45" s="7" t="s">
        <v>204</v>
      </c>
      <c r="B45" s="7" t="s">
        <v>115</v>
      </c>
      <c r="C45" s="1">
        <v>115</v>
      </c>
      <c r="D45" s="1">
        <v>117</v>
      </c>
      <c r="E45" s="1">
        <v>127</v>
      </c>
      <c r="F45" s="1">
        <v>134</v>
      </c>
      <c r="G45" s="1">
        <v>143</v>
      </c>
      <c r="H45" s="1">
        <v>152</v>
      </c>
      <c r="I45" s="1">
        <v>172</v>
      </c>
      <c r="J45" s="1">
        <v>214</v>
      </c>
      <c r="K45" s="1">
        <v>235</v>
      </c>
      <c r="L45" s="1">
        <v>308</v>
      </c>
      <c r="M45" s="1">
        <v>404</v>
      </c>
      <c r="N45" s="1">
        <v>484</v>
      </c>
      <c r="O45" s="1">
        <v>561</v>
      </c>
    </row>
    <row r="46" spans="1:15" x14ac:dyDescent="0.3">
      <c r="A46" s="7" t="s">
        <v>204</v>
      </c>
      <c r="B46" s="7" t="s">
        <v>116</v>
      </c>
      <c r="C46" s="1">
        <v>13201</v>
      </c>
      <c r="D46" s="1">
        <v>14091</v>
      </c>
      <c r="E46" s="1">
        <v>14685</v>
      </c>
      <c r="F46" s="1">
        <v>15225</v>
      </c>
      <c r="G46" s="1">
        <v>15997</v>
      </c>
      <c r="H46" s="1">
        <v>17023</v>
      </c>
      <c r="I46" s="1">
        <v>18326</v>
      </c>
      <c r="J46" s="1">
        <v>19711</v>
      </c>
      <c r="K46" s="1">
        <v>20496</v>
      </c>
      <c r="L46" s="1">
        <v>22399</v>
      </c>
      <c r="M46" s="1">
        <v>26240</v>
      </c>
      <c r="N46" s="1">
        <v>29345</v>
      </c>
      <c r="O46" s="1">
        <v>30905</v>
      </c>
    </row>
    <row r="47" spans="1:15" x14ac:dyDescent="0.3">
      <c r="A47" s="7" t="s">
        <v>204</v>
      </c>
      <c r="B47" s="7" t="s">
        <v>117</v>
      </c>
      <c r="C47" s="1">
        <v>233</v>
      </c>
      <c r="D47" s="1">
        <v>248</v>
      </c>
      <c r="E47" s="1">
        <v>268</v>
      </c>
      <c r="F47" s="1">
        <v>291</v>
      </c>
      <c r="G47" s="1">
        <v>300</v>
      </c>
      <c r="H47" s="1">
        <v>331</v>
      </c>
      <c r="I47" s="1">
        <v>357</v>
      </c>
      <c r="J47" s="1">
        <v>379</v>
      </c>
      <c r="K47" s="1">
        <v>399</v>
      </c>
      <c r="L47" s="1">
        <v>435</v>
      </c>
      <c r="M47" s="1">
        <v>500</v>
      </c>
      <c r="N47" s="1">
        <v>561</v>
      </c>
      <c r="O47" s="1">
        <v>593</v>
      </c>
    </row>
    <row r="48" spans="1:15" x14ac:dyDescent="0.3">
      <c r="A48" s="7" t="s">
        <v>204</v>
      </c>
      <c r="B48" s="7" t="s">
        <v>111</v>
      </c>
      <c r="C48" s="1">
        <v>12339</v>
      </c>
      <c r="D48" s="1">
        <v>12247</v>
      </c>
      <c r="E48" s="1">
        <v>11768</v>
      </c>
      <c r="F48" s="1">
        <v>11269</v>
      </c>
      <c r="G48" s="1">
        <v>10953</v>
      </c>
      <c r="H48" s="1">
        <v>10513</v>
      </c>
      <c r="I48" s="1">
        <v>10128</v>
      </c>
      <c r="J48" s="1">
        <v>9821</v>
      </c>
      <c r="K48" s="1">
        <v>8832</v>
      </c>
      <c r="L48" s="1">
        <v>8855</v>
      </c>
      <c r="M48" s="1">
        <v>6698</v>
      </c>
      <c r="N48" s="1">
        <v>5371</v>
      </c>
      <c r="O48" s="1">
        <v>4708</v>
      </c>
    </row>
    <row r="49" spans="1:15" x14ac:dyDescent="0.3">
      <c r="A49" s="7" t="s">
        <v>204</v>
      </c>
      <c r="B49" s="7" t="s">
        <v>17</v>
      </c>
      <c r="C49" s="1">
        <v>64</v>
      </c>
      <c r="D49" s="1">
        <v>75</v>
      </c>
      <c r="E49" s="1">
        <v>72</v>
      </c>
      <c r="F49" s="1">
        <v>69</v>
      </c>
      <c r="G49" s="1">
        <v>69</v>
      </c>
      <c r="H49" s="1">
        <v>68</v>
      </c>
      <c r="I49" s="1">
        <v>61</v>
      </c>
      <c r="J49" s="1">
        <v>64</v>
      </c>
      <c r="K49" s="1">
        <v>74</v>
      </c>
      <c r="L49" s="1">
        <v>80</v>
      </c>
      <c r="M49" s="1">
        <v>95</v>
      </c>
      <c r="N49" s="1">
        <v>114</v>
      </c>
      <c r="O49" s="1">
        <v>134</v>
      </c>
    </row>
    <row r="50" spans="1:15" x14ac:dyDescent="0.3">
      <c r="A50" s="7" t="s">
        <v>204</v>
      </c>
      <c r="B50" s="7" t="s">
        <v>110</v>
      </c>
      <c r="C50" s="1">
        <v>2037</v>
      </c>
      <c r="D50" s="1">
        <v>2175</v>
      </c>
      <c r="E50" s="1">
        <v>2240</v>
      </c>
      <c r="F50" s="1">
        <v>2322</v>
      </c>
      <c r="G50" s="1">
        <v>2420</v>
      </c>
      <c r="H50" s="1">
        <v>2512</v>
      </c>
      <c r="I50" s="1">
        <v>2644</v>
      </c>
      <c r="J50" s="1">
        <v>2726</v>
      </c>
      <c r="K50" s="1">
        <v>2738</v>
      </c>
      <c r="L50" s="1">
        <v>2886</v>
      </c>
      <c r="M50" s="1">
        <v>3472</v>
      </c>
      <c r="N50" s="1">
        <v>3843</v>
      </c>
      <c r="O50" s="1">
        <v>3964</v>
      </c>
    </row>
    <row r="51" spans="1:15" x14ac:dyDescent="0.3">
      <c r="A51" s="10" t="s">
        <v>18</v>
      </c>
      <c r="B51" s="10" t="s">
        <v>18</v>
      </c>
      <c r="C51" s="5">
        <v>191024</v>
      </c>
      <c r="D51" s="5">
        <v>196198</v>
      </c>
      <c r="E51" s="5">
        <v>201095</v>
      </c>
      <c r="F51" s="5">
        <v>206738</v>
      </c>
      <c r="G51" s="5">
        <v>212323</v>
      </c>
      <c r="H51" s="5">
        <v>218475</v>
      </c>
      <c r="I51" s="5">
        <v>226199</v>
      </c>
      <c r="J51" s="5">
        <v>235015</v>
      </c>
      <c r="K51" s="5">
        <v>232708</v>
      </c>
      <c r="L51" s="5">
        <v>245254</v>
      </c>
      <c r="M51" s="5">
        <v>262376</v>
      </c>
      <c r="N51" s="5">
        <v>278448</v>
      </c>
      <c r="O51" s="5">
        <v>290991</v>
      </c>
    </row>
    <row r="52" spans="1:15" x14ac:dyDescent="0.3">
      <c r="A52" s="15"/>
      <c r="B52" s="15"/>
    </row>
    <row r="53" spans="1:15" x14ac:dyDescent="0.3">
      <c r="A53" s="15"/>
      <c r="B53" s="15"/>
    </row>
    <row r="54" spans="1:15" x14ac:dyDescent="0.3">
      <c r="A54" s="15"/>
      <c r="B54" s="15"/>
      <c r="C54" s="18" t="s">
        <v>37</v>
      </c>
      <c r="D54" s="19"/>
      <c r="E54" s="19"/>
      <c r="F54" s="19"/>
      <c r="G54" s="19"/>
      <c r="H54" s="19"/>
      <c r="I54" s="19"/>
      <c r="J54" s="19"/>
      <c r="K54" s="19"/>
      <c r="L54" s="19"/>
      <c r="M54" s="19"/>
      <c r="N54" s="19"/>
      <c r="O54" s="19"/>
    </row>
    <row r="55" spans="1:15" x14ac:dyDescent="0.3">
      <c r="A55" s="9" t="s">
        <v>41</v>
      </c>
      <c r="B55" s="9" t="s">
        <v>41</v>
      </c>
      <c r="C55" s="4" t="s">
        <v>0</v>
      </c>
      <c r="D55" s="4" t="s">
        <v>1</v>
      </c>
      <c r="E55" s="4" t="s">
        <v>2</v>
      </c>
      <c r="F55" s="4" t="s">
        <v>3</v>
      </c>
      <c r="G55" s="4" t="s">
        <v>4</v>
      </c>
      <c r="H55" s="4" t="s">
        <v>5</v>
      </c>
      <c r="I55" s="4" t="s">
        <v>6</v>
      </c>
      <c r="J55" s="4" t="s">
        <v>7</v>
      </c>
      <c r="K55" s="4" t="s">
        <v>8</v>
      </c>
      <c r="L55" s="4" t="s">
        <v>9</v>
      </c>
      <c r="M55" s="4" t="s">
        <v>10</v>
      </c>
      <c r="N55" s="4" t="s">
        <v>11</v>
      </c>
      <c r="O55" s="4" t="s">
        <v>12</v>
      </c>
    </row>
    <row r="56" spans="1:15" x14ac:dyDescent="0.3">
      <c r="A56" s="8" t="s">
        <v>198</v>
      </c>
      <c r="B56" s="8" t="s">
        <v>115</v>
      </c>
      <c r="C56" s="2">
        <v>4.4219835754895796E-3</v>
      </c>
      <c r="D56" s="2">
        <v>4.4868199663488503E-3</v>
      </c>
      <c r="E56" s="2">
        <v>4.5928810343966904E-3</v>
      </c>
      <c r="F56" s="2">
        <v>4.7746941211578601E-3</v>
      </c>
      <c r="G56" s="2">
        <v>5.1710806108641004E-3</v>
      </c>
      <c r="H56" s="2">
        <v>5.9084194977843396E-3</v>
      </c>
      <c r="I56" s="2">
        <v>5.6153916965847404E-3</v>
      </c>
      <c r="J56" s="2">
        <v>6.2315072177889404E-3</v>
      </c>
      <c r="K56" s="2">
        <v>6.8934646374216703E-3</v>
      </c>
      <c r="L56" s="2">
        <v>7.1485639796476201E-3</v>
      </c>
      <c r="M56" s="2">
        <v>7.8767654819183602E-3</v>
      </c>
      <c r="N56" s="2">
        <v>8.7345860246623597E-3</v>
      </c>
      <c r="O56" s="2">
        <v>9.3199162558249508E-3</v>
      </c>
    </row>
    <row r="57" spans="1:15" x14ac:dyDescent="0.3">
      <c r="A57" s="8" t="s">
        <v>198</v>
      </c>
      <c r="B57" s="8" t="s">
        <v>116</v>
      </c>
      <c r="C57" s="2">
        <v>0.45135818066961497</v>
      </c>
      <c r="D57" s="2">
        <v>0.46754703512976098</v>
      </c>
      <c r="E57" s="2">
        <v>0.48424941340921601</v>
      </c>
      <c r="F57" s="2">
        <v>0.50328260220829601</v>
      </c>
      <c r="G57" s="2">
        <v>0.52140924028610103</v>
      </c>
      <c r="H57" s="2">
        <v>0.54228808309906096</v>
      </c>
      <c r="I57" s="2">
        <v>0.56789100616772503</v>
      </c>
      <c r="J57" s="2">
        <v>0.59019994620281502</v>
      </c>
      <c r="K57" s="2">
        <v>0.62264995523724298</v>
      </c>
      <c r="L57" s="2">
        <v>0.63988057693116396</v>
      </c>
      <c r="M57" s="2">
        <v>0.69540586683222105</v>
      </c>
      <c r="N57" s="2">
        <v>0.73454932472108003</v>
      </c>
      <c r="O57" s="2">
        <v>0.75677044641048197</v>
      </c>
    </row>
    <row r="58" spans="1:15" x14ac:dyDescent="0.3">
      <c r="A58" s="8" t="s">
        <v>198</v>
      </c>
      <c r="B58" s="8" t="s">
        <v>117</v>
      </c>
      <c r="C58" s="2">
        <v>6.2644767319435697E-3</v>
      </c>
      <c r="D58" s="2">
        <v>6.47529699688982E-3</v>
      </c>
      <c r="E58" s="2">
        <v>6.8393989316559304E-3</v>
      </c>
      <c r="F58" s="2">
        <v>7.5599323584999503E-3</v>
      </c>
      <c r="G58" s="2">
        <v>7.5391455635027997E-3</v>
      </c>
      <c r="H58" s="2">
        <v>8.3861438033068104E-3</v>
      </c>
      <c r="I58" s="2">
        <v>8.0548651385436796E-3</v>
      </c>
      <c r="J58" s="2">
        <v>7.9350847305657696E-3</v>
      </c>
      <c r="K58" s="2">
        <v>8.9973142345568507E-3</v>
      </c>
      <c r="L58" s="2">
        <v>9.5033850552962394E-3</v>
      </c>
      <c r="M58" s="2">
        <v>9.7780537016917603E-3</v>
      </c>
      <c r="N58" s="2">
        <v>1.04227833235467E-2</v>
      </c>
      <c r="O58" s="2">
        <v>1.0501789694063599E-2</v>
      </c>
    </row>
    <row r="59" spans="1:15" x14ac:dyDescent="0.3">
      <c r="A59" s="8" t="s">
        <v>198</v>
      </c>
      <c r="B59" s="8" t="s">
        <v>17</v>
      </c>
      <c r="C59" s="2">
        <v>1.9477784796799299E-3</v>
      </c>
      <c r="D59" s="2">
        <v>2.1924233926477301E-3</v>
      </c>
      <c r="E59" s="2">
        <v>2.6958214767111E-3</v>
      </c>
      <c r="F59" s="2">
        <v>2.4868198547697202E-3</v>
      </c>
      <c r="G59" s="2">
        <v>2.4163928088150001E-3</v>
      </c>
      <c r="H59" s="2">
        <v>2.3824272168485299E-3</v>
      </c>
      <c r="I59" s="2">
        <v>2.3013900395839099E-3</v>
      </c>
      <c r="J59" s="2">
        <v>2.24154935891688E-3</v>
      </c>
      <c r="K59" s="2">
        <v>2.3276633840644601E-3</v>
      </c>
      <c r="L59" s="2">
        <v>2.3968714519995E-3</v>
      </c>
      <c r="M59" s="2">
        <v>2.6773242278441702E-3</v>
      </c>
      <c r="N59" s="2">
        <v>3.0827950675278901E-3</v>
      </c>
      <c r="O59" s="2">
        <v>3.4443168771527001E-3</v>
      </c>
    </row>
    <row r="60" spans="1:15" x14ac:dyDescent="0.3">
      <c r="A60" s="8" t="s">
        <v>198</v>
      </c>
      <c r="B60" s="8" t="s">
        <v>110</v>
      </c>
      <c r="C60" s="2">
        <v>7.1751947778479694E-2</v>
      </c>
      <c r="D60" s="2">
        <v>7.4032529444755996E-2</v>
      </c>
      <c r="E60" s="2">
        <v>7.7629674005291804E-2</v>
      </c>
      <c r="F60" s="2">
        <v>8.0722172485825097E-2</v>
      </c>
      <c r="G60" s="2">
        <v>8.2737289773825606E-2</v>
      </c>
      <c r="H60" s="2">
        <v>8.1907847715252294E-2</v>
      </c>
      <c r="I60" s="2">
        <v>8.1791402006812106E-2</v>
      </c>
      <c r="J60" s="2">
        <v>8.3564960100421401E-2</v>
      </c>
      <c r="K60" s="2">
        <v>8.3706356311548796E-2</v>
      </c>
      <c r="L60" s="2">
        <v>8.2334636895000202E-2</v>
      </c>
      <c r="M60" s="2">
        <v>9.3473537172124796E-2</v>
      </c>
      <c r="N60" s="2">
        <v>9.7952143276570799E-2</v>
      </c>
      <c r="O60" s="2">
        <v>0.100121564125076</v>
      </c>
    </row>
    <row r="61" spans="1:15" x14ac:dyDescent="0.3">
      <c r="A61" s="8" t="s">
        <v>198</v>
      </c>
      <c r="B61" s="8" t="s">
        <v>111</v>
      </c>
      <c r="C61" s="2">
        <v>0.46425563276479298</v>
      </c>
      <c r="D61" s="2">
        <v>0.44526589506959702</v>
      </c>
      <c r="E61" s="2">
        <v>0.42399281114272902</v>
      </c>
      <c r="F61" s="2">
        <v>0.40117377897145101</v>
      </c>
      <c r="G61" s="2">
        <v>0.38072685095689202</v>
      </c>
      <c r="H61" s="2">
        <v>0.35912707866774701</v>
      </c>
      <c r="I61" s="2">
        <v>0.33434594495074998</v>
      </c>
      <c r="J61" s="2">
        <v>0.30982695238949198</v>
      </c>
      <c r="K61" s="2">
        <v>0.27542524619516601</v>
      </c>
      <c r="L61" s="2">
        <v>0.258735965686893</v>
      </c>
      <c r="M61" s="2">
        <v>0.19078845258419999</v>
      </c>
      <c r="N61" s="2">
        <v>0.14525836758661201</v>
      </c>
      <c r="O61" s="2">
        <v>0.119841966637401</v>
      </c>
    </row>
    <row r="62" spans="1:15" x14ac:dyDescent="0.3">
      <c r="A62" s="8" t="s">
        <v>199</v>
      </c>
      <c r="B62" s="8" t="s">
        <v>115</v>
      </c>
      <c r="C62" s="2">
        <v>3.9031249242405899E-3</v>
      </c>
      <c r="D62" s="2">
        <v>3.9824863757045E-3</v>
      </c>
      <c r="E62" s="2">
        <v>4.5944911150649801E-3</v>
      </c>
      <c r="F62" s="2">
        <v>4.5491152079751001E-3</v>
      </c>
      <c r="G62" s="2">
        <v>4.8475140683288702E-3</v>
      </c>
      <c r="H62" s="2">
        <v>5.1600221143804897E-3</v>
      </c>
      <c r="I62" s="2">
        <v>5.7668760121657404E-3</v>
      </c>
      <c r="J62" s="2">
        <v>6.2604100855780803E-3</v>
      </c>
      <c r="K62" s="2">
        <v>6.8901086067966804E-3</v>
      </c>
      <c r="L62" s="2">
        <v>7.5283480600026199E-3</v>
      </c>
      <c r="M62" s="2">
        <v>8.7245970567624408E-3</v>
      </c>
      <c r="N62" s="2">
        <v>9.9477659114349404E-3</v>
      </c>
      <c r="O62" s="2">
        <v>1.0474269728709899E-2</v>
      </c>
    </row>
    <row r="63" spans="1:15" x14ac:dyDescent="0.3">
      <c r="A63" s="8" t="s">
        <v>199</v>
      </c>
      <c r="B63" s="8" t="s">
        <v>116</v>
      </c>
      <c r="C63" s="2">
        <v>0.44898058134742702</v>
      </c>
      <c r="D63" s="2">
        <v>0.46283012716009098</v>
      </c>
      <c r="E63" s="2">
        <v>0.47559739645503502</v>
      </c>
      <c r="F63" s="2">
        <v>0.49378577802929702</v>
      </c>
      <c r="G63" s="2">
        <v>0.51168672413429706</v>
      </c>
      <c r="H63" s="2">
        <v>0.53340704793496696</v>
      </c>
      <c r="I63" s="2">
        <v>0.55140814472488797</v>
      </c>
      <c r="J63" s="2">
        <v>0.57120977160032904</v>
      </c>
      <c r="K63" s="2">
        <v>0.60181400599478396</v>
      </c>
      <c r="L63" s="2">
        <v>0.61416749173376195</v>
      </c>
      <c r="M63" s="2">
        <v>0.67146110721793995</v>
      </c>
      <c r="N63" s="2">
        <v>0.71088265628638903</v>
      </c>
      <c r="O63" s="2">
        <v>0.72574978856287797</v>
      </c>
    </row>
    <row r="64" spans="1:15" x14ac:dyDescent="0.3">
      <c r="A64" s="8" t="s">
        <v>199</v>
      </c>
      <c r="B64" s="8" t="s">
        <v>117</v>
      </c>
      <c r="C64" s="2">
        <v>1.68004072826008E-2</v>
      </c>
      <c r="D64" s="2">
        <v>1.7327309143416101E-2</v>
      </c>
      <c r="E64" s="2">
        <v>1.8332920429720099E-2</v>
      </c>
      <c r="F64" s="2">
        <v>1.9589491326208599E-2</v>
      </c>
      <c r="G64" s="2">
        <v>2.0212026050119101E-2</v>
      </c>
      <c r="H64" s="2">
        <v>2.0721993570448599E-2</v>
      </c>
      <c r="I64" s="2">
        <v>2.14282892917802E-2</v>
      </c>
      <c r="J64" s="2">
        <v>2.19784427469224E-2</v>
      </c>
      <c r="K64" s="2">
        <v>2.2636147767526999E-2</v>
      </c>
      <c r="L64" s="2">
        <v>2.2996020997179199E-2</v>
      </c>
      <c r="M64" s="2">
        <v>2.4597056762438702E-2</v>
      </c>
      <c r="N64" s="2">
        <v>2.49692251389028E-2</v>
      </c>
      <c r="O64" s="2">
        <v>2.5811593260035098E-2</v>
      </c>
    </row>
    <row r="65" spans="1:15" x14ac:dyDescent="0.3">
      <c r="A65" s="8" t="s">
        <v>199</v>
      </c>
      <c r="B65" s="8" t="s">
        <v>17</v>
      </c>
      <c r="C65" s="2">
        <v>2.0606560159034202E-3</v>
      </c>
      <c r="D65" s="2">
        <v>2.1426242489170398E-3</v>
      </c>
      <c r="E65" s="2">
        <v>2.1395914506430001E-3</v>
      </c>
      <c r="F65" s="2">
        <v>2.3289728576714598E-3</v>
      </c>
      <c r="G65" s="2">
        <v>2.19191940480958E-3</v>
      </c>
      <c r="H65" s="2">
        <v>2.2933431619468802E-3</v>
      </c>
      <c r="I65" s="2">
        <v>2.4291977722478999E-3</v>
      </c>
      <c r="J65" s="2">
        <v>2.5271380161966599E-3</v>
      </c>
      <c r="K65" s="2">
        <v>2.62758379072755E-3</v>
      </c>
      <c r="L65" s="2">
        <v>2.65266854719695E-3</v>
      </c>
      <c r="M65" s="2">
        <v>3.1885073580939002E-3</v>
      </c>
      <c r="N65" s="2">
        <v>3.39355225072363E-3</v>
      </c>
      <c r="O65" s="2">
        <v>3.4155227376227999E-3</v>
      </c>
    </row>
    <row r="66" spans="1:15" x14ac:dyDescent="0.3">
      <c r="A66" s="8" t="s">
        <v>199</v>
      </c>
      <c r="B66" s="8" t="s">
        <v>110</v>
      </c>
      <c r="C66" s="2">
        <v>7.8014012460908097E-2</v>
      </c>
      <c r="D66" s="2">
        <v>8.0394988122409097E-2</v>
      </c>
      <c r="E66" s="2">
        <v>8.29936262696786E-2</v>
      </c>
      <c r="F66" s="2">
        <v>8.3930087282066898E-2</v>
      </c>
      <c r="G66" s="2">
        <v>8.6644044934347797E-2</v>
      </c>
      <c r="H66" s="2">
        <v>8.7822757335626694E-2</v>
      </c>
      <c r="I66" s="2">
        <v>8.9327329462416602E-2</v>
      </c>
      <c r="J66" s="2">
        <v>8.9043325100989806E-2</v>
      </c>
      <c r="K66" s="2">
        <v>9.2121141344544397E-2</v>
      </c>
      <c r="L66" s="2">
        <v>9.2189572397302494E-2</v>
      </c>
      <c r="M66" s="2">
        <v>0.102978276103714</v>
      </c>
      <c r="N66" s="2">
        <v>0.109458695145889</v>
      </c>
      <c r="O66" s="2">
        <v>0.11233816927981299</v>
      </c>
    </row>
    <row r="67" spans="1:15" x14ac:dyDescent="0.3">
      <c r="A67" s="8" t="s">
        <v>199</v>
      </c>
      <c r="B67" s="8" t="s">
        <v>111</v>
      </c>
      <c r="C67" s="2">
        <v>0.45024121796892003</v>
      </c>
      <c r="D67" s="2">
        <v>0.43332246494946203</v>
      </c>
      <c r="E67" s="2">
        <v>0.41634197427985897</v>
      </c>
      <c r="F67" s="2">
        <v>0.395816555296781</v>
      </c>
      <c r="G67" s="2">
        <v>0.37441777140809701</v>
      </c>
      <c r="H67" s="2">
        <v>0.35059483588263002</v>
      </c>
      <c r="I67" s="2">
        <v>0.32964016273650099</v>
      </c>
      <c r="J67" s="2">
        <v>0.30898091244998399</v>
      </c>
      <c r="K67" s="2">
        <v>0.273911012495621</v>
      </c>
      <c r="L67" s="2">
        <v>0.26046589826455702</v>
      </c>
      <c r="M67" s="2">
        <v>0.18905045550105101</v>
      </c>
      <c r="N67" s="2">
        <v>0.14134810526666</v>
      </c>
      <c r="O67" s="2">
        <v>0.12221065643094101</v>
      </c>
    </row>
    <row r="68" spans="1:15" x14ac:dyDescent="0.3">
      <c r="A68" s="8" t="s">
        <v>200</v>
      </c>
      <c r="B68" s="8" t="s">
        <v>115</v>
      </c>
      <c r="C68" s="2">
        <v>3.3499778775045799E-3</v>
      </c>
      <c r="D68" s="2">
        <v>3.79372031336747E-3</v>
      </c>
      <c r="E68" s="2">
        <v>3.8141574316004402E-3</v>
      </c>
      <c r="F68" s="2">
        <v>4.0657439446366798E-3</v>
      </c>
      <c r="G68" s="2">
        <v>4.3525261720527997E-3</v>
      </c>
      <c r="H68" s="2">
        <v>4.7671125318975898E-3</v>
      </c>
      <c r="I68" s="2">
        <v>4.7582999891856801E-3</v>
      </c>
      <c r="J68" s="2">
        <v>5.1688224856635901E-3</v>
      </c>
      <c r="K68" s="2">
        <v>5.3755063882829496E-3</v>
      </c>
      <c r="L68" s="2">
        <v>6.1464191509480902E-3</v>
      </c>
      <c r="M68" s="2">
        <v>7.2268237171214701E-3</v>
      </c>
      <c r="N68" s="2">
        <v>7.7201447527141098E-3</v>
      </c>
      <c r="O68" s="2">
        <v>8.2074202990269803E-3</v>
      </c>
    </row>
    <row r="69" spans="1:15" x14ac:dyDescent="0.3">
      <c r="A69" s="8" t="s">
        <v>200</v>
      </c>
      <c r="B69" s="8" t="s">
        <v>116</v>
      </c>
      <c r="C69" s="2">
        <v>0.469249731369698</v>
      </c>
      <c r="D69" s="2">
        <v>0.48723089260378799</v>
      </c>
      <c r="E69" s="2">
        <v>0.50548097426194505</v>
      </c>
      <c r="F69" s="2">
        <v>0.52090542099192605</v>
      </c>
      <c r="G69" s="2">
        <v>0.53729517523896198</v>
      </c>
      <c r="H69" s="2">
        <v>0.56111718684276901</v>
      </c>
      <c r="I69" s="2">
        <v>0.58524386287444596</v>
      </c>
      <c r="J69" s="2">
        <v>0.60660374932496697</v>
      </c>
      <c r="K69" s="2">
        <v>0.63950347979640598</v>
      </c>
      <c r="L69" s="2">
        <v>0.65234161150649494</v>
      </c>
      <c r="M69" s="2">
        <v>0.71261643867758495</v>
      </c>
      <c r="N69" s="2">
        <v>0.75466608180721595</v>
      </c>
      <c r="O69" s="2">
        <v>0.78077288189225502</v>
      </c>
    </row>
    <row r="70" spans="1:15" x14ac:dyDescent="0.3">
      <c r="A70" s="8" t="s">
        <v>200</v>
      </c>
      <c r="B70" s="8" t="s">
        <v>117</v>
      </c>
      <c r="C70" s="2">
        <v>6.4155236710700999E-3</v>
      </c>
      <c r="D70" s="2">
        <v>6.8472025168095701E-3</v>
      </c>
      <c r="E70" s="2">
        <v>7.5682493918371001E-3</v>
      </c>
      <c r="F70" s="2">
        <v>7.2664359861591699E-3</v>
      </c>
      <c r="G70" s="2">
        <v>7.3395539371870697E-3</v>
      </c>
      <c r="H70" s="2">
        <v>7.9077984352654198E-3</v>
      </c>
      <c r="I70" s="2">
        <v>7.9755596409646409E-3</v>
      </c>
      <c r="J70" s="2">
        <v>7.7918070306272E-3</v>
      </c>
      <c r="K70" s="2">
        <v>7.9464007478965391E-3</v>
      </c>
      <c r="L70" s="2">
        <v>7.9629721793659496E-3</v>
      </c>
      <c r="M70" s="2">
        <v>8.5642553790562896E-3</v>
      </c>
      <c r="N70" s="2">
        <v>8.9044851409145701E-3</v>
      </c>
      <c r="O70" s="2">
        <v>9.2358199509532495E-3</v>
      </c>
    </row>
    <row r="71" spans="1:15" x14ac:dyDescent="0.3">
      <c r="A71" s="8" t="s">
        <v>200</v>
      </c>
      <c r="B71" s="8" t="s">
        <v>17</v>
      </c>
      <c r="C71" s="2">
        <v>1.6433853738701701E-3</v>
      </c>
      <c r="D71" s="2">
        <v>1.6346924927518401E-3</v>
      </c>
      <c r="E71" s="2">
        <v>1.59173499114034E-3</v>
      </c>
      <c r="F71" s="2">
        <v>1.64359861591696E-3</v>
      </c>
      <c r="G71" s="2">
        <v>1.6499772416932201E-3</v>
      </c>
      <c r="H71" s="2">
        <v>1.6825103053756201E-3</v>
      </c>
      <c r="I71" s="2">
        <v>1.78436249594463E-3</v>
      </c>
      <c r="J71" s="2">
        <v>1.8000874328181701E-3</v>
      </c>
      <c r="K71" s="2">
        <v>2.07749039160694E-3</v>
      </c>
      <c r="L71" s="2">
        <v>2.4386602299308201E-3</v>
      </c>
      <c r="M71" s="2">
        <v>2.8860367441751302E-3</v>
      </c>
      <c r="N71" s="2">
        <v>3.3994955587235399E-3</v>
      </c>
      <c r="O71" s="2">
        <v>3.52029111620916E-3</v>
      </c>
    </row>
    <row r="72" spans="1:15" x14ac:dyDescent="0.3">
      <c r="A72" s="8" t="s">
        <v>200</v>
      </c>
      <c r="B72" s="8" t="s">
        <v>110</v>
      </c>
      <c r="C72" s="2">
        <v>7.1645281587763093E-2</v>
      </c>
      <c r="D72" s="2">
        <v>7.2975140336808297E-2</v>
      </c>
      <c r="E72" s="2">
        <v>7.5622428447007201E-2</v>
      </c>
      <c r="F72" s="2">
        <v>7.8056516724336805E-2</v>
      </c>
      <c r="G72" s="2">
        <v>7.9739417387346398E-2</v>
      </c>
      <c r="H72" s="2">
        <v>7.8517147584195604E-2</v>
      </c>
      <c r="I72" s="2">
        <v>7.8241591867632701E-2</v>
      </c>
      <c r="J72" s="2">
        <v>7.69408799855993E-2</v>
      </c>
      <c r="K72" s="2">
        <v>7.6893113119351805E-2</v>
      </c>
      <c r="L72" s="2">
        <v>7.6220574329368407E-2</v>
      </c>
      <c r="M72" s="2">
        <v>8.6135291771275699E-2</v>
      </c>
      <c r="N72" s="2">
        <v>8.9658953832657096E-2</v>
      </c>
      <c r="O72" s="2">
        <v>8.8996123724388906E-2</v>
      </c>
    </row>
    <row r="73" spans="1:15" x14ac:dyDescent="0.3">
      <c r="A73" s="8" t="s">
        <v>200</v>
      </c>
      <c r="B73" s="8" t="s">
        <v>111</v>
      </c>
      <c r="C73" s="2">
        <v>0.44769610012009398</v>
      </c>
      <c r="D73" s="2">
        <v>0.42751835173647501</v>
      </c>
      <c r="E73" s="2">
        <v>0.40592245547646899</v>
      </c>
      <c r="F73" s="2">
        <v>0.38806228373702401</v>
      </c>
      <c r="G73" s="2">
        <v>0.36962335002275798</v>
      </c>
      <c r="H73" s="2">
        <v>0.34600824430049598</v>
      </c>
      <c r="I73" s="2">
        <v>0.32199632313182702</v>
      </c>
      <c r="J73" s="2">
        <v>0.301694653740325</v>
      </c>
      <c r="K73" s="2">
        <v>0.26820400955645601</v>
      </c>
      <c r="L73" s="2">
        <v>0.25488976260389201</v>
      </c>
      <c r="M73" s="2">
        <v>0.182571153710786</v>
      </c>
      <c r="N73" s="2">
        <v>0.13565083890777499</v>
      </c>
      <c r="O73" s="2">
        <v>0.109267463017166</v>
      </c>
    </row>
    <row r="74" spans="1:15" x14ac:dyDescent="0.3">
      <c r="A74" s="8" t="s">
        <v>201</v>
      </c>
      <c r="B74" s="8" t="s">
        <v>115</v>
      </c>
      <c r="C74" s="2">
        <v>3.9921819769617797E-3</v>
      </c>
      <c r="D74" s="2">
        <v>4.1512535963830702E-3</v>
      </c>
      <c r="E74" s="2">
        <v>4.2298483639265803E-3</v>
      </c>
      <c r="F74" s="2">
        <v>4.4517787926468899E-3</v>
      </c>
      <c r="G74" s="2">
        <v>4.5770779934090101E-3</v>
      </c>
      <c r="H74" s="2">
        <v>4.5735900962861099E-3</v>
      </c>
      <c r="I74" s="2">
        <v>5.1317477548603599E-3</v>
      </c>
      <c r="J74" s="2">
        <v>5.3658842726245796E-3</v>
      </c>
      <c r="K74" s="2">
        <v>6.4469234901873996E-3</v>
      </c>
      <c r="L74" s="2">
        <v>6.6160903316866597E-3</v>
      </c>
      <c r="M74" s="2">
        <v>8.5123631941629498E-3</v>
      </c>
      <c r="N74" s="2">
        <v>9.4697445429655098E-3</v>
      </c>
      <c r="O74" s="2">
        <v>1.05489097714839E-2</v>
      </c>
    </row>
    <row r="75" spans="1:15" x14ac:dyDescent="0.3">
      <c r="A75" s="8" t="s">
        <v>201</v>
      </c>
      <c r="B75" s="8" t="s">
        <v>116</v>
      </c>
      <c r="C75" s="2">
        <v>0.47207551877573101</v>
      </c>
      <c r="D75" s="2">
        <v>0.49066995478832698</v>
      </c>
      <c r="E75" s="2">
        <v>0.50602553870710298</v>
      </c>
      <c r="F75" s="2">
        <v>0.52388993360709202</v>
      </c>
      <c r="G75" s="2">
        <v>0.54445258147198805</v>
      </c>
      <c r="H75" s="2">
        <v>0.57077028885832204</v>
      </c>
      <c r="I75" s="2">
        <v>0.59524984374486001</v>
      </c>
      <c r="J75" s="2">
        <v>0.61550771934228699</v>
      </c>
      <c r="K75" s="2">
        <v>0.64206933603008598</v>
      </c>
      <c r="L75" s="2">
        <v>0.66202070101152699</v>
      </c>
      <c r="M75" s="2">
        <v>0.72592892852317303</v>
      </c>
      <c r="N75" s="2">
        <v>0.76491421968802598</v>
      </c>
      <c r="O75" s="2">
        <v>0.76821192052980103</v>
      </c>
    </row>
    <row r="76" spans="1:15" x14ac:dyDescent="0.3">
      <c r="A76" s="8" t="s">
        <v>201</v>
      </c>
      <c r="B76" s="8" t="s">
        <v>117</v>
      </c>
      <c r="C76" s="2">
        <v>1.26419095937123E-2</v>
      </c>
      <c r="D76" s="2">
        <v>1.3481298808055899E-2</v>
      </c>
      <c r="E76" s="2">
        <v>1.46847565841979E-2</v>
      </c>
      <c r="F76" s="2">
        <v>1.49671873201059E-2</v>
      </c>
      <c r="G76" s="2">
        <v>1.5745148297327E-2</v>
      </c>
      <c r="H76" s="2">
        <v>1.5268225584594199E-2</v>
      </c>
      <c r="I76" s="2">
        <v>1.5987368005526501E-2</v>
      </c>
      <c r="J76" s="2">
        <v>1.64428266599724E-2</v>
      </c>
      <c r="K76" s="2">
        <v>1.77290395980154E-2</v>
      </c>
      <c r="L76" s="2">
        <v>1.74076687838156E-2</v>
      </c>
      <c r="M76" s="2">
        <v>1.74030536413998E-2</v>
      </c>
      <c r="N76" s="2">
        <v>1.7909622968526301E-2</v>
      </c>
      <c r="O76" s="2">
        <v>1.9736669895034399E-2</v>
      </c>
    </row>
    <row r="77" spans="1:15" x14ac:dyDescent="0.3">
      <c r="A77" s="8" t="s">
        <v>201</v>
      </c>
      <c r="B77" s="8" t="s">
        <v>17</v>
      </c>
      <c r="C77" s="2">
        <v>1.62182392814072E-3</v>
      </c>
      <c r="D77" s="2">
        <v>1.39745170571311E-3</v>
      </c>
      <c r="E77" s="2">
        <v>1.47645650438947E-3</v>
      </c>
      <c r="F77" s="2">
        <v>1.34320911847104E-3</v>
      </c>
      <c r="G77" s="2">
        <v>1.5745148297327E-3</v>
      </c>
      <c r="H77" s="2">
        <v>1.6162310866575001E-3</v>
      </c>
      <c r="I77" s="2">
        <v>1.90795749860193E-3</v>
      </c>
      <c r="J77" s="2">
        <v>1.91414585163801E-3</v>
      </c>
      <c r="K77" s="2">
        <v>2.0541667983440298E-3</v>
      </c>
      <c r="L77" s="2">
        <v>2.17595859797695E-3</v>
      </c>
      <c r="M77" s="2">
        <v>2.97257127415214E-3</v>
      </c>
      <c r="N77" s="2">
        <v>3.0895983522142099E-3</v>
      </c>
      <c r="O77" s="2">
        <v>3.2981703007617198E-3</v>
      </c>
    </row>
    <row r="78" spans="1:15" x14ac:dyDescent="0.3">
      <c r="A78" s="8" t="s">
        <v>201</v>
      </c>
      <c r="B78" s="8" t="s">
        <v>110</v>
      </c>
      <c r="C78" s="2">
        <v>6.8199775439763799E-2</v>
      </c>
      <c r="D78" s="2">
        <v>7.2461981093300404E-2</v>
      </c>
      <c r="E78" s="2">
        <v>7.5658419792498002E-2</v>
      </c>
      <c r="F78" s="2">
        <v>7.8021261081475196E-2</v>
      </c>
      <c r="G78" s="2">
        <v>8.0410106188209401E-2</v>
      </c>
      <c r="H78" s="2">
        <v>8.2840440165061896E-2</v>
      </c>
      <c r="I78" s="2">
        <v>8.2042172439882904E-2</v>
      </c>
      <c r="J78" s="2">
        <v>8.1272750094138299E-2</v>
      </c>
      <c r="K78" s="2">
        <v>8.2672312991814906E-2</v>
      </c>
      <c r="L78" s="2">
        <v>8.1451423194542502E-2</v>
      </c>
      <c r="M78" s="2">
        <v>8.74476422105121E-2</v>
      </c>
      <c r="N78" s="2">
        <v>9.1281304162166205E-2</v>
      </c>
      <c r="O78" s="2">
        <v>9.4233437164620598E-2</v>
      </c>
    </row>
    <row r="79" spans="1:15" x14ac:dyDescent="0.3">
      <c r="A79" s="8" t="s">
        <v>201</v>
      </c>
      <c r="B79" s="8" t="s">
        <v>111</v>
      </c>
      <c r="C79" s="2">
        <v>0.44146879028569103</v>
      </c>
      <c r="D79" s="2">
        <v>0.41783806000821999</v>
      </c>
      <c r="E79" s="2">
        <v>0.39792498004788501</v>
      </c>
      <c r="F79" s="2">
        <v>0.377326630080209</v>
      </c>
      <c r="G79" s="2">
        <v>0.353240571219334</v>
      </c>
      <c r="H79" s="2">
        <v>0.324931224209078</v>
      </c>
      <c r="I79" s="2">
        <v>0.299680910556268</v>
      </c>
      <c r="J79" s="2">
        <v>0.27949667377934001</v>
      </c>
      <c r="K79" s="2">
        <v>0.24902822109155301</v>
      </c>
      <c r="L79" s="2">
        <v>0.23032815808045201</v>
      </c>
      <c r="M79" s="2">
        <v>0.15773544115659999</v>
      </c>
      <c r="N79" s="2">
        <v>0.113335510286102</v>
      </c>
      <c r="O79" s="2">
        <v>0.103970892338298</v>
      </c>
    </row>
    <row r="80" spans="1:15" x14ac:dyDescent="0.3">
      <c r="A80" s="8" t="s">
        <v>202</v>
      </c>
      <c r="B80" s="8" t="s">
        <v>115</v>
      </c>
      <c r="C80" s="2">
        <v>3.7306988151576898E-3</v>
      </c>
      <c r="D80" s="2">
        <v>3.6597763470010199E-3</v>
      </c>
      <c r="E80" s="2">
        <v>3.9362265149510498E-3</v>
      </c>
      <c r="F80" s="2">
        <v>4.1703319975238701E-3</v>
      </c>
      <c r="G80" s="2">
        <v>4.3833179811326702E-3</v>
      </c>
      <c r="H80" s="2">
        <v>4.58246895996532E-3</v>
      </c>
      <c r="I80" s="2">
        <v>4.8614046741953E-3</v>
      </c>
      <c r="J80" s="2">
        <v>5.4871285972797898E-3</v>
      </c>
      <c r="K80" s="2">
        <v>5.8951196621304597E-3</v>
      </c>
      <c r="L80" s="2">
        <v>5.9629285854920803E-3</v>
      </c>
      <c r="M80" s="2">
        <v>6.5540844102645402E-3</v>
      </c>
      <c r="N80" s="2">
        <v>8.0739614742455605E-3</v>
      </c>
      <c r="O80" s="2">
        <v>8.94458549765903E-3</v>
      </c>
    </row>
    <row r="81" spans="1:15" x14ac:dyDescent="0.3">
      <c r="A81" s="8" t="s">
        <v>202</v>
      </c>
      <c r="B81" s="8" t="s">
        <v>116</v>
      </c>
      <c r="C81" s="2">
        <v>0.45158727417181899</v>
      </c>
      <c r="D81" s="2">
        <v>0.46668925787868498</v>
      </c>
      <c r="E81" s="2">
        <v>0.48577666049219398</v>
      </c>
      <c r="F81" s="2">
        <v>0.50272049001400998</v>
      </c>
      <c r="G81" s="2">
        <v>0.52031254962995899</v>
      </c>
      <c r="H81" s="2">
        <v>0.54070037464779996</v>
      </c>
      <c r="I81" s="2">
        <v>0.560661875717133</v>
      </c>
      <c r="J81" s="2">
        <v>0.579913606911447</v>
      </c>
      <c r="K81" s="2">
        <v>0.61142069450962</v>
      </c>
      <c r="L81" s="2">
        <v>0.62534807189266695</v>
      </c>
      <c r="M81" s="2">
        <v>0.68350114960754804</v>
      </c>
      <c r="N81" s="2">
        <v>0.72242019487153897</v>
      </c>
      <c r="O81" s="2">
        <v>0.74354196268430695</v>
      </c>
    </row>
    <row r="82" spans="1:15" x14ac:dyDescent="0.3">
      <c r="A82" s="8" t="s">
        <v>202</v>
      </c>
      <c r="B82" s="8" t="s">
        <v>117</v>
      </c>
      <c r="C82" s="2">
        <v>8.6358768869390992E-3</v>
      </c>
      <c r="D82" s="2">
        <v>8.7427990511690992E-3</v>
      </c>
      <c r="E82" s="2">
        <v>8.9970891770309609E-3</v>
      </c>
      <c r="F82" s="2">
        <v>9.4809891506206605E-3</v>
      </c>
      <c r="G82" s="2">
        <v>9.5289521328971206E-3</v>
      </c>
      <c r="H82" s="2">
        <v>9.5055268291172595E-3</v>
      </c>
      <c r="I82" s="2">
        <v>1.0507880910683E-2</v>
      </c>
      <c r="J82" s="2">
        <v>1.09742571945596E-2</v>
      </c>
      <c r="K82" s="2">
        <v>1.14089629282027E-2</v>
      </c>
      <c r="L82" s="2">
        <v>1.18414761060951E-2</v>
      </c>
      <c r="M82" s="2">
        <v>1.28967467427786E-2</v>
      </c>
      <c r="N82" s="2">
        <v>1.3157566846918701E-2</v>
      </c>
      <c r="O82" s="2">
        <v>1.32538259066875E-2</v>
      </c>
    </row>
    <row r="83" spans="1:15" x14ac:dyDescent="0.3">
      <c r="A83" s="8" t="s">
        <v>202</v>
      </c>
      <c r="B83" s="8" t="s">
        <v>17</v>
      </c>
      <c r="C83" s="2">
        <v>2.0035234377698699E-3</v>
      </c>
      <c r="D83" s="2">
        <v>1.82988817350051E-3</v>
      </c>
      <c r="E83" s="2">
        <v>2.0838846255623201E-3</v>
      </c>
      <c r="F83" s="2">
        <v>2.0851659987619299E-3</v>
      </c>
      <c r="G83" s="2">
        <v>2.4140012070006001E-3</v>
      </c>
      <c r="H83" s="2">
        <v>2.16738396755117E-3</v>
      </c>
      <c r="I83" s="2">
        <v>2.2948245667008902E-3</v>
      </c>
      <c r="J83" s="2">
        <v>2.3641351935088399E-3</v>
      </c>
      <c r="K83" s="2">
        <v>2.4636320976067598E-3</v>
      </c>
      <c r="L83" s="2">
        <v>2.5314319466711701E-3</v>
      </c>
      <c r="M83" s="2">
        <v>2.8541980496313299E-3</v>
      </c>
      <c r="N83" s="2">
        <v>3.4139898826285198E-3</v>
      </c>
      <c r="O83" s="2">
        <v>3.3309263702219799E-3</v>
      </c>
    </row>
    <row r="84" spans="1:15" x14ac:dyDescent="0.3">
      <c r="A84" s="8" t="s">
        <v>202</v>
      </c>
      <c r="B84" s="8" t="s">
        <v>110</v>
      </c>
      <c r="C84" s="2">
        <v>7.2403191820097398E-2</v>
      </c>
      <c r="D84" s="2">
        <v>7.4754320569298496E-2</v>
      </c>
      <c r="E84" s="2">
        <v>7.6508335538502295E-2</v>
      </c>
      <c r="F84" s="2">
        <v>8.1712442576483205E-2</v>
      </c>
      <c r="G84" s="2">
        <v>8.3886541943270998E-2</v>
      </c>
      <c r="H84" s="2">
        <v>8.5549741462055295E-2</v>
      </c>
      <c r="I84" s="2">
        <v>8.61163113714596E-2</v>
      </c>
      <c r="J84" s="2">
        <v>8.6188780573229803E-2</v>
      </c>
      <c r="K84" s="2">
        <v>8.6755044580009405E-2</v>
      </c>
      <c r="L84" s="2">
        <v>8.5928051078671297E-2</v>
      </c>
      <c r="M84" s="2">
        <v>9.7359866804091005E-2</v>
      </c>
      <c r="N84" s="2">
        <v>0.103765356724563</v>
      </c>
      <c r="O84" s="2">
        <v>0.10514546598029401</v>
      </c>
    </row>
    <row r="85" spans="1:15" x14ac:dyDescent="0.3">
      <c r="A85" s="8" t="s">
        <v>202</v>
      </c>
      <c r="B85" s="8" t="s">
        <v>111</v>
      </c>
      <c r="C85" s="2">
        <v>0.46163943486821701</v>
      </c>
      <c r="D85" s="2">
        <v>0.44432395798034602</v>
      </c>
      <c r="E85" s="2">
        <v>0.42269780365176002</v>
      </c>
      <c r="F85" s="2">
        <v>0.39983058026260099</v>
      </c>
      <c r="G85" s="2">
        <v>0.37947463710573998</v>
      </c>
      <c r="H85" s="2">
        <v>0.35749450413351103</v>
      </c>
      <c r="I85" s="2">
        <v>0.33555770275982799</v>
      </c>
      <c r="J85" s="2">
        <v>0.31507209152997501</v>
      </c>
      <c r="K85" s="2">
        <v>0.28205654622243098</v>
      </c>
      <c r="L85" s="2">
        <v>0.26838804039040298</v>
      </c>
      <c r="M85" s="2">
        <v>0.19683395438568699</v>
      </c>
      <c r="N85" s="2">
        <v>0.14916893020010499</v>
      </c>
      <c r="O85" s="2">
        <v>0.12578323356082999</v>
      </c>
    </row>
    <row r="86" spans="1:15" x14ac:dyDescent="0.3">
      <c r="A86" s="8" t="s">
        <v>203</v>
      </c>
      <c r="B86" s="8" t="s">
        <v>115</v>
      </c>
      <c r="C86" s="2">
        <v>2.53415601586602E-3</v>
      </c>
      <c r="D86" s="2">
        <v>2.76692708333333E-3</v>
      </c>
      <c r="E86" s="2">
        <v>2.6964153537062498E-3</v>
      </c>
      <c r="F86" s="2">
        <v>3.4086921650208E-3</v>
      </c>
      <c r="G86" s="2">
        <v>3.97897529105467E-3</v>
      </c>
      <c r="H86" s="2">
        <v>4.75873227372228E-3</v>
      </c>
      <c r="I86" s="2">
        <v>5.03557239212788E-3</v>
      </c>
      <c r="J86" s="2">
        <v>5.1454932576295203E-3</v>
      </c>
      <c r="K86" s="2">
        <v>6.7822841276343896E-3</v>
      </c>
      <c r="L86" s="2">
        <v>7.74793388429752E-3</v>
      </c>
      <c r="M86" s="2">
        <v>9.5326951160149293E-3</v>
      </c>
      <c r="N86" s="2">
        <v>1.06065884721093E-2</v>
      </c>
      <c r="O86" s="2">
        <v>1.27332601536773E-2</v>
      </c>
    </row>
    <row r="87" spans="1:15" x14ac:dyDescent="0.3">
      <c r="A87" s="8" t="s">
        <v>203</v>
      </c>
      <c r="B87" s="8" t="s">
        <v>116</v>
      </c>
      <c r="C87" s="2">
        <v>0.43251432349052399</v>
      </c>
      <c r="D87" s="2">
        <v>0.44927300347222199</v>
      </c>
      <c r="E87" s="2">
        <v>0.46489372951253</v>
      </c>
      <c r="F87" s="2">
        <v>0.47882099353350999</v>
      </c>
      <c r="G87" s="2">
        <v>0.49344205924252099</v>
      </c>
      <c r="H87" s="2">
        <v>0.51380032359379502</v>
      </c>
      <c r="I87" s="2">
        <v>0.53654254827681802</v>
      </c>
      <c r="J87" s="2">
        <v>0.55731014904187404</v>
      </c>
      <c r="K87" s="2">
        <v>0.58327643497655801</v>
      </c>
      <c r="L87" s="2">
        <v>0.59771005509641895</v>
      </c>
      <c r="M87" s="2">
        <v>0.66278598085347995</v>
      </c>
      <c r="N87" s="2">
        <v>0.70533813339526996</v>
      </c>
      <c r="O87" s="2">
        <v>0.72521039151115996</v>
      </c>
    </row>
    <row r="88" spans="1:15" x14ac:dyDescent="0.3">
      <c r="A88" s="8" t="s">
        <v>203</v>
      </c>
      <c r="B88" s="8" t="s">
        <v>117</v>
      </c>
      <c r="C88" s="2">
        <v>6.1150286469810501E-3</v>
      </c>
      <c r="D88" s="2">
        <v>7.32421875E-3</v>
      </c>
      <c r="E88" s="2">
        <v>7.6134080575235297E-3</v>
      </c>
      <c r="F88" s="2">
        <v>8.1708356308586895E-3</v>
      </c>
      <c r="G88" s="2">
        <v>8.64567470648917E-3</v>
      </c>
      <c r="H88" s="2">
        <v>9.5650518701817806E-3</v>
      </c>
      <c r="I88" s="2">
        <v>9.5629677538575306E-3</v>
      </c>
      <c r="J88" s="2">
        <v>1.0113555713271801E-2</v>
      </c>
      <c r="K88" s="2">
        <v>1.11065592425691E-2</v>
      </c>
      <c r="L88" s="2">
        <v>1.1277548209366399E-2</v>
      </c>
      <c r="M88" s="2">
        <v>1.2169398020444601E-2</v>
      </c>
      <c r="N88" s="2">
        <v>1.30840397940619E-2</v>
      </c>
      <c r="O88" s="2">
        <v>1.3391877058177799E-2</v>
      </c>
    </row>
    <row r="89" spans="1:15" x14ac:dyDescent="0.3">
      <c r="A89" s="8" t="s">
        <v>203</v>
      </c>
      <c r="B89" s="8" t="s">
        <v>17</v>
      </c>
      <c r="C89" s="2">
        <v>1.48743940061701E-3</v>
      </c>
      <c r="D89" s="2">
        <v>1.8446180555555601E-3</v>
      </c>
      <c r="E89" s="2">
        <v>1.7976102358041701E-3</v>
      </c>
      <c r="F89" s="2">
        <v>1.75447390846659E-3</v>
      </c>
      <c r="G89" s="2">
        <v>1.8175566144323801E-3</v>
      </c>
      <c r="H89" s="2">
        <v>1.9034929094889101E-3</v>
      </c>
      <c r="I89" s="2">
        <v>1.7555206504666001E-3</v>
      </c>
      <c r="J89" s="2">
        <v>1.8630234208658601E-3</v>
      </c>
      <c r="K89" s="2">
        <v>2.2759342710182498E-3</v>
      </c>
      <c r="L89" s="2">
        <v>2.3674242424242399E-3</v>
      </c>
      <c r="M89" s="2">
        <v>3.4479961057926299E-3</v>
      </c>
      <c r="N89" s="2">
        <v>3.56133627530678E-3</v>
      </c>
      <c r="O89" s="2">
        <v>3.73216245883644E-3</v>
      </c>
    </row>
    <row r="90" spans="1:15" x14ac:dyDescent="0.3">
      <c r="A90" s="8" t="s">
        <v>203</v>
      </c>
      <c r="B90" s="8" t="s">
        <v>110</v>
      </c>
      <c r="C90" s="2">
        <v>7.6575583957690596E-2</v>
      </c>
      <c r="D90" s="2">
        <v>7.91015625E-2</v>
      </c>
      <c r="E90" s="2">
        <v>8.4276197525642402E-2</v>
      </c>
      <c r="F90" s="2">
        <v>8.6671011078249496E-2</v>
      </c>
      <c r="G90" s="2">
        <v>8.7193594341012898E-2</v>
      </c>
      <c r="H90" s="2">
        <v>8.8940706195869398E-2</v>
      </c>
      <c r="I90" s="2">
        <v>9.0825094705719298E-2</v>
      </c>
      <c r="J90" s="2">
        <v>9.2264017033357001E-2</v>
      </c>
      <c r="K90" s="2">
        <v>9.4724384359779701E-2</v>
      </c>
      <c r="L90" s="2">
        <v>9.4008264462809896E-2</v>
      </c>
      <c r="M90" s="2">
        <v>0.105914327437936</v>
      </c>
      <c r="N90" s="2">
        <v>0.112530484264313</v>
      </c>
      <c r="O90" s="2">
        <v>0.113867544822539</v>
      </c>
    </row>
    <row r="91" spans="1:15" x14ac:dyDescent="0.3">
      <c r="A91" s="8" t="s">
        <v>203</v>
      </c>
      <c r="B91" s="8" t="s">
        <v>111</v>
      </c>
      <c r="C91" s="2">
        <v>0.48077346848832098</v>
      </c>
      <c r="D91" s="2">
        <v>0.45968967013888901</v>
      </c>
      <c r="E91" s="2">
        <v>0.43872263931479299</v>
      </c>
      <c r="F91" s="2">
        <v>0.42117399368389402</v>
      </c>
      <c r="G91" s="2">
        <v>0.40492213980448999</v>
      </c>
      <c r="H91" s="2">
        <v>0.38103169315694302</v>
      </c>
      <c r="I91" s="2">
        <v>0.35627829622101098</v>
      </c>
      <c r="J91" s="2">
        <v>0.33330376153300201</v>
      </c>
      <c r="K91" s="2">
        <v>0.30183440302244102</v>
      </c>
      <c r="L91" s="2">
        <v>0.286888774104683</v>
      </c>
      <c r="M91" s="2">
        <v>0.20614960246633099</v>
      </c>
      <c r="N91" s="2">
        <v>0.15487941779893899</v>
      </c>
      <c r="O91" s="2">
        <v>0.13106476399560901</v>
      </c>
    </row>
    <row r="92" spans="1:15" x14ac:dyDescent="0.3">
      <c r="A92" s="8" t="s">
        <v>204</v>
      </c>
      <c r="B92" s="8" t="s">
        <v>115</v>
      </c>
      <c r="C92" s="2">
        <v>4.1087570116831599E-3</v>
      </c>
      <c r="D92" s="2">
        <v>4.0410320174075198E-3</v>
      </c>
      <c r="E92" s="2">
        <v>4.3552812071330597E-3</v>
      </c>
      <c r="F92" s="2">
        <v>4.5718184919822597E-3</v>
      </c>
      <c r="G92" s="2">
        <v>4.7854895923967597E-3</v>
      </c>
      <c r="H92" s="2">
        <v>4.9674825974705102E-3</v>
      </c>
      <c r="I92" s="2">
        <v>5.4279222418581203E-3</v>
      </c>
      <c r="J92" s="2">
        <v>6.5015950174692402E-3</v>
      </c>
      <c r="K92" s="2">
        <v>7.1703179349484301E-3</v>
      </c>
      <c r="L92" s="2">
        <v>8.8093127019992605E-3</v>
      </c>
      <c r="M92" s="2">
        <v>1.0799540217594701E-2</v>
      </c>
      <c r="N92" s="2">
        <v>1.2185910670225101E-2</v>
      </c>
      <c r="O92" s="2">
        <v>1.37281292059219E-2</v>
      </c>
    </row>
    <row r="93" spans="1:15" x14ac:dyDescent="0.3">
      <c r="A93" s="8" t="s">
        <v>204</v>
      </c>
      <c r="B93" s="8" t="s">
        <v>116</v>
      </c>
      <c r="C93" s="2">
        <v>0.471649576619386</v>
      </c>
      <c r="D93" s="2">
        <v>0.48668531758367001</v>
      </c>
      <c r="E93" s="2">
        <v>0.50360082304526799</v>
      </c>
      <c r="F93" s="2">
        <v>0.51944728761514802</v>
      </c>
      <c r="G93" s="2">
        <v>0.53533900006693003</v>
      </c>
      <c r="H93" s="2">
        <v>0.55632537011013405</v>
      </c>
      <c r="I93" s="2">
        <v>0.57832618025751104</v>
      </c>
      <c r="J93" s="2">
        <v>0.59884551116512197</v>
      </c>
      <c r="K93" s="2">
        <v>0.62537377189235399</v>
      </c>
      <c r="L93" s="2">
        <v>0.64064868575351097</v>
      </c>
      <c r="M93" s="2">
        <v>0.70143548343981399</v>
      </c>
      <c r="N93" s="2">
        <v>0.73883377813585804</v>
      </c>
      <c r="O93" s="2">
        <v>0.75627064725315096</v>
      </c>
    </row>
    <row r="94" spans="1:15" x14ac:dyDescent="0.3">
      <c r="A94" s="8" t="s">
        <v>204</v>
      </c>
      <c r="B94" s="8" t="s">
        <v>117</v>
      </c>
      <c r="C94" s="2">
        <v>8.3246989888884904E-3</v>
      </c>
      <c r="D94" s="2">
        <v>8.5656063274962904E-3</v>
      </c>
      <c r="E94" s="2">
        <v>9.1906721536351207E-3</v>
      </c>
      <c r="F94" s="2">
        <v>9.9283520982599797E-3</v>
      </c>
      <c r="G94" s="2">
        <v>1.00394886553778E-2</v>
      </c>
      <c r="H94" s="2">
        <v>1.0817346972123301E-2</v>
      </c>
      <c r="I94" s="2">
        <v>1.12660944206009E-2</v>
      </c>
      <c r="J94" s="2">
        <v>1.15145070636488E-2</v>
      </c>
      <c r="K94" s="2">
        <v>1.2174284493806101E-2</v>
      </c>
      <c r="L94" s="2">
        <v>1.24417241083431E-2</v>
      </c>
      <c r="M94" s="2">
        <v>1.3365767596033E-2</v>
      </c>
      <c r="N94" s="2">
        <v>1.4124578276851801E-2</v>
      </c>
      <c r="O94" s="2">
        <v>1.45111953994861E-2</v>
      </c>
    </row>
    <row r="95" spans="1:15" x14ac:dyDescent="0.3">
      <c r="A95" s="8" t="s">
        <v>204</v>
      </c>
      <c r="B95" s="8" t="s">
        <v>111</v>
      </c>
      <c r="C95" s="2">
        <v>0.44085176319268299</v>
      </c>
      <c r="D95" s="2">
        <v>0.42299588989051201</v>
      </c>
      <c r="E95" s="2">
        <v>0.40356652949245497</v>
      </c>
      <c r="F95" s="2">
        <v>0.38447628795632899</v>
      </c>
      <c r="G95" s="2">
        <v>0.36654173080784402</v>
      </c>
      <c r="H95" s="2">
        <v>0.34357331938952301</v>
      </c>
      <c r="I95" s="2">
        <v>0.31961625852057601</v>
      </c>
      <c r="J95" s="2">
        <v>0.29837460124563298</v>
      </c>
      <c r="K95" s="2">
        <v>0.26948190638921099</v>
      </c>
      <c r="L95" s="2">
        <v>0.253267740182479</v>
      </c>
      <c r="M95" s="2">
        <v>0.179047822716459</v>
      </c>
      <c r="N95" s="2">
        <v>0.13522835993755999</v>
      </c>
      <c r="O95" s="2">
        <v>0.115208613728129</v>
      </c>
    </row>
    <row r="96" spans="1:15" x14ac:dyDescent="0.3">
      <c r="A96" s="8" t="s">
        <v>204</v>
      </c>
      <c r="B96" s="8" t="s">
        <v>17</v>
      </c>
      <c r="C96" s="2">
        <v>2.2866125978062801E-3</v>
      </c>
      <c r="D96" s="2">
        <v>2.5904051393638001E-3</v>
      </c>
      <c r="E96" s="2">
        <v>2.4691358024691401E-3</v>
      </c>
      <c r="F96" s="2">
        <v>2.3541453428863901E-3</v>
      </c>
      <c r="G96" s="2">
        <v>2.3090823907368999E-3</v>
      </c>
      <c r="H96" s="2">
        <v>2.2222948462368099E-3</v>
      </c>
      <c r="I96" s="2">
        <v>1.92501893461247E-3</v>
      </c>
      <c r="J96" s="2">
        <v>1.9444022482151E-3</v>
      </c>
      <c r="K96" s="2">
        <v>2.2578873497284399E-3</v>
      </c>
      <c r="L96" s="2">
        <v>2.2881331693504598E-3</v>
      </c>
      <c r="M96" s="2">
        <v>2.5394958432462802E-3</v>
      </c>
      <c r="N96" s="2">
        <v>2.8702351578629298E-3</v>
      </c>
      <c r="O96" s="2">
        <v>3.2790896855499799E-3</v>
      </c>
    </row>
    <row r="97" spans="1:16" x14ac:dyDescent="0.3">
      <c r="A97" s="8" t="s">
        <v>204</v>
      </c>
      <c r="B97" s="8" t="s">
        <v>110</v>
      </c>
      <c r="C97" s="2">
        <v>7.2778591589552993E-2</v>
      </c>
      <c r="D97" s="2">
        <v>7.5121749041550098E-2</v>
      </c>
      <c r="E97" s="2">
        <v>7.6817558299039801E-2</v>
      </c>
      <c r="F97" s="2">
        <v>7.92221084953941E-2</v>
      </c>
      <c r="G97" s="2">
        <v>8.0985208486714394E-2</v>
      </c>
      <c r="H97" s="2">
        <v>8.2094186084512605E-2</v>
      </c>
      <c r="I97" s="2">
        <v>8.3438525624842205E-2</v>
      </c>
      <c r="J97" s="2">
        <v>8.2819383259911894E-2</v>
      </c>
      <c r="K97" s="2">
        <v>8.3541831939952405E-2</v>
      </c>
      <c r="L97" s="2">
        <v>8.2544404084317693E-2</v>
      </c>
      <c r="M97" s="2">
        <v>9.2811890186853402E-2</v>
      </c>
      <c r="N97" s="2">
        <v>9.6757137821642594E-2</v>
      </c>
      <c r="O97" s="2">
        <v>9.7002324727762101E-2</v>
      </c>
    </row>
    <row r="98" spans="1:16" x14ac:dyDescent="0.3">
      <c r="A98" s="15"/>
      <c r="B98" s="15"/>
    </row>
    <row r="99" spans="1:16" x14ac:dyDescent="0.3">
      <c r="A99" s="15"/>
      <c r="B99" s="15"/>
    </row>
    <row r="100" spans="1:16" x14ac:dyDescent="0.3">
      <c r="A100" s="15"/>
      <c r="B100" s="13"/>
      <c r="C100" s="18" t="s">
        <v>38</v>
      </c>
      <c r="D100" s="18"/>
      <c r="E100" s="18"/>
      <c r="F100" s="18"/>
      <c r="G100" s="18"/>
      <c r="H100" s="18"/>
      <c r="I100" s="18"/>
      <c r="J100" s="18"/>
      <c r="K100" s="18"/>
      <c r="L100" s="18"/>
      <c r="M100" s="18"/>
      <c r="N100" s="18"/>
      <c r="O100" s="6" t="s">
        <v>39</v>
      </c>
      <c r="P100" s="6" t="s">
        <v>40</v>
      </c>
    </row>
    <row r="101" spans="1:16" x14ac:dyDescent="0.3">
      <c r="A101" s="9" t="s">
        <v>41</v>
      </c>
      <c r="B101" s="9" t="s">
        <v>41</v>
      </c>
      <c r="C101" s="4" t="s">
        <v>19</v>
      </c>
      <c r="D101" s="4" t="s">
        <v>20</v>
      </c>
      <c r="E101" s="4" t="s">
        <v>21</v>
      </c>
      <c r="F101" s="4" t="s">
        <v>22</v>
      </c>
      <c r="G101" s="4" t="s">
        <v>23</v>
      </c>
      <c r="H101" s="4" t="s">
        <v>24</v>
      </c>
      <c r="I101" s="4" t="s">
        <v>25</v>
      </c>
      <c r="J101" s="4" t="s">
        <v>26</v>
      </c>
      <c r="K101" s="4" t="s">
        <v>27</v>
      </c>
      <c r="L101" s="4" t="s">
        <v>28</v>
      </c>
      <c r="M101" s="4" t="s">
        <v>29</v>
      </c>
      <c r="N101" s="4" t="s">
        <v>30</v>
      </c>
      <c r="O101" s="4" t="s">
        <v>31</v>
      </c>
      <c r="P101" s="4" t="s">
        <v>32</v>
      </c>
    </row>
    <row r="102" spans="1:16" x14ac:dyDescent="0.3">
      <c r="A102" s="8" t="s">
        <v>198</v>
      </c>
      <c r="B102" s="8" t="s">
        <v>115</v>
      </c>
      <c r="C102" s="2">
        <v>4.7619047619047603E-2</v>
      </c>
      <c r="D102" s="2">
        <v>4.5454545454545497E-2</v>
      </c>
      <c r="E102" s="2">
        <v>4.3478260869565202E-2</v>
      </c>
      <c r="F102" s="2">
        <v>0.114583333333333</v>
      </c>
      <c r="G102" s="2">
        <v>0.15887850467289699</v>
      </c>
      <c r="H102" s="2">
        <v>-1.6129032258064498E-2</v>
      </c>
      <c r="I102" s="2">
        <v>0.13934426229508201</v>
      </c>
      <c r="J102" s="2">
        <v>0.107913669064748</v>
      </c>
      <c r="K102" s="2">
        <v>0.103896103896104</v>
      </c>
      <c r="L102" s="2">
        <v>0.19411764705882401</v>
      </c>
      <c r="M102" s="2">
        <v>0.17241379310344801</v>
      </c>
      <c r="N102" s="2">
        <v>0.159663865546218</v>
      </c>
      <c r="O102" s="3">
        <v>0.79220779220779203</v>
      </c>
      <c r="P102" s="3">
        <v>2</v>
      </c>
    </row>
    <row r="103" spans="1:16" x14ac:dyDescent="0.3">
      <c r="A103" s="8" t="s">
        <v>198</v>
      </c>
      <c r="B103" s="8" t="s">
        <v>116</v>
      </c>
      <c r="C103" s="2">
        <v>6.95124795894565E-2</v>
      </c>
      <c r="D103" s="2">
        <v>5.7797164667393701E-2</v>
      </c>
      <c r="E103" s="2">
        <v>4.3195876288659799E-2</v>
      </c>
      <c r="F103" s="2">
        <v>6.6212076292123695E-2</v>
      </c>
      <c r="G103" s="2">
        <v>5.4870701640559801E-2</v>
      </c>
      <c r="H103" s="2">
        <v>8.4087514278182895E-2</v>
      </c>
      <c r="I103" s="2">
        <v>6.7028691846328398E-2</v>
      </c>
      <c r="J103" s="2">
        <v>5.6589441701481197E-2</v>
      </c>
      <c r="K103" s="2">
        <v>9.3961179007907999E-2</v>
      </c>
      <c r="L103" s="2">
        <v>0.177761713872642</v>
      </c>
      <c r="M103" s="2">
        <v>0.11678384108916399</v>
      </c>
      <c r="N103" s="2">
        <v>0.11971021733699699</v>
      </c>
      <c r="O103" s="3">
        <v>0.611143062544932</v>
      </c>
      <c r="P103" s="3">
        <v>1.3104123711340201</v>
      </c>
    </row>
    <row r="104" spans="1:16" x14ac:dyDescent="0.3">
      <c r="A104" s="8" t="s">
        <v>198</v>
      </c>
      <c r="B104" s="8" t="s">
        <v>117</v>
      </c>
      <c r="C104" s="2">
        <v>6.7226890756302504E-2</v>
      </c>
      <c r="D104" s="2">
        <v>7.8740157480315001E-2</v>
      </c>
      <c r="E104" s="2">
        <v>0.109489051094891</v>
      </c>
      <c r="F104" s="2">
        <v>2.6315789473684199E-2</v>
      </c>
      <c r="G104" s="2">
        <v>0.128205128205128</v>
      </c>
      <c r="H104" s="2">
        <v>-5.6818181818181802E-3</v>
      </c>
      <c r="I104" s="2">
        <v>1.1428571428571401E-2</v>
      </c>
      <c r="J104" s="2">
        <v>0.13559322033898299</v>
      </c>
      <c r="K104" s="2">
        <v>0.124378109452736</v>
      </c>
      <c r="L104" s="2">
        <v>0.11504424778761101</v>
      </c>
      <c r="M104" s="2">
        <v>0.126984126984127</v>
      </c>
      <c r="N104" s="2">
        <v>9.5070422535211294E-2</v>
      </c>
      <c r="O104" s="3">
        <v>0.54726368159203997</v>
      </c>
      <c r="P104" s="3">
        <v>1.2700729927007299</v>
      </c>
    </row>
    <row r="105" spans="1:16" x14ac:dyDescent="0.3">
      <c r="A105" s="8" t="s">
        <v>198</v>
      </c>
      <c r="B105" s="8" t="s">
        <v>17</v>
      </c>
      <c r="C105" s="2">
        <v>0.162162162162162</v>
      </c>
      <c r="D105" s="2">
        <v>0.25581395348837199</v>
      </c>
      <c r="E105" s="2">
        <v>-7.4074074074074098E-2</v>
      </c>
      <c r="F105" s="2">
        <v>0</v>
      </c>
      <c r="G105" s="2">
        <v>0</v>
      </c>
      <c r="H105" s="2">
        <v>0</v>
      </c>
      <c r="I105" s="2">
        <v>0</v>
      </c>
      <c r="J105" s="2">
        <v>0.04</v>
      </c>
      <c r="K105" s="2">
        <v>9.6153846153846201E-2</v>
      </c>
      <c r="L105" s="2">
        <v>0.21052631578947401</v>
      </c>
      <c r="M105" s="2">
        <v>0.217391304347826</v>
      </c>
      <c r="N105" s="2">
        <v>0.214285714285714</v>
      </c>
      <c r="O105" s="3">
        <v>0.96153846153846201</v>
      </c>
      <c r="P105" s="3">
        <v>0.88888888888888895</v>
      </c>
    </row>
    <row r="106" spans="1:16" x14ac:dyDescent="0.3">
      <c r="A106" s="8" t="s">
        <v>198</v>
      </c>
      <c r="B106" s="8" t="s">
        <v>110</v>
      </c>
      <c r="C106" s="2">
        <v>6.5297138664710194E-2</v>
      </c>
      <c r="D106" s="2">
        <v>7.0936639118457295E-2</v>
      </c>
      <c r="E106" s="2">
        <v>4.3729903536977498E-2</v>
      </c>
      <c r="F106" s="2">
        <v>5.4836722119531701E-2</v>
      </c>
      <c r="G106" s="2">
        <v>4.0887850467289698E-3</v>
      </c>
      <c r="H106" s="2">
        <v>3.3740546829552097E-2</v>
      </c>
      <c r="I106" s="2">
        <v>4.8958919527293199E-2</v>
      </c>
      <c r="J106" s="2">
        <v>3.2188841201716699E-3</v>
      </c>
      <c r="K106" s="2">
        <v>4.7058823529411799E-2</v>
      </c>
      <c r="L106" s="2">
        <v>0.23033707865168501</v>
      </c>
      <c r="M106" s="2">
        <v>0.10792860107928599</v>
      </c>
      <c r="N106" s="2">
        <v>0.11090295991007899</v>
      </c>
      <c r="O106" s="3">
        <v>0.585561497326203</v>
      </c>
      <c r="P106" s="3">
        <v>0.90675241157556297</v>
      </c>
    </row>
    <row r="107" spans="1:16" x14ac:dyDescent="0.3">
      <c r="A107" s="8" t="s">
        <v>198</v>
      </c>
      <c r="B107" s="8" t="s">
        <v>111</v>
      </c>
      <c r="C107" s="2">
        <v>-9.7516725252296196E-3</v>
      </c>
      <c r="D107" s="2">
        <v>-2.7481964960494699E-2</v>
      </c>
      <c r="E107" s="2">
        <v>-5.0276698457553302E-2</v>
      </c>
      <c r="F107" s="2">
        <v>-2.3307711381105899E-2</v>
      </c>
      <c r="G107" s="2">
        <v>-4.3285097740543302E-2</v>
      </c>
      <c r="H107" s="2">
        <v>-3.62213082128168E-2</v>
      </c>
      <c r="I107" s="2">
        <v>-4.8595814977973599E-2</v>
      </c>
      <c r="J107" s="2">
        <v>-0.109680219939227</v>
      </c>
      <c r="K107" s="2">
        <v>0</v>
      </c>
      <c r="L107" s="2">
        <v>-0.20087762067284301</v>
      </c>
      <c r="M107" s="2">
        <v>-0.195037624567826</v>
      </c>
      <c r="N107" s="2">
        <v>-0.1033350176857</v>
      </c>
      <c r="O107" s="3">
        <v>-0.42320819112628</v>
      </c>
      <c r="P107" s="3">
        <v>-0.58212645708230304</v>
      </c>
    </row>
    <row r="108" spans="1:16" x14ac:dyDescent="0.3">
      <c r="A108" s="8" t="s">
        <v>199</v>
      </c>
      <c r="B108" s="8" t="s">
        <v>115</v>
      </c>
      <c r="C108" s="2">
        <v>6.2111801242236003E-2</v>
      </c>
      <c r="D108" s="2">
        <v>0.19298245614035101</v>
      </c>
      <c r="E108" s="2">
        <v>2.4509803921568599E-2</v>
      </c>
      <c r="F108" s="2">
        <v>0.100478468899522</v>
      </c>
      <c r="G108" s="2">
        <v>9.5652173913043495E-2</v>
      </c>
      <c r="H108" s="2">
        <v>0.158730158730159</v>
      </c>
      <c r="I108" s="2">
        <v>0.11986301369863001</v>
      </c>
      <c r="J108" s="2">
        <v>8.2568807339449504E-2</v>
      </c>
      <c r="K108" s="2">
        <v>0.138418079096045</v>
      </c>
      <c r="L108" s="2">
        <v>0.23573200992555801</v>
      </c>
      <c r="M108" s="2">
        <v>0.20080321285140601</v>
      </c>
      <c r="N108" s="2">
        <v>7.69230769230769E-2</v>
      </c>
      <c r="O108" s="3">
        <v>0.81920903954802304</v>
      </c>
      <c r="P108" s="3">
        <v>2.15686274509804</v>
      </c>
    </row>
    <row r="109" spans="1:16" x14ac:dyDescent="0.3">
      <c r="A109" s="8" t="s">
        <v>199</v>
      </c>
      <c r="B109" s="8" t="s">
        <v>116</v>
      </c>
      <c r="C109" s="2">
        <v>7.3056155507559395E-2</v>
      </c>
      <c r="D109" s="2">
        <v>6.2597494087455297E-2</v>
      </c>
      <c r="E109" s="2">
        <v>7.4300326750958906E-2</v>
      </c>
      <c r="F109" s="2">
        <v>7.0175438596491196E-2</v>
      </c>
      <c r="G109" s="2">
        <v>7.2987890271027298E-2</v>
      </c>
      <c r="H109" s="2">
        <v>7.1785028790787006E-2</v>
      </c>
      <c r="I109" s="2">
        <v>6.8624641833810895E-2</v>
      </c>
      <c r="J109" s="2">
        <v>3.6331947982303298E-2</v>
      </c>
      <c r="K109" s="2">
        <v>6.3292367399741298E-2</v>
      </c>
      <c r="L109" s="2">
        <v>0.16576938285123299</v>
      </c>
      <c r="M109" s="2">
        <v>0.114984214783312</v>
      </c>
      <c r="N109" s="2">
        <v>4.4180277998783199E-2</v>
      </c>
      <c r="O109" s="3">
        <v>0.44314359637774903</v>
      </c>
      <c r="P109" s="3">
        <v>1.11308424492115</v>
      </c>
    </row>
    <row r="110" spans="1:16" x14ac:dyDescent="0.3">
      <c r="A110" s="8" t="s">
        <v>199</v>
      </c>
      <c r="B110" s="8" t="s">
        <v>117</v>
      </c>
      <c r="C110" s="2">
        <v>7.3593073593073599E-2</v>
      </c>
      <c r="D110" s="2">
        <v>9.4086021505376302E-2</v>
      </c>
      <c r="E110" s="2">
        <v>0.105651105651106</v>
      </c>
      <c r="F110" s="2">
        <v>6.5555555555555603E-2</v>
      </c>
      <c r="G110" s="2">
        <v>5.5265901981230499E-2</v>
      </c>
      <c r="H110" s="2">
        <v>7.2134387351778698E-2</v>
      </c>
      <c r="I110" s="2">
        <v>5.8064516129032302E-2</v>
      </c>
      <c r="J110" s="2">
        <v>1.30662020905923E-2</v>
      </c>
      <c r="K110" s="2">
        <v>5.8469475494410998E-2</v>
      </c>
      <c r="L110" s="2">
        <v>0.14053614947197399</v>
      </c>
      <c r="M110" s="2">
        <v>6.9088319088319097E-2</v>
      </c>
      <c r="N110" s="2">
        <v>5.7295136575616301E-2</v>
      </c>
      <c r="O110" s="3">
        <v>0.36457437661220998</v>
      </c>
      <c r="P110" s="3">
        <v>0.94963144963144996</v>
      </c>
    </row>
    <row r="111" spans="1:16" x14ac:dyDescent="0.3">
      <c r="A111" s="8" t="s">
        <v>199</v>
      </c>
      <c r="B111" s="8" t="s">
        <v>17</v>
      </c>
      <c r="C111" s="2">
        <v>8.2352941176470601E-2</v>
      </c>
      <c r="D111" s="2">
        <v>3.2608695652173898E-2</v>
      </c>
      <c r="E111" s="2">
        <v>0.12631578947368399</v>
      </c>
      <c r="F111" s="2">
        <v>-2.80373831775701E-2</v>
      </c>
      <c r="G111" s="2">
        <v>7.69230769230769E-2</v>
      </c>
      <c r="H111" s="2">
        <v>9.8214285714285698E-2</v>
      </c>
      <c r="I111" s="2">
        <v>7.3170731707317097E-2</v>
      </c>
      <c r="J111" s="2">
        <v>2.27272727272727E-2</v>
      </c>
      <c r="K111" s="2">
        <v>5.1851851851851899E-2</v>
      </c>
      <c r="L111" s="2">
        <v>0.28169014084506999</v>
      </c>
      <c r="M111" s="2">
        <v>0.120879120879121</v>
      </c>
      <c r="N111" s="2">
        <v>2.9411764705882401E-2</v>
      </c>
      <c r="O111" s="3">
        <v>0.55555555555555602</v>
      </c>
      <c r="P111" s="3">
        <v>1.2105263157894699</v>
      </c>
    </row>
    <row r="112" spans="1:16" x14ac:dyDescent="0.3">
      <c r="A112" s="8" t="s">
        <v>199</v>
      </c>
      <c r="B112" s="8" t="s">
        <v>110</v>
      </c>
      <c r="C112" s="2">
        <v>7.2715972653822306E-2</v>
      </c>
      <c r="D112" s="2">
        <v>6.7497103128621103E-2</v>
      </c>
      <c r="E112" s="2">
        <v>4.640434192673E-2</v>
      </c>
      <c r="F112" s="2">
        <v>6.61307053941909E-2</v>
      </c>
      <c r="G112" s="2">
        <v>4.3298467526149402E-2</v>
      </c>
      <c r="H112" s="2">
        <v>5.4558172068081098E-2</v>
      </c>
      <c r="I112" s="2">
        <v>2.82998010170241E-2</v>
      </c>
      <c r="J112" s="2">
        <v>1.76306170715975E-2</v>
      </c>
      <c r="K112" s="2">
        <v>4.2679061905768E-2</v>
      </c>
      <c r="L112" s="2">
        <v>0.19108409321175299</v>
      </c>
      <c r="M112" s="2">
        <v>0.119428376998979</v>
      </c>
      <c r="N112" s="2">
        <v>4.9696048632218798E-2</v>
      </c>
      <c r="O112" s="3">
        <v>0.45932812169871101</v>
      </c>
      <c r="P112" s="3">
        <v>0.87435549525101797</v>
      </c>
    </row>
    <row r="113" spans="1:16" x14ac:dyDescent="0.3">
      <c r="A113" s="8" t="s">
        <v>199</v>
      </c>
      <c r="B113" s="8" t="s">
        <v>111</v>
      </c>
      <c r="C113" s="2">
        <v>1.8307129011414999E-3</v>
      </c>
      <c r="D113" s="2">
        <v>-6.4495324089003502E-3</v>
      </c>
      <c r="E113" s="2">
        <v>-1.6282592231959301E-2</v>
      </c>
      <c r="F113" s="2">
        <v>-2.3095958207313701E-2</v>
      </c>
      <c r="G113" s="2">
        <v>-3.61947649873346E-2</v>
      </c>
      <c r="H113" s="2">
        <v>-2.5172292956430298E-2</v>
      </c>
      <c r="I113" s="2">
        <v>-3.3071715295668297E-2</v>
      </c>
      <c r="J113" s="2">
        <v>-0.12801288803519401</v>
      </c>
      <c r="K113" s="2">
        <v>-9.2375470759610608E-3</v>
      </c>
      <c r="L113" s="2">
        <v>-0.226063257548591</v>
      </c>
      <c r="M113" s="2">
        <v>-0.21258456120841401</v>
      </c>
      <c r="N113" s="2">
        <v>-0.115687889843474</v>
      </c>
      <c r="O113" s="3">
        <v>-0.46606977900945101</v>
      </c>
      <c r="P113" s="3">
        <v>-0.59353023909985902</v>
      </c>
    </row>
    <row r="114" spans="1:16" x14ac:dyDescent="0.3">
      <c r="A114" s="8" t="s">
        <v>200</v>
      </c>
      <c r="B114" s="8" t="s">
        <v>115</v>
      </c>
      <c r="C114" s="2">
        <v>0.160377358490566</v>
      </c>
      <c r="D114" s="2">
        <v>3.2520325203252001E-2</v>
      </c>
      <c r="E114" s="2">
        <v>0.110236220472441</v>
      </c>
      <c r="F114" s="2">
        <v>8.5106382978723402E-2</v>
      </c>
      <c r="G114" s="2">
        <v>0.11111111111111099</v>
      </c>
      <c r="H114" s="2">
        <v>3.5294117647058802E-2</v>
      </c>
      <c r="I114" s="2">
        <v>0.142045454545455</v>
      </c>
      <c r="J114" s="2">
        <v>2.9850746268656699E-2</v>
      </c>
      <c r="K114" s="2">
        <v>0.19323671497584499</v>
      </c>
      <c r="L114" s="2">
        <v>0.24696356275303599</v>
      </c>
      <c r="M114" s="2">
        <v>0.14285714285714299</v>
      </c>
      <c r="N114" s="2">
        <v>0.17897727272727301</v>
      </c>
      <c r="O114" s="3">
        <v>1.0048309178743999</v>
      </c>
      <c r="P114" s="3">
        <v>2.2677165354330699</v>
      </c>
    </row>
    <row r="115" spans="1:16" x14ac:dyDescent="0.3">
      <c r="A115" s="8" t="s">
        <v>200</v>
      </c>
      <c r="B115" s="8" t="s">
        <v>116</v>
      </c>
      <c r="C115" s="2">
        <v>6.3914331896551699E-2</v>
      </c>
      <c r="D115" s="2">
        <v>6.5455466227764797E-2</v>
      </c>
      <c r="E115" s="2">
        <v>7.3317093458499197E-2</v>
      </c>
      <c r="F115" s="2">
        <v>4.5502352615554902E-2</v>
      </c>
      <c r="G115" s="2">
        <v>5.9458887065177102E-2</v>
      </c>
      <c r="H115" s="2">
        <v>8.1809095452273897E-2</v>
      </c>
      <c r="I115" s="2">
        <v>8.9712200304892104E-2</v>
      </c>
      <c r="J115" s="2">
        <v>4.3961168341175999E-2</v>
      </c>
      <c r="K115" s="2">
        <v>6.4525298465036907E-2</v>
      </c>
      <c r="L115" s="2">
        <v>0.158535189776845</v>
      </c>
      <c r="M115" s="2">
        <v>0.132955780185045</v>
      </c>
      <c r="N115" s="2">
        <v>0.147345171321457</v>
      </c>
      <c r="O115" s="3">
        <v>0.60314301957280902</v>
      </c>
      <c r="P115" s="3">
        <v>1.3456122630859699</v>
      </c>
    </row>
    <row r="116" spans="1:16" x14ac:dyDescent="0.3">
      <c r="A116" s="8" t="s">
        <v>200</v>
      </c>
      <c r="B116" s="8" t="s">
        <v>117</v>
      </c>
      <c r="C116" s="2">
        <v>9.3596059113300503E-2</v>
      </c>
      <c r="D116" s="2">
        <v>0.135135135135135</v>
      </c>
      <c r="E116" s="2">
        <v>0</v>
      </c>
      <c r="F116" s="2">
        <v>2.3809523809523801E-2</v>
      </c>
      <c r="G116" s="2">
        <v>9.3023255813953501E-2</v>
      </c>
      <c r="H116" s="2">
        <v>4.6099290780141799E-2</v>
      </c>
      <c r="I116" s="2">
        <v>2.7118644067796599E-2</v>
      </c>
      <c r="J116" s="2">
        <v>9.9009900990098994E-3</v>
      </c>
      <c r="K116" s="2">
        <v>4.5751633986928102E-2</v>
      </c>
      <c r="L116" s="2">
        <v>0.140625</v>
      </c>
      <c r="M116" s="2">
        <v>0.112328767123288</v>
      </c>
      <c r="N116" s="2">
        <v>0.150246305418719</v>
      </c>
      <c r="O116" s="3">
        <v>0.526143790849673</v>
      </c>
      <c r="P116" s="3">
        <v>0.85317460317460303</v>
      </c>
    </row>
    <row r="117" spans="1:16" x14ac:dyDescent="0.3">
      <c r="A117" s="8" t="s">
        <v>200</v>
      </c>
      <c r="B117" s="8" t="s">
        <v>17</v>
      </c>
      <c r="C117" s="2">
        <v>1.9230769230769201E-2</v>
      </c>
      <c r="D117" s="2">
        <v>0</v>
      </c>
      <c r="E117" s="2">
        <v>7.5471698113207503E-2</v>
      </c>
      <c r="F117" s="2">
        <v>1.7543859649122799E-2</v>
      </c>
      <c r="G117" s="2">
        <v>3.4482758620689703E-2</v>
      </c>
      <c r="H117" s="2">
        <v>0.1</v>
      </c>
      <c r="I117" s="2">
        <v>6.0606060606060601E-2</v>
      </c>
      <c r="J117" s="2">
        <v>0.14285714285714299</v>
      </c>
      <c r="K117" s="2">
        <v>0.22500000000000001</v>
      </c>
      <c r="L117" s="2">
        <v>0.25510204081632698</v>
      </c>
      <c r="M117" s="2">
        <v>0.26016260162601601</v>
      </c>
      <c r="N117" s="2">
        <v>0.14838709677419401</v>
      </c>
      <c r="O117" s="3">
        <v>1.2250000000000001</v>
      </c>
      <c r="P117" s="3">
        <v>2.35849056603774</v>
      </c>
    </row>
    <row r="118" spans="1:16" x14ac:dyDescent="0.3">
      <c r="A118" s="8" t="s">
        <v>200</v>
      </c>
      <c r="B118" s="8" t="s">
        <v>110</v>
      </c>
      <c r="C118" s="2">
        <v>4.36700485222761E-2</v>
      </c>
      <c r="D118" s="2">
        <v>6.4243448858833499E-2</v>
      </c>
      <c r="E118" s="2">
        <v>7.5059571088165203E-2</v>
      </c>
      <c r="F118" s="2">
        <v>3.5463612855559698E-2</v>
      </c>
      <c r="G118" s="2">
        <v>-1.07028184088477E-3</v>
      </c>
      <c r="H118" s="2">
        <v>3.3571428571428599E-2</v>
      </c>
      <c r="I118" s="2">
        <v>3.3863165169315798E-2</v>
      </c>
      <c r="J118" s="2">
        <v>-1.03609625668449E-2</v>
      </c>
      <c r="K118" s="2">
        <v>3.4447821681864201E-2</v>
      </c>
      <c r="L118" s="2">
        <v>0.19849820437479601</v>
      </c>
      <c r="M118" s="2">
        <v>0.11359302642331801</v>
      </c>
      <c r="N118" s="2">
        <v>0.100782778864971</v>
      </c>
      <c r="O118" s="3">
        <v>0.51975683890577495</v>
      </c>
      <c r="P118" s="3">
        <v>0.78713264495631496</v>
      </c>
    </row>
    <row r="119" spans="1:16" x14ac:dyDescent="0.3">
      <c r="A119" s="8" t="s">
        <v>200</v>
      </c>
      <c r="B119" s="8" t="s">
        <v>111</v>
      </c>
      <c r="C119" s="2">
        <v>-2.1530424961174601E-2</v>
      </c>
      <c r="D119" s="2">
        <v>-2.4889979077988601E-2</v>
      </c>
      <c r="E119" s="2">
        <v>-4.2912104172832203E-3</v>
      </c>
      <c r="F119" s="2">
        <v>-3.4551939366919297E-2</v>
      </c>
      <c r="G119" s="2">
        <v>-5.0334795659201098E-2</v>
      </c>
      <c r="H119" s="2">
        <v>-3.4767809384877203E-2</v>
      </c>
      <c r="I119" s="2">
        <v>-1.49454240134341E-2</v>
      </c>
      <c r="J119" s="2">
        <v>-0.11967269007841801</v>
      </c>
      <c r="K119" s="2">
        <v>-8.2300542215336895E-3</v>
      </c>
      <c r="L119" s="2">
        <v>-0.24035926974519201</v>
      </c>
      <c r="M119" s="2">
        <v>-0.20511502377586399</v>
      </c>
      <c r="N119" s="2">
        <v>-0.106709781729992</v>
      </c>
      <c r="O119" s="3">
        <v>-0.46504647560030998</v>
      </c>
      <c r="P119" s="3">
        <v>-0.59122521456052102</v>
      </c>
    </row>
    <row r="120" spans="1:16" x14ac:dyDescent="0.3">
      <c r="A120" s="8" t="s">
        <v>201</v>
      </c>
      <c r="B120" s="8" t="s">
        <v>115</v>
      </c>
      <c r="C120" s="2">
        <v>5.2083333333333301E-2</v>
      </c>
      <c r="D120" s="2">
        <v>4.95049504950495E-2</v>
      </c>
      <c r="E120" s="2">
        <v>9.4339622641509399E-2</v>
      </c>
      <c r="F120" s="2">
        <v>7.7586206896551699E-2</v>
      </c>
      <c r="G120" s="2">
        <v>6.4000000000000001E-2</v>
      </c>
      <c r="H120" s="2">
        <v>0.17293233082706799</v>
      </c>
      <c r="I120" s="2">
        <v>9.6153846153846201E-2</v>
      </c>
      <c r="J120" s="2">
        <v>0.19298245614035101</v>
      </c>
      <c r="K120" s="2">
        <v>0.10294117647058799</v>
      </c>
      <c r="L120" s="2">
        <v>0.4</v>
      </c>
      <c r="M120" s="2">
        <v>0.19682539682539699</v>
      </c>
      <c r="N120" s="2">
        <v>6.8965517241379296E-2</v>
      </c>
      <c r="O120" s="3">
        <v>0.97549019607843102</v>
      </c>
      <c r="P120" s="3">
        <v>2.8018867924528301</v>
      </c>
    </row>
    <row r="121" spans="1:16" x14ac:dyDescent="0.3">
      <c r="A121" s="8" t="s">
        <v>201</v>
      </c>
      <c r="B121" s="8" t="s">
        <v>116</v>
      </c>
      <c r="C121" s="2">
        <v>5.16208597603946E-2</v>
      </c>
      <c r="D121" s="2">
        <v>6.2238230859440399E-2</v>
      </c>
      <c r="E121" s="2">
        <v>7.6492390190048096E-2</v>
      </c>
      <c r="F121" s="2">
        <v>8.9224232656948205E-2</v>
      </c>
      <c r="G121" s="2">
        <v>0.116282197861322</v>
      </c>
      <c r="H121" s="2">
        <v>9.0191589348114207E-2</v>
      </c>
      <c r="I121" s="2">
        <v>8.4001105277700994E-2</v>
      </c>
      <c r="J121" s="2">
        <v>3.5788937037981097E-2</v>
      </c>
      <c r="K121" s="2">
        <v>0.10813604370724</v>
      </c>
      <c r="L121" s="2">
        <v>0.193168695034201</v>
      </c>
      <c r="M121" s="2">
        <v>0.13360384171537101</v>
      </c>
      <c r="N121" s="2">
        <v>-3.62537764350453E-2</v>
      </c>
      <c r="O121" s="3">
        <v>0.44450460205739001</v>
      </c>
      <c r="P121" s="3">
        <v>1.31432852298715</v>
      </c>
    </row>
    <row r="122" spans="1:16" x14ac:dyDescent="0.3">
      <c r="A122" s="8" t="s">
        <v>201</v>
      </c>
      <c r="B122" s="8" t="s">
        <v>117</v>
      </c>
      <c r="C122" s="2">
        <v>7.8947368421052599E-2</v>
      </c>
      <c r="D122" s="2">
        <v>0.12195121951219499</v>
      </c>
      <c r="E122" s="2">
        <v>5.9782608695652197E-2</v>
      </c>
      <c r="F122" s="2">
        <v>0.102564102564103</v>
      </c>
      <c r="G122" s="2">
        <v>3.25581395348837E-2</v>
      </c>
      <c r="H122" s="2">
        <v>9.45945945945946E-2</v>
      </c>
      <c r="I122" s="2">
        <v>7.8189300411522597E-2</v>
      </c>
      <c r="J122" s="2">
        <v>7.0610687022900798E-2</v>
      </c>
      <c r="K122" s="2">
        <v>5.52584670231729E-2</v>
      </c>
      <c r="L122" s="2">
        <v>8.7837837837837801E-2</v>
      </c>
      <c r="M122" s="2">
        <v>0.107142857142857</v>
      </c>
      <c r="N122" s="2">
        <v>5.7503506311360399E-2</v>
      </c>
      <c r="O122" s="3">
        <v>0.34402852049910898</v>
      </c>
      <c r="P122" s="3">
        <v>1.0489130434782601</v>
      </c>
    </row>
    <row r="123" spans="1:16" x14ac:dyDescent="0.3">
      <c r="A123" s="8" t="s">
        <v>201</v>
      </c>
      <c r="B123" s="8" t="s">
        <v>17</v>
      </c>
      <c r="C123" s="2">
        <v>-0.128205128205128</v>
      </c>
      <c r="D123" s="2">
        <v>8.8235294117647106E-2</v>
      </c>
      <c r="E123" s="2">
        <v>-5.4054054054054099E-2</v>
      </c>
      <c r="F123" s="2">
        <v>0.22857142857142901</v>
      </c>
      <c r="G123" s="2">
        <v>9.3023255813953501E-2</v>
      </c>
      <c r="H123" s="2">
        <v>0.23404255319148901</v>
      </c>
      <c r="I123" s="2">
        <v>5.1724137931034503E-2</v>
      </c>
      <c r="J123" s="2">
        <v>6.5573770491803296E-2</v>
      </c>
      <c r="K123" s="2">
        <v>0.138461538461538</v>
      </c>
      <c r="L123" s="2">
        <v>0.48648648648648701</v>
      </c>
      <c r="M123" s="2">
        <v>0.118181818181818</v>
      </c>
      <c r="N123" s="2">
        <v>2.4390243902439001E-2</v>
      </c>
      <c r="O123" s="3">
        <v>0.93846153846153801</v>
      </c>
      <c r="P123" s="3">
        <v>2.4054054054054101</v>
      </c>
    </row>
    <row r="124" spans="1:16" x14ac:dyDescent="0.3">
      <c r="A124" s="8" t="s">
        <v>201</v>
      </c>
      <c r="B124" s="8" t="s">
        <v>110</v>
      </c>
      <c r="C124" s="2">
        <v>7.4999999999999997E-2</v>
      </c>
      <c r="D124" s="2">
        <v>7.5439591605218403E-2</v>
      </c>
      <c r="E124" s="2">
        <v>7.2257383966244704E-2</v>
      </c>
      <c r="F124" s="2">
        <v>8.0177078209542493E-2</v>
      </c>
      <c r="G124" s="2">
        <v>9.6994535519125694E-2</v>
      </c>
      <c r="H124" s="2">
        <v>3.5284350352843503E-2</v>
      </c>
      <c r="I124" s="2">
        <v>3.8492381716118698E-2</v>
      </c>
      <c r="J124" s="2">
        <v>1.0038610038610001E-2</v>
      </c>
      <c r="K124" s="2">
        <v>5.8868501529052E-2</v>
      </c>
      <c r="L124" s="2">
        <v>0.168231046931408</v>
      </c>
      <c r="M124" s="2">
        <v>0.122991347342398</v>
      </c>
      <c r="N124" s="2">
        <v>-9.3560814529444099E-3</v>
      </c>
      <c r="O124" s="3">
        <v>0.37614678899082599</v>
      </c>
      <c r="P124" s="3">
        <v>0.89873417721519</v>
      </c>
    </row>
    <row r="125" spans="1:16" x14ac:dyDescent="0.3">
      <c r="A125" s="8" t="s">
        <v>201</v>
      </c>
      <c r="B125" s="8" t="s">
        <v>111</v>
      </c>
      <c r="C125" s="2">
        <v>-4.2388847023361001E-2</v>
      </c>
      <c r="D125" s="2">
        <v>-1.9083218571709599E-2</v>
      </c>
      <c r="E125" s="2">
        <v>-1.40393100681909E-2</v>
      </c>
      <c r="F125" s="2">
        <v>-1.8816110659072401E-2</v>
      </c>
      <c r="G125" s="2">
        <v>-2.0524515393386501E-2</v>
      </c>
      <c r="H125" s="2">
        <v>-3.5876812361096397E-2</v>
      </c>
      <c r="I125" s="2">
        <v>-2.2283205268935201E-2</v>
      </c>
      <c r="J125" s="2">
        <v>-0.11530257101156401</v>
      </c>
      <c r="K125" s="2">
        <v>-5.9644670050761402E-3</v>
      </c>
      <c r="L125" s="2">
        <v>-0.254819354015064</v>
      </c>
      <c r="M125" s="2">
        <v>-0.22700017132088399</v>
      </c>
      <c r="N125" s="2">
        <v>-0.11968085106383</v>
      </c>
      <c r="O125" s="3">
        <v>-0.49593908629441602</v>
      </c>
      <c r="P125" s="3">
        <v>-0.60168471720818295</v>
      </c>
    </row>
    <row r="126" spans="1:16" x14ac:dyDescent="0.3">
      <c r="A126" s="8" t="s">
        <v>202</v>
      </c>
      <c r="B126" s="8" t="s">
        <v>115</v>
      </c>
      <c r="C126" s="2">
        <v>0</v>
      </c>
      <c r="D126" s="2">
        <v>0.101851851851852</v>
      </c>
      <c r="E126" s="2">
        <v>7.5630252100840303E-2</v>
      </c>
      <c r="F126" s="2">
        <v>7.8125E-2</v>
      </c>
      <c r="G126" s="2">
        <v>7.2463768115942004E-2</v>
      </c>
      <c r="H126" s="2">
        <v>8.7837837837837801E-2</v>
      </c>
      <c r="I126" s="2">
        <v>0.167701863354037</v>
      </c>
      <c r="J126" s="2">
        <v>6.9148936170212796E-2</v>
      </c>
      <c r="K126" s="2">
        <v>5.4726368159204002E-2</v>
      </c>
      <c r="L126" s="2">
        <v>0.169811320754717</v>
      </c>
      <c r="M126" s="2">
        <v>0.30645161290322598</v>
      </c>
      <c r="N126" s="2">
        <v>0.18518518518518501</v>
      </c>
      <c r="O126" s="3">
        <v>0.91044776119403004</v>
      </c>
      <c r="P126" s="3">
        <v>2.2268907563025202</v>
      </c>
    </row>
    <row r="127" spans="1:16" x14ac:dyDescent="0.3">
      <c r="A127" s="8" t="s">
        <v>202</v>
      </c>
      <c r="B127" s="8" t="s">
        <v>116</v>
      </c>
      <c r="C127" s="2">
        <v>5.3468981871031898E-2</v>
      </c>
      <c r="D127" s="2">
        <v>6.6366540807435398E-2</v>
      </c>
      <c r="E127" s="2">
        <v>5.0660492986517799E-2</v>
      </c>
      <c r="F127" s="2">
        <v>6.1633182112767297E-2</v>
      </c>
      <c r="G127" s="2">
        <v>6.6052133569379196E-2</v>
      </c>
      <c r="H127" s="2">
        <v>6.3276642043176998E-2</v>
      </c>
      <c r="I127" s="2">
        <v>7.0066781559672595E-2</v>
      </c>
      <c r="J127" s="2">
        <v>4.9222406764306198E-2</v>
      </c>
      <c r="K127" s="2">
        <v>6.6484386242624802E-2</v>
      </c>
      <c r="L127" s="2">
        <v>0.16327081365537699</v>
      </c>
      <c r="M127" s="2">
        <v>0.120906314039361</v>
      </c>
      <c r="N127" s="2">
        <v>0.10110382890651901</v>
      </c>
      <c r="O127" s="3">
        <v>0.53120353048400204</v>
      </c>
      <c r="P127" s="3">
        <v>1.1735666621272001</v>
      </c>
    </row>
    <row r="128" spans="1:16" x14ac:dyDescent="0.3">
      <c r="A128" s="8" t="s">
        <v>202</v>
      </c>
      <c r="B128" s="8" t="s">
        <v>117</v>
      </c>
      <c r="C128" s="2">
        <v>3.2000000000000001E-2</v>
      </c>
      <c r="D128" s="2">
        <v>5.4263565891472902E-2</v>
      </c>
      <c r="E128" s="2">
        <v>6.9852941176470604E-2</v>
      </c>
      <c r="F128" s="2">
        <v>3.09278350515464E-2</v>
      </c>
      <c r="G128" s="2">
        <v>2.33333333333333E-2</v>
      </c>
      <c r="H128" s="2">
        <v>0.13355048859934901</v>
      </c>
      <c r="I128" s="2">
        <v>8.04597701149425E-2</v>
      </c>
      <c r="J128" s="2">
        <v>3.4574468085106398E-2</v>
      </c>
      <c r="K128" s="2">
        <v>8.2262210796915203E-2</v>
      </c>
      <c r="L128" s="2">
        <v>0.15914489311163901</v>
      </c>
      <c r="M128" s="2">
        <v>8.1967213114754106E-2</v>
      </c>
      <c r="N128" s="2">
        <v>7.7651515151515194E-2</v>
      </c>
      <c r="O128" s="3">
        <v>0.462724935732648</v>
      </c>
      <c r="P128" s="3">
        <v>1.09191176470588</v>
      </c>
    </row>
    <row r="129" spans="1:16" x14ac:dyDescent="0.3">
      <c r="A129" s="8" t="s">
        <v>202</v>
      </c>
      <c r="B129" s="8" t="s">
        <v>17</v>
      </c>
      <c r="C129" s="2">
        <v>-6.8965517241379296E-2</v>
      </c>
      <c r="D129" s="2">
        <v>0.16666666666666699</v>
      </c>
      <c r="E129" s="2">
        <v>1.58730158730159E-2</v>
      </c>
      <c r="F129" s="2">
        <v>0.1875</v>
      </c>
      <c r="G129" s="2">
        <v>-7.8947368421052599E-2</v>
      </c>
      <c r="H129" s="2">
        <v>8.5714285714285701E-2</v>
      </c>
      <c r="I129" s="2">
        <v>6.5789473684210495E-2</v>
      </c>
      <c r="J129" s="2">
        <v>3.7037037037037E-2</v>
      </c>
      <c r="K129" s="2">
        <v>7.1428571428571397E-2</v>
      </c>
      <c r="L129" s="2">
        <v>0.2</v>
      </c>
      <c r="M129" s="2">
        <v>0.26851851851851899</v>
      </c>
      <c r="N129" s="2">
        <v>4.3795620437956199E-2</v>
      </c>
      <c r="O129" s="3">
        <v>0.702380952380952</v>
      </c>
      <c r="P129" s="3">
        <v>1.26984126984127</v>
      </c>
    </row>
    <row r="130" spans="1:16" x14ac:dyDescent="0.3">
      <c r="A130" s="8" t="s">
        <v>202</v>
      </c>
      <c r="B130" s="8" t="s">
        <v>110</v>
      </c>
      <c r="C130" s="2">
        <v>5.24809160305343E-2</v>
      </c>
      <c r="D130" s="2">
        <v>4.8504079782411599E-2</v>
      </c>
      <c r="E130" s="2">
        <v>8.4306095979247694E-2</v>
      </c>
      <c r="F130" s="2">
        <v>5.3030303030302997E-2</v>
      </c>
      <c r="G130" s="2">
        <v>4.6194623248769398E-2</v>
      </c>
      <c r="H130" s="2">
        <v>3.2211364458921497E-2</v>
      </c>
      <c r="I130" s="2">
        <v>3.5413744740533E-2</v>
      </c>
      <c r="J130" s="2">
        <v>1.69319336268202E-3</v>
      </c>
      <c r="K130" s="2">
        <v>3.2792427315753901E-2</v>
      </c>
      <c r="L130" s="2">
        <v>0.20589198036006501</v>
      </c>
      <c r="M130" s="2">
        <v>0.130293159609121</v>
      </c>
      <c r="N130" s="2">
        <v>8.4053794428434206E-2</v>
      </c>
      <c r="O130" s="3">
        <v>0.52603110209601101</v>
      </c>
      <c r="P130" s="3">
        <v>0.95157803718114997</v>
      </c>
    </row>
    <row r="131" spans="1:16" x14ac:dyDescent="0.3">
      <c r="A131" s="8" t="s">
        <v>202</v>
      </c>
      <c r="B131" s="8" t="s">
        <v>111</v>
      </c>
      <c r="C131" s="2">
        <v>-1.8856629751571399E-2</v>
      </c>
      <c r="D131" s="2">
        <v>-2.53965832824893E-2</v>
      </c>
      <c r="E131" s="2">
        <v>-3.9674465920651103E-2</v>
      </c>
      <c r="F131" s="2">
        <v>-2.6483050847457602E-2</v>
      </c>
      <c r="G131" s="2">
        <v>-3.3564911693312098E-2</v>
      </c>
      <c r="H131" s="2">
        <v>-3.7502165252035299E-2</v>
      </c>
      <c r="I131" s="2">
        <v>-2.8615135426977401E-2</v>
      </c>
      <c r="J131" s="2">
        <v>-0.10912459471977801</v>
      </c>
      <c r="K131" s="2">
        <v>-7.7986898201102203E-3</v>
      </c>
      <c r="L131" s="2">
        <v>-0.219450848878642</v>
      </c>
      <c r="M131" s="2">
        <v>-0.19629430719656299</v>
      </c>
      <c r="N131" s="2">
        <v>-9.7895088539926498E-2</v>
      </c>
      <c r="O131" s="3">
        <v>-0.43849433295206403</v>
      </c>
      <c r="P131" s="3">
        <v>-0.57743172392205999</v>
      </c>
    </row>
    <row r="132" spans="1:16" x14ac:dyDescent="0.3">
      <c r="A132" s="8" t="s">
        <v>203</v>
      </c>
      <c r="B132" s="8" t="s">
        <v>115</v>
      </c>
      <c r="C132" s="2">
        <v>0.108695652173913</v>
      </c>
      <c r="D132" s="2">
        <v>0</v>
      </c>
      <c r="E132" s="2">
        <v>0.33333333333333298</v>
      </c>
      <c r="F132" s="2">
        <v>0.191176470588235</v>
      </c>
      <c r="G132" s="2">
        <v>0.234567901234568</v>
      </c>
      <c r="H132" s="2">
        <v>0.09</v>
      </c>
      <c r="I132" s="2">
        <v>6.4220183486238494E-2</v>
      </c>
      <c r="J132" s="2">
        <v>0.28448275862069</v>
      </c>
      <c r="K132" s="2">
        <v>0.20805369127516801</v>
      </c>
      <c r="L132" s="2">
        <v>0.30555555555555602</v>
      </c>
      <c r="M132" s="2">
        <v>0.16595744680851099</v>
      </c>
      <c r="N132" s="2">
        <v>0.27007299270072999</v>
      </c>
      <c r="O132" s="3">
        <v>1.3355704697986599</v>
      </c>
      <c r="P132" s="3">
        <v>5.8235294117647101</v>
      </c>
    </row>
    <row r="133" spans="1:16" x14ac:dyDescent="0.3">
      <c r="A133" s="8" t="s">
        <v>203</v>
      </c>
      <c r="B133" s="8" t="s">
        <v>116</v>
      </c>
      <c r="C133" s="2">
        <v>5.4770092981785798E-2</v>
      </c>
      <c r="D133" s="2">
        <v>6.1828281608501401E-2</v>
      </c>
      <c r="E133" s="2">
        <v>8.6318662572500898E-2</v>
      </c>
      <c r="F133" s="2">
        <v>5.1612227805695098E-2</v>
      </c>
      <c r="G133" s="2">
        <v>7.4863115978098596E-2</v>
      </c>
      <c r="H133" s="2">
        <v>7.5669167361304093E-2</v>
      </c>
      <c r="I133" s="2">
        <v>8.1797830204925107E-2</v>
      </c>
      <c r="J133" s="2">
        <v>1.9898121617319301E-2</v>
      </c>
      <c r="K133" s="2">
        <v>8.3658498517246799E-2</v>
      </c>
      <c r="L133" s="2">
        <v>0.176652743770704</v>
      </c>
      <c r="M133" s="2">
        <v>0.11518452781688</v>
      </c>
      <c r="N133" s="2">
        <v>8.7755886065528796E-2</v>
      </c>
      <c r="O133" s="3">
        <v>0.54674574683939403</v>
      </c>
      <c r="P133" s="3">
        <v>1.2540657341066801</v>
      </c>
    </row>
    <row r="134" spans="1:16" x14ac:dyDescent="0.3">
      <c r="A134" s="8" t="s">
        <v>203</v>
      </c>
      <c r="B134" s="8" t="s">
        <v>117</v>
      </c>
      <c r="C134" s="2">
        <v>0.21621621621621601</v>
      </c>
      <c r="D134" s="2">
        <v>6.6666666666666693E-2</v>
      </c>
      <c r="E134" s="2">
        <v>0.131944444444444</v>
      </c>
      <c r="F134" s="2">
        <v>7.9754601226993904E-2</v>
      </c>
      <c r="G134" s="2">
        <v>0.142045454545455</v>
      </c>
      <c r="H134" s="2">
        <v>2.9850746268656699E-2</v>
      </c>
      <c r="I134" s="2">
        <v>0.101449275362319</v>
      </c>
      <c r="J134" s="2">
        <v>7.0175438596491196E-2</v>
      </c>
      <c r="K134" s="2">
        <v>7.3770491803278701E-2</v>
      </c>
      <c r="L134" s="2">
        <v>0.14503816793893101</v>
      </c>
      <c r="M134" s="2">
        <v>0.12666666666666701</v>
      </c>
      <c r="N134" s="2">
        <v>8.2840236686390498E-2</v>
      </c>
      <c r="O134" s="3">
        <v>0.5</v>
      </c>
      <c r="P134" s="3">
        <v>1.5416666666666701</v>
      </c>
    </row>
    <row r="135" spans="1:16" x14ac:dyDescent="0.3">
      <c r="A135" s="8" t="s">
        <v>203</v>
      </c>
      <c r="B135" s="8" t="s">
        <v>17</v>
      </c>
      <c r="C135" s="2">
        <v>0.25925925925925902</v>
      </c>
      <c r="D135" s="2">
        <v>0</v>
      </c>
      <c r="E135" s="2">
        <v>2.9411764705882401E-2</v>
      </c>
      <c r="F135" s="2">
        <v>5.7142857142857099E-2</v>
      </c>
      <c r="G135" s="2">
        <v>8.1081081081081099E-2</v>
      </c>
      <c r="H135" s="2">
        <v>-0.05</v>
      </c>
      <c r="I135" s="2">
        <v>0.105263157894737</v>
      </c>
      <c r="J135" s="2">
        <v>0.19047619047618999</v>
      </c>
      <c r="K135" s="2">
        <v>0.1</v>
      </c>
      <c r="L135" s="2">
        <v>0.54545454545454497</v>
      </c>
      <c r="M135" s="2">
        <v>8.2352941176470601E-2</v>
      </c>
      <c r="N135" s="2">
        <v>0.108695652173913</v>
      </c>
      <c r="O135" s="3">
        <v>1.04</v>
      </c>
      <c r="P135" s="3">
        <v>2</v>
      </c>
    </row>
    <row r="136" spans="1:16" x14ac:dyDescent="0.3">
      <c r="A136" s="8" t="s">
        <v>203</v>
      </c>
      <c r="B136" s="8" t="s">
        <v>110</v>
      </c>
      <c r="C136" s="2">
        <v>4.8920863309352497E-2</v>
      </c>
      <c r="D136" s="2">
        <v>9.3278463648834006E-2</v>
      </c>
      <c r="E136" s="2">
        <v>8.4692597239648698E-2</v>
      </c>
      <c r="F136" s="2">
        <v>2.6604973973395001E-2</v>
      </c>
      <c r="G136" s="2">
        <v>5.2957746478873198E-2</v>
      </c>
      <c r="H136" s="2">
        <v>5.1899411449973197E-2</v>
      </c>
      <c r="I136" s="2">
        <v>5.7985757884028502E-2</v>
      </c>
      <c r="J136" s="2">
        <v>4.8076923076923101E-4</v>
      </c>
      <c r="K136" s="2">
        <v>4.9495434887073503E-2</v>
      </c>
      <c r="L136" s="2">
        <v>0.19551282051282101</v>
      </c>
      <c r="M136" s="2">
        <v>0.113366526235159</v>
      </c>
      <c r="N136" s="2">
        <v>7.0519435844513201E-2</v>
      </c>
      <c r="O136" s="3">
        <v>0.49543488707352201</v>
      </c>
      <c r="P136" s="3">
        <v>0.95232120451693802</v>
      </c>
    </row>
    <row r="137" spans="1:16" x14ac:dyDescent="0.3">
      <c r="A137" s="8" t="s">
        <v>203</v>
      </c>
      <c r="B137" s="8" t="s">
        <v>111</v>
      </c>
      <c r="C137" s="2">
        <v>-2.91050762002979E-2</v>
      </c>
      <c r="D137" s="2">
        <v>-2.06538416145403E-2</v>
      </c>
      <c r="E137" s="2">
        <v>1.2533140515786899E-2</v>
      </c>
      <c r="F137" s="2">
        <v>-1.8924065698643199E-2</v>
      </c>
      <c r="G137" s="2">
        <v>-2.86303530268106E-2</v>
      </c>
      <c r="H137" s="2">
        <v>-3.68427625827401E-2</v>
      </c>
      <c r="I137" s="2">
        <v>-2.5674273858921199E-2</v>
      </c>
      <c r="J137" s="2">
        <v>-0.11751397391535801</v>
      </c>
      <c r="K137" s="2">
        <v>5.1274317599155498E-3</v>
      </c>
      <c r="L137" s="2">
        <v>-0.237509377344336</v>
      </c>
      <c r="M137" s="2">
        <v>-0.21271153089334899</v>
      </c>
      <c r="N137" s="2">
        <v>-0.104723819045239</v>
      </c>
      <c r="O137" s="3">
        <v>-0.45980998341125001</v>
      </c>
      <c r="P137" s="3">
        <v>-0.56832971800433796</v>
      </c>
    </row>
    <row r="138" spans="1:16" x14ac:dyDescent="0.3">
      <c r="A138" s="8" t="s">
        <v>204</v>
      </c>
      <c r="B138" s="8" t="s">
        <v>115</v>
      </c>
      <c r="C138" s="2">
        <v>1.7391304347826101E-2</v>
      </c>
      <c r="D138" s="2">
        <v>8.54700854700855E-2</v>
      </c>
      <c r="E138" s="2">
        <v>5.5118110236220499E-2</v>
      </c>
      <c r="F138" s="2">
        <v>6.7164179104477598E-2</v>
      </c>
      <c r="G138" s="2">
        <v>6.2937062937062901E-2</v>
      </c>
      <c r="H138" s="2">
        <v>0.13157894736842099</v>
      </c>
      <c r="I138" s="2">
        <v>0.24418604651162801</v>
      </c>
      <c r="J138" s="2">
        <v>9.8130841121495296E-2</v>
      </c>
      <c r="K138" s="2">
        <v>0.31063829787233999</v>
      </c>
      <c r="L138" s="2">
        <v>0.31168831168831201</v>
      </c>
      <c r="M138" s="2">
        <v>0.198019801980198</v>
      </c>
      <c r="N138" s="2">
        <v>0.15909090909090901</v>
      </c>
      <c r="O138" s="3">
        <v>1.3872340425531899</v>
      </c>
      <c r="P138" s="3">
        <v>3.4173228346456699</v>
      </c>
    </row>
    <row r="139" spans="1:16" x14ac:dyDescent="0.3">
      <c r="A139" s="8" t="s">
        <v>204</v>
      </c>
      <c r="B139" s="8" t="s">
        <v>116</v>
      </c>
      <c r="C139" s="2">
        <v>6.7419134914021697E-2</v>
      </c>
      <c r="D139" s="2">
        <v>4.2154566744730698E-2</v>
      </c>
      <c r="E139" s="2">
        <v>3.6772216547497398E-2</v>
      </c>
      <c r="F139" s="2">
        <v>5.0706075533661701E-2</v>
      </c>
      <c r="G139" s="2">
        <v>6.4137025692317301E-2</v>
      </c>
      <c r="H139" s="2">
        <v>7.6543499970627996E-2</v>
      </c>
      <c r="I139" s="2">
        <v>7.5575684819382302E-2</v>
      </c>
      <c r="J139" s="2">
        <v>3.9825478159403398E-2</v>
      </c>
      <c r="K139" s="2">
        <v>9.2847384855581597E-2</v>
      </c>
      <c r="L139" s="2">
        <v>0.171480869681682</v>
      </c>
      <c r="M139" s="2">
        <v>0.118330792682927</v>
      </c>
      <c r="N139" s="2">
        <v>5.3160674731640802E-2</v>
      </c>
      <c r="O139" s="3">
        <v>0.50785519125683098</v>
      </c>
      <c r="P139" s="3">
        <v>1.10452843037113</v>
      </c>
    </row>
    <row r="140" spans="1:16" x14ac:dyDescent="0.3">
      <c r="A140" s="8" t="s">
        <v>204</v>
      </c>
      <c r="B140" s="8" t="s">
        <v>117</v>
      </c>
      <c r="C140" s="2">
        <v>6.43776824034335E-2</v>
      </c>
      <c r="D140" s="2">
        <v>8.0645161290322606E-2</v>
      </c>
      <c r="E140" s="2">
        <v>8.5820895522388099E-2</v>
      </c>
      <c r="F140" s="2">
        <v>3.09278350515464E-2</v>
      </c>
      <c r="G140" s="2">
        <v>0.103333333333333</v>
      </c>
      <c r="H140" s="2">
        <v>7.8549848942598199E-2</v>
      </c>
      <c r="I140" s="2">
        <v>6.1624649859944002E-2</v>
      </c>
      <c r="J140" s="2">
        <v>5.2770448548812701E-2</v>
      </c>
      <c r="K140" s="2">
        <v>9.0225563909774403E-2</v>
      </c>
      <c r="L140" s="2">
        <v>0.14942528735632199</v>
      </c>
      <c r="M140" s="2">
        <v>0.122</v>
      </c>
      <c r="N140" s="2">
        <v>5.7040998217468802E-2</v>
      </c>
      <c r="O140" s="3">
        <v>0.48621553884711799</v>
      </c>
      <c r="P140" s="3">
        <v>1.21268656716418</v>
      </c>
    </row>
    <row r="141" spans="1:16" x14ac:dyDescent="0.3">
      <c r="A141" s="8" t="s">
        <v>204</v>
      </c>
      <c r="B141" s="8" t="s">
        <v>111</v>
      </c>
      <c r="C141" s="2">
        <v>-7.4560337142394002E-3</v>
      </c>
      <c r="D141" s="2">
        <v>-3.9111619172042103E-2</v>
      </c>
      <c r="E141" s="2">
        <v>-4.24031271244052E-2</v>
      </c>
      <c r="F141" s="2">
        <v>-2.80415298606797E-2</v>
      </c>
      <c r="G141" s="2">
        <v>-4.0171642472382002E-2</v>
      </c>
      <c r="H141" s="2">
        <v>-3.6621325977361403E-2</v>
      </c>
      <c r="I141" s="2">
        <v>-3.0312006319115299E-2</v>
      </c>
      <c r="J141" s="2">
        <v>-0.100702576112412</v>
      </c>
      <c r="K141" s="2">
        <v>2.60416666666667E-3</v>
      </c>
      <c r="L141" s="2">
        <v>-0.243591191417278</v>
      </c>
      <c r="M141" s="2">
        <v>-0.198118841445208</v>
      </c>
      <c r="N141" s="2">
        <v>-0.123440700055856</v>
      </c>
      <c r="O141" s="3">
        <v>-0.466938405797101</v>
      </c>
      <c r="P141" s="3">
        <v>-0.59993201903466997</v>
      </c>
    </row>
    <row r="142" spans="1:16" x14ac:dyDescent="0.3">
      <c r="A142" s="8" t="s">
        <v>204</v>
      </c>
      <c r="B142" s="8" t="s">
        <v>17</v>
      </c>
      <c r="C142" s="2">
        <v>0.171875</v>
      </c>
      <c r="D142" s="2">
        <v>-0.04</v>
      </c>
      <c r="E142" s="2">
        <v>-4.1666666666666699E-2</v>
      </c>
      <c r="F142" s="2">
        <v>0</v>
      </c>
      <c r="G142" s="2">
        <v>-1.4492753623188401E-2</v>
      </c>
      <c r="H142" s="2">
        <v>-0.10294117647058799</v>
      </c>
      <c r="I142" s="2">
        <v>4.91803278688525E-2</v>
      </c>
      <c r="J142" s="2">
        <v>0.15625</v>
      </c>
      <c r="K142" s="2">
        <v>8.1081081081081099E-2</v>
      </c>
      <c r="L142" s="2">
        <v>0.1875</v>
      </c>
      <c r="M142" s="2">
        <v>0.2</v>
      </c>
      <c r="N142" s="2">
        <v>0.175438596491228</v>
      </c>
      <c r="O142" s="3">
        <v>0.81081081081081097</v>
      </c>
      <c r="P142" s="3">
        <v>0.86111111111111105</v>
      </c>
    </row>
    <row r="143" spans="1:16" x14ac:dyDescent="0.3">
      <c r="A143" s="8" t="s">
        <v>204</v>
      </c>
      <c r="B143" s="8" t="s">
        <v>110</v>
      </c>
      <c r="C143" s="2">
        <v>6.7746686303387302E-2</v>
      </c>
      <c r="D143" s="2">
        <v>2.9885057471264399E-2</v>
      </c>
      <c r="E143" s="2">
        <v>3.6607142857142901E-2</v>
      </c>
      <c r="F143" s="2">
        <v>4.2204995693367803E-2</v>
      </c>
      <c r="G143" s="2">
        <v>3.8016528925619797E-2</v>
      </c>
      <c r="H143" s="2">
        <v>5.2547770700636903E-2</v>
      </c>
      <c r="I143" s="2">
        <v>3.1013615733736798E-2</v>
      </c>
      <c r="J143" s="2">
        <v>4.4020542920029304E-3</v>
      </c>
      <c r="K143" s="2">
        <v>5.4054054054054099E-2</v>
      </c>
      <c r="L143" s="2">
        <v>0.20304920304920299</v>
      </c>
      <c r="M143" s="2">
        <v>0.10685483870967701</v>
      </c>
      <c r="N143" s="2">
        <v>3.1485818371064303E-2</v>
      </c>
      <c r="O143" s="3">
        <v>0.447772096420745</v>
      </c>
      <c r="P143" s="3">
        <v>0.76964285714285696</v>
      </c>
    </row>
    <row r="144" spans="1:16" x14ac:dyDescent="0.3">
      <c r="A144" s="11" t="s">
        <v>18</v>
      </c>
      <c r="B144" s="11" t="s">
        <v>18</v>
      </c>
      <c r="C144" s="3">
        <v>2.70856018091967E-2</v>
      </c>
      <c r="D144" s="3">
        <v>2.49594797092733E-2</v>
      </c>
      <c r="E144" s="3">
        <v>2.80613640319252E-2</v>
      </c>
      <c r="F144" s="3">
        <v>2.7014869061323998E-2</v>
      </c>
      <c r="G144" s="3">
        <v>2.8974722474720101E-2</v>
      </c>
      <c r="H144" s="3">
        <v>3.5354159514818601E-2</v>
      </c>
      <c r="I144" s="3">
        <v>3.8974531275558201E-2</v>
      </c>
      <c r="J144" s="3">
        <v>-9.8163946982107505E-3</v>
      </c>
      <c r="K144" s="3">
        <v>5.3913058425150803E-2</v>
      </c>
      <c r="L144" s="3">
        <v>6.9813336377796104E-2</v>
      </c>
      <c r="M144" s="3">
        <v>6.1255602646583501E-2</v>
      </c>
      <c r="N144" s="3">
        <v>4.5046112739182902E-2</v>
      </c>
      <c r="O144" s="3">
        <v>0.25045550647163001</v>
      </c>
      <c r="P144" s="3">
        <v>0.44703249707849502</v>
      </c>
    </row>
    <row r="145" spans="1:2" x14ac:dyDescent="0.3">
      <c r="A145" s="15"/>
      <c r="B145" s="15"/>
    </row>
    <row r="146" spans="1:2" x14ac:dyDescent="0.3">
      <c r="A146" s="13" t="s">
        <v>42</v>
      </c>
      <c r="B146" s="15"/>
    </row>
    <row r="147" spans="1:2" x14ac:dyDescent="0.3">
      <c r="A147" s="14" t="s">
        <v>43</v>
      </c>
      <c r="B147" s="15"/>
    </row>
    <row r="148" spans="1:2" x14ac:dyDescent="0.3">
      <c r="A148" s="14" t="s">
        <v>44</v>
      </c>
      <c r="B148" s="15"/>
    </row>
    <row r="149" spans="1:2" x14ac:dyDescent="0.3">
      <c r="A149" s="14" t="s">
        <v>120</v>
      </c>
      <c r="B149" s="15"/>
    </row>
    <row r="150" spans="1:2" x14ac:dyDescent="0.3">
      <c r="A150" s="14" t="s">
        <v>47</v>
      </c>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54:O54"/>
    <mergeCell ref="C100:N100"/>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F400"/>
  <sheetViews>
    <sheetView showGridLines="0" workbookViewId="0"/>
  </sheetViews>
  <sheetFormatPr defaultColWidth="11.5546875" defaultRowHeight="14.4" x14ac:dyDescent="0.3"/>
  <cols>
    <col min="1" max="1" width="25.6640625" customWidth="1"/>
    <col min="2" max="2" width="21.6640625" customWidth="1"/>
    <col min="3" max="13" width="10.5546875" customWidth="1"/>
  </cols>
  <sheetData>
    <row r="1" spans="1:6" ht="15.6" x14ac:dyDescent="0.3">
      <c r="A1" s="12" t="s">
        <v>215</v>
      </c>
      <c r="B1" s="15"/>
    </row>
    <row r="2" spans="1:6" ht="15.6" x14ac:dyDescent="0.3">
      <c r="A2" s="12" t="s">
        <v>34</v>
      </c>
      <c r="B2" s="15"/>
    </row>
    <row r="3" spans="1:6" ht="15.6" x14ac:dyDescent="0.3">
      <c r="A3" s="12" t="s">
        <v>206</v>
      </c>
      <c r="B3" s="15"/>
    </row>
    <row r="4" spans="1:6" ht="15.6" x14ac:dyDescent="0.3">
      <c r="A4" s="12" t="s">
        <v>124</v>
      </c>
      <c r="B4" s="15"/>
    </row>
    <row r="5" spans="1:6" ht="15.6" x14ac:dyDescent="0.3">
      <c r="A5" s="12"/>
      <c r="B5" s="15"/>
    </row>
    <row r="6" spans="1:6" x14ac:dyDescent="0.3">
      <c r="A6" s="16" t="str">
        <f>HYPERLINK("#'Table of contents'!A74", "Back to contents")</f>
        <v>Back to contents</v>
      </c>
      <c r="B6" s="15"/>
    </row>
    <row r="7" spans="1:6" x14ac:dyDescent="0.3">
      <c r="A7" s="15"/>
      <c r="B7" s="15"/>
      <c r="C7" s="18" t="s">
        <v>36</v>
      </c>
      <c r="D7" s="19"/>
      <c r="E7" s="19"/>
      <c r="F7" s="19"/>
    </row>
    <row r="8" spans="1:6" x14ac:dyDescent="0.3">
      <c r="A8" s="9" t="s">
        <v>41</v>
      </c>
      <c r="B8" s="9" t="s">
        <v>41</v>
      </c>
      <c r="C8" s="4" t="s">
        <v>9</v>
      </c>
      <c r="D8" s="4" t="s">
        <v>10</v>
      </c>
      <c r="E8" s="4" t="s">
        <v>11</v>
      </c>
      <c r="F8" s="4" t="s">
        <v>12</v>
      </c>
    </row>
    <row r="9" spans="1:6" x14ac:dyDescent="0.3">
      <c r="A9" s="7" t="s">
        <v>198</v>
      </c>
      <c r="B9" s="7" t="s">
        <v>121</v>
      </c>
      <c r="C9" s="1">
        <v>910</v>
      </c>
      <c r="D9" s="1">
        <v>1227</v>
      </c>
      <c r="E9" s="1">
        <v>1365</v>
      </c>
      <c r="F9" s="1">
        <v>1535</v>
      </c>
    </row>
    <row r="10" spans="1:6" x14ac:dyDescent="0.3">
      <c r="A10" s="7" t="s">
        <v>198</v>
      </c>
      <c r="B10" s="7" t="s">
        <v>122</v>
      </c>
      <c r="C10" s="1">
        <v>24691</v>
      </c>
      <c r="D10" s="1">
        <v>25383</v>
      </c>
      <c r="E10" s="1">
        <v>26655</v>
      </c>
      <c r="F10" s="1">
        <v>28084</v>
      </c>
    </row>
    <row r="11" spans="1:6" x14ac:dyDescent="0.3">
      <c r="A11" s="7" t="s">
        <v>199</v>
      </c>
      <c r="B11" s="7" t="s">
        <v>121</v>
      </c>
      <c r="C11" s="1">
        <v>2008</v>
      </c>
      <c r="D11" s="1">
        <v>2619</v>
      </c>
      <c r="E11" s="1">
        <v>2880</v>
      </c>
      <c r="F11" s="1">
        <v>3157</v>
      </c>
    </row>
    <row r="12" spans="1:6" x14ac:dyDescent="0.3">
      <c r="A12" s="7" t="s">
        <v>199</v>
      </c>
      <c r="B12" s="7" t="s">
        <v>122</v>
      </c>
      <c r="C12" s="1">
        <v>55510</v>
      </c>
      <c r="D12" s="1">
        <v>55790</v>
      </c>
      <c r="E12" s="1">
        <v>58475</v>
      </c>
      <c r="F12" s="1">
        <v>58331</v>
      </c>
    </row>
    <row r="13" spans="1:6" x14ac:dyDescent="0.3">
      <c r="A13" s="7" t="s">
        <v>200</v>
      </c>
      <c r="B13" s="7" t="s">
        <v>121</v>
      </c>
      <c r="C13" s="1">
        <v>1608</v>
      </c>
      <c r="D13" s="1">
        <v>2133</v>
      </c>
      <c r="E13" s="1">
        <v>2393</v>
      </c>
      <c r="F13" s="1">
        <v>2716</v>
      </c>
    </row>
    <row r="14" spans="1:6" x14ac:dyDescent="0.3">
      <c r="A14" s="7" t="s">
        <v>200</v>
      </c>
      <c r="B14" s="7" t="s">
        <v>122</v>
      </c>
      <c r="C14" s="1">
        <v>41274</v>
      </c>
      <c r="D14" s="1">
        <v>41545</v>
      </c>
      <c r="E14" s="1">
        <v>44187</v>
      </c>
      <c r="F14" s="1">
        <v>47856</v>
      </c>
    </row>
    <row r="15" spans="1:6" x14ac:dyDescent="0.3">
      <c r="A15" s="7" t="s">
        <v>201</v>
      </c>
      <c r="B15" s="7" t="s">
        <v>121</v>
      </c>
      <c r="C15" s="1">
        <v>1313</v>
      </c>
      <c r="D15" s="1">
        <v>1814</v>
      </c>
      <c r="E15" s="1">
        <v>2037</v>
      </c>
      <c r="F15" s="1">
        <v>1956</v>
      </c>
    </row>
    <row r="16" spans="1:6" x14ac:dyDescent="0.3">
      <c r="A16" s="7" t="s">
        <v>201</v>
      </c>
      <c r="B16" s="7" t="s">
        <v>122</v>
      </c>
      <c r="C16" s="1">
        <v>34618</v>
      </c>
      <c r="D16" s="1">
        <v>36022</v>
      </c>
      <c r="E16" s="1">
        <v>38543</v>
      </c>
      <c r="F16" s="1">
        <v>36252</v>
      </c>
    </row>
    <row r="17" spans="1:6" x14ac:dyDescent="0.3">
      <c r="A17" s="7" t="s">
        <v>202</v>
      </c>
      <c r="B17" s="7" t="s">
        <v>121</v>
      </c>
      <c r="C17" s="1">
        <v>1384</v>
      </c>
      <c r="D17" s="1">
        <v>1926</v>
      </c>
      <c r="E17" s="1">
        <v>2165</v>
      </c>
      <c r="F17" s="1">
        <v>2412</v>
      </c>
    </row>
    <row r="18" spans="1:6" x14ac:dyDescent="0.3">
      <c r="A18" s="7" t="s">
        <v>202</v>
      </c>
      <c r="B18" s="7" t="s">
        <v>122</v>
      </c>
      <c r="C18" s="1">
        <v>37135</v>
      </c>
      <c r="D18" s="1">
        <v>37266</v>
      </c>
      <c r="E18" s="1">
        <v>39227</v>
      </c>
      <c r="F18" s="1">
        <v>40530</v>
      </c>
    </row>
    <row r="19" spans="1:6" x14ac:dyDescent="0.3">
      <c r="A19" s="7" t="s">
        <v>203</v>
      </c>
      <c r="B19" s="7" t="s">
        <v>121</v>
      </c>
      <c r="C19" s="1">
        <v>1121</v>
      </c>
      <c r="D19" s="1">
        <v>1499</v>
      </c>
      <c r="E19" s="1">
        <v>1695</v>
      </c>
      <c r="F19" s="1">
        <v>1832</v>
      </c>
    </row>
    <row r="20" spans="1:6" x14ac:dyDescent="0.3">
      <c r="A20" s="7" t="s">
        <v>203</v>
      </c>
      <c r="B20" s="7" t="s">
        <v>122</v>
      </c>
      <c r="C20" s="1">
        <v>25099</v>
      </c>
      <c r="D20" s="1">
        <v>24108</v>
      </c>
      <c r="E20" s="1">
        <v>25026</v>
      </c>
      <c r="F20" s="1">
        <v>25502</v>
      </c>
    </row>
    <row r="21" spans="1:6" x14ac:dyDescent="0.3">
      <c r="A21" s="7" t="s">
        <v>204</v>
      </c>
      <c r="B21" s="7" t="s">
        <v>122</v>
      </c>
      <c r="C21" s="1">
        <v>35574</v>
      </c>
      <c r="D21" s="1">
        <v>36363</v>
      </c>
      <c r="E21" s="1">
        <v>38282</v>
      </c>
      <c r="F21" s="1">
        <v>38382</v>
      </c>
    </row>
    <row r="22" spans="1:6" x14ac:dyDescent="0.3">
      <c r="A22" s="7" t="s">
        <v>204</v>
      </c>
      <c r="B22" s="7" t="s">
        <v>121</v>
      </c>
      <c r="C22" s="1">
        <v>1573</v>
      </c>
      <c r="D22" s="1">
        <v>2081</v>
      </c>
      <c r="E22" s="1">
        <v>2378</v>
      </c>
      <c r="F22" s="1">
        <v>2491</v>
      </c>
    </row>
    <row r="23" spans="1:6" x14ac:dyDescent="0.3">
      <c r="A23" s="10" t="s">
        <v>18</v>
      </c>
      <c r="B23" s="10" t="s">
        <v>18</v>
      </c>
      <c r="C23" s="5">
        <v>263818</v>
      </c>
      <c r="D23" s="5">
        <v>269776</v>
      </c>
      <c r="E23" s="5">
        <v>285308</v>
      </c>
      <c r="F23" s="5">
        <v>291036</v>
      </c>
    </row>
    <row r="24" spans="1:6" x14ac:dyDescent="0.3">
      <c r="A24" s="15"/>
      <c r="B24" s="15"/>
    </row>
    <row r="25" spans="1:6" x14ac:dyDescent="0.3">
      <c r="A25" s="15"/>
      <c r="B25" s="15"/>
    </row>
    <row r="26" spans="1:6" x14ac:dyDescent="0.3">
      <c r="A26" s="15"/>
      <c r="B26" s="15"/>
      <c r="C26" s="18" t="s">
        <v>37</v>
      </c>
      <c r="D26" s="19"/>
      <c r="E26" s="19"/>
      <c r="F26" s="19"/>
    </row>
    <row r="27" spans="1:6" x14ac:dyDescent="0.3">
      <c r="A27" s="9" t="s">
        <v>41</v>
      </c>
      <c r="B27" s="9" t="s">
        <v>41</v>
      </c>
      <c r="C27" s="4" t="s">
        <v>9</v>
      </c>
      <c r="D27" s="4" t="s">
        <v>10</v>
      </c>
      <c r="E27" s="4" t="s">
        <v>11</v>
      </c>
      <c r="F27" s="4" t="s">
        <v>12</v>
      </c>
    </row>
    <row r="28" spans="1:6" x14ac:dyDescent="0.3">
      <c r="A28" s="8" t="s">
        <v>198</v>
      </c>
      <c r="B28" s="8" t="s">
        <v>121</v>
      </c>
      <c r="C28" s="2">
        <v>3.5545486504433399E-2</v>
      </c>
      <c r="D28" s="2">
        <v>4.61104847801578E-2</v>
      </c>
      <c r="E28" s="2">
        <v>4.8715203426124197E-2</v>
      </c>
      <c r="F28" s="2">
        <v>5.1824842162125698E-2</v>
      </c>
    </row>
    <row r="29" spans="1:6" x14ac:dyDescent="0.3">
      <c r="A29" s="8" t="s">
        <v>198</v>
      </c>
      <c r="B29" s="8" t="s">
        <v>122</v>
      </c>
      <c r="C29" s="2">
        <v>0.96445451349556699</v>
      </c>
      <c r="D29" s="2">
        <v>0.953889515219842</v>
      </c>
      <c r="E29" s="2">
        <v>0.95128479657387599</v>
      </c>
      <c r="F29" s="2">
        <v>0.94817515783787398</v>
      </c>
    </row>
    <row r="30" spans="1:6" x14ac:dyDescent="0.3">
      <c r="A30" s="8" t="s">
        <v>199</v>
      </c>
      <c r="B30" s="8" t="s">
        <v>121</v>
      </c>
      <c r="C30" s="2">
        <v>3.49108105288779E-2</v>
      </c>
      <c r="D30" s="2">
        <v>4.4838980294132802E-2</v>
      </c>
      <c r="E30" s="2">
        <v>4.6939939695216398E-2</v>
      </c>
      <c r="F30" s="2">
        <v>5.1343351548269599E-2</v>
      </c>
    </row>
    <row r="31" spans="1:6" x14ac:dyDescent="0.3">
      <c r="A31" s="8" t="s">
        <v>199</v>
      </c>
      <c r="B31" s="8" t="s">
        <v>122</v>
      </c>
      <c r="C31" s="2">
        <v>0.96508918947112199</v>
      </c>
      <c r="D31" s="2">
        <v>0.95516101970586698</v>
      </c>
      <c r="E31" s="2">
        <v>0.95306006030478396</v>
      </c>
      <c r="F31" s="2">
        <v>0.94865664845173003</v>
      </c>
    </row>
    <row r="32" spans="1:6" x14ac:dyDescent="0.3">
      <c r="A32" s="8" t="s">
        <v>200</v>
      </c>
      <c r="B32" s="8" t="s">
        <v>121</v>
      </c>
      <c r="C32" s="2">
        <v>3.74982510144116E-2</v>
      </c>
      <c r="D32" s="2">
        <v>4.8834653601355402E-2</v>
      </c>
      <c r="E32" s="2">
        <v>5.1373980249033897E-2</v>
      </c>
      <c r="F32" s="2">
        <v>5.3705607846238998E-2</v>
      </c>
    </row>
    <row r="33" spans="1:6" x14ac:dyDescent="0.3">
      <c r="A33" s="8" t="s">
        <v>200</v>
      </c>
      <c r="B33" s="8" t="s">
        <v>122</v>
      </c>
      <c r="C33" s="2">
        <v>0.96250174898558805</v>
      </c>
      <c r="D33" s="2">
        <v>0.95116534639864503</v>
      </c>
      <c r="E33" s="2">
        <v>0.94862601975096605</v>
      </c>
      <c r="F33" s="2">
        <v>0.94629439215376099</v>
      </c>
    </row>
    <row r="34" spans="1:6" x14ac:dyDescent="0.3">
      <c r="A34" s="8" t="s">
        <v>201</v>
      </c>
      <c r="B34" s="8" t="s">
        <v>121</v>
      </c>
      <c r="C34" s="2">
        <v>3.6542261556872901E-2</v>
      </c>
      <c r="D34" s="2">
        <v>4.7943757268210201E-2</v>
      </c>
      <c r="E34" s="2">
        <v>5.01971414489897E-2</v>
      </c>
      <c r="F34" s="2">
        <v>5.1193467336683403E-2</v>
      </c>
    </row>
    <row r="35" spans="1:6" x14ac:dyDescent="0.3">
      <c r="A35" s="8" t="s">
        <v>201</v>
      </c>
      <c r="B35" s="8" t="s">
        <v>122</v>
      </c>
      <c r="C35" s="2">
        <v>0.96345773844312699</v>
      </c>
      <c r="D35" s="2">
        <v>0.95205624273179001</v>
      </c>
      <c r="E35" s="2">
        <v>0.94980285855100999</v>
      </c>
      <c r="F35" s="2">
        <v>0.94880653266331705</v>
      </c>
    </row>
    <row r="36" spans="1:6" x14ac:dyDescent="0.3">
      <c r="A36" s="8" t="s">
        <v>202</v>
      </c>
      <c r="B36" s="8" t="s">
        <v>121</v>
      </c>
      <c r="C36" s="2">
        <v>3.5930320101767999E-2</v>
      </c>
      <c r="D36" s="2">
        <v>4.9142682180036701E-2</v>
      </c>
      <c r="E36" s="2">
        <v>5.2304793196752998E-2</v>
      </c>
      <c r="F36" s="2">
        <v>5.6168785804107897E-2</v>
      </c>
    </row>
    <row r="37" spans="1:6" x14ac:dyDescent="0.3">
      <c r="A37" s="8" t="s">
        <v>202</v>
      </c>
      <c r="B37" s="8" t="s">
        <v>122</v>
      </c>
      <c r="C37" s="2">
        <v>0.964069679898232</v>
      </c>
      <c r="D37" s="2">
        <v>0.95085731781996297</v>
      </c>
      <c r="E37" s="2">
        <v>0.94769520680324704</v>
      </c>
      <c r="F37" s="2">
        <v>0.943831214195892</v>
      </c>
    </row>
    <row r="38" spans="1:6" x14ac:dyDescent="0.3">
      <c r="A38" s="8" t="s">
        <v>203</v>
      </c>
      <c r="B38" s="8" t="s">
        <v>121</v>
      </c>
      <c r="C38" s="2">
        <v>4.2753623188405802E-2</v>
      </c>
      <c r="D38" s="2">
        <v>5.8538680829460697E-2</v>
      </c>
      <c r="E38" s="2">
        <v>6.3433254743460205E-2</v>
      </c>
      <c r="F38" s="2">
        <v>6.7022755542547705E-2</v>
      </c>
    </row>
    <row r="39" spans="1:6" x14ac:dyDescent="0.3">
      <c r="A39" s="8" t="s">
        <v>203</v>
      </c>
      <c r="B39" s="8" t="s">
        <v>122</v>
      </c>
      <c r="C39" s="2">
        <v>0.95724637681159397</v>
      </c>
      <c r="D39" s="2">
        <v>0.94146131917053899</v>
      </c>
      <c r="E39" s="2">
        <v>0.93656674525654005</v>
      </c>
      <c r="F39" s="2">
        <v>0.932977244457452</v>
      </c>
    </row>
    <row r="40" spans="1:6" x14ac:dyDescent="0.3">
      <c r="A40" s="8" t="s">
        <v>204</v>
      </c>
      <c r="B40" s="8" t="s">
        <v>122</v>
      </c>
      <c r="C40" s="2">
        <v>0.95765472312703603</v>
      </c>
      <c r="D40" s="2">
        <v>0.94586931640828198</v>
      </c>
      <c r="E40" s="2">
        <v>0.94151500245941999</v>
      </c>
      <c r="F40" s="2">
        <v>0.93905512196315399</v>
      </c>
    </row>
    <row r="41" spans="1:6" x14ac:dyDescent="0.3">
      <c r="A41" s="8" t="s">
        <v>204</v>
      </c>
      <c r="B41" s="8" t="s">
        <v>121</v>
      </c>
      <c r="C41" s="2">
        <v>4.2345276872964202E-2</v>
      </c>
      <c r="D41" s="2">
        <v>5.4130683591717799E-2</v>
      </c>
      <c r="E41" s="2">
        <v>5.8484997540580397E-2</v>
      </c>
      <c r="F41" s="2">
        <v>6.0944878036845798E-2</v>
      </c>
    </row>
    <row r="42" spans="1:6" x14ac:dyDescent="0.3">
      <c r="A42" s="15"/>
      <c r="B42" s="15"/>
    </row>
    <row r="43" spans="1:6" x14ac:dyDescent="0.3">
      <c r="A43" s="13" t="s">
        <v>42</v>
      </c>
      <c r="B43" s="15"/>
    </row>
    <row r="44" spans="1:6" x14ac:dyDescent="0.3">
      <c r="A44" s="14" t="s">
        <v>43</v>
      </c>
      <c r="B44" s="15"/>
    </row>
    <row r="45" spans="1:6" x14ac:dyDescent="0.3">
      <c r="A45" s="14" t="s">
        <v>44</v>
      </c>
      <c r="B45" s="15"/>
    </row>
    <row r="46" spans="1:6" x14ac:dyDescent="0.3">
      <c r="A46" s="14" t="s">
        <v>125</v>
      </c>
      <c r="B46" s="15"/>
    </row>
    <row r="47" spans="1:6" x14ac:dyDescent="0.3">
      <c r="A47" s="14" t="s">
        <v>47</v>
      </c>
      <c r="B47" s="15"/>
    </row>
    <row r="48" spans="1:6" x14ac:dyDescent="0.3">
      <c r="A48" s="15"/>
      <c r="B48" s="15"/>
    </row>
    <row r="49" spans="1:2" x14ac:dyDescent="0.3">
      <c r="A49" s="15"/>
      <c r="B49" s="15"/>
    </row>
    <row r="50" spans="1:2" x14ac:dyDescent="0.3">
      <c r="A50" s="15"/>
      <c r="B50" s="15"/>
    </row>
    <row r="51" spans="1:2" x14ac:dyDescent="0.3">
      <c r="A51" s="15"/>
      <c r="B51" s="15"/>
    </row>
    <row r="52" spans="1:2" x14ac:dyDescent="0.3">
      <c r="A52" s="15"/>
      <c r="B52" s="15"/>
    </row>
    <row r="53" spans="1:2" x14ac:dyDescent="0.3">
      <c r="A53" s="15"/>
      <c r="B53" s="15"/>
    </row>
    <row r="54" spans="1:2" x14ac:dyDescent="0.3">
      <c r="A54" s="15"/>
      <c r="B54" s="15"/>
    </row>
    <row r="55" spans="1:2" x14ac:dyDescent="0.3">
      <c r="A55" s="15"/>
      <c r="B55" s="15"/>
    </row>
    <row r="56" spans="1:2" x14ac:dyDescent="0.3">
      <c r="A56" s="15"/>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F7"/>
    <mergeCell ref="C26:F2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O400"/>
  <sheetViews>
    <sheetView showGridLines="0" workbookViewId="0"/>
  </sheetViews>
  <sheetFormatPr defaultColWidth="11.5546875" defaultRowHeight="14.4" x14ac:dyDescent="0.3"/>
  <cols>
    <col min="1" max="1" width="25.6640625" customWidth="1"/>
    <col min="2" max="12" width="10.5546875" customWidth="1"/>
  </cols>
  <sheetData>
    <row r="1" spans="1:14" ht="15.6" x14ac:dyDescent="0.3">
      <c r="A1" s="12" t="s">
        <v>216</v>
      </c>
    </row>
    <row r="2" spans="1:14" ht="15.6" x14ac:dyDescent="0.3">
      <c r="A2" s="12" t="s">
        <v>142</v>
      </c>
    </row>
    <row r="3" spans="1:14" ht="15.6" x14ac:dyDescent="0.3">
      <c r="A3" s="12" t="s">
        <v>206</v>
      </c>
    </row>
    <row r="4" spans="1:14" x14ac:dyDescent="0.3">
      <c r="A4" s="15"/>
    </row>
    <row r="5" spans="1:14" x14ac:dyDescent="0.3">
      <c r="A5" s="15"/>
    </row>
    <row r="6" spans="1:14" x14ac:dyDescent="0.3">
      <c r="A6" s="16" t="str">
        <f>HYPERLINK("#'Table of contents'!A75", "Back to contents")</f>
        <v>Back to contents</v>
      </c>
    </row>
    <row r="7" spans="1:14" x14ac:dyDescent="0.3">
      <c r="A7" s="15"/>
      <c r="B7" s="18" t="s">
        <v>36</v>
      </c>
      <c r="C7" s="19"/>
      <c r="D7" s="19"/>
      <c r="E7" s="19"/>
      <c r="F7" s="19"/>
      <c r="G7" s="19"/>
      <c r="H7" s="19"/>
      <c r="I7" s="19"/>
      <c r="J7" s="19"/>
      <c r="K7" s="19"/>
      <c r="L7" s="19"/>
      <c r="M7" s="19"/>
      <c r="N7" s="19"/>
    </row>
    <row r="8" spans="1:14" x14ac:dyDescent="0.3">
      <c r="A8" s="9" t="s">
        <v>41</v>
      </c>
      <c r="B8" s="4" t="s">
        <v>0</v>
      </c>
      <c r="C8" s="4" t="s">
        <v>1</v>
      </c>
      <c r="D8" s="4" t="s">
        <v>2</v>
      </c>
      <c r="E8" s="4" t="s">
        <v>3</v>
      </c>
      <c r="F8" s="4" t="s">
        <v>4</v>
      </c>
      <c r="G8" s="4" t="s">
        <v>5</v>
      </c>
      <c r="H8" s="4" t="s">
        <v>6</v>
      </c>
      <c r="I8" s="4" t="s">
        <v>7</v>
      </c>
      <c r="J8" s="4" t="s">
        <v>8</v>
      </c>
      <c r="K8" s="4" t="s">
        <v>9</v>
      </c>
      <c r="L8" s="4" t="s">
        <v>10</v>
      </c>
      <c r="M8" s="4" t="s">
        <v>11</v>
      </c>
      <c r="N8" s="4" t="s">
        <v>12</v>
      </c>
    </row>
    <row r="9" spans="1:14" x14ac:dyDescent="0.3">
      <c r="A9" s="7" t="s">
        <v>198</v>
      </c>
      <c r="B9" s="1">
        <v>18289</v>
      </c>
      <c r="C9" s="1">
        <v>18716</v>
      </c>
      <c r="D9" s="1">
        <v>18807</v>
      </c>
      <c r="E9" s="1">
        <v>18567</v>
      </c>
      <c r="F9" s="1">
        <v>18926</v>
      </c>
      <c r="G9" s="1">
        <v>19066</v>
      </c>
      <c r="H9" s="1">
        <v>19677</v>
      </c>
      <c r="I9" s="1">
        <v>20125</v>
      </c>
      <c r="J9" s="1">
        <v>21359</v>
      </c>
      <c r="K9" s="1">
        <v>22381</v>
      </c>
      <c r="L9" s="1">
        <v>23702</v>
      </c>
      <c r="M9" s="1">
        <v>24946</v>
      </c>
      <c r="N9" s="1">
        <v>26874</v>
      </c>
    </row>
    <row r="10" spans="1:14" x14ac:dyDescent="0.3">
      <c r="A10" s="7" t="s">
        <v>199</v>
      </c>
      <c r="B10" s="1">
        <v>39923</v>
      </c>
      <c r="C10" s="1">
        <v>41213</v>
      </c>
      <c r="D10" s="1">
        <v>41669</v>
      </c>
      <c r="E10" s="1">
        <v>42183</v>
      </c>
      <c r="F10" s="1">
        <v>43090</v>
      </c>
      <c r="G10" s="1">
        <v>44227</v>
      </c>
      <c r="H10" s="1">
        <v>45737</v>
      </c>
      <c r="I10" s="1">
        <v>47020</v>
      </c>
      <c r="J10" s="1">
        <v>48936</v>
      </c>
      <c r="K10" s="1">
        <v>50230</v>
      </c>
      <c r="L10" s="1">
        <v>52120</v>
      </c>
      <c r="M10" s="1">
        <v>54457</v>
      </c>
      <c r="N10" s="1">
        <v>54843</v>
      </c>
    </row>
    <row r="11" spans="1:14" x14ac:dyDescent="0.3">
      <c r="A11" s="7" t="s">
        <v>200</v>
      </c>
      <c r="B11" s="1">
        <v>30654</v>
      </c>
      <c r="C11" s="1">
        <v>31132</v>
      </c>
      <c r="D11" s="1">
        <v>31515</v>
      </c>
      <c r="E11" s="1">
        <v>32406</v>
      </c>
      <c r="F11" s="1">
        <v>32578</v>
      </c>
      <c r="G11" s="1">
        <v>32927</v>
      </c>
      <c r="H11" s="1">
        <v>34100</v>
      </c>
      <c r="I11" s="1">
        <v>35817</v>
      </c>
      <c r="J11" s="1">
        <v>37087</v>
      </c>
      <c r="K11" s="1">
        <v>38184</v>
      </c>
      <c r="L11" s="1">
        <v>39612</v>
      </c>
      <c r="M11" s="1">
        <v>42197</v>
      </c>
      <c r="N11" s="1">
        <v>46433</v>
      </c>
    </row>
    <row r="12" spans="1:14" x14ac:dyDescent="0.3">
      <c r="A12" s="7" t="s">
        <v>201</v>
      </c>
      <c r="B12" s="1">
        <v>23326</v>
      </c>
      <c r="C12" s="1">
        <v>23373</v>
      </c>
      <c r="D12" s="1">
        <v>23727</v>
      </c>
      <c r="E12" s="1">
        <v>24370</v>
      </c>
      <c r="F12" s="1">
        <v>25432</v>
      </c>
      <c r="G12" s="1">
        <v>27008</v>
      </c>
      <c r="H12" s="1">
        <v>28130</v>
      </c>
      <c r="I12" s="1">
        <v>29460</v>
      </c>
      <c r="J12" s="1">
        <v>30574</v>
      </c>
      <c r="K12" s="1">
        <v>32567</v>
      </c>
      <c r="L12" s="1">
        <v>34716</v>
      </c>
      <c r="M12" s="1">
        <v>37228</v>
      </c>
      <c r="N12" s="1">
        <v>34954</v>
      </c>
    </row>
    <row r="13" spans="1:14" x14ac:dyDescent="0.3">
      <c r="A13" s="7" t="s">
        <v>202</v>
      </c>
      <c r="B13" s="1">
        <v>27685</v>
      </c>
      <c r="C13" s="1">
        <v>27926</v>
      </c>
      <c r="D13" s="1">
        <v>28047</v>
      </c>
      <c r="E13" s="1">
        <v>27995</v>
      </c>
      <c r="F13" s="1">
        <v>28494</v>
      </c>
      <c r="G13" s="1">
        <v>29124</v>
      </c>
      <c r="H13" s="1">
        <v>29773</v>
      </c>
      <c r="I13" s="1">
        <v>30727</v>
      </c>
      <c r="J13" s="1">
        <v>32500</v>
      </c>
      <c r="K13" s="1">
        <v>33405</v>
      </c>
      <c r="L13" s="1">
        <v>34632</v>
      </c>
      <c r="M13" s="1">
        <v>36579</v>
      </c>
      <c r="N13" s="1">
        <v>38508</v>
      </c>
    </row>
    <row r="14" spans="1:14" x14ac:dyDescent="0.3">
      <c r="A14" s="7" t="s">
        <v>203</v>
      </c>
      <c r="B14" s="1">
        <v>17380</v>
      </c>
      <c r="C14" s="1">
        <v>17501</v>
      </c>
      <c r="D14" s="1">
        <v>17671</v>
      </c>
      <c r="E14" s="1">
        <v>18372</v>
      </c>
      <c r="F14" s="1">
        <v>18606</v>
      </c>
      <c r="G14" s="1">
        <v>19181</v>
      </c>
      <c r="H14" s="1">
        <v>19693</v>
      </c>
      <c r="I14" s="1">
        <v>20470</v>
      </c>
      <c r="J14" s="1">
        <v>21035</v>
      </c>
      <c r="K14" s="1">
        <v>21956</v>
      </c>
      <c r="L14" s="1">
        <v>22780</v>
      </c>
      <c r="M14" s="1">
        <v>23717</v>
      </c>
      <c r="N14" s="1">
        <v>24755</v>
      </c>
    </row>
    <row r="15" spans="1:14" x14ac:dyDescent="0.3">
      <c r="A15" s="7" t="s">
        <v>204</v>
      </c>
      <c r="B15" s="1">
        <v>27126</v>
      </c>
      <c r="C15" s="1">
        <v>27859</v>
      </c>
      <c r="D15" s="1">
        <v>27695</v>
      </c>
      <c r="E15" s="1">
        <v>27444</v>
      </c>
      <c r="F15" s="1">
        <v>27798</v>
      </c>
      <c r="G15" s="1">
        <v>28382</v>
      </c>
      <c r="H15" s="1">
        <v>29279</v>
      </c>
      <c r="I15" s="1">
        <v>30412</v>
      </c>
      <c r="J15" s="1">
        <v>31631</v>
      </c>
      <c r="K15" s="1">
        <v>33344</v>
      </c>
      <c r="L15" s="1">
        <v>34998</v>
      </c>
      <c r="M15" s="1">
        <v>36914</v>
      </c>
      <c r="N15" s="1">
        <v>37558</v>
      </c>
    </row>
    <row r="16" spans="1:14" x14ac:dyDescent="0.3">
      <c r="A16" s="10" t="s">
        <v>18</v>
      </c>
      <c r="B16" s="5">
        <v>184383</v>
      </c>
      <c r="C16" s="5">
        <v>187720</v>
      </c>
      <c r="D16" s="5">
        <v>189131</v>
      </c>
      <c r="E16" s="5">
        <v>191337</v>
      </c>
      <c r="F16" s="5">
        <v>194924</v>
      </c>
      <c r="G16" s="5">
        <v>199915</v>
      </c>
      <c r="H16" s="5">
        <v>206389</v>
      </c>
      <c r="I16" s="5">
        <v>214031</v>
      </c>
      <c r="J16" s="5">
        <v>223122</v>
      </c>
      <c r="K16" s="5">
        <v>232067</v>
      </c>
      <c r="L16" s="5">
        <v>242560</v>
      </c>
      <c r="M16" s="5">
        <v>256038</v>
      </c>
      <c r="N16" s="5">
        <v>263925</v>
      </c>
    </row>
    <row r="17" spans="1:15" x14ac:dyDescent="0.3">
      <c r="A17" s="15"/>
    </row>
    <row r="18" spans="1:15" x14ac:dyDescent="0.3">
      <c r="A18" s="15"/>
    </row>
    <row r="19" spans="1:15" x14ac:dyDescent="0.3">
      <c r="A19" s="15"/>
      <c r="B19" s="18" t="s">
        <v>37</v>
      </c>
      <c r="C19" s="19"/>
      <c r="D19" s="19"/>
      <c r="E19" s="19"/>
      <c r="F19" s="19"/>
      <c r="G19" s="19"/>
      <c r="H19" s="19"/>
      <c r="I19" s="19"/>
      <c r="J19" s="19"/>
      <c r="K19" s="19"/>
      <c r="L19" s="19"/>
      <c r="M19" s="19"/>
      <c r="N19" s="19"/>
    </row>
    <row r="20" spans="1:15" x14ac:dyDescent="0.3">
      <c r="A20" s="9" t="s">
        <v>41</v>
      </c>
      <c r="B20" s="4" t="s">
        <v>0</v>
      </c>
      <c r="C20" s="4" t="s">
        <v>1</v>
      </c>
      <c r="D20" s="4" t="s">
        <v>2</v>
      </c>
      <c r="E20" s="4" t="s">
        <v>3</v>
      </c>
      <c r="F20" s="4" t="s">
        <v>4</v>
      </c>
      <c r="G20" s="4" t="s">
        <v>5</v>
      </c>
      <c r="H20" s="4" t="s">
        <v>6</v>
      </c>
      <c r="I20" s="4" t="s">
        <v>7</v>
      </c>
      <c r="J20" s="4" t="s">
        <v>8</v>
      </c>
      <c r="K20" s="4" t="s">
        <v>9</v>
      </c>
      <c r="L20" s="4" t="s">
        <v>10</v>
      </c>
      <c r="M20" s="4" t="s">
        <v>11</v>
      </c>
      <c r="N20" s="4" t="s">
        <v>12</v>
      </c>
    </row>
    <row r="21" spans="1:15" x14ac:dyDescent="0.3">
      <c r="A21" s="8" t="s">
        <v>198</v>
      </c>
      <c r="B21" s="2">
        <v>9.9190272422077994E-2</v>
      </c>
      <c r="C21" s="2">
        <v>9.9701683358193099E-2</v>
      </c>
      <c r="D21" s="2">
        <v>9.94390131707652E-2</v>
      </c>
      <c r="E21" s="2">
        <v>9.7038210069144995E-2</v>
      </c>
      <c r="F21" s="2">
        <v>9.7094252118774496E-2</v>
      </c>
      <c r="G21" s="2">
        <v>9.5370532476302394E-2</v>
      </c>
      <c r="H21" s="2">
        <v>9.5339383397370997E-2</v>
      </c>
      <c r="I21" s="2">
        <v>9.4028435133228394E-2</v>
      </c>
      <c r="J21" s="2">
        <v>9.5727897742042503E-2</v>
      </c>
      <c r="K21" s="2">
        <v>9.6441975808710403E-2</v>
      </c>
      <c r="L21" s="2">
        <v>9.7716029023746695E-2</v>
      </c>
      <c r="M21" s="2">
        <v>9.7430850108187098E-2</v>
      </c>
      <c r="N21" s="2">
        <v>0.101824381926684</v>
      </c>
    </row>
    <row r="22" spans="1:15" x14ac:dyDescent="0.3">
      <c r="A22" s="8" t="s">
        <v>199</v>
      </c>
      <c r="B22" s="2">
        <v>0.21652213056518199</v>
      </c>
      <c r="C22" s="2">
        <v>0.219545067121244</v>
      </c>
      <c r="D22" s="2">
        <v>0.22031819215252901</v>
      </c>
      <c r="E22" s="2">
        <v>0.22046441618714599</v>
      </c>
      <c r="F22" s="2">
        <v>0.221060515893374</v>
      </c>
      <c r="G22" s="2">
        <v>0.22122902233449199</v>
      </c>
      <c r="H22" s="2">
        <v>0.22160580263483001</v>
      </c>
      <c r="I22" s="2">
        <v>0.21968780223425599</v>
      </c>
      <c r="J22" s="2">
        <v>0.21932395729690499</v>
      </c>
      <c r="K22" s="2">
        <v>0.216446112545084</v>
      </c>
      <c r="L22" s="2">
        <v>0.214874670184697</v>
      </c>
      <c r="M22" s="2">
        <v>0.212691084917083</v>
      </c>
      <c r="N22" s="2">
        <v>0.20779766979255501</v>
      </c>
    </row>
    <row r="23" spans="1:15" x14ac:dyDescent="0.3">
      <c r="A23" s="8" t="s">
        <v>200</v>
      </c>
      <c r="B23" s="2">
        <v>0.16625176941475101</v>
      </c>
      <c r="C23" s="2">
        <v>0.16584274451310499</v>
      </c>
      <c r="D23" s="2">
        <v>0.16663053650644299</v>
      </c>
      <c r="E23" s="2">
        <v>0.16936609228742999</v>
      </c>
      <c r="F23" s="2">
        <v>0.16713180521639201</v>
      </c>
      <c r="G23" s="2">
        <v>0.164704999624841</v>
      </c>
      <c r="H23" s="2">
        <v>0.165221983729753</v>
      </c>
      <c r="I23" s="2">
        <v>0.16734491732505999</v>
      </c>
      <c r="J23" s="2">
        <v>0.16621848136893699</v>
      </c>
      <c r="K23" s="2">
        <v>0.16453868925784401</v>
      </c>
      <c r="L23" s="2">
        <v>0.163308047493404</v>
      </c>
      <c r="M23" s="2">
        <v>0.16480756762668</v>
      </c>
      <c r="N23" s="2">
        <v>0.175932556597518</v>
      </c>
    </row>
    <row r="24" spans="1:15" x14ac:dyDescent="0.3">
      <c r="A24" s="8" t="s">
        <v>201</v>
      </c>
      <c r="B24" s="2">
        <v>0.12650840912665501</v>
      </c>
      <c r="C24" s="2">
        <v>0.124509908374174</v>
      </c>
      <c r="D24" s="2">
        <v>0.12545272853207601</v>
      </c>
      <c r="E24" s="2">
        <v>0.127366897150055</v>
      </c>
      <c r="F24" s="2">
        <v>0.13047136319796401</v>
      </c>
      <c r="G24" s="2">
        <v>0.13509741640197101</v>
      </c>
      <c r="H24" s="2">
        <v>0.13629602352838599</v>
      </c>
      <c r="I24" s="2">
        <v>0.13764361237390799</v>
      </c>
      <c r="J24" s="2">
        <v>0.137028172927815</v>
      </c>
      <c r="K24" s="2">
        <v>0.14033447237220301</v>
      </c>
      <c r="L24" s="2">
        <v>0.14312335092348299</v>
      </c>
      <c r="M24" s="2">
        <v>0.145400292144135</v>
      </c>
      <c r="N24" s="2">
        <v>0.13243913990717099</v>
      </c>
    </row>
    <row r="25" spans="1:15" x14ac:dyDescent="0.3">
      <c r="A25" s="8" t="s">
        <v>202</v>
      </c>
      <c r="B25" s="2">
        <v>0.150149417245625</v>
      </c>
      <c r="C25" s="2">
        <v>0.14876411676965701</v>
      </c>
      <c r="D25" s="2">
        <v>0.14829403958103099</v>
      </c>
      <c r="E25" s="2">
        <v>0.14631252711185</v>
      </c>
      <c r="F25" s="2">
        <v>0.14618004966038001</v>
      </c>
      <c r="G25" s="2">
        <v>0.145681914813796</v>
      </c>
      <c r="H25" s="2">
        <v>0.14425671910809201</v>
      </c>
      <c r="I25" s="2">
        <v>0.14356331559447</v>
      </c>
      <c r="J25" s="2">
        <v>0.14566022176208501</v>
      </c>
      <c r="K25" s="2">
        <v>0.14394549849827901</v>
      </c>
      <c r="L25" s="2">
        <v>0.14277704485488099</v>
      </c>
      <c r="M25" s="2">
        <v>0.14286551215054</v>
      </c>
      <c r="N25" s="2">
        <v>0.14590508667235</v>
      </c>
    </row>
    <row r="26" spans="1:15" x14ac:dyDescent="0.3">
      <c r="A26" s="8" t="s">
        <v>203</v>
      </c>
      <c r="B26" s="2">
        <v>9.4260316840489605E-2</v>
      </c>
      <c r="C26" s="2">
        <v>9.3229277647560199E-2</v>
      </c>
      <c r="D26" s="2">
        <v>9.3432594339373204E-2</v>
      </c>
      <c r="E26" s="2">
        <v>9.6019065836717404E-2</v>
      </c>
      <c r="F26" s="2">
        <v>9.5452586649155596E-2</v>
      </c>
      <c r="G26" s="2">
        <v>9.5945776955205994E-2</v>
      </c>
      <c r="H26" s="2">
        <v>9.5416906908798393E-2</v>
      </c>
      <c r="I26" s="2">
        <v>9.5640351164083703E-2</v>
      </c>
      <c r="J26" s="2">
        <v>9.4275777377398895E-2</v>
      </c>
      <c r="K26" s="2">
        <v>9.4610608143337896E-2</v>
      </c>
      <c r="L26" s="2">
        <v>9.3914907651714993E-2</v>
      </c>
      <c r="M26" s="2">
        <v>9.2630781368390605E-2</v>
      </c>
      <c r="N26" s="2">
        <v>9.3795585867197107E-2</v>
      </c>
    </row>
    <row r="27" spans="1:15" x14ac:dyDescent="0.3">
      <c r="A27" s="8" t="s">
        <v>204</v>
      </c>
      <c r="B27" s="2">
        <v>0.14711768438521999</v>
      </c>
      <c r="C27" s="2">
        <v>0.14840720221606599</v>
      </c>
      <c r="D27" s="2">
        <v>0.14643289571778301</v>
      </c>
      <c r="E27" s="2">
        <v>0.14343279135765699</v>
      </c>
      <c r="F27" s="2">
        <v>0.142609427263959</v>
      </c>
      <c r="G27" s="2">
        <v>0.14197033739339199</v>
      </c>
      <c r="H27" s="2">
        <v>0.14186318069276899</v>
      </c>
      <c r="I27" s="2">
        <v>0.14209156617499299</v>
      </c>
      <c r="J27" s="2">
        <v>0.14176549152481599</v>
      </c>
      <c r="K27" s="2">
        <v>0.14368264337454301</v>
      </c>
      <c r="L27" s="2">
        <v>0.144285949868074</v>
      </c>
      <c r="M27" s="2">
        <v>0.144173911684984</v>
      </c>
      <c r="N27" s="2">
        <v>0.14230557923652601</v>
      </c>
    </row>
    <row r="28" spans="1:15" x14ac:dyDescent="0.3">
      <c r="A28" s="15"/>
    </row>
    <row r="29" spans="1:15" x14ac:dyDescent="0.3">
      <c r="A29" s="15"/>
    </row>
    <row r="30" spans="1:15" x14ac:dyDescent="0.3">
      <c r="A30" s="15"/>
      <c r="B30" s="18" t="s">
        <v>38</v>
      </c>
      <c r="C30" s="18"/>
      <c r="D30" s="18"/>
      <c r="E30" s="18"/>
      <c r="F30" s="18"/>
      <c r="G30" s="18"/>
      <c r="H30" s="18"/>
      <c r="I30" s="18"/>
      <c r="J30" s="18"/>
      <c r="K30" s="18"/>
      <c r="L30" s="18"/>
      <c r="M30" s="18"/>
      <c r="N30" s="6" t="s">
        <v>39</v>
      </c>
      <c r="O30" s="6" t="s">
        <v>40</v>
      </c>
    </row>
    <row r="31" spans="1:15" x14ac:dyDescent="0.3">
      <c r="A31" s="9" t="s">
        <v>41</v>
      </c>
      <c r="B31" s="4" t="s">
        <v>19</v>
      </c>
      <c r="C31" s="4" t="s">
        <v>20</v>
      </c>
      <c r="D31" s="4" t="s">
        <v>21</v>
      </c>
      <c r="E31" s="4" t="s">
        <v>22</v>
      </c>
      <c r="F31" s="4" t="s">
        <v>23</v>
      </c>
      <c r="G31" s="4" t="s">
        <v>24</v>
      </c>
      <c r="H31" s="4" t="s">
        <v>25</v>
      </c>
      <c r="I31" s="4" t="s">
        <v>26</v>
      </c>
      <c r="J31" s="4" t="s">
        <v>27</v>
      </c>
      <c r="K31" s="4" t="s">
        <v>28</v>
      </c>
      <c r="L31" s="4" t="s">
        <v>29</v>
      </c>
      <c r="M31" s="4" t="s">
        <v>30</v>
      </c>
      <c r="N31" s="4" t="s">
        <v>31</v>
      </c>
      <c r="O31" s="4" t="s">
        <v>32</v>
      </c>
    </row>
    <row r="32" spans="1:15" x14ac:dyDescent="0.3">
      <c r="A32" s="8" t="s">
        <v>198</v>
      </c>
      <c r="B32" s="2">
        <v>2.33473672699437E-2</v>
      </c>
      <c r="C32" s="2">
        <v>4.8621500320581296E-3</v>
      </c>
      <c r="D32" s="2">
        <v>-1.27612059339608E-2</v>
      </c>
      <c r="E32" s="2">
        <v>1.9335379975224901E-2</v>
      </c>
      <c r="F32" s="2">
        <v>7.3972313219909103E-3</v>
      </c>
      <c r="G32" s="2">
        <v>3.2046575055071899E-2</v>
      </c>
      <c r="H32" s="2">
        <v>2.2767698327997202E-2</v>
      </c>
      <c r="I32" s="2">
        <v>6.1316770186335398E-2</v>
      </c>
      <c r="J32" s="2">
        <v>4.7848682054403298E-2</v>
      </c>
      <c r="K32" s="2">
        <v>5.9023278673875197E-2</v>
      </c>
      <c r="L32" s="2">
        <v>5.2485022360982202E-2</v>
      </c>
      <c r="M32" s="2">
        <v>7.7286939789946302E-2</v>
      </c>
      <c r="N32" s="3">
        <v>0.25820497214289101</v>
      </c>
      <c r="O32" s="3">
        <v>0.42893603445525602</v>
      </c>
    </row>
    <row r="33" spans="1:15" x14ac:dyDescent="0.3">
      <c r="A33" s="8" t="s">
        <v>199</v>
      </c>
      <c r="B33" s="2">
        <v>3.2312200986899797E-2</v>
      </c>
      <c r="C33" s="2">
        <v>1.1064469948802599E-2</v>
      </c>
      <c r="D33" s="2">
        <v>1.2335309222683499E-2</v>
      </c>
      <c r="E33" s="2">
        <v>2.1501552758220101E-2</v>
      </c>
      <c r="F33" s="2">
        <v>2.6386632629380399E-2</v>
      </c>
      <c r="G33" s="2">
        <v>3.4142039930359303E-2</v>
      </c>
      <c r="H33" s="2">
        <v>2.8051686818112299E-2</v>
      </c>
      <c r="I33" s="2">
        <v>4.0748617609527901E-2</v>
      </c>
      <c r="J33" s="2">
        <v>2.6442700670263199E-2</v>
      </c>
      <c r="K33" s="2">
        <v>3.7626916185546498E-2</v>
      </c>
      <c r="L33" s="2">
        <v>4.4838833461243302E-2</v>
      </c>
      <c r="M33" s="2">
        <v>7.0881613015773897E-3</v>
      </c>
      <c r="N33" s="3">
        <v>0.12070868072584599</v>
      </c>
      <c r="O33" s="3">
        <v>0.316158295135472</v>
      </c>
    </row>
    <row r="34" spans="1:15" x14ac:dyDescent="0.3">
      <c r="A34" s="8" t="s">
        <v>200</v>
      </c>
      <c r="B34" s="2">
        <v>1.5593397272786601E-2</v>
      </c>
      <c r="C34" s="2">
        <v>1.23024540665553E-2</v>
      </c>
      <c r="D34" s="2">
        <v>2.8272251308900501E-2</v>
      </c>
      <c r="E34" s="2">
        <v>5.30765907547985E-3</v>
      </c>
      <c r="F34" s="2">
        <v>1.0712750936214601E-2</v>
      </c>
      <c r="G34" s="2">
        <v>3.5624259726060703E-2</v>
      </c>
      <c r="H34" s="2">
        <v>5.0351906158357801E-2</v>
      </c>
      <c r="I34" s="2">
        <v>3.54580227266382E-2</v>
      </c>
      <c r="J34" s="2">
        <v>2.95790977970718E-2</v>
      </c>
      <c r="K34" s="2">
        <v>3.7397862979258303E-2</v>
      </c>
      <c r="L34" s="2">
        <v>6.5258002625466993E-2</v>
      </c>
      <c r="M34" s="2">
        <v>0.10038628338507501</v>
      </c>
      <c r="N34" s="3">
        <v>0.252002049235581</v>
      </c>
      <c r="O34" s="3">
        <v>0.47336189116293798</v>
      </c>
    </row>
    <row r="35" spans="1:15" x14ac:dyDescent="0.3">
      <c r="A35" s="8" t="s">
        <v>201</v>
      </c>
      <c r="B35" s="2">
        <v>2.01491897453485E-3</v>
      </c>
      <c r="C35" s="2">
        <v>1.5145680913875E-2</v>
      </c>
      <c r="D35" s="2">
        <v>2.7099928351666899E-2</v>
      </c>
      <c r="E35" s="2">
        <v>4.3578169881001202E-2</v>
      </c>
      <c r="F35" s="2">
        <v>6.1969172695816303E-2</v>
      </c>
      <c r="G35" s="2">
        <v>4.1543246445497603E-2</v>
      </c>
      <c r="H35" s="2">
        <v>4.7280483469605401E-2</v>
      </c>
      <c r="I35" s="2">
        <v>3.7813985064494203E-2</v>
      </c>
      <c r="J35" s="2">
        <v>6.5186105841564701E-2</v>
      </c>
      <c r="K35" s="2">
        <v>6.5987042097829102E-2</v>
      </c>
      <c r="L35" s="2">
        <v>7.2358566655144604E-2</v>
      </c>
      <c r="M35" s="2">
        <v>-6.1083055764478401E-2</v>
      </c>
      <c r="N35" s="3">
        <v>0.14325897821678599</v>
      </c>
      <c r="O35" s="3">
        <v>0.47317402115733098</v>
      </c>
    </row>
    <row r="36" spans="1:15" x14ac:dyDescent="0.3">
      <c r="A36" s="8" t="s">
        <v>202</v>
      </c>
      <c r="B36" s="2">
        <v>8.7050749503341206E-3</v>
      </c>
      <c r="C36" s="2">
        <v>4.33287975363461E-3</v>
      </c>
      <c r="D36" s="2">
        <v>-1.8540307341248601E-3</v>
      </c>
      <c r="E36" s="2">
        <v>1.78246115377746E-2</v>
      </c>
      <c r="F36" s="2">
        <v>2.2109917877447899E-2</v>
      </c>
      <c r="G36" s="2">
        <v>2.22840269193792E-2</v>
      </c>
      <c r="H36" s="2">
        <v>3.2042454572935197E-2</v>
      </c>
      <c r="I36" s="2">
        <v>5.7701695577179697E-2</v>
      </c>
      <c r="J36" s="2">
        <v>2.7846153846153798E-2</v>
      </c>
      <c r="K36" s="2">
        <v>3.6731028289178298E-2</v>
      </c>
      <c r="L36" s="2">
        <v>5.6219681219681197E-2</v>
      </c>
      <c r="M36" s="2">
        <v>5.2735175920610201E-2</v>
      </c>
      <c r="N36" s="3">
        <v>0.18486153846153799</v>
      </c>
      <c r="O36" s="3">
        <v>0.37298106749385002</v>
      </c>
    </row>
    <row r="37" spans="1:15" x14ac:dyDescent="0.3">
      <c r="A37" s="8" t="s">
        <v>203</v>
      </c>
      <c r="B37" s="2">
        <v>6.9620253164557003E-3</v>
      </c>
      <c r="C37" s="2">
        <v>9.7137306439632008E-3</v>
      </c>
      <c r="D37" s="2">
        <v>3.9669515024616603E-2</v>
      </c>
      <c r="E37" s="2">
        <v>1.27367733507511E-2</v>
      </c>
      <c r="F37" s="2">
        <v>3.0904009459314201E-2</v>
      </c>
      <c r="G37" s="2">
        <v>2.6693081695427799E-2</v>
      </c>
      <c r="H37" s="2">
        <v>3.9455644137510799E-2</v>
      </c>
      <c r="I37" s="2">
        <v>2.7601367855398101E-2</v>
      </c>
      <c r="J37" s="2">
        <v>4.3784169241740001E-2</v>
      </c>
      <c r="K37" s="2">
        <v>3.7529604663873201E-2</v>
      </c>
      <c r="L37" s="2">
        <v>4.1132572431957899E-2</v>
      </c>
      <c r="M37" s="2">
        <v>4.3766074967323002E-2</v>
      </c>
      <c r="N37" s="3">
        <v>0.17684811029236999</v>
      </c>
      <c r="O37" s="3">
        <v>0.40088280233150397</v>
      </c>
    </row>
    <row r="38" spans="1:15" x14ac:dyDescent="0.3">
      <c r="A38" s="8" t="s">
        <v>204</v>
      </c>
      <c r="B38" s="2">
        <v>2.70220452702205E-2</v>
      </c>
      <c r="C38" s="2">
        <v>-5.8867870347105097E-3</v>
      </c>
      <c r="D38" s="2">
        <v>-9.0630077631341406E-3</v>
      </c>
      <c r="E38" s="2">
        <v>1.2898994315697399E-2</v>
      </c>
      <c r="F38" s="2">
        <v>2.1008705662277902E-2</v>
      </c>
      <c r="G38" s="2">
        <v>3.1604538087520298E-2</v>
      </c>
      <c r="H38" s="2">
        <v>3.8696676799071003E-2</v>
      </c>
      <c r="I38" s="2">
        <v>4.0082862028146801E-2</v>
      </c>
      <c r="J38" s="2">
        <v>5.4155733299611097E-2</v>
      </c>
      <c r="K38" s="2">
        <v>4.9604126679462603E-2</v>
      </c>
      <c r="L38" s="2">
        <v>5.47459854848849E-2</v>
      </c>
      <c r="M38" s="2">
        <v>1.7445955464051598E-2</v>
      </c>
      <c r="N38" s="3">
        <v>0.18737946950776099</v>
      </c>
      <c r="O38" s="3">
        <v>0.35612926521032701</v>
      </c>
    </row>
    <row r="39" spans="1:15" x14ac:dyDescent="0.3">
      <c r="A39" s="11" t="s">
        <v>18</v>
      </c>
      <c r="B39" s="3">
        <v>1.8098197773113601E-2</v>
      </c>
      <c r="C39" s="3">
        <v>7.5165139569571696E-3</v>
      </c>
      <c r="D39" s="3">
        <v>1.1663873188425E-2</v>
      </c>
      <c r="E39" s="3">
        <v>1.8747027495988802E-2</v>
      </c>
      <c r="F39" s="3">
        <v>2.5604851121462699E-2</v>
      </c>
      <c r="G39" s="3">
        <v>3.2383763099317203E-2</v>
      </c>
      <c r="H39" s="3">
        <v>3.7027167145535902E-2</v>
      </c>
      <c r="I39" s="3">
        <v>4.2475155468133102E-2</v>
      </c>
      <c r="J39" s="3">
        <v>4.0090174881903202E-2</v>
      </c>
      <c r="K39" s="3">
        <v>4.5215390382949701E-2</v>
      </c>
      <c r="L39" s="3">
        <v>5.5565633245382599E-2</v>
      </c>
      <c r="M39" s="3">
        <v>3.0804021278091499E-2</v>
      </c>
      <c r="N39" s="3">
        <v>0.18287304703256499</v>
      </c>
      <c r="O39" s="3">
        <v>0.39546134689712398</v>
      </c>
    </row>
    <row r="40" spans="1:15" x14ac:dyDescent="0.3">
      <c r="A40" s="15"/>
    </row>
    <row r="41" spans="1:15" x14ac:dyDescent="0.3">
      <c r="A41" s="13" t="s">
        <v>42</v>
      </c>
    </row>
    <row r="42" spans="1:15" x14ac:dyDescent="0.3">
      <c r="A42" s="14" t="s">
        <v>43</v>
      </c>
    </row>
    <row r="43" spans="1:15" x14ac:dyDescent="0.3">
      <c r="A43" s="14" t="s">
        <v>44</v>
      </c>
    </row>
    <row r="44" spans="1:15" x14ac:dyDescent="0.3">
      <c r="A44" s="14" t="s">
        <v>47</v>
      </c>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N7"/>
    <mergeCell ref="B19:N19"/>
    <mergeCell ref="B30:M30"/>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217</v>
      </c>
      <c r="B1" s="15"/>
    </row>
    <row r="2" spans="1:15" ht="15.6" x14ac:dyDescent="0.3">
      <c r="A2" s="12" t="s">
        <v>142</v>
      </c>
      <c r="B2" s="15"/>
    </row>
    <row r="3" spans="1:15" ht="15.6" x14ac:dyDescent="0.3">
      <c r="A3" s="12" t="s">
        <v>206</v>
      </c>
      <c r="B3" s="15"/>
    </row>
    <row r="4" spans="1:15" ht="15.6" x14ac:dyDescent="0.3">
      <c r="A4" s="12" t="s">
        <v>55</v>
      </c>
      <c r="B4" s="15"/>
    </row>
    <row r="5" spans="1:15" x14ac:dyDescent="0.3">
      <c r="A5" s="15"/>
      <c r="B5" s="15"/>
    </row>
    <row r="6" spans="1:15" x14ac:dyDescent="0.3">
      <c r="A6" s="16" t="str">
        <f>HYPERLINK("#'Table of contents'!A76",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48</v>
      </c>
      <c r="C9" s="1">
        <v>2522</v>
      </c>
      <c r="D9" s="1">
        <v>2630</v>
      </c>
      <c r="E9" s="1">
        <v>2673</v>
      </c>
      <c r="F9" s="1">
        <v>2746</v>
      </c>
      <c r="G9" s="1">
        <v>2727</v>
      </c>
      <c r="H9" s="1">
        <v>2568</v>
      </c>
      <c r="I9" s="1">
        <v>2771</v>
      </c>
      <c r="J9" s="1">
        <v>2911</v>
      </c>
      <c r="K9" s="1">
        <v>2978</v>
      </c>
      <c r="L9" s="1">
        <v>3111</v>
      </c>
      <c r="M9" s="1">
        <v>3285</v>
      </c>
      <c r="N9" s="1">
        <v>3647</v>
      </c>
      <c r="O9" s="1">
        <v>3881</v>
      </c>
    </row>
    <row r="10" spans="1:15" x14ac:dyDescent="0.3">
      <c r="A10" s="7" t="s">
        <v>198</v>
      </c>
      <c r="B10" s="7" t="s">
        <v>49</v>
      </c>
      <c r="C10" s="1">
        <v>5494</v>
      </c>
      <c r="D10" s="1">
        <v>5577</v>
      </c>
      <c r="E10" s="1">
        <v>5597</v>
      </c>
      <c r="F10" s="1">
        <v>5460</v>
      </c>
      <c r="G10" s="1">
        <v>5587</v>
      </c>
      <c r="H10" s="1">
        <v>5556</v>
      </c>
      <c r="I10" s="1">
        <v>5692</v>
      </c>
      <c r="J10" s="1">
        <v>5805</v>
      </c>
      <c r="K10" s="1">
        <v>6353</v>
      </c>
      <c r="L10" s="1">
        <v>6776</v>
      </c>
      <c r="M10" s="1">
        <v>7241</v>
      </c>
      <c r="N10" s="1">
        <v>7703</v>
      </c>
      <c r="O10" s="1">
        <v>8653</v>
      </c>
    </row>
    <row r="11" spans="1:15" x14ac:dyDescent="0.3">
      <c r="A11" s="7" t="s">
        <v>198</v>
      </c>
      <c r="B11" s="7" t="s">
        <v>50</v>
      </c>
      <c r="C11" s="1">
        <v>4820</v>
      </c>
      <c r="D11" s="1">
        <v>5001</v>
      </c>
      <c r="E11" s="1">
        <v>5108</v>
      </c>
      <c r="F11" s="1">
        <v>5107</v>
      </c>
      <c r="G11" s="1">
        <v>5277</v>
      </c>
      <c r="H11" s="1">
        <v>5370</v>
      </c>
      <c r="I11" s="1">
        <v>5578</v>
      </c>
      <c r="J11" s="1">
        <v>5611</v>
      </c>
      <c r="K11" s="1">
        <v>5804</v>
      </c>
      <c r="L11" s="1">
        <v>6011</v>
      </c>
      <c r="M11" s="1">
        <v>6315</v>
      </c>
      <c r="N11" s="1">
        <v>6433</v>
      </c>
      <c r="O11" s="1">
        <v>6740</v>
      </c>
    </row>
    <row r="12" spans="1:15" x14ac:dyDescent="0.3">
      <c r="A12" s="7" t="s">
        <v>198</v>
      </c>
      <c r="B12" s="7" t="s">
        <v>51</v>
      </c>
      <c r="C12" s="1">
        <v>3578</v>
      </c>
      <c r="D12" s="1">
        <v>3624</v>
      </c>
      <c r="E12" s="1">
        <v>3687</v>
      </c>
      <c r="F12" s="1">
        <v>3680</v>
      </c>
      <c r="G12" s="1">
        <v>3715</v>
      </c>
      <c r="H12" s="1">
        <v>3880</v>
      </c>
      <c r="I12" s="1">
        <v>3890</v>
      </c>
      <c r="J12" s="1">
        <v>3920</v>
      </c>
      <c r="K12" s="1">
        <v>4148</v>
      </c>
      <c r="L12" s="1">
        <v>4279</v>
      </c>
      <c r="M12" s="1">
        <v>4497</v>
      </c>
      <c r="N12" s="1">
        <v>4662</v>
      </c>
      <c r="O12" s="1">
        <v>4928</v>
      </c>
    </row>
    <row r="13" spans="1:15" x14ac:dyDescent="0.3">
      <c r="A13" s="7" t="s">
        <v>198</v>
      </c>
      <c r="B13" s="7" t="s">
        <v>52</v>
      </c>
      <c r="C13" s="1">
        <v>1535</v>
      </c>
      <c r="D13" s="1">
        <v>1536</v>
      </c>
      <c r="E13" s="1">
        <v>1441</v>
      </c>
      <c r="F13" s="1">
        <v>1339</v>
      </c>
      <c r="G13" s="1">
        <v>1412</v>
      </c>
      <c r="H13" s="1">
        <v>1445</v>
      </c>
      <c r="I13" s="1">
        <v>1475</v>
      </c>
      <c r="J13" s="1">
        <v>1572</v>
      </c>
      <c r="K13" s="1">
        <v>1737</v>
      </c>
      <c r="L13" s="1">
        <v>1843</v>
      </c>
      <c r="M13" s="1">
        <v>1966</v>
      </c>
      <c r="N13" s="1">
        <v>2083</v>
      </c>
      <c r="O13" s="1">
        <v>2211</v>
      </c>
    </row>
    <row r="14" spans="1:15" x14ac:dyDescent="0.3">
      <c r="A14" s="7" t="s">
        <v>198</v>
      </c>
      <c r="B14" s="7" t="s">
        <v>53</v>
      </c>
      <c r="C14" s="1">
        <v>340</v>
      </c>
      <c r="D14" s="1">
        <v>348</v>
      </c>
      <c r="E14" s="1">
        <v>301</v>
      </c>
      <c r="F14" s="1">
        <v>235</v>
      </c>
      <c r="G14" s="1">
        <v>208</v>
      </c>
      <c r="H14" s="1">
        <v>247</v>
      </c>
      <c r="I14" s="1">
        <v>271</v>
      </c>
      <c r="J14" s="1">
        <v>306</v>
      </c>
      <c r="K14" s="1">
        <v>339</v>
      </c>
      <c r="L14" s="1">
        <v>361</v>
      </c>
      <c r="M14" s="1">
        <v>398</v>
      </c>
      <c r="N14" s="1">
        <v>418</v>
      </c>
      <c r="O14" s="1">
        <v>461</v>
      </c>
    </row>
    <row r="15" spans="1:15" x14ac:dyDescent="0.3">
      <c r="A15" s="7" t="s">
        <v>199</v>
      </c>
      <c r="B15" s="7" t="s">
        <v>48</v>
      </c>
      <c r="C15" s="1">
        <v>5695</v>
      </c>
      <c r="D15" s="1">
        <v>6019</v>
      </c>
      <c r="E15" s="1">
        <v>6215</v>
      </c>
      <c r="F15" s="1">
        <v>6358</v>
      </c>
      <c r="G15" s="1">
        <v>6290</v>
      </c>
      <c r="H15" s="1">
        <v>6416</v>
      </c>
      <c r="I15" s="1">
        <v>6412</v>
      </c>
      <c r="J15" s="1">
        <v>6564</v>
      </c>
      <c r="K15" s="1">
        <v>6835</v>
      </c>
      <c r="L15" s="1">
        <v>7136</v>
      </c>
      <c r="M15" s="1">
        <v>7497</v>
      </c>
      <c r="N15" s="1">
        <v>7700</v>
      </c>
      <c r="O15" s="1">
        <v>7636</v>
      </c>
    </row>
    <row r="16" spans="1:15" x14ac:dyDescent="0.3">
      <c r="A16" s="7" t="s">
        <v>199</v>
      </c>
      <c r="B16" s="7" t="s">
        <v>49</v>
      </c>
      <c r="C16" s="1">
        <v>14275</v>
      </c>
      <c r="D16" s="1">
        <v>14690</v>
      </c>
      <c r="E16" s="1">
        <v>14927</v>
      </c>
      <c r="F16" s="1">
        <v>15171</v>
      </c>
      <c r="G16" s="1">
        <v>15552</v>
      </c>
      <c r="H16" s="1">
        <v>15901</v>
      </c>
      <c r="I16" s="1">
        <v>16581</v>
      </c>
      <c r="J16" s="1">
        <v>16979</v>
      </c>
      <c r="K16" s="1">
        <v>17580</v>
      </c>
      <c r="L16" s="1">
        <v>18009</v>
      </c>
      <c r="M16" s="1">
        <v>18710</v>
      </c>
      <c r="N16" s="1">
        <v>19730</v>
      </c>
      <c r="O16" s="1">
        <v>19794</v>
      </c>
    </row>
    <row r="17" spans="1:15" x14ac:dyDescent="0.3">
      <c r="A17" s="7" t="s">
        <v>199</v>
      </c>
      <c r="B17" s="7" t="s">
        <v>50</v>
      </c>
      <c r="C17" s="1">
        <v>9445</v>
      </c>
      <c r="D17" s="1">
        <v>9749</v>
      </c>
      <c r="E17" s="1">
        <v>9940</v>
      </c>
      <c r="F17" s="1">
        <v>10138</v>
      </c>
      <c r="G17" s="1">
        <v>10458</v>
      </c>
      <c r="H17" s="1">
        <v>10785</v>
      </c>
      <c r="I17" s="1">
        <v>11188</v>
      </c>
      <c r="J17" s="1">
        <v>11581</v>
      </c>
      <c r="K17" s="1">
        <v>11987</v>
      </c>
      <c r="L17" s="1">
        <v>12298</v>
      </c>
      <c r="M17" s="1">
        <v>12617</v>
      </c>
      <c r="N17" s="1">
        <v>13113</v>
      </c>
      <c r="O17" s="1">
        <v>13277</v>
      </c>
    </row>
    <row r="18" spans="1:15" x14ac:dyDescent="0.3">
      <c r="A18" s="7" t="s">
        <v>199</v>
      </c>
      <c r="B18" s="7" t="s">
        <v>51</v>
      </c>
      <c r="C18" s="1">
        <v>5871</v>
      </c>
      <c r="D18" s="1">
        <v>6169</v>
      </c>
      <c r="E18" s="1">
        <v>6328</v>
      </c>
      <c r="F18" s="1">
        <v>6484</v>
      </c>
      <c r="G18" s="1">
        <v>6727</v>
      </c>
      <c r="H18" s="1">
        <v>6975</v>
      </c>
      <c r="I18" s="1">
        <v>7171</v>
      </c>
      <c r="J18" s="1">
        <v>7370</v>
      </c>
      <c r="K18" s="1">
        <v>7702</v>
      </c>
      <c r="L18" s="1">
        <v>7861</v>
      </c>
      <c r="M18" s="1">
        <v>8163</v>
      </c>
      <c r="N18" s="1">
        <v>8482</v>
      </c>
      <c r="O18" s="1">
        <v>8602</v>
      </c>
    </row>
    <row r="19" spans="1:15" x14ac:dyDescent="0.3">
      <c r="A19" s="7" t="s">
        <v>199</v>
      </c>
      <c r="B19" s="7" t="s">
        <v>52</v>
      </c>
      <c r="C19" s="1">
        <v>3457</v>
      </c>
      <c r="D19" s="1">
        <v>3450</v>
      </c>
      <c r="E19" s="1">
        <v>3245</v>
      </c>
      <c r="F19" s="1">
        <v>3180</v>
      </c>
      <c r="G19" s="1">
        <v>3190</v>
      </c>
      <c r="H19" s="1">
        <v>3210</v>
      </c>
      <c r="I19" s="1">
        <v>3310</v>
      </c>
      <c r="J19" s="1">
        <v>3427</v>
      </c>
      <c r="K19" s="1">
        <v>3612</v>
      </c>
      <c r="L19" s="1">
        <v>3686</v>
      </c>
      <c r="M19" s="1">
        <v>3893</v>
      </c>
      <c r="N19" s="1">
        <v>4117</v>
      </c>
      <c r="O19" s="1">
        <v>4258</v>
      </c>
    </row>
    <row r="20" spans="1:15" x14ac:dyDescent="0.3">
      <c r="A20" s="7" t="s">
        <v>199</v>
      </c>
      <c r="B20" s="7" t="s">
        <v>53</v>
      </c>
      <c r="C20" s="1">
        <v>1180</v>
      </c>
      <c r="D20" s="1">
        <v>1136</v>
      </c>
      <c r="E20" s="1">
        <v>1014</v>
      </c>
      <c r="F20" s="1">
        <v>852</v>
      </c>
      <c r="G20" s="1">
        <v>873</v>
      </c>
      <c r="H20" s="1">
        <v>940</v>
      </c>
      <c r="I20" s="1">
        <v>1075</v>
      </c>
      <c r="J20" s="1">
        <v>1099</v>
      </c>
      <c r="K20" s="1">
        <v>1220</v>
      </c>
      <c r="L20" s="1">
        <v>1240</v>
      </c>
      <c r="M20" s="1">
        <v>1240</v>
      </c>
      <c r="N20" s="1">
        <v>1315</v>
      </c>
      <c r="O20" s="1">
        <v>1276</v>
      </c>
    </row>
    <row r="21" spans="1:15" x14ac:dyDescent="0.3">
      <c r="A21" s="7" t="s">
        <v>200</v>
      </c>
      <c r="B21" s="7" t="s">
        <v>48</v>
      </c>
      <c r="C21" s="1">
        <v>4783</v>
      </c>
      <c r="D21" s="1">
        <v>4949</v>
      </c>
      <c r="E21" s="1">
        <v>5085</v>
      </c>
      <c r="F21" s="1">
        <v>5111</v>
      </c>
      <c r="G21" s="1">
        <v>4890</v>
      </c>
      <c r="H21" s="1">
        <v>4775</v>
      </c>
      <c r="I21" s="1">
        <v>4936</v>
      </c>
      <c r="J21" s="1">
        <v>5085</v>
      </c>
      <c r="K21" s="1">
        <v>5283</v>
      </c>
      <c r="L21" s="1">
        <v>5279</v>
      </c>
      <c r="M21" s="1">
        <v>5799</v>
      </c>
      <c r="N21" s="1">
        <v>6527</v>
      </c>
      <c r="O21" s="1">
        <v>7342</v>
      </c>
    </row>
    <row r="22" spans="1:15" x14ac:dyDescent="0.3">
      <c r="A22" s="7" t="s">
        <v>200</v>
      </c>
      <c r="B22" s="7" t="s">
        <v>49</v>
      </c>
      <c r="C22" s="1">
        <v>9726</v>
      </c>
      <c r="D22" s="1">
        <v>9751</v>
      </c>
      <c r="E22" s="1">
        <v>9778</v>
      </c>
      <c r="F22" s="1">
        <v>10074</v>
      </c>
      <c r="G22" s="1">
        <v>9918</v>
      </c>
      <c r="H22" s="1">
        <v>9873</v>
      </c>
      <c r="I22" s="1">
        <v>10148</v>
      </c>
      <c r="J22" s="1">
        <v>10889</v>
      </c>
      <c r="K22" s="1">
        <v>11509</v>
      </c>
      <c r="L22" s="1">
        <v>11995</v>
      </c>
      <c r="M22" s="1">
        <v>12649</v>
      </c>
      <c r="N22" s="1">
        <v>13700</v>
      </c>
      <c r="O22" s="1">
        <v>15887</v>
      </c>
    </row>
    <row r="23" spans="1:15" x14ac:dyDescent="0.3">
      <c r="A23" s="7" t="s">
        <v>200</v>
      </c>
      <c r="B23" s="7" t="s">
        <v>50</v>
      </c>
      <c r="C23" s="1">
        <v>7915</v>
      </c>
      <c r="D23" s="1">
        <v>8077</v>
      </c>
      <c r="E23" s="1">
        <v>8314</v>
      </c>
      <c r="F23" s="1">
        <v>8663</v>
      </c>
      <c r="G23" s="1">
        <v>8956</v>
      </c>
      <c r="H23" s="1">
        <v>9257</v>
      </c>
      <c r="I23" s="1">
        <v>9660</v>
      </c>
      <c r="J23" s="1">
        <v>10100</v>
      </c>
      <c r="K23" s="1">
        <v>10257</v>
      </c>
      <c r="L23" s="1">
        <v>10547</v>
      </c>
      <c r="M23" s="1">
        <v>10583</v>
      </c>
      <c r="N23" s="1">
        <v>10939</v>
      </c>
      <c r="O23" s="1">
        <v>11583</v>
      </c>
    </row>
    <row r="24" spans="1:15" x14ac:dyDescent="0.3">
      <c r="A24" s="7" t="s">
        <v>200</v>
      </c>
      <c r="B24" s="7" t="s">
        <v>51</v>
      </c>
      <c r="C24" s="1">
        <v>5539</v>
      </c>
      <c r="D24" s="1">
        <v>5688</v>
      </c>
      <c r="E24" s="1">
        <v>5863</v>
      </c>
      <c r="F24" s="1">
        <v>6072</v>
      </c>
      <c r="G24" s="1">
        <v>6276</v>
      </c>
      <c r="H24" s="1">
        <v>6419</v>
      </c>
      <c r="I24" s="1">
        <v>6597</v>
      </c>
      <c r="J24" s="1">
        <v>6792</v>
      </c>
      <c r="K24" s="1">
        <v>6882</v>
      </c>
      <c r="L24" s="1">
        <v>7002</v>
      </c>
      <c r="M24" s="1">
        <v>7081</v>
      </c>
      <c r="N24" s="1">
        <v>7328</v>
      </c>
      <c r="O24" s="1">
        <v>7695</v>
      </c>
    </row>
    <row r="25" spans="1:15" x14ac:dyDescent="0.3">
      <c r="A25" s="7" t="s">
        <v>200</v>
      </c>
      <c r="B25" s="7" t="s">
        <v>52</v>
      </c>
      <c r="C25" s="1">
        <v>2194</v>
      </c>
      <c r="D25" s="1">
        <v>2196</v>
      </c>
      <c r="E25" s="1">
        <v>2077</v>
      </c>
      <c r="F25" s="1">
        <v>2109</v>
      </c>
      <c r="G25" s="1">
        <v>2124</v>
      </c>
      <c r="H25" s="1">
        <v>2181</v>
      </c>
      <c r="I25" s="1">
        <v>2291</v>
      </c>
      <c r="J25" s="1">
        <v>2439</v>
      </c>
      <c r="K25" s="1">
        <v>2617</v>
      </c>
      <c r="L25" s="1">
        <v>2812</v>
      </c>
      <c r="M25" s="1">
        <v>2949</v>
      </c>
      <c r="N25" s="1">
        <v>3113</v>
      </c>
      <c r="O25" s="1">
        <v>3306</v>
      </c>
    </row>
    <row r="26" spans="1:15" x14ac:dyDescent="0.3">
      <c r="A26" s="7" t="s">
        <v>200</v>
      </c>
      <c r="B26" s="7" t="s">
        <v>53</v>
      </c>
      <c r="C26" s="1">
        <v>497</v>
      </c>
      <c r="D26" s="1">
        <v>471</v>
      </c>
      <c r="E26" s="1">
        <v>398</v>
      </c>
      <c r="F26" s="1">
        <v>377</v>
      </c>
      <c r="G26" s="1">
        <v>414</v>
      </c>
      <c r="H26" s="1">
        <v>422</v>
      </c>
      <c r="I26" s="1">
        <v>468</v>
      </c>
      <c r="J26" s="1">
        <v>512</v>
      </c>
      <c r="K26" s="1">
        <v>539</v>
      </c>
      <c r="L26" s="1">
        <v>549</v>
      </c>
      <c r="M26" s="1">
        <v>551</v>
      </c>
      <c r="N26" s="1">
        <v>590</v>
      </c>
      <c r="O26" s="1">
        <v>620</v>
      </c>
    </row>
    <row r="27" spans="1:15" x14ac:dyDescent="0.3">
      <c r="A27" s="7" t="s">
        <v>201</v>
      </c>
      <c r="B27" s="7" t="s">
        <v>48</v>
      </c>
      <c r="C27" s="1">
        <v>3955</v>
      </c>
      <c r="D27" s="1">
        <v>4124</v>
      </c>
      <c r="E27" s="1">
        <v>4239</v>
      </c>
      <c r="F27" s="1">
        <v>4321</v>
      </c>
      <c r="G27" s="1">
        <v>4440</v>
      </c>
      <c r="H27" s="1">
        <v>4756</v>
      </c>
      <c r="I27" s="1">
        <v>4842</v>
      </c>
      <c r="J27" s="1">
        <v>4952</v>
      </c>
      <c r="K27" s="1">
        <v>5013</v>
      </c>
      <c r="L27" s="1">
        <v>5332</v>
      </c>
      <c r="M27" s="1">
        <v>5564</v>
      </c>
      <c r="N27" s="1">
        <v>5900</v>
      </c>
      <c r="O27" s="1">
        <v>5357</v>
      </c>
    </row>
    <row r="28" spans="1:15" x14ac:dyDescent="0.3">
      <c r="A28" s="7" t="s">
        <v>201</v>
      </c>
      <c r="B28" s="7" t="s">
        <v>49</v>
      </c>
      <c r="C28" s="1">
        <v>7345</v>
      </c>
      <c r="D28" s="1">
        <v>7195</v>
      </c>
      <c r="E28" s="1">
        <v>7299</v>
      </c>
      <c r="F28" s="1">
        <v>7543</v>
      </c>
      <c r="G28" s="1">
        <v>8085</v>
      </c>
      <c r="H28" s="1">
        <v>8833</v>
      </c>
      <c r="I28" s="1">
        <v>9342</v>
      </c>
      <c r="J28" s="1">
        <v>10005</v>
      </c>
      <c r="K28" s="1">
        <v>10367</v>
      </c>
      <c r="L28" s="1">
        <v>11402</v>
      </c>
      <c r="M28" s="1">
        <v>12694</v>
      </c>
      <c r="N28" s="1">
        <v>14100</v>
      </c>
      <c r="O28" s="1">
        <v>12413</v>
      </c>
    </row>
    <row r="29" spans="1:15" x14ac:dyDescent="0.3">
      <c r="A29" s="7" t="s">
        <v>201</v>
      </c>
      <c r="B29" s="7" t="s">
        <v>50</v>
      </c>
      <c r="C29" s="1">
        <v>5827</v>
      </c>
      <c r="D29" s="1">
        <v>5910</v>
      </c>
      <c r="E29" s="1">
        <v>6073</v>
      </c>
      <c r="F29" s="1">
        <v>6329</v>
      </c>
      <c r="G29" s="1">
        <v>6592</v>
      </c>
      <c r="H29" s="1">
        <v>6909</v>
      </c>
      <c r="I29" s="1">
        <v>7225</v>
      </c>
      <c r="J29" s="1">
        <v>7553</v>
      </c>
      <c r="K29" s="1">
        <v>7959</v>
      </c>
      <c r="L29" s="1">
        <v>8311</v>
      </c>
      <c r="M29" s="1">
        <v>8624</v>
      </c>
      <c r="N29" s="1">
        <v>9037</v>
      </c>
      <c r="O29" s="1">
        <v>8694</v>
      </c>
    </row>
    <row r="30" spans="1:15" x14ac:dyDescent="0.3">
      <c r="A30" s="7" t="s">
        <v>201</v>
      </c>
      <c r="B30" s="7" t="s">
        <v>51</v>
      </c>
      <c r="C30" s="1">
        <v>4029</v>
      </c>
      <c r="D30" s="1">
        <v>4093</v>
      </c>
      <c r="E30" s="1">
        <v>4207</v>
      </c>
      <c r="F30" s="1">
        <v>4327</v>
      </c>
      <c r="G30" s="1">
        <v>4406</v>
      </c>
      <c r="H30" s="1">
        <v>4574</v>
      </c>
      <c r="I30" s="1">
        <v>4705</v>
      </c>
      <c r="J30" s="1">
        <v>4862</v>
      </c>
      <c r="K30" s="1">
        <v>4993</v>
      </c>
      <c r="L30" s="1">
        <v>5198</v>
      </c>
      <c r="M30" s="1">
        <v>5397</v>
      </c>
      <c r="N30" s="1">
        <v>5585</v>
      </c>
      <c r="O30" s="1">
        <v>5801</v>
      </c>
    </row>
    <row r="31" spans="1:15" x14ac:dyDescent="0.3">
      <c r="A31" s="7" t="s">
        <v>201</v>
      </c>
      <c r="B31" s="7" t="s">
        <v>52</v>
      </c>
      <c r="C31" s="1">
        <v>1778</v>
      </c>
      <c r="D31" s="1">
        <v>1677</v>
      </c>
      <c r="E31" s="1">
        <v>1594</v>
      </c>
      <c r="F31" s="1">
        <v>1563</v>
      </c>
      <c r="G31" s="1">
        <v>1614</v>
      </c>
      <c r="H31" s="1">
        <v>1602</v>
      </c>
      <c r="I31" s="1">
        <v>1674</v>
      </c>
      <c r="J31" s="1">
        <v>1726</v>
      </c>
      <c r="K31" s="1">
        <v>1871</v>
      </c>
      <c r="L31" s="1">
        <v>1951</v>
      </c>
      <c r="M31" s="1">
        <v>2049</v>
      </c>
      <c r="N31" s="1">
        <v>2206</v>
      </c>
      <c r="O31" s="1">
        <v>2291</v>
      </c>
    </row>
    <row r="32" spans="1:15" x14ac:dyDescent="0.3">
      <c r="A32" s="7" t="s">
        <v>201</v>
      </c>
      <c r="B32" s="7" t="s">
        <v>53</v>
      </c>
      <c r="C32" s="1">
        <v>392</v>
      </c>
      <c r="D32" s="1">
        <v>374</v>
      </c>
      <c r="E32" s="1">
        <v>315</v>
      </c>
      <c r="F32" s="1">
        <v>287</v>
      </c>
      <c r="G32" s="1">
        <v>295</v>
      </c>
      <c r="H32" s="1">
        <v>334</v>
      </c>
      <c r="I32" s="1">
        <v>342</v>
      </c>
      <c r="J32" s="1">
        <v>362</v>
      </c>
      <c r="K32" s="1">
        <v>371</v>
      </c>
      <c r="L32" s="1">
        <v>373</v>
      </c>
      <c r="M32" s="1">
        <v>388</v>
      </c>
      <c r="N32" s="1">
        <v>400</v>
      </c>
      <c r="O32" s="1">
        <v>398</v>
      </c>
    </row>
    <row r="33" spans="1:15" x14ac:dyDescent="0.3">
      <c r="A33" s="7" t="s">
        <v>202</v>
      </c>
      <c r="B33" s="7" t="s">
        <v>48</v>
      </c>
      <c r="C33" s="1">
        <v>4051</v>
      </c>
      <c r="D33" s="1">
        <v>4122</v>
      </c>
      <c r="E33" s="1">
        <v>4213</v>
      </c>
      <c r="F33" s="1">
        <v>4172</v>
      </c>
      <c r="G33" s="1">
        <v>4112</v>
      </c>
      <c r="H33" s="1">
        <v>4091</v>
      </c>
      <c r="I33" s="1">
        <v>4105</v>
      </c>
      <c r="J33" s="1">
        <v>4186</v>
      </c>
      <c r="K33" s="1">
        <v>4260</v>
      </c>
      <c r="L33" s="1">
        <v>4330</v>
      </c>
      <c r="M33" s="1">
        <v>4553</v>
      </c>
      <c r="N33" s="1">
        <v>5045</v>
      </c>
      <c r="O33" s="1">
        <v>5285</v>
      </c>
    </row>
    <row r="34" spans="1:15" x14ac:dyDescent="0.3">
      <c r="A34" s="7" t="s">
        <v>202</v>
      </c>
      <c r="B34" s="7" t="s">
        <v>49</v>
      </c>
      <c r="C34" s="1">
        <v>8391</v>
      </c>
      <c r="D34" s="1">
        <v>8399</v>
      </c>
      <c r="E34" s="1">
        <v>8476</v>
      </c>
      <c r="F34" s="1">
        <v>8598</v>
      </c>
      <c r="G34" s="1">
        <v>8744</v>
      </c>
      <c r="H34" s="1">
        <v>8891</v>
      </c>
      <c r="I34" s="1">
        <v>9057</v>
      </c>
      <c r="J34" s="1">
        <v>9410</v>
      </c>
      <c r="K34" s="1">
        <v>10098</v>
      </c>
      <c r="L34" s="1">
        <v>10520</v>
      </c>
      <c r="M34" s="1">
        <v>10941</v>
      </c>
      <c r="N34" s="1">
        <v>11588</v>
      </c>
      <c r="O34" s="1">
        <v>12305</v>
      </c>
    </row>
    <row r="35" spans="1:15" x14ac:dyDescent="0.3">
      <c r="A35" s="7" t="s">
        <v>202</v>
      </c>
      <c r="B35" s="7" t="s">
        <v>50</v>
      </c>
      <c r="C35" s="1">
        <v>7183</v>
      </c>
      <c r="D35" s="1">
        <v>7278</v>
      </c>
      <c r="E35" s="1">
        <v>7404</v>
      </c>
      <c r="F35" s="1">
        <v>7428</v>
      </c>
      <c r="G35" s="1">
        <v>7692</v>
      </c>
      <c r="H35" s="1">
        <v>7920</v>
      </c>
      <c r="I35" s="1">
        <v>8119</v>
      </c>
      <c r="J35" s="1">
        <v>8400</v>
      </c>
      <c r="K35" s="1">
        <v>8857</v>
      </c>
      <c r="L35" s="1">
        <v>9072</v>
      </c>
      <c r="M35" s="1">
        <v>9258</v>
      </c>
      <c r="N35" s="1">
        <v>9630</v>
      </c>
      <c r="O35" s="1">
        <v>10033</v>
      </c>
    </row>
    <row r="36" spans="1:15" x14ac:dyDescent="0.3">
      <c r="A36" s="7" t="s">
        <v>202</v>
      </c>
      <c r="B36" s="7" t="s">
        <v>51</v>
      </c>
      <c r="C36" s="1">
        <v>5253</v>
      </c>
      <c r="D36" s="1">
        <v>5356</v>
      </c>
      <c r="E36" s="1">
        <v>5427</v>
      </c>
      <c r="F36" s="1">
        <v>5489</v>
      </c>
      <c r="G36" s="1">
        <v>5605</v>
      </c>
      <c r="H36" s="1">
        <v>5768</v>
      </c>
      <c r="I36" s="1">
        <v>5879</v>
      </c>
      <c r="J36" s="1">
        <v>5971</v>
      </c>
      <c r="K36" s="1">
        <v>6222</v>
      </c>
      <c r="L36" s="1">
        <v>6357</v>
      </c>
      <c r="M36" s="1">
        <v>6559</v>
      </c>
      <c r="N36" s="1">
        <v>6789</v>
      </c>
      <c r="O36" s="1">
        <v>7091</v>
      </c>
    </row>
    <row r="37" spans="1:15" x14ac:dyDescent="0.3">
      <c r="A37" s="7" t="s">
        <v>202</v>
      </c>
      <c r="B37" s="7" t="s">
        <v>52</v>
      </c>
      <c r="C37" s="1">
        <v>2248</v>
      </c>
      <c r="D37" s="1">
        <v>2256</v>
      </c>
      <c r="E37" s="1">
        <v>2108</v>
      </c>
      <c r="F37" s="1">
        <v>1994</v>
      </c>
      <c r="G37" s="1">
        <v>2009</v>
      </c>
      <c r="H37" s="1">
        <v>2089</v>
      </c>
      <c r="I37" s="1">
        <v>2199</v>
      </c>
      <c r="J37" s="1">
        <v>2318</v>
      </c>
      <c r="K37" s="1">
        <v>2593</v>
      </c>
      <c r="L37" s="1">
        <v>2649</v>
      </c>
      <c r="M37" s="1">
        <v>2812</v>
      </c>
      <c r="N37" s="1">
        <v>2958</v>
      </c>
      <c r="O37" s="1">
        <v>3174</v>
      </c>
    </row>
    <row r="38" spans="1:15" x14ac:dyDescent="0.3">
      <c r="A38" s="7" t="s">
        <v>202</v>
      </c>
      <c r="B38" s="7" t="s">
        <v>53</v>
      </c>
      <c r="C38" s="1">
        <v>559</v>
      </c>
      <c r="D38" s="1">
        <v>515</v>
      </c>
      <c r="E38" s="1">
        <v>419</v>
      </c>
      <c r="F38" s="1">
        <v>314</v>
      </c>
      <c r="G38" s="1">
        <v>332</v>
      </c>
      <c r="H38" s="1">
        <v>365</v>
      </c>
      <c r="I38" s="1">
        <v>414</v>
      </c>
      <c r="J38" s="1">
        <v>442</v>
      </c>
      <c r="K38" s="1">
        <v>470</v>
      </c>
      <c r="L38" s="1">
        <v>477</v>
      </c>
      <c r="M38" s="1">
        <v>509</v>
      </c>
      <c r="N38" s="1">
        <v>569</v>
      </c>
      <c r="O38" s="1">
        <v>620</v>
      </c>
    </row>
    <row r="39" spans="1:15" x14ac:dyDescent="0.3">
      <c r="A39" s="7" t="s">
        <v>203</v>
      </c>
      <c r="B39" s="7" t="s">
        <v>48</v>
      </c>
      <c r="C39" s="1">
        <v>2697</v>
      </c>
      <c r="D39" s="1">
        <v>2776</v>
      </c>
      <c r="E39" s="1">
        <v>2892</v>
      </c>
      <c r="F39" s="1">
        <v>2913</v>
      </c>
      <c r="G39" s="1">
        <v>2853</v>
      </c>
      <c r="H39" s="1">
        <v>2836</v>
      </c>
      <c r="I39" s="1">
        <v>2787</v>
      </c>
      <c r="J39" s="1">
        <v>2946</v>
      </c>
      <c r="K39" s="1">
        <v>3112</v>
      </c>
      <c r="L39" s="1">
        <v>3205</v>
      </c>
      <c r="M39" s="1">
        <v>3318</v>
      </c>
      <c r="N39" s="1">
        <v>3400</v>
      </c>
      <c r="O39" s="1">
        <v>3583</v>
      </c>
    </row>
    <row r="40" spans="1:15" x14ac:dyDescent="0.3">
      <c r="A40" s="7" t="s">
        <v>203</v>
      </c>
      <c r="B40" s="7" t="s">
        <v>49</v>
      </c>
      <c r="C40" s="1">
        <v>5090</v>
      </c>
      <c r="D40" s="1">
        <v>5059</v>
      </c>
      <c r="E40" s="1">
        <v>5192</v>
      </c>
      <c r="F40" s="1">
        <v>5557</v>
      </c>
      <c r="G40" s="1">
        <v>5671</v>
      </c>
      <c r="H40" s="1">
        <v>5956</v>
      </c>
      <c r="I40" s="1">
        <v>6304</v>
      </c>
      <c r="J40" s="1">
        <v>6583</v>
      </c>
      <c r="K40" s="1">
        <v>6622</v>
      </c>
      <c r="L40" s="1">
        <v>7081</v>
      </c>
      <c r="M40" s="1">
        <v>7628</v>
      </c>
      <c r="N40" s="1">
        <v>8101</v>
      </c>
      <c r="O40" s="1">
        <v>8399</v>
      </c>
    </row>
    <row r="41" spans="1:15" x14ac:dyDescent="0.3">
      <c r="A41" s="7" t="s">
        <v>203</v>
      </c>
      <c r="B41" s="7" t="s">
        <v>50</v>
      </c>
      <c r="C41" s="1">
        <v>4713</v>
      </c>
      <c r="D41" s="1">
        <v>4768</v>
      </c>
      <c r="E41" s="1">
        <v>4747</v>
      </c>
      <c r="F41" s="1">
        <v>4875</v>
      </c>
      <c r="G41" s="1">
        <v>4952</v>
      </c>
      <c r="H41" s="1">
        <v>5035</v>
      </c>
      <c r="I41" s="1">
        <v>5179</v>
      </c>
      <c r="J41" s="1">
        <v>5355</v>
      </c>
      <c r="K41" s="1">
        <v>5463</v>
      </c>
      <c r="L41" s="1">
        <v>5573</v>
      </c>
      <c r="M41" s="1">
        <v>5673</v>
      </c>
      <c r="N41" s="1">
        <v>5855</v>
      </c>
      <c r="O41" s="1">
        <v>6189</v>
      </c>
    </row>
    <row r="42" spans="1:15" x14ac:dyDescent="0.3">
      <c r="A42" s="7" t="s">
        <v>203</v>
      </c>
      <c r="B42" s="7" t="s">
        <v>51</v>
      </c>
      <c r="C42" s="1">
        <v>3529</v>
      </c>
      <c r="D42" s="1">
        <v>3579</v>
      </c>
      <c r="E42" s="1">
        <v>3634</v>
      </c>
      <c r="F42" s="1">
        <v>3770</v>
      </c>
      <c r="G42" s="1">
        <v>3866</v>
      </c>
      <c r="H42" s="1">
        <v>3967</v>
      </c>
      <c r="I42" s="1">
        <v>3987</v>
      </c>
      <c r="J42" s="1">
        <v>4023</v>
      </c>
      <c r="K42" s="1">
        <v>4126</v>
      </c>
      <c r="L42" s="1">
        <v>4256</v>
      </c>
      <c r="M42" s="1">
        <v>4296</v>
      </c>
      <c r="N42" s="1">
        <v>4452</v>
      </c>
      <c r="O42" s="1">
        <v>4539</v>
      </c>
    </row>
    <row r="43" spans="1:15" x14ac:dyDescent="0.3">
      <c r="A43" s="7" t="s">
        <v>203</v>
      </c>
      <c r="B43" s="7" t="s">
        <v>52</v>
      </c>
      <c r="C43" s="1">
        <v>1118</v>
      </c>
      <c r="D43" s="1">
        <v>1106</v>
      </c>
      <c r="E43" s="1">
        <v>1044</v>
      </c>
      <c r="F43" s="1">
        <v>1125</v>
      </c>
      <c r="G43" s="1">
        <v>1146</v>
      </c>
      <c r="H43" s="1">
        <v>1264</v>
      </c>
      <c r="I43" s="1">
        <v>1288</v>
      </c>
      <c r="J43" s="1">
        <v>1400</v>
      </c>
      <c r="K43" s="1">
        <v>1543</v>
      </c>
      <c r="L43" s="1">
        <v>1656</v>
      </c>
      <c r="M43" s="1">
        <v>1651</v>
      </c>
      <c r="N43" s="1">
        <v>1675</v>
      </c>
      <c r="O43" s="1">
        <v>1795</v>
      </c>
    </row>
    <row r="44" spans="1:15" x14ac:dyDescent="0.3">
      <c r="A44" s="7" t="s">
        <v>203</v>
      </c>
      <c r="B44" s="7" t="s">
        <v>53</v>
      </c>
      <c r="C44" s="1">
        <v>233</v>
      </c>
      <c r="D44" s="1">
        <v>213</v>
      </c>
      <c r="E44" s="1">
        <v>162</v>
      </c>
      <c r="F44" s="1">
        <v>132</v>
      </c>
      <c r="G44" s="1">
        <v>118</v>
      </c>
      <c r="H44" s="1">
        <v>123</v>
      </c>
      <c r="I44" s="1">
        <v>148</v>
      </c>
      <c r="J44" s="1">
        <v>163</v>
      </c>
      <c r="K44" s="1">
        <v>169</v>
      </c>
      <c r="L44" s="1">
        <v>185</v>
      </c>
      <c r="M44" s="1">
        <v>214</v>
      </c>
      <c r="N44" s="1">
        <v>234</v>
      </c>
      <c r="O44" s="1">
        <v>250</v>
      </c>
    </row>
    <row r="45" spans="1:15" x14ac:dyDescent="0.3">
      <c r="A45" s="7" t="s">
        <v>204</v>
      </c>
      <c r="B45" s="7" t="s">
        <v>48</v>
      </c>
      <c r="C45" s="1">
        <v>4490</v>
      </c>
      <c r="D45" s="1">
        <v>4729</v>
      </c>
      <c r="E45" s="1">
        <v>4720</v>
      </c>
      <c r="F45" s="1">
        <v>4693</v>
      </c>
      <c r="G45" s="1">
        <v>4651</v>
      </c>
      <c r="H45" s="1">
        <v>4623</v>
      </c>
      <c r="I45" s="1">
        <v>4788</v>
      </c>
      <c r="J45" s="1">
        <v>5072</v>
      </c>
      <c r="K45" s="1">
        <v>5180</v>
      </c>
      <c r="L45" s="1">
        <v>5271</v>
      </c>
      <c r="M45" s="1">
        <v>5517</v>
      </c>
      <c r="N45" s="1">
        <v>5790</v>
      </c>
      <c r="O45" s="1">
        <v>5991</v>
      </c>
    </row>
    <row r="46" spans="1:15" x14ac:dyDescent="0.3">
      <c r="A46" s="7" t="s">
        <v>204</v>
      </c>
      <c r="B46" s="7" t="s">
        <v>49</v>
      </c>
      <c r="C46" s="1">
        <v>8627</v>
      </c>
      <c r="D46" s="1">
        <v>8738</v>
      </c>
      <c r="E46" s="1">
        <v>8602</v>
      </c>
      <c r="F46" s="1">
        <v>8422</v>
      </c>
      <c r="G46" s="1">
        <v>8455</v>
      </c>
      <c r="H46" s="1">
        <v>8694</v>
      </c>
      <c r="I46" s="1">
        <v>9044</v>
      </c>
      <c r="J46" s="1">
        <v>9482</v>
      </c>
      <c r="K46" s="1">
        <v>10181</v>
      </c>
      <c r="L46" s="1">
        <v>11113</v>
      </c>
      <c r="M46" s="1">
        <v>11961</v>
      </c>
      <c r="N46" s="1">
        <v>12874</v>
      </c>
      <c r="O46" s="1">
        <v>13175</v>
      </c>
    </row>
    <row r="47" spans="1:15" x14ac:dyDescent="0.3">
      <c r="A47" s="7" t="s">
        <v>204</v>
      </c>
      <c r="B47" s="7" t="s">
        <v>50</v>
      </c>
      <c r="C47" s="1">
        <v>6831</v>
      </c>
      <c r="D47" s="1">
        <v>7044</v>
      </c>
      <c r="E47" s="1">
        <v>7154</v>
      </c>
      <c r="F47" s="1">
        <v>7177</v>
      </c>
      <c r="G47" s="1">
        <v>7391</v>
      </c>
      <c r="H47" s="1">
        <v>7620</v>
      </c>
      <c r="I47" s="1">
        <v>7856</v>
      </c>
      <c r="J47" s="1">
        <v>8076</v>
      </c>
      <c r="K47" s="1">
        <v>8228</v>
      </c>
      <c r="L47" s="1">
        <v>8541</v>
      </c>
      <c r="M47" s="1">
        <v>8775</v>
      </c>
      <c r="N47" s="1">
        <v>9130</v>
      </c>
      <c r="O47" s="1">
        <v>9235</v>
      </c>
    </row>
    <row r="48" spans="1:15" x14ac:dyDescent="0.3">
      <c r="A48" s="7" t="s">
        <v>204</v>
      </c>
      <c r="B48" s="7" t="s">
        <v>51</v>
      </c>
      <c r="C48" s="1">
        <v>5028</v>
      </c>
      <c r="D48" s="1">
        <v>5169</v>
      </c>
      <c r="E48" s="1">
        <v>5205</v>
      </c>
      <c r="F48" s="1">
        <v>5270</v>
      </c>
      <c r="G48" s="1">
        <v>5387</v>
      </c>
      <c r="H48" s="1">
        <v>5405</v>
      </c>
      <c r="I48" s="1">
        <v>5432</v>
      </c>
      <c r="J48" s="1">
        <v>5568</v>
      </c>
      <c r="K48" s="1">
        <v>5648</v>
      </c>
      <c r="L48" s="1">
        <v>5911</v>
      </c>
      <c r="M48" s="1">
        <v>6071</v>
      </c>
      <c r="N48" s="1">
        <v>6312</v>
      </c>
      <c r="O48" s="1">
        <v>6307</v>
      </c>
    </row>
    <row r="49" spans="1:15" x14ac:dyDescent="0.3">
      <c r="A49" s="7" t="s">
        <v>204</v>
      </c>
      <c r="B49" s="7" t="s">
        <v>52</v>
      </c>
      <c r="C49" s="1">
        <v>1779</v>
      </c>
      <c r="D49" s="1">
        <v>1814</v>
      </c>
      <c r="E49" s="1">
        <v>1680</v>
      </c>
      <c r="F49" s="1">
        <v>1606</v>
      </c>
      <c r="G49" s="1">
        <v>1639</v>
      </c>
      <c r="H49" s="1">
        <v>1745</v>
      </c>
      <c r="I49" s="1">
        <v>1862</v>
      </c>
      <c r="J49" s="1">
        <v>1910</v>
      </c>
      <c r="K49" s="1">
        <v>2063</v>
      </c>
      <c r="L49" s="1">
        <v>2170</v>
      </c>
      <c r="M49" s="1">
        <v>2307</v>
      </c>
      <c r="N49" s="1">
        <v>2415</v>
      </c>
      <c r="O49" s="1">
        <v>2419</v>
      </c>
    </row>
    <row r="50" spans="1:15" x14ac:dyDescent="0.3">
      <c r="A50" s="7" t="s">
        <v>204</v>
      </c>
      <c r="B50" s="7" t="s">
        <v>53</v>
      </c>
      <c r="C50" s="1">
        <v>371</v>
      </c>
      <c r="D50" s="1">
        <v>365</v>
      </c>
      <c r="E50" s="1">
        <v>334</v>
      </c>
      <c r="F50" s="1">
        <v>276</v>
      </c>
      <c r="G50" s="1">
        <v>275</v>
      </c>
      <c r="H50" s="1">
        <v>295</v>
      </c>
      <c r="I50" s="1">
        <v>297</v>
      </c>
      <c r="J50" s="1">
        <v>304</v>
      </c>
      <c r="K50" s="1">
        <v>331</v>
      </c>
      <c r="L50" s="1">
        <v>338</v>
      </c>
      <c r="M50" s="1">
        <v>367</v>
      </c>
      <c r="N50" s="1">
        <v>393</v>
      </c>
      <c r="O50" s="1">
        <v>431</v>
      </c>
    </row>
    <row r="51" spans="1:15" x14ac:dyDescent="0.3">
      <c r="A51" s="10" t="s">
        <v>18</v>
      </c>
      <c r="B51" s="10" t="s">
        <v>18</v>
      </c>
      <c r="C51" s="5">
        <v>184383</v>
      </c>
      <c r="D51" s="5">
        <v>187720</v>
      </c>
      <c r="E51" s="5">
        <v>189131</v>
      </c>
      <c r="F51" s="5">
        <v>191337</v>
      </c>
      <c r="G51" s="5">
        <v>194924</v>
      </c>
      <c r="H51" s="5">
        <v>199915</v>
      </c>
      <c r="I51" s="5">
        <v>206389</v>
      </c>
      <c r="J51" s="5">
        <v>214031</v>
      </c>
      <c r="K51" s="5">
        <v>223122</v>
      </c>
      <c r="L51" s="5">
        <v>232067</v>
      </c>
      <c r="M51" s="5">
        <v>242560</v>
      </c>
      <c r="N51" s="5">
        <v>256038</v>
      </c>
      <c r="O51" s="5">
        <v>263925</v>
      </c>
    </row>
    <row r="52" spans="1:15" x14ac:dyDescent="0.3">
      <c r="A52" s="15"/>
      <c r="B52" s="15"/>
    </row>
    <row r="53" spans="1:15" x14ac:dyDescent="0.3">
      <c r="A53" s="15"/>
      <c r="B53" s="15"/>
    </row>
    <row r="54" spans="1:15" x14ac:dyDescent="0.3">
      <c r="A54" s="15"/>
      <c r="B54" s="15"/>
      <c r="C54" s="18" t="s">
        <v>37</v>
      </c>
      <c r="D54" s="19"/>
      <c r="E54" s="19"/>
      <c r="F54" s="19"/>
      <c r="G54" s="19"/>
      <c r="H54" s="19"/>
      <c r="I54" s="19"/>
      <c r="J54" s="19"/>
      <c r="K54" s="19"/>
      <c r="L54" s="19"/>
      <c r="M54" s="19"/>
      <c r="N54" s="19"/>
      <c r="O54" s="19"/>
    </row>
    <row r="55" spans="1:15" x14ac:dyDescent="0.3">
      <c r="A55" s="9" t="s">
        <v>41</v>
      </c>
      <c r="B55" s="9" t="s">
        <v>41</v>
      </c>
      <c r="C55" s="4" t="s">
        <v>0</v>
      </c>
      <c r="D55" s="4" t="s">
        <v>1</v>
      </c>
      <c r="E55" s="4" t="s">
        <v>2</v>
      </c>
      <c r="F55" s="4" t="s">
        <v>3</v>
      </c>
      <c r="G55" s="4" t="s">
        <v>4</v>
      </c>
      <c r="H55" s="4" t="s">
        <v>5</v>
      </c>
      <c r="I55" s="4" t="s">
        <v>6</v>
      </c>
      <c r="J55" s="4" t="s">
        <v>7</v>
      </c>
      <c r="K55" s="4" t="s">
        <v>8</v>
      </c>
      <c r="L55" s="4" t="s">
        <v>9</v>
      </c>
      <c r="M55" s="4" t="s">
        <v>10</v>
      </c>
      <c r="N55" s="4" t="s">
        <v>11</v>
      </c>
      <c r="O55" s="4" t="s">
        <v>12</v>
      </c>
    </row>
    <row r="56" spans="1:15" x14ac:dyDescent="0.3">
      <c r="A56" s="8" t="s">
        <v>198</v>
      </c>
      <c r="B56" s="8" t="s">
        <v>48</v>
      </c>
      <c r="C56" s="2">
        <v>0.13789709661545199</v>
      </c>
      <c r="D56" s="2">
        <v>0.14052147894849301</v>
      </c>
      <c r="E56" s="2">
        <v>0.14212793108948801</v>
      </c>
      <c r="F56" s="2">
        <v>0.147896806161469</v>
      </c>
      <c r="G56" s="2">
        <v>0.14408749867906601</v>
      </c>
      <c r="H56" s="2">
        <v>0.13469002412671799</v>
      </c>
      <c r="I56" s="2">
        <v>0.14082431264928599</v>
      </c>
      <c r="J56" s="2">
        <v>0.14464596273291899</v>
      </c>
      <c r="K56" s="2">
        <v>0.139426003090032</v>
      </c>
      <c r="L56" s="2">
        <v>0.13900183191099599</v>
      </c>
      <c r="M56" s="2">
        <v>0.138595899080246</v>
      </c>
      <c r="N56" s="2">
        <v>0.14619578289104501</v>
      </c>
      <c r="O56" s="2">
        <v>0.14441467589491699</v>
      </c>
    </row>
    <row r="57" spans="1:15" x14ac:dyDescent="0.3">
      <c r="A57" s="8" t="s">
        <v>198</v>
      </c>
      <c r="B57" s="8" t="s">
        <v>49</v>
      </c>
      <c r="C57" s="2">
        <v>0.30039914702826798</v>
      </c>
      <c r="D57" s="2">
        <v>0.29798033767899101</v>
      </c>
      <c r="E57" s="2">
        <v>0.29760195671824302</v>
      </c>
      <c r="F57" s="2">
        <v>0.29407012441428299</v>
      </c>
      <c r="G57" s="2">
        <v>0.29520236711402298</v>
      </c>
      <c r="H57" s="2">
        <v>0.29140879051715102</v>
      </c>
      <c r="I57" s="2">
        <v>0.28927173857803501</v>
      </c>
      <c r="J57" s="2">
        <v>0.28844720496894399</v>
      </c>
      <c r="K57" s="2">
        <v>0.29743901868064998</v>
      </c>
      <c r="L57" s="2">
        <v>0.30275680264510102</v>
      </c>
      <c r="M57" s="2">
        <v>0.30550164543076502</v>
      </c>
      <c r="N57" s="2">
        <v>0.30878697987653297</v>
      </c>
      <c r="O57" s="2">
        <v>0.32198407382600303</v>
      </c>
    </row>
    <row r="58" spans="1:15" x14ac:dyDescent="0.3">
      <c r="A58" s="8" t="s">
        <v>198</v>
      </c>
      <c r="B58" s="8" t="s">
        <v>50</v>
      </c>
      <c r="C58" s="2">
        <v>0.26354639400732699</v>
      </c>
      <c r="D58" s="2">
        <v>0.26720453088266699</v>
      </c>
      <c r="E58" s="2">
        <v>0.27160099962779799</v>
      </c>
      <c r="F58" s="2">
        <v>0.27505789842193101</v>
      </c>
      <c r="G58" s="2">
        <v>0.27882278347247202</v>
      </c>
      <c r="H58" s="2">
        <v>0.28165320465750499</v>
      </c>
      <c r="I58" s="2">
        <v>0.283478172485643</v>
      </c>
      <c r="J58" s="2">
        <v>0.27880745341614899</v>
      </c>
      <c r="K58" s="2">
        <v>0.271735568144576</v>
      </c>
      <c r="L58" s="2">
        <v>0.26857602430633098</v>
      </c>
      <c r="M58" s="2">
        <v>0.26643321238714002</v>
      </c>
      <c r="N58" s="2">
        <v>0.25787701435099802</v>
      </c>
      <c r="O58" s="2">
        <v>0.25080002976854998</v>
      </c>
    </row>
    <row r="59" spans="1:15" x14ac:dyDescent="0.3">
      <c r="A59" s="8" t="s">
        <v>198</v>
      </c>
      <c r="B59" s="8" t="s">
        <v>51</v>
      </c>
      <c r="C59" s="2">
        <v>0.195636721526601</v>
      </c>
      <c r="D59" s="2">
        <v>0.193631117760205</v>
      </c>
      <c r="E59" s="2">
        <v>0.19604402616047201</v>
      </c>
      <c r="F59" s="2">
        <v>0.198201109495341</v>
      </c>
      <c r="G59" s="2">
        <v>0.196290816865687</v>
      </c>
      <c r="H59" s="2">
        <v>0.20350361900765801</v>
      </c>
      <c r="I59" s="2">
        <v>0.197692737714082</v>
      </c>
      <c r="J59" s="2">
        <v>0.194782608695652</v>
      </c>
      <c r="K59" s="2">
        <v>0.19420384849478001</v>
      </c>
      <c r="L59" s="2">
        <v>0.19118895491711699</v>
      </c>
      <c r="M59" s="2">
        <v>0.18973082440300401</v>
      </c>
      <c r="N59" s="2">
        <v>0.18688366872444501</v>
      </c>
      <c r="O59" s="2">
        <v>0.18337426508893401</v>
      </c>
    </row>
    <row r="60" spans="1:15" x14ac:dyDescent="0.3">
      <c r="A60" s="8" t="s">
        <v>198</v>
      </c>
      <c r="B60" s="8" t="s">
        <v>52</v>
      </c>
      <c r="C60" s="2">
        <v>8.3930231286565696E-2</v>
      </c>
      <c r="D60" s="2">
        <v>8.2068818123530701E-2</v>
      </c>
      <c r="E60" s="2">
        <v>7.6620407295156095E-2</v>
      </c>
      <c r="F60" s="2">
        <v>7.2117197177788597E-2</v>
      </c>
      <c r="G60" s="2">
        <v>7.4606361618936898E-2</v>
      </c>
      <c r="H60" s="2">
        <v>7.5789363264449794E-2</v>
      </c>
      <c r="I60" s="2">
        <v>7.4960613914722807E-2</v>
      </c>
      <c r="J60" s="2">
        <v>7.8111801242236004E-2</v>
      </c>
      <c r="K60" s="2">
        <v>8.1324032023971204E-2</v>
      </c>
      <c r="L60" s="2">
        <v>8.2346633305035499E-2</v>
      </c>
      <c r="M60" s="2">
        <v>8.2946586785925203E-2</v>
      </c>
      <c r="N60" s="2">
        <v>8.35003607792833E-2</v>
      </c>
      <c r="O60" s="2">
        <v>8.2272828756418906E-2</v>
      </c>
    </row>
    <row r="61" spans="1:15" x14ac:dyDescent="0.3">
      <c r="A61" s="8" t="s">
        <v>198</v>
      </c>
      <c r="B61" s="8" t="s">
        <v>53</v>
      </c>
      <c r="C61" s="2">
        <v>1.8590409535786501E-2</v>
      </c>
      <c r="D61" s="2">
        <v>1.85937166061124E-2</v>
      </c>
      <c r="E61" s="2">
        <v>1.6004679108842498E-2</v>
      </c>
      <c r="F61" s="2">
        <v>1.2656864329186199E-2</v>
      </c>
      <c r="G61" s="2">
        <v>1.09901722498151E-2</v>
      </c>
      <c r="H61" s="2">
        <v>1.2954998426518399E-2</v>
      </c>
      <c r="I61" s="2">
        <v>1.3772424658230401E-2</v>
      </c>
      <c r="J61" s="2">
        <v>1.52049689440994E-2</v>
      </c>
      <c r="K61" s="2">
        <v>1.5871529565990899E-2</v>
      </c>
      <c r="L61" s="2">
        <v>1.61297529154193E-2</v>
      </c>
      <c r="M61" s="2">
        <v>1.6791831912918699E-2</v>
      </c>
      <c r="N61" s="2">
        <v>1.6756193377695801E-2</v>
      </c>
      <c r="O61" s="2">
        <v>1.7154126665178199E-2</v>
      </c>
    </row>
    <row r="62" spans="1:15" x14ac:dyDescent="0.3">
      <c r="A62" s="8" t="s">
        <v>199</v>
      </c>
      <c r="B62" s="8" t="s">
        <v>48</v>
      </c>
      <c r="C62" s="2">
        <v>0.14264960048092601</v>
      </c>
      <c r="D62" s="2">
        <v>0.146046150486497</v>
      </c>
      <c r="E62" s="2">
        <v>0.14915164750773999</v>
      </c>
      <c r="F62" s="2">
        <v>0.15072422539885699</v>
      </c>
      <c r="G62" s="2">
        <v>0.145973543745649</v>
      </c>
      <c r="H62" s="2">
        <v>0.145069753770321</v>
      </c>
      <c r="I62" s="2">
        <v>0.140192841681789</v>
      </c>
      <c r="J62" s="2">
        <v>0.13960017014036599</v>
      </c>
      <c r="K62" s="2">
        <v>0.13967222494686901</v>
      </c>
      <c r="L62" s="2">
        <v>0.142066494127016</v>
      </c>
      <c r="M62" s="2">
        <v>0.14384113584036801</v>
      </c>
      <c r="N62" s="2">
        <v>0.141395963787943</v>
      </c>
      <c r="O62" s="2">
        <v>0.13923381288405101</v>
      </c>
    </row>
    <row r="63" spans="1:15" x14ac:dyDescent="0.3">
      <c r="A63" s="8" t="s">
        <v>199</v>
      </c>
      <c r="B63" s="8" t="s">
        <v>49</v>
      </c>
      <c r="C63" s="2">
        <v>0.35756330937053799</v>
      </c>
      <c r="D63" s="2">
        <v>0.356440928833135</v>
      </c>
      <c r="E63" s="2">
        <v>0.35822793923540303</v>
      </c>
      <c r="F63" s="2">
        <v>0.35964725126235703</v>
      </c>
      <c r="G63" s="2">
        <v>0.36091900673010002</v>
      </c>
      <c r="H63" s="2">
        <v>0.35953150790241301</v>
      </c>
      <c r="I63" s="2">
        <v>0.36252924328224401</v>
      </c>
      <c r="J63" s="2">
        <v>0.36110165886856699</v>
      </c>
      <c r="K63" s="2">
        <v>0.35924472780774902</v>
      </c>
      <c r="L63" s="2">
        <v>0.35853075851084998</v>
      </c>
      <c r="M63" s="2">
        <v>0.35897927858787398</v>
      </c>
      <c r="N63" s="2">
        <v>0.36230420331637803</v>
      </c>
      <c r="O63" s="2">
        <v>0.36092117499042697</v>
      </c>
    </row>
    <row r="64" spans="1:15" x14ac:dyDescent="0.3">
      <c r="A64" s="8" t="s">
        <v>199</v>
      </c>
      <c r="B64" s="8" t="s">
        <v>50</v>
      </c>
      <c r="C64" s="2">
        <v>0.236580417303309</v>
      </c>
      <c r="D64" s="2">
        <v>0.23655157353262299</v>
      </c>
      <c r="E64" s="2">
        <v>0.23854664138808199</v>
      </c>
      <c r="F64" s="2">
        <v>0.24033378375174799</v>
      </c>
      <c r="G64" s="2">
        <v>0.242701322812718</v>
      </c>
      <c r="H64" s="2">
        <v>0.24385556334365899</v>
      </c>
      <c r="I64" s="2">
        <v>0.244615956446641</v>
      </c>
      <c r="J64" s="2">
        <v>0.24629944704381099</v>
      </c>
      <c r="K64" s="2">
        <v>0.24495259113944701</v>
      </c>
      <c r="L64" s="2">
        <v>0.24483376468246101</v>
      </c>
      <c r="M64" s="2">
        <v>0.242075978511128</v>
      </c>
      <c r="N64" s="2">
        <v>0.24079549001964901</v>
      </c>
      <c r="O64" s="2">
        <v>0.24209105993472299</v>
      </c>
    </row>
    <row r="65" spans="1:15" x14ac:dyDescent="0.3">
      <c r="A65" s="8" t="s">
        <v>199</v>
      </c>
      <c r="B65" s="8" t="s">
        <v>51</v>
      </c>
      <c r="C65" s="2">
        <v>0.14705808681712301</v>
      </c>
      <c r="D65" s="2">
        <v>0.149685778759129</v>
      </c>
      <c r="E65" s="2">
        <v>0.15186349564424401</v>
      </c>
      <c r="F65" s="2">
        <v>0.15371121067728699</v>
      </c>
      <c r="G65" s="2">
        <v>0.156115107913669</v>
      </c>
      <c r="H65" s="2">
        <v>0.15770909173129499</v>
      </c>
      <c r="I65" s="2">
        <v>0.156787721101078</v>
      </c>
      <c r="J65" s="2">
        <v>0.15674181199489601</v>
      </c>
      <c r="K65" s="2">
        <v>0.15738924309301899</v>
      </c>
      <c r="L65" s="2">
        <v>0.156500099542106</v>
      </c>
      <c r="M65" s="2">
        <v>0.156619339984651</v>
      </c>
      <c r="N65" s="2">
        <v>0.15575591751289999</v>
      </c>
      <c r="O65" s="2">
        <v>0.156847728971792</v>
      </c>
    </row>
    <row r="66" spans="1:15" x14ac:dyDescent="0.3">
      <c r="A66" s="8" t="s">
        <v>199</v>
      </c>
      <c r="B66" s="8" t="s">
        <v>52</v>
      </c>
      <c r="C66" s="2">
        <v>8.6591689001327493E-2</v>
      </c>
      <c r="D66" s="2">
        <v>8.3711450270545704E-2</v>
      </c>
      <c r="E66" s="2">
        <v>7.7875638964217994E-2</v>
      </c>
      <c r="F66" s="2">
        <v>7.5385818931797202E-2</v>
      </c>
      <c r="G66" s="2">
        <v>7.4031097702483201E-2</v>
      </c>
      <c r="H66" s="2">
        <v>7.2580098130101495E-2</v>
      </c>
      <c r="I66" s="2">
        <v>7.2370291011653598E-2</v>
      </c>
      <c r="J66" s="2">
        <v>7.2883879200340299E-2</v>
      </c>
      <c r="K66" s="2">
        <v>7.3810691515448806E-2</v>
      </c>
      <c r="L66" s="2">
        <v>7.3382440772446697E-2</v>
      </c>
      <c r="M66" s="2">
        <v>7.4693016116653896E-2</v>
      </c>
      <c r="N66" s="2">
        <v>7.5600932846098798E-2</v>
      </c>
      <c r="O66" s="2">
        <v>7.7639808179712999E-2</v>
      </c>
    </row>
    <row r="67" spans="1:15" x14ac:dyDescent="0.3">
      <c r="A67" s="8" t="s">
        <v>199</v>
      </c>
      <c r="B67" s="8" t="s">
        <v>53</v>
      </c>
      <c r="C67" s="2">
        <v>2.95568970267765E-2</v>
      </c>
      <c r="D67" s="2">
        <v>2.7564118118069501E-2</v>
      </c>
      <c r="E67" s="2">
        <v>2.4334637260313399E-2</v>
      </c>
      <c r="F67" s="2">
        <v>2.0197709977953199E-2</v>
      </c>
      <c r="G67" s="2">
        <v>2.02599210953818E-2</v>
      </c>
      <c r="H67" s="2">
        <v>2.1253985122210401E-2</v>
      </c>
      <c r="I67" s="2">
        <v>2.3503946476594401E-2</v>
      </c>
      <c r="J67" s="2">
        <v>2.3373032752020399E-2</v>
      </c>
      <c r="K67" s="2">
        <v>2.49305214974661E-2</v>
      </c>
      <c r="L67" s="2">
        <v>2.4686442365120399E-2</v>
      </c>
      <c r="M67" s="2">
        <v>2.3791250959324599E-2</v>
      </c>
      <c r="N67" s="2">
        <v>2.4147492517031799E-2</v>
      </c>
      <c r="O67" s="2">
        <v>2.3266415039294001E-2</v>
      </c>
    </row>
    <row r="68" spans="1:15" x14ac:dyDescent="0.3">
      <c r="A68" s="8" t="s">
        <v>200</v>
      </c>
      <c r="B68" s="8" t="s">
        <v>48</v>
      </c>
      <c r="C68" s="2">
        <v>0.156031839237946</v>
      </c>
      <c r="D68" s="2">
        <v>0.15896826416548901</v>
      </c>
      <c r="E68" s="2">
        <v>0.161351737267968</v>
      </c>
      <c r="F68" s="2">
        <v>0.157717706597544</v>
      </c>
      <c r="G68" s="2">
        <v>0.15010129535269201</v>
      </c>
      <c r="H68" s="2">
        <v>0.14501776657454399</v>
      </c>
      <c r="I68" s="2">
        <v>0.14475073313782999</v>
      </c>
      <c r="J68" s="2">
        <v>0.14197168942122501</v>
      </c>
      <c r="K68" s="2">
        <v>0.14244883651953499</v>
      </c>
      <c r="L68" s="2">
        <v>0.13825162371673999</v>
      </c>
      <c r="M68" s="2">
        <v>0.14639503180854299</v>
      </c>
      <c r="N68" s="2">
        <v>0.15467924260018501</v>
      </c>
      <c r="O68" s="2">
        <v>0.15812030237115801</v>
      </c>
    </row>
    <row r="69" spans="1:15" x14ac:dyDescent="0.3">
      <c r="A69" s="8" t="s">
        <v>200</v>
      </c>
      <c r="B69" s="8" t="s">
        <v>49</v>
      </c>
      <c r="C69" s="2">
        <v>0.31728322568017198</v>
      </c>
      <c r="D69" s="2">
        <v>0.31321469870230001</v>
      </c>
      <c r="E69" s="2">
        <v>0.31026495319689001</v>
      </c>
      <c r="F69" s="2">
        <v>0.31086835771153498</v>
      </c>
      <c r="G69" s="2">
        <v>0.30443857818159498</v>
      </c>
      <c r="H69" s="2">
        <v>0.29984511191423502</v>
      </c>
      <c r="I69" s="2">
        <v>0.29759530791788902</v>
      </c>
      <c r="J69" s="2">
        <v>0.304017645252254</v>
      </c>
      <c r="K69" s="2">
        <v>0.31032437242160299</v>
      </c>
      <c r="L69" s="2">
        <v>0.314136811229835</v>
      </c>
      <c r="M69" s="2">
        <v>0.31932242754720802</v>
      </c>
      <c r="N69" s="2">
        <v>0.32466763040026497</v>
      </c>
      <c r="O69" s="2">
        <v>0.342148902720048</v>
      </c>
    </row>
    <row r="70" spans="1:15" x14ac:dyDescent="0.3">
      <c r="A70" s="8" t="s">
        <v>200</v>
      </c>
      <c r="B70" s="8" t="s">
        <v>50</v>
      </c>
      <c r="C70" s="2">
        <v>0.258204475761728</v>
      </c>
      <c r="D70" s="2">
        <v>0.25944365925735602</v>
      </c>
      <c r="E70" s="2">
        <v>0.26381088370617201</v>
      </c>
      <c r="F70" s="2">
        <v>0.26732703820280201</v>
      </c>
      <c r="G70" s="2">
        <v>0.27490944809380602</v>
      </c>
      <c r="H70" s="2">
        <v>0.28113706077079598</v>
      </c>
      <c r="I70" s="2">
        <v>0.28328445747800601</v>
      </c>
      <c r="J70" s="2">
        <v>0.28198899963704399</v>
      </c>
      <c r="K70" s="2">
        <v>0.27656591258392399</v>
      </c>
      <c r="L70" s="2">
        <v>0.276215168657029</v>
      </c>
      <c r="M70" s="2">
        <v>0.26716651519741502</v>
      </c>
      <c r="N70" s="2">
        <v>0.25923643860938</v>
      </c>
      <c r="O70" s="2">
        <v>0.24945620571576199</v>
      </c>
    </row>
    <row r="71" spans="1:15" x14ac:dyDescent="0.3">
      <c r="A71" s="8" t="s">
        <v>200</v>
      </c>
      <c r="B71" s="8" t="s">
        <v>51</v>
      </c>
      <c r="C71" s="2">
        <v>0.180694199778169</v>
      </c>
      <c r="D71" s="2">
        <v>0.182705897468842</v>
      </c>
      <c r="E71" s="2">
        <v>0.18603839441535799</v>
      </c>
      <c r="F71" s="2">
        <v>0.18737270875763701</v>
      </c>
      <c r="G71" s="2">
        <v>0.19264534348333201</v>
      </c>
      <c r="H71" s="2">
        <v>0.19494639657424001</v>
      </c>
      <c r="I71" s="2">
        <v>0.19346041055718499</v>
      </c>
      <c r="J71" s="2">
        <v>0.18963062233017799</v>
      </c>
      <c r="K71" s="2">
        <v>0.185563674602961</v>
      </c>
      <c r="L71" s="2">
        <v>0.18337523570081701</v>
      </c>
      <c r="M71" s="2">
        <v>0.17875896193072799</v>
      </c>
      <c r="N71" s="2">
        <v>0.17366163471336801</v>
      </c>
      <c r="O71" s="2">
        <v>0.16572265414683501</v>
      </c>
    </row>
    <row r="72" spans="1:15" x14ac:dyDescent="0.3">
      <c r="A72" s="8" t="s">
        <v>200</v>
      </c>
      <c r="B72" s="8" t="s">
        <v>52</v>
      </c>
      <c r="C72" s="2">
        <v>7.1573041038689902E-2</v>
      </c>
      <c r="D72" s="2">
        <v>7.0538352820249298E-2</v>
      </c>
      <c r="E72" s="2">
        <v>6.5905124543868002E-2</v>
      </c>
      <c r="F72" s="2">
        <v>6.5080540640622103E-2</v>
      </c>
      <c r="G72" s="2">
        <v>6.5197372459942296E-2</v>
      </c>
      <c r="H72" s="2">
        <v>6.6237434324414604E-2</v>
      </c>
      <c r="I72" s="2">
        <v>6.7184750733137802E-2</v>
      </c>
      <c r="J72" s="2">
        <v>6.8096155456905894E-2</v>
      </c>
      <c r="K72" s="2">
        <v>7.0563809421090903E-2</v>
      </c>
      <c r="L72" s="2">
        <v>7.3643410852713198E-2</v>
      </c>
      <c r="M72" s="2">
        <v>7.4447137231142102E-2</v>
      </c>
      <c r="N72" s="2">
        <v>7.3773017039126004E-2</v>
      </c>
      <c r="O72" s="2">
        <v>7.1199362522344004E-2</v>
      </c>
    </row>
    <row r="73" spans="1:15" x14ac:dyDescent="0.3">
      <c r="A73" s="8" t="s">
        <v>200</v>
      </c>
      <c r="B73" s="8" t="s">
        <v>53</v>
      </c>
      <c r="C73" s="2">
        <v>1.62132185032948E-2</v>
      </c>
      <c r="D73" s="2">
        <v>1.5129127585763799E-2</v>
      </c>
      <c r="E73" s="2">
        <v>1.26289068697446E-2</v>
      </c>
      <c r="F73" s="2">
        <v>1.1633648089859901E-2</v>
      </c>
      <c r="G73" s="2">
        <v>1.2707962428632801E-2</v>
      </c>
      <c r="H73" s="2">
        <v>1.28162298417712E-2</v>
      </c>
      <c r="I73" s="2">
        <v>1.3724340175953101E-2</v>
      </c>
      <c r="J73" s="2">
        <v>1.42948879023927E-2</v>
      </c>
      <c r="K73" s="2">
        <v>1.4533394450885801E-2</v>
      </c>
      <c r="L73" s="2">
        <v>1.43777498428661E-2</v>
      </c>
      <c r="M73" s="2">
        <v>1.3909926284964199E-2</v>
      </c>
      <c r="N73" s="2">
        <v>1.39820366376757E-2</v>
      </c>
      <c r="O73" s="2">
        <v>1.3352572523851599E-2</v>
      </c>
    </row>
    <row r="74" spans="1:15" x14ac:dyDescent="0.3">
      <c r="A74" s="8" t="s">
        <v>201</v>
      </c>
      <c r="B74" s="8" t="s">
        <v>48</v>
      </c>
      <c r="C74" s="2">
        <v>0.16955328817628401</v>
      </c>
      <c r="D74" s="2">
        <v>0.17644290420570699</v>
      </c>
      <c r="E74" s="2">
        <v>0.17865722594512601</v>
      </c>
      <c r="F74" s="2">
        <v>0.17730816577759501</v>
      </c>
      <c r="G74" s="2">
        <v>0.17458320226486301</v>
      </c>
      <c r="H74" s="2">
        <v>0.17609597156398099</v>
      </c>
      <c r="I74" s="2">
        <v>0.17212939921791701</v>
      </c>
      <c r="J74" s="2">
        <v>0.16809232858112699</v>
      </c>
      <c r="K74" s="2">
        <v>0.16396284424674601</v>
      </c>
      <c r="L74" s="2">
        <v>0.16372401510731699</v>
      </c>
      <c r="M74" s="2">
        <v>0.16027192072819399</v>
      </c>
      <c r="N74" s="2">
        <v>0.15848286236166301</v>
      </c>
      <c r="O74" s="2">
        <v>0.153258568404188</v>
      </c>
    </row>
    <row r="75" spans="1:15" x14ac:dyDescent="0.3">
      <c r="A75" s="8" t="s">
        <v>201</v>
      </c>
      <c r="B75" s="8" t="s">
        <v>49</v>
      </c>
      <c r="C75" s="2">
        <v>0.31488467804166997</v>
      </c>
      <c r="D75" s="2">
        <v>0.30783382535404102</v>
      </c>
      <c r="E75" s="2">
        <v>0.30762422556581098</v>
      </c>
      <c r="F75" s="2">
        <v>0.30951990151825998</v>
      </c>
      <c r="G75" s="2">
        <v>0.31790657439446401</v>
      </c>
      <c r="H75" s="2">
        <v>0.32705124407582897</v>
      </c>
      <c r="I75" s="2">
        <v>0.332100959829364</v>
      </c>
      <c r="J75" s="2">
        <v>0.33961303462321801</v>
      </c>
      <c r="K75" s="2">
        <v>0.33907895597566601</v>
      </c>
      <c r="L75" s="2">
        <v>0.35010900604906797</v>
      </c>
      <c r="M75" s="2">
        <v>0.36565272496831402</v>
      </c>
      <c r="N75" s="2">
        <v>0.37874717954227999</v>
      </c>
      <c r="O75" s="2">
        <v>0.355123877095611</v>
      </c>
    </row>
    <row r="76" spans="1:15" x14ac:dyDescent="0.3">
      <c r="A76" s="8" t="s">
        <v>201</v>
      </c>
      <c r="B76" s="8" t="s">
        <v>50</v>
      </c>
      <c r="C76" s="2">
        <v>0.249807082225842</v>
      </c>
      <c r="D76" s="2">
        <v>0.25285585932486199</v>
      </c>
      <c r="E76" s="2">
        <v>0.25595313356092197</v>
      </c>
      <c r="F76" s="2">
        <v>0.259704554780468</v>
      </c>
      <c r="G76" s="2">
        <v>0.25920100660585099</v>
      </c>
      <c r="H76" s="2">
        <v>0.25581309241706202</v>
      </c>
      <c r="I76" s="2">
        <v>0.25684322787060099</v>
      </c>
      <c r="J76" s="2">
        <v>0.25638153428377503</v>
      </c>
      <c r="K76" s="2">
        <v>0.26031922548570702</v>
      </c>
      <c r="L76" s="2">
        <v>0.25519697853655499</v>
      </c>
      <c r="M76" s="2">
        <v>0.24841571609632401</v>
      </c>
      <c r="N76" s="2">
        <v>0.24274739443429699</v>
      </c>
      <c r="O76" s="2">
        <v>0.24872689820907501</v>
      </c>
    </row>
    <row r="77" spans="1:15" x14ac:dyDescent="0.3">
      <c r="A77" s="8" t="s">
        <v>201</v>
      </c>
      <c r="B77" s="8" t="s">
        <v>51</v>
      </c>
      <c r="C77" s="2">
        <v>0.17272571379576401</v>
      </c>
      <c r="D77" s="2">
        <v>0.17511658751550899</v>
      </c>
      <c r="E77" s="2">
        <v>0.177308551439289</v>
      </c>
      <c r="F77" s="2">
        <v>0.17755437012720601</v>
      </c>
      <c r="G77" s="2">
        <v>0.173246303869141</v>
      </c>
      <c r="H77" s="2">
        <v>0.16935722748815199</v>
      </c>
      <c r="I77" s="2">
        <v>0.16725915392819099</v>
      </c>
      <c r="J77" s="2">
        <v>0.165037338764426</v>
      </c>
      <c r="K77" s="2">
        <v>0.16330869366128101</v>
      </c>
      <c r="L77" s="2">
        <v>0.15960942057911401</v>
      </c>
      <c r="M77" s="2">
        <v>0.155461458693398</v>
      </c>
      <c r="N77" s="2">
        <v>0.15002148920167599</v>
      </c>
      <c r="O77" s="2">
        <v>0.16596097728443099</v>
      </c>
    </row>
    <row r="78" spans="1:15" x14ac:dyDescent="0.3">
      <c r="A78" s="8" t="s">
        <v>201</v>
      </c>
      <c r="B78" s="8" t="s">
        <v>52</v>
      </c>
      <c r="C78" s="2">
        <v>7.6223956100488696E-2</v>
      </c>
      <c r="D78" s="2">
        <v>7.1749454498780604E-2</v>
      </c>
      <c r="E78" s="2">
        <v>6.7180848822017095E-2</v>
      </c>
      <c r="F78" s="2">
        <v>6.4136233073450996E-2</v>
      </c>
      <c r="G78" s="2">
        <v>6.3463353255740804E-2</v>
      </c>
      <c r="H78" s="2">
        <v>5.9315758293838901E-2</v>
      </c>
      <c r="I78" s="2">
        <v>5.9509420547458197E-2</v>
      </c>
      <c r="J78" s="2">
        <v>5.8587915818058403E-2</v>
      </c>
      <c r="K78" s="2">
        <v>6.1195787270229597E-2</v>
      </c>
      <c r="L78" s="2">
        <v>5.9907268093468899E-2</v>
      </c>
      <c r="M78" s="2">
        <v>5.9021776702385099E-2</v>
      </c>
      <c r="N78" s="2">
        <v>5.9256473622004903E-2</v>
      </c>
      <c r="O78" s="2">
        <v>6.5543285460891498E-2</v>
      </c>
    </row>
    <row r="79" spans="1:15" x14ac:dyDescent="0.3">
      <c r="A79" s="8" t="s">
        <v>201</v>
      </c>
      <c r="B79" s="8" t="s">
        <v>53</v>
      </c>
      <c r="C79" s="2">
        <v>1.6805281659950301E-2</v>
      </c>
      <c r="D79" s="2">
        <v>1.6001369101099599E-2</v>
      </c>
      <c r="E79" s="2">
        <v>1.32760146668353E-2</v>
      </c>
      <c r="F79" s="2">
        <v>1.1776774723020101E-2</v>
      </c>
      <c r="G79" s="2">
        <v>1.15995596099402E-2</v>
      </c>
      <c r="H79" s="2">
        <v>1.23667061611374E-2</v>
      </c>
      <c r="I79" s="2">
        <v>1.215783860647E-2</v>
      </c>
      <c r="J79" s="2">
        <v>1.2287847929395799E-2</v>
      </c>
      <c r="K79" s="2">
        <v>1.21344933603716E-2</v>
      </c>
      <c r="L79" s="2">
        <v>1.14533116344766E-2</v>
      </c>
      <c r="M79" s="2">
        <v>1.1176402811383801E-2</v>
      </c>
      <c r="N79" s="2">
        <v>1.07446008380789E-2</v>
      </c>
      <c r="O79" s="2">
        <v>1.13863935458031E-2</v>
      </c>
    </row>
    <row r="80" spans="1:15" x14ac:dyDescent="0.3">
      <c r="A80" s="8" t="s">
        <v>202</v>
      </c>
      <c r="B80" s="8" t="s">
        <v>48</v>
      </c>
      <c r="C80" s="2">
        <v>0.14632472458009799</v>
      </c>
      <c r="D80" s="2">
        <v>0.14760438301224699</v>
      </c>
      <c r="E80" s="2">
        <v>0.15021214390130899</v>
      </c>
      <c r="F80" s="2">
        <v>0.14902661189498101</v>
      </c>
      <c r="G80" s="2">
        <v>0.14431108303502499</v>
      </c>
      <c r="H80" s="2">
        <v>0.140468342260678</v>
      </c>
      <c r="I80" s="2">
        <v>0.13787659960366799</v>
      </c>
      <c r="J80" s="2">
        <v>0.13623197839034101</v>
      </c>
      <c r="K80" s="2">
        <v>0.13107692307692301</v>
      </c>
      <c r="L80" s="2">
        <v>0.12962131417452499</v>
      </c>
      <c r="M80" s="2">
        <v>0.13146800646800599</v>
      </c>
      <c r="N80" s="2">
        <v>0.13792066486235299</v>
      </c>
      <c r="O80" s="2">
        <v>0.137244208995533</v>
      </c>
    </row>
    <row r="81" spans="1:15" x14ac:dyDescent="0.3">
      <c r="A81" s="8" t="s">
        <v>202</v>
      </c>
      <c r="B81" s="8" t="s">
        <v>49</v>
      </c>
      <c r="C81" s="2">
        <v>0.303088314972007</v>
      </c>
      <c r="D81" s="2">
        <v>0.30075914917997598</v>
      </c>
      <c r="E81" s="2">
        <v>0.30220700966235198</v>
      </c>
      <c r="F81" s="2">
        <v>0.30712627254866898</v>
      </c>
      <c r="G81" s="2">
        <v>0.30687162209587998</v>
      </c>
      <c r="H81" s="2">
        <v>0.30528086801263599</v>
      </c>
      <c r="I81" s="2">
        <v>0.30420179357135702</v>
      </c>
      <c r="J81" s="2">
        <v>0.30624532170403901</v>
      </c>
      <c r="K81" s="2">
        <v>0.31070769230769202</v>
      </c>
      <c r="L81" s="2">
        <v>0.31492291573117798</v>
      </c>
      <c r="M81" s="2">
        <v>0.31592169092169098</v>
      </c>
      <c r="N81" s="2">
        <v>0.31679378878591502</v>
      </c>
      <c r="O81" s="2">
        <v>0.319543990859042</v>
      </c>
    </row>
    <row r="82" spans="1:15" x14ac:dyDescent="0.3">
      <c r="A82" s="8" t="s">
        <v>202</v>
      </c>
      <c r="B82" s="8" t="s">
        <v>50</v>
      </c>
      <c r="C82" s="2">
        <v>0.25945457829149399</v>
      </c>
      <c r="D82" s="2">
        <v>0.260617345842584</v>
      </c>
      <c r="E82" s="2">
        <v>0.263985452989625</v>
      </c>
      <c r="F82" s="2">
        <v>0.26533309519557102</v>
      </c>
      <c r="G82" s="2">
        <v>0.26995156875131598</v>
      </c>
      <c r="H82" s="2">
        <v>0.27194066749072898</v>
      </c>
      <c r="I82" s="2">
        <v>0.272696738655829</v>
      </c>
      <c r="J82" s="2">
        <v>0.27337520747225602</v>
      </c>
      <c r="K82" s="2">
        <v>0.27252307692307698</v>
      </c>
      <c r="L82" s="2">
        <v>0.27157611136057502</v>
      </c>
      <c r="M82" s="2">
        <v>0.26732501732501701</v>
      </c>
      <c r="N82" s="2">
        <v>0.263265808250636</v>
      </c>
      <c r="O82" s="2">
        <v>0.260543263737405</v>
      </c>
    </row>
    <row r="83" spans="1:15" x14ac:dyDescent="0.3">
      <c r="A83" s="8" t="s">
        <v>202</v>
      </c>
      <c r="B83" s="8" t="s">
        <v>51</v>
      </c>
      <c r="C83" s="2">
        <v>0.18974173740292599</v>
      </c>
      <c r="D83" s="2">
        <v>0.191792594714603</v>
      </c>
      <c r="E83" s="2">
        <v>0.19349663065568501</v>
      </c>
      <c r="F83" s="2">
        <v>0.19607072691552099</v>
      </c>
      <c r="G83" s="2">
        <v>0.19670807889380201</v>
      </c>
      <c r="H83" s="2">
        <v>0.198049718445269</v>
      </c>
      <c r="I83" s="2">
        <v>0.197460786618749</v>
      </c>
      <c r="J83" s="2">
        <v>0.19432420997819499</v>
      </c>
      <c r="K83" s="2">
        <v>0.19144615384615399</v>
      </c>
      <c r="L83" s="2">
        <v>0.19030085316569401</v>
      </c>
      <c r="M83" s="2">
        <v>0.18939131439131399</v>
      </c>
      <c r="N83" s="2">
        <v>0.18559829410317399</v>
      </c>
      <c r="O83" s="2">
        <v>0.18414355458605999</v>
      </c>
    </row>
    <row r="84" spans="1:15" x14ac:dyDescent="0.3">
      <c r="A84" s="8" t="s">
        <v>202</v>
      </c>
      <c r="B84" s="8" t="s">
        <v>52</v>
      </c>
      <c r="C84" s="2">
        <v>8.1199205345855202E-2</v>
      </c>
      <c r="D84" s="2">
        <v>8.0784931604956006E-2</v>
      </c>
      <c r="E84" s="2">
        <v>7.51595536064463E-2</v>
      </c>
      <c r="F84" s="2">
        <v>7.1227004822289705E-2</v>
      </c>
      <c r="G84" s="2">
        <v>7.0506071453639393E-2</v>
      </c>
      <c r="H84" s="2">
        <v>7.1727784644966305E-2</v>
      </c>
      <c r="I84" s="2">
        <v>7.3858865414973301E-2</v>
      </c>
      <c r="J84" s="2">
        <v>7.5438539395320095E-2</v>
      </c>
      <c r="K84" s="2">
        <v>7.9784615384615398E-2</v>
      </c>
      <c r="L84" s="2">
        <v>7.9299506061966799E-2</v>
      </c>
      <c r="M84" s="2">
        <v>8.11965811965812E-2</v>
      </c>
      <c r="N84" s="2">
        <v>8.0866070696301195E-2</v>
      </c>
      <c r="O84" s="2">
        <v>8.2424431287005301E-2</v>
      </c>
    </row>
    <row r="85" spans="1:15" x14ac:dyDescent="0.3">
      <c r="A85" s="8" t="s">
        <v>202</v>
      </c>
      <c r="B85" s="8" t="s">
        <v>53</v>
      </c>
      <c r="C85" s="2">
        <v>2.0191439407621501E-2</v>
      </c>
      <c r="D85" s="2">
        <v>1.8441595645634901E-2</v>
      </c>
      <c r="E85" s="2">
        <v>1.4939209184583E-2</v>
      </c>
      <c r="F85" s="2">
        <v>1.12162886229684E-2</v>
      </c>
      <c r="G85" s="2">
        <v>1.16515757703376E-2</v>
      </c>
      <c r="H85" s="2">
        <v>1.25326191457217E-2</v>
      </c>
      <c r="I85" s="2">
        <v>1.3905216135424701E-2</v>
      </c>
      <c r="J85" s="2">
        <v>1.4384743059849599E-2</v>
      </c>
      <c r="K85" s="2">
        <v>1.44615384615385E-2</v>
      </c>
      <c r="L85" s="2">
        <v>1.4279299506062E-2</v>
      </c>
      <c r="M85" s="2">
        <v>1.46973896973897E-2</v>
      </c>
      <c r="N85" s="2">
        <v>1.55553733016211E-2</v>
      </c>
      <c r="O85" s="2">
        <v>1.6100550534953802E-2</v>
      </c>
    </row>
    <row r="86" spans="1:15" x14ac:dyDescent="0.3">
      <c r="A86" s="8" t="s">
        <v>203</v>
      </c>
      <c r="B86" s="8" t="s">
        <v>48</v>
      </c>
      <c r="C86" s="2">
        <v>0.15517836593786</v>
      </c>
      <c r="D86" s="2">
        <v>0.15861950745671699</v>
      </c>
      <c r="E86" s="2">
        <v>0.16365797068643501</v>
      </c>
      <c r="F86" s="2">
        <v>0.15855649902024799</v>
      </c>
      <c r="G86" s="2">
        <v>0.153337633021606</v>
      </c>
      <c r="H86" s="2">
        <v>0.14785464782857999</v>
      </c>
      <c r="I86" s="2">
        <v>0.14152236835423801</v>
      </c>
      <c r="J86" s="2">
        <v>0.143917928676111</v>
      </c>
      <c r="K86" s="2">
        <v>0.14794390301877799</v>
      </c>
      <c r="L86" s="2">
        <v>0.145973765713245</v>
      </c>
      <c r="M86" s="2">
        <v>0.14565408252853401</v>
      </c>
      <c r="N86" s="2">
        <v>0.143357085634777</v>
      </c>
      <c r="O86" s="2">
        <v>0.14473843667945899</v>
      </c>
    </row>
    <row r="87" spans="1:15" x14ac:dyDescent="0.3">
      <c r="A87" s="8" t="s">
        <v>203</v>
      </c>
      <c r="B87" s="8" t="s">
        <v>49</v>
      </c>
      <c r="C87" s="2">
        <v>0.29286536248561601</v>
      </c>
      <c r="D87" s="2">
        <v>0.28906919604594</v>
      </c>
      <c r="E87" s="2">
        <v>0.29381472469017</v>
      </c>
      <c r="F87" s="2">
        <v>0.30247115175266698</v>
      </c>
      <c r="G87" s="2">
        <v>0.30479415242394903</v>
      </c>
      <c r="H87" s="2">
        <v>0.31051561441009301</v>
      </c>
      <c r="I87" s="2">
        <v>0.32011374600111703</v>
      </c>
      <c r="J87" s="2">
        <v>0.32159257449926698</v>
      </c>
      <c r="K87" s="2">
        <v>0.31480865224625598</v>
      </c>
      <c r="L87" s="2">
        <v>0.32250865367097797</v>
      </c>
      <c r="M87" s="2">
        <v>0.33485513608428402</v>
      </c>
      <c r="N87" s="2">
        <v>0.341569338449214</v>
      </c>
      <c r="O87" s="2">
        <v>0.33928499293072101</v>
      </c>
    </row>
    <row r="88" spans="1:15" x14ac:dyDescent="0.3">
      <c r="A88" s="8" t="s">
        <v>203</v>
      </c>
      <c r="B88" s="8" t="s">
        <v>50</v>
      </c>
      <c r="C88" s="2">
        <v>0.271173762945915</v>
      </c>
      <c r="D88" s="2">
        <v>0.27244157476715603</v>
      </c>
      <c r="E88" s="2">
        <v>0.26863222228509998</v>
      </c>
      <c r="F88" s="2">
        <v>0.26534944480731498</v>
      </c>
      <c r="G88" s="2">
        <v>0.26615070407395502</v>
      </c>
      <c r="H88" s="2">
        <v>0.26249934831343502</v>
      </c>
      <c r="I88" s="2">
        <v>0.262986848118621</v>
      </c>
      <c r="J88" s="2">
        <v>0.26160234489496798</v>
      </c>
      <c r="K88" s="2">
        <v>0.25971000713097198</v>
      </c>
      <c r="L88" s="2">
        <v>0.25382583348515197</v>
      </c>
      <c r="M88" s="2">
        <v>0.24903424056189599</v>
      </c>
      <c r="N88" s="2">
        <v>0.246869334232829</v>
      </c>
      <c r="O88" s="2">
        <v>0.250010098969905</v>
      </c>
    </row>
    <row r="89" spans="1:15" x14ac:dyDescent="0.3">
      <c r="A89" s="8" t="s">
        <v>203</v>
      </c>
      <c r="B89" s="8" t="s">
        <v>51</v>
      </c>
      <c r="C89" s="2">
        <v>0.20304948216340599</v>
      </c>
      <c r="D89" s="2">
        <v>0.20450259985143701</v>
      </c>
      <c r="E89" s="2">
        <v>0.205647671325901</v>
      </c>
      <c r="F89" s="2">
        <v>0.20520357065099101</v>
      </c>
      <c r="G89" s="2">
        <v>0.20778243577340599</v>
      </c>
      <c r="H89" s="2">
        <v>0.206819248214379</v>
      </c>
      <c r="I89" s="2">
        <v>0.202457726095567</v>
      </c>
      <c r="J89" s="2">
        <v>0.19653150952613599</v>
      </c>
      <c r="K89" s="2">
        <v>0.196149275017827</v>
      </c>
      <c r="L89" s="2">
        <v>0.193842229914374</v>
      </c>
      <c r="M89" s="2">
        <v>0.18858647936786699</v>
      </c>
      <c r="N89" s="2">
        <v>0.18771345448412499</v>
      </c>
      <c r="O89" s="2">
        <v>0.183356897596445</v>
      </c>
    </row>
    <row r="90" spans="1:15" x14ac:dyDescent="0.3">
      <c r="A90" s="8" t="s">
        <v>203</v>
      </c>
      <c r="B90" s="8" t="s">
        <v>52</v>
      </c>
      <c r="C90" s="2">
        <v>6.4326812428078306E-2</v>
      </c>
      <c r="D90" s="2">
        <v>6.3196388777784093E-2</v>
      </c>
      <c r="E90" s="2">
        <v>5.9079848339086603E-2</v>
      </c>
      <c r="F90" s="2">
        <v>6.1234487263226597E-2</v>
      </c>
      <c r="G90" s="2">
        <v>6.1593034504998402E-2</v>
      </c>
      <c r="H90" s="2">
        <v>6.5898545435587305E-2</v>
      </c>
      <c r="I90" s="2">
        <v>6.5403950642360195E-2</v>
      </c>
      <c r="J90" s="2">
        <v>6.8392769907181197E-2</v>
      </c>
      <c r="K90" s="2">
        <v>7.3353933919657693E-2</v>
      </c>
      <c r="L90" s="2">
        <v>7.5423574421570397E-2</v>
      </c>
      <c r="M90" s="2">
        <v>7.2475856014047393E-2</v>
      </c>
      <c r="N90" s="2">
        <v>7.0624446599485594E-2</v>
      </c>
      <c r="O90" s="2">
        <v>7.2510603918400293E-2</v>
      </c>
    </row>
    <row r="91" spans="1:15" x14ac:dyDescent="0.3">
      <c r="A91" s="8" t="s">
        <v>203</v>
      </c>
      <c r="B91" s="8" t="s">
        <v>53</v>
      </c>
      <c r="C91" s="2">
        <v>1.34062140391254E-2</v>
      </c>
      <c r="D91" s="2">
        <v>1.2170733100965701E-2</v>
      </c>
      <c r="E91" s="2">
        <v>9.16756267330655E-3</v>
      </c>
      <c r="F91" s="2">
        <v>7.1848465055519301E-3</v>
      </c>
      <c r="G91" s="2">
        <v>6.3420402020853504E-3</v>
      </c>
      <c r="H91" s="2">
        <v>6.41259579792503E-3</v>
      </c>
      <c r="I91" s="2">
        <v>7.5153607880972901E-3</v>
      </c>
      <c r="J91" s="2">
        <v>7.9628724963361E-3</v>
      </c>
      <c r="K91" s="2">
        <v>8.0342286665082002E-3</v>
      </c>
      <c r="L91" s="2">
        <v>8.42594279468027E-3</v>
      </c>
      <c r="M91" s="2">
        <v>9.3942054433713805E-3</v>
      </c>
      <c r="N91" s="2">
        <v>9.8663405995699296E-3</v>
      </c>
      <c r="O91" s="2">
        <v>1.0098969905069701E-2</v>
      </c>
    </row>
    <row r="92" spans="1:15" x14ac:dyDescent="0.3">
      <c r="A92" s="8" t="s">
        <v>204</v>
      </c>
      <c r="B92" s="8" t="s">
        <v>48</v>
      </c>
      <c r="C92" s="2">
        <v>0.165523851655239</v>
      </c>
      <c r="D92" s="2">
        <v>0.169747657848451</v>
      </c>
      <c r="E92" s="2">
        <v>0.17042787506770199</v>
      </c>
      <c r="F92" s="2">
        <v>0.171002769275616</v>
      </c>
      <c r="G92" s="2">
        <v>0.16731419526584601</v>
      </c>
      <c r="H92" s="2">
        <v>0.162884927066451</v>
      </c>
      <c r="I92" s="2">
        <v>0.16353017521090199</v>
      </c>
      <c r="J92" s="2">
        <v>0.16677627252400401</v>
      </c>
      <c r="K92" s="2">
        <v>0.16376339666782599</v>
      </c>
      <c r="L92" s="2">
        <v>0.15807941458733199</v>
      </c>
      <c r="M92" s="2">
        <v>0.15763757929024499</v>
      </c>
      <c r="N92" s="2">
        <v>0.156851059218725</v>
      </c>
      <c r="O92" s="2">
        <v>0.15951328611747201</v>
      </c>
    </row>
    <row r="93" spans="1:15" x14ac:dyDescent="0.3">
      <c r="A93" s="8" t="s">
        <v>204</v>
      </c>
      <c r="B93" s="8" t="s">
        <v>49</v>
      </c>
      <c r="C93" s="2">
        <v>0.31803435818034398</v>
      </c>
      <c r="D93" s="2">
        <v>0.31365088481280701</v>
      </c>
      <c r="E93" s="2">
        <v>0.310597580790756</v>
      </c>
      <c r="F93" s="2">
        <v>0.30687946363503898</v>
      </c>
      <c r="G93" s="2">
        <v>0.304158572559177</v>
      </c>
      <c r="H93" s="2">
        <v>0.30632090761750402</v>
      </c>
      <c r="I93" s="2">
        <v>0.30889033095392598</v>
      </c>
      <c r="J93" s="2">
        <v>0.31178482178087602</v>
      </c>
      <c r="K93" s="2">
        <v>0.321867787929563</v>
      </c>
      <c r="L93" s="2">
        <v>0.33328334932821502</v>
      </c>
      <c r="M93" s="2">
        <v>0.34176238642208101</v>
      </c>
      <c r="N93" s="2">
        <v>0.34875656932329202</v>
      </c>
      <c r="O93" s="2">
        <v>0.35079077693167898</v>
      </c>
    </row>
    <row r="94" spans="1:15" x14ac:dyDescent="0.3">
      <c r="A94" s="8" t="s">
        <v>204</v>
      </c>
      <c r="B94" s="8" t="s">
        <v>50</v>
      </c>
      <c r="C94" s="2">
        <v>0.25182481751824798</v>
      </c>
      <c r="D94" s="2">
        <v>0.25284468214939498</v>
      </c>
      <c r="E94" s="2">
        <v>0.25831377504964798</v>
      </c>
      <c r="F94" s="2">
        <v>0.26151435650779797</v>
      </c>
      <c r="G94" s="2">
        <v>0.265882437585438</v>
      </c>
      <c r="H94" s="2">
        <v>0.26848002254950298</v>
      </c>
      <c r="I94" s="2">
        <v>0.26831517469858901</v>
      </c>
      <c r="J94" s="2">
        <v>0.26555307115612298</v>
      </c>
      <c r="K94" s="2">
        <v>0.26012456134804501</v>
      </c>
      <c r="L94" s="2">
        <v>0.25614803262955899</v>
      </c>
      <c r="M94" s="2">
        <v>0.250728613063604</v>
      </c>
      <c r="N94" s="2">
        <v>0.247331635693775</v>
      </c>
      <c r="O94" s="2">
        <v>0.245886362426114</v>
      </c>
    </row>
    <row r="95" spans="1:15" x14ac:dyDescent="0.3">
      <c r="A95" s="8" t="s">
        <v>204</v>
      </c>
      <c r="B95" s="8" t="s">
        <v>51</v>
      </c>
      <c r="C95" s="2">
        <v>0.18535722185357201</v>
      </c>
      <c r="D95" s="2">
        <v>0.185541476722065</v>
      </c>
      <c r="E95" s="2">
        <v>0.18794006138292099</v>
      </c>
      <c r="F95" s="2">
        <v>0.19202740125346199</v>
      </c>
      <c r="G95" s="2">
        <v>0.19379092021008701</v>
      </c>
      <c r="H95" s="2">
        <v>0.19043760129659601</v>
      </c>
      <c r="I95" s="2">
        <v>0.185525461935175</v>
      </c>
      <c r="J95" s="2">
        <v>0.18308562409575199</v>
      </c>
      <c r="K95" s="2">
        <v>0.178559008567545</v>
      </c>
      <c r="L95" s="2">
        <v>0.177273272552783</v>
      </c>
      <c r="M95" s="2">
        <v>0.17346705526030101</v>
      </c>
      <c r="N95" s="2">
        <v>0.17099203554207101</v>
      </c>
      <c r="O95" s="2">
        <v>0.16792693966664901</v>
      </c>
    </row>
    <row r="96" spans="1:15" x14ac:dyDescent="0.3">
      <c r="A96" s="8" t="s">
        <v>204</v>
      </c>
      <c r="B96" s="8" t="s">
        <v>52</v>
      </c>
      <c r="C96" s="2">
        <v>6.5582835655828398E-2</v>
      </c>
      <c r="D96" s="2">
        <v>6.5113607810761295E-2</v>
      </c>
      <c r="E96" s="2">
        <v>6.0660769091893801E-2</v>
      </c>
      <c r="F96" s="2">
        <v>5.8519166302288303E-2</v>
      </c>
      <c r="G96" s="2">
        <v>5.8961076336427103E-2</v>
      </c>
      <c r="H96" s="2">
        <v>6.1482629835811403E-2</v>
      </c>
      <c r="I96" s="2">
        <v>6.3595068137572999E-2</v>
      </c>
      <c r="J96" s="2">
        <v>6.2804156254110205E-2</v>
      </c>
      <c r="K96" s="2">
        <v>6.5220827669058803E-2</v>
      </c>
      <c r="L96" s="2">
        <v>6.5079174664107495E-2</v>
      </c>
      <c r="M96" s="2">
        <v>6.5918052460140597E-2</v>
      </c>
      <c r="N96" s="2">
        <v>6.5422332990193399E-2</v>
      </c>
      <c r="O96" s="2">
        <v>6.4407050428670301E-2</v>
      </c>
    </row>
    <row r="97" spans="1:16" x14ac:dyDescent="0.3">
      <c r="A97" s="8" t="s">
        <v>204</v>
      </c>
      <c r="B97" s="8" t="s">
        <v>53</v>
      </c>
      <c r="C97" s="2">
        <v>1.36769151367692E-2</v>
      </c>
      <c r="D97" s="2">
        <v>1.3101690656520301E-2</v>
      </c>
      <c r="E97" s="2">
        <v>1.2059938617078899E-2</v>
      </c>
      <c r="F97" s="2">
        <v>1.0056843025798E-2</v>
      </c>
      <c r="G97" s="2">
        <v>9.8927980430246806E-3</v>
      </c>
      <c r="H97" s="2">
        <v>1.0393911634134299E-2</v>
      </c>
      <c r="I97" s="2">
        <v>1.01437890638341E-2</v>
      </c>
      <c r="J97" s="2">
        <v>9.9960541891358692E-3</v>
      </c>
      <c r="K97" s="2">
        <v>1.04644178179634E-2</v>
      </c>
      <c r="L97" s="2">
        <v>1.0136756238003799E-2</v>
      </c>
      <c r="M97" s="2">
        <v>1.0486313503628801E-2</v>
      </c>
      <c r="N97" s="2">
        <v>1.06463672319445E-2</v>
      </c>
      <c r="O97" s="2">
        <v>1.14755844294158E-2</v>
      </c>
    </row>
    <row r="98" spans="1:16" x14ac:dyDescent="0.3">
      <c r="A98" s="15"/>
      <c r="B98" s="15"/>
    </row>
    <row r="99" spans="1:16" x14ac:dyDescent="0.3">
      <c r="A99" s="15"/>
      <c r="B99" s="15"/>
    </row>
    <row r="100" spans="1:16" x14ac:dyDescent="0.3">
      <c r="A100" s="15"/>
      <c r="B100" s="13"/>
      <c r="C100" s="18" t="s">
        <v>38</v>
      </c>
      <c r="D100" s="18"/>
      <c r="E100" s="18"/>
      <c r="F100" s="18"/>
      <c r="G100" s="18"/>
      <c r="H100" s="18"/>
      <c r="I100" s="18"/>
      <c r="J100" s="18"/>
      <c r="K100" s="18"/>
      <c r="L100" s="18"/>
      <c r="M100" s="18"/>
      <c r="N100" s="18"/>
      <c r="O100" s="6" t="s">
        <v>39</v>
      </c>
      <c r="P100" s="6" t="s">
        <v>40</v>
      </c>
    </row>
    <row r="101" spans="1:16" x14ac:dyDescent="0.3">
      <c r="A101" s="9" t="s">
        <v>41</v>
      </c>
      <c r="B101" s="9" t="s">
        <v>41</v>
      </c>
      <c r="C101" s="4" t="s">
        <v>19</v>
      </c>
      <c r="D101" s="4" t="s">
        <v>20</v>
      </c>
      <c r="E101" s="4" t="s">
        <v>21</v>
      </c>
      <c r="F101" s="4" t="s">
        <v>22</v>
      </c>
      <c r="G101" s="4" t="s">
        <v>23</v>
      </c>
      <c r="H101" s="4" t="s">
        <v>24</v>
      </c>
      <c r="I101" s="4" t="s">
        <v>25</v>
      </c>
      <c r="J101" s="4" t="s">
        <v>26</v>
      </c>
      <c r="K101" s="4" t="s">
        <v>27</v>
      </c>
      <c r="L101" s="4" t="s">
        <v>28</v>
      </c>
      <c r="M101" s="4" t="s">
        <v>29</v>
      </c>
      <c r="N101" s="4" t="s">
        <v>30</v>
      </c>
      <c r="O101" s="4" t="s">
        <v>31</v>
      </c>
      <c r="P101" s="4" t="s">
        <v>32</v>
      </c>
    </row>
    <row r="102" spans="1:16" x14ac:dyDescent="0.3">
      <c r="A102" s="8" t="s">
        <v>198</v>
      </c>
      <c r="B102" s="8" t="s">
        <v>48</v>
      </c>
      <c r="C102" s="2">
        <v>4.2823156225218102E-2</v>
      </c>
      <c r="D102" s="2">
        <v>1.6349809885931599E-2</v>
      </c>
      <c r="E102" s="2">
        <v>2.7310138421249502E-2</v>
      </c>
      <c r="F102" s="2">
        <v>-6.91915513474144E-3</v>
      </c>
      <c r="G102" s="2">
        <v>-5.8305830583058299E-2</v>
      </c>
      <c r="H102" s="2">
        <v>7.9049844236760106E-2</v>
      </c>
      <c r="I102" s="2">
        <v>5.0523276795380698E-2</v>
      </c>
      <c r="J102" s="2">
        <v>2.3016145654414299E-2</v>
      </c>
      <c r="K102" s="2">
        <v>4.4660846205507101E-2</v>
      </c>
      <c r="L102" s="2">
        <v>5.5930568948891E-2</v>
      </c>
      <c r="M102" s="2">
        <v>0.110197869101979</v>
      </c>
      <c r="N102" s="2">
        <v>6.4162325198793502E-2</v>
      </c>
      <c r="O102" s="3">
        <v>0.30322364002686403</v>
      </c>
      <c r="P102" s="3">
        <v>0.45192667414889598</v>
      </c>
    </row>
    <row r="103" spans="1:16" x14ac:dyDescent="0.3">
      <c r="A103" s="8" t="s">
        <v>198</v>
      </c>
      <c r="B103" s="8" t="s">
        <v>49</v>
      </c>
      <c r="C103" s="2">
        <v>1.5107389879868901E-2</v>
      </c>
      <c r="D103" s="2">
        <v>3.5861574323112801E-3</v>
      </c>
      <c r="E103" s="2">
        <v>-2.4477398606396299E-2</v>
      </c>
      <c r="F103" s="2">
        <v>2.3260073260073299E-2</v>
      </c>
      <c r="G103" s="2">
        <v>-5.5485949525684603E-3</v>
      </c>
      <c r="H103" s="2">
        <v>2.4478041756659501E-2</v>
      </c>
      <c r="I103" s="2">
        <v>1.9852424455376001E-2</v>
      </c>
      <c r="J103" s="2">
        <v>9.4401378122308394E-2</v>
      </c>
      <c r="K103" s="2">
        <v>6.6582716826696003E-2</v>
      </c>
      <c r="L103" s="2">
        <v>6.8624557260920899E-2</v>
      </c>
      <c r="M103" s="2">
        <v>6.3803342079823203E-2</v>
      </c>
      <c r="N103" s="2">
        <v>0.123328573283136</v>
      </c>
      <c r="O103" s="3">
        <v>0.36203368487328802</v>
      </c>
      <c r="P103" s="3">
        <v>0.54600678935143798</v>
      </c>
    </row>
    <row r="104" spans="1:16" x14ac:dyDescent="0.3">
      <c r="A104" s="8" t="s">
        <v>198</v>
      </c>
      <c r="B104" s="8" t="s">
        <v>50</v>
      </c>
      <c r="C104" s="2">
        <v>3.7551867219916997E-2</v>
      </c>
      <c r="D104" s="2">
        <v>2.13957208558288E-2</v>
      </c>
      <c r="E104" s="2">
        <v>-1.9577133907595901E-4</v>
      </c>
      <c r="F104" s="2">
        <v>3.3287644409633797E-2</v>
      </c>
      <c r="G104" s="2">
        <v>1.7623649801023301E-2</v>
      </c>
      <c r="H104" s="2">
        <v>3.8733705772811898E-2</v>
      </c>
      <c r="I104" s="2">
        <v>5.9160989602007902E-3</v>
      </c>
      <c r="J104" s="2">
        <v>3.4396720727143101E-2</v>
      </c>
      <c r="K104" s="2">
        <v>3.5665058580289503E-2</v>
      </c>
      <c r="L104" s="2">
        <v>5.0573947762435498E-2</v>
      </c>
      <c r="M104" s="2">
        <v>1.8685669041963601E-2</v>
      </c>
      <c r="N104" s="2">
        <v>4.7722679931602702E-2</v>
      </c>
      <c r="O104" s="3">
        <v>0.16126809097174399</v>
      </c>
      <c r="P104" s="3">
        <v>0.319498825371966</v>
      </c>
    </row>
    <row r="105" spans="1:16" x14ac:dyDescent="0.3">
      <c r="A105" s="8" t="s">
        <v>198</v>
      </c>
      <c r="B105" s="8" t="s">
        <v>51</v>
      </c>
      <c r="C105" s="2">
        <v>1.28563443264394E-2</v>
      </c>
      <c r="D105" s="2">
        <v>1.7384105960264899E-2</v>
      </c>
      <c r="E105" s="2">
        <v>-1.8985625169514501E-3</v>
      </c>
      <c r="F105" s="2">
        <v>9.5108695652173902E-3</v>
      </c>
      <c r="G105" s="2">
        <v>4.4414535666218002E-2</v>
      </c>
      <c r="H105" s="2">
        <v>2.5773195876288698E-3</v>
      </c>
      <c r="I105" s="2">
        <v>7.7120822622108003E-3</v>
      </c>
      <c r="J105" s="2">
        <v>5.8163265306122397E-2</v>
      </c>
      <c r="K105" s="2">
        <v>3.1581485053037602E-2</v>
      </c>
      <c r="L105" s="2">
        <v>5.0946482823089501E-2</v>
      </c>
      <c r="M105" s="2">
        <v>3.6691127418278902E-2</v>
      </c>
      <c r="N105" s="2">
        <v>5.7057057057057103E-2</v>
      </c>
      <c r="O105" s="3">
        <v>0.188042430086789</v>
      </c>
      <c r="P105" s="3">
        <v>0.33658801193382198</v>
      </c>
    </row>
    <row r="106" spans="1:16" x14ac:dyDescent="0.3">
      <c r="A106" s="8" t="s">
        <v>198</v>
      </c>
      <c r="B106" s="8" t="s">
        <v>52</v>
      </c>
      <c r="C106" s="2">
        <v>6.5146579804560296E-4</v>
      </c>
      <c r="D106" s="2">
        <v>-6.1848958333333301E-2</v>
      </c>
      <c r="E106" s="2">
        <v>-7.0784177654406699E-2</v>
      </c>
      <c r="F106" s="2">
        <v>5.4518297236743798E-2</v>
      </c>
      <c r="G106" s="2">
        <v>2.3371104815864002E-2</v>
      </c>
      <c r="H106" s="2">
        <v>2.0761245674740501E-2</v>
      </c>
      <c r="I106" s="2">
        <v>6.5762711864406798E-2</v>
      </c>
      <c r="J106" s="2">
        <v>0.104961832061069</v>
      </c>
      <c r="K106" s="2">
        <v>6.1024755325273503E-2</v>
      </c>
      <c r="L106" s="2">
        <v>6.6739012479652707E-2</v>
      </c>
      <c r="M106" s="2">
        <v>5.9511698880976599E-2</v>
      </c>
      <c r="N106" s="2">
        <v>6.1449831973115702E-2</v>
      </c>
      <c r="O106" s="3">
        <v>0.272884283246978</v>
      </c>
      <c r="P106" s="3">
        <v>0.53435114503816805</v>
      </c>
    </row>
    <row r="107" spans="1:16" x14ac:dyDescent="0.3">
      <c r="A107" s="8" t="s">
        <v>198</v>
      </c>
      <c r="B107" s="8" t="s">
        <v>53</v>
      </c>
      <c r="C107" s="2">
        <v>2.3529411764705899E-2</v>
      </c>
      <c r="D107" s="2">
        <v>-0.13505747126436801</v>
      </c>
      <c r="E107" s="2">
        <v>-0.21926910299003299</v>
      </c>
      <c r="F107" s="2">
        <v>-0.114893617021277</v>
      </c>
      <c r="G107" s="2">
        <v>0.1875</v>
      </c>
      <c r="H107" s="2">
        <v>9.7165991902833995E-2</v>
      </c>
      <c r="I107" s="2">
        <v>0.12915129151291499</v>
      </c>
      <c r="J107" s="2">
        <v>0.10784313725490199</v>
      </c>
      <c r="K107" s="2">
        <v>6.4896755162241901E-2</v>
      </c>
      <c r="L107" s="2">
        <v>0.102493074792244</v>
      </c>
      <c r="M107" s="2">
        <v>5.0251256281407003E-2</v>
      </c>
      <c r="N107" s="2">
        <v>0.102870813397129</v>
      </c>
      <c r="O107" s="3">
        <v>0.35988200589970498</v>
      </c>
      <c r="P107" s="3">
        <v>0.53156146179401997</v>
      </c>
    </row>
    <row r="108" spans="1:16" x14ac:dyDescent="0.3">
      <c r="A108" s="8" t="s">
        <v>199</v>
      </c>
      <c r="B108" s="8" t="s">
        <v>48</v>
      </c>
      <c r="C108" s="2">
        <v>5.6892010535557501E-2</v>
      </c>
      <c r="D108" s="2">
        <v>3.2563548762252897E-2</v>
      </c>
      <c r="E108" s="2">
        <v>2.3008849557522099E-2</v>
      </c>
      <c r="F108" s="2">
        <v>-1.06951871657754E-2</v>
      </c>
      <c r="G108" s="2">
        <v>2.0031796502384701E-2</v>
      </c>
      <c r="H108" s="2">
        <v>-6.2344139650872795E-4</v>
      </c>
      <c r="I108" s="2">
        <v>2.3705552089831598E-2</v>
      </c>
      <c r="J108" s="2">
        <v>4.1285801340645897E-2</v>
      </c>
      <c r="K108" s="2">
        <v>4.40380395025603E-2</v>
      </c>
      <c r="L108" s="2">
        <v>5.0588565022421497E-2</v>
      </c>
      <c r="M108" s="2">
        <v>2.7077497665732999E-2</v>
      </c>
      <c r="N108" s="2">
        <v>-8.3116883116883099E-3</v>
      </c>
      <c r="O108" s="3">
        <v>0.11719092904169701</v>
      </c>
      <c r="P108" s="3">
        <v>0.22864038616251001</v>
      </c>
    </row>
    <row r="109" spans="1:16" x14ac:dyDescent="0.3">
      <c r="A109" s="8" t="s">
        <v>199</v>
      </c>
      <c r="B109" s="8" t="s">
        <v>49</v>
      </c>
      <c r="C109" s="2">
        <v>2.90718038528897E-2</v>
      </c>
      <c r="D109" s="2">
        <v>1.61334240980259E-2</v>
      </c>
      <c r="E109" s="2">
        <v>1.6346218262209399E-2</v>
      </c>
      <c r="F109" s="2">
        <v>2.51137037769429E-2</v>
      </c>
      <c r="G109" s="2">
        <v>2.2440843621399201E-2</v>
      </c>
      <c r="H109" s="2">
        <v>4.2764605999622701E-2</v>
      </c>
      <c r="I109" s="2">
        <v>2.40033773596285E-2</v>
      </c>
      <c r="J109" s="2">
        <v>3.53966664703457E-2</v>
      </c>
      <c r="K109" s="2">
        <v>2.44027303754266E-2</v>
      </c>
      <c r="L109" s="2">
        <v>3.8924981953467698E-2</v>
      </c>
      <c r="M109" s="2">
        <v>5.4516301443078598E-2</v>
      </c>
      <c r="N109" s="2">
        <v>3.2437911809427302E-3</v>
      </c>
      <c r="O109" s="3">
        <v>0.125938566552901</v>
      </c>
      <c r="P109" s="3">
        <v>0.32605346017284098</v>
      </c>
    </row>
    <row r="110" spans="1:16" x14ac:dyDescent="0.3">
      <c r="A110" s="8" t="s">
        <v>199</v>
      </c>
      <c r="B110" s="8" t="s">
        <v>50</v>
      </c>
      <c r="C110" s="2">
        <v>3.2186341979883501E-2</v>
      </c>
      <c r="D110" s="2">
        <v>1.9591753000307702E-2</v>
      </c>
      <c r="E110" s="2">
        <v>1.9919517102615698E-2</v>
      </c>
      <c r="F110" s="2">
        <v>3.1564411126454903E-2</v>
      </c>
      <c r="G110" s="2">
        <v>3.12679288582903E-2</v>
      </c>
      <c r="H110" s="2">
        <v>3.7366713027352803E-2</v>
      </c>
      <c r="I110" s="2">
        <v>3.5126921701823403E-2</v>
      </c>
      <c r="J110" s="2">
        <v>3.5057421638891299E-2</v>
      </c>
      <c r="K110" s="2">
        <v>2.5944773504629998E-2</v>
      </c>
      <c r="L110" s="2">
        <v>2.59391771019678E-2</v>
      </c>
      <c r="M110" s="2">
        <v>3.9312039312039297E-2</v>
      </c>
      <c r="N110" s="2">
        <v>1.2506672767482701E-2</v>
      </c>
      <c r="O110" s="3">
        <v>0.107616584633353</v>
      </c>
      <c r="P110" s="3">
        <v>0.33571428571428602</v>
      </c>
    </row>
    <row r="111" spans="1:16" x14ac:dyDescent="0.3">
      <c r="A111" s="8" t="s">
        <v>199</v>
      </c>
      <c r="B111" s="8" t="s">
        <v>51</v>
      </c>
      <c r="C111" s="2">
        <v>5.07579628683359E-2</v>
      </c>
      <c r="D111" s="2">
        <v>2.5774031447560401E-2</v>
      </c>
      <c r="E111" s="2">
        <v>2.46523388116308E-2</v>
      </c>
      <c r="F111" s="2">
        <v>3.7476866132017297E-2</v>
      </c>
      <c r="G111" s="2">
        <v>3.6866359447004601E-2</v>
      </c>
      <c r="H111" s="2">
        <v>2.8100358422939099E-2</v>
      </c>
      <c r="I111" s="2">
        <v>2.7750662390182701E-2</v>
      </c>
      <c r="J111" s="2">
        <v>4.5047489823609198E-2</v>
      </c>
      <c r="K111" s="2">
        <v>2.06439885743963E-2</v>
      </c>
      <c r="L111" s="2">
        <v>3.8417504134334098E-2</v>
      </c>
      <c r="M111" s="2">
        <v>3.9078770060026899E-2</v>
      </c>
      <c r="N111" s="2">
        <v>1.4147606696533799E-2</v>
      </c>
      <c r="O111" s="3">
        <v>0.116852765515451</v>
      </c>
      <c r="P111" s="3">
        <v>0.35935524652338802</v>
      </c>
    </row>
    <row r="112" spans="1:16" x14ac:dyDescent="0.3">
      <c r="A112" s="8" t="s">
        <v>199</v>
      </c>
      <c r="B112" s="8" t="s">
        <v>52</v>
      </c>
      <c r="C112" s="2">
        <v>-2.0248770610355798E-3</v>
      </c>
      <c r="D112" s="2">
        <v>-5.94202898550725E-2</v>
      </c>
      <c r="E112" s="2">
        <v>-2.0030816640986101E-2</v>
      </c>
      <c r="F112" s="2">
        <v>3.1446540880503099E-3</v>
      </c>
      <c r="G112" s="2">
        <v>6.2695924764890297E-3</v>
      </c>
      <c r="H112" s="2">
        <v>3.1152647975077899E-2</v>
      </c>
      <c r="I112" s="2">
        <v>3.5347432024169199E-2</v>
      </c>
      <c r="J112" s="2">
        <v>5.39830755763058E-2</v>
      </c>
      <c r="K112" s="2">
        <v>2.04872646733112E-2</v>
      </c>
      <c r="L112" s="2">
        <v>5.6158437330439501E-2</v>
      </c>
      <c r="M112" s="2">
        <v>5.75391728743899E-2</v>
      </c>
      <c r="N112" s="2">
        <v>3.4248239008987102E-2</v>
      </c>
      <c r="O112" s="3">
        <v>0.17884828349944601</v>
      </c>
      <c r="P112" s="3">
        <v>0.31217257318952202</v>
      </c>
    </row>
    <row r="113" spans="1:16" x14ac:dyDescent="0.3">
      <c r="A113" s="8" t="s">
        <v>199</v>
      </c>
      <c r="B113" s="8" t="s">
        <v>53</v>
      </c>
      <c r="C113" s="2">
        <v>-3.7288135593220299E-2</v>
      </c>
      <c r="D113" s="2">
        <v>-0.107394366197183</v>
      </c>
      <c r="E113" s="2">
        <v>-0.15976331360946699</v>
      </c>
      <c r="F113" s="2">
        <v>2.4647887323943699E-2</v>
      </c>
      <c r="G113" s="2">
        <v>7.6746849942726195E-2</v>
      </c>
      <c r="H113" s="2">
        <v>0.14361702127659601</v>
      </c>
      <c r="I113" s="2">
        <v>2.2325581395348799E-2</v>
      </c>
      <c r="J113" s="2">
        <v>0.11010009099181101</v>
      </c>
      <c r="K113" s="2">
        <v>1.63934426229508E-2</v>
      </c>
      <c r="L113" s="2">
        <v>0</v>
      </c>
      <c r="M113" s="2">
        <v>6.0483870967741903E-2</v>
      </c>
      <c r="N113" s="2">
        <v>-2.9657794676806098E-2</v>
      </c>
      <c r="O113" s="3">
        <v>4.59016393442623E-2</v>
      </c>
      <c r="P113" s="3">
        <v>0.25838264299802799</v>
      </c>
    </row>
    <row r="114" spans="1:16" x14ac:dyDescent="0.3">
      <c r="A114" s="8" t="s">
        <v>200</v>
      </c>
      <c r="B114" s="8" t="s">
        <v>48</v>
      </c>
      <c r="C114" s="2">
        <v>3.4706251306711303E-2</v>
      </c>
      <c r="D114" s="2">
        <v>2.7480299050313201E-2</v>
      </c>
      <c r="E114" s="2">
        <v>5.1130776794493602E-3</v>
      </c>
      <c r="F114" s="2">
        <v>-4.3240070436313803E-2</v>
      </c>
      <c r="G114" s="2">
        <v>-2.3517382413087901E-2</v>
      </c>
      <c r="H114" s="2">
        <v>3.3717277486911001E-2</v>
      </c>
      <c r="I114" s="2">
        <v>3.01863857374392E-2</v>
      </c>
      <c r="J114" s="2">
        <v>3.8938053097345098E-2</v>
      </c>
      <c r="K114" s="2">
        <v>-7.5714556123414702E-4</v>
      </c>
      <c r="L114" s="2">
        <v>9.8503504451600707E-2</v>
      </c>
      <c r="M114" s="2">
        <v>0.12553888601482999</v>
      </c>
      <c r="N114" s="2">
        <v>0.124865941473878</v>
      </c>
      <c r="O114" s="3">
        <v>0.38974067764527698</v>
      </c>
      <c r="P114" s="3">
        <v>0.44385447394297001</v>
      </c>
    </row>
    <row r="115" spans="1:16" x14ac:dyDescent="0.3">
      <c r="A115" s="8" t="s">
        <v>200</v>
      </c>
      <c r="B115" s="8" t="s">
        <v>49</v>
      </c>
      <c r="C115" s="2">
        <v>2.5704297758585202E-3</v>
      </c>
      <c r="D115" s="2">
        <v>2.7689467746897802E-3</v>
      </c>
      <c r="E115" s="2">
        <v>3.0272039271834701E-2</v>
      </c>
      <c r="F115" s="2">
        <v>-1.5485407980941E-2</v>
      </c>
      <c r="G115" s="2">
        <v>-4.53720508166969E-3</v>
      </c>
      <c r="H115" s="2">
        <v>2.7853742530132699E-2</v>
      </c>
      <c r="I115" s="2">
        <v>7.3019314150571502E-2</v>
      </c>
      <c r="J115" s="2">
        <v>5.6938194508219298E-2</v>
      </c>
      <c r="K115" s="2">
        <v>4.2227821704752803E-2</v>
      </c>
      <c r="L115" s="2">
        <v>5.4522717799082999E-2</v>
      </c>
      <c r="M115" s="2">
        <v>8.3089572298205405E-2</v>
      </c>
      <c r="N115" s="2">
        <v>0.15963503649635</v>
      </c>
      <c r="O115" s="3">
        <v>0.38039794943088001</v>
      </c>
      <c r="P115" s="3">
        <v>0.62476989159337304</v>
      </c>
    </row>
    <row r="116" spans="1:16" x14ac:dyDescent="0.3">
      <c r="A116" s="8" t="s">
        <v>200</v>
      </c>
      <c r="B116" s="8" t="s">
        <v>50</v>
      </c>
      <c r="C116" s="2">
        <v>2.04674668351232E-2</v>
      </c>
      <c r="D116" s="2">
        <v>2.9342577689736301E-2</v>
      </c>
      <c r="E116" s="2">
        <v>4.1977387539090701E-2</v>
      </c>
      <c r="F116" s="2">
        <v>3.3822001616068298E-2</v>
      </c>
      <c r="G116" s="2">
        <v>3.3608753907994601E-2</v>
      </c>
      <c r="H116" s="2">
        <v>4.35346224478773E-2</v>
      </c>
      <c r="I116" s="2">
        <v>4.5548654244306402E-2</v>
      </c>
      <c r="J116" s="2">
        <v>1.5544554455445499E-2</v>
      </c>
      <c r="K116" s="2">
        <v>2.82733742809788E-2</v>
      </c>
      <c r="L116" s="2">
        <v>3.4132928794918002E-3</v>
      </c>
      <c r="M116" s="2">
        <v>3.3638854767079299E-2</v>
      </c>
      <c r="N116" s="2">
        <v>5.8871926135844202E-2</v>
      </c>
      <c r="O116" s="3">
        <v>0.129277566539924</v>
      </c>
      <c r="P116" s="3">
        <v>0.39319220591772902</v>
      </c>
    </row>
    <row r="117" spans="1:16" x14ac:dyDescent="0.3">
      <c r="A117" s="8" t="s">
        <v>200</v>
      </c>
      <c r="B117" s="8" t="s">
        <v>51</v>
      </c>
      <c r="C117" s="2">
        <v>2.6900162484202898E-2</v>
      </c>
      <c r="D117" s="2">
        <v>3.0766526019690599E-2</v>
      </c>
      <c r="E117" s="2">
        <v>3.5647279549718601E-2</v>
      </c>
      <c r="F117" s="2">
        <v>3.3596837944663997E-2</v>
      </c>
      <c r="G117" s="2">
        <v>2.27852135117909E-2</v>
      </c>
      <c r="H117" s="2">
        <v>2.77301760398816E-2</v>
      </c>
      <c r="I117" s="2">
        <v>2.95588904047294E-2</v>
      </c>
      <c r="J117" s="2">
        <v>1.32508833922261E-2</v>
      </c>
      <c r="K117" s="2">
        <v>1.7436791630339999E-2</v>
      </c>
      <c r="L117" s="2">
        <v>1.1282490716937999E-2</v>
      </c>
      <c r="M117" s="2">
        <v>3.4882078802429002E-2</v>
      </c>
      <c r="N117" s="2">
        <v>5.0081877729257603E-2</v>
      </c>
      <c r="O117" s="3">
        <v>0.118134263295554</v>
      </c>
      <c r="P117" s="3">
        <v>0.31246801978509298</v>
      </c>
    </row>
    <row r="118" spans="1:16" x14ac:dyDescent="0.3">
      <c r="A118" s="8" t="s">
        <v>200</v>
      </c>
      <c r="B118" s="8" t="s">
        <v>52</v>
      </c>
      <c r="C118" s="2">
        <v>9.1157702825888796E-4</v>
      </c>
      <c r="D118" s="2">
        <v>-5.4189435336976302E-2</v>
      </c>
      <c r="E118" s="2">
        <v>1.54068367838228E-2</v>
      </c>
      <c r="F118" s="2">
        <v>7.1123755334281703E-3</v>
      </c>
      <c r="G118" s="2">
        <v>2.6836158192090401E-2</v>
      </c>
      <c r="H118" s="2">
        <v>5.0435580009170103E-2</v>
      </c>
      <c r="I118" s="2">
        <v>6.4600611086861603E-2</v>
      </c>
      <c r="J118" s="2">
        <v>7.2980729807298098E-2</v>
      </c>
      <c r="K118" s="2">
        <v>7.4512800917080596E-2</v>
      </c>
      <c r="L118" s="2">
        <v>4.8719772403982897E-2</v>
      </c>
      <c r="M118" s="2">
        <v>5.5612071888775899E-2</v>
      </c>
      <c r="N118" s="2">
        <v>6.1998072598779298E-2</v>
      </c>
      <c r="O118" s="3">
        <v>0.26327856324035198</v>
      </c>
      <c r="P118" s="3">
        <v>0.59171882522869501</v>
      </c>
    </row>
    <row r="119" spans="1:16" x14ac:dyDescent="0.3">
      <c r="A119" s="8" t="s">
        <v>200</v>
      </c>
      <c r="B119" s="8" t="s">
        <v>53</v>
      </c>
      <c r="C119" s="2">
        <v>-5.2313883299798802E-2</v>
      </c>
      <c r="D119" s="2">
        <v>-0.15498938428874701</v>
      </c>
      <c r="E119" s="2">
        <v>-5.27638190954774E-2</v>
      </c>
      <c r="F119" s="2">
        <v>9.8143236074270598E-2</v>
      </c>
      <c r="G119" s="2">
        <v>1.9323671497584499E-2</v>
      </c>
      <c r="H119" s="2">
        <v>0.109004739336493</v>
      </c>
      <c r="I119" s="2">
        <v>9.4017094017094002E-2</v>
      </c>
      <c r="J119" s="2">
        <v>5.2734375E-2</v>
      </c>
      <c r="K119" s="2">
        <v>1.8552875695732801E-2</v>
      </c>
      <c r="L119" s="2">
        <v>3.6429872495446301E-3</v>
      </c>
      <c r="M119" s="2">
        <v>7.0780399274047195E-2</v>
      </c>
      <c r="N119" s="2">
        <v>5.0847457627118599E-2</v>
      </c>
      <c r="O119" s="3">
        <v>0.150278293135436</v>
      </c>
      <c r="P119" s="3">
        <v>0.55778894472361795</v>
      </c>
    </row>
    <row r="120" spans="1:16" x14ac:dyDescent="0.3">
      <c r="A120" s="8" t="s">
        <v>201</v>
      </c>
      <c r="B120" s="8" t="s">
        <v>48</v>
      </c>
      <c r="C120" s="2">
        <v>4.2730720606826797E-2</v>
      </c>
      <c r="D120" s="2">
        <v>2.78855480116392E-2</v>
      </c>
      <c r="E120" s="2">
        <v>1.9344184949280498E-2</v>
      </c>
      <c r="F120" s="2">
        <v>2.7539921314510499E-2</v>
      </c>
      <c r="G120" s="2">
        <v>7.1171171171171194E-2</v>
      </c>
      <c r="H120" s="2">
        <v>1.80824222035324E-2</v>
      </c>
      <c r="I120" s="2">
        <v>2.2717885171416801E-2</v>
      </c>
      <c r="J120" s="2">
        <v>1.2318255250403899E-2</v>
      </c>
      <c r="K120" s="2">
        <v>6.3634550169559101E-2</v>
      </c>
      <c r="L120" s="2">
        <v>4.3510877719429901E-2</v>
      </c>
      <c r="M120" s="2">
        <v>6.0388209920920199E-2</v>
      </c>
      <c r="N120" s="2">
        <v>-9.2033898305084794E-2</v>
      </c>
      <c r="O120" s="3">
        <v>6.8621583881907006E-2</v>
      </c>
      <c r="P120" s="3">
        <v>0.263741448454824</v>
      </c>
    </row>
    <row r="121" spans="1:16" x14ac:dyDescent="0.3">
      <c r="A121" s="8" t="s">
        <v>201</v>
      </c>
      <c r="B121" s="8" t="s">
        <v>49</v>
      </c>
      <c r="C121" s="2">
        <v>-2.04220558202859E-2</v>
      </c>
      <c r="D121" s="2">
        <v>1.4454482279360701E-2</v>
      </c>
      <c r="E121" s="2">
        <v>3.34292368817646E-2</v>
      </c>
      <c r="F121" s="2">
        <v>7.1854699721596194E-2</v>
      </c>
      <c r="G121" s="2">
        <v>9.2517006802721097E-2</v>
      </c>
      <c r="H121" s="2">
        <v>5.7624816030793599E-2</v>
      </c>
      <c r="I121" s="2">
        <v>7.0969813744380203E-2</v>
      </c>
      <c r="J121" s="2">
        <v>3.6181909045477301E-2</v>
      </c>
      <c r="K121" s="2">
        <v>9.9836018134465104E-2</v>
      </c>
      <c r="L121" s="2">
        <v>0.113313453780039</v>
      </c>
      <c r="M121" s="2">
        <v>0.110760989443832</v>
      </c>
      <c r="N121" s="2">
        <v>-0.11964539007092199</v>
      </c>
      <c r="O121" s="3">
        <v>0.19735699816726199</v>
      </c>
      <c r="P121" s="3">
        <v>0.70064392382518104</v>
      </c>
    </row>
    <row r="122" spans="1:16" x14ac:dyDescent="0.3">
      <c r="A122" s="8" t="s">
        <v>201</v>
      </c>
      <c r="B122" s="8" t="s">
        <v>50</v>
      </c>
      <c r="C122" s="2">
        <v>1.4244036382357999E-2</v>
      </c>
      <c r="D122" s="2">
        <v>2.7580372250423001E-2</v>
      </c>
      <c r="E122" s="2">
        <v>4.2153795488226599E-2</v>
      </c>
      <c r="F122" s="2">
        <v>4.15547479854637E-2</v>
      </c>
      <c r="G122" s="2">
        <v>4.8088592233009701E-2</v>
      </c>
      <c r="H122" s="2">
        <v>4.5737443913735701E-2</v>
      </c>
      <c r="I122" s="2">
        <v>4.5397923875432497E-2</v>
      </c>
      <c r="J122" s="2">
        <v>5.3753475440222402E-2</v>
      </c>
      <c r="K122" s="2">
        <v>4.4226661640909701E-2</v>
      </c>
      <c r="L122" s="2">
        <v>3.7660931295872897E-2</v>
      </c>
      <c r="M122" s="2">
        <v>4.7889610389610399E-2</v>
      </c>
      <c r="N122" s="2">
        <v>-3.7955073586367197E-2</v>
      </c>
      <c r="O122" s="3">
        <v>9.2348284960422203E-2</v>
      </c>
      <c r="P122" s="3">
        <v>0.43158241396344499</v>
      </c>
    </row>
    <row r="123" spans="1:16" x14ac:dyDescent="0.3">
      <c r="A123" s="8" t="s">
        <v>201</v>
      </c>
      <c r="B123" s="8" t="s">
        <v>51</v>
      </c>
      <c r="C123" s="2">
        <v>1.5884834946636901E-2</v>
      </c>
      <c r="D123" s="2">
        <v>2.7852430979721499E-2</v>
      </c>
      <c r="E123" s="2">
        <v>2.8523888756833801E-2</v>
      </c>
      <c r="F123" s="2">
        <v>1.8257453200832E-2</v>
      </c>
      <c r="G123" s="2">
        <v>3.8129822968679103E-2</v>
      </c>
      <c r="H123" s="2">
        <v>2.86401399212943E-2</v>
      </c>
      <c r="I123" s="2">
        <v>3.3368756641870299E-2</v>
      </c>
      <c r="J123" s="2">
        <v>2.6943644590703399E-2</v>
      </c>
      <c r="K123" s="2">
        <v>4.1057480472661702E-2</v>
      </c>
      <c r="L123" s="2">
        <v>3.8283955367449003E-2</v>
      </c>
      <c r="M123" s="2">
        <v>3.4834167129887003E-2</v>
      </c>
      <c r="N123" s="2">
        <v>3.8675022381378703E-2</v>
      </c>
      <c r="O123" s="3">
        <v>0.16182655718005201</v>
      </c>
      <c r="P123" s="3">
        <v>0.37889232231994302</v>
      </c>
    </row>
    <row r="124" spans="1:16" x14ac:dyDescent="0.3">
      <c r="A124" s="8" t="s">
        <v>201</v>
      </c>
      <c r="B124" s="8" t="s">
        <v>52</v>
      </c>
      <c r="C124" s="2">
        <v>-5.6805399325084403E-2</v>
      </c>
      <c r="D124" s="2">
        <v>-4.9493142516398303E-2</v>
      </c>
      <c r="E124" s="2">
        <v>-1.9447929736511899E-2</v>
      </c>
      <c r="F124" s="2">
        <v>3.2629558541266798E-2</v>
      </c>
      <c r="G124" s="2">
        <v>-7.4349442379182196E-3</v>
      </c>
      <c r="H124" s="2">
        <v>4.49438202247191E-2</v>
      </c>
      <c r="I124" s="2">
        <v>3.1063321385901999E-2</v>
      </c>
      <c r="J124" s="2">
        <v>8.4009269988412502E-2</v>
      </c>
      <c r="K124" s="2">
        <v>4.27578834847675E-2</v>
      </c>
      <c r="L124" s="2">
        <v>5.0230650948231703E-2</v>
      </c>
      <c r="M124" s="2">
        <v>7.6622742801366495E-2</v>
      </c>
      <c r="N124" s="2">
        <v>3.8531278331822301E-2</v>
      </c>
      <c r="O124" s="3">
        <v>0.22447888829502899</v>
      </c>
      <c r="P124" s="3">
        <v>0.43726474278544503</v>
      </c>
    </row>
    <row r="125" spans="1:16" x14ac:dyDescent="0.3">
      <c r="A125" s="8" t="s">
        <v>201</v>
      </c>
      <c r="B125" s="8" t="s">
        <v>53</v>
      </c>
      <c r="C125" s="2">
        <v>-4.5918367346938799E-2</v>
      </c>
      <c r="D125" s="2">
        <v>-0.15775401069518699</v>
      </c>
      <c r="E125" s="2">
        <v>-8.8888888888888906E-2</v>
      </c>
      <c r="F125" s="2">
        <v>2.78745644599303E-2</v>
      </c>
      <c r="G125" s="2">
        <v>0.132203389830508</v>
      </c>
      <c r="H125" s="2">
        <v>2.39520958083832E-2</v>
      </c>
      <c r="I125" s="2">
        <v>5.8479532163742701E-2</v>
      </c>
      <c r="J125" s="2">
        <v>2.4861878453038701E-2</v>
      </c>
      <c r="K125" s="2">
        <v>5.3908355795148303E-3</v>
      </c>
      <c r="L125" s="2">
        <v>4.0214477211796197E-2</v>
      </c>
      <c r="M125" s="2">
        <v>3.09278350515464E-2</v>
      </c>
      <c r="N125" s="2">
        <v>-5.0000000000000001E-3</v>
      </c>
      <c r="O125" s="3">
        <v>7.2776280323450099E-2</v>
      </c>
      <c r="P125" s="3">
        <v>0.263492063492063</v>
      </c>
    </row>
    <row r="126" spans="1:16" x14ac:dyDescent="0.3">
      <c r="A126" s="8" t="s">
        <v>202</v>
      </c>
      <c r="B126" s="8" t="s">
        <v>48</v>
      </c>
      <c r="C126" s="2">
        <v>1.7526536657615398E-2</v>
      </c>
      <c r="D126" s="2">
        <v>2.2076661814653099E-2</v>
      </c>
      <c r="E126" s="2">
        <v>-9.7317825777355794E-3</v>
      </c>
      <c r="F126" s="2">
        <v>-1.4381591562799599E-2</v>
      </c>
      <c r="G126" s="2">
        <v>-5.1070038910505803E-3</v>
      </c>
      <c r="H126" s="2">
        <v>3.42214617452945E-3</v>
      </c>
      <c r="I126" s="2">
        <v>1.9732034104750301E-2</v>
      </c>
      <c r="J126" s="2">
        <v>1.7677974199713301E-2</v>
      </c>
      <c r="K126" s="2">
        <v>1.6431924882629099E-2</v>
      </c>
      <c r="L126" s="2">
        <v>5.1501154734411102E-2</v>
      </c>
      <c r="M126" s="2">
        <v>0.108060619371843</v>
      </c>
      <c r="N126" s="2">
        <v>4.7571853320118901E-2</v>
      </c>
      <c r="O126" s="3">
        <v>0.24061032863849799</v>
      </c>
      <c r="P126" s="3">
        <v>0.25445051032518401</v>
      </c>
    </row>
    <row r="127" spans="1:16" x14ac:dyDescent="0.3">
      <c r="A127" s="8" t="s">
        <v>202</v>
      </c>
      <c r="B127" s="8" t="s">
        <v>49</v>
      </c>
      <c r="C127" s="2">
        <v>9.5340245501132203E-4</v>
      </c>
      <c r="D127" s="2">
        <v>9.1677580664364794E-3</v>
      </c>
      <c r="E127" s="2">
        <v>1.43935818782445E-2</v>
      </c>
      <c r="F127" s="2">
        <v>1.69806931844615E-2</v>
      </c>
      <c r="G127" s="2">
        <v>1.6811527904849001E-2</v>
      </c>
      <c r="H127" s="2">
        <v>1.8670565740636601E-2</v>
      </c>
      <c r="I127" s="2">
        <v>3.8975378160538802E-2</v>
      </c>
      <c r="J127" s="2">
        <v>7.31137088204038E-2</v>
      </c>
      <c r="K127" s="2">
        <v>4.1790453555159403E-2</v>
      </c>
      <c r="L127" s="2">
        <v>4.00190114068441E-2</v>
      </c>
      <c r="M127" s="2">
        <v>5.9135362398318299E-2</v>
      </c>
      <c r="N127" s="2">
        <v>6.1874352778736597E-2</v>
      </c>
      <c r="O127" s="3">
        <v>0.218558130322836</v>
      </c>
      <c r="P127" s="3">
        <v>0.45174610665408199</v>
      </c>
    </row>
    <row r="128" spans="1:16" x14ac:dyDescent="0.3">
      <c r="A128" s="8" t="s">
        <v>202</v>
      </c>
      <c r="B128" s="8" t="s">
        <v>50</v>
      </c>
      <c r="C128" s="2">
        <v>1.3225671724905999E-2</v>
      </c>
      <c r="D128" s="2">
        <v>1.7312448474855701E-2</v>
      </c>
      <c r="E128" s="2">
        <v>3.2414910858995102E-3</v>
      </c>
      <c r="F128" s="2">
        <v>3.5541195476575103E-2</v>
      </c>
      <c r="G128" s="2">
        <v>2.9641185647425902E-2</v>
      </c>
      <c r="H128" s="2">
        <v>2.5126262626262601E-2</v>
      </c>
      <c r="I128" s="2">
        <v>3.4610173666707697E-2</v>
      </c>
      <c r="J128" s="2">
        <v>5.44047619047619E-2</v>
      </c>
      <c r="K128" s="2">
        <v>2.42745850739528E-2</v>
      </c>
      <c r="L128" s="2">
        <v>2.0502645502645502E-2</v>
      </c>
      <c r="M128" s="2">
        <v>4.0181464679196401E-2</v>
      </c>
      <c r="N128" s="2">
        <v>4.1848390446521298E-2</v>
      </c>
      <c r="O128" s="3">
        <v>0.13277633510217901</v>
      </c>
      <c r="P128" s="3">
        <v>0.355078336034576</v>
      </c>
    </row>
    <row r="129" spans="1:16" x14ac:dyDescent="0.3">
      <c r="A129" s="8" t="s">
        <v>202</v>
      </c>
      <c r="B129" s="8" t="s">
        <v>51</v>
      </c>
      <c r="C129" s="2">
        <v>1.9607843137254902E-2</v>
      </c>
      <c r="D129" s="2">
        <v>1.3256161314413701E-2</v>
      </c>
      <c r="E129" s="2">
        <v>1.1424359683066199E-2</v>
      </c>
      <c r="F129" s="2">
        <v>2.11331754417927E-2</v>
      </c>
      <c r="G129" s="2">
        <v>2.9081177520071399E-2</v>
      </c>
      <c r="H129" s="2">
        <v>1.9244105409154E-2</v>
      </c>
      <c r="I129" s="2">
        <v>1.56489198843341E-2</v>
      </c>
      <c r="J129" s="2">
        <v>4.2036509797353898E-2</v>
      </c>
      <c r="K129" s="2">
        <v>2.1697203471552601E-2</v>
      </c>
      <c r="L129" s="2">
        <v>3.1775994966179E-2</v>
      </c>
      <c r="M129" s="2">
        <v>3.5066321085531302E-2</v>
      </c>
      <c r="N129" s="2">
        <v>4.4483723670643703E-2</v>
      </c>
      <c r="O129" s="3">
        <v>0.13966570234651199</v>
      </c>
      <c r="P129" s="3">
        <v>0.30661507278422701</v>
      </c>
    </row>
    <row r="130" spans="1:16" x14ac:dyDescent="0.3">
      <c r="A130" s="8" t="s">
        <v>202</v>
      </c>
      <c r="B130" s="8" t="s">
        <v>52</v>
      </c>
      <c r="C130" s="2">
        <v>3.5587188612099599E-3</v>
      </c>
      <c r="D130" s="2">
        <v>-6.5602836879432594E-2</v>
      </c>
      <c r="E130" s="2">
        <v>-5.4079696394686898E-2</v>
      </c>
      <c r="F130" s="2">
        <v>7.5225677031093303E-3</v>
      </c>
      <c r="G130" s="2">
        <v>3.9820806371329003E-2</v>
      </c>
      <c r="H130" s="2">
        <v>5.2656773575873603E-2</v>
      </c>
      <c r="I130" s="2">
        <v>5.4115507048658501E-2</v>
      </c>
      <c r="J130" s="2">
        <v>0.118636755823986</v>
      </c>
      <c r="K130" s="2">
        <v>2.15966062475897E-2</v>
      </c>
      <c r="L130" s="2">
        <v>6.1532653831634601E-2</v>
      </c>
      <c r="M130" s="2">
        <v>5.1920341394025599E-2</v>
      </c>
      <c r="N130" s="2">
        <v>7.3022312373225207E-2</v>
      </c>
      <c r="O130" s="3">
        <v>0.224064789818743</v>
      </c>
      <c r="P130" s="3">
        <v>0.50569259962049296</v>
      </c>
    </row>
    <row r="131" spans="1:16" x14ac:dyDescent="0.3">
      <c r="A131" s="8" t="s">
        <v>202</v>
      </c>
      <c r="B131" s="8" t="s">
        <v>53</v>
      </c>
      <c r="C131" s="2">
        <v>-7.8711985688729905E-2</v>
      </c>
      <c r="D131" s="2">
        <v>-0.18640776699029099</v>
      </c>
      <c r="E131" s="2">
        <v>-0.250596658711217</v>
      </c>
      <c r="F131" s="2">
        <v>5.7324840764331197E-2</v>
      </c>
      <c r="G131" s="2">
        <v>9.9397590361445798E-2</v>
      </c>
      <c r="H131" s="2">
        <v>0.13424657534246601</v>
      </c>
      <c r="I131" s="2">
        <v>6.7632850241545903E-2</v>
      </c>
      <c r="J131" s="2">
        <v>6.3348416289592799E-2</v>
      </c>
      <c r="K131" s="2">
        <v>1.48936170212766E-2</v>
      </c>
      <c r="L131" s="2">
        <v>6.7085953878406698E-2</v>
      </c>
      <c r="M131" s="2">
        <v>0.117878192534381</v>
      </c>
      <c r="N131" s="2">
        <v>8.9630931458699506E-2</v>
      </c>
      <c r="O131" s="3">
        <v>0.319148936170213</v>
      </c>
      <c r="P131" s="3">
        <v>0.479713603818616</v>
      </c>
    </row>
    <row r="132" spans="1:16" x14ac:dyDescent="0.3">
      <c r="A132" s="8" t="s">
        <v>203</v>
      </c>
      <c r="B132" s="8" t="s">
        <v>48</v>
      </c>
      <c r="C132" s="2">
        <v>2.9291805710048201E-2</v>
      </c>
      <c r="D132" s="2">
        <v>4.17867435158501E-2</v>
      </c>
      <c r="E132" s="2">
        <v>7.2614107883817404E-3</v>
      </c>
      <c r="F132" s="2">
        <v>-2.05973223480947E-2</v>
      </c>
      <c r="G132" s="2">
        <v>-5.9586400280406604E-3</v>
      </c>
      <c r="H132" s="2">
        <v>-1.7277856135402E-2</v>
      </c>
      <c r="I132" s="2">
        <v>5.7050592034445603E-2</v>
      </c>
      <c r="J132" s="2">
        <v>5.6347589952477899E-2</v>
      </c>
      <c r="K132" s="2">
        <v>2.98843187660668E-2</v>
      </c>
      <c r="L132" s="2">
        <v>3.5257410296411898E-2</v>
      </c>
      <c r="M132" s="2">
        <v>2.4713682941531E-2</v>
      </c>
      <c r="N132" s="2">
        <v>5.3823529411764701E-2</v>
      </c>
      <c r="O132" s="3">
        <v>0.15134961439588701</v>
      </c>
      <c r="P132" s="3">
        <v>0.23893499308437099</v>
      </c>
    </row>
    <row r="133" spans="1:16" x14ac:dyDescent="0.3">
      <c r="A133" s="8" t="s">
        <v>203</v>
      </c>
      <c r="B133" s="8" t="s">
        <v>49</v>
      </c>
      <c r="C133" s="2">
        <v>-6.0903732809430297E-3</v>
      </c>
      <c r="D133" s="2">
        <v>2.62897805890492E-2</v>
      </c>
      <c r="E133" s="2">
        <v>7.0300462249614795E-2</v>
      </c>
      <c r="F133" s="2">
        <v>2.0514666186791399E-2</v>
      </c>
      <c r="G133" s="2">
        <v>5.0255686827719998E-2</v>
      </c>
      <c r="H133" s="2">
        <v>5.8428475486903997E-2</v>
      </c>
      <c r="I133" s="2">
        <v>4.4257614213198002E-2</v>
      </c>
      <c r="J133" s="2">
        <v>5.9243506000303797E-3</v>
      </c>
      <c r="K133" s="2">
        <v>6.9314406523708794E-2</v>
      </c>
      <c r="L133" s="2">
        <v>7.7248976133314495E-2</v>
      </c>
      <c r="M133" s="2">
        <v>6.2008390141583603E-2</v>
      </c>
      <c r="N133" s="2">
        <v>3.6785582026910298E-2</v>
      </c>
      <c r="O133" s="3">
        <v>0.26834793113862898</v>
      </c>
      <c r="P133" s="3">
        <v>0.61768104776579402</v>
      </c>
    </row>
    <row r="134" spans="1:16" x14ac:dyDescent="0.3">
      <c r="A134" s="8" t="s">
        <v>203</v>
      </c>
      <c r="B134" s="8" t="s">
        <v>50</v>
      </c>
      <c r="C134" s="2">
        <v>1.1669849352853799E-2</v>
      </c>
      <c r="D134" s="2">
        <v>-4.4043624161073797E-3</v>
      </c>
      <c r="E134" s="2">
        <v>2.6964398567516298E-2</v>
      </c>
      <c r="F134" s="2">
        <v>1.5794871794871799E-2</v>
      </c>
      <c r="G134" s="2">
        <v>1.6760904684975798E-2</v>
      </c>
      <c r="H134" s="2">
        <v>2.85998013902681E-2</v>
      </c>
      <c r="I134" s="2">
        <v>3.3983394477698402E-2</v>
      </c>
      <c r="J134" s="2">
        <v>2.0168067226890799E-2</v>
      </c>
      <c r="K134" s="2">
        <v>2.0135456708768099E-2</v>
      </c>
      <c r="L134" s="2">
        <v>1.7943656917279699E-2</v>
      </c>
      <c r="M134" s="2">
        <v>3.2081790939538203E-2</v>
      </c>
      <c r="N134" s="2">
        <v>5.7045260461144297E-2</v>
      </c>
      <c r="O134" s="3">
        <v>0.13289401427786901</v>
      </c>
      <c r="P134" s="3">
        <v>0.30377080261217598</v>
      </c>
    </row>
    <row r="135" spans="1:16" x14ac:dyDescent="0.3">
      <c r="A135" s="8" t="s">
        <v>203</v>
      </c>
      <c r="B135" s="8" t="s">
        <v>51</v>
      </c>
      <c r="C135" s="2">
        <v>1.4168319637291E-2</v>
      </c>
      <c r="D135" s="2">
        <v>1.5367421067337199E-2</v>
      </c>
      <c r="E135" s="2">
        <v>3.7424325811777702E-2</v>
      </c>
      <c r="F135" s="2">
        <v>2.5464190981432398E-2</v>
      </c>
      <c r="G135" s="2">
        <v>2.6125193998965301E-2</v>
      </c>
      <c r="H135" s="2">
        <v>5.0415931434333204E-3</v>
      </c>
      <c r="I135" s="2">
        <v>9.0293453724604993E-3</v>
      </c>
      <c r="J135" s="2">
        <v>2.56027839920457E-2</v>
      </c>
      <c r="K135" s="2">
        <v>3.1507513330101801E-2</v>
      </c>
      <c r="L135" s="2">
        <v>9.3984962406014998E-3</v>
      </c>
      <c r="M135" s="2">
        <v>3.6312849162011197E-2</v>
      </c>
      <c r="N135" s="2">
        <v>1.9541778975741199E-2</v>
      </c>
      <c r="O135" s="3">
        <v>0.10009694619486199</v>
      </c>
      <c r="P135" s="3">
        <v>0.249036873968079</v>
      </c>
    </row>
    <row r="136" spans="1:16" x14ac:dyDescent="0.3">
      <c r="A136" s="8" t="s">
        <v>203</v>
      </c>
      <c r="B136" s="8" t="s">
        <v>52</v>
      </c>
      <c r="C136" s="2">
        <v>-1.0733452593917701E-2</v>
      </c>
      <c r="D136" s="2">
        <v>-5.6057866184448503E-2</v>
      </c>
      <c r="E136" s="2">
        <v>7.7586206896551699E-2</v>
      </c>
      <c r="F136" s="2">
        <v>1.8666666666666699E-2</v>
      </c>
      <c r="G136" s="2">
        <v>0.10296684118673601</v>
      </c>
      <c r="H136" s="2">
        <v>1.8987341772151899E-2</v>
      </c>
      <c r="I136" s="2">
        <v>8.6956521739130405E-2</v>
      </c>
      <c r="J136" s="2">
        <v>0.10214285714285699</v>
      </c>
      <c r="K136" s="2">
        <v>7.3233959818535296E-2</v>
      </c>
      <c r="L136" s="2">
        <v>-3.0193236714975802E-3</v>
      </c>
      <c r="M136" s="2">
        <v>1.4536644457904299E-2</v>
      </c>
      <c r="N136" s="2">
        <v>7.1641791044776096E-2</v>
      </c>
      <c r="O136" s="3">
        <v>0.16331821127673399</v>
      </c>
      <c r="P136" s="3">
        <v>0.71934865900383105</v>
      </c>
    </row>
    <row r="137" spans="1:16" x14ac:dyDescent="0.3">
      <c r="A137" s="8" t="s">
        <v>203</v>
      </c>
      <c r="B137" s="8" t="s">
        <v>53</v>
      </c>
      <c r="C137" s="2">
        <v>-8.5836909871244593E-2</v>
      </c>
      <c r="D137" s="2">
        <v>-0.23943661971831001</v>
      </c>
      <c r="E137" s="2">
        <v>-0.18518518518518501</v>
      </c>
      <c r="F137" s="2">
        <v>-0.10606060606060599</v>
      </c>
      <c r="G137" s="2">
        <v>4.2372881355932202E-2</v>
      </c>
      <c r="H137" s="2">
        <v>0.203252032520325</v>
      </c>
      <c r="I137" s="2">
        <v>0.101351351351351</v>
      </c>
      <c r="J137" s="2">
        <v>3.6809815950920199E-2</v>
      </c>
      <c r="K137" s="2">
        <v>9.4674556213017694E-2</v>
      </c>
      <c r="L137" s="2">
        <v>0.15675675675675699</v>
      </c>
      <c r="M137" s="2">
        <v>9.34579439252336E-2</v>
      </c>
      <c r="N137" s="2">
        <v>6.8376068376068397E-2</v>
      </c>
      <c r="O137" s="3">
        <v>0.47928994082840198</v>
      </c>
      <c r="P137" s="3">
        <v>0.54320987654320996</v>
      </c>
    </row>
    <row r="138" spans="1:16" x14ac:dyDescent="0.3">
      <c r="A138" s="8" t="s">
        <v>204</v>
      </c>
      <c r="B138" s="8" t="s">
        <v>48</v>
      </c>
      <c r="C138" s="2">
        <v>5.3229398663697101E-2</v>
      </c>
      <c r="D138" s="2">
        <v>-1.9031507718333699E-3</v>
      </c>
      <c r="E138" s="2">
        <v>-5.7203389830508501E-3</v>
      </c>
      <c r="F138" s="2">
        <v>-8.9494992542084005E-3</v>
      </c>
      <c r="G138" s="2">
        <v>-6.0202107073747601E-3</v>
      </c>
      <c r="H138" s="2">
        <v>3.5691109669046102E-2</v>
      </c>
      <c r="I138" s="2">
        <v>5.9314954051796202E-2</v>
      </c>
      <c r="J138" s="2">
        <v>2.1293375394321801E-2</v>
      </c>
      <c r="K138" s="2">
        <v>1.75675675675676E-2</v>
      </c>
      <c r="L138" s="2">
        <v>4.6670461013090497E-2</v>
      </c>
      <c r="M138" s="2">
        <v>4.9483414899401799E-2</v>
      </c>
      <c r="N138" s="2">
        <v>3.4715025906735801E-2</v>
      </c>
      <c r="O138" s="3">
        <v>0.15656370656370699</v>
      </c>
      <c r="P138" s="3">
        <v>0.269279661016949</v>
      </c>
    </row>
    <row r="139" spans="1:16" x14ac:dyDescent="0.3">
      <c r="A139" s="8" t="s">
        <v>204</v>
      </c>
      <c r="B139" s="8" t="s">
        <v>49</v>
      </c>
      <c r="C139" s="2">
        <v>1.2866581662223301E-2</v>
      </c>
      <c r="D139" s="2">
        <v>-1.5564202334630401E-2</v>
      </c>
      <c r="E139" s="2">
        <v>-2.0925366193908401E-2</v>
      </c>
      <c r="F139" s="2">
        <v>3.9183091902160998E-3</v>
      </c>
      <c r="G139" s="2">
        <v>2.8267297457126001E-2</v>
      </c>
      <c r="H139" s="2">
        <v>4.0257648953301098E-2</v>
      </c>
      <c r="I139" s="2">
        <v>4.8429898275099498E-2</v>
      </c>
      <c r="J139" s="2">
        <v>7.3718624762708296E-2</v>
      </c>
      <c r="K139" s="2">
        <v>9.1543070425302006E-2</v>
      </c>
      <c r="L139" s="2">
        <v>7.6307027805273098E-2</v>
      </c>
      <c r="M139" s="2">
        <v>7.6331410417189202E-2</v>
      </c>
      <c r="N139" s="2">
        <v>2.3380456734503601E-2</v>
      </c>
      <c r="O139" s="3">
        <v>0.29407720263235398</v>
      </c>
      <c r="P139" s="3">
        <v>0.53162055335968394</v>
      </c>
    </row>
    <row r="140" spans="1:16" x14ac:dyDescent="0.3">
      <c r="A140" s="8" t="s">
        <v>204</v>
      </c>
      <c r="B140" s="8" t="s">
        <v>50</v>
      </c>
      <c r="C140" s="2">
        <v>3.1181379007465999E-2</v>
      </c>
      <c r="D140" s="2">
        <v>1.5616127200454299E-2</v>
      </c>
      <c r="E140" s="2">
        <v>3.21498462398658E-3</v>
      </c>
      <c r="F140" s="2">
        <v>2.9817472481538199E-2</v>
      </c>
      <c r="G140" s="2">
        <v>3.0983628737653899E-2</v>
      </c>
      <c r="H140" s="2">
        <v>3.0971128608923901E-2</v>
      </c>
      <c r="I140" s="2">
        <v>2.8004073319755601E-2</v>
      </c>
      <c r="J140" s="2">
        <v>1.88211986131748E-2</v>
      </c>
      <c r="K140" s="2">
        <v>3.8040836169178402E-2</v>
      </c>
      <c r="L140" s="2">
        <v>2.7397260273972601E-2</v>
      </c>
      <c r="M140" s="2">
        <v>4.0455840455840497E-2</v>
      </c>
      <c r="N140" s="2">
        <v>1.1500547645125999E-2</v>
      </c>
      <c r="O140" s="3">
        <v>0.12238697131745301</v>
      </c>
      <c r="P140" s="3">
        <v>0.29088621750069898</v>
      </c>
    </row>
    <row r="141" spans="1:16" x14ac:dyDescent="0.3">
      <c r="A141" s="8" t="s">
        <v>204</v>
      </c>
      <c r="B141" s="8" t="s">
        <v>51</v>
      </c>
      <c r="C141" s="2">
        <v>2.8042959427207598E-2</v>
      </c>
      <c r="D141" s="2">
        <v>6.9645966337782902E-3</v>
      </c>
      <c r="E141" s="2">
        <v>1.24879923150817E-2</v>
      </c>
      <c r="F141" s="2">
        <v>2.2201138519924099E-2</v>
      </c>
      <c r="G141" s="2">
        <v>3.3413773900129902E-3</v>
      </c>
      <c r="H141" s="2">
        <v>4.9953746530989798E-3</v>
      </c>
      <c r="I141" s="2">
        <v>2.5036818851251801E-2</v>
      </c>
      <c r="J141" s="2">
        <v>1.4367816091954E-2</v>
      </c>
      <c r="K141" s="2">
        <v>4.6565155807365401E-2</v>
      </c>
      <c r="L141" s="2">
        <v>2.7068177973270199E-2</v>
      </c>
      <c r="M141" s="2">
        <v>3.9696919782572899E-2</v>
      </c>
      <c r="N141" s="2">
        <v>-7.9214195183776898E-4</v>
      </c>
      <c r="O141" s="3">
        <v>0.11667847025495801</v>
      </c>
      <c r="P141" s="3">
        <v>0.21171950048030699</v>
      </c>
    </row>
    <row r="142" spans="1:16" x14ac:dyDescent="0.3">
      <c r="A142" s="8" t="s">
        <v>204</v>
      </c>
      <c r="B142" s="8" t="s">
        <v>52</v>
      </c>
      <c r="C142" s="2">
        <v>1.9673974142776801E-2</v>
      </c>
      <c r="D142" s="2">
        <v>-7.3869900771775104E-2</v>
      </c>
      <c r="E142" s="2">
        <v>-4.4047619047619099E-2</v>
      </c>
      <c r="F142" s="2">
        <v>2.0547945205479499E-2</v>
      </c>
      <c r="G142" s="2">
        <v>6.4673581452104903E-2</v>
      </c>
      <c r="H142" s="2">
        <v>6.70487106017192E-2</v>
      </c>
      <c r="I142" s="2">
        <v>2.5778732545649798E-2</v>
      </c>
      <c r="J142" s="2">
        <v>8.0104712041884796E-2</v>
      </c>
      <c r="K142" s="2">
        <v>5.18662142510906E-2</v>
      </c>
      <c r="L142" s="2">
        <v>6.3133640552995404E-2</v>
      </c>
      <c r="M142" s="2">
        <v>4.6814044213264003E-2</v>
      </c>
      <c r="N142" s="2">
        <v>1.65631469979296E-3</v>
      </c>
      <c r="O142" s="3">
        <v>0.172564226854096</v>
      </c>
      <c r="P142" s="3">
        <v>0.43988095238095198</v>
      </c>
    </row>
    <row r="143" spans="1:16" x14ac:dyDescent="0.3">
      <c r="A143" s="8" t="s">
        <v>204</v>
      </c>
      <c r="B143" s="8" t="s">
        <v>53</v>
      </c>
      <c r="C143" s="2">
        <v>-1.61725067385445E-2</v>
      </c>
      <c r="D143" s="2">
        <v>-8.4931506849315094E-2</v>
      </c>
      <c r="E143" s="2">
        <v>-0.17365269461077801</v>
      </c>
      <c r="F143" s="2">
        <v>-3.6231884057971002E-3</v>
      </c>
      <c r="G143" s="2">
        <v>7.2727272727272696E-2</v>
      </c>
      <c r="H143" s="2">
        <v>6.7796610169491497E-3</v>
      </c>
      <c r="I143" s="2">
        <v>2.3569023569023601E-2</v>
      </c>
      <c r="J143" s="2">
        <v>8.8815789473684195E-2</v>
      </c>
      <c r="K143" s="2">
        <v>2.1148036253776401E-2</v>
      </c>
      <c r="L143" s="2">
        <v>8.5798816568047304E-2</v>
      </c>
      <c r="M143" s="2">
        <v>7.0844686648501395E-2</v>
      </c>
      <c r="N143" s="2">
        <v>9.6692111959287494E-2</v>
      </c>
      <c r="O143" s="3">
        <v>0.30211480362537801</v>
      </c>
      <c r="P143" s="3">
        <v>0.290419161676647</v>
      </c>
    </row>
    <row r="144" spans="1:16" x14ac:dyDescent="0.3">
      <c r="A144" s="11" t="s">
        <v>18</v>
      </c>
      <c r="B144" s="11" t="s">
        <v>18</v>
      </c>
      <c r="C144" s="3">
        <v>1.8098197773113601E-2</v>
      </c>
      <c r="D144" s="3">
        <v>7.5165139569571696E-3</v>
      </c>
      <c r="E144" s="3">
        <v>1.1663873188425E-2</v>
      </c>
      <c r="F144" s="3">
        <v>1.8747027495988802E-2</v>
      </c>
      <c r="G144" s="3">
        <v>2.5604851121462699E-2</v>
      </c>
      <c r="H144" s="3">
        <v>3.2383763099317203E-2</v>
      </c>
      <c r="I144" s="3">
        <v>3.7027167145535902E-2</v>
      </c>
      <c r="J144" s="3">
        <v>4.2475155468133102E-2</v>
      </c>
      <c r="K144" s="3">
        <v>4.0090174881903202E-2</v>
      </c>
      <c r="L144" s="3">
        <v>4.5215390382949701E-2</v>
      </c>
      <c r="M144" s="3">
        <v>5.5565633245382599E-2</v>
      </c>
      <c r="N144" s="3">
        <v>3.0804021278091499E-2</v>
      </c>
      <c r="O144" s="3">
        <v>0.18287304703256499</v>
      </c>
      <c r="P144" s="3">
        <v>0.39546134689712398</v>
      </c>
    </row>
    <row r="145" spans="1:2" x14ac:dyDescent="0.3">
      <c r="A145" s="15"/>
      <c r="B145" s="15"/>
    </row>
    <row r="146" spans="1:2" x14ac:dyDescent="0.3">
      <c r="A146" s="13" t="s">
        <v>42</v>
      </c>
      <c r="B146" s="15"/>
    </row>
    <row r="147" spans="1:2" x14ac:dyDescent="0.3">
      <c r="A147" s="14" t="s">
        <v>43</v>
      </c>
      <c r="B147" s="15"/>
    </row>
    <row r="148" spans="1:2" x14ac:dyDescent="0.3">
      <c r="A148" s="14" t="s">
        <v>44</v>
      </c>
      <c r="B148" s="15"/>
    </row>
    <row r="149" spans="1:2" x14ac:dyDescent="0.3">
      <c r="A149" s="14" t="s">
        <v>47</v>
      </c>
      <c r="B149" s="15"/>
    </row>
    <row r="150" spans="1:2" x14ac:dyDescent="0.3">
      <c r="A150" s="14" t="s">
        <v>56</v>
      </c>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54:O54"/>
    <mergeCell ref="C100:N100"/>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218</v>
      </c>
      <c r="B1" s="15"/>
    </row>
    <row r="2" spans="1:15" ht="15.6" x14ac:dyDescent="0.3">
      <c r="A2" s="12" t="s">
        <v>142</v>
      </c>
      <c r="B2" s="15"/>
    </row>
    <row r="3" spans="1:15" ht="15.6" x14ac:dyDescent="0.3">
      <c r="A3" s="12" t="s">
        <v>206</v>
      </c>
      <c r="B3" s="15"/>
    </row>
    <row r="4" spans="1:15" ht="15.6" x14ac:dyDescent="0.3">
      <c r="A4" s="12" t="s">
        <v>60</v>
      </c>
      <c r="B4" s="15"/>
    </row>
    <row r="5" spans="1:15" x14ac:dyDescent="0.3">
      <c r="A5" s="15"/>
      <c r="B5" s="15"/>
    </row>
    <row r="6" spans="1:15" x14ac:dyDescent="0.3">
      <c r="A6" s="16" t="str">
        <f>HYPERLINK("#'Table of contents'!A77",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57</v>
      </c>
      <c r="C9" s="1">
        <v>7747</v>
      </c>
      <c r="D9" s="1">
        <v>8056</v>
      </c>
      <c r="E9" s="1">
        <v>8257</v>
      </c>
      <c r="F9" s="1">
        <v>8289</v>
      </c>
      <c r="G9" s="1">
        <v>8518</v>
      </c>
      <c r="H9" s="1">
        <v>8505</v>
      </c>
      <c r="I9" s="1">
        <v>8817</v>
      </c>
      <c r="J9" s="1">
        <v>8991</v>
      </c>
      <c r="K9" s="1">
        <v>9761</v>
      </c>
      <c r="L9" s="1">
        <v>10379</v>
      </c>
      <c r="M9" s="1">
        <v>11101</v>
      </c>
      <c r="N9" s="1">
        <v>11824</v>
      </c>
      <c r="O9" s="1">
        <v>13038</v>
      </c>
    </row>
    <row r="10" spans="1:15" x14ac:dyDescent="0.3">
      <c r="A10" s="7" t="s">
        <v>198</v>
      </c>
      <c r="B10" s="7" t="s">
        <v>58</v>
      </c>
      <c r="C10" s="1">
        <v>10542</v>
      </c>
      <c r="D10" s="1">
        <v>10660</v>
      </c>
      <c r="E10" s="1">
        <v>10550</v>
      </c>
      <c r="F10" s="1">
        <v>10278</v>
      </c>
      <c r="G10" s="1">
        <v>10408</v>
      </c>
      <c r="H10" s="1">
        <v>10561</v>
      </c>
      <c r="I10" s="1">
        <v>10860</v>
      </c>
      <c r="J10" s="1">
        <v>11134</v>
      </c>
      <c r="K10" s="1">
        <v>11598</v>
      </c>
      <c r="L10" s="1">
        <v>12002</v>
      </c>
      <c r="M10" s="1">
        <v>12601</v>
      </c>
      <c r="N10" s="1">
        <v>13122</v>
      </c>
      <c r="O10" s="1">
        <v>13836</v>
      </c>
    </row>
    <row r="11" spans="1:15" x14ac:dyDescent="0.3">
      <c r="A11" s="7" t="s">
        <v>199</v>
      </c>
      <c r="B11" s="7" t="s">
        <v>57</v>
      </c>
      <c r="C11" s="1">
        <v>19125</v>
      </c>
      <c r="D11" s="1">
        <v>20018</v>
      </c>
      <c r="E11" s="1">
        <v>20607</v>
      </c>
      <c r="F11" s="1">
        <v>21125</v>
      </c>
      <c r="G11" s="1">
        <v>21863</v>
      </c>
      <c r="H11" s="1">
        <v>22643</v>
      </c>
      <c r="I11" s="1">
        <v>23518</v>
      </c>
      <c r="J11" s="1">
        <v>24356</v>
      </c>
      <c r="K11" s="1">
        <v>25541</v>
      </c>
      <c r="L11" s="1">
        <v>26319</v>
      </c>
      <c r="M11" s="1">
        <v>27435</v>
      </c>
      <c r="N11" s="1">
        <v>28885</v>
      </c>
      <c r="O11" s="1">
        <v>29380</v>
      </c>
    </row>
    <row r="12" spans="1:15" x14ac:dyDescent="0.3">
      <c r="A12" s="7" t="s">
        <v>199</v>
      </c>
      <c r="B12" s="7" t="s">
        <v>58</v>
      </c>
      <c r="C12" s="1">
        <v>20798</v>
      </c>
      <c r="D12" s="1">
        <v>21195</v>
      </c>
      <c r="E12" s="1">
        <v>21062</v>
      </c>
      <c r="F12" s="1">
        <v>21058</v>
      </c>
      <c r="G12" s="1">
        <v>21227</v>
      </c>
      <c r="H12" s="1">
        <v>21584</v>
      </c>
      <c r="I12" s="1">
        <v>22219</v>
      </c>
      <c r="J12" s="1">
        <v>22664</v>
      </c>
      <c r="K12" s="1">
        <v>23395</v>
      </c>
      <c r="L12" s="1">
        <v>23911</v>
      </c>
      <c r="M12" s="1">
        <v>24685</v>
      </c>
      <c r="N12" s="1">
        <v>25572</v>
      </c>
      <c r="O12" s="1">
        <v>25463</v>
      </c>
    </row>
    <row r="13" spans="1:15" x14ac:dyDescent="0.3">
      <c r="A13" s="7" t="s">
        <v>200</v>
      </c>
      <c r="B13" s="7" t="s">
        <v>57</v>
      </c>
      <c r="C13" s="1">
        <v>12536</v>
      </c>
      <c r="D13" s="1">
        <v>12868</v>
      </c>
      <c r="E13" s="1">
        <v>13185</v>
      </c>
      <c r="F13" s="1">
        <v>13761</v>
      </c>
      <c r="G13" s="1">
        <v>13852</v>
      </c>
      <c r="H13" s="1">
        <v>14076</v>
      </c>
      <c r="I13" s="1">
        <v>14716</v>
      </c>
      <c r="J13" s="1">
        <v>15712</v>
      </c>
      <c r="K13" s="1">
        <v>16286</v>
      </c>
      <c r="L13" s="1">
        <v>16951</v>
      </c>
      <c r="M13" s="1">
        <v>17560</v>
      </c>
      <c r="N13" s="1">
        <v>18927</v>
      </c>
      <c r="O13" s="1">
        <v>21474</v>
      </c>
    </row>
    <row r="14" spans="1:15" x14ac:dyDescent="0.3">
      <c r="A14" s="7" t="s">
        <v>200</v>
      </c>
      <c r="B14" s="7" t="s">
        <v>58</v>
      </c>
      <c r="C14" s="1">
        <v>18118</v>
      </c>
      <c r="D14" s="1">
        <v>18264</v>
      </c>
      <c r="E14" s="1">
        <v>18330</v>
      </c>
      <c r="F14" s="1">
        <v>18645</v>
      </c>
      <c r="G14" s="1">
        <v>18726</v>
      </c>
      <c r="H14" s="1">
        <v>18851</v>
      </c>
      <c r="I14" s="1">
        <v>19384</v>
      </c>
      <c r="J14" s="1">
        <v>20105</v>
      </c>
      <c r="K14" s="1">
        <v>20801</v>
      </c>
      <c r="L14" s="1">
        <v>21233</v>
      </c>
      <c r="M14" s="1">
        <v>22052</v>
      </c>
      <c r="N14" s="1">
        <v>23270</v>
      </c>
      <c r="O14" s="1">
        <v>24959</v>
      </c>
    </row>
    <row r="15" spans="1:15" x14ac:dyDescent="0.3">
      <c r="A15" s="7" t="s">
        <v>201</v>
      </c>
      <c r="B15" s="7" t="s">
        <v>57</v>
      </c>
      <c r="C15" s="1">
        <v>9687</v>
      </c>
      <c r="D15" s="1">
        <v>9819</v>
      </c>
      <c r="E15" s="1">
        <v>10048</v>
      </c>
      <c r="F15" s="1">
        <v>10479</v>
      </c>
      <c r="G15" s="1">
        <v>11209</v>
      </c>
      <c r="H15" s="1">
        <v>12223</v>
      </c>
      <c r="I15" s="1">
        <v>12893</v>
      </c>
      <c r="J15" s="1">
        <v>13568</v>
      </c>
      <c r="K15" s="1">
        <v>13943</v>
      </c>
      <c r="L15" s="1">
        <v>15042</v>
      </c>
      <c r="M15" s="1">
        <v>16320</v>
      </c>
      <c r="N15" s="1">
        <v>17678</v>
      </c>
      <c r="O15" s="1">
        <v>16429</v>
      </c>
    </row>
    <row r="16" spans="1:15" x14ac:dyDescent="0.3">
      <c r="A16" s="7" t="s">
        <v>201</v>
      </c>
      <c r="B16" s="7" t="s">
        <v>58</v>
      </c>
      <c r="C16" s="1">
        <v>13639</v>
      </c>
      <c r="D16" s="1">
        <v>13554</v>
      </c>
      <c r="E16" s="1">
        <v>13679</v>
      </c>
      <c r="F16" s="1">
        <v>13891</v>
      </c>
      <c r="G16" s="1">
        <v>14223</v>
      </c>
      <c r="H16" s="1">
        <v>14785</v>
      </c>
      <c r="I16" s="1">
        <v>15237</v>
      </c>
      <c r="J16" s="1">
        <v>15892</v>
      </c>
      <c r="K16" s="1">
        <v>16631</v>
      </c>
      <c r="L16" s="1">
        <v>17525</v>
      </c>
      <c r="M16" s="1">
        <v>18396</v>
      </c>
      <c r="N16" s="1">
        <v>19550</v>
      </c>
      <c r="O16" s="1">
        <v>18525</v>
      </c>
    </row>
    <row r="17" spans="1:15" x14ac:dyDescent="0.3">
      <c r="A17" s="7" t="s">
        <v>202</v>
      </c>
      <c r="B17" s="7" t="s">
        <v>57</v>
      </c>
      <c r="C17" s="1">
        <v>12612</v>
      </c>
      <c r="D17" s="1">
        <v>12930</v>
      </c>
      <c r="E17" s="1">
        <v>13223</v>
      </c>
      <c r="F17" s="1">
        <v>13362</v>
      </c>
      <c r="G17" s="1">
        <v>13718</v>
      </c>
      <c r="H17" s="1">
        <v>14189</v>
      </c>
      <c r="I17" s="1">
        <v>14538</v>
      </c>
      <c r="J17" s="1">
        <v>15021</v>
      </c>
      <c r="K17" s="1">
        <v>16217</v>
      </c>
      <c r="L17" s="1">
        <v>16733</v>
      </c>
      <c r="M17" s="1">
        <v>17448</v>
      </c>
      <c r="N17" s="1">
        <v>18600</v>
      </c>
      <c r="O17" s="1">
        <v>19870</v>
      </c>
    </row>
    <row r="18" spans="1:15" x14ac:dyDescent="0.3">
      <c r="A18" s="7" t="s">
        <v>202</v>
      </c>
      <c r="B18" s="7" t="s">
        <v>58</v>
      </c>
      <c r="C18" s="1">
        <v>15073</v>
      </c>
      <c r="D18" s="1">
        <v>14996</v>
      </c>
      <c r="E18" s="1">
        <v>14824</v>
      </c>
      <c r="F18" s="1">
        <v>14633</v>
      </c>
      <c r="G18" s="1">
        <v>14776</v>
      </c>
      <c r="H18" s="1">
        <v>14935</v>
      </c>
      <c r="I18" s="1">
        <v>15235</v>
      </c>
      <c r="J18" s="1">
        <v>15706</v>
      </c>
      <c r="K18" s="1">
        <v>16283</v>
      </c>
      <c r="L18" s="1">
        <v>16672</v>
      </c>
      <c r="M18" s="1">
        <v>17184</v>
      </c>
      <c r="N18" s="1">
        <v>17979</v>
      </c>
      <c r="O18" s="1">
        <v>18638</v>
      </c>
    </row>
    <row r="19" spans="1:15" x14ac:dyDescent="0.3">
      <c r="A19" s="7" t="s">
        <v>203</v>
      </c>
      <c r="B19" s="7" t="s">
        <v>57</v>
      </c>
      <c r="C19" s="1">
        <v>8022</v>
      </c>
      <c r="D19" s="1">
        <v>8263</v>
      </c>
      <c r="E19" s="1">
        <v>8466</v>
      </c>
      <c r="F19" s="1">
        <v>9047</v>
      </c>
      <c r="G19" s="1">
        <v>9281</v>
      </c>
      <c r="H19" s="1">
        <v>9634</v>
      </c>
      <c r="I19" s="1">
        <v>9973</v>
      </c>
      <c r="J19" s="1">
        <v>10436</v>
      </c>
      <c r="K19" s="1">
        <v>10652</v>
      </c>
      <c r="L19" s="1">
        <v>11247</v>
      </c>
      <c r="M19" s="1">
        <v>11786</v>
      </c>
      <c r="N19" s="1">
        <v>12338</v>
      </c>
      <c r="O19" s="1">
        <v>13004</v>
      </c>
    </row>
    <row r="20" spans="1:15" x14ac:dyDescent="0.3">
      <c r="A20" s="7" t="s">
        <v>203</v>
      </c>
      <c r="B20" s="7" t="s">
        <v>58</v>
      </c>
      <c r="C20" s="1">
        <v>9358</v>
      </c>
      <c r="D20" s="1">
        <v>9238</v>
      </c>
      <c r="E20" s="1">
        <v>9205</v>
      </c>
      <c r="F20" s="1">
        <v>9325</v>
      </c>
      <c r="G20" s="1">
        <v>9325</v>
      </c>
      <c r="H20" s="1">
        <v>9547</v>
      </c>
      <c r="I20" s="1">
        <v>9720</v>
      </c>
      <c r="J20" s="1">
        <v>10034</v>
      </c>
      <c r="K20" s="1">
        <v>10383</v>
      </c>
      <c r="L20" s="1">
        <v>10709</v>
      </c>
      <c r="M20" s="1">
        <v>10994</v>
      </c>
      <c r="N20" s="1">
        <v>11379</v>
      </c>
      <c r="O20" s="1">
        <v>11751</v>
      </c>
    </row>
    <row r="21" spans="1:15" x14ac:dyDescent="0.3">
      <c r="A21" s="7" t="s">
        <v>204</v>
      </c>
      <c r="B21" s="7" t="s">
        <v>57</v>
      </c>
      <c r="C21" s="1">
        <v>11577</v>
      </c>
      <c r="D21" s="1">
        <v>12142</v>
      </c>
      <c r="E21" s="1">
        <v>12229</v>
      </c>
      <c r="F21" s="1">
        <v>12266</v>
      </c>
      <c r="G21" s="1">
        <v>12522</v>
      </c>
      <c r="H21" s="1">
        <v>12871</v>
      </c>
      <c r="I21" s="1">
        <v>13374</v>
      </c>
      <c r="J21" s="1">
        <v>14019</v>
      </c>
      <c r="K21" s="1">
        <v>14690</v>
      </c>
      <c r="L21" s="1">
        <v>15635</v>
      </c>
      <c r="M21" s="1">
        <v>16559</v>
      </c>
      <c r="N21" s="1">
        <v>17621</v>
      </c>
      <c r="O21" s="1">
        <v>18074</v>
      </c>
    </row>
    <row r="22" spans="1:15" x14ac:dyDescent="0.3">
      <c r="A22" s="7" t="s">
        <v>204</v>
      </c>
      <c r="B22" s="7" t="s">
        <v>58</v>
      </c>
      <c r="C22" s="1">
        <v>15549</v>
      </c>
      <c r="D22" s="1">
        <v>15717</v>
      </c>
      <c r="E22" s="1">
        <v>15466</v>
      </c>
      <c r="F22" s="1">
        <v>15178</v>
      </c>
      <c r="G22" s="1">
        <v>15276</v>
      </c>
      <c r="H22" s="1">
        <v>15511</v>
      </c>
      <c r="I22" s="1">
        <v>15905</v>
      </c>
      <c r="J22" s="1">
        <v>16393</v>
      </c>
      <c r="K22" s="1">
        <v>16941</v>
      </c>
      <c r="L22" s="1">
        <v>17709</v>
      </c>
      <c r="M22" s="1">
        <v>18439</v>
      </c>
      <c r="N22" s="1">
        <v>19293</v>
      </c>
      <c r="O22" s="1">
        <v>19484</v>
      </c>
    </row>
    <row r="23" spans="1:15" x14ac:dyDescent="0.3">
      <c r="A23" s="10" t="s">
        <v>18</v>
      </c>
      <c r="B23" s="10" t="s">
        <v>18</v>
      </c>
      <c r="C23" s="5">
        <v>184383</v>
      </c>
      <c r="D23" s="5">
        <v>187720</v>
      </c>
      <c r="E23" s="5">
        <v>189131</v>
      </c>
      <c r="F23" s="5">
        <v>191337</v>
      </c>
      <c r="G23" s="5">
        <v>194924</v>
      </c>
      <c r="H23" s="5">
        <v>199915</v>
      </c>
      <c r="I23" s="5">
        <v>206389</v>
      </c>
      <c r="J23" s="5">
        <v>214031</v>
      </c>
      <c r="K23" s="5">
        <v>223122</v>
      </c>
      <c r="L23" s="5">
        <v>232067</v>
      </c>
      <c r="M23" s="5">
        <v>242560</v>
      </c>
      <c r="N23" s="5">
        <v>256038</v>
      </c>
      <c r="O23" s="5">
        <v>263925</v>
      </c>
    </row>
    <row r="24" spans="1:15" x14ac:dyDescent="0.3">
      <c r="A24" s="15"/>
      <c r="B24" s="15"/>
    </row>
    <row r="25" spans="1:15" x14ac:dyDescent="0.3">
      <c r="A25" s="15"/>
      <c r="B25" s="15"/>
    </row>
    <row r="26" spans="1:15" x14ac:dyDescent="0.3">
      <c r="A26" s="15"/>
      <c r="B26" s="15"/>
      <c r="C26" s="18" t="s">
        <v>37</v>
      </c>
      <c r="D26" s="19"/>
      <c r="E26" s="19"/>
      <c r="F26" s="19"/>
      <c r="G26" s="19"/>
      <c r="H26" s="19"/>
      <c r="I26" s="19"/>
      <c r="J26" s="19"/>
      <c r="K26" s="19"/>
      <c r="L26" s="19"/>
      <c r="M26" s="19"/>
      <c r="N26" s="19"/>
      <c r="O26" s="19"/>
    </row>
    <row r="27" spans="1:15" x14ac:dyDescent="0.3">
      <c r="A27" s="9" t="s">
        <v>41</v>
      </c>
      <c r="B27" s="9" t="s">
        <v>41</v>
      </c>
      <c r="C27" s="4" t="s">
        <v>0</v>
      </c>
      <c r="D27" s="4" t="s">
        <v>1</v>
      </c>
      <c r="E27" s="4" t="s">
        <v>2</v>
      </c>
      <c r="F27" s="4" t="s">
        <v>3</v>
      </c>
      <c r="G27" s="4" t="s">
        <v>4</v>
      </c>
      <c r="H27" s="4" t="s">
        <v>5</v>
      </c>
      <c r="I27" s="4" t="s">
        <v>6</v>
      </c>
      <c r="J27" s="4" t="s">
        <v>7</v>
      </c>
      <c r="K27" s="4" t="s">
        <v>8</v>
      </c>
      <c r="L27" s="4" t="s">
        <v>9</v>
      </c>
      <c r="M27" s="4" t="s">
        <v>10</v>
      </c>
      <c r="N27" s="4" t="s">
        <v>11</v>
      </c>
      <c r="O27" s="4" t="s">
        <v>12</v>
      </c>
    </row>
    <row r="28" spans="1:15" x14ac:dyDescent="0.3">
      <c r="A28" s="8" t="s">
        <v>198</v>
      </c>
      <c r="B28" s="8" t="s">
        <v>57</v>
      </c>
      <c r="C28" s="2">
        <v>0.42358794904040697</v>
      </c>
      <c r="D28" s="2">
        <v>0.43043385338747597</v>
      </c>
      <c r="E28" s="2">
        <v>0.43903865581964202</v>
      </c>
      <c r="F28" s="2">
        <v>0.44643722733882701</v>
      </c>
      <c r="G28" s="2">
        <v>0.45006868857656102</v>
      </c>
      <c r="H28" s="2">
        <v>0.44608203084023901</v>
      </c>
      <c r="I28" s="2">
        <v>0.44808659856685501</v>
      </c>
      <c r="J28" s="2">
        <v>0.44675776397515499</v>
      </c>
      <c r="K28" s="2">
        <v>0.45699705042370897</v>
      </c>
      <c r="L28" s="2">
        <v>0.46374156650730503</v>
      </c>
      <c r="M28" s="2">
        <v>0.46835710066661002</v>
      </c>
      <c r="N28" s="2">
        <v>0.47398380501884102</v>
      </c>
      <c r="O28" s="2">
        <v>0.48515293592319703</v>
      </c>
    </row>
    <row r="29" spans="1:15" x14ac:dyDescent="0.3">
      <c r="A29" s="8" t="s">
        <v>198</v>
      </c>
      <c r="B29" s="8" t="s">
        <v>58</v>
      </c>
      <c r="C29" s="2">
        <v>0.57641205095959303</v>
      </c>
      <c r="D29" s="2">
        <v>0.56956614661252403</v>
      </c>
      <c r="E29" s="2">
        <v>0.56096134418035803</v>
      </c>
      <c r="F29" s="2">
        <v>0.55356277266117304</v>
      </c>
      <c r="G29" s="2">
        <v>0.54993131142343898</v>
      </c>
      <c r="H29" s="2">
        <v>0.55391796915976099</v>
      </c>
      <c r="I29" s="2">
        <v>0.55191340143314505</v>
      </c>
      <c r="J29" s="2">
        <v>0.55324223602484501</v>
      </c>
      <c r="K29" s="2">
        <v>0.54300294957629103</v>
      </c>
      <c r="L29" s="2">
        <v>0.53625843349269497</v>
      </c>
      <c r="M29" s="2">
        <v>0.53164289933339004</v>
      </c>
      <c r="N29" s="2">
        <v>0.52601619498115904</v>
      </c>
      <c r="O29" s="2">
        <v>0.51484706407680303</v>
      </c>
    </row>
    <row r="30" spans="1:15" x14ac:dyDescent="0.3">
      <c r="A30" s="8" t="s">
        <v>199</v>
      </c>
      <c r="B30" s="8" t="s">
        <v>57</v>
      </c>
      <c r="C30" s="2">
        <v>0.47904716579415402</v>
      </c>
      <c r="D30" s="2">
        <v>0.485720525077039</v>
      </c>
      <c r="E30" s="2">
        <v>0.49454030574287799</v>
      </c>
      <c r="F30" s="2">
        <v>0.50079415878434397</v>
      </c>
      <c r="G30" s="2">
        <v>0.50737990252958898</v>
      </c>
      <c r="H30" s="2">
        <v>0.51197232459809605</v>
      </c>
      <c r="I30" s="2">
        <v>0.51420075649911401</v>
      </c>
      <c r="J30" s="2">
        <v>0.51799234368353897</v>
      </c>
      <c r="K30" s="2">
        <v>0.52192659800555796</v>
      </c>
      <c r="L30" s="2">
        <v>0.52396973919968104</v>
      </c>
      <c r="M30" s="2">
        <v>0.52638142747505801</v>
      </c>
      <c r="N30" s="2">
        <v>0.53041849532658802</v>
      </c>
      <c r="O30" s="2">
        <v>0.53571102966650297</v>
      </c>
    </row>
    <row r="31" spans="1:15" x14ac:dyDescent="0.3">
      <c r="A31" s="8" t="s">
        <v>199</v>
      </c>
      <c r="B31" s="8" t="s">
        <v>58</v>
      </c>
      <c r="C31" s="2">
        <v>0.52095283420584604</v>
      </c>
      <c r="D31" s="2">
        <v>0.514279474922961</v>
      </c>
      <c r="E31" s="2">
        <v>0.50545969425712201</v>
      </c>
      <c r="F31" s="2">
        <v>0.49920584121565598</v>
      </c>
      <c r="G31" s="2">
        <v>0.49262009747041102</v>
      </c>
      <c r="H31" s="2">
        <v>0.488027675401904</v>
      </c>
      <c r="I31" s="2">
        <v>0.48579924350088499</v>
      </c>
      <c r="J31" s="2">
        <v>0.48200765631646098</v>
      </c>
      <c r="K31" s="2">
        <v>0.47807340199444198</v>
      </c>
      <c r="L31" s="2">
        <v>0.47603026080031902</v>
      </c>
      <c r="M31" s="2">
        <v>0.47361857252494199</v>
      </c>
      <c r="N31" s="2">
        <v>0.46958150467341198</v>
      </c>
      <c r="O31" s="2">
        <v>0.46428897033349698</v>
      </c>
    </row>
    <row r="32" spans="1:15" x14ac:dyDescent="0.3">
      <c r="A32" s="8" t="s">
        <v>200</v>
      </c>
      <c r="B32" s="8" t="s">
        <v>57</v>
      </c>
      <c r="C32" s="2">
        <v>0.40895152345534003</v>
      </c>
      <c r="D32" s="2">
        <v>0.41333675960426602</v>
      </c>
      <c r="E32" s="2">
        <v>0.41837220371251799</v>
      </c>
      <c r="F32" s="2">
        <v>0.42464358452138501</v>
      </c>
      <c r="G32" s="2">
        <v>0.42519491681502902</v>
      </c>
      <c r="H32" s="2">
        <v>0.42749111671272799</v>
      </c>
      <c r="I32" s="2">
        <v>0.43155425219941401</v>
      </c>
      <c r="J32" s="2">
        <v>0.438674372504677</v>
      </c>
      <c r="K32" s="2">
        <v>0.43912961415051099</v>
      </c>
      <c r="L32" s="2">
        <v>0.44392939451079</v>
      </c>
      <c r="M32" s="2">
        <v>0.44330001009795</v>
      </c>
      <c r="N32" s="2">
        <v>0.44853899566319899</v>
      </c>
      <c r="O32" s="2">
        <v>0.46247281028578802</v>
      </c>
    </row>
    <row r="33" spans="1:16" x14ac:dyDescent="0.3">
      <c r="A33" s="8" t="s">
        <v>200</v>
      </c>
      <c r="B33" s="8" t="s">
        <v>58</v>
      </c>
      <c r="C33" s="2">
        <v>0.59104847654465997</v>
      </c>
      <c r="D33" s="2">
        <v>0.58666324039573403</v>
      </c>
      <c r="E33" s="2">
        <v>0.58162779628748196</v>
      </c>
      <c r="F33" s="2">
        <v>0.57535641547861505</v>
      </c>
      <c r="G33" s="2">
        <v>0.57480508318497103</v>
      </c>
      <c r="H33" s="2">
        <v>0.57250888328727201</v>
      </c>
      <c r="I33" s="2">
        <v>0.56844574780058699</v>
      </c>
      <c r="J33" s="2">
        <v>0.561325627495323</v>
      </c>
      <c r="K33" s="2">
        <v>0.56087038584948901</v>
      </c>
      <c r="L33" s="2">
        <v>0.55607060548920995</v>
      </c>
      <c r="M33" s="2">
        <v>0.55669998990205005</v>
      </c>
      <c r="N33" s="2">
        <v>0.55146100433680101</v>
      </c>
      <c r="O33" s="2">
        <v>0.53752718971421198</v>
      </c>
    </row>
    <row r="34" spans="1:16" x14ac:dyDescent="0.3">
      <c r="A34" s="8" t="s">
        <v>201</v>
      </c>
      <c r="B34" s="8" t="s">
        <v>57</v>
      </c>
      <c r="C34" s="2">
        <v>0.415287661836577</v>
      </c>
      <c r="D34" s="2">
        <v>0.42010011551790499</v>
      </c>
      <c r="E34" s="2">
        <v>0.423483794832891</v>
      </c>
      <c r="F34" s="2">
        <v>0.42999589659417298</v>
      </c>
      <c r="G34" s="2">
        <v>0.44074394463667799</v>
      </c>
      <c r="H34" s="2">
        <v>0.45256960900473903</v>
      </c>
      <c r="I34" s="2">
        <v>0.45833629576964102</v>
      </c>
      <c r="J34" s="2">
        <v>0.46055668703326502</v>
      </c>
      <c r="K34" s="2">
        <v>0.45604108065676702</v>
      </c>
      <c r="L34" s="2">
        <v>0.46187858875548898</v>
      </c>
      <c r="M34" s="2">
        <v>0.47010024196335998</v>
      </c>
      <c r="N34" s="2">
        <v>0.47485763403889503</v>
      </c>
      <c r="O34" s="2">
        <v>0.47001773759798599</v>
      </c>
    </row>
    <row r="35" spans="1:16" x14ac:dyDescent="0.3">
      <c r="A35" s="8" t="s">
        <v>201</v>
      </c>
      <c r="B35" s="8" t="s">
        <v>58</v>
      </c>
      <c r="C35" s="2">
        <v>0.58471233816342305</v>
      </c>
      <c r="D35" s="2">
        <v>0.57989988448209495</v>
      </c>
      <c r="E35" s="2">
        <v>0.576516205167109</v>
      </c>
      <c r="F35" s="2">
        <v>0.57000410340582697</v>
      </c>
      <c r="G35" s="2">
        <v>0.55925605536332201</v>
      </c>
      <c r="H35" s="2">
        <v>0.54743039099526103</v>
      </c>
      <c r="I35" s="2">
        <v>0.54166370423035903</v>
      </c>
      <c r="J35" s="2">
        <v>0.53944331296673498</v>
      </c>
      <c r="K35" s="2">
        <v>0.54395891934323304</v>
      </c>
      <c r="L35" s="2">
        <v>0.53812141124451096</v>
      </c>
      <c r="M35" s="2">
        <v>0.52989975803664002</v>
      </c>
      <c r="N35" s="2">
        <v>0.52514236596110497</v>
      </c>
      <c r="O35" s="2">
        <v>0.52998226240201396</v>
      </c>
    </row>
    <row r="36" spans="1:16" x14ac:dyDescent="0.3">
      <c r="A36" s="8" t="s">
        <v>202</v>
      </c>
      <c r="B36" s="8" t="s">
        <v>57</v>
      </c>
      <c r="C36" s="2">
        <v>0.45555354885317001</v>
      </c>
      <c r="D36" s="2">
        <v>0.46300938193797903</v>
      </c>
      <c r="E36" s="2">
        <v>0.47145862302563601</v>
      </c>
      <c r="F36" s="2">
        <v>0.47729951777103102</v>
      </c>
      <c r="G36" s="2">
        <v>0.48143468800449202</v>
      </c>
      <c r="H36" s="2">
        <v>0.487192693311358</v>
      </c>
      <c r="I36" s="2">
        <v>0.48829476371208802</v>
      </c>
      <c r="J36" s="2">
        <v>0.48885345136199398</v>
      </c>
      <c r="K36" s="2">
        <v>0.49898461538461503</v>
      </c>
      <c r="L36" s="2">
        <v>0.50091303697051304</v>
      </c>
      <c r="M36" s="2">
        <v>0.50381150381150397</v>
      </c>
      <c r="N36" s="2">
        <v>0.508488476994997</v>
      </c>
      <c r="O36" s="2">
        <v>0.51599667601537302</v>
      </c>
    </row>
    <row r="37" spans="1:16" x14ac:dyDescent="0.3">
      <c r="A37" s="8" t="s">
        <v>202</v>
      </c>
      <c r="B37" s="8" t="s">
        <v>58</v>
      </c>
      <c r="C37" s="2">
        <v>0.54444645114682999</v>
      </c>
      <c r="D37" s="2">
        <v>0.53699061806202097</v>
      </c>
      <c r="E37" s="2">
        <v>0.52854137697436399</v>
      </c>
      <c r="F37" s="2">
        <v>0.52270048222896903</v>
      </c>
      <c r="G37" s="2">
        <v>0.51856531199550804</v>
      </c>
      <c r="H37" s="2">
        <v>0.51280730668864205</v>
      </c>
      <c r="I37" s="2">
        <v>0.51170523628791198</v>
      </c>
      <c r="J37" s="2">
        <v>0.51114654863800602</v>
      </c>
      <c r="K37" s="2">
        <v>0.50101538461538497</v>
      </c>
      <c r="L37" s="2">
        <v>0.49908696302948702</v>
      </c>
      <c r="M37" s="2">
        <v>0.49618849618849598</v>
      </c>
      <c r="N37" s="2">
        <v>0.491511523005003</v>
      </c>
      <c r="O37" s="2">
        <v>0.48400332398462698</v>
      </c>
    </row>
    <row r="38" spans="1:16" x14ac:dyDescent="0.3">
      <c r="A38" s="8" t="s">
        <v>203</v>
      </c>
      <c r="B38" s="8" t="s">
        <v>57</v>
      </c>
      <c r="C38" s="2">
        <v>0.46156501726122001</v>
      </c>
      <c r="D38" s="2">
        <v>0.47214444888863499</v>
      </c>
      <c r="E38" s="2">
        <v>0.47909003451983501</v>
      </c>
      <c r="F38" s="2">
        <v>0.49243413890703203</v>
      </c>
      <c r="G38" s="2">
        <v>0.49881758572503498</v>
      </c>
      <c r="H38" s="2">
        <v>0.50226786924560796</v>
      </c>
      <c r="I38" s="2">
        <v>0.50642360229523198</v>
      </c>
      <c r="J38" s="2">
        <v>0.50981924767953102</v>
      </c>
      <c r="K38" s="2">
        <v>0.50639410506298999</v>
      </c>
      <c r="L38" s="2">
        <v>0.51225177627983198</v>
      </c>
      <c r="M38" s="2">
        <v>0.51738366988586504</v>
      </c>
      <c r="N38" s="2">
        <v>0.52021756545937503</v>
      </c>
      <c r="O38" s="2">
        <v>0.52530801858210496</v>
      </c>
    </row>
    <row r="39" spans="1:16" x14ac:dyDescent="0.3">
      <c r="A39" s="8" t="s">
        <v>203</v>
      </c>
      <c r="B39" s="8" t="s">
        <v>58</v>
      </c>
      <c r="C39" s="2">
        <v>0.53843498273877999</v>
      </c>
      <c r="D39" s="2">
        <v>0.52785555111136495</v>
      </c>
      <c r="E39" s="2">
        <v>0.52090996548016499</v>
      </c>
      <c r="F39" s="2">
        <v>0.50756586109296797</v>
      </c>
      <c r="G39" s="2">
        <v>0.50118241427496502</v>
      </c>
      <c r="H39" s="2">
        <v>0.49773213075439199</v>
      </c>
      <c r="I39" s="2">
        <v>0.49357639770476802</v>
      </c>
      <c r="J39" s="2">
        <v>0.49018075232046898</v>
      </c>
      <c r="K39" s="2">
        <v>0.49360589493701001</v>
      </c>
      <c r="L39" s="2">
        <v>0.48774822372016802</v>
      </c>
      <c r="M39" s="2">
        <v>0.48261633011413502</v>
      </c>
      <c r="N39" s="2">
        <v>0.47978243454062502</v>
      </c>
      <c r="O39" s="2">
        <v>0.47469198141789498</v>
      </c>
    </row>
    <row r="40" spans="1:16" x14ac:dyDescent="0.3">
      <c r="A40" s="8" t="s">
        <v>204</v>
      </c>
      <c r="B40" s="8" t="s">
        <v>57</v>
      </c>
      <c r="C40" s="2">
        <v>0.42678610926786098</v>
      </c>
      <c r="D40" s="2">
        <v>0.43583761082594502</v>
      </c>
      <c r="E40" s="2">
        <v>0.44155984834807699</v>
      </c>
      <c r="F40" s="2">
        <v>0.44694650925521101</v>
      </c>
      <c r="G40" s="2">
        <v>0.45046406216274598</v>
      </c>
      <c r="H40" s="2">
        <v>0.45349164963709399</v>
      </c>
      <c r="I40" s="2">
        <v>0.45677789541992603</v>
      </c>
      <c r="J40" s="2">
        <v>0.46096935420228902</v>
      </c>
      <c r="K40" s="2">
        <v>0.46441781796338999</v>
      </c>
      <c r="L40" s="2">
        <v>0.468899952015355</v>
      </c>
      <c r="M40" s="2">
        <v>0.47314132236127798</v>
      </c>
      <c r="N40" s="2">
        <v>0.47735276588828102</v>
      </c>
      <c r="O40" s="2">
        <v>0.481229032429842</v>
      </c>
    </row>
    <row r="41" spans="1:16" x14ac:dyDescent="0.3">
      <c r="A41" s="8" t="s">
        <v>204</v>
      </c>
      <c r="B41" s="8" t="s">
        <v>58</v>
      </c>
      <c r="C41" s="2">
        <v>0.57321389073213902</v>
      </c>
      <c r="D41" s="2">
        <v>0.56416238917405503</v>
      </c>
      <c r="E41" s="2">
        <v>0.55844015165192296</v>
      </c>
      <c r="F41" s="2">
        <v>0.55305349074478904</v>
      </c>
      <c r="G41" s="2">
        <v>0.54953593783725496</v>
      </c>
      <c r="H41" s="2">
        <v>0.54650835036290601</v>
      </c>
      <c r="I41" s="2">
        <v>0.54322210458007403</v>
      </c>
      <c r="J41" s="2">
        <v>0.53903064579771098</v>
      </c>
      <c r="K41" s="2">
        <v>0.53558218203661001</v>
      </c>
      <c r="L41" s="2">
        <v>0.53110004798464505</v>
      </c>
      <c r="M41" s="2">
        <v>0.52685867763872196</v>
      </c>
      <c r="N41" s="2">
        <v>0.52264723411171898</v>
      </c>
      <c r="O41" s="2">
        <v>0.51877096757015795</v>
      </c>
    </row>
    <row r="42" spans="1:16" x14ac:dyDescent="0.3">
      <c r="A42" s="15"/>
      <c r="B42" s="15"/>
    </row>
    <row r="43" spans="1:16" x14ac:dyDescent="0.3">
      <c r="A43" s="15"/>
      <c r="B43" s="15"/>
    </row>
    <row r="44" spans="1:16" x14ac:dyDescent="0.3">
      <c r="A44" s="15"/>
      <c r="B44" s="13"/>
      <c r="C44" s="18" t="s">
        <v>38</v>
      </c>
      <c r="D44" s="18"/>
      <c r="E44" s="18"/>
      <c r="F44" s="18"/>
      <c r="G44" s="18"/>
      <c r="H44" s="18"/>
      <c r="I44" s="18"/>
      <c r="J44" s="18"/>
      <c r="K44" s="18"/>
      <c r="L44" s="18"/>
      <c r="M44" s="18"/>
      <c r="N44" s="18"/>
      <c r="O44" s="6" t="s">
        <v>39</v>
      </c>
      <c r="P44" s="6" t="s">
        <v>40</v>
      </c>
    </row>
    <row r="45" spans="1:16" x14ac:dyDescent="0.3">
      <c r="A45" s="9" t="s">
        <v>41</v>
      </c>
      <c r="B45" s="9" t="s">
        <v>41</v>
      </c>
      <c r="C45" s="4" t="s">
        <v>19</v>
      </c>
      <c r="D45" s="4" t="s">
        <v>20</v>
      </c>
      <c r="E45" s="4" t="s">
        <v>21</v>
      </c>
      <c r="F45" s="4" t="s">
        <v>22</v>
      </c>
      <c r="G45" s="4" t="s">
        <v>23</v>
      </c>
      <c r="H45" s="4" t="s">
        <v>24</v>
      </c>
      <c r="I45" s="4" t="s">
        <v>25</v>
      </c>
      <c r="J45" s="4" t="s">
        <v>26</v>
      </c>
      <c r="K45" s="4" t="s">
        <v>27</v>
      </c>
      <c r="L45" s="4" t="s">
        <v>28</v>
      </c>
      <c r="M45" s="4" t="s">
        <v>29</v>
      </c>
      <c r="N45" s="4" t="s">
        <v>30</v>
      </c>
      <c r="O45" s="4" t="s">
        <v>31</v>
      </c>
      <c r="P45" s="4" t="s">
        <v>32</v>
      </c>
    </row>
    <row r="46" spans="1:16" x14ac:dyDescent="0.3">
      <c r="A46" s="8" t="s">
        <v>198</v>
      </c>
      <c r="B46" s="8" t="s">
        <v>57</v>
      </c>
      <c r="C46" s="2">
        <v>3.9886407641667697E-2</v>
      </c>
      <c r="D46" s="2">
        <v>2.4950347567030799E-2</v>
      </c>
      <c r="E46" s="2">
        <v>3.87549957611723E-3</v>
      </c>
      <c r="F46" s="2">
        <v>2.7626975509711701E-2</v>
      </c>
      <c r="G46" s="2">
        <v>-1.5261798544259199E-3</v>
      </c>
      <c r="H46" s="2">
        <v>3.6684303350969998E-2</v>
      </c>
      <c r="I46" s="2">
        <v>1.9734603606668899E-2</v>
      </c>
      <c r="J46" s="2">
        <v>8.5641196752307899E-2</v>
      </c>
      <c r="K46" s="2">
        <v>6.3313185124474994E-2</v>
      </c>
      <c r="L46" s="2">
        <v>6.9563541767029599E-2</v>
      </c>
      <c r="M46" s="2">
        <v>6.5129267633546498E-2</v>
      </c>
      <c r="N46" s="2">
        <v>0.102672530446549</v>
      </c>
      <c r="O46" s="3">
        <v>0.33572379879110698</v>
      </c>
      <c r="P46" s="3">
        <v>0.57902385854426597</v>
      </c>
    </row>
    <row r="47" spans="1:16" x14ac:dyDescent="0.3">
      <c r="A47" s="8" t="s">
        <v>198</v>
      </c>
      <c r="B47" s="8" t="s">
        <v>58</v>
      </c>
      <c r="C47" s="2">
        <v>1.1193321950294099E-2</v>
      </c>
      <c r="D47" s="2">
        <v>-1.0318949343339601E-2</v>
      </c>
      <c r="E47" s="2">
        <v>-2.5781990521327E-2</v>
      </c>
      <c r="F47" s="2">
        <v>1.2648375170266599E-2</v>
      </c>
      <c r="G47" s="2">
        <v>1.47002305918524E-2</v>
      </c>
      <c r="H47" s="2">
        <v>2.8311712905974801E-2</v>
      </c>
      <c r="I47" s="2">
        <v>2.5230202578268902E-2</v>
      </c>
      <c r="J47" s="2">
        <v>4.1674151248428201E-2</v>
      </c>
      <c r="K47" s="2">
        <v>3.4833591998620503E-2</v>
      </c>
      <c r="L47" s="2">
        <v>4.9908348608565203E-2</v>
      </c>
      <c r="M47" s="2">
        <v>4.13459249265931E-2</v>
      </c>
      <c r="N47" s="2">
        <v>5.44124371284865E-2</v>
      </c>
      <c r="O47" s="3">
        <v>0.19296430419037799</v>
      </c>
      <c r="P47" s="3">
        <v>0.31146919431279602</v>
      </c>
    </row>
    <row r="48" spans="1:16" x14ac:dyDescent="0.3">
      <c r="A48" s="8" t="s">
        <v>199</v>
      </c>
      <c r="B48" s="8" t="s">
        <v>57</v>
      </c>
      <c r="C48" s="2">
        <v>4.6692810457516297E-2</v>
      </c>
      <c r="D48" s="2">
        <v>2.9423518833050302E-2</v>
      </c>
      <c r="E48" s="2">
        <v>2.5137089338574298E-2</v>
      </c>
      <c r="F48" s="2">
        <v>3.4934911242603499E-2</v>
      </c>
      <c r="G48" s="2">
        <v>3.5676714083154197E-2</v>
      </c>
      <c r="H48" s="2">
        <v>3.8643289316786601E-2</v>
      </c>
      <c r="I48" s="2">
        <v>3.5632281656603502E-2</v>
      </c>
      <c r="J48" s="2">
        <v>4.8653309246181602E-2</v>
      </c>
      <c r="K48" s="2">
        <v>3.0460827688814099E-2</v>
      </c>
      <c r="L48" s="2">
        <v>4.2402826855123699E-2</v>
      </c>
      <c r="M48" s="2">
        <v>5.2852196099872399E-2</v>
      </c>
      <c r="N48" s="2">
        <v>1.7136922277999001E-2</v>
      </c>
      <c r="O48" s="3">
        <v>0.15030734896832501</v>
      </c>
      <c r="P48" s="3">
        <v>0.42572912117241701</v>
      </c>
    </row>
    <row r="49" spans="1:16" x14ac:dyDescent="0.3">
      <c r="A49" s="8" t="s">
        <v>199</v>
      </c>
      <c r="B49" s="8" t="s">
        <v>58</v>
      </c>
      <c r="C49" s="2">
        <v>1.9088373882104E-2</v>
      </c>
      <c r="D49" s="2">
        <v>-6.2750648737909904E-3</v>
      </c>
      <c r="E49" s="2">
        <v>-1.89915487608014E-4</v>
      </c>
      <c r="F49" s="2">
        <v>8.0254535093551103E-3</v>
      </c>
      <c r="G49" s="2">
        <v>1.6818203231733199E-2</v>
      </c>
      <c r="H49" s="2">
        <v>2.9419940696812499E-2</v>
      </c>
      <c r="I49" s="2">
        <v>2.00279040460867E-2</v>
      </c>
      <c r="J49" s="2">
        <v>3.22537945640664E-2</v>
      </c>
      <c r="K49" s="2">
        <v>2.2055994870698901E-2</v>
      </c>
      <c r="L49" s="2">
        <v>3.2370038894232803E-2</v>
      </c>
      <c r="M49" s="2">
        <v>3.5932752683816099E-2</v>
      </c>
      <c r="N49" s="2">
        <v>-4.2624745815735996E-3</v>
      </c>
      <c r="O49" s="3">
        <v>8.8394956187219501E-2</v>
      </c>
      <c r="P49" s="3">
        <v>0.20895451524071801</v>
      </c>
    </row>
    <row r="50" spans="1:16" x14ac:dyDescent="0.3">
      <c r="A50" s="8" t="s">
        <v>200</v>
      </c>
      <c r="B50" s="8" t="s">
        <v>57</v>
      </c>
      <c r="C50" s="2">
        <v>2.6483726866624101E-2</v>
      </c>
      <c r="D50" s="2">
        <v>2.4634752875349698E-2</v>
      </c>
      <c r="E50" s="2">
        <v>4.3686006825938602E-2</v>
      </c>
      <c r="F50" s="2">
        <v>6.61289150497784E-3</v>
      </c>
      <c r="G50" s="2">
        <v>1.6170950043315001E-2</v>
      </c>
      <c r="H50" s="2">
        <v>4.5467462347257702E-2</v>
      </c>
      <c r="I50" s="2">
        <v>6.7681435172601306E-2</v>
      </c>
      <c r="J50" s="2">
        <v>3.6532586558044797E-2</v>
      </c>
      <c r="K50" s="2">
        <v>4.0832616971632103E-2</v>
      </c>
      <c r="L50" s="2">
        <v>3.59270839478497E-2</v>
      </c>
      <c r="M50" s="2">
        <v>7.7847380410022801E-2</v>
      </c>
      <c r="N50" s="2">
        <v>0.134569662387066</v>
      </c>
      <c r="O50" s="3">
        <v>0.31855581481026701</v>
      </c>
      <c r="P50" s="3">
        <v>0.62866894197952194</v>
      </c>
    </row>
    <row r="51" spans="1:16" x14ac:dyDescent="0.3">
      <c r="A51" s="8" t="s">
        <v>200</v>
      </c>
      <c r="B51" s="8" t="s">
        <v>58</v>
      </c>
      <c r="C51" s="2">
        <v>8.05828457887184E-3</v>
      </c>
      <c r="D51" s="2">
        <v>3.6136662286465199E-3</v>
      </c>
      <c r="E51" s="2">
        <v>1.7184942716857599E-2</v>
      </c>
      <c r="F51" s="2">
        <v>4.3443282381335499E-3</v>
      </c>
      <c r="G51" s="2">
        <v>6.6752109366656001E-3</v>
      </c>
      <c r="H51" s="2">
        <v>2.8274362102806198E-2</v>
      </c>
      <c r="I51" s="2">
        <v>3.7195625257944703E-2</v>
      </c>
      <c r="J51" s="2">
        <v>3.4618254165630399E-2</v>
      </c>
      <c r="K51" s="2">
        <v>2.0768232296524199E-2</v>
      </c>
      <c r="L51" s="2">
        <v>3.8572034097866498E-2</v>
      </c>
      <c r="M51" s="2">
        <v>5.5233085434427703E-2</v>
      </c>
      <c r="N51" s="2">
        <v>7.2582724538031801E-2</v>
      </c>
      <c r="O51" s="3">
        <v>0.199894235854045</v>
      </c>
      <c r="P51" s="3">
        <v>0.36164757228587002</v>
      </c>
    </row>
    <row r="52" spans="1:16" x14ac:dyDescent="0.3">
      <c r="A52" s="8" t="s">
        <v>201</v>
      </c>
      <c r="B52" s="8" t="s">
        <v>57</v>
      </c>
      <c r="C52" s="2">
        <v>1.36265097553422E-2</v>
      </c>
      <c r="D52" s="2">
        <v>2.3322130563193801E-2</v>
      </c>
      <c r="E52" s="2">
        <v>4.2894108280254799E-2</v>
      </c>
      <c r="F52" s="2">
        <v>6.9663135795400302E-2</v>
      </c>
      <c r="G52" s="2">
        <v>9.0463020786867701E-2</v>
      </c>
      <c r="H52" s="2">
        <v>5.4814693610406598E-2</v>
      </c>
      <c r="I52" s="2">
        <v>5.2353990537500998E-2</v>
      </c>
      <c r="J52" s="2">
        <v>2.76385613207547E-2</v>
      </c>
      <c r="K52" s="2">
        <v>7.8820913720146296E-2</v>
      </c>
      <c r="L52" s="2">
        <v>8.49621061029118E-2</v>
      </c>
      <c r="M52" s="2">
        <v>8.32107843137255E-2</v>
      </c>
      <c r="N52" s="2">
        <v>-7.0652788777011005E-2</v>
      </c>
      <c r="O52" s="3">
        <v>0.17829735351072201</v>
      </c>
      <c r="P52" s="3">
        <v>0.63505175159235705</v>
      </c>
    </row>
    <row r="53" spans="1:16" x14ac:dyDescent="0.3">
      <c r="A53" s="8" t="s">
        <v>201</v>
      </c>
      <c r="B53" s="8" t="s">
        <v>58</v>
      </c>
      <c r="C53" s="2">
        <v>-6.2321284551653403E-3</v>
      </c>
      <c r="D53" s="2">
        <v>9.2223697801386995E-3</v>
      </c>
      <c r="E53" s="2">
        <v>1.54982089334016E-2</v>
      </c>
      <c r="F53" s="2">
        <v>2.39003671441941E-2</v>
      </c>
      <c r="G53" s="2">
        <v>3.9513464107431603E-2</v>
      </c>
      <c r="H53" s="2">
        <v>3.0571525194453799E-2</v>
      </c>
      <c r="I53" s="2">
        <v>4.2987464724027001E-2</v>
      </c>
      <c r="J53" s="2">
        <v>4.6501384344324201E-2</v>
      </c>
      <c r="K53" s="2">
        <v>5.3755035776561801E-2</v>
      </c>
      <c r="L53" s="2">
        <v>4.9700427960057102E-2</v>
      </c>
      <c r="M53" s="2">
        <v>6.2731028484453097E-2</v>
      </c>
      <c r="N53" s="2">
        <v>-5.24296675191816E-2</v>
      </c>
      <c r="O53" s="3">
        <v>0.11388371114184399</v>
      </c>
      <c r="P53" s="3">
        <v>0.35426566269464099</v>
      </c>
    </row>
    <row r="54" spans="1:16" x14ac:dyDescent="0.3">
      <c r="A54" s="8" t="s">
        <v>202</v>
      </c>
      <c r="B54" s="8" t="s">
        <v>57</v>
      </c>
      <c r="C54" s="2">
        <v>2.5214081826831599E-2</v>
      </c>
      <c r="D54" s="2">
        <v>2.2660479505027101E-2</v>
      </c>
      <c r="E54" s="2">
        <v>1.05119866898586E-2</v>
      </c>
      <c r="F54" s="2">
        <v>2.6642718155964699E-2</v>
      </c>
      <c r="G54" s="2">
        <v>3.4334451086164203E-2</v>
      </c>
      <c r="H54" s="2">
        <v>2.4596518429769499E-2</v>
      </c>
      <c r="I54" s="2">
        <v>3.3223276929426303E-2</v>
      </c>
      <c r="J54" s="2">
        <v>7.9621862725517606E-2</v>
      </c>
      <c r="K54" s="2">
        <v>3.1818462107664799E-2</v>
      </c>
      <c r="L54" s="2">
        <v>4.2729934859260098E-2</v>
      </c>
      <c r="M54" s="2">
        <v>6.6024759284731796E-2</v>
      </c>
      <c r="N54" s="2">
        <v>6.8279569892473094E-2</v>
      </c>
      <c r="O54" s="3">
        <v>0.22525744589011501</v>
      </c>
      <c r="P54" s="3">
        <v>0.502684716025108</v>
      </c>
    </row>
    <row r="55" spans="1:16" x14ac:dyDescent="0.3">
      <c r="A55" s="8" t="s">
        <v>202</v>
      </c>
      <c r="B55" s="8" t="s">
        <v>58</v>
      </c>
      <c r="C55" s="2">
        <v>-5.1084721024348204E-3</v>
      </c>
      <c r="D55" s="2">
        <v>-1.14697252600694E-2</v>
      </c>
      <c r="E55" s="2">
        <v>-1.2884511602806299E-2</v>
      </c>
      <c r="F55" s="2">
        <v>9.77243217385362E-3</v>
      </c>
      <c r="G55" s="2">
        <v>1.07606930157011E-2</v>
      </c>
      <c r="H55" s="2">
        <v>2.0087043856712401E-2</v>
      </c>
      <c r="I55" s="2">
        <v>3.09156547423695E-2</v>
      </c>
      <c r="J55" s="2">
        <v>3.67375525276964E-2</v>
      </c>
      <c r="K55" s="2">
        <v>2.3889946570042401E-2</v>
      </c>
      <c r="L55" s="2">
        <v>3.0710172744721698E-2</v>
      </c>
      <c r="M55" s="2">
        <v>4.6263966480446901E-2</v>
      </c>
      <c r="N55" s="2">
        <v>3.6653873964069203E-2</v>
      </c>
      <c r="O55" s="3">
        <v>0.14462936805257001</v>
      </c>
      <c r="P55" s="3">
        <v>0.25728548300053999</v>
      </c>
    </row>
    <row r="56" spans="1:16" x14ac:dyDescent="0.3">
      <c r="A56" s="8" t="s">
        <v>203</v>
      </c>
      <c r="B56" s="8" t="s">
        <v>57</v>
      </c>
      <c r="C56" s="2">
        <v>3.00423834455248E-2</v>
      </c>
      <c r="D56" s="2">
        <v>2.4567348420670501E-2</v>
      </c>
      <c r="E56" s="2">
        <v>6.8627450980392204E-2</v>
      </c>
      <c r="F56" s="2">
        <v>2.5864927600309499E-2</v>
      </c>
      <c r="G56" s="2">
        <v>3.8034694537226597E-2</v>
      </c>
      <c r="H56" s="2">
        <v>3.5187876271538299E-2</v>
      </c>
      <c r="I56" s="2">
        <v>4.6425348440790097E-2</v>
      </c>
      <c r="J56" s="2">
        <v>2.0697585281717099E-2</v>
      </c>
      <c r="K56" s="2">
        <v>5.5858054825384897E-2</v>
      </c>
      <c r="L56" s="2">
        <v>4.7923890815328503E-2</v>
      </c>
      <c r="M56" s="2">
        <v>4.6835228236891201E-2</v>
      </c>
      <c r="N56" s="2">
        <v>5.3979575295833998E-2</v>
      </c>
      <c r="O56" s="3">
        <v>0.220803604956816</v>
      </c>
      <c r="P56" s="3">
        <v>0.53602645877628197</v>
      </c>
    </row>
    <row r="57" spans="1:16" x14ac:dyDescent="0.3">
      <c r="A57" s="8" t="s">
        <v>203</v>
      </c>
      <c r="B57" s="8" t="s">
        <v>58</v>
      </c>
      <c r="C57" s="2">
        <v>-1.2823252831801701E-2</v>
      </c>
      <c r="D57" s="2">
        <v>-3.5722017752760301E-3</v>
      </c>
      <c r="E57" s="2">
        <v>1.30363932645301E-2</v>
      </c>
      <c r="F57" s="2">
        <v>0</v>
      </c>
      <c r="G57" s="2">
        <v>2.38069705093834E-2</v>
      </c>
      <c r="H57" s="2">
        <v>1.8120875667749E-2</v>
      </c>
      <c r="I57" s="2">
        <v>3.2304526748971198E-2</v>
      </c>
      <c r="J57" s="2">
        <v>3.4781742076938398E-2</v>
      </c>
      <c r="K57" s="2">
        <v>3.1397476644515102E-2</v>
      </c>
      <c r="L57" s="2">
        <v>2.66131291437109E-2</v>
      </c>
      <c r="M57" s="2">
        <v>3.5019101327997099E-2</v>
      </c>
      <c r="N57" s="2">
        <v>3.2691800685473199E-2</v>
      </c>
      <c r="O57" s="3">
        <v>0.13175382837330299</v>
      </c>
      <c r="P57" s="3">
        <v>0.27658881042911498</v>
      </c>
    </row>
    <row r="58" spans="1:16" x14ac:dyDescent="0.3">
      <c r="A58" s="8" t="s">
        <v>204</v>
      </c>
      <c r="B58" s="8" t="s">
        <v>57</v>
      </c>
      <c r="C58" s="2">
        <v>4.8803662434136599E-2</v>
      </c>
      <c r="D58" s="2">
        <v>7.1652116619996698E-3</v>
      </c>
      <c r="E58" s="2">
        <v>3.02559489737509E-3</v>
      </c>
      <c r="F58" s="2">
        <v>2.0870699494537698E-2</v>
      </c>
      <c r="G58" s="2">
        <v>2.78709471330458E-2</v>
      </c>
      <c r="H58" s="2">
        <v>3.9080102556133901E-2</v>
      </c>
      <c r="I58" s="2">
        <v>4.8227904890085202E-2</v>
      </c>
      <c r="J58" s="2">
        <v>4.7863613667166002E-2</v>
      </c>
      <c r="K58" s="2">
        <v>6.4329475833900598E-2</v>
      </c>
      <c r="L58" s="2">
        <v>5.9098177166613398E-2</v>
      </c>
      <c r="M58" s="2">
        <v>6.4134307627272194E-2</v>
      </c>
      <c r="N58" s="2">
        <v>2.5707962090687202E-2</v>
      </c>
      <c r="O58" s="3">
        <v>0.230360789652825</v>
      </c>
      <c r="P58" s="3">
        <v>0.47796222095020002</v>
      </c>
    </row>
    <row r="59" spans="1:16" x14ac:dyDescent="0.3">
      <c r="A59" s="8" t="s">
        <v>204</v>
      </c>
      <c r="B59" s="8" t="s">
        <v>58</v>
      </c>
      <c r="C59" s="2">
        <v>1.0804553347482201E-2</v>
      </c>
      <c r="D59" s="2">
        <v>-1.5969968823566799E-2</v>
      </c>
      <c r="E59" s="2">
        <v>-1.86214923057028E-2</v>
      </c>
      <c r="F59" s="2">
        <v>6.4567136645144298E-3</v>
      </c>
      <c r="G59" s="2">
        <v>1.53836082744174E-2</v>
      </c>
      <c r="H59" s="2">
        <v>2.5401328089742801E-2</v>
      </c>
      <c r="I59" s="2">
        <v>3.0682175416535701E-2</v>
      </c>
      <c r="J59" s="2">
        <v>3.34289025803697E-2</v>
      </c>
      <c r="K59" s="2">
        <v>4.5333805560474602E-2</v>
      </c>
      <c r="L59" s="2">
        <v>4.1221977525551998E-2</v>
      </c>
      <c r="M59" s="2">
        <v>4.6314876077878403E-2</v>
      </c>
      <c r="N59" s="2">
        <v>9.8999637174104604E-3</v>
      </c>
      <c r="O59" s="3">
        <v>0.15010920252641499</v>
      </c>
      <c r="P59" s="3">
        <v>0.25979568084831201</v>
      </c>
    </row>
    <row r="60" spans="1:16" x14ac:dyDescent="0.3">
      <c r="A60" s="11" t="s">
        <v>18</v>
      </c>
      <c r="B60" s="11" t="s">
        <v>18</v>
      </c>
      <c r="C60" s="3">
        <v>1.8098197773113601E-2</v>
      </c>
      <c r="D60" s="3">
        <v>7.5165139569571696E-3</v>
      </c>
      <c r="E60" s="3">
        <v>1.1663873188425E-2</v>
      </c>
      <c r="F60" s="3">
        <v>1.8747027495988802E-2</v>
      </c>
      <c r="G60" s="3">
        <v>2.5604851121462699E-2</v>
      </c>
      <c r="H60" s="3">
        <v>3.2383763099317203E-2</v>
      </c>
      <c r="I60" s="3">
        <v>3.7027167145535902E-2</v>
      </c>
      <c r="J60" s="3">
        <v>4.2475155468133102E-2</v>
      </c>
      <c r="K60" s="3">
        <v>4.0090174881903202E-2</v>
      </c>
      <c r="L60" s="3">
        <v>4.5215390382949701E-2</v>
      </c>
      <c r="M60" s="3">
        <v>5.5565633245382599E-2</v>
      </c>
      <c r="N60" s="3">
        <v>3.0804021278091499E-2</v>
      </c>
      <c r="O60" s="3">
        <v>0.18287304703256499</v>
      </c>
      <c r="P60" s="3">
        <v>0.39546134689712398</v>
      </c>
    </row>
    <row r="61" spans="1:16" x14ac:dyDescent="0.3">
      <c r="A61" s="15"/>
      <c r="B61" s="15"/>
    </row>
    <row r="62" spans="1:16" x14ac:dyDescent="0.3">
      <c r="A62" s="13" t="s">
        <v>42</v>
      </c>
      <c r="B62" s="15"/>
    </row>
    <row r="63" spans="1:16" x14ac:dyDescent="0.3">
      <c r="A63" s="14" t="s">
        <v>43</v>
      </c>
      <c r="B63" s="15"/>
    </row>
    <row r="64" spans="1:16" x14ac:dyDescent="0.3">
      <c r="A64" s="14" t="s">
        <v>44</v>
      </c>
      <c r="B64" s="15"/>
    </row>
    <row r="65" spans="1:2" x14ac:dyDescent="0.3">
      <c r="A65" s="14" t="s">
        <v>47</v>
      </c>
      <c r="B65" s="15"/>
    </row>
    <row r="66" spans="1:2" x14ac:dyDescent="0.3">
      <c r="A66" s="14" t="s">
        <v>61</v>
      </c>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26:O26"/>
    <mergeCell ref="C44:N44"/>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219</v>
      </c>
      <c r="B1" s="15"/>
    </row>
    <row r="2" spans="1:15" ht="15.6" x14ac:dyDescent="0.3">
      <c r="A2" s="12" t="s">
        <v>142</v>
      </c>
      <c r="B2" s="15"/>
    </row>
    <row r="3" spans="1:15" ht="15.6" x14ac:dyDescent="0.3">
      <c r="A3" s="12" t="s">
        <v>206</v>
      </c>
      <c r="B3" s="15"/>
    </row>
    <row r="4" spans="1:15" ht="15.6" x14ac:dyDescent="0.3">
      <c r="A4" s="12" t="s">
        <v>60</v>
      </c>
      <c r="B4" s="15"/>
    </row>
    <row r="5" spans="1:15" ht="15.6" x14ac:dyDescent="0.3">
      <c r="A5" s="12" t="s">
        <v>55</v>
      </c>
      <c r="B5" s="15"/>
    </row>
    <row r="6" spans="1:15" x14ac:dyDescent="0.3">
      <c r="A6" s="16" t="str">
        <f>HYPERLINK("#'Table of contents'!A78",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62</v>
      </c>
      <c r="C9" s="1">
        <v>1475</v>
      </c>
      <c r="D9" s="1">
        <v>1518</v>
      </c>
      <c r="E9" s="1">
        <v>1535</v>
      </c>
      <c r="F9" s="1">
        <v>1577</v>
      </c>
      <c r="G9" s="1">
        <v>1524</v>
      </c>
      <c r="H9" s="1">
        <v>1402</v>
      </c>
      <c r="I9" s="1">
        <v>1459</v>
      </c>
      <c r="J9" s="1">
        <v>1525</v>
      </c>
      <c r="K9" s="1">
        <v>1567</v>
      </c>
      <c r="L9" s="1">
        <v>1649</v>
      </c>
      <c r="M9" s="1">
        <v>1774</v>
      </c>
      <c r="N9" s="1">
        <v>2013</v>
      </c>
      <c r="O9" s="1">
        <v>2208</v>
      </c>
    </row>
    <row r="10" spans="1:15" x14ac:dyDescent="0.3">
      <c r="A10" s="7" t="s">
        <v>198</v>
      </c>
      <c r="B10" s="7" t="s">
        <v>63</v>
      </c>
      <c r="C10" s="1">
        <v>2732</v>
      </c>
      <c r="D10" s="1">
        <v>2823</v>
      </c>
      <c r="E10" s="1">
        <v>2905</v>
      </c>
      <c r="F10" s="1">
        <v>2866</v>
      </c>
      <c r="G10" s="1">
        <v>3014</v>
      </c>
      <c r="H10" s="1">
        <v>2986</v>
      </c>
      <c r="I10" s="1">
        <v>3035</v>
      </c>
      <c r="J10" s="1">
        <v>3044</v>
      </c>
      <c r="K10" s="1">
        <v>3355</v>
      </c>
      <c r="L10" s="1">
        <v>3587</v>
      </c>
      <c r="M10" s="1">
        <v>3786</v>
      </c>
      <c r="N10" s="1">
        <v>3978</v>
      </c>
      <c r="O10" s="1">
        <v>4548</v>
      </c>
    </row>
    <row r="11" spans="1:15" x14ac:dyDescent="0.3">
      <c r="A11" s="7" t="s">
        <v>198</v>
      </c>
      <c r="B11" s="7" t="s">
        <v>64</v>
      </c>
      <c r="C11" s="1">
        <v>2018</v>
      </c>
      <c r="D11" s="1">
        <v>2121</v>
      </c>
      <c r="E11" s="1">
        <v>2202</v>
      </c>
      <c r="F11" s="1">
        <v>2244</v>
      </c>
      <c r="G11" s="1">
        <v>2306</v>
      </c>
      <c r="H11" s="1">
        <v>2340</v>
      </c>
      <c r="I11" s="1">
        <v>2486</v>
      </c>
      <c r="J11" s="1">
        <v>2529</v>
      </c>
      <c r="K11" s="1">
        <v>2720</v>
      </c>
      <c r="L11" s="1">
        <v>2886</v>
      </c>
      <c r="M11" s="1">
        <v>3096</v>
      </c>
      <c r="N11" s="1">
        <v>3252</v>
      </c>
      <c r="O11" s="1">
        <v>3494</v>
      </c>
    </row>
    <row r="12" spans="1:15" x14ac:dyDescent="0.3">
      <c r="A12" s="7" t="s">
        <v>198</v>
      </c>
      <c r="B12" s="7" t="s">
        <v>65</v>
      </c>
      <c r="C12" s="1">
        <v>1157</v>
      </c>
      <c r="D12" s="1">
        <v>1213</v>
      </c>
      <c r="E12" s="1">
        <v>1261</v>
      </c>
      <c r="F12" s="1">
        <v>1279</v>
      </c>
      <c r="G12" s="1">
        <v>1335</v>
      </c>
      <c r="H12" s="1">
        <v>1433</v>
      </c>
      <c r="I12" s="1">
        <v>1459</v>
      </c>
      <c r="J12" s="1">
        <v>1486</v>
      </c>
      <c r="K12" s="1">
        <v>1638</v>
      </c>
      <c r="L12" s="1">
        <v>1736</v>
      </c>
      <c r="M12" s="1">
        <v>1878</v>
      </c>
      <c r="N12" s="1">
        <v>1954</v>
      </c>
      <c r="O12" s="1">
        <v>2099</v>
      </c>
    </row>
    <row r="13" spans="1:15" x14ac:dyDescent="0.3">
      <c r="A13" s="7" t="s">
        <v>198</v>
      </c>
      <c r="B13" s="7" t="s">
        <v>66</v>
      </c>
      <c r="C13" s="1">
        <v>314</v>
      </c>
      <c r="D13" s="1">
        <v>323</v>
      </c>
      <c r="E13" s="1">
        <v>305</v>
      </c>
      <c r="F13" s="1">
        <v>276</v>
      </c>
      <c r="G13" s="1">
        <v>303</v>
      </c>
      <c r="H13" s="1">
        <v>299</v>
      </c>
      <c r="I13" s="1">
        <v>332</v>
      </c>
      <c r="J13" s="1">
        <v>363</v>
      </c>
      <c r="K13" s="1">
        <v>425</v>
      </c>
      <c r="L13" s="1">
        <v>470</v>
      </c>
      <c r="M13" s="1">
        <v>508</v>
      </c>
      <c r="N13" s="1">
        <v>560</v>
      </c>
      <c r="O13" s="1">
        <v>616</v>
      </c>
    </row>
    <row r="14" spans="1:15" x14ac:dyDescent="0.3">
      <c r="A14" s="7" t="s">
        <v>198</v>
      </c>
      <c r="B14" s="7" t="s">
        <v>67</v>
      </c>
      <c r="C14" s="1">
        <v>51</v>
      </c>
      <c r="D14" s="1">
        <v>58</v>
      </c>
      <c r="E14" s="1">
        <v>49</v>
      </c>
      <c r="F14" s="1">
        <v>47</v>
      </c>
      <c r="G14" s="1">
        <v>36</v>
      </c>
      <c r="H14" s="1">
        <v>45</v>
      </c>
      <c r="I14" s="1">
        <v>46</v>
      </c>
      <c r="J14" s="1">
        <v>44</v>
      </c>
      <c r="K14" s="1">
        <v>56</v>
      </c>
      <c r="L14" s="1">
        <v>51</v>
      </c>
      <c r="M14" s="1">
        <v>59</v>
      </c>
      <c r="N14" s="1">
        <v>67</v>
      </c>
      <c r="O14" s="1">
        <v>73</v>
      </c>
    </row>
    <row r="15" spans="1:15" x14ac:dyDescent="0.3">
      <c r="A15" s="7" t="s">
        <v>198</v>
      </c>
      <c r="B15" s="7" t="s">
        <v>68</v>
      </c>
      <c r="C15" s="1">
        <v>1047</v>
      </c>
      <c r="D15" s="1">
        <v>1112</v>
      </c>
      <c r="E15" s="1">
        <v>1138</v>
      </c>
      <c r="F15" s="1">
        <v>1169</v>
      </c>
      <c r="G15" s="1">
        <v>1203</v>
      </c>
      <c r="H15" s="1">
        <v>1166</v>
      </c>
      <c r="I15" s="1">
        <v>1312</v>
      </c>
      <c r="J15" s="1">
        <v>1386</v>
      </c>
      <c r="K15" s="1">
        <v>1411</v>
      </c>
      <c r="L15" s="1">
        <v>1462</v>
      </c>
      <c r="M15" s="1">
        <v>1511</v>
      </c>
      <c r="N15" s="1">
        <v>1634</v>
      </c>
      <c r="O15" s="1">
        <v>1673</v>
      </c>
    </row>
    <row r="16" spans="1:15" x14ac:dyDescent="0.3">
      <c r="A16" s="7" t="s">
        <v>198</v>
      </c>
      <c r="B16" s="7" t="s">
        <v>69</v>
      </c>
      <c r="C16" s="1">
        <v>2762</v>
      </c>
      <c r="D16" s="1">
        <v>2754</v>
      </c>
      <c r="E16" s="1">
        <v>2692</v>
      </c>
      <c r="F16" s="1">
        <v>2594</v>
      </c>
      <c r="G16" s="1">
        <v>2573</v>
      </c>
      <c r="H16" s="1">
        <v>2570</v>
      </c>
      <c r="I16" s="1">
        <v>2657</v>
      </c>
      <c r="J16" s="1">
        <v>2761</v>
      </c>
      <c r="K16" s="1">
        <v>2998</v>
      </c>
      <c r="L16" s="1">
        <v>3189</v>
      </c>
      <c r="M16" s="1">
        <v>3455</v>
      </c>
      <c r="N16" s="1">
        <v>3725</v>
      </c>
      <c r="O16" s="1">
        <v>4105</v>
      </c>
    </row>
    <row r="17" spans="1:15" x14ac:dyDescent="0.3">
      <c r="A17" s="7" t="s">
        <v>198</v>
      </c>
      <c r="B17" s="7" t="s">
        <v>70</v>
      </c>
      <c r="C17" s="1">
        <v>2802</v>
      </c>
      <c r="D17" s="1">
        <v>2880</v>
      </c>
      <c r="E17" s="1">
        <v>2906</v>
      </c>
      <c r="F17" s="1">
        <v>2863</v>
      </c>
      <c r="G17" s="1">
        <v>2971</v>
      </c>
      <c r="H17" s="1">
        <v>3030</v>
      </c>
      <c r="I17" s="1">
        <v>3092</v>
      </c>
      <c r="J17" s="1">
        <v>3082</v>
      </c>
      <c r="K17" s="1">
        <v>3084</v>
      </c>
      <c r="L17" s="1">
        <v>3125</v>
      </c>
      <c r="M17" s="1">
        <v>3219</v>
      </c>
      <c r="N17" s="1">
        <v>3181</v>
      </c>
      <c r="O17" s="1">
        <v>3246</v>
      </c>
    </row>
    <row r="18" spans="1:15" x14ac:dyDescent="0.3">
      <c r="A18" s="7" t="s">
        <v>198</v>
      </c>
      <c r="B18" s="7" t="s">
        <v>71</v>
      </c>
      <c r="C18" s="1">
        <v>2421</v>
      </c>
      <c r="D18" s="1">
        <v>2411</v>
      </c>
      <c r="E18" s="1">
        <v>2426</v>
      </c>
      <c r="F18" s="1">
        <v>2401</v>
      </c>
      <c r="G18" s="1">
        <v>2380</v>
      </c>
      <c r="H18" s="1">
        <v>2447</v>
      </c>
      <c r="I18" s="1">
        <v>2431</v>
      </c>
      <c r="J18" s="1">
        <v>2434</v>
      </c>
      <c r="K18" s="1">
        <v>2510</v>
      </c>
      <c r="L18" s="1">
        <v>2543</v>
      </c>
      <c r="M18" s="1">
        <v>2619</v>
      </c>
      <c r="N18" s="1">
        <v>2708</v>
      </c>
      <c r="O18" s="1">
        <v>2829</v>
      </c>
    </row>
    <row r="19" spans="1:15" x14ac:dyDescent="0.3">
      <c r="A19" s="7" t="s">
        <v>198</v>
      </c>
      <c r="B19" s="7" t="s">
        <v>72</v>
      </c>
      <c r="C19" s="1">
        <v>1221</v>
      </c>
      <c r="D19" s="1">
        <v>1213</v>
      </c>
      <c r="E19" s="1">
        <v>1136</v>
      </c>
      <c r="F19" s="1">
        <v>1063</v>
      </c>
      <c r="G19" s="1">
        <v>1109</v>
      </c>
      <c r="H19" s="1">
        <v>1146</v>
      </c>
      <c r="I19" s="1">
        <v>1143</v>
      </c>
      <c r="J19" s="1">
        <v>1209</v>
      </c>
      <c r="K19" s="1">
        <v>1312</v>
      </c>
      <c r="L19" s="1">
        <v>1373</v>
      </c>
      <c r="M19" s="1">
        <v>1458</v>
      </c>
      <c r="N19" s="1">
        <v>1523</v>
      </c>
      <c r="O19" s="1">
        <v>1595</v>
      </c>
    </row>
    <row r="20" spans="1:15" x14ac:dyDescent="0.3">
      <c r="A20" s="7" t="s">
        <v>198</v>
      </c>
      <c r="B20" s="7" t="s">
        <v>73</v>
      </c>
      <c r="C20" s="1">
        <v>289</v>
      </c>
      <c r="D20" s="1">
        <v>290</v>
      </c>
      <c r="E20" s="1">
        <v>252</v>
      </c>
      <c r="F20" s="1">
        <v>188</v>
      </c>
      <c r="G20" s="1">
        <v>172</v>
      </c>
      <c r="H20" s="1">
        <v>202</v>
      </c>
      <c r="I20" s="1">
        <v>225</v>
      </c>
      <c r="J20" s="1">
        <v>262</v>
      </c>
      <c r="K20" s="1">
        <v>283</v>
      </c>
      <c r="L20" s="1">
        <v>310</v>
      </c>
      <c r="M20" s="1">
        <v>339</v>
      </c>
      <c r="N20" s="1">
        <v>351</v>
      </c>
      <c r="O20" s="1">
        <v>388</v>
      </c>
    </row>
    <row r="21" spans="1:15" x14ac:dyDescent="0.3">
      <c r="A21" s="7" t="s">
        <v>199</v>
      </c>
      <c r="B21" s="7" t="s">
        <v>62</v>
      </c>
      <c r="C21" s="1">
        <v>3659</v>
      </c>
      <c r="D21" s="1">
        <v>3771</v>
      </c>
      <c r="E21" s="1">
        <v>3878</v>
      </c>
      <c r="F21" s="1">
        <v>3833</v>
      </c>
      <c r="G21" s="1">
        <v>3836</v>
      </c>
      <c r="H21" s="1">
        <v>3858</v>
      </c>
      <c r="I21" s="1">
        <v>3808</v>
      </c>
      <c r="J21" s="1">
        <v>3840</v>
      </c>
      <c r="K21" s="1">
        <v>3962</v>
      </c>
      <c r="L21" s="1">
        <v>4111</v>
      </c>
      <c r="M21" s="1">
        <v>4409</v>
      </c>
      <c r="N21" s="1">
        <v>4623</v>
      </c>
      <c r="O21" s="1">
        <v>4719</v>
      </c>
    </row>
    <row r="22" spans="1:15" x14ac:dyDescent="0.3">
      <c r="A22" s="7" t="s">
        <v>199</v>
      </c>
      <c r="B22" s="7" t="s">
        <v>63</v>
      </c>
      <c r="C22" s="1">
        <v>7691</v>
      </c>
      <c r="D22" s="1">
        <v>8135</v>
      </c>
      <c r="E22" s="1">
        <v>8464</v>
      </c>
      <c r="F22" s="1">
        <v>8831</v>
      </c>
      <c r="G22" s="1">
        <v>9148</v>
      </c>
      <c r="H22" s="1">
        <v>9442</v>
      </c>
      <c r="I22" s="1">
        <v>9852</v>
      </c>
      <c r="J22" s="1">
        <v>10128</v>
      </c>
      <c r="K22" s="1">
        <v>10501</v>
      </c>
      <c r="L22" s="1">
        <v>10649</v>
      </c>
      <c r="M22" s="1">
        <v>10891</v>
      </c>
      <c r="N22" s="1">
        <v>11342</v>
      </c>
      <c r="O22" s="1">
        <v>11303</v>
      </c>
    </row>
    <row r="23" spans="1:15" x14ac:dyDescent="0.3">
      <c r="A23" s="7" t="s">
        <v>199</v>
      </c>
      <c r="B23" s="7" t="s">
        <v>64</v>
      </c>
      <c r="C23" s="1">
        <v>4310</v>
      </c>
      <c r="D23" s="1">
        <v>4483</v>
      </c>
      <c r="E23" s="1">
        <v>4618</v>
      </c>
      <c r="F23" s="1">
        <v>4747</v>
      </c>
      <c r="G23" s="1">
        <v>5007</v>
      </c>
      <c r="H23" s="1">
        <v>5283</v>
      </c>
      <c r="I23" s="1">
        <v>5540</v>
      </c>
      <c r="J23" s="1">
        <v>5822</v>
      </c>
      <c r="K23" s="1">
        <v>6162</v>
      </c>
      <c r="L23" s="1">
        <v>6446</v>
      </c>
      <c r="M23" s="1">
        <v>6734</v>
      </c>
      <c r="N23" s="1">
        <v>7189</v>
      </c>
      <c r="O23" s="1">
        <v>7426</v>
      </c>
    </row>
    <row r="24" spans="1:15" x14ac:dyDescent="0.3">
      <c r="A24" s="7" t="s">
        <v>199</v>
      </c>
      <c r="B24" s="7" t="s">
        <v>65</v>
      </c>
      <c r="C24" s="1">
        <v>2222</v>
      </c>
      <c r="D24" s="1">
        <v>2405</v>
      </c>
      <c r="E24" s="1">
        <v>2499</v>
      </c>
      <c r="F24" s="1">
        <v>2596</v>
      </c>
      <c r="G24" s="1">
        <v>2755</v>
      </c>
      <c r="H24" s="1">
        <v>2884</v>
      </c>
      <c r="I24" s="1">
        <v>3064</v>
      </c>
      <c r="J24" s="1">
        <v>3223</v>
      </c>
      <c r="K24" s="1">
        <v>3443</v>
      </c>
      <c r="L24" s="1">
        <v>3583</v>
      </c>
      <c r="M24" s="1">
        <v>3777</v>
      </c>
      <c r="N24" s="1">
        <v>3977</v>
      </c>
      <c r="O24" s="1">
        <v>4080</v>
      </c>
    </row>
    <row r="25" spans="1:15" x14ac:dyDescent="0.3">
      <c r="A25" s="7" t="s">
        <v>199</v>
      </c>
      <c r="B25" s="7" t="s">
        <v>66</v>
      </c>
      <c r="C25" s="1">
        <v>1002</v>
      </c>
      <c r="D25" s="1">
        <v>1002</v>
      </c>
      <c r="E25" s="1">
        <v>952</v>
      </c>
      <c r="F25" s="1">
        <v>963</v>
      </c>
      <c r="G25" s="1">
        <v>949</v>
      </c>
      <c r="H25" s="1">
        <v>999</v>
      </c>
      <c r="I25" s="1">
        <v>1047</v>
      </c>
      <c r="J25" s="1">
        <v>1125</v>
      </c>
      <c r="K25" s="1">
        <v>1232</v>
      </c>
      <c r="L25" s="1">
        <v>1277</v>
      </c>
      <c r="M25" s="1">
        <v>1362</v>
      </c>
      <c r="N25" s="1">
        <v>1474</v>
      </c>
      <c r="O25" s="1">
        <v>1551</v>
      </c>
    </row>
    <row r="26" spans="1:15" x14ac:dyDescent="0.3">
      <c r="A26" s="7" t="s">
        <v>199</v>
      </c>
      <c r="B26" s="7" t="s">
        <v>67</v>
      </c>
      <c r="C26" s="1">
        <v>241</v>
      </c>
      <c r="D26" s="1">
        <v>222</v>
      </c>
      <c r="E26" s="1">
        <v>196</v>
      </c>
      <c r="F26" s="1">
        <v>155</v>
      </c>
      <c r="G26" s="1">
        <v>168</v>
      </c>
      <c r="H26" s="1">
        <v>177</v>
      </c>
      <c r="I26" s="1">
        <v>207</v>
      </c>
      <c r="J26" s="1">
        <v>218</v>
      </c>
      <c r="K26" s="1">
        <v>241</v>
      </c>
      <c r="L26" s="1">
        <v>253</v>
      </c>
      <c r="M26" s="1">
        <v>262</v>
      </c>
      <c r="N26" s="1">
        <v>280</v>
      </c>
      <c r="O26" s="1">
        <v>301</v>
      </c>
    </row>
    <row r="27" spans="1:15" x14ac:dyDescent="0.3">
      <c r="A27" s="7" t="s">
        <v>199</v>
      </c>
      <c r="B27" s="7" t="s">
        <v>68</v>
      </c>
      <c r="C27" s="1">
        <v>2036</v>
      </c>
      <c r="D27" s="1">
        <v>2248</v>
      </c>
      <c r="E27" s="1">
        <v>2337</v>
      </c>
      <c r="F27" s="1">
        <v>2525</v>
      </c>
      <c r="G27" s="1">
        <v>2454</v>
      </c>
      <c r="H27" s="1">
        <v>2558</v>
      </c>
      <c r="I27" s="1">
        <v>2604</v>
      </c>
      <c r="J27" s="1">
        <v>2724</v>
      </c>
      <c r="K27" s="1">
        <v>2873</v>
      </c>
      <c r="L27" s="1">
        <v>3025</v>
      </c>
      <c r="M27" s="1">
        <v>3088</v>
      </c>
      <c r="N27" s="1">
        <v>3077</v>
      </c>
      <c r="O27" s="1">
        <v>2917</v>
      </c>
    </row>
    <row r="28" spans="1:15" x14ac:dyDescent="0.3">
      <c r="A28" s="7" t="s">
        <v>199</v>
      </c>
      <c r="B28" s="7" t="s">
        <v>69</v>
      </c>
      <c r="C28" s="1">
        <v>6584</v>
      </c>
      <c r="D28" s="1">
        <v>6555</v>
      </c>
      <c r="E28" s="1">
        <v>6463</v>
      </c>
      <c r="F28" s="1">
        <v>6340</v>
      </c>
      <c r="G28" s="1">
        <v>6404</v>
      </c>
      <c r="H28" s="1">
        <v>6459</v>
      </c>
      <c r="I28" s="1">
        <v>6729</v>
      </c>
      <c r="J28" s="1">
        <v>6851</v>
      </c>
      <c r="K28" s="1">
        <v>7079</v>
      </c>
      <c r="L28" s="1">
        <v>7360</v>
      </c>
      <c r="M28" s="1">
        <v>7819</v>
      </c>
      <c r="N28" s="1">
        <v>8388</v>
      </c>
      <c r="O28" s="1">
        <v>8491</v>
      </c>
    </row>
    <row r="29" spans="1:15" x14ac:dyDescent="0.3">
      <c r="A29" s="7" t="s">
        <v>199</v>
      </c>
      <c r="B29" s="7" t="s">
        <v>70</v>
      </c>
      <c r="C29" s="1">
        <v>5135</v>
      </c>
      <c r="D29" s="1">
        <v>5266</v>
      </c>
      <c r="E29" s="1">
        <v>5322</v>
      </c>
      <c r="F29" s="1">
        <v>5391</v>
      </c>
      <c r="G29" s="1">
        <v>5451</v>
      </c>
      <c r="H29" s="1">
        <v>5502</v>
      </c>
      <c r="I29" s="1">
        <v>5648</v>
      </c>
      <c r="J29" s="1">
        <v>5759</v>
      </c>
      <c r="K29" s="1">
        <v>5825</v>
      </c>
      <c r="L29" s="1">
        <v>5852</v>
      </c>
      <c r="M29" s="1">
        <v>5883</v>
      </c>
      <c r="N29" s="1">
        <v>5924</v>
      </c>
      <c r="O29" s="1">
        <v>5851</v>
      </c>
    </row>
    <row r="30" spans="1:15" x14ac:dyDescent="0.3">
      <c r="A30" s="7" t="s">
        <v>199</v>
      </c>
      <c r="B30" s="7" t="s">
        <v>71</v>
      </c>
      <c r="C30" s="1">
        <v>3649</v>
      </c>
      <c r="D30" s="1">
        <v>3764</v>
      </c>
      <c r="E30" s="1">
        <v>3829</v>
      </c>
      <c r="F30" s="1">
        <v>3888</v>
      </c>
      <c r="G30" s="1">
        <v>3972</v>
      </c>
      <c r="H30" s="1">
        <v>4091</v>
      </c>
      <c r="I30" s="1">
        <v>4107</v>
      </c>
      <c r="J30" s="1">
        <v>4147</v>
      </c>
      <c r="K30" s="1">
        <v>4259</v>
      </c>
      <c r="L30" s="1">
        <v>4278</v>
      </c>
      <c r="M30" s="1">
        <v>4386</v>
      </c>
      <c r="N30" s="1">
        <v>4505</v>
      </c>
      <c r="O30" s="1">
        <v>4522</v>
      </c>
    </row>
    <row r="31" spans="1:15" x14ac:dyDescent="0.3">
      <c r="A31" s="7" t="s">
        <v>199</v>
      </c>
      <c r="B31" s="7" t="s">
        <v>72</v>
      </c>
      <c r="C31" s="1">
        <v>2455</v>
      </c>
      <c r="D31" s="1">
        <v>2448</v>
      </c>
      <c r="E31" s="1">
        <v>2293</v>
      </c>
      <c r="F31" s="1">
        <v>2217</v>
      </c>
      <c r="G31" s="1">
        <v>2241</v>
      </c>
      <c r="H31" s="1">
        <v>2211</v>
      </c>
      <c r="I31" s="1">
        <v>2263</v>
      </c>
      <c r="J31" s="1">
        <v>2302</v>
      </c>
      <c r="K31" s="1">
        <v>2380</v>
      </c>
      <c r="L31" s="1">
        <v>2409</v>
      </c>
      <c r="M31" s="1">
        <v>2531</v>
      </c>
      <c r="N31" s="1">
        <v>2643</v>
      </c>
      <c r="O31" s="1">
        <v>2707</v>
      </c>
    </row>
    <row r="32" spans="1:15" x14ac:dyDescent="0.3">
      <c r="A32" s="7" t="s">
        <v>199</v>
      </c>
      <c r="B32" s="7" t="s">
        <v>73</v>
      </c>
      <c r="C32" s="1">
        <v>939</v>
      </c>
      <c r="D32" s="1">
        <v>914</v>
      </c>
      <c r="E32" s="1">
        <v>818</v>
      </c>
      <c r="F32" s="1">
        <v>697</v>
      </c>
      <c r="G32" s="1">
        <v>705</v>
      </c>
      <c r="H32" s="1">
        <v>763</v>
      </c>
      <c r="I32" s="1">
        <v>868</v>
      </c>
      <c r="J32" s="1">
        <v>881</v>
      </c>
      <c r="K32" s="1">
        <v>979</v>
      </c>
      <c r="L32" s="1">
        <v>987</v>
      </c>
      <c r="M32" s="1">
        <v>978</v>
      </c>
      <c r="N32" s="1">
        <v>1035</v>
      </c>
      <c r="O32" s="1">
        <v>975</v>
      </c>
    </row>
    <row r="33" spans="1:15" x14ac:dyDescent="0.3">
      <c r="A33" s="7" t="s">
        <v>200</v>
      </c>
      <c r="B33" s="7" t="s">
        <v>62</v>
      </c>
      <c r="C33" s="1">
        <v>2819</v>
      </c>
      <c r="D33" s="1">
        <v>2880</v>
      </c>
      <c r="E33" s="1">
        <v>2900</v>
      </c>
      <c r="F33" s="1">
        <v>2851</v>
      </c>
      <c r="G33" s="1">
        <v>2678</v>
      </c>
      <c r="H33" s="1">
        <v>2575</v>
      </c>
      <c r="I33" s="1">
        <v>2630</v>
      </c>
      <c r="J33" s="1">
        <v>2724</v>
      </c>
      <c r="K33" s="1">
        <v>2781</v>
      </c>
      <c r="L33" s="1">
        <v>2822</v>
      </c>
      <c r="M33" s="1">
        <v>3119</v>
      </c>
      <c r="N33" s="1">
        <v>3510</v>
      </c>
      <c r="O33" s="1">
        <v>4158</v>
      </c>
    </row>
    <row r="34" spans="1:15" x14ac:dyDescent="0.3">
      <c r="A34" s="7" t="s">
        <v>200</v>
      </c>
      <c r="B34" s="7" t="s">
        <v>63</v>
      </c>
      <c r="C34" s="1">
        <v>4531</v>
      </c>
      <c r="D34" s="1">
        <v>4647</v>
      </c>
      <c r="E34" s="1">
        <v>4776</v>
      </c>
      <c r="F34" s="1">
        <v>5104</v>
      </c>
      <c r="G34" s="1">
        <v>5069</v>
      </c>
      <c r="H34" s="1">
        <v>5076</v>
      </c>
      <c r="I34" s="1">
        <v>5287</v>
      </c>
      <c r="J34" s="1">
        <v>5661</v>
      </c>
      <c r="K34" s="1">
        <v>5932</v>
      </c>
      <c r="L34" s="1">
        <v>6142</v>
      </c>
      <c r="M34" s="1">
        <v>6284</v>
      </c>
      <c r="N34" s="1">
        <v>6802</v>
      </c>
      <c r="O34" s="1">
        <v>7944</v>
      </c>
    </row>
    <row r="35" spans="1:15" x14ac:dyDescent="0.3">
      <c r="A35" s="7" t="s">
        <v>200</v>
      </c>
      <c r="B35" s="7" t="s">
        <v>64</v>
      </c>
      <c r="C35" s="1">
        <v>3076</v>
      </c>
      <c r="D35" s="1">
        <v>3158</v>
      </c>
      <c r="E35" s="1">
        <v>3256</v>
      </c>
      <c r="F35" s="1">
        <v>3410</v>
      </c>
      <c r="G35" s="1">
        <v>3541</v>
      </c>
      <c r="H35" s="1">
        <v>3705</v>
      </c>
      <c r="I35" s="1">
        <v>3953</v>
      </c>
      <c r="J35" s="1">
        <v>4300</v>
      </c>
      <c r="K35" s="1">
        <v>4431</v>
      </c>
      <c r="L35" s="1">
        <v>4664</v>
      </c>
      <c r="M35" s="1">
        <v>4742</v>
      </c>
      <c r="N35" s="1">
        <v>5011</v>
      </c>
      <c r="O35" s="1">
        <v>5487</v>
      </c>
    </row>
    <row r="36" spans="1:15" x14ac:dyDescent="0.3">
      <c r="A36" s="7" t="s">
        <v>200</v>
      </c>
      <c r="B36" s="7" t="s">
        <v>65</v>
      </c>
      <c r="C36" s="1">
        <v>1628</v>
      </c>
      <c r="D36" s="1">
        <v>1700</v>
      </c>
      <c r="E36" s="1">
        <v>1820</v>
      </c>
      <c r="F36" s="1">
        <v>1923</v>
      </c>
      <c r="G36" s="1">
        <v>2068</v>
      </c>
      <c r="H36" s="1">
        <v>2211</v>
      </c>
      <c r="I36" s="1">
        <v>2308</v>
      </c>
      <c r="J36" s="1">
        <v>2440</v>
      </c>
      <c r="K36" s="1">
        <v>2492</v>
      </c>
      <c r="L36" s="1">
        <v>2596</v>
      </c>
      <c r="M36" s="1">
        <v>2681</v>
      </c>
      <c r="N36" s="1">
        <v>2823</v>
      </c>
      <c r="O36" s="1">
        <v>3011</v>
      </c>
    </row>
    <row r="37" spans="1:15" x14ac:dyDescent="0.3">
      <c r="A37" s="7" t="s">
        <v>200</v>
      </c>
      <c r="B37" s="7" t="s">
        <v>66</v>
      </c>
      <c r="C37" s="1">
        <v>407</v>
      </c>
      <c r="D37" s="1">
        <v>415</v>
      </c>
      <c r="E37" s="1">
        <v>377</v>
      </c>
      <c r="F37" s="1">
        <v>417</v>
      </c>
      <c r="G37" s="1">
        <v>431</v>
      </c>
      <c r="H37" s="1">
        <v>443</v>
      </c>
      <c r="I37" s="1">
        <v>475</v>
      </c>
      <c r="J37" s="1">
        <v>512</v>
      </c>
      <c r="K37" s="1">
        <v>574</v>
      </c>
      <c r="L37" s="1">
        <v>647</v>
      </c>
      <c r="M37" s="1">
        <v>658</v>
      </c>
      <c r="N37" s="1">
        <v>703</v>
      </c>
      <c r="O37" s="1">
        <v>784</v>
      </c>
    </row>
    <row r="38" spans="1:15" x14ac:dyDescent="0.3">
      <c r="A38" s="7" t="s">
        <v>200</v>
      </c>
      <c r="B38" s="7" t="s">
        <v>67</v>
      </c>
      <c r="C38" s="1">
        <v>75</v>
      </c>
      <c r="D38" s="1">
        <v>68</v>
      </c>
      <c r="E38" s="1">
        <v>56</v>
      </c>
      <c r="F38" s="1">
        <v>56</v>
      </c>
      <c r="G38" s="1">
        <v>65</v>
      </c>
      <c r="H38" s="1">
        <v>66</v>
      </c>
      <c r="I38" s="1">
        <v>63</v>
      </c>
      <c r="J38" s="1">
        <v>75</v>
      </c>
      <c r="K38" s="1">
        <v>76</v>
      </c>
      <c r="L38" s="1">
        <v>80</v>
      </c>
      <c r="M38" s="1">
        <v>76</v>
      </c>
      <c r="N38" s="1">
        <v>78</v>
      </c>
      <c r="O38" s="1">
        <v>90</v>
      </c>
    </row>
    <row r="39" spans="1:15" x14ac:dyDescent="0.3">
      <c r="A39" s="7" t="s">
        <v>200</v>
      </c>
      <c r="B39" s="7" t="s">
        <v>68</v>
      </c>
      <c r="C39" s="1">
        <v>1964</v>
      </c>
      <c r="D39" s="1">
        <v>2069</v>
      </c>
      <c r="E39" s="1">
        <v>2185</v>
      </c>
      <c r="F39" s="1">
        <v>2260</v>
      </c>
      <c r="G39" s="1">
        <v>2212</v>
      </c>
      <c r="H39" s="1">
        <v>2200</v>
      </c>
      <c r="I39" s="1">
        <v>2306</v>
      </c>
      <c r="J39" s="1">
        <v>2361</v>
      </c>
      <c r="K39" s="1">
        <v>2502</v>
      </c>
      <c r="L39" s="1">
        <v>2457</v>
      </c>
      <c r="M39" s="1">
        <v>2680</v>
      </c>
      <c r="N39" s="1">
        <v>3017</v>
      </c>
      <c r="O39" s="1">
        <v>3184</v>
      </c>
    </row>
    <row r="40" spans="1:15" x14ac:dyDescent="0.3">
      <c r="A40" s="7" t="s">
        <v>200</v>
      </c>
      <c r="B40" s="7" t="s">
        <v>69</v>
      </c>
      <c r="C40" s="1">
        <v>5195</v>
      </c>
      <c r="D40" s="1">
        <v>5104</v>
      </c>
      <c r="E40" s="1">
        <v>5002</v>
      </c>
      <c r="F40" s="1">
        <v>4970</v>
      </c>
      <c r="G40" s="1">
        <v>4849</v>
      </c>
      <c r="H40" s="1">
        <v>4797</v>
      </c>
      <c r="I40" s="1">
        <v>4861</v>
      </c>
      <c r="J40" s="1">
        <v>5228</v>
      </c>
      <c r="K40" s="1">
        <v>5577</v>
      </c>
      <c r="L40" s="1">
        <v>5853</v>
      </c>
      <c r="M40" s="1">
        <v>6365</v>
      </c>
      <c r="N40" s="1">
        <v>6898</v>
      </c>
      <c r="O40" s="1">
        <v>7943</v>
      </c>
    </row>
    <row r="41" spans="1:15" x14ac:dyDescent="0.3">
      <c r="A41" s="7" t="s">
        <v>200</v>
      </c>
      <c r="B41" s="7" t="s">
        <v>70</v>
      </c>
      <c r="C41" s="1">
        <v>4839</v>
      </c>
      <c r="D41" s="1">
        <v>4919</v>
      </c>
      <c r="E41" s="1">
        <v>5058</v>
      </c>
      <c r="F41" s="1">
        <v>5253</v>
      </c>
      <c r="G41" s="1">
        <v>5415</v>
      </c>
      <c r="H41" s="1">
        <v>5552</v>
      </c>
      <c r="I41" s="1">
        <v>5707</v>
      </c>
      <c r="J41" s="1">
        <v>5800</v>
      </c>
      <c r="K41" s="1">
        <v>5826</v>
      </c>
      <c r="L41" s="1">
        <v>5883</v>
      </c>
      <c r="M41" s="1">
        <v>5841</v>
      </c>
      <c r="N41" s="1">
        <v>5928</v>
      </c>
      <c r="O41" s="1">
        <v>6096</v>
      </c>
    </row>
    <row r="42" spans="1:15" x14ac:dyDescent="0.3">
      <c r="A42" s="7" t="s">
        <v>200</v>
      </c>
      <c r="B42" s="7" t="s">
        <v>71</v>
      </c>
      <c r="C42" s="1">
        <v>3911</v>
      </c>
      <c r="D42" s="1">
        <v>3988</v>
      </c>
      <c r="E42" s="1">
        <v>4043</v>
      </c>
      <c r="F42" s="1">
        <v>4149</v>
      </c>
      <c r="G42" s="1">
        <v>4208</v>
      </c>
      <c r="H42" s="1">
        <v>4208</v>
      </c>
      <c r="I42" s="1">
        <v>4289</v>
      </c>
      <c r="J42" s="1">
        <v>4352</v>
      </c>
      <c r="K42" s="1">
        <v>4390</v>
      </c>
      <c r="L42" s="1">
        <v>4406</v>
      </c>
      <c r="M42" s="1">
        <v>4400</v>
      </c>
      <c r="N42" s="1">
        <v>4505</v>
      </c>
      <c r="O42" s="1">
        <v>4684</v>
      </c>
    </row>
    <row r="43" spans="1:15" x14ac:dyDescent="0.3">
      <c r="A43" s="7" t="s">
        <v>200</v>
      </c>
      <c r="B43" s="7" t="s">
        <v>72</v>
      </c>
      <c r="C43" s="1">
        <v>1787</v>
      </c>
      <c r="D43" s="1">
        <v>1781</v>
      </c>
      <c r="E43" s="1">
        <v>1700</v>
      </c>
      <c r="F43" s="1">
        <v>1692</v>
      </c>
      <c r="G43" s="1">
        <v>1693</v>
      </c>
      <c r="H43" s="1">
        <v>1738</v>
      </c>
      <c r="I43" s="1">
        <v>1816</v>
      </c>
      <c r="J43" s="1">
        <v>1927</v>
      </c>
      <c r="K43" s="1">
        <v>2043</v>
      </c>
      <c r="L43" s="1">
        <v>2165</v>
      </c>
      <c r="M43" s="1">
        <v>2291</v>
      </c>
      <c r="N43" s="1">
        <v>2410</v>
      </c>
      <c r="O43" s="1">
        <v>2522</v>
      </c>
    </row>
    <row r="44" spans="1:15" x14ac:dyDescent="0.3">
      <c r="A44" s="7" t="s">
        <v>200</v>
      </c>
      <c r="B44" s="7" t="s">
        <v>73</v>
      </c>
      <c r="C44" s="1">
        <v>422</v>
      </c>
      <c r="D44" s="1">
        <v>403</v>
      </c>
      <c r="E44" s="1">
        <v>342</v>
      </c>
      <c r="F44" s="1">
        <v>321</v>
      </c>
      <c r="G44" s="1">
        <v>349</v>
      </c>
      <c r="H44" s="1">
        <v>356</v>
      </c>
      <c r="I44" s="1">
        <v>405</v>
      </c>
      <c r="J44" s="1">
        <v>437</v>
      </c>
      <c r="K44" s="1">
        <v>463</v>
      </c>
      <c r="L44" s="1">
        <v>469</v>
      </c>
      <c r="M44" s="1">
        <v>475</v>
      </c>
      <c r="N44" s="1">
        <v>512</v>
      </c>
      <c r="O44" s="1">
        <v>530</v>
      </c>
    </row>
    <row r="45" spans="1:15" x14ac:dyDescent="0.3">
      <c r="A45" s="7" t="s">
        <v>201</v>
      </c>
      <c r="B45" s="7" t="s">
        <v>62</v>
      </c>
      <c r="C45" s="1">
        <v>2361</v>
      </c>
      <c r="D45" s="1">
        <v>2364</v>
      </c>
      <c r="E45" s="1">
        <v>2354</v>
      </c>
      <c r="F45" s="1">
        <v>2365</v>
      </c>
      <c r="G45" s="1">
        <v>2435</v>
      </c>
      <c r="H45" s="1">
        <v>2599</v>
      </c>
      <c r="I45" s="1">
        <v>2691</v>
      </c>
      <c r="J45" s="1">
        <v>2719</v>
      </c>
      <c r="K45" s="1">
        <v>2745</v>
      </c>
      <c r="L45" s="1">
        <v>2963</v>
      </c>
      <c r="M45" s="1">
        <v>3068</v>
      </c>
      <c r="N45" s="1">
        <v>3390</v>
      </c>
      <c r="O45" s="1">
        <v>3076</v>
      </c>
    </row>
    <row r="46" spans="1:15" x14ac:dyDescent="0.3">
      <c r="A46" s="7" t="s">
        <v>201</v>
      </c>
      <c r="B46" s="7" t="s">
        <v>63</v>
      </c>
      <c r="C46" s="1">
        <v>3473</v>
      </c>
      <c r="D46" s="1">
        <v>3529</v>
      </c>
      <c r="E46" s="1">
        <v>3664</v>
      </c>
      <c r="F46" s="1">
        <v>3877</v>
      </c>
      <c r="G46" s="1">
        <v>4338</v>
      </c>
      <c r="H46" s="1">
        <v>4907</v>
      </c>
      <c r="I46" s="1">
        <v>5185</v>
      </c>
      <c r="J46" s="1">
        <v>5463</v>
      </c>
      <c r="K46" s="1">
        <v>5475</v>
      </c>
      <c r="L46" s="1">
        <v>5928</v>
      </c>
      <c r="M46" s="1">
        <v>6708</v>
      </c>
      <c r="N46" s="1">
        <v>7319</v>
      </c>
      <c r="O46" s="1">
        <v>6320</v>
      </c>
    </row>
    <row r="47" spans="1:15" x14ac:dyDescent="0.3">
      <c r="A47" s="7" t="s">
        <v>201</v>
      </c>
      <c r="B47" s="7" t="s">
        <v>64</v>
      </c>
      <c r="C47" s="1">
        <v>2229</v>
      </c>
      <c r="D47" s="1">
        <v>2282</v>
      </c>
      <c r="E47" s="1">
        <v>2356</v>
      </c>
      <c r="F47" s="1">
        <v>2500</v>
      </c>
      <c r="G47" s="1">
        <v>2594</v>
      </c>
      <c r="H47" s="1">
        <v>2798</v>
      </c>
      <c r="I47" s="1">
        <v>3000</v>
      </c>
      <c r="J47" s="1">
        <v>3246</v>
      </c>
      <c r="K47" s="1">
        <v>3483</v>
      </c>
      <c r="L47" s="1">
        <v>3767</v>
      </c>
      <c r="M47" s="1">
        <v>4040</v>
      </c>
      <c r="N47" s="1">
        <v>4298</v>
      </c>
      <c r="O47" s="1">
        <v>4194</v>
      </c>
    </row>
    <row r="48" spans="1:15" x14ac:dyDescent="0.3">
      <c r="A48" s="7" t="s">
        <v>201</v>
      </c>
      <c r="B48" s="7" t="s">
        <v>65</v>
      </c>
      <c r="C48" s="1">
        <v>1222</v>
      </c>
      <c r="D48" s="1">
        <v>1251</v>
      </c>
      <c r="E48" s="1">
        <v>1313</v>
      </c>
      <c r="F48" s="1">
        <v>1385</v>
      </c>
      <c r="G48" s="1">
        <v>1465</v>
      </c>
      <c r="H48" s="1">
        <v>1548</v>
      </c>
      <c r="I48" s="1">
        <v>1621</v>
      </c>
      <c r="J48" s="1">
        <v>1716</v>
      </c>
      <c r="K48" s="1">
        <v>1780</v>
      </c>
      <c r="L48" s="1">
        <v>1887</v>
      </c>
      <c r="M48" s="1">
        <v>1983</v>
      </c>
      <c r="N48" s="1">
        <v>2106</v>
      </c>
      <c r="O48" s="1">
        <v>2225</v>
      </c>
    </row>
    <row r="49" spans="1:15" x14ac:dyDescent="0.3">
      <c r="A49" s="7" t="s">
        <v>201</v>
      </c>
      <c r="B49" s="7" t="s">
        <v>66</v>
      </c>
      <c r="C49" s="1">
        <v>356</v>
      </c>
      <c r="D49" s="1">
        <v>347</v>
      </c>
      <c r="E49" s="1">
        <v>325</v>
      </c>
      <c r="F49" s="1">
        <v>316</v>
      </c>
      <c r="G49" s="1">
        <v>332</v>
      </c>
      <c r="H49" s="1">
        <v>325</v>
      </c>
      <c r="I49" s="1">
        <v>339</v>
      </c>
      <c r="J49" s="1">
        <v>368</v>
      </c>
      <c r="K49" s="1">
        <v>407</v>
      </c>
      <c r="L49" s="1">
        <v>444</v>
      </c>
      <c r="M49" s="1">
        <v>470</v>
      </c>
      <c r="N49" s="1">
        <v>510</v>
      </c>
      <c r="O49" s="1">
        <v>554</v>
      </c>
    </row>
    <row r="50" spans="1:15" x14ac:dyDescent="0.3">
      <c r="A50" s="7" t="s">
        <v>201</v>
      </c>
      <c r="B50" s="7" t="s">
        <v>67</v>
      </c>
      <c r="C50" s="1">
        <v>46</v>
      </c>
      <c r="D50" s="1">
        <v>46</v>
      </c>
      <c r="E50" s="1">
        <v>36</v>
      </c>
      <c r="F50" s="1">
        <v>36</v>
      </c>
      <c r="G50" s="1">
        <v>45</v>
      </c>
      <c r="H50" s="1">
        <v>46</v>
      </c>
      <c r="I50" s="1">
        <v>57</v>
      </c>
      <c r="J50" s="1">
        <v>56</v>
      </c>
      <c r="K50" s="1">
        <v>53</v>
      </c>
      <c r="L50" s="1">
        <v>53</v>
      </c>
      <c r="M50" s="1">
        <v>51</v>
      </c>
      <c r="N50" s="1">
        <v>55</v>
      </c>
      <c r="O50" s="1">
        <v>60</v>
      </c>
    </row>
    <row r="51" spans="1:15" x14ac:dyDescent="0.3">
      <c r="A51" s="7" t="s">
        <v>201</v>
      </c>
      <c r="B51" s="7" t="s">
        <v>68</v>
      </c>
      <c r="C51" s="1">
        <v>1594</v>
      </c>
      <c r="D51" s="1">
        <v>1760</v>
      </c>
      <c r="E51" s="1">
        <v>1885</v>
      </c>
      <c r="F51" s="1">
        <v>1956</v>
      </c>
      <c r="G51" s="1">
        <v>2005</v>
      </c>
      <c r="H51" s="1">
        <v>2157</v>
      </c>
      <c r="I51" s="1">
        <v>2151</v>
      </c>
      <c r="J51" s="1">
        <v>2233</v>
      </c>
      <c r="K51" s="1">
        <v>2268</v>
      </c>
      <c r="L51" s="1">
        <v>2369</v>
      </c>
      <c r="M51" s="1">
        <v>2496</v>
      </c>
      <c r="N51" s="1">
        <v>2510</v>
      </c>
      <c r="O51" s="1">
        <v>2281</v>
      </c>
    </row>
    <row r="52" spans="1:15" x14ac:dyDescent="0.3">
      <c r="A52" s="7" t="s">
        <v>201</v>
      </c>
      <c r="B52" s="7" t="s">
        <v>69</v>
      </c>
      <c r="C52" s="1">
        <v>3872</v>
      </c>
      <c r="D52" s="1">
        <v>3666</v>
      </c>
      <c r="E52" s="1">
        <v>3635</v>
      </c>
      <c r="F52" s="1">
        <v>3666</v>
      </c>
      <c r="G52" s="1">
        <v>3747</v>
      </c>
      <c r="H52" s="1">
        <v>3926</v>
      </c>
      <c r="I52" s="1">
        <v>4157</v>
      </c>
      <c r="J52" s="1">
        <v>4542</v>
      </c>
      <c r="K52" s="1">
        <v>4892</v>
      </c>
      <c r="L52" s="1">
        <v>5474</v>
      </c>
      <c r="M52" s="1">
        <v>5986</v>
      </c>
      <c r="N52" s="1">
        <v>6781</v>
      </c>
      <c r="O52" s="1">
        <v>6093</v>
      </c>
    </row>
    <row r="53" spans="1:15" x14ac:dyDescent="0.3">
      <c r="A53" s="7" t="s">
        <v>201</v>
      </c>
      <c r="B53" s="7" t="s">
        <v>70</v>
      </c>
      <c r="C53" s="1">
        <v>3598</v>
      </c>
      <c r="D53" s="1">
        <v>3628</v>
      </c>
      <c r="E53" s="1">
        <v>3717</v>
      </c>
      <c r="F53" s="1">
        <v>3829</v>
      </c>
      <c r="G53" s="1">
        <v>3998</v>
      </c>
      <c r="H53" s="1">
        <v>4111</v>
      </c>
      <c r="I53" s="1">
        <v>4225</v>
      </c>
      <c r="J53" s="1">
        <v>4307</v>
      </c>
      <c r="K53" s="1">
        <v>4476</v>
      </c>
      <c r="L53" s="1">
        <v>4544</v>
      </c>
      <c r="M53" s="1">
        <v>4584</v>
      </c>
      <c r="N53" s="1">
        <v>4739</v>
      </c>
      <c r="O53" s="1">
        <v>4500</v>
      </c>
    </row>
    <row r="54" spans="1:15" x14ac:dyDescent="0.3">
      <c r="A54" s="7" t="s">
        <v>201</v>
      </c>
      <c r="B54" s="7" t="s">
        <v>71</v>
      </c>
      <c r="C54" s="1">
        <v>2807</v>
      </c>
      <c r="D54" s="1">
        <v>2842</v>
      </c>
      <c r="E54" s="1">
        <v>2894</v>
      </c>
      <c r="F54" s="1">
        <v>2942</v>
      </c>
      <c r="G54" s="1">
        <v>2941</v>
      </c>
      <c r="H54" s="1">
        <v>3026</v>
      </c>
      <c r="I54" s="1">
        <v>3084</v>
      </c>
      <c r="J54" s="1">
        <v>3146</v>
      </c>
      <c r="K54" s="1">
        <v>3213</v>
      </c>
      <c r="L54" s="1">
        <v>3311</v>
      </c>
      <c r="M54" s="1">
        <v>3414</v>
      </c>
      <c r="N54" s="1">
        <v>3479</v>
      </c>
      <c r="O54" s="1">
        <v>3576</v>
      </c>
    </row>
    <row r="55" spans="1:15" x14ac:dyDescent="0.3">
      <c r="A55" s="7" t="s">
        <v>201</v>
      </c>
      <c r="B55" s="7" t="s">
        <v>72</v>
      </c>
      <c r="C55" s="1">
        <v>1422</v>
      </c>
      <c r="D55" s="1">
        <v>1330</v>
      </c>
      <c r="E55" s="1">
        <v>1269</v>
      </c>
      <c r="F55" s="1">
        <v>1247</v>
      </c>
      <c r="G55" s="1">
        <v>1282</v>
      </c>
      <c r="H55" s="1">
        <v>1277</v>
      </c>
      <c r="I55" s="1">
        <v>1335</v>
      </c>
      <c r="J55" s="1">
        <v>1358</v>
      </c>
      <c r="K55" s="1">
        <v>1464</v>
      </c>
      <c r="L55" s="1">
        <v>1507</v>
      </c>
      <c r="M55" s="1">
        <v>1579</v>
      </c>
      <c r="N55" s="1">
        <v>1696</v>
      </c>
      <c r="O55" s="1">
        <v>1737</v>
      </c>
    </row>
    <row r="56" spans="1:15" x14ac:dyDescent="0.3">
      <c r="A56" s="7" t="s">
        <v>201</v>
      </c>
      <c r="B56" s="7" t="s">
        <v>73</v>
      </c>
      <c r="C56" s="1">
        <v>346</v>
      </c>
      <c r="D56" s="1">
        <v>328</v>
      </c>
      <c r="E56" s="1">
        <v>279</v>
      </c>
      <c r="F56" s="1">
        <v>251</v>
      </c>
      <c r="G56" s="1">
        <v>250</v>
      </c>
      <c r="H56" s="1">
        <v>288</v>
      </c>
      <c r="I56" s="1">
        <v>285</v>
      </c>
      <c r="J56" s="1">
        <v>306</v>
      </c>
      <c r="K56" s="1">
        <v>318</v>
      </c>
      <c r="L56" s="1">
        <v>320</v>
      </c>
      <c r="M56" s="1">
        <v>337</v>
      </c>
      <c r="N56" s="1">
        <v>345</v>
      </c>
      <c r="O56" s="1">
        <v>338</v>
      </c>
    </row>
    <row r="57" spans="1:15" x14ac:dyDescent="0.3">
      <c r="A57" s="7" t="s">
        <v>202</v>
      </c>
      <c r="B57" s="7" t="s">
        <v>62</v>
      </c>
      <c r="C57" s="1">
        <v>2535</v>
      </c>
      <c r="D57" s="1">
        <v>2533</v>
      </c>
      <c r="E57" s="1">
        <v>2515</v>
      </c>
      <c r="F57" s="1">
        <v>2451</v>
      </c>
      <c r="G57" s="1">
        <v>2390</v>
      </c>
      <c r="H57" s="1">
        <v>2361</v>
      </c>
      <c r="I57" s="1">
        <v>2321</v>
      </c>
      <c r="J57" s="1">
        <v>2302</v>
      </c>
      <c r="K57" s="1">
        <v>2409</v>
      </c>
      <c r="L57" s="1">
        <v>2434</v>
      </c>
      <c r="M57" s="1">
        <v>2569</v>
      </c>
      <c r="N57" s="1">
        <v>2889</v>
      </c>
      <c r="O57" s="1">
        <v>3136</v>
      </c>
    </row>
    <row r="58" spans="1:15" x14ac:dyDescent="0.3">
      <c r="A58" s="7" t="s">
        <v>202</v>
      </c>
      <c r="B58" s="7" t="s">
        <v>63</v>
      </c>
      <c r="C58" s="1">
        <v>4378</v>
      </c>
      <c r="D58" s="1">
        <v>4484</v>
      </c>
      <c r="E58" s="1">
        <v>4642</v>
      </c>
      <c r="F58" s="1">
        <v>4763</v>
      </c>
      <c r="G58" s="1">
        <v>4921</v>
      </c>
      <c r="H58" s="1">
        <v>5078</v>
      </c>
      <c r="I58" s="1">
        <v>5187</v>
      </c>
      <c r="J58" s="1">
        <v>5374</v>
      </c>
      <c r="K58" s="1">
        <v>5789</v>
      </c>
      <c r="L58" s="1">
        <v>5973</v>
      </c>
      <c r="M58" s="1">
        <v>6131</v>
      </c>
      <c r="N58" s="1">
        <v>6411</v>
      </c>
      <c r="O58" s="1">
        <v>6802</v>
      </c>
    </row>
    <row r="59" spans="1:15" x14ac:dyDescent="0.3">
      <c r="A59" s="7" t="s">
        <v>202</v>
      </c>
      <c r="B59" s="7" t="s">
        <v>64</v>
      </c>
      <c r="C59" s="1">
        <v>3190</v>
      </c>
      <c r="D59" s="1">
        <v>3307</v>
      </c>
      <c r="E59" s="1">
        <v>3447</v>
      </c>
      <c r="F59" s="1">
        <v>3487</v>
      </c>
      <c r="G59" s="1">
        <v>3645</v>
      </c>
      <c r="H59" s="1">
        <v>3821</v>
      </c>
      <c r="I59" s="1">
        <v>4007</v>
      </c>
      <c r="J59" s="1">
        <v>4191</v>
      </c>
      <c r="K59" s="1">
        <v>4554</v>
      </c>
      <c r="L59" s="1">
        <v>4745</v>
      </c>
      <c r="M59" s="1">
        <v>4923</v>
      </c>
      <c r="N59" s="1">
        <v>5213</v>
      </c>
      <c r="O59" s="1">
        <v>5533</v>
      </c>
    </row>
    <row r="60" spans="1:15" x14ac:dyDescent="0.3">
      <c r="A60" s="7" t="s">
        <v>202</v>
      </c>
      <c r="B60" s="7" t="s">
        <v>65</v>
      </c>
      <c r="C60" s="1">
        <v>1909</v>
      </c>
      <c r="D60" s="1">
        <v>1986</v>
      </c>
      <c r="E60" s="1">
        <v>2045</v>
      </c>
      <c r="F60" s="1">
        <v>2131</v>
      </c>
      <c r="G60" s="1">
        <v>2224</v>
      </c>
      <c r="H60" s="1">
        <v>2340</v>
      </c>
      <c r="I60" s="1">
        <v>2405</v>
      </c>
      <c r="J60" s="1">
        <v>2477</v>
      </c>
      <c r="K60" s="1">
        <v>2661</v>
      </c>
      <c r="L60" s="1">
        <v>2750</v>
      </c>
      <c r="M60" s="1">
        <v>2907</v>
      </c>
      <c r="N60" s="1">
        <v>3064</v>
      </c>
      <c r="O60" s="1">
        <v>3288</v>
      </c>
    </row>
    <row r="61" spans="1:15" x14ac:dyDescent="0.3">
      <c r="A61" s="7" t="s">
        <v>202</v>
      </c>
      <c r="B61" s="7" t="s">
        <v>66</v>
      </c>
      <c r="C61" s="1">
        <v>516</v>
      </c>
      <c r="D61" s="1">
        <v>548</v>
      </c>
      <c r="E61" s="1">
        <v>522</v>
      </c>
      <c r="F61" s="1">
        <v>489</v>
      </c>
      <c r="G61" s="1">
        <v>495</v>
      </c>
      <c r="H61" s="1">
        <v>533</v>
      </c>
      <c r="I61" s="1">
        <v>557</v>
      </c>
      <c r="J61" s="1">
        <v>604</v>
      </c>
      <c r="K61" s="1">
        <v>716</v>
      </c>
      <c r="L61" s="1">
        <v>748</v>
      </c>
      <c r="M61" s="1">
        <v>825</v>
      </c>
      <c r="N61" s="1">
        <v>915</v>
      </c>
      <c r="O61" s="1">
        <v>994</v>
      </c>
    </row>
    <row r="62" spans="1:15" x14ac:dyDescent="0.3">
      <c r="A62" s="7" t="s">
        <v>202</v>
      </c>
      <c r="B62" s="7" t="s">
        <v>67</v>
      </c>
      <c r="C62" s="1">
        <v>84</v>
      </c>
      <c r="D62" s="1">
        <v>72</v>
      </c>
      <c r="E62" s="1">
        <v>52</v>
      </c>
      <c r="F62" s="1">
        <v>41</v>
      </c>
      <c r="G62" s="1">
        <v>43</v>
      </c>
      <c r="H62" s="1">
        <v>56</v>
      </c>
      <c r="I62" s="1">
        <v>61</v>
      </c>
      <c r="J62" s="1">
        <v>73</v>
      </c>
      <c r="K62" s="1">
        <v>88</v>
      </c>
      <c r="L62" s="1">
        <v>83</v>
      </c>
      <c r="M62" s="1">
        <v>93</v>
      </c>
      <c r="N62" s="1">
        <v>108</v>
      </c>
      <c r="O62" s="1">
        <v>117</v>
      </c>
    </row>
    <row r="63" spans="1:15" x14ac:dyDescent="0.3">
      <c r="A63" s="7" t="s">
        <v>202</v>
      </c>
      <c r="B63" s="7" t="s">
        <v>68</v>
      </c>
      <c r="C63" s="1">
        <v>1516</v>
      </c>
      <c r="D63" s="1">
        <v>1589</v>
      </c>
      <c r="E63" s="1">
        <v>1698</v>
      </c>
      <c r="F63" s="1">
        <v>1721</v>
      </c>
      <c r="G63" s="1">
        <v>1722</v>
      </c>
      <c r="H63" s="1">
        <v>1730</v>
      </c>
      <c r="I63" s="1">
        <v>1784</v>
      </c>
      <c r="J63" s="1">
        <v>1884</v>
      </c>
      <c r="K63" s="1">
        <v>1851</v>
      </c>
      <c r="L63" s="1">
        <v>1896</v>
      </c>
      <c r="M63" s="1">
        <v>1984</v>
      </c>
      <c r="N63" s="1">
        <v>2156</v>
      </c>
      <c r="O63" s="1">
        <v>2149</v>
      </c>
    </row>
    <row r="64" spans="1:15" x14ac:dyDescent="0.3">
      <c r="A64" s="7" t="s">
        <v>202</v>
      </c>
      <c r="B64" s="7" t="s">
        <v>69</v>
      </c>
      <c r="C64" s="1">
        <v>4013</v>
      </c>
      <c r="D64" s="1">
        <v>3915</v>
      </c>
      <c r="E64" s="1">
        <v>3834</v>
      </c>
      <c r="F64" s="1">
        <v>3835</v>
      </c>
      <c r="G64" s="1">
        <v>3823</v>
      </c>
      <c r="H64" s="1">
        <v>3813</v>
      </c>
      <c r="I64" s="1">
        <v>3870</v>
      </c>
      <c r="J64" s="1">
        <v>4036</v>
      </c>
      <c r="K64" s="1">
        <v>4309</v>
      </c>
      <c r="L64" s="1">
        <v>4547</v>
      </c>
      <c r="M64" s="1">
        <v>4810</v>
      </c>
      <c r="N64" s="1">
        <v>5177</v>
      </c>
      <c r="O64" s="1">
        <v>5503</v>
      </c>
    </row>
    <row r="65" spans="1:15" x14ac:dyDescent="0.3">
      <c r="A65" s="7" t="s">
        <v>202</v>
      </c>
      <c r="B65" s="7" t="s">
        <v>70</v>
      </c>
      <c r="C65" s="1">
        <v>3993</v>
      </c>
      <c r="D65" s="1">
        <v>3971</v>
      </c>
      <c r="E65" s="1">
        <v>3957</v>
      </c>
      <c r="F65" s="1">
        <v>3941</v>
      </c>
      <c r="G65" s="1">
        <v>4047</v>
      </c>
      <c r="H65" s="1">
        <v>4099</v>
      </c>
      <c r="I65" s="1">
        <v>4112</v>
      </c>
      <c r="J65" s="1">
        <v>4209</v>
      </c>
      <c r="K65" s="1">
        <v>4303</v>
      </c>
      <c r="L65" s="1">
        <v>4327</v>
      </c>
      <c r="M65" s="1">
        <v>4335</v>
      </c>
      <c r="N65" s="1">
        <v>4417</v>
      </c>
      <c r="O65" s="1">
        <v>4500</v>
      </c>
    </row>
    <row r="66" spans="1:15" x14ac:dyDescent="0.3">
      <c r="A66" s="7" t="s">
        <v>202</v>
      </c>
      <c r="B66" s="7" t="s">
        <v>71</v>
      </c>
      <c r="C66" s="1">
        <v>3344</v>
      </c>
      <c r="D66" s="1">
        <v>3370</v>
      </c>
      <c r="E66" s="1">
        <v>3382</v>
      </c>
      <c r="F66" s="1">
        <v>3358</v>
      </c>
      <c r="G66" s="1">
        <v>3381</v>
      </c>
      <c r="H66" s="1">
        <v>3428</v>
      </c>
      <c r="I66" s="1">
        <v>3474</v>
      </c>
      <c r="J66" s="1">
        <v>3494</v>
      </c>
      <c r="K66" s="1">
        <v>3561</v>
      </c>
      <c r="L66" s="1">
        <v>3607</v>
      </c>
      <c r="M66" s="1">
        <v>3652</v>
      </c>
      <c r="N66" s="1">
        <v>3725</v>
      </c>
      <c r="O66" s="1">
        <v>3803</v>
      </c>
    </row>
    <row r="67" spans="1:15" x14ac:dyDescent="0.3">
      <c r="A67" s="7" t="s">
        <v>202</v>
      </c>
      <c r="B67" s="7" t="s">
        <v>72</v>
      </c>
      <c r="C67" s="1">
        <v>1732</v>
      </c>
      <c r="D67" s="1">
        <v>1708</v>
      </c>
      <c r="E67" s="1">
        <v>1586</v>
      </c>
      <c r="F67" s="1">
        <v>1505</v>
      </c>
      <c r="G67" s="1">
        <v>1514</v>
      </c>
      <c r="H67" s="1">
        <v>1556</v>
      </c>
      <c r="I67" s="1">
        <v>1642</v>
      </c>
      <c r="J67" s="1">
        <v>1714</v>
      </c>
      <c r="K67" s="1">
        <v>1877</v>
      </c>
      <c r="L67" s="1">
        <v>1901</v>
      </c>
      <c r="M67" s="1">
        <v>1987</v>
      </c>
      <c r="N67" s="1">
        <v>2043</v>
      </c>
      <c r="O67" s="1">
        <v>2180</v>
      </c>
    </row>
    <row r="68" spans="1:15" x14ac:dyDescent="0.3">
      <c r="A68" s="7" t="s">
        <v>202</v>
      </c>
      <c r="B68" s="7" t="s">
        <v>73</v>
      </c>
      <c r="C68" s="1">
        <v>475</v>
      </c>
      <c r="D68" s="1">
        <v>443</v>
      </c>
      <c r="E68" s="1">
        <v>367</v>
      </c>
      <c r="F68" s="1">
        <v>273</v>
      </c>
      <c r="G68" s="1">
        <v>289</v>
      </c>
      <c r="H68" s="1">
        <v>309</v>
      </c>
      <c r="I68" s="1">
        <v>353</v>
      </c>
      <c r="J68" s="1">
        <v>369</v>
      </c>
      <c r="K68" s="1">
        <v>382</v>
      </c>
      <c r="L68" s="1">
        <v>394</v>
      </c>
      <c r="M68" s="1">
        <v>416</v>
      </c>
      <c r="N68" s="1">
        <v>461</v>
      </c>
      <c r="O68" s="1">
        <v>503</v>
      </c>
    </row>
    <row r="69" spans="1:15" x14ac:dyDescent="0.3">
      <c r="A69" s="7" t="s">
        <v>203</v>
      </c>
      <c r="B69" s="7" t="s">
        <v>62</v>
      </c>
      <c r="C69" s="1">
        <v>1703</v>
      </c>
      <c r="D69" s="1">
        <v>1774</v>
      </c>
      <c r="E69" s="1">
        <v>1810</v>
      </c>
      <c r="F69" s="1">
        <v>1856</v>
      </c>
      <c r="G69" s="1">
        <v>1777</v>
      </c>
      <c r="H69" s="1">
        <v>1733</v>
      </c>
      <c r="I69" s="1">
        <v>1657</v>
      </c>
      <c r="J69" s="1">
        <v>1734</v>
      </c>
      <c r="K69" s="1">
        <v>1774</v>
      </c>
      <c r="L69" s="1">
        <v>1864</v>
      </c>
      <c r="M69" s="1">
        <v>1980</v>
      </c>
      <c r="N69" s="1">
        <v>2054</v>
      </c>
      <c r="O69" s="1">
        <v>2234</v>
      </c>
    </row>
    <row r="70" spans="1:15" x14ac:dyDescent="0.3">
      <c r="A70" s="7" t="s">
        <v>203</v>
      </c>
      <c r="B70" s="7" t="s">
        <v>63</v>
      </c>
      <c r="C70" s="1">
        <v>2662</v>
      </c>
      <c r="D70" s="1">
        <v>2755</v>
      </c>
      <c r="E70" s="1">
        <v>2841</v>
      </c>
      <c r="F70" s="1">
        <v>3144</v>
      </c>
      <c r="G70" s="1">
        <v>3302</v>
      </c>
      <c r="H70" s="1">
        <v>3487</v>
      </c>
      <c r="I70" s="1">
        <v>3712</v>
      </c>
      <c r="J70" s="1">
        <v>3871</v>
      </c>
      <c r="K70" s="1">
        <v>3834</v>
      </c>
      <c r="L70" s="1">
        <v>4089</v>
      </c>
      <c r="M70" s="1">
        <v>4333</v>
      </c>
      <c r="N70" s="1">
        <v>4543</v>
      </c>
      <c r="O70" s="1">
        <v>4655</v>
      </c>
    </row>
    <row r="71" spans="1:15" x14ac:dyDescent="0.3">
      <c r="A71" s="7" t="s">
        <v>203</v>
      </c>
      <c r="B71" s="7" t="s">
        <v>64</v>
      </c>
      <c r="C71" s="1">
        <v>2121</v>
      </c>
      <c r="D71" s="1">
        <v>2175</v>
      </c>
      <c r="E71" s="1">
        <v>2214</v>
      </c>
      <c r="F71" s="1">
        <v>2296</v>
      </c>
      <c r="G71" s="1">
        <v>2362</v>
      </c>
      <c r="H71" s="1">
        <v>2488</v>
      </c>
      <c r="I71" s="1">
        <v>2588</v>
      </c>
      <c r="J71" s="1">
        <v>2688</v>
      </c>
      <c r="K71" s="1">
        <v>2783</v>
      </c>
      <c r="L71" s="1">
        <v>2873</v>
      </c>
      <c r="M71" s="1">
        <v>2977</v>
      </c>
      <c r="N71" s="1">
        <v>3127</v>
      </c>
      <c r="O71" s="1">
        <v>3367</v>
      </c>
    </row>
    <row r="72" spans="1:15" x14ac:dyDescent="0.3">
      <c r="A72" s="7" t="s">
        <v>203</v>
      </c>
      <c r="B72" s="7" t="s">
        <v>65</v>
      </c>
      <c r="C72" s="1">
        <v>1272</v>
      </c>
      <c r="D72" s="1">
        <v>1303</v>
      </c>
      <c r="E72" s="1">
        <v>1361</v>
      </c>
      <c r="F72" s="1">
        <v>1463</v>
      </c>
      <c r="G72" s="1">
        <v>1552</v>
      </c>
      <c r="H72" s="1">
        <v>1599</v>
      </c>
      <c r="I72" s="1">
        <v>1657</v>
      </c>
      <c r="J72" s="1">
        <v>1717</v>
      </c>
      <c r="K72" s="1">
        <v>1795</v>
      </c>
      <c r="L72" s="1">
        <v>1891</v>
      </c>
      <c r="M72" s="1">
        <v>1956</v>
      </c>
      <c r="N72" s="1">
        <v>2047</v>
      </c>
      <c r="O72" s="1">
        <v>2135</v>
      </c>
    </row>
    <row r="73" spans="1:15" x14ac:dyDescent="0.3">
      <c r="A73" s="7" t="s">
        <v>203</v>
      </c>
      <c r="B73" s="7" t="s">
        <v>66</v>
      </c>
      <c r="C73" s="1">
        <v>230</v>
      </c>
      <c r="D73" s="1">
        <v>224</v>
      </c>
      <c r="E73" s="1">
        <v>217</v>
      </c>
      <c r="F73" s="1">
        <v>265</v>
      </c>
      <c r="G73" s="1">
        <v>275</v>
      </c>
      <c r="H73" s="1">
        <v>314</v>
      </c>
      <c r="I73" s="1">
        <v>343</v>
      </c>
      <c r="J73" s="1">
        <v>406</v>
      </c>
      <c r="K73" s="1">
        <v>447</v>
      </c>
      <c r="L73" s="1">
        <v>504</v>
      </c>
      <c r="M73" s="1">
        <v>505</v>
      </c>
      <c r="N73" s="1">
        <v>531</v>
      </c>
      <c r="O73" s="1">
        <v>568</v>
      </c>
    </row>
    <row r="74" spans="1:15" x14ac:dyDescent="0.3">
      <c r="A74" s="7" t="s">
        <v>203</v>
      </c>
      <c r="B74" s="7" t="s">
        <v>67</v>
      </c>
      <c r="C74" s="1">
        <v>34</v>
      </c>
      <c r="D74" s="1">
        <v>32</v>
      </c>
      <c r="E74" s="1">
        <v>23</v>
      </c>
      <c r="F74" s="1">
        <v>23</v>
      </c>
      <c r="G74" s="1">
        <v>13</v>
      </c>
      <c r="H74" s="1">
        <v>13</v>
      </c>
      <c r="I74" s="1">
        <v>16</v>
      </c>
      <c r="J74" s="1">
        <v>20</v>
      </c>
      <c r="K74" s="1">
        <v>19</v>
      </c>
      <c r="L74" s="1">
        <v>26</v>
      </c>
      <c r="M74" s="1">
        <v>35</v>
      </c>
      <c r="N74" s="1">
        <v>36</v>
      </c>
      <c r="O74" s="1">
        <v>45</v>
      </c>
    </row>
    <row r="75" spans="1:15" x14ac:dyDescent="0.3">
      <c r="A75" s="7" t="s">
        <v>203</v>
      </c>
      <c r="B75" s="7" t="s">
        <v>68</v>
      </c>
      <c r="C75" s="1">
        <v>994</v>
      </c>
      <c r="D75" s="1">
        <v>1002</v>
      </c>
      <c r="E75" s="1">
        <v>1082</v>
      </c>
      <c r="F75" s="1">
        <v>1057</v>
      </c>
      <c r="G75" s="1">
        <v>1076</v>
      </c>
      <c r="H75" s="1">
        <v>1103</v>
      </c>
      <c r="I75" s="1">
        <v>1130</v>
      </c>
      <c r="J75" s="1">
        <v>1212</v>
      </c>
      <c r="K75" s="1">
        <v>1338</v>
      </c>
      <c r="L75" s="1">
        <v>1341</v>
      </c>
      <c r="M75" s="1">
        <v>1338</v>
      </c>
      <c r="N75" s="1">
        <v>1346</v>
      </c>
      <c r="O75" s="1">
        <v>1349</v>
      </c>
    </row>
    <row r="76" spans="1:15" x14ac:dyDescent="0.3">
      <c r="A76" s="7" t="s">
        <v>203</v>
      </c>
      <c r="B76" s="7" t="s">
        <v>69</v>
      </c>
      <c r="C76" s="1">
        <v>2428</v>
      </c>
      <c r="D76" s="1">
        <v>2304</v>
      </c>
      <c r="E76" s="1">
        <v>2351</v>
      </c>
      <c r="F76" s="1">
        <v>2413</v>
      </c>
      <c r="G76" s="1">
        <v>2369</v>
      </c>
      <c r="H76" s="1">
        <v>2469</v>
      </c>
      <c r="I76" s="1">
        <v>2592</v>
      </c>
      <c r="J76" s="1">
        <v>2712</v>
      </c>
      <c r="K76" s="1">
        <v>2788</v>
      </c>
      <c r="L76" s="1">
        <v>2992</v>
      </c>
      <c r="M76" s="1">
        <v>3295</v>
      </c>
      <c r="N76" s="1">
        <v>3558</v>
      </c>
      <c r="O76" s="1">
        <v>3744</v>
      </c>
    </row>
    <row r="77" spans="1:15" x14ac:dyDescent="0.3">
      <c r="A77" s="7" t="s">
        <v>203</v>
      </c>
      <c r="B77" s="7" t="s">
        <v>70</v>
      </c>
      <c r="C77" s="1">
        <v>2592</v>
      </c>
      <c r="D77" s="1">
        <v>2593</v>
      </c>
      <c r="E77" s="1">
        <v>2533</v>
      </c>
      <c r="F77" s="1">
        <v>2579</v>
      </c>
      <c r="G77" s="1">
        <v>2590</v>
      </c>
      <c r="H77" s="1">
        <v>2547</v>
      </c>
      <c r="I77" s="1">
        <v>2591</v>
      </c>
      <c r="J77" s="1">
        <v>2667</v>
      </c>
      <c r="K77" s="1">
        <v>2680</v>
      </c>
      <c r="L77" s="1">
        <v>2700</v>
      </c>
      <c r="M77" s="1">
        <v>2696</v>
      </c>
      <c r="N77" s="1">
        <v>2728</v>
      </c>
      <c r="O77" s="1">
        <v>2822</v>
      </c>
    </row>
    <row r="78" spans="1:15" x14ac:dyDescent="0.3">
      <c r="A78" s="7" t="s">
        <v>203</v>
      </c>
      <c r="B78" s="7" t="s">
        <v>71</v>
      </c>
      <c r="C78" s="1">
        <v>2257</v>
      </c>
      <c r="D78" s="1">
        <v>2276</v>
      </c>
      <c r="E78" s="1">
        <v>2273</v>
      </c>
      <c r="F78" s="1">
        <v>2307</v>
      </c>
      <c r="G78" s="1">
        <v>2314</v>
      </c>
      <c r="H78" s="1">
        <v>2368</v>
      </c>
      <c r="I78" s="1">
        <v>2330</v>
      </c>
      <c r="J78" s="1">
        <v>2306</v>
      </c>
      <c r="K78" s="1">
        <v>2331</v>
      </c>
      <c r="L78" s="1">
        <v>2365</v>
      </c>
      <c r="M78" s="1">
        <v>2340</v>
      </c>
      <c r="N78" s="1">
        <v>2405</v>
      </c>
      <c r="O78" s="1">
        <v>2404</v>
      </c>
    </row>
    <row r="79" spans="1:15" x14ac:dyDescent="0.3">
      <c r="A79" s="7" t="s">
        <v>203</v>
      </c>
      <c r="B79" s="7" t="s">
        <v>72</v>
      </c>
      <c r="C79" s="1">
        <v>888</v>
      </c>
      <c r="D79" s="1">
        <v>882</v>
      </c>
      <c r="E79" s="1">
        <v>827</v>
      </c>
      <c r="F79" s="1">
        <v>860</v>
      </c>
      <c r="G79" s="1">
        <v>871</v>
      </c>
      <c r="H79" s="1">
        <v>950</v>
      </c>
      <c r="I79" s="1">
        <v>945</v>
      </c>
      <c r="J79" s="1">
        <v>994</v>
      </c>
      <c r="K79" s="1">
        <v>1096</v>
      </c>
      <c r="L79" s="1">
        <v>1152</v>
      </c>
      <c r="M79" s="1">
        <v>1146</v>
      </c>
      <c r="N79" s="1">
        <v>1144</v>
      </c>
      <c r="O79" s="1">
        <v>1227</v>
      </c>
    </row>
    <row r="80" spans="1:15" x14ac:dyDescent="0.3">
      <c r="A80" s="7" t="s">
        <v>203</v>
      </c>
      <c r="B80" s="7" t="s">
        <v>73</v>
      </c>
      <c r="C80" s="1">
        <v>199</v>
      </c>
      <c r="D80" s="1">
        <v>181</v>
      </c>
      <c r="E80" s="1">
        <v>139</v>
      </c>
      <c r="F80" s="1">
        <v>109</v>
      </c>
      <c r="G80" s="1">
        <v>105</v>
      </c>
      <c r="H80" s="1">
        <v>110</v>
      </c>
      <c r="I80" s="1">
        <v>132</v>
      </c>
      <c r="J80" s="1">
        <v>143</v>
      </c>
      <c r="K80" s="1">
        <v>150</v>
      </c>
      <c r="L80" s="1">
        <v>159</v>
      </c>
      <c r="M80" s="1">
        <v>179</v>
      </c>
      <c r="N80" s="1">
        <v>198</v>
      </c>
      <c r="O80" s="1">
        <v>205</v>
      </c>
    </row>
    <row r="81" spans="1:15" x14ac:dyDescent="0.3">
      <c r="A81" s="7" t="s">
        <v>204</v>
      </c>
      <c r="B81" s="7" t="s">
        <v>62</v>
      </c>
      <c r="C81" s="1">
        <v>2656</v>
      </c>
      <c r="D81" s="1">
        <v>2790</v>
      </c>
      <c r="E81" s="1">
        <v>2693</v>
      </c>
      <c r="F81" s="1">
        <v>2645</v>
      </c>
      <c r="G81" s="1">
        <v>2591</v>
      </c>
      <c r="H81" s="1">
        <v>2550</v>
      </c>
      <c r="I81" s="1">
        <v>2567</v>
      </c>
      <c r="J81" s="1">
        <v>2715</v>
      </c>
      <c r="K81" s="1">
        <v>2845</v>
      </c>
      <c r="L81" s="1">
        <v>2875</v>
      </c>
      <c r="M81" s="1">
        <v>2991</v>
      </c>
      <c r="N81" s="1">
        <v>3208</v>
      </c>
      <c r="O81" s="1">
        <v>3397</v>
      </c>
    </row>
    <row r="82" spans="1:15" x14ac:dyDescent="0.3">
      <c r="A82" s="7" t="s">
        <v>204</v>
      </c>
      <c r="B82" s="7" t="s">
        <v>63</v>
      </c>
      <c r="C82" s="1">
        <v>4187</v>
      </c>
      <c r="D82" s="1">
        <v>4377</v>
      </c>
      <c r="E82" s="1">
        <v>4423</v>
      </c>
      <c r="F82" s="1">
        <v>4421</v>
      </c>
      <c r="G82" s="1">
        <v>4504</v>
      </c>
      <c r="H82" s="1">
        <v>4690</v>
      </c>
      <c r="I82" s="1">
        <v>4890</v>
      </c>
      <c r="J82" s="1">
        <v>5128</v>
      </c>
      <c r="K82" s="1">
        <v>5364</v>
      </c>
      <c r="L82" s="1">
        <v>5805</v>
      </c>
      <c r="M82" s="1">
        <v>6215</v>
      </c>
      <c r="N82" s="1">
        <v>6668</v>
      </c>
      <c r="O82" s="1">
        <v>6802</v>
      </c>
    </row>
    <row r="83" spans="1:15" x14ac:dyDescent="0.3">
      <c r="A83" s="7" t="s">
        <v>204</v>
      </c>
      <c r="B83" s="7" t="s">
        <v>64</v>
      </c>
      <c r="C83" s="1">
        <v>2769</v>
      </c>
      <c r="D83" s="1">
        <v>2886</v>
      </c>
      <c r="E83" s="1">
        <v>3000</v>
      </c>
      <c r="F83" s="1">
        <v>3044</v>
      </c>
      <c r="G83" s="1">
        <v>3160</v>
      </c>
      <c r="H83" s="1">
        <v>3276</v>
      </c>
      <c r="I83" s="1">
        <v>3481</v>
      </c>
      <c r="J83" s="1">
        <v>3617</v>
      </c>
      <c r="K83" s="1">
        <v>3775</v>
      </c>
      <c r="L83" s="1">
        <v>4028</v>
      </c>
      <c r="M83" s="1">
        <v>4268</v>
      </c>
      <c r="N83" s="1">
        <v>4495</v>
      </c>
      <c r="O83" s="1">
        <v>4580</v>
      </c>
    </row>
    <row r="84" spans="1:15" x14ac:dyDescent="0.3">
      <c r="A84" s="7" t="s">
        <v>204</v>
      </c>
      <c r="B84" s="7" t="s">
        <v>65</v>
      </c>
      <c r="C84" s="1">
        <v>1576</v>
      </c>
      <c r="D84" s="1">
        <v>1677</v>
      </c>
      <c r="E84" s="1">
        <v>1732</v>
      </c>
      <c r="F84" s="1">
        <v>1793</v>
      </c>
      <c r="G84" s="1">
        <v>1886</v>
      </c>
      <c r="H84" s="1">
        <v>1947</v>
      </c>
      <c r="I84" s="1">
        <v>1986</v>
      </c>
      <c r="J84" s="1">
        <v>2090</v>
      </c>
      <c r="K84" s="1">
        <v>2191</v>
      </c>
      <c r="L84" s="1">
        <v>2377</v>
      </c>
      <c r="M84" s="1">
        <v>2467</v>
      </c>
      <c r="N84" s="1">
        <v>2583</v>
      </c>
      <c r="O84" s="1">
        <v>2618</v>
      </c>
    </row>
    <row r="85" spans="1:15" x14ac:dyDescent="0.3">
      <c r="A85" s="7" t="s">
        <v>204</v>
      </c>
      <c r="B85" s="7" t="s">
        <v>66</v>
      </c>
      <c r="C85" s="1">
        <v>344</v>
      </c>
      <c r="D85" s="1">
        <v>365</v>
      </c>
      <c r="E85" s="1">
        <v>340</v>
      </c>
      <c r="F85" s="1">
        <v>331</v>
      </c>
      <c r="G85" s="1">
        <v>352</v>
      </c>
      <c r="H85" s="1">
        <v>374</v>
      </c>
      <c r="I85" s="1">
        <v>410</v>
      </c>
      <c r="J85" s="1">
        <v>427</v>
      </c>
      <c r="K85" s="1">
        <v>469</v>
      </c>
      <c r="L85" s="1">
        <v>506</v>
      </c>
      <c r="M85" s="1">
        <v>565</v>
      </c>
      <c r="N85" s="1">
        <v>605</v>
      </c>
      <c r="O85" s="1">
        <v>610</v>
      </c>
    </row>
    <row r="86" spans="1:15" x14ac:dyDescent="0.3">
      <c r="A86" s="7" t="s">
        <v>204</v>
      </c>
      <c r="B86" s="7" t="s">
        <v>67</v>
      </c>
      <c r="C86" s="1">
        <v>45</v>
      </c>
      <c r="D86" s="1">
        <v>47</v>
      </c>
      <c r="E86" s="1">
        <v>41</v>
      </c>
      <c r="F86" s="1">
        <v>32</v>
      </c>
      <c r="G86" s="1">
        <v>29</v>
      </c>
      <c r="H86" s="1">
        <v>34</v>
      </c>
      <c r="I86" s="1">
        <v>40</v>
      </c>
      <c r="J86" s="1">
        <v>42</v>
      </c>
      <c r="K86" s="1">
        <v>46</v>
      </c>
      <c r="L86" s="1">
        <v>44</v>
      </c>
      <c r="M86" s="1">
        <v>53</v>
      </c>
      <c r="N86" s="1">
        <v>62</v>
      </c>
      <c r="O86" s="1">
        <v>67</v>
      </c>
    </row>
    <row r="87" spans="1:15" x14ac:dyDescent="0.3">
      <c r="A87" s="7" t="s">
        <v>204</v>
      </c>
      <c r="B87" s="7" t="s">
        <v>68</v>
      </c>
      <c r="C87" s="1">
        <v>1834</v>
      </c>
      <c r="D87" s="1">
        <v>1939</v>
      </c>
      <c r="E87" s="1">
        <v>2027</v>
      </c>
      <c r="F87" s="1">
        <v>2048</v>
      </c>
      <c r="G87" s="1">
        <v>2060</v>
      </c>
      <c r="H87" s="1">
        <v>2073</v>
      </c>
      <c r="I87" s="1">
        <v>2221</v>
      </c>
      <c r="J87" s="1">
        <v>2357</v>
      </c>
      <c r="K87" s="1">
        <v>2335</v>
      </c>
      <c r="L87" s="1">
        <v>2396</v>
      </c>
      <c r="M87" s="1">
        <v>2526</v>
      </c>
      <c r="N87" s="1">
        <v>2582</v>
      </c>
      <c r="O87" s="1">
        <v>2594</v>
      </c>
    </row>
    <row r="88" spans="1:15" x14ac:dyDescent="0.3">
      <c r="A88" s="7" t="s">
        <v>204</v>
      </c>
      <c r="B88" s="7" t="s">
        <v>69</v>
      </c>
      <c r="C88" s="1">
        <v>4440</v>
      </c>
      <c r="D88" s="1">
        <v>4361</v>
      </c>
      <c r="E88" s="1">
        <v>4179</v>
      </c>
      <c r="F88" s="1">
        <v>4001</v>
      </c>
      <c r="G88" s="1">
        <v>3951</v>
      </c>
      <c r="H88" s="1">
        <v>4004</v>
      </c>
      <c r="I88" s="1">
        <v>4154</v>
      </c>
      <c r="J88" s="1">
        <v>4354</v>
      </c>
      <c r="K88" s="1">
        <v>4817</v>
      </c>
      <c r="L88" s="1">
        <v>5308</v>
      </c>
      <c r="M88" s="1">
        <v>5746</v>
      </c>
      <c r="N88" s="1">
        <v>6206</v>
      </c>
      <c r="O88" s="1">
        <v>6373</v>
      </c>
    </row>
    <row r="89" spans="1:15" x14ac:dyDescent="0.3">
      <c r="A89" s="7" t="s">
        <v>204</v>
      </c>
      <c r="B89" s="7" t="s">
        <v>70</v>
      </c>
      <c r="C89" s="1">
        <v>4062</v>
      </c>
      <c r="D89" s="1">
        <v>4158</v>
      </c>
      <c r="E89" s="1">
        <v>4154</v>
      </c>
      <c r="F89" s="1">
        <v>4133</v>
      </c>
      <c r="G89" s="1">
        <v>4231</v>
      </c>
      <c r="H89" s="1">
        <v>4344</v>
      </c>
      <c r="I89" s="1">
        <v>4375</v>
      </c>
      <c r="J89" s="1">
        <v>4459</v>
      </c>
      <c r="K89" s="1">
        <v>4453</v>
      </c>
      <c r="L89" s="1">
        <v>4513</v>
      </c>
      <c r="M89" s="1">
        <v>4507</v>
      </c>
      <c r="N89" s="1">
        <v>4635</v>
      </c>
      <c r="O89" s="1">
        <v>4655</v>
      </c>
    </row>
    <row r="90" spans="1:15" x14ac:dyDescent="0.3">
      <c r="A90" s="7" t="s">
        <v>204</v>
      </c>
      <c r="B90" s="7" t="s">
        <v>71</v>
      </c>
      <c r="C90" s="1">
        <v>3452</v>
      </c>
      <c r="D90" s="1">
        <v>3492</v>
      </c>
      <c r="E90" s="1">
        <v>3473</v>
      </c>
      <c r="F90" s="1">
        <v>3477</v>
      </c>
      <c r="G90" s="1">
        <v>3501</v>
      </c>
      <c r="H90" s="1">
        <v>3458</v>
      </c>
      <c r="I90" s="1">
        <v>3446</v>
      </c>
      <c r="J90" s="1">
        <v>3478</v>
      </c>
      <c r="K90" s="1">
        <v>3457</v>
      </c>
      <c r="L90" s="1">
        <v>3534</v>
      </c>
      <c r="M90" s="1">
        <v>3604</v>
      </c>
      <c r="N90" s="1">
        <v>3729</v>
      </c>
      <c r="O90" s="1">
        <v>3689</v>
      </c>
    </row>
    <row r="91" spans="1:15" x14ac:dyDescent="0.3">
      <c r="A91" s="7" t="s">
        <v>204</v>
      </c>
      <c r="B91" s="7" t="s">
        <v>72</v>
      </c>
      <c r="C91" s="1">
        <v>1435</v>
      </c>
      <c r="D91" s="1">
        <v>1449</v>
      </c>
      <c r="E91" s="1">
        <v>1340</v>
      </c>
      <c r="F91" s="1">
        <v>1275</v>
      </c>
      <c r="G91" s="1">
        <v>1287</v>
      </c>
      <c r="H91" s="1">
        <v>1371</v>
      </c>
      <c r="I91" s="1">
        <v>1452</v>
      </c>
      <c r="J91" s="1">
        <v>1483</v>
      </c>
      <c r="K91" s="1">
        <v>1594</v>
      </c>
      <c r="L91" s="1">
        <v>1664</v>
      </c>
      <c r="M91" s="1">
        <v>1742</v>
      </c>
      <c r="N91" s="1">
        <v>1810</v>
      </c>
      <c r="O91" s="1">
        <v>1809</v>
      </c>
    </row>
    <row r="92" spans="1:15" x14ac:dyDescent="0.3">
      <c r="A92" s="7" t="s">
        <v>204</v>
      </c>
      <c r="B92" s="7" t="s">
        <v>73</v>
      </c>
      <c r="C92" s="1">
        <v>326</v>
      </c>
      <c r="D92" s="1">
        <v>318</v>
      </c>
      <c r="E92" s="1">
        <v>293</v>
      </c>
      <c r="F92" s="1">
        <v>244</v>
      </c>
      <c r="G92" s="1">
        <v>246</v>
      </c>
      <c r="H92" s="1">
        <v>261</v>
      </c>
      <c r="I92" s="1">
        <v>257</v>
      </c>
      <c r="J92" s="1">
        <v>262</v>
      </c>
      <c r="K92" s="1">
        <v>285</v>
      </c>
      <c r="L92" s="1">
        <v>294</v>
      </c>
      <c r="M92" s="1">
        <v>314</v>
      </c>
      <c r="N92" s="1">
        <v>331</v>
      </c>
      <c r="O92" s="1">
        <v>364</v>
      </c>
    </row>
    <row r="93" spans="1:15" x14ac:dyDescent="0.3">
      <c r="A93" s="10" t="s">
        <v>18</v>
      </c>
      <c r="B93" s="10" t="s">
        <v>18</v>
      </c>
      <c r="C93" s="5">
        <v>184383</v>
      </c>
      <c r="D93" s="5">
        <v>187720</v>
      </c>
      <c r="E93" s="5">
        <v>189131</v>
      </c>
      <c r="F93" s="5">
        <v>191337</v>
      </c>
      <c r="G93" s="5">
        <v>194924</v>
      </c>
      <c r="H93" s="5">
        <v>199915</v>
      </c>
      <c r="I93" s="5">
        <v>206389</v>
      </c>
      <c r="J93" s="5">
        <v>214031</v>
      </c>
      <c r="K93" s="5">
        <v>223122</v>
      </c>
      <c r="L93" s="5">
        <v>232067</v>
      </c>
      <c r="M93" s="5">
        <v>242560</v>
      </c>
      <c r="N93" s="5">
        <v>256038</v>
      </c>
      <c r="O93" s="5">
        <v>263925</v>
      </c>
    </row>
    <row r="94" spans="1:15" x14ac:dyDescent="0.3">
      <c r="A94" s="15"/>
      <c r="B94" s="15"/>
    </row>
    <row r="95" spans="1:15" x14ac:dyDescent="0.3">
      <c r="A95" s="15"/>
      <c r="B95" s="15"/>
    </row>
    <row r="96" spans="1:15" x14ac:dyDescent="0.3">
      <c r="A96" s="15"/>
      <c r="B96" s="15"/>
      <c r="C96" s="18" t="s">
        <v>37</v>
      </c>
      <c r="D96" s="19"/>
      <c r="E96" s="19"/>
      <c r="F96" s="19"/>
      <c r="G96" s="19"/>
      <c r="H96" s="19"/>
      <c r="I96" s="19"/>
      <c r="J96" s="19"/>
      <c r="K96" s="19"/>
      <c r="L96" s="19"/>
      <c r="M96" s="19"/>
      <c r="N96" s="19"/>
      <c r="O96" s="19"/>
    </row>
    <row r="97" spans="1:15" x14ac:dyDescent="0.3">
      <c r="A97" s="9" t="s">
        <v>41</v>
      </c>
      <c r="B97" s="9" t="s">
        <v>41</v>
      </c>
      <c r="C97" s="4" t="s">
        <v>0</v>
      </c>
      <c r="D97" s="4" t="s">
        <v>1</v>
      </c>
      <c r="E97" s="4" t="s">
        <v>2</v>
      </c>
      <c r="F97" s="4" t="s">
        <v>3</v>
      </c>
      <c r="G97" s="4" t="s">
        <v>4</v>
      </c>
      <c r="H97" s="4" t="s">
        <v>5</v>
      </c>
      <c r="I97" s="4" t="s">
        <v>6</v>
      </c>
      <c r="J97" s="4" t="s">
        <v>7</v>
      </c>
      <c r="K97" s="4" t="s">
        <v>8</v>
      </c>
      <c r="L97" s="4" t="s">
        <v>9</v>
      </c>
      <c r="M97" s="4" t="s">
        <v>10</v>
      </c>
      <c r="N97" s="4" t="s">
        <v>11</v>
      </c>
      <c r="O97" s="4" t="s">
        <v>12</v>
      </c>
    </row>
    <row r="98" spans="1:15" x14ac:dyDescent="0.3">
      <c r="A98" s="8" t="s">
        <v>198</v>
      </c>
      <c r="B98" s="8" t="s">
        <v>62</v>
      </c>
      <c r="C98" s="2">
        <v>0.58485329103885797</v>
      </c>
      <c r="D98" s="2">
        <v>0.57718631178707203</v>
      </c>
      <c r="E98" s="2">
        <v>0.57426112981668498</v>
      </c>
      <c r="F98" s="2">
        <v>0.57428987618353999</v>
      </c>
      <c r="G98" s="2">
        <v>0.55885588558855903</v>
      </c>
      <c r="H98" s="2">
        <v>0.54595015576324002</v>
      </c>
      <c r="I98" s="2">
        <v>0.52652472031757502</v>
      </c>
      <c r="J98" s="2">
        <v>0.52387495705942999</v>
      </c>
      <c r="K98" s="2">
        <v>0.52619207521826705</v>
      </c>
      <c r="L98" s="2">
        <v>0.53005464480874298</v>
      </c>
      <c r="M98" s="2">
        <v>0.54003044140030398</v>
      </c>
      <c r="N98" s="2">
        <v>0.55196051549218506</v>
      </c>
      <c r="O98" s="2">
        <v>0.56892553465601603</v>
      </c>
    </row>
    <row r="99" spans="1:15" x14ac:dyDescent="0.3">
      <c r="A99" s="8" t="s">
        <v>198</v>
      </c>
      <c r="B99" s="8" t="s">
        <v>63</v>
      </c>
      <c r="C99" s="2">
        <v>0.49726974881689101</v>
      </c>
      <c r="D99" s="2">
        <v>0.50618612157073695</v>
      </c>
      <c r="E99" s="2">
        <v>0.51902805074146896</v>
      </c>
      <c r="F99" s="2">
        <v>0.52490842490842504</v>
      </c>
      <c r="G99" s="2">
        <v>0.53946661893681802</v>
      </c>
      <c r="H99" s="2">
        <v>0.53743700503959702</v>
      </c>
      <c r="I99" s="2">
        <v>0.533204497540408</v>
      </c>
      <c r="J99" s="2">
        <v>0.52437553832902695</v>
      </c>
      <c r="K99" s="2">
        <v>0.52809696206516599</v>
      </c>
      <c r="L99" s="2">
        <v>0.52936835891381395</v>
      </c>
      <c r="M99" s="2">
        <v>0.52285595912166805</v>
      </c>
      <c r="N99" s="2">
        <v>0.51642217317928096</v>
      </c>
      <c r="O99" s="2">
        <v>0.52559805847682906</v>
      </c>
    </row>
    <row r="100" spans="1:15" x14ac:dyDescent="0.3">
      <c r="A100" s="8" t="s">
        <v>198</v>
      </c>
      <c r="B100" s="8" t="s">
        <v>64</v>
      </c>
      <c r="C100" s="2">
        <v>0.41867219917012399</v>
      </c>
      <c r="D100" s="2">
        <v>0.42411517696460699</v>
      </c>
      <c r="E100" s="2">
        <v>0.431088488645262</v>
      </c>
      <c r="F100" s="2">
        <v>0.43939690620716698</v>
      </c>
      <c r="G100" s="2">
        <v>0.43699071442107301</v>
      </c>
      <c r="H100" s="2">
        <v>0.43575418994413401</v>
      </c>
      <c r="I100" s="2">
        <v>0.44567945500179301</v>
      </c>
      <c r="J100" s="2">
        <v>0.45072179647121702</v>
      </c>
      <c r="K100" s="2">
        <v>0.46864231564438302</v>
      </c>
      <c r="L100" s="2">
        <v>0.48011978040259501</v>
      </c>
      <c r="M100" s="2">
        <v>0.49026128266033298</v>
      </c>
      <c r="N100" s="2">
        <v>0.50551842064355701</v>
      </c>
      <c r="O100" s="2">
        <v>0.51839762611275997</v>
      </c>
    </row>
    <row r="101" spans="1:15" x14ac:dyDescent="0.3">
      <c r="A101" s="8" t="s">
        <v>198</v>
      </c>
      <c r="B101" s="8" t="s">
        <v>65</v>
      </c>
      <c r="C101" s="2">
        <v>0.32336500838457199</v>
      </c>
      <c r="D101" s="2">
        <v>0.334713024282561</v>
      </c>
      <c r="E101" s="2">
        <v>0.34201247626796899</v>
      </c>
      <c r="F101" s="2">
        <v>0.34755434782608702</v>
      </c>
      <c r="G101" s="2">
        <v>0.35935397039030997</v>
      </c>
      <c r="H101" s="2">
        <v>0.36932989690721701</v>
      </c>
      <c r="I101" s="2">
        <v>0.37506426735218501</v>
      </c>
      <c r="J101" s="2">
        <v>0.379081632653061</v>
      </c>
      <c r="K101" s="2">
        <v>0.39488910318225701</v>
      </c>
      <c r="L101" s="2">
        <v>0.405702266884786</v>
      </c>
      <c r="M101" s="2">
        <v>0.41761174116077399</v>
      </c>
      <c r="N101" s="2">
        <v>0.41913341913341901</v>
      </c>
      <c r="O101" s="2">
        <v>0.42593344155844198</v>
      </c>
    </row>
    <row r="102" spans="1:15" x14ac:dyDescent="0.3">
      <c r="A102" s="8" t="s">
        <v>198</v>
      </c>
      <c r="B102" s="8" t="s">
        <v>66</v>
      </c>
      <c r="C102" s="2">
        <v>0.20456026058631899</v>
      </c>
      <c r="D102" s="2">
        <v>0.21028645833333301</v>
      </c>
      <c r="E102" s="2">
        <v>0.21165857043719599</v>
      </c>
      <c r="F102" s="2">
        <v>0.206123973114264</v>
      </c>
      <c r="G102" s="2">
        <v>0.21458923512747899</v>
      </c>
      <c r="H102" s="2">
        <v>0.206920415224914</v>
      </c>
      <c r="I102" s="2">
        <v>0.22508474576271201</v>
      </c>
      <c r="J102" s="2">
        <v>0.230916030534351</v>
      </c>
      <c r="K102" s="2">
        <v>0.24467472654001199</v>
      </c>
      <c r="L102" s="2">
        <v>0.255018990775909</v>
      </c>
      <c r="M102" s="2">
        <v>0.25839267548321498</v>
      </c>
      <c r="N102" s="2">
        <v>0.26884301488238099</v>
      </c>
      <c r="O102" s="2">
        <v>0.27860696517412897</v>
      </c>
    </row>
    <row r="103" spans="1:15" x14ac:dyDescent="0.3">
      <c r="A103" s="8" t="s">
        <v>198</v>
      </c>
      <c r="B103" s="8" t="s">
        <v>67</v>
      </c>
      <c r="C103" s="2">
        <v>0.15</v>
      </c>
      <c r="D103" s="2">
        <v>0.16666666666666699</v>
      </c>
      <c r="E103" s="2">
        <v>0.162790697674419</v>
      </c>
      <c r="F103" s="2">
        <v>0.2</v>
      </c>
      <c r="G103" s="2">
        <v>0.17307692307692299</v>
      </c>
      <c r="H103" s="2">
        <v>0.18218623481781401</v>
      </c>
      <c r="I103" s="2">
        <v>0.16974169741697401</v>
      </c>
      <c r="J103" s="2">
        <v>0.14379084967320299</v>
      </c>
      <c r="K103" s="2">
        <v>0.16519174041297899</v>
      </c>
      <c r="L103" s="2">
        <v>0.14127423822714699</v>
      </c>
      <c r="M103" s="2">
        <v>0.14824120603015101</v>
      </c>
      <c r="N103" s="2">
        <v>0.16028708133971301</v>
      </c>
      <c r="O103" s="2">
        <v>0.15835140997830799</v>
      </c>
    </row>
    <row r="104" spans="1:15" x14ac:dyDescent="0.3">
      <c r="A104" s="8" t="s">
        <v>198</v>
      </c>
      <c r="B104" s="8" t="s">
        <v>68</v>
      </c>
      <c r="C104" s="2">
        <v>0.41514670896114197</v>
      </c>
      <c r="D104" s="2">
        <v>0.42281368821292797</v>
      </c>
      <c r="E104" s="2">
        <v>0.42573887018331502</v>
      </c>
      <c r="F104" s="2">
        <v>0.42571012381646001</v>
      </c>
      <c r="G104" s="2">
        <v>0.44114411441144102</v>
      </c>
      <c r="H104" s="2">
        <v>0.45404984423675998</v>
      </c>
      <c r="I104" s="2">
        <v>0.47347527968242498</v>
      </c>
      <c r="J104" s="2">
        <v>0.47612504294057001</v>
      </c>
      <c r="K104" s="2">
        <v>0.473807924781733</v>
      </c>
      <c r="L104" s="2">
        <v>0.46994535519125702</v>
      </c>
      <c r="M104" s="2">
        <v>0.45996955859969602</v>
      </c>
      <c r="N104" s="2">
        <v>0.448039484507815</v>
      </c>
      <c r="O104" s="2">
        <v>0.43107446534398403</v>
      </c>
    </row>
    <row r="105" spans="1:15" x14ac:dyDescent="0.3">
      <c r="A105" s="8" t="s">
        <v>198</v>
      </c>
      <c r="B105" s="8" t="s">
        <v>69</v>
      </c>
      <c r="C105" s="2">
        <v>0.50273025118310899</v>
      </c>
      <c r="D105" s="2">
        <v>0.493813878429263</v>
      </c>
      <c r="E105" s="2">
        <v>0.48097194925853098</v>
      </c>
      <c r="F105" s="2">
        <v>0.47509157509157501</v>
      </c>
      <c r="G105" s="2">
        <v>0.46053338106318198</v>
      </c>
      <c r="H105" s="2">
        <v>0.46256299496040298</v>
      </c>
      <c r="I105" s="2">
        <v>0.466795502459592</v>
      </c>
      <c r="J105" s="2">
        <v>0.475624461670973</v>
      </c>
      <c r="K105" s="2">
        <v>0.47190303793483401</v>
      </c>
      <c r="L105" s="2">
        <v>0.47063164108618699</v>
      </c>
      <c r="M105" s="2">
        <v>0.47714404087833201</v>
      </c>
      <c r="N105" s="2">
        <v>0.48357782682071898</v>
      </c>
      <c r="O105" s="2">
        <v>0.474401941523171</v>
      </c>
    </row>
    <row r="106" spans="1:15" x14ac:dyDescent="0.3">
      <c r="A106" s="8" t="s">
        <v>198</v>
      </c>
      <c r="B106" s="8" t="s">
        <v>70</v>
      </c>
      <c r="C106" s="2">
        <v>0.58132780082987601</v>
      </c>
      <c r="D106" s="2">
        <v>0.57588482303539301</v>
      </c>
      <c r="E106" s="2">
        <v>0.56891151135473805</v>
      </c>
      <c r="F106" s="2">
        <v>0.56060309379283302</v>
      </c>
      <c r="G106" s="2">
        <v>0.56300928557892704</v>
      </c>
      <c r="H106" s="2">
        <v>0.56424581005586605</v>
      </c>
      <c r="I106" s="2">
        <v>0.55432054499820704</v>
      </c>
      <c r="J106" s="2">
        <v>0.54927820352878298</v>
      </c>
      <c r="K106" s="2">
        <v>0.53135768435561703</v>
      </c>
      <c r="L106" s="2">
        <v>0.51988021959740505</v>
      </c>
      <c r="M106" s="2">
        <v>0.50973871733966702</v>
      </c>
      <c r="N106" s="2">
        <v>0.49448157935644299</v>
      </c>
      <c r="O106" s="2">
        <v>0.48160237388723998</v>
      </c>
    </row>
    <row r="107" spans="1:15" x14ac:dyDescent="0.3">
      <c r="A107" s="8" t="s">
        <v>198</v>
      </c>
      <c r="B107" s="8" t="s">
        <v>71</v>
      </c>
      <c r="C107" s="2">
        <v>0.67663499161542795</v>
      </c>
      <c r="D107" s="2">
        <v>0.665286975717439</v>
      </c>
      <c r="E107" s="2">
        <v>0.65798752373203195</v>
      </c>
      <c r="F107" s="2">
        <v>0.65244565217391304</v>
      </c>
      <c r="G107" s="2">
        <v>0.64064602960968997</v>
      </c>
      <c r="H107" s="2">
        <v>0.63067010309278304</v>
      </c>
      <c r="I107" s="2">
        <v>0.62493573264781499</v>
      </c>
      <c r="J107" s="2">
        <v>0.62091836734693895</v>
      </c>
      <c r="K107" s="2">
        <v>0.60511089681774299</v>
      </c>
      <c r="L107" s="2">
        <v>0.59429773311521406</v>
      </c>
      <c r="M107" s="2">
        <v>0.58238825883922596</v>
      </c>
      <c r="N107" s="2">
        <v>0.58086658086658105</v>
      </c>
      <c r="O107" s="2">
        <v>0.57406655844155796</v>
      </c>
    </row>
    <row r="108" spans="1:15" x14ac:dyDescent="0.3">
      <c r="A108" s="8" t="s">
        <v>198</v>
      </c>
      <c r="B108" s="8" t="s">
        <v>72</v>
      </c>
      <c r="C108" s="2">
        <v>0.79543973941368096</v>
      </c>
      <c r="D108" s="2">
        <v>0.78971354166666696</v>
      </c>
      <c r="E108" s="2">
        <v>0.78834142956280395</v>
      </c>
      <c r="F108" s="2">
        <v>0.793876026885736</v>
      </c>
      <c r="G108" s="2">
        <v>0.78541076487252104</v>
      </c>
      <c r="H108" s="2">
        <v>0.793079584775087</v>
      </c>
      <c r="I108" s="2">
        <v>0.77491525423728802</v>
      </c>
      <c r="J108" s="2">
        <v>0.76908396946564905</v>
      </c>
      <c r="K108" s="2">
        <v>0.75532527345998801</v>
      </c>
      <c r="L108" s="2">
        <v>0.74498100922409105</v>
      </c>
      <c r="M108" s="2">
        <v>0.74160732451678502</v>
      </c>
      <c r="N108" s="2">
        <v>0.73115698511761895</v>
      </c>
      <c r="O108" s="2">
        <v>0.72139303482587103</v>
      </c>
    </row>
    <row r="109" spans="1:15" x14ac:dyDescent="0.3">
      <c r="A109" s="8" t="s">
        <v>198</v>
      </c>
      <c r="B109" s="8" t="s">
        <v>73</v>
      </c>
      <c r="C109" s="2">
        <v>0.85</v>
      </c>
      <c r="D109" s="2">
        <v>0.83333333333333304</v>
      </c>
      <c r="E109" s="2">
        <v>0.837209302325581</v>
      </c>
      <c r="F109" s="2">
        <v>0.8</v>
      </c>
      <c r="G109" s="2">
        <v>0.82692307692307698</v>
      </c>
      <c r="H109" s="2">
        <v>0.81781376518218596</v>
      </c>
      <c r="I109" s="2">
        <v>0.83025830258302602</v>
      </c>
      <c r="J109" s="2">
        <v>0.85620915032679701</v>
      </c>
      <c r="K109" s="2">
        <v>0.83480825958702098</v>
      </c>
      <c r="L109" s="2">
        <v>0.85872576177285298</v>
      </c>
      <c r="M109" s="2">
        <v>0.85175879396984899</v>
      </c>
      <c r="N109" s="2">
        <v>0.83971291866028697</v>
      </c>
      <c r="O109" s="2">
        <v>0.84164859002169201</v>
      </c>
    </row>
    <row r="110" spans="1:15" x14ac:dyDescent="0.3">
      <c r="A110" s="8" t="s">
        <v>199</v>
      </c>
      <c r="B110" s="8" t="s">
        <v>62</v>
      </c>
      <c r="C110" s="2">
        <v>0.64249341527655801</v>
      </c>
      <c r="D110" s="2">
        <v>0.62651603256354904</v>
      </c>
      <c r="E110" s="2">
        <v>0.62397425583266297</v>
      </c>
      <c r="F110" s="2">
        <v>0.602862535388487</v>
      </c>
      <c r="G110" s="2">
        <v>0.60985691573926903</v>
      </c>
      <c r="H110" s="2">
        <v>0.60130922693266797</v>
      </c>
      <c r="I110" s="2">
        <v>0.59388646288209601</v>
      </c>
      <c r="J110" s="2">
        <v>0.58500914076782495</v>
      </c>
      <c r="K110" s="2">
        <v>0.57966349670812001</v>
      </c>
      <c r="L110" s="2">
        <v>0.57609304932735395</v>
      </c>
      <c r="M110" s="2">
        <v>0.58810190742963897</v>
      </c>
      <c r="N110" s="2">
        <v>0.60038961038961003</v>
      </c>
      <c r="O110" s="2">
        <v>0.61799371398638003</v>
      </c>
    </row>
    <row r="111" spans="1:15" x14ac:dyDescent="0.3">
      <c r="A111" s="8" t="s">
        <v>199</v>
      </c>
      <c r="B111" s="8" t="s">
        <v>63</v>
      </c>
      <c r="C111" s="2">
        <v>0.53877408056041998</v>
      </c>
      <c r="D111" s="2">
        <v>0.55377808032675302</v>
      </c>
      <c r="E111" s="2">
        <v>0.56702619414483801</v>
      </c>
      <c r="F111" s="2">
        <v>0.58209742271438902</v>
      </c>
      <c r="G111" s="2">
        <v>0.58822016460905302</v>
      </c>
      <c r="H111" s="2">
        <v>0.59379913213005497</v>
      </c>
      <c r="I111" s="2">
        <v>0.59417405464085404</v>
      </c>
      <c r="J111" s="2">
        <v>0.59650156075151695</v>
      </c>
      <c r="K111" s="2">
        <v>0.597326507394767</v>
      </c>
      <c r="L111" s="2">
        <v>0.59131545338441904</v>
      </c>
      <c r="M111" s="2">
        <v>0.58209513629075404</v>
      </c>
      <c r="N111" s="2">
        <v>0.57486061834769397</v>
      </c>
      <c r="O111" s="2">
        <v>0.57103162574517496</v>
      </c>
    </row>
    <row r="112" spans="1:15" x14ac:dyDescent="0.3">
      <c r="A112" s="8" t="s">
        <v>199</v>
      </c>
      <c r="B112" s="8" t="s">
        <v>64</v>
      </c>
      <c r="C112" s="2">
        <v>0.45632609846479599</v>
      </c>
      <c r="D112" s="2">
        <v>0.45984203508052102</v>
      </c>
      <c r="E112" s="2">
        <v>0.46458752515090501</v>
      </c>
      <c r="F112" s="2">
        <v>0.46823831130400501</v>
      </c>
      <c r="G112" s="2">
        <v>0.47877223178428002</v>
      </c>
      <c r="H112" s="2">
        <v>0.48984700973574402</v>
      </c>
      <c r="I112" s="2">
        <v>0.49517340007150501</v>
      </c>
      <c r="J112" s="2">
        <v>0.50271997236853505</v>
      </c>
      <c r="K112" s="2">
        <v>0.51405689496954998</v>
      </c>
      <c r="L112" s="2">
        <v>0.52415026833631495</v>
      </c>
      <c r="M112" s="2">
        <v>0.53372434017595305</v>
      </c>
      <c r="N112" s="2">
        <v>0.54823457637459005</v>
      </c>
      <c r="O112" s="2">
        <v>0.55931309783836702</v>
      </c>
    </row>
    <row r="113" spans="1:15" x14ac:dyDescent="0.3">
      <c r="A113" s="8" t="s">
        <v>199</v>
      </c>
      <c r="B113" s="8" t="s">
        <v>65</v>
      </c>
      <c r="C113" s="2">
        <v>0.37847044796457202</v>
      </c>
      <c r="D113" s="2">
        <v>0.38985248824768998</v>
      </c>
      <c r="E113" s="2">
        <v>0.39491150442477901</v>
      </c>
      <c r="F113" s="2">
        <v>0.40037014188772402</v>
      </c>
      <c r="G113" s="2">
        <v>0.40954363014716799</v>
      </c>
      <c r="H113" s="2">
        <v>0.41347670250896101</v>
      </c>
      <c r="I113" s="2">
        <v>0.42727653046994801</v>
      </c>
      <c r="J113" s="2">
        <v>0.43731343283582103</v>
      </c>
      <c r="K113" s="2">
        <v>0.44702674629966199</v>
      </c>
      <c r="L113" s="2">
        <v>0.45579442818979798</v>
      </c>
      <c r="M113" s="2">
        <v>0.46269753766997401</v>
      </c>
      <c r="N113" s="2">
        <v>0.46887526526762602</v>
      </c>
      <c r="O113" s="2">
        <v>0.47430830039525701</v>
      </c>
    </row>
    <row r="114" spans="1:15" x14ac:dyDescent="0.3">
      <c r="A114" s="8" t="s">
        <v>199</v>
      </c>
      <c r="B114" s="8" t="s">
        <v>66</v>
      </c>
      <c r="C114" s="2">
        <v>0.289846687879664</v>
      </c>
      <c r="D114" s="2">
        <v>0.29043478260869598</v>
      </c>
      <c r="E114" s="2">
        <v>0.29337442218798099</v>
      </c>
      <c r="F114" s="2">
        <v>0.30283018867924499</v>
      </c>
      <c r="G114" s="2">
        <v>0.29749216300940401</v>
      </c>
      <c r="H114" s="2">
        <v>0.31121495327102799</v>
      </c>
      <c r="I114" s="2">
        <v>0.31631419939576999</v>
      </c>
      <c r="J114" s="2">
        <v>0.32827545958564303</v>
      </c>
      <c r="K114" s="2">
        <v>0.34108527131782901</v>
      </c>
      <c r="L114" s="2">
        <v>0.34644601193705898</v>
      </c>
      <c r="M114" s="2">
        <v>0.34985872078088898</v>
      </c>
      <c r="N114" s="2">
        <v>0.35802769006558199</v>
      </c>
      <c r="O114" s="2">
        <v>0.36425551902301601</v>
      </c>
    </row>
    <row r="115" spans="1:15" x14ac:dyDescent="0.3">
      <c r="A115" s="8" t="s">
        <v>199</v>
      </c>
      <c r="B115" s="8" t="s">
        <v>67</v>
      </c>
      <c r="C115" s="2">
        <v>0.204237288135593</v>
      </c>
      <c r="D115" s="2">
        <v>0.19542253521126801</v>
      </c>
      <c r="E115" s="2">
        <v>0.19329388560157801</v>
      </c>
      <c r="F115" s="2">
        <v>0.181924882629108</v>
      </c>
      <c r="G115" s="2">
        <v>0.192439862542955</v>
      </c>
      <c r="H115" s="2">
        <v>0.188297872340426</v>
      </c>
      <c r="I115" s="2">
        <v>0.19255813953488399</v>
      </c>
      <c r="J115" s="2">
        <v>0.198362147406733</v>
      </c>
      <c r="K115" s="2">
        <v>0.197540983606557</v>
      </c>
      <c r="L115" s="2">
        <v>0.204032258064516</v>
      </c>
      <c r="M115" s="2">
        <v>0.21129032258064501</v>
      </c>
      <c r="N115" s="2">
        <v>0.212927756653992</v>
      </c>
      <c r="O115" s="2">
        <v>0.2358934169279</v>
      </c>
    </row>
    <row r="116" spans="1:15" x14ac:dyDescent="0.3">
      <c r="A116" s="8" t="s">
        <v>199</v>
      </c>
      <c r="B116" s="8" t="s">
        <v>68</v>
      </c>
      <c r="C116" s="2">
        <v>0.35750658472344199</v>
      </c>
      <c r="D116" s="2">
        <v>0.37348396743645101</v>
      </c>
      <c r="E116" s="2">
        <v>0.37602574416733697</v>
      </c>
      <c r="F116" s="2">
        <v>0.397137464611513</v>
      </c>
      <c r="G116" s="2">
        <v>0.39014308426073102</v>
      </c>
      <c r="H116" s="2">
        <v>0.39869077306733203</v>
      </c>
      <c r="I116" s="2">
        <v>0.40611353711790399</v>
      </c>
      <c r="J116" s="2">
        <v>0.41499085923217499</v>
      </c>
      <c r="K116" s="2">
        <v>0.42033650329187999</v>
      </c>
      <c r="L116" s="2">
        <v>0.423906950672646</v>
      </c>
      <c r="M116" s="2">
        <v>0.41189809257036097</v>
      </c>
      <c r="N116" s="2">
        <v>0.39961038961039003</v>
      </c>
      <c r="O116" s="2">
        <v>0.38200628601362002</v>
      </c>
    </row>
    <row r="117" spans="1:15" x14ac:dyDescent="0.3">
      <c r="A117" s="8" t="s">
        <v>199</v>
      </c>
      <c r="B117" s="8" t="s">
        <v>69</v>
      </c>
      <c r="C117" s="2">
        <v>0.46122591943958002</v>
      </c>
      <c r="D117" s="2">
        <v>0.44622191967324698</v>
      </c>
      <c r="E117" s="2">
        <v>0.43297380585516199</v>
      </c>
      <c r="F117" s="2">
        <v>0.41790257728561098</v>
      </c>
      <c r="G117" s="2">
        <v>0.41177983539094598</v>
      </c>
      <c r="H117" s="2">
        <v>0.40620086786994503</v>
      </c>
      <c r="I117" s="2">
        <v>0.40582594535914601</v>
      </c>
      <c r="J117" s="2">
        <v>0.403498439248483</v>
      </c>
      <c r="K117" s="2">
        <v>0.402673492605233</v>
      </c>
      <c r="L117" s="2">
        <v>0.40868454661558101</v>
      </c>
      <c r="M117" s="2">
        <v>0.41790486370924601</v>
      </c>
      <c r="N117" s="2">
        <v>0.42513938165230603</v>
      </c>
      <c r="O117" s="2">
        <v>0.42896837425482498</v>
      </c>
    </row>
    <row r="118" spans="1:15" x14ac:dyDescent="0.3">
      <c r="A118" s="8" t="s">
        <v>199</v>
      </c>
      <c r="B118" s="8" t="s">
        <v>70</v>
      </c>
      <c r="C118" s="2">
        <v>0.54367390153520401</v>
      </c>
      <c r="D118" s="2">
        <v>0.54015796491947898</v>
      </c>
      <c r="E118" s="2">
        <v>0.53541247484909504</v>
      </c>
      <c r="F118" s="2">
        <v>0.53176168869599505</v>
      </c>
      <c r="G118" s="2">
        <v>0.52122776821572003</v>
      </c>
      <c r="H118" s="2">
        <v>0.51015299026425598</v>
      </c>
      <c r="I118" s="2">
        <v>0.50482659992849499</v>
      </c>
      <c r="J118" s="2">
        <v>0.497280027631465</v>
      </c>
      <c r="K118" s="2">
        <v>0.48594310503045002</v>
      </c>
      <c r="L118" s="2">
        <v>0.47584973166368499</v>
      </c>
      <c r="M118" s="2">
        <v>0.46627565982404701</v>
      </c>
      <c r="N118" s="2">
        <v>0.45176542362541</v>
      </c>
      <c r="O118" s="2">
        <v>0.44068690216163298</v>
      </c>
    </row>
    <row r="119" spans="1:15" x14ac:dyDescent="0.3">
      <c r="A119" s="8" t="s">
        <v>199</v>
      </c>
      <c r="B119" s="8" t="s">
        <v>71</v>
      </c>
      <c r="C119" s="2">
        <v>0.62152955203542803</v>
      </c>
      <c r="D119" s="2">
        <v>0.61014751175230997</v>
      </c>
      <c r="E119" s="2">
        <v>0.60508849557522104</v>
      </c>
      <c r="F119" s="2">
        <v>0.59962985811227598</v>
      </c>
      <c r="G119" s="2">
        <v>0.59045636985283201</v>
      </c>
      <c r="H119" s="2">
        <v>0.58652329749103904</v>
      </c>
      <c r="I119" s="2">
        <v>0.57272346953005204</v>
      </c>
      <c r="J119" s="2">
        <v>0.56268656716417897</v>
      </c>
      <c r="K119" s="2">
        <v>0.55297325370033801</v>
      </c>
      <c r="L119" s="2">
        <v>0.54420557181020202</v>
      </c>
      <c r="M119" s="2">
        <v>0.53730246233002599</v>
      </c>
      <c r="N119" s="2">
        <v>0.53112473473237398</v>
      </c>
      <c r="O119" s="2">
        <v>0.52569169960474305</v>
      </c>
    </row>
    <row r="120" spans="1:15" x14ac:dyDescent="0.3">
      <c r="A120" s="8" t="s">
        <v>199</v>
      </c>
      <c r="B120" s="8" t="s">
        <v>72</v>
      </c>
      <c r="C120" s="2">
        <v>0.71015331212033606</v>
      </c>
      <c r="D120" s="2">
        <v>0.70956521739130396</v>
      </c>
      <c r="E120" s="2">
        <v>0.70662557781201896</v>
      </c>
      <c r="F120" s="2">
        <v>0.69716981132075495</v>
      </c>
      <c r="G120" s="2">
        <v>0.70250783699059605</v>
      </c>
      <c r="H120" s="2">
        <v>0.68878504672897201</v>
      </c>
      <c r="I120" s="2">
        <v>0.68368580060423001</v>
      </c>
      <c r="J120" s="2">
        <v>0.67172454041435703</v>
      </c>
      <c r="K120" s="2">
        <v>0.65891472868217005</v>
      </c>
      <c r="L120" s="2">
        <v>0.65355398806294096</v>
      </c>
      <c r="M120" s="2">
        <v>0.65014127921911102</v>
      </c>
      <c r="N120" s="2">
        <v>0.64197230993441801</v>
      </c>
      <c r="O120" s="2">
        <v>0.63574448097698499</v>
      </c>
    </row>
    <row r="121" spans="1:15" x14ac:dyDescent="0.3">
      <c r="A121" s="8" t="s">
        <v>199</v>
      </c>
      <c r="B121" s="8" t="s">
        <v>73</v>
      </c>
      <c r="C121" s="2">
        <v>0.79576271186440695</v>
      </c>
      <c r="D121" s="2">
        <v>0.80457746478873204</v>
      </c>
      <c r="E121" s="2">
        <v>0.80670611439842199</v>
      </c>
      <c r="F121" s="2">
        <v>0.818075117370892</v>
      </c>
      <c r="G121" s="2">
        <v>0.80756013745704502</v>
      </c>
      <c r="H121" s="2">
        <v>0.81170212765957495</v>
      </c>
      <c r="I121" s="2">
        <v>0.80744186046511601</v>
      </c>
      <c r="J121" s="2">
        <v>0.80163785259326703</v>
      </c>
      <c r="K121" s="2">
        <v>0.80245901639344297</v>
      </c>
      <c r="L121" s="2">
        <v>0.79596774193548403</v>
      </c>
      <c r="M121" s="2">
        <v>0.78870967741935505</v>
      </c>
      <c r="N121" s="2">
        <v>0.787072243346008</v>
      </c>
      <c r="O121" s="2">
        <v>0.7641065830721</v>
      </c>
    </row>
    <row r="122" spans="1:15" x14ac:dyDescent="0.3">
      <c r="A122" s="8" t="s">
        <v>200</v>
      </c>
      <c r="B122" s="8" t="s">
        <v>62</v>
      </c>
      <c r="C122" s="2">
        <v>0.58937905080493402</v>
      </c>
      <c r="D122" s="2">
        <v>0.58193574459486797</v>
      </c>
      <c r="E122" s="2">
        <v>0.57030481809242894</v>
      </c>
      <c r="F122" s="2">
        <v>0.55781647427117997</v>
      </c>
      <c r="G122" s="2">
        <v>0.54764826175869097</v>
      </c>
      <c r="H122" s="2">
        <v>0.53926701570680602</v>
      </c>
      <c r="I122" s="2">
        <v>0.532820097244733</v>
      </c>
      <c r="J122" s="2">
        <v>0.53569321533923298</v>
      </c>
      <c r="K122" s="2">
        <v>0.52640545144804096</v>
      </c>
      <c r="L122" s="2">
        <v>0.534570941466187</v>
      </c>
      <c r="M122" s="2">
        <v>0.53785135368166903</v>
      </c>
      <c r="N122" s="2">
        <v>0.537766201930443</v>
      </c>
      <c r="O122" s="2">
        <v>0.56633070008172204</v>
      </c>
    </row>
    <row r="123" spans="1:15" x14ac:dyDescent="0.3">
      <c r="A123" s="8" t="s">
        <v>200</v>
      </c>
      <c r="B123" s="8" t="s">
        <v>63</v>
      </c>
      <c r="C123" s="2">
        <v>0.46586469257659902</v>
      </c>
      <c r="D123" s="2">
        <v>0.47656650599938499</v>
      </c>
      <c r="E123" s="2">
        <v>0.48844344446717097</v>
      </c>
      <c r="F123" s="2">
        <v>0.50665078419694298</v>
      </c>
      <c r="G123" s="2">
        <v>0.51109094575519298</v>
      </c>
      <c r="H123" s="2">
        <v>0.51412944393801296</v>
      </c>
      <c r="I123" s="2">
        <v>0.52098935750886899</v>
      </c>
      <c r="J123" s="2">
        <v>0.51988245017907997</v>
      </c>
      <c r="K123" s="2">
        <v>0.515422712659658</v>
      </c>
      <c r="L123" s="2">
        <v>0.512046686119216</v>
      </c>
      <c r="M123" s="2">
        <v>0.49679816586291398</v>
      </c>
      <c r="N123" s="2">
        <v>0.49649635036496298</v>
      </c>
      <c r="O123" s="2">
        <v>0.50003147227292799</v>
      </c>
    </row>
    <row r="124" spans="1:15" x14ac:dyDescent="0.3">
      <c r="A124" s="8" t="s">
        <v>200</v>
      </c>
      <c r="B124" s="8" t="s">
        <v>64</v>
      </c>
      <c r="C124" s="2">
        <v>0.388629185091598</v>
      </c>
      <c r="D124" s="2">
        <v>0.39098675250711901</v>
      </c>
      <c r="E124" s="2">
        <v>0.39162857830165998</v>
      </c>
      <c r="F124" s="2">
        <v>0.39362807341567602</v>
      </c>
      <c r="G124" s="2">
        <v>0.39537740062527899</v>
      </c>
      <c r="H124" s="2">
        <v>0.40023765798854899</v>
      </c>
      <c r="I124" s="2">
        <v>0.40921325051759799</v>
      </c>
      <c r="J124" s="2">
        <v>0.42574257425742601</v>
      </c>
      <c r="K124" s="2">
        <v>0.43199766013454199</v>
      </c>
      <c r="L124" s="2">
        <v>0.44221105527638199</v>
      </c>
      <c r="M124" s="2">
        <v>0.44807710479070201</v>
      </c>
      <c r="N124" s="2">
        <v>0.45808574824024101</v>
      </c>
      <c r="O124" s="2">
        <v>0.47371147371147398</v>
      </c>
    </row>
    <row r="125" spans="1:15" x14ac:dyDescent="0.3">
      <c r="A125" s="8" t="s">
        <v>200</v>
      </c>
      <c r="B125" s="8" t="s">
        <v>65</v>
      </c>
      <c r="C125" s="2">
        <v>0.29391586929048602</v>
      </c>
      <c r="D125" s="2">
        <v>0.29887482419127998</v>
      </c>
      <c r="E125" s="2">
        <v>0.31042128603104202</v>
      </c>
      <c r="F125" s="2">
        <v>0.31669960474308301</v>
      </c>
      <c r="G125" s="2">
        <v>0.329509241555131</v>
      </c>
      <c r="H125" s="2">
        <v>0.344446175416732</v>
      </c>
      <c r="I125" s="2">
        <v>0.34985599514930998</v>
      </c>
      <c r="J125" s="2">
        <v>0.35924617196702002</v>
      </c>
      <c r="K125" s="2">
        <v>0.36210403952339398</v>
      </c>
      <c r="L125" s="2">
        <v>0.370751213938875</v>
      </c>
      <c r="M125" s="2">
        <v>0.378618839147013</v>
      </c>
      <c r="N125" s="2">
        <v>0.385234716157205</v>
      </c>
      <c r="O125" s="2">
        <v>0.39129304743339799</v>
      </c>
    </row>
    <row r="126" spans="1:15" x14ac:dyDescent="0.3">
      <c r="A126" s="8" t="s">
        <v>200</v>
      </c>
      <c r="B126" s="8" t="s">
        <v>66</v>
      </c>
      <c r="C126" s="2">
        <v>0.18550592525068399</v>
      </c>
      <c r="D126" s="2">
        <v>0.188979963570128</v>
      </c>
      <c r="E126" s="2">
        <v>0.18151179585941299</v>
      </c>
      <c r="F126" s="2">
        <v>0.19772403982930301</v>
      </c>
      <c r="G126" s="2">
        <v>0.202919020715631</v>
      </c>
      <c r="H126" s="2">
        <v>0.20311783585511201</v>
      </c>
      <c r="I126" s="2">
        <v>0.20733304233958999</v>
      </c>
      <c r="J126" s="2">
        <v>0.209922099220992</v>
      </c>
      <c r="K126" s="2">
        <v>0.21933511654566301</v>
      </c>
      <c r="L126" s="2">
        <v>0.230085348506401</v>
      </c>
      <c r="M126" s="2">
        <v>0.22312648355374701</v>
      </c>
      <c r="N126" s="2">
        <v>0.225827176357212</v>
      </c>
      <c r="O126" s="2">
        <v>0.23714458560193599</v>
      </c>
    </row>
    <row r="127" spans="1:15" x14ac:dyDescent="0.3">
      <c r="A127" s="8" t="s">
        <v>200</v>
      </c>
      <c r="B127" s="8" t="s">
        <v>67</v>
      </c>
      <c r="C127" s="2">
        <v>0.15090543259557301</v>
      </c>
      <c r="D127" s="2">
        <v>0.144373673036093</v>
      </c>
      <c r="E127" s="2">
        <v>0.14070351758794</v>
      </c>
      <c r="F127" s="2">
        <v>0.14854111405835499</v>
      </c>
      <c r="G127" s="2">
        <v>0.15700483091787401</v>
      </c>
      <c r="H127" s="2">
        <v>0.15639810426540299</v>
      </c>
      <c r="I127" s="2">
        <v>0.134615384615385</v>
      </c>
      <c r="J127" s="2">
        <v>0.146484375</v>
      </c>
      <c r="K127" s="2">
        <v>0.14100185528757</v>
      </c>
      <c r="L127" s="2">
        <v>0.14571948998178499</v>
      </c>
      <c r="M127" s="2">
        <v>0.13793103448275901</v>
      </c>
      <c r="N127" s="2">
        <v>0.132203389830508</v>
      </c>
      <c r="O127" s="2">
        <v>0.14516129032258099</v>
      </c>
    </row>
    <row r="128" spans="1:15" x14ac:dyDescent="0.3">
      <c r="A128" s="8" t="s">
        <v>200</v>
      </c>
      <c r="B128" s="8" t="s">
        <v>68</v>
      </c>
      <c r="C128" s="2">
        <v>0.41062094919506598</v>
      </c>
      <c r="D128" s="2">
        <v>0.41806425540513198</v>
      </c>
      <c r="E128" s="2">
        <v>0.429695181907571</v>
      </c>
      <c r="F128" s="2">
        <v>0.44218352572882003</v>
      </c>
      <c r="G128" s="2">
        <v>0.45235173824130898</v>
      </c>
      <c r="H128" s="2">
        <v>0.46073298429319398</v>
      </c>
      <c r="I128" s="2">
        <v>0.467179902755267</v>
      </c>
      <c r="J128" s="2">
        <v>0.46430678466076702</v>
      </c>
      <c r="K128" s="2">
        <v>0.47359454855195898</v>
      </c>
      <c r="L128" s="2">
        <v>0.465429058533813</v>
      </c>
      <c r="M128" s="2">
        <v>0.46214864631833102</v>
      </c>
      <c r="N128" s="2">
        <v>0.462233798069557</v>
      </c>
      <c r="O128" s="2">
        <v>0.43366929991827802</v>
      </c>
    </row>
    <row r="129" spans="1:15" x14ac:dyDescent="0.3">
      <c r="A129" s="8" t="s">
        <v>200</v>
      </c>
      <c r="B129" s="8" t="s">
        <v>69</v>
      </c>
      <c r="C129" s="2">
        <v>0.53413530742340098</v>
      </c>
      <c r="D129" s="2">
        <v>0.52343349400061501</v>
      </c>
      <c r="E129" s="2">
        <v>0.51155655553282897</v>
      </c>
      <c r="F129" s="2">
        <v>0.49334921580305702</v>
      </c>
      <c r="G129" s="2">
        <v>0.48890905424480702</v>
      </c>
      <c r="H129" s="2">
        <v>0.48587055606198698</v>
      </c>
      <c r="I129" s="2">
        <v>0.47901064249113101</v>
      </c>
      <c r="J129" s="2">
        <v>0.48011754982091998</v>
      </c>
      <c r="K129" s="2">
        <v>0.484577287340342</v>
      </c>
      <c r="L129" s="2">
        <v>0.487953313880784</v>
      </c>
      <c r="M129" s="2">
        <v>0.50320183413708597</v>
      </c>
      <c r="N129" s="2">
        <v>0.50350364963503602</v>
      </c>
      <c r="O129" s="2">
        <v>0.49996852772707201</v>
      </c>
    </row>
    <row r="130" spans="1:15" x14ac:dyDescent="0.3">
      <c r="A130" s="8" t="s">
        <v>200</v>
      </c>
      <c r="B130" s="8" t="s">
        <v>70</v>
      </c>
      <c r="C130" s="2">
        <v>0.61137081490840195</v>
      </c>
      <c r="D130" s="2">
        <v>0.60901324749288099</v>
      </c>
      <c r="E130" s="2">
        <v>0.60837142169834002</v>
      </c>
      <c r="F130" s="2">
        <v>0.60637192658432404</v>
      </c>
      <c r="G130" s="2">
        <v>0.60462259937472096</v>
      </c>
      <c r="H130" s="2">
        <v>0.59976234201145096</v>
      </c>
      <c r="I130" s="2">
        <v>0.59078674948240195</v>
      </c>
      <c r="J130" s="2">
        <v>0.57425742574257399</v>
      </c>
      <c r="K130" s="2">
        <v>0.56800233986545801</v>
      </c>
      <c r="L130" s="2">
        <v>0.55778894472361795</v>
      </c>
      <c r="M130" s="2">
        <v>0.55192289520929805</v>
      </c>
      <c r="N130" s="2">
        <v>0.54191425175975905</v>
      </c>
      <c r="O130" s="2">
        <v>0.52628852628852596</v>
      </c>
    </row>
    <row r="131" spans="1:15" x14ac:dyDescent="0.3">
      <c r="A131" s="8" t="s">
        <v>200</v>
      </c>
      <c r="B131" s="8" t="s">
        <v>71</v>
      </c>
      <c r="C131" s="2">
        <v>0.70608413070951404</v>
      </c>
      <c r="D131" s="2">
        <v>0.70112517580872002</v>
      </c>
      <c r="E131" s="2">
        <v>0.68957871396895798</v>
      </c>
      <c r="F131" s="2">
        <v>0.68330039525691699</v>
      </c>
      <c r="G131" s="2">
        <v>0.67049075844486905</v>
      </c>
      <c r="H131" s="2">
        <v>0.65555382458326805</v>
      </c>
      <c r="I131" s="2">
        <v>0.65014400485069002</v>
      </c>
      <c r="J131" s="2">
        <v>0.64075382803297998</v>
      </c>
      <c r="K131" s="2">
        <v>0.63789596047660602</v>
      </c>
      <c r="L131" s="2">
        <v>0.629248786061125</v>
      </c>
      <c r="M131" s="2">
        <v>0.621381160852987</v>
      </c>
      <c r="N131" s="2">
        <v>0.61476528384279505</v>
      </c>
      <c r="O131" s="2">
        <v>0.60870695256660201</v>
      </c>
    </row>
    <row r="132" spans="1:15" x14ac:dyDescent="0.3">
      <c r="A132" s="8" t="s">
        <v>200</v>
      </c>
      <c r="B132" s="8" t="s">
        <v>72</v>
      </c>
      <c r="C132" s="2">
        <v>0.81449407474931601</v>
      </c>
      <c r="D132" s="2">
        <v>0.81102003642987297</v>
      </c>
      <c r="E132" s="2">
        <v>0.81848820414058698</v>
      </c>
      <c r="F132" s="2">
        <v>0.80227596017069702</v>
      </c>
      <c r="G132" s="2">
        <v>0.79708097928436905</v>
      </c>
      <c r="H132" s="2">
        <v>0.79688216414488799</v>
      </c>
      <c r="I132" s="2">
        <v>0.79266695766040995</v>
      </c>
      <c r="J132" s="2">
        <v>0.79007790077900797</v>
      </c>
      <c r="K132" s="2">
        <v>0.78066488345433704</v>
      </c>
      <c r="L132" s="2">
        <v>0.76991465149359894</v>
      </c>
      <c r="M132" s="2">
        <v>0.77687351644625302</v>
      </c>
      <c r="N132" s="2">
        <v>0.77417282364278805</v>
      </c>
      <c r="O132" s="2">
        <v>0.76285541439806404</v>
      </c>
    </row>
    <row r="133" spans="1:15" x14ac:dyDescent="0.3">
      <c r="A133" s="8" t="s">
        <v>200</v>
      </c>
      <c r="B133" s="8" t="s">
        <v>73</v>
      </c>
      <c r="C133" s="2">
        <v>0.84909456740442701</v>
      </c>
      <c r="D133" s="2">
        <v>0.85562632696390695</v>
      </c>
      <c r="E133" s="2">
        <v>0.85929648241206003</v>
      </c>
      <c r="F133" s="2">
        <v>0.85145888594164498</v>
      </c>
      <c r="G133" s="2">
        <v>0.84299516908212602</v>
      </c>
      <c r="H133" s="2">
        <v>0.84360189573459698</v>
      </c>
      <c r="I133" s="2">
        <v>0.86538461538461497</v>
      </c>
      <c r="J133" s="2">
        <v>0.853515625</v>
      </c>
      <c r="K133" s="2">
        <v>0.85899814471242997</v>
      </c>
      <c r="L133" s="2">
        <v>0.85428051001821503</v>
      </c>
      <c r="M133" s="2">
        <v>0.86206896551724099</v>
      </c>
      <c r="N133" s="2">
        <v>0.86779661016949206</v>
      </c>
      <c r="O133" s="2">
        <v>0.85483870967741904</v>
      </c>
    </row>
    <row r="134" spans="1:15" x14ac:dyDescent="0.3">
      <c r="A134" s="8" t="s">
        <v>201</v>
      </c>
      <c r="B134" s="8" t="s">
        <v>62</v>
      </c>
      <c r="C134" s="2">
        <v>0.59696586599241497</v>
      </c>
      <c r="D134" s="2">
        <v>0.57322987390882596</v>
      </c>
      <c r="E134" s="2">
        <v>0.55531965086105195</v>
      </c>
      <c r="F134" s="2">
        <v>0.54732700763712105</v>
      </c>
      <c r="G134" s="2">
        <v>0.54842342342342298</v>
      </c>
      <c r="H134" s="2">
        <v>0.54646761984861203</v>
      </c>
      <c r="I134" s="2">
        <v>0.55576208178438702</v>
      </c>
      <c r="J134" s="2">
        <v>0.54907108239095304</v>
      </c>
      <c r="K134" s="2">
        <v>0.54757630161579895</v>
      </c>
      <c r="L134" s="2">
        <v>0.55570142535633904</v>
      </c>
      <c r="M134" s="2">
        <v>0.55140186915887801</v>
      </c>
      <c r="N134" s="2">
        <v>0.57457627118644095</v>
      </c>
      <c r="O134" s="2">
        <v>0.57420197871943301</v>
      </c>
    </row>
    <row r="135" spans="1:15" x14ac:dyDescent="0.3">
      <c r="A135" s="8" t="s">
        <v>201</v>
      </c>
      <c r="B135" s="8" t="s">
        <v>63</v>
      </c>
      <c r="C135" s="2">
        <v>0.47283866575902</v>
      </c>
      <c r="D135" s="2">
        <v>0.49047949965253701</v>
      </c>
      <c r="E135" s="2">
        <v>0.50198657350321996</v>
      </c>
      <c r="F135" s="2">
        <v>0.51398647752883497</v>
      </c>
      <c r="G135" s="2">
        <v>0.53654916512059403</v>
      </c>
      <c r="H135" s="2">
        <v>0.55553039737348597</v>
      </c>
      <c r="I135" s="2">
        <v>0.55502033825733199</v>
      </c>
      <c r="J135" s="2">
        <v>0.54602698650674697</v>
      </c>
      <c r="K135" s="2">
        <v>0.52811806694318497</v>
      </c>
      <c r="L135" s="2">
        <v>0.51990878793194195</v>
      </c>
      <c r="M135" s="2">
        <v>0.52843863242476796</v>
      </c>
      <c r="N135" s="2">
        <v>0.51907801418439703</v>
      </c>
      <c r="O135" s="2">
        <v>0.50914363973253896</v>
      </c>
    </row>
    <row r="136" spans="1:15" x14ac:dyDescent="0.3">
      <c r="A136" s="8" t="s">
        <v>201</v>
      </c>
      <c r="B136" s="8" t="s">
        <v>64</v>
      </c>
      <c r="C136" s="2">
        <v>0.38252960356958998</v>
      </c>
      <c r="D136" s="2">
        <v>0.38612521150592199</v>
      </c>
      <c r="E136" s="2">
        <v>0.38794664910258497</v>
      </c>
      <c r="F136" s="2">
        <v>0.39500711012798201</v>
      </c>
      <c r="G136" s="2">
        <v>0.39350728155339798</v>
      </c>
      <c r="H136" s="2">
        <v>0.40497901288174798</v>
      </c>
      <c r="I136" s="2">
        <v>0.41522491349481</v>
      </c>
      <c r="J136" s="2">
        <v>0.429763008076261</v>
      </c>
      <c r="K136" s="2">
        <v>0.43761779117979599</v>
      </c>
      <c r="L136" s="2">
        <v>0.45325472265672001</v>
      </c>
      <c r="M136" s="2">
        <v>0.46846011131725401</v>
      </c>
      <c r="N136" s="2">
        <v>0.47560030983733498</v>
      </c>
      <c r="O136" s="2">
        <v>0.4824016563147</v>
      </c>
    </row>
    <row r="137" spans="1:15" x14ac:dyDescent="0.3">
      <c r="A137" s="8" t="s">
        <v>201</v>
      </c>
      <c r="B137" s="8" t="s">
        <v>65</v>
      </c>
      <c r="C137" s="2">
        <v>0.30330106726234801</v>
      </c>
      <c r="D137" s="2">
        <v>0.30564378206694398</v>
      </c>
      <c r="E137" s="2">
        <v>0.31209888281435699</v>
      </c>
      <c r="F137" s="2">
        <v>0.32008319852091499</v>
      </c>
      <c r="G137" s="2">
        <v>0.33250113481616</v>
      </c>
      <c r="H137" s="2">
        <v>0.33843463052033201</v>
      </c>
      <c r="I137" s="2">
        <v>0.344527098831031</v>
      </c>
      <c r="J137" s="2">
        <v>0.35294117647058798</v>
      </c>
      <c r="K137" s="2">
        <v>0.35649909873823399</v>
      </c>
      <c r="L137" s="2">
        <v>0.36302424009234302</v>
      </c>
      <c r="M137" s="2">
        <v>0.36742634797109502</v>
      </c>
      <c r="N137" s="2">
        <v>0.37708146821844202</v>
      </c>
      <c r="O137" s="2">
        <v>0.38355455955869699</v>
      </c>
    </row>
    <row r="138" spans="1:15" x14ac:dyDescent="0.3">
      <c r="A138" s="8" t="s">
        <v>201</v>
      </c>
      <c r="B138" s="8" t="s">
        <v>66</v>
      </c>
      <c r="C138" s="2">
        <v>0.20022497187851501</v>
      </c>
      <c r="D138" s="2">
        <v>0.206917113893858</v>
      </c>
      <c r="E138" s="2">
        <v>0.203889585947302</v>
      </c>
      <c r="F138" s="2">
        <v>0.20217530390275101</v>
      </c>
      <c r="G138" s="2">
        <v>0.205700123915737</v>
      </c>
      <c r="H138" s="2">
        <v>0.20287141073657899</v>
      </c>
      <c r="I138" s="2">
        <v>0.202508960573477</v>
      </c>
      <c r="J138" s="2">
        <v>0.21320973348783301</v>
      </c>
      <c r="K138" s="2">
        <v>0.21753073222875499</v>
      </c>
      <c r="L138" s="2">
        <v>0.227575602255254</v>
      </c>
      <c r="M138" s="2">
        <v>0.22938018545632</v>
      </c>
      <c r="N138" s="2">
        <v>0.23118766999093401</v>
      </c>
      <c r="O138" s="2">
        <v>0.24181580096027899</v>
      </c>
    </row>
    <row r="139" spans="1:15" x14ac:dyDescent="0.3">
      <c r="A139" s="8" t="s">
        <v>201</v>
      </c>
      <c r="B139" s="8" t="s">
        <v>67</v>
      </c>
      <c r="C139" s="2">
        <v>0.11734693877551</v>
      </c>
      <c r="D139" s="2">
        <v>0.12299465240641699</v>
      </c>
      <c r="E139" s="2">
        <v>0.114285714285714</v>
      </c>
      <c r="F139" s="2">
        <v>0.12543554006968599</v>
      </c>
      <c r="G139" s="2">
        <v>0.152542372881356</v>
      </c>
      <c r="H139" s="2">
        <v>0.13772455089820401</v>
      </c>
      <c r="I139" s="2">
        <v>0.16666666666666699</v>
      </c>
      <c r="J139" s="2">
        <v>0.15469613259668499</v>
      </c>
      <c r="K139" s="2">
        <v>0.14285714285714299</v>
      </c>
      <c r="L139" s="2">
        <v>0.142091152815013</v>
      </c>
      <c r="M139" s="2">
        <v>0.131443298969072</v>
      </c>
      <c r="N139" s="2">
        <v>0.13750000000000001</v>
      </c>
      <c r="O139" s="2">
        <v>0.15075376884422101</v>
      </c>
    </row>
    <row r="140" spans="1:15" x14ac:dyDescent="0.3">
      <c r="A140" s="8" t="s">
        <v>201</v>
      </c>
      <c r="B140" s="8" t="s">
        <v>68</v>
      </c>
      <c r="C140" s="2">
        <v>0.40303413400758498</v>
      </c>
      <c r="D140" s="2">
        <v>0.42677012609117398</v>
      </c>
      <c r="E140" s="2">
        <v>0.44468034913894799</v>
      </c>
      <c r="F140" s="2">
        <v>0.452672992362879</v>
      </c>
      <c r="G140" s="2">
        <v>0.45157657657657702</v>
      </c>
      <c r="H140" s="2">
        <v>0.45353238015138803</v>
      </c>
      <c r="I140" s="2">
        <v>0.44423791821561298</v>
      </c>
      <c r="J140" s="2">
        <v>0.45092891760904702</v>
      </c>
      <c r="K140" s="2">
        <v>0.45242369838420099</v>
      </c>
      <c r="L140" s="2">
        <v>0.44429857464366102</v>
      </c>
      <c r="M140" s="2">
        <v>0.44859813084112099</v>
      </c>
      <c r="N140" s="2">
        <v>0.425423728813559</v>
      </c>
      <c r="O140" s="2">
        <v>0.42579802128056699</v>
      </c>
    </row>
    <row r="141" spans="1:15" x14ac:dyDescent="0.3">
      <c r="A141" s="8" t="s">
        <v>201</v>
      </c>
      <c r="B141" s="8" t="s">
        <v>69</v>
      </c>
      <c r="C141" s="2">
        <v>0.52716133424098</v>
      </c>
      <c r="D141" s="2">
        <v>0.50952050034746399</v>
      </c>
      <c r="E141" s="2">
        <v>0.49801342649677999</v>
      </c>
      <c r="F141" s="2">
        <v>0.48601352247116503</v>
      </c>
      <c r="G141" s="2">
        <v>0.46345083487940603</v>
      </c>
      <c r="H141" s="2">
        <v>0.44446960262651403</v>
      </c>
      <c r="I141" s="2">
        <v>0.44497966174266801</v>
      </c>
      <c r="J141" s="2">
        <v>0.45397301349325297</v>
      </c>
      <c r="K141" s="2">
        <v>0.47188193305681497</v>
      </c>
      <c r="L141" s="2">
        <v>0.48009121206805799</v>
      </c>
      <c r="M141" s="2">
        <v>0.47156136757523198</v>
      </c>
      <c r="N141" s="2">
        <v>0.48092198581560303</v>
      </c>
      <c r="O141" s="2">
        <v>0.49085636026746199</v>
      </c>
    </row>
    <row r="142" spans="1:15" x14ac:dyDescent="0.3">
      <c r="A142" s="8" t="s">
        <v>201</v>
      </c>
      <c r="B142" s="8" t="s">
        <v>70</v>
      </c>
      <c r="C142" s="2">
        <v>0.61747039643041002</v>
      </c>
      <c r="D142" s="2">
        <v>0.61387478849407795</v>
      </c>
      <c r="E142" s="2">
        <v>0.61205335089741497</v>
      </c>
      <c r="F142" s="2">
        <v>0.60499288987201805</v>
      </c>
      <c r="G142" s="2">
        <v>0.60649271844660202</v>
      </c>
      <c r="H142" s="2">
        <v>0.59502098711825202</v>
      </c>
      <c r="I142" s="2">
        <v>0.58477508650518994</v>
      </c>
      <c r="J142" s="2">
        <v>0.570236991923739</v>
      </c>
      <c r="K142" s="2">
        <v>0.56238220882020395</v>
      </c>
      <c r="L142" s="2">
        <v>0.54674527734328005</v>
      </c>
      <c r="M142" s="2">
        <v>0.53153988868274604</v>
      </c>
      <c r="N142" s="2">
        <v>0.52439969016266497</v>
      </c>
      <c r="O142" s="2">
        <v>0.5175983436853</v>
      </c>
    </row>
    <row r="143" spans="1:15" x14ac:dyDescent="0.3">
      <c r="A143" s="8" t="s">
        <v>201</v>
      </c>
      <c r="B143" s="8" t="s">
        <v>71</v>
      </c>
      <c r="C143" s="2">
        <v>0.69669893273765204</v>
      </c>
      <c r="D143" s="2">
        <v>0.69435621793305602</v>
      </c>
      <c r="E143" s="2">
        <v>0.68790111718564295</v>
      </c>
      <c r="F143" s="2">
        <v>0.67991680147908495</v>
      </c>
      <c r="G143" s="2">
        <v>0.66749886518384005</v>
      </c>
      <c r="H143" s="2">
        <v>0.66156536947966804</v>
      </c>
      <c r="I143" s="2">
        <v>0.65547290116896895</v>
      </c>
      <c r="J143" s="2">
        <v>0.64705882352941202</v>
      </c>
      <c r="K143" s="2">
        <v>0.64350090126176696</v>
      </c>
      <c r="L143" s="2">
        <v>0.63697575990765698</v>
      </c>
      <c r="M143" s="2">
        <v>0.63257365202890503</v>
      </c>
      <c r="N143" s="2">
        <v>0.62291853178155798</v>
      </c>
      <c r="O143" s="2">
        <v>0.61644544044130301</v>
      </c>
    </row>
    <row r="144" spans="1:15" x14ac:dyDescent="0.3">
      <c r="A144" s="8" t="s">
        <v>201</v>
      </c>
      <c r="B144" s="8" t="s">
        <v>72</v>
      </c>
      <c r="C144" s="2">
        <v>0.79977502812148504</v>
      </c>
      <c r="D144" s="2">
        <v>0.79308288610614197</v>
      </c>
      <c r="E144" s="2">
        <v>0.796110414052698</v>
      </c>
      <c r="F144" s="2">
        <v>0.79782469609724904</v>
      </c>
      <c r="G144" s="2">
        <v>0.794299876084263</v>
      </c>
      <c r="H144" s="2">
        <v>0.79712858926342101</v>
      </c>
      <c r="I144" s="2">
        <v>0.797491039426523</v>
      </c>
      <c r="J144" s="2">
        <v>0.78679026651216699</v>
      </c>
      <c r="K144" s="2">
        <v>0.78246926777124504</v>
      </c>
      <c r="L144" s="2">
        <v>0.77242439774474603</v>
      </c>
      <c r="M144" s="2">
        <v>0.77061981454368</v>
      </c>
      <c r="N144" s="2">
        <v>0.76881233000906601</v>
      </c>
      <c r="O144" s="2">
        <v>0.75818419903972101</v>
      </c>
    </row>
    <row r="145" spans="1:15" x14ac:dyDescent="0.3">
      <c r="A145" s="8" t="s">
        <v>201</v>
      </c>
      <c r="B145" s="8" t="s">
        <v>73</v>
      </c>
      <c r="C145" s="2">
        <v>0.88265306122449005</v>
      </c>
      <c r="D145" s="2">
        <v>0.87700534759358295</v>
      </c>
      <c r="E145" s="2">
        <v>0.88571428571428601</v>
      </c>
      <c r="F145" s="2">
        <v>0.87456445993031395</v>
      </c>
      <c r="G145" s="2">
        <v>0.84745762711864403</v>
      </c>
      <c r="H145" s="2">
        <v>0.86227544910179599</v>
      </c>
      <c r="I145" s="2">
        <v>0.83333333333333304</v>
      </c>
      <c r="J145" s="2">
        <v>0.84530386740331498</v>
      </c>
      <c r="K145" s="2">
        <v>0.85714285714285698</v>
      </c>
      <c r="L145" s="2">
        <v>0.85790884718498694</v>
      </c>
      <c r="M145" s="2">
        <v>0.86855670103092797</v>
      </c>
      <c r="N145" s="2">
        <v>0.86250000000000004</v>
      </c>
      <c r="O145" s="2">
        <v>0.84924623115577902</v>
      </c>
    </row>
    <row r="146" spans="1:15" x14ac:dyDescent="0.3">
      <c r="A146" s="8" t="s">
        <v>202</v>
      </c>
      <c r="B146" s="8" t="s">
        <v>62</v>
      </c>
      <c r="C146" s="2">
        <v>0.62577141446556395</v>
      </c>
      <c r="D146" s="2">
        <v>0.61450752062105796</v>
      </c>
      <c r="E146" s="2">
        <v>0.596961784951341</v>
      </c>
      <c r="F146" s="2">
        <v>0.58748801534036399</v>
      </c>
      <c r="G146" s="2">
        <v>0.58122568093385196</v>
      </c>
      <c r="H146" s="2">
        <v>0.577120508433146</v>
      </c>
      <c r="I146" s="2">
        <v>0.56540803897685799</v>
      </c>
      <c r="J146" s="2">
        <v>0.549928332537028</v>
      </c>
      <c r="K146" s="2">
        <v>0.56549295774647901</v>
      </c>
      <c r="L146" s="2">
        <v>0.56212471131639696</v>
      </c>
      <c r="M146" s="2">
        <v>0.564243356028992</v>
      </c>
      <c r="N146" s="2">
        <v>0.57264618434093195</v>
      </c>
      <c r="O146" s="2">
        <v>0.593377483443709</v>
      </c>
    </row>
    <row r="147" spans="1:15" x14ac:dyDescent="0.3">
      <c r="A147" s="8" t="s">
        <v>202</v>
      </c>
      <c r="B147" s="8" t="s">
        <v>63</v>
      </c>
      <c r="C147" s="2">
        <v>0.52174949350494604</v>
      </c>
      <c r="D147" s="2">
        <v>0.53387308012858703</v>
      </c>
      <c r="E147" s="2">
        <v>0.547663992449269</v>
      </c>
      <c r="F147" s="2">
        <v>0.55396603861363103</v>
      </c>
      <c r="G147" s="2">
        <v>0.56278591033851799</v>
      </c>
      <c r="H147" s="2">
        <v>0.57113935440332897</v>
      </c>
      <c r="I147" s="2">
        <v>0.57270619410400803</v>
      </c>
      <c r="J147" s="2">
        <v>0.571094580233794</v>
      </c>
      <c r="K147" s="2">
        <v>0.57328183798772003</v>
      </c>
      <c r="L147" s="2">
        <v>0.56777566539923996</v>
      </c>
      <c r="M147" s="2">
        <v>0.56036925326752596</v>
      </c>
      <c r="N147" s="2">
        <v>0.55324473593372503</v>
      </c>
      <c r="O147" s="2">
        <v>0.55278342137342495</v>
      </c>
    </row>
    <row r="148" spans="1:15" x14ac:dyDescent="0.3">
      <c r="A148" s="8" t="s">
        <v>202</v>
      </c>
      <c r="B148" s="8" t="s">
        <v>64</v>
      </c>
      <c r="C148" s="2">
        <v>0.444104134762634</v>
      </c>
      <c r="D148" s="2">
        <v>0.454383072272602</v>
      </c>
      <c r="E148" s="2">
        <v>0.465559157212318</v>
      </c>
      <c r="F148" s="2">
        <v>0.46943995691976298</v>
      </c>
      <c r="G148" s="2">
        <v>0.47386895475819002</v>
      </c>
      <c r="H148" s="2">
        <v>0.48244949494949502</v>
      </c>
      <c r="I148" s="2">
        <v>0.49353368641458301</v>
      </c>
      <c r="J148" s="2">
        <v>0.498928571428571</v>
      </c>
      <c r="K148" s="2">
        <v>0.51416958338037699</v>
      </c>
      <c r="L148" s="2">
        <v>0.52303791887125195</v>
      </c>
      <c r="M148" s="2">
        <v>0.53175631885936503</v>
      </c>
      <c r="N148" s="2">
        <v>0.54132917964693705</v>
      </c>
      <c r="O148" s="2">
        <v>0.551480115618459</v>
      </c>
    </row>
    <row r="149" spans="1:15" x14ac:dyDescent="0.3">
      <c r="A149" s="8" t="s">
        <v>202</v>
      </c>
      <c r="B149" s="8" t="s">
        <v>65</v>
      </c>
      <c r="C149" s="2">
        <v>0.36341138397106398</v>
      </c>
      <c r="D149" s="2">
        <v>0.37079910380881298</v>
      </c>
      <c r="E149" s="2">
        <v>0.37681960567532702</v>
      </c>
      <c r="F149" s="2">
        <v>0.38823100746948402</v>
      </c>
      <c r="G149" s="2">
        <v>0.39678858162355002</v>
      </c>
      <c r="H149" s="2">
        <v>0.40568654646324498</v>
      </c>
      <c r="I149" s="2">
        <v>0.40908317741112399</v>
      </c>
      <c r="J149" s="2">
        <v>0.41483838553006203</v>
      </c>
      <c r="K149" s="2">
        <v>0.42767598842815802</v>
      </c>
      <c r="L149" s="2">
        <v>0.43259399087619899</v>
      </c>
      <c r="M149" s="2">
        <v>0.44320780606799798</v>
      </c>
      <c r="N149" s="2">
        <v>0.45131830902931203</v>
      </c>
      <c r="O149" s="2">
        <v>0.46368636299534599</v>
      </c>
    </row>
    <row r="150" spans="1:15" x14ac:dyDescent="0.3">
      <c r="A150" s="8" t="s">
        <v>202</v>
      </c>
      <c r="B150" s="8" t="s">
        <v>66</v>
      </c>
      <c r="C150" s="2">
        <v>0.22953736654804299</v>
      </c>
      <c r="D150" s="2">
        <v>0.24290780141844001</v>
      </c>
      <c r="E150" s="2">
        <v>0.24762808349146101</v>
      </c>
      <c r="F150" s="2">
        <v>0.245235707121364</v>
      </c>
      <c r="G150" s="2">
        <v>0.246391239422598</v>
      </c>
      <c r="H150" s="2">
        <v>0.25514600287218803</v>
      </c>
      <c r="I150" s="2">
        <v>0.25329695316052803</v>
      </c>
      <c r="J150" s="2">
        <v>0.26056945642795498</v>
      </c>
      <c r="K150" s="2">
        <v>0.27612803702275401</v>
      </c>
      <c r="L150" s="2">
        <v>0.282370705926765</v>
      </c>
      <c r="M150" s="2">
        <v>0.29338549075391201</v>
      </c>
      <c r="N150" s="2">
        <v>0.30933062880324502</v>
      </c>
      <c r="O150" s="2">
        <v>0.313169502205419</v>
      </c>
    </row>
    <row r="151" spans="1:15" x14ac:dyDescent="0.3">
      <c r="A151" s="8" t="s">
        <v>202</v>
      </c>
      <c r="B151" s="8" t="s">
        <v>67</v>
      </c>
      <c r="C151" s="2">
        <v>0.15026833631484801</v>
      </c>
      <c r="D151" s="2">
        <v>0.13980582524271801</v>
      </c>
      <c r="E151" s="2">
        <v>0.124105011933174</v>
      </c>
      <c r="F151" s="2">
        <v>0.13057324840764301</v>
      </c>
      <c r="G151" s="2">
        <v>0.12951807228915699</v>
      </c>
      <c r="H151" s="2">
        <v>0.153424657534247</v>
      </c>
      <c r="I151" s="2">
        <v>0.147342995169082</v>
      </c>
      <c r="J151" s="2">
        <v>0.16515837104072401</v>
      </c>
      <c r="K151" s="2">
        <v>0.18723404255319101</v>
      </c>
      <c r="L151" s="2">
        <v>0.17400419287211699</v>
      </c>
      <c r="M151" s="2">
        <v>0.18271119842829101</v>
      </c>
      <c r="N151" s="2">
        <v>0.18980667838312801</v>
      </c>
      <c r="O151" s="2">
        <v>0.18870967741935499</v>
      </c>
    </row>
    <row r="152" spans="1:15" x14ac:dyDescent="0.3">
      <c r="A152" s="8" t="s">
        <v>202</v>
      </c>
      <c r="B152" s="8" t="s">
        <v>68</v>
      </c>
      <c r="C152" s="2">
        <v>0.374228585534436</v>
      </c>
      <c r="D152" s="2">
        <v>0.38549247937894199</v>
      </c>
      <c r="E152" s="2">
        <v>0.403038215048659</v>
      </c>
      <c r="F152" s="2">
        <v>0.41251198465963601</v>
      </c>
      <c r="G152" s="2">
        <v>0.41877431906614798</v>
      </c>
      <c r="H152" s="2">
        <v>0.422879491566854</v>
      </c>
      <c r="I152" s="2">
        <v>0.43459196102314301</v>
      </c>
      <c r="J152" s="2">
        <v>0.450071667462972</v>
      </c>
      <c r="K152" s="2">
        <v>0.43450704225352099</v>
      </c>
      <c r="L152" s="2">
        <v>0.43787528868360298</v>
      </c>
      <c r="M152" s="2">
        <v>0.435756643971008</v>
      </c>
      <c r="N152" s="2">
        <v>0.42735381565906799</v>
      </c>
      <c r="O152" s="2">
        <v>0.406622516556291</v>
      </c>
    </row>
    <row r="153" spans="1:15" x14ac:dyDescent="0.3">
      <c r="A153" s="8" t="s">
        <v>202</v>
      </c>
      <c r="B153" s="8" t="s">
        <v>69</v>
      </c>
      <c r="C153" s="2">
        <v>0.47825050649505402</v>
      </c>
      <c r="D153" s="2">
        <v>0.46612691987141303</v>
      </c>
      <c r="E153" s="2">
        <v>0.452336007550732</v>
      </c>
      <c r="F153" s="2">
        <v>0.44603396138636903</v>
      </c>
      <c r="G153" s="2">
        <v>0.43721408966148201</v>
      </c>
      <c r="H153" s="2">
        <v>0.42886064559667098</v>
      </c>
      <c r="I153" s="2">
        <v>0.42729380589599197</v>
      </c>
      <c r="J153" s="2">
        <v>0.428905419766206</v>
      </c>
      <c r="K153" s="2">
        <v>0.42671816201228002</v>
      </c>
      <c r="L153" s="2">
        <v>0.43222433460075999</v>
      </c>
      <c r="M153" s="2">
        <v>0.43963074673247399</v>
      </c>
      <c r="N153" s="2">
        <v>0.44675526406627503</v>
      </c>
      <c r="O153" s="2">
        <v>0.44721657862657499</v>
      </c>
    </row>
    <row r="154" spans="1:15" x14ac:dyDescent="0.3">
      <c r="A154" s="8" t="s">
        <v>202</v>
      </c>
      <c r="B154" s="8" t="s">
        <v>70</v>
      </c>
      <c r="C154" s="2">
        <v>0.555895865237366</v>
      </c>
      <c r="D154" s="2">
        <v>0.545616927727398</v>
      </c>
      <c r="E154" s="2">
        <v>0.534440842787682</v>
      </c>
      <c r="F154" s="2">
        <v>0.53056004308023696</v>
      </c>
      <c r="G154" s="2">
        <v>0.52613104524180998</v>
      </c>
      <c r="H154" s="2">
        <v>0.51755050505050504</v>
      </c>
      <c r="I154" s="2">
        <v>0.50646631358541705</v>
      </c>
      <c r="J154" s="2">
        <v>0.50107142857142895</v>
      </c>
      <c r="K154" s="2">
        <v>0.48583041661962301</v>
      </c>
      <c r="L154" s="2">
        <v>0.47696208112874799</v>
      </c>
      <c r="M154" s="2">
        <v>0.46824368114063503</v>
      </c>
      <c r="N154" s="2">
        <v>0.458670820353063</v>
      </c>
      <c r="O154" s="2">
        <v>0.448519884381541</v>
      </c>
    </row>
    <row r="155" spans="1:15" x14ac:dyDescent="0.3">
      <c r="A155" s="8" t="s">
        <v>202</v>
      </c>
      <c r="B155" s="8" t="s">
        <v>71</v>
      </c>
      <c r="C155" s="2">
        <v>0.63658861602893602</v>
      </c>
      <c r="D155" s="2">
        <v>0.62920089619118702</v>
      </c>
      <c r="E155" s="2">
        <v>0.62318039432467298</v>
      </c>
      <c r="F155" s="2">
        <v>0.61176899253051598</v>
      </c>
      <c r="G155" s="2">
        <v>0.60321141837644998</v>
      </c>
      <c r="H155" s="2">
        <v>0.59431345353675402</v>
      </c>
      <c r="I155" s="2">
        <v>0.59091682258887601</v>
      </c>
      <c r="J155" s="2">
        <v>0.58516161446993797</v>
      </c>
      <c r="K155" s="2">
        <v>0.57232401157184198</v>
      </c>
      <c r="L155" s="2">
        <v>0.56740600912380101</v>
      </c>
      <c r="M155" s="2">
        <v>0.55679219393200197</v>
      </c>
      <c r="N155" s="2">
        <v>0.54868169097068797</v>
      </c>
      <c r="O155" s="2">
        <v>0.53631363700465395</v>
      </c>
    </row>
    <row r="156" spans="1:15" x14ac:dyDescent="0.3">
      <c r="A156" s="8" t="s">
        <v>202</v>
      </c>
      <c r="B156" s="8" t="s">
        <v>72</v>
      </c>
      <c r="C156" s="2">
        <v>0.77046263345195698</v>
      </c>
      <c r="D156" s="2">
        <v>0.75709219858155996</v>
      </c>
      <c r="E156" s="2">
        <v>0.75237191650853896</v>
      </c>
      <c r="F156" s="2">
        <v>0.754764292878636</v>
      </c>
      <c r="G156" s="2">
        <v>0.753608760577402</v>
      </c>
      <c r="H156" s="2">
        <v>0.74485399712781197</v>
      </c>
      <c r="I156" s="2">
        <v>0.74670304683947297</v>
      </c>
      <c r="J156" s="2">
        <v>0.73943054357204496</v>
      </c>
      <c r="K156" s="2">
        <v>0.72387196297724599</v>
      </c>
      <c r="L156" s="2">
        <v>0.71762929407323495</v>
      </c>
      <c r="M156" s="2">
        <v>0.70661450924608804</v>
      </c>
      <c r="N156" s="2">
        <v>0.69066937119675498</v>
      </c>
      <c r="O156" s="2">
        <v>0.68683049779458105</v>
      </c>
    </row>
    <row r="157" spans="1:15" x14ac:dyDescent="0.3">
      <c r="A157" s="8" t="s">
        <v>202</v>
      </c>
      <c r="B157" s="8" t="s">
        <v>73</v>
      </c>
      <c r="C157" s="2">
        <v>0.84973166368515196</v>
      </c>
      <c r="D157" s="2">
        <v>0.86019417475728199</v>
      </c>
      <c r="E157" s="2">
        <v>0.87589498806682597</v>
      </c>
      <c r="F157" s="2">
        <v>0.86942675159235705</v>
      </c>
      <c r="G157" s="2">
        <v>0.87048192771084298</v>
      </c>
      <c r="H157" s="2">
        <v>0.84657534246575294</v>
      </c>
      <c r="I157" s="2">
        <v>0.852657004830918</v>
      </c>
      <c r="J157" s="2">
        <v>0.83484162895927605</v>
      </c>
      <c r="K157" s="2">
        <v>0.81276595744680802</v>
      </c>
      <c r="L157" s="2">
        <v>0.82599580712788301</v>
      </c>
      <c r="M157" s="2">
        <v>0.81728880157170902</v>
      </c>
      <c r="N157" s="2">
        <v>0.81019332161687196</v>
      </c>
      <c r="O157" s="2">
        <v>0.81129032258064504</v>
      </c>
    </row>
    <row r="158" spans="1:15" x14ac:dyDescent="0.3">
      <c r="A158" s="8" t="s">
        <v>203</v>
      </c>
      <c r="B158" s="8" t="s">
        <v>62</v>
      </c>
      <c r="C158" s="2">
        <v>0.63144234334445704</v>
      </c>
      <c r="D158" s="2">
        <v>0.63904899135446702</v>
      </c>
      <c r="E158" s="2">
        <v>0.62586445366528398</v>
      </c>
      <c r="F158" s="2">
        <v>0.637143837967731</v>
      </c>
      <c r="G158" s="2">
        <v>0.62285313704872103</v>
      </c>
      <c r="H158" s="2">
        <v>0.61107193229901302</v>
      </c>
      <c r="I158" s="2">
        <v>0.59454610692500898</v>
      </c>
      <c r="J158" s="2">
        <v>0.58859470468431796</v>
      </c>
      <c r="K158" s="2">
        <v>0.57005141388174796</v>
      </c>
      <c r="L158" s="2">
        <v>0.58159126365054603</v>
      </c>
      <c r="M158" s="2">
        <v>0.59674502712477395</v>
      </c>
      <c r="N158" s="2">
        <v>0.60411764705882398</v>
      </c>
      <c r="O158" s="2">
        <v>0.62349986045213501</v>
      </c>
    </row>
    <row r="159" spans="1:15" x14ac:dyDescent="0.3">
      <c r="A159" s="8" t="s">
        <v>203</v>
      </c>
      <c r="B159" s="8" t="s">
        <v>63</v>
      </c>
      <c r="C159" s="2">
        <v>0.52298624754420397</v>
      </c>
      <c r="D159" s="2">
        <v>0.54457402648744802</v>
      </c>
      <c r="E159" s="2">
        <v>0.54718798151001502</v>
      </c>
      <c r="F159" s="2">
        <v>0.56577289904624795</v>
      </c>
      <c r="G159" s="2">
        <v>0.58226062422853098</v>
      </c>
      <c r="H159" s="2">
        <v>0.58546004029550003</v>
      </c>
      <c r="I159" s="2">
        <v>0.58883248730964499</v>
      </c>
      <c r="J159" s="2">
        <v>0.58802977365942599</v>
      </c>
      <c r="K159" s="2">
        <v>0.57897916037450903</v>
      </c>
      <c r="L159" s="2">
        <v>0.57746081061996901</v>
      </c>
      <c r="M159" s="2">
        <v>0.56803880440482402</v>
      </c>
      <c r="N159" s="2">
        <v>0.56079496358474301</v>
      </c>
      <c r="O159" s="2">
        <v>0.55423264674366002</v>
      </c>
    </row>
    <row r="160" spans="1:15" x14ac:dyDescent="0.3">
      <c r="A160" s="8" t="s">
        <v>203</v>
      </c>
      <c r="B160" s="8" t="s">
        <v>64</v>
      </c>
      <c r="C160" s="2">
        <v>0.45003182686187099</v>
      </c>
      <c r="D160" s="2">
        <v>0.45616610738254998</v>
      </c>
      <c r="E160" s="2">
        <v>0.46639983147250902</v>
      </c>
      <c r="F160" s="2">
        <v>0.47097435897435902</v>
      </c>
      <c r="G160" s="2">
        <v>0.47697899838449098</v>
      </c>
      <c r="H160" s="2">
        <v>0.49414101290963303</v>
      </c>
      <c r="I160" s="2">
        <v>0.49971036879706499</v>
      </c>
      <c r="J160" s="2">
        <v>0.50196078431372504</v>
      </c>
      <c r="K160" s="2">
        <v>0.50942705473183203</v>
      </c>
      <c r="L160" s="2">
        <v>0.51552126323344705</v>
      </c>
      <c r="M160" s="2">
        <v>0.52476643751101704</v>
      </c>
      <c r="N160" s="2">
        <v>0.53407344150298897</v>
      </c>
      <c r="O160" s="2">
        <v>0.54402973016642397</v>
      </c>
    </row>
    <row r="161" spans="1:15" x14ac:dyDescent="0.3">
      <c r="A161" s="8" t="s">
        <v>203</v>
      </c>
      <c r="B161" s="8" t="s">
        <v>65</v>
      </c>
      <c r="C161" s="2">
        <v>0.360442051572683</v>
      </c>
      <c r="D161" s="2">
        <v>0.36406817546800802</v>
      </c>
      <c r="E161" s="2">
        <v>0.37451843698404003</v>
      </c>
      <c r="F161" s="2">
        <v>0.388063660477454</v>
      </c>
      <c r="G161" s="2">
        <v>0.40144852560786298</v>
      </c>
      <c r="H161" s="2">
        <v>0.40307537181749398</v>
      </c>
      <c r="I161" s="2">
        <v>0.41560070228241802</v>
      </c>
      <c r="J161" s="2">
        <v>0.42679592344021899</v>
      </c>
      <c r="K161" s="2">
        <v>0.43504604944255898</v>
      </c>
      <c r="L161" s="2">
        <v>0.44431390977443602</v>
      </c>
      <c r="M161" s="2">
        <v>0.45530726256983201</v>
      </c>
      <c r="N161" s="2">
        <v>0.45979335130278498</v>
      </c>
      <c r="O161" s="2">
        <v>0.47036792244987902</v>
      </c>
    </row>
    <row r="162" spans="1:15" x14ac:dyDescent="0.3">
      <c r="A162" s="8" t="s">
        <v>203</v>
      </c>
      <c r="B162" s="8" t="s">
        <v>66</v>
      </c>
      <c r="C162" s="2">
        <v>0.20572450805008899</v>
      </c>
      <c r="D162" s="2">
        <v>0.20253164556962</v>
      </c>
      <c r="E162" s="2">
        <v>0.20785440613026801</v>
      </c>
      <c r="F162" s="2">
        <v>0.23555555555555599</v>
      </c>
      <c r="G162" s="2">
        <v>0.23996509598603799</v>
      </c>
      <c r="H162" s="2">
        <v>0.248417721518987</v>
      </c>
      <c r="I162" s="2">
        <v>0.26630434782608697</v>
      </c>
      <c r="J162" s="2">
        <v>0.28999999999999998</v>
      </c>
      <c r="K162" s="2">
        <v>0.28969539857420601</v>
      </c>
      <c r="L162" s="2">
        <v>0.30434782608695699</v>
      </c>
      <c r="M162" s="2">
        <v>0.30587522713506998</v>
      </c>
      <c r="N162" s="2">
        <v>0.31701492537313403</v>
      </c>
      <c r="O162" s="2">
        <v>0.31643454038997199</v>
      </c>
    </row>
    <row r="163" spans="1:15" x14ac:dyDescent="0.3">
      <c r="A163" s="8" t="s">
        <v>203</v>
      </c>
      <c r="B163" s="8" t="s">
        <v>67</v>
      </c>
      <c r="C163" s="2">
        <v>0.145922746781116</v>
      </c>
      <c r="D163" s="2">
        <v>0.15023474178403801</v>
      </c>
      <c r="E163" s="2">
        <v>0.141975308641975</v>
      </c>
      <c r="F163" s="2">
        <v>0.174242424242424</v>
      </c>
      <c r="G163" s="2">
        <v>0.110169491525424</v>
      </c>
      <c r="H163" s="2">
        <v>0.105691056910569</v>
      </c>
      <c r="I163" s="2">
        <v>0.108108108108108</v>
      </c>
      <c r="J163" s="2">
        <v>0.122699386503067</v>
      </c>
      <c r="K163" s="2">
        <v>0.112426035502959</v>
      </c>
      <c r="L163" s="2">
        <v>0.14054054054054099</v>
      </c>
      <c r="M163" s="2">
        <v>0.16355140186915901</v>
      </c>
      <c r="N163" s="2">
        <v>0.15384615384615399</v>
      </c>
      <c r="O163" s="2">
        <v>0.18</v>
      </c>
    </row>
    <row r="164" spans="1:15" x14ac:dyDescent="0.3">
      <c r="A164" s="8" t="s">
        <v>203</v>
      </c>
      <c r="B164" s="8" t="s">
        <v>68</v>
      </c>
      <c r="C164" s="2">
        <v>0.36855765665554302</v>
      </c>
      <c r="D164" s="2">
        <v>0.36095100864553298</v>
      </c>
      <c r="E164" s="2">
        <v>0.37413554633471602</v>
      </c>
      <c r="F164" s="2">
        <v>0.362856162032269</v>
      </c>
      <c r="G164" s="2">
        <v>0.37714686295127903</v>
      </c>
      <c r="H164" s="2">
        <v>0.38892806770098698</v>
      </c>
      <c r="I164" s="2">
        <v>0.40545389307499102</v>
      </c>
      <c r="J164" s="2">
        <v>0.41140529531568198</v>
      </c>
      <c r="K164" s="2">
        <v>0.42994858611825199</v>
      </c>
      <c r="L164" s="2">
        <v>0.41840873634945402</v>
      </c>
      <c r="M164" s="2">
        <v>0.40325497287522599</v>
      </c>
      <c r="N164" s="2">
        <v>0.39588235294117602</v>
      </c>
      <c r="O164" s="2">
        <v>0.37650013954786499</v>
      </c>
    </row>
    <row r="165" spans="1:15" x14ac:dyDescent="0.3">
      <c r="A165" s="8" t="s">
        <v>203</v>
      </c>
      <c r="B165" s="8" t="s">
        <v>69</v>
      </c>
      <c r="C165" s="2">
        <v>0.47701375245579603</v>
      </c>
      <c r="D165" s="2">
        <v>0.45542597351255198</v>
      </c>
      <c r="E165" s="2">
        <v>0.45281201848998498</v>
      </c>
      <c r="F165" s="2">
        <v>0.434227100953752</v>
      </c>
      <c r="G165" s="2">
        <v>0.41773937577146902</v>
      </c>
      <c r="H165" s="2">
        <v>0.41453995970450003</v>
      </c>
      <c r="I165" s="2">
        <v>0.41116751269035501</v>
      </c>
      <c r="J165" s="2">
        <v>0.41197022634057401</v>
      </c>
      <c r="K165" s="2">
        <v>0.42102083962549097</v>
      </c>
      <c r="L165" s="2">
        <v>0.42253918938003099</v>
      </c>
      <c r="M165" s="2">
        <v>0.43196119559517598</v>
      </c>
      <c r="N165" s="2">
        <v>0.43920503641525699</v>
      </c>
      <c r="O165" s="2">
        <v>0.44576735325633998</v>
      </c>
    </row>
    <row r="166" spans="1:15" x14ac:dyDescent="0.3">
      <c r="A166" s="8" t="s">
        <v>203</v>
      </c>
      <c r="B166" s="8" t="s">
        <v>70</v>
      </c>
      <c r="C166" s="2">
        <v>0.54996817313812896</v>
      </c>
      <c r="D166" s="2">
        <v>0.54383389261744997</v>
      </c>
      <c r="E166" s="2">
        <v>0.53360016852749104</v>
      </c>
      <c r="F166" s="2">
        <v>0.52902564102564098</v>
      </c>
      <c r="G166" s="2">
        <v>0.52302100161550902</v>
      </c>
      <c r="H166" s="2">
        <v>0.50585898709036703</v>
      </c>
      <c r="I166" s="2">
        <v>0.50028963120293501</v>
      </c>
      <c r="J166" s="2">
        <v>0.49803921568627502</v>
      </c>
      <c r="K166" s="2">
        <v>0.49057294526816803</v>
      </c>
      <c r="L166" s="2">
        <v>0.48447873676655301</v>
      </c>
      <c r="M166" s="2">
        <v>0.47523356248898302</v>
      </c>
      <c r="N166" s="2">
        <v>0.46592655849701098</v>
      </c>
      <c r="O166" s="2">
        <v>0.45597026983357603</v>
      </c>
    </row>
    <row r="167" spans="1:15" x14ac:dyDescent="0.3">
      <c r="A167" s="8" t="s">
        <v>203</v>
      </c>
      <c r="B167" s="8" t="s">
        <v>71</v>
      </c>
      <c r="C167" s="2">
        <v>0.63955794842731695</v>
      </c>
      <c r="D167" s="2">
        <v>0.63593182453199204</v>
      </c>
      <c r="E167" s="2">
        <v>0.62548156301596003</v>
      </c>
      <c r="F167" s="2">
        <v>0.611936339522546</v>
      </c>
      <c r="G167" s="2">
        <v>0.59855147439213696</v>
      </c>
      <c r="H167" s="2">
        <v>0.59692462818250602</v>
      </c>
      <c r="I167" s="2">
        <v>0.58439929771758203</v>
      </c>
      <c r="J167" s="2">
        <v>0.57320407655978101</v>
      </c>
      <c r="K167" s="2">
        <v>0.56495395055744102</v>
      </c>
      <c r="L167" s="2">
        <v>0.55568609022556403</v>
      </c>
      <c r="M167" s="2">
        <v>0.54469273743016799</v>
      </c>
      <c r="N167" s="2">
        <v>0.54020664869721502</v>
      </c>
      <c r="O167" s="2">
        <v>0.52963207755012098</v>
      </c>
    </row>
    <row r="168" spans="1:15" x14ac:dyDescent="0.3">
      <c r="A168" s="8" t="s">
        <v>203</v>
      </c>
      <c r="B168" s="8" t="s">
        <v>72</v>
      </c>
      <c r="C168" s="2">
        <v>0.79427549194991098</v>
      </c>
      <c r="D168" s="2">
        <v>0.79746835443038</v>
      </c>
      <c r="E168" s="2">
        <v>0.79214559386973205</v>
      </c>
      <c r="F168" s="2">
        <v>0.76444444444444404</v>
      </c>
      <c r="G168" s="2">
        <v>0.76003490401396201</v>
      </c>
      <c r="H168" s="2">
        <v>0.751582278481013</v>
      </c>
      <c r="I168" s="2">
        <v>0.73369565217391297</v>
      </c>
      <c r="J168" s="2">
        <v>0.71</v>
      </c>
      <c r="K168" s="2">
        <v>0.71030460142579399</v>
      </c>
      <c r="L168" s="2">
        <v>0.69565217391304301</v>
      </c>
      <c r="M168" s="2">
        <v>0.69412477286493002</v>
      </c>
      <c r="N168" s="2">
        <v>0.68298507462686597</v>
      </c>
      <c r="O168" s="2">
        <v>0.68356545961002801</v>
      </c>
    </row>
    <row r="169" spans="1:15" x14ac:dyDescent="0.3">
      <c r="A169" s="8" t="s">
        <v>203</v>
      </c>
      <c r="B169" s="8" t="s">
        <v>73</v>
      </c>
      <c r="C169" s="2">
        <v>0.85407725321888395</v>
      </c>
      <c r="D169" s="2">
        <v>0.84976525821596205</v>
      </c>
      <c r="E169" s="2">
        <v>0.85802469135802495</v>
      </c>
      <c r="F169" s="2">
        <v>0.82575757575757602</v>
      </c>
      <c r="G169" s="2">
        <v>0.88983050847457601</v>
      </c>
      <c r="H169" s="2">
        <v>0.89430894308943099</v>
      </c>
      <c r="I169" s="2">
        <v>0.891891891891892</v>
      </c>
      <c r="J169" s="2">
        <v>0.877300613496933</v>
      </c>
      <c r="K169" s="2">
        <v>0.88757396449704096</v>
      </c>
      <c r="L169" s="2">
        <v>0.85945945945945901</v>
      </c>
      <c r="M169" s="2">
        <v>0.83644859813084105</v>
      </c>
      <c r="N169" s="2">
        <v>0.84615384615384603</v>
      </c>
      <c r="O169" s="2">
        <v>0.82</v>
      </c>
    </row>
    <row r="170" spans="1:15" x14ac:dyDescent="0.3">
      <c r="A170" s="8" t="s">
        <v>204</v>
      </c>
      <c r="B170" s="8" t="s">
        <v>62</v>
      </c>
      <c r="C170" s="2">
        <v>0.591536748329621</v>
      </c>
      <c r="D170" s="2">
        <v>0.58997673926834404</v>
      </c>
      <c r="E170" s="2">
        <v>0.57055084745762696</v>
      </c>
      <c r="F170" s="2">
        <v>0.56360536969955299</v>
      </c>
      <c r="G170" s="2">
        <v>0.55708449795742898</v>
      </c>
      <c r="H170" s="2">
        <v>0.55158987670343895</v>
      </c>
      <c r="I170" s="2">
        <v>0.53613199665831202</v>
      </c>
      <c r="J170" s="2">
        <v>0.53529179810725502</v>
      </c>
      <c r="K170" s="2">
        <v>0.54922779922779896</v>
      </c>
      <c r="L170" s="2">
        <v>0.54543729842534605</v>
      </c>
      <c r="M170" s="2">
        <v>0.54214246873300698</v>
      </c>
      <c r="N170" s="2">
        <v>0.55405872193437</v>
      </c>
      <c r="O170" s="2">
        <v>0.56701719245534998</v>
      </c>
    </row>
    <row r="171" spans="1:15" x14ac:dyDescent="0.3">
      <c r="A171" s="8" t="s">
        <v>204</v>
      </c>
      <c r="B171" s="8" t="s">
        <v>63</v>
      </c>
      <c r="C171" s="2">
        <v>0.48533673351106998</v>
      </c>
      <c r="D171" s="2">
        <v>0.500915541313802</v>
      </c>
      <c r="E171" s="2">
        <v>0.51418274819809395</v>
      </c>
      <c r="F171" s="2">
        <v>0.52493469484682997</v>
      </c>
      <c r="G171" s="2">
        <v>0.53270254287403895</v>
      </c>
      <c r="H171" s="2">
        <v>0.53945249597423495</v>
      </c>
      <c r="I171" s="2">
        <v>0.54068996019460402</v>
      </c>
      <c r="J171" s="2">
        <v>0.54081417422484701</v>
      </c>
      <c r="K171" s="2">
        <v>0.52686376583832595</v>
      </c>
      <c r="L171" s="2">
        <v>0.52236119859623897</v>
      </c>
      <c r="M171" s="2">
        <v>0.51960538416520397</v>
      </c>
      <c r="N171" s="2">
        <v>0.51794314121485197</v>
      </c>
      <c r="O171" s="2">
        <v>0.51628083491461096</v>
      </c>
    </row>
    <row r="172" spans="1:15" x14ac:dyDescent="0.3">
      <c r="A172" s="8" t="s">
        <v>204</v>
      </c>
      <c r="B172" s="8" t="s">
        <v>64</v>
      </c>
      <c r="C172" s="2">
        <v>0.40535792709705798</v>
      </c>
      <c r="D172" s="2">
        <v>0.40971039182282798</v>
      </c>
      <c r="E172" s="2">
        <v>0.41934582051998898</v>
      </c>
      <c r="F172" s="2">
        <v>0.42413264595234801</v>
      </c>
      <c r="G172" s="2">
        <v>0.42754701664186201</v>
      </c>
      <c r="H172" s="2">
        <v>0.42992125984252</v>
      </c>
      <c r="I172" s="2">
        <v>0.44310081466395101</v>
      </c>
      <c r="J172" s="2">
        <v>0.44787023278850902</v>
      </c>
      <c r="K172" s="2">
        <v>0.45879922216820601</v>
      </c>
      <c r="L172" s="2">
        <v>0.471607540100691</v>
      </c>
      <c r="M172" s="2">
        <v>0.486381766381766</v>
      </c>
      <c r="N172" s="2">
        <v>0.49233296823658301</v>
      </c>
      <c r="O172" s="2">
        <v>0.495939361126151</v>
      </c>
    </row>
    <row r="173" spans="1:15" x14ac:dyDescent="0.3">
      <c r="A173" s="8" t="s">
        <v>204</v>
      </c>
      <c r="B173" s="8" t="s">
        <v>65</v>
      </c>
      <c r="C173" s="2">
        <v>0.313444709626094</v>
      </c>
      <c r="D173" s="2">
        <v>0.32443412652350601</v>
      </c>
      <c r="E173" s="2">
        <v>0.332756964457253</v>
      </c>
      <c r="F173" s="2">
        <v>0.34022770398482</v>
      </c>
      <c r="G173" s="2">
        <v>0.35010209764247302</v>
      </c>
      <c r="H173" s="2">
        <v>0.36022201665124898</v>
      </c>
      <c r="I173" s="2">
        <v>0.36561119293078098</v>
      </c>
      <c r="J173" s="2">
        <v>0.37535919540229901</v>
      </c>
      <c r="K173" s="2">
        <v>0.38792492917846999</v>
      </c>
      <c r="L173" s="2">
        <v>0.40213161901539501</v>
      </c>
      <c r="M173" s="2">
        <v>0.40635809586559102</v>
      </c>
      <c r="N173" s="2">
        <v>0.40922053231939198</v>
      </c>
      <c r="O173" s="2">
        <v>0.41509433962264197</v>
      </c>
    </row>
    <row r="174" spans="1:15" x14ac:dyDescent="0.3">
      <c r="A174" s="8" t="s">
        <v>204</v>
      </c>
      <c r="B174" s="8" t="s">
        <v>66</v>
      </c>
      <c r="C174" s="2">
        <v>0.19336706014614999</v>
      </c>
      <c r="D174" s="2">
        <v>0.20121278941565601</v>
      </c>
      <c r="E174" s="2">
        <v>0.202380952380952</v>
      </c>
      <c r="F174" s="2">
        <v>0.206102117061021</v>
      </c>
      <c r="G174" s="2">
        <v>0.21476510067114099</v>
      </c>
      <c r="H174" s="2">
        <v>0.21432664756447001</v>
      </c>
      <c r="I174" s="2">
        <v>0.220193340494092</v>
      </c>
      <c r="J174" s="2">
        <v>0.223560209424084</v>
      </c>
      <c r="K174" s="2">
        <v>0.22733882695104199</v>
      </c>
      <c r="L174" s="2">
        <v>0.23317972350230401</v>
      </c>
      <c r="M174" s="2">
        <v>0.244906805374946</v>
      </c>
      <c r="N174" s="2">
        <v>0.25051759834368498</v>
      </c>
      <c r="O174" s="2">
        <v>0.25217031831335301</v>
      </c>
    </row>
    <row r="175" spans="1:15" x14ac:dyDescent="0.3">
      <c r="A175" s="8" t="s">
        <v>204</v>
      </c>
      <c r="B175" s="8" t="s">
        <v>67</v>
      </c>
      <c r="C175" s="2">
        <v>0.12129380053908401</v>
      </c>
      <c r="D175" s="2">
        <v>0.12876712328767101</v>
      </c>
      <c r="E175" s="2">
        <v>0.122754491017964</v>
      </c>
      <c r="F175" s="2">
        <v>0.115942028985507</v>
      </c>
      <c r="G175" s="2">
        <v>0.105454545454545</v>
      </c>
      <c r="H175" s="2">
        <v>0.115254237288136</v>
      </c>
      <c r="I175" s="2">
        <v>0.13468013468013501</v>
      </c>
      <c r="J175" s="2">
        <v>0.13815789473684201</v>
      </c>
      <c r="K175" s="2">
        <v>0.138972809667674</v>
      </c>
      <c r="L175" s="2">
        <v>0.13017751479289899</v>
      </c>
      <c r="M175" s="2">
        <v>0.14441416893733</v>
      </c>
      <c r="N175" s="2">
        <v>0.157760814249364</v>
      </c>
      <c r="O175" s="2">
        <v>0.15545243619489599</v>
      </c>
    </row>
    <row r="176" spans="1:15" x14ac:dyDescent="0.3">
      <c r="A176" s="8" t="s">
        <v>204</v>
      </c>
      <c r="B176" s="8" t="s">
        <v>68</v>
      </c>
      <c r="C176" s="2">
        <v>0.408463251670379</v>
      </c>
      <c r="D176" s="2">
        <v>0.41002326073165601</v>
      </c>
      <c r="E176" s="2">
        <v>0.42944915254237298</v>
      </c>
      <c r="F176" s="2">
        <v>0.43639463030044701</v>
      </c>
      <c r="G176" s="2">
        <v>0.44291550204257102</v>
      </c>
      <c r="H176" s="2">
        <v>0.44841012329656099</v>
      </c>
      <c r="I176" s="2">
        <v>0.46386800334168798</v>
      </c>
      <c r="J176" s="2">
        <v>0.46470820189274398</v>
      </c>
      <c r="K176" s="2">
        <v>0.45077220077220098</v>
      </c>
      <c r="L176" s="2">
        <v>0.454562701574654</v>
      </c>
      <c r="M176" s="2">
        <v>0.45785753126699302</v>
      </c>
      <c r="N176" s="2">
        <v>0.44594127806563</v>
      </c>
      <c r="O176" s="2">
        <v>0.43298280754465002</v>
      </c>
    </row>
    <row r="177" spans="1:16" x14ac:dyDescent="0.3">
      <c r="A177" s="8" t="s">
        <v>204</v>
      </c>
      <c r="B177" s="8" t="s">
        <v>69</v>
      </c>
      <c r="C177" s="2">
        <v>0.51466326648893002</v>
      </c>
      <c r="D177" s="2">
        <v>0.499084458686198</v>
      </c>
      <c r="E177" s="2">
        <v>0.48581725180190699</v>
      </c>
      <c r="F177" s="2">
        <v>0.47506530515317003</v>
      </c>
      <c r="G177" s="2">
        <v>0.46729745712596099</v>
      </c>
      <c r="H177" s="2">
        <v>0.460547504025765</v>
      </c>
      <c r="I177" s="2">
        <v>0.45931003980539598</v>
      </c>
      <c r="J177" s="2">
        <v>0.45918582577515299</v>
      </c>
      <c r="K177" s="2">
        <v>0.473136234161674</v>
      </c>
      <c r="L177" s="2">
        <v>0.47763880140376103</v>
      </c>
      <c r="M177" s="2">
        <v>0.48039461583479598</v>
      </c>
      <c r="N177" s="2">
        <v>0.48205685878514798</v>
      </c>
      <c r="O177" s="2">
        <v>0.48371916508538898</v>
      </c>
    </row>
    <row r="178" spans="1:16" x14ac:dyDescent="0.3">
      <c r="A178" s="8" t="s">
        <v>204</v>
      </c>
      <c r="B178" s="8" t="s">
        <v>70</v>
      </c>
      <c r="C178" s="2">
        <v>0.59464207290294202</v>
      </c>
      <c r="D178" s="2">
        <v>0.59028960817717202</v>
      </c>
      <c r="E178" s="2">
        <v>0.58065417948001097</v>
      </c>
      <c r="F178" s="2">
        <v>0.57586735404765199</v>
      </c>
      <c r="G178" s="2">
        <v>0.57245298335813799</v>
      </c>
      <c r="H178" s="2">
        <v>0.57007874015747995</v>
      </c>
      <c r="I178" s="2">
        <v>0.55689918533604899</v>
      </c>
      <c r="J178" s="2">
        <v>0.55212976721149098</v>
      </c>
      <c r="K178" s="2">
        <v>0.54120077783179399</v>
      </c>
      <c r="L178" s="2">
        <v>0.52839245989930905</v>
      </c>
      <c r="M178" s="2">
        <v>0.513618233618234</v>
      </c>
      <c r="N178" s="2">
        <v>0.50766703176341699</v>
      </c>
      <c r="O178" s="2">
        <v>0.504060638873849</v>
      </c>
    </row>
    <row r="179" spans="1:16" x14ac:dyDescent="0.3">
      <c r="A179" s="8" t="s">
        <v>204</v>
      </c>
      <c r="B179" s="8" t="s">
        <v>71</v>
      </c>
      <c r="C179" s="2">
        <v>0.68655529037390595</v>
      </c>
      <c r="D179" s="2">
        <v>0.67556587347649399</v>
      </c>
      <c r="E179" s="2">
        <v>0.667243035542747</v>
      </c>
      <c r="F179" s="2">
        <v>0.65977229601517995</v>
      </c>
      <c r="G179" s="2">
        <v>0.64989790235752698</v>
      </c>
      <c r="H179" s="2">
        <v>0.63977798334875102</v>
      </c>
      <c r="I179" s="2">
        <v>0.63438880706921896</v>
      </c>
      <c r="J179" s="2">
        <v>0.62464080459770099</v>
      </c>
      <c r="K179" s="2">
        <v>0.61207507082153001</v>
      </c>
      <c r="L179" s="2">
        <v>0.59786838098460504</v>
      </c>
      <c r="M179" s="2">
        <v>0.59364190413440998</v>
      </c>
      <c r="N179" s="2">
        <v>0.59077946768060796</v>
      </c>
      <c r="O179" s="2">
        <v>0.58490566037735803</v>
      </c>
    </row>
    <row r="180" spans="1:16" x14ac:dyDescent="0.3">
      <c r="A180" s="8" t="s">
        <v>204</v>
      </c>
      <c r="B180" s="8" t="s">
        <v>72</v>
      </c>
      <c r="C180" s="2">
        <v>0.80663293985384998</v>
      </c>
      <c r="D180" s="2">
        <v>0.79878721058434399</v>
      </c>
      <c r="E180" s="2">
        <v>0.797619047619048</v>
      </c>
      <c r="F180" s="2">
        <v>0.793897882938979</v>
      </c>
      <c r="G180" s="2">
        <v>0.78523489932885904</v>
      </c>
      <c r="H180" s="2">
        <v>0.78567335243553005</v>
      </c>
      <c r="I180" s="2">
        <v>0.779806659505908</v>
      </c>
      <c r="J180" s="2">
        <v>0.77643979057591594</v>
      </c>
      <c r="K180" s="2">
        <v>0.77266117304895798</v>
      </c>
      <c r="L180" s="2">
        <v>0.76682027649769602</v>
      </c>
      <c r="M180" s="2">
        <v>0.75509319462505398</v>
      </c>
      <c r="N180" s="2">
        <v>0.74948240165631497</v>
      </c>
      <c r="O180" s="2">
        <v>0.74782968168664699</v>
      </c>
    </row>
    <row r="181" spans="1:16" x14ac:dyDescent="0.3">
      <c r="A181" s="8" t="s">
        <v>204</v>
      </c>
      <c r="B181" s="8" t="s">
        <v>73</v>
      </c>
      <c r="C181" s="2">
        <v>0.87870619946091599</v>
      </c>
      <c r="D181" s="2">
        <v>0.87123287671232896</v>
      </c>
      <c r="E181" s="2">
        <v>0.87724550898203602</v>
      </c>
      <c r="F181" s="2">
        <v>0.88405797101449302</v>
      </c>
      <c r="G181" s="2">
        <v>0.89454545454545498</v>
      </c>
      <c r="H181" s="2">
        <v>0.884745762711864</v>
      </c>
      <c r="I181" s="2">
        <v>0.86531986531986504</v>
      </c>
      <c r="J181" s="2">
        <v>0.86184210526315796</v>
      </c>
      <c r="K181" s="2">
        <v>0.861027190332326</v>
      </c>
      <c r="L181" s="2">
        <v>0.86982248520710104</v>
      </c>
      <c r="M181" s="2">
        <v>0.85558583106267005</v>
      </c>
      <c r="N181" s="2">
        <v>0.84223918575063605</v>
      </c>
      <c r="O181" s="2">
        <v>0.84454756380510398</v>
      </c>
    </row>
    <row r="182" spans="1:16" x14ac:dyDescent="0.3">
      <c r="A182" s="15"/>
      <c r="B182" s="15"/>
    </row>
    <row r="183" spans="1:16" x14ac:dyDescent="0.3">
      <c r="A183" s="15"/>
      <c r="B183" s="15"/>
    </row>
    <row r="184" spans="1:16" x14ac:dyDescent="0.3">
      <c r="A184" s="15"/>
      <c r="B184" s="13"/>
      <c r="C184" s="18" t="s">
        <v>38</v>
      </c>
      <c r="D184" s="18"/>
      <c r="E184" s="18"/>
      <c r="F184" s="18"/>
      <c r="G184" s="18"/>
      <c r="H184" s="18"/>
      <c r="I184" s="18"/>
      <c r="J184" s="18"/>
      <c r="K184" s="18"/>
      <c r="L184" s="18"/>
      <c r="M184" s="18"/>
      <c r="N184" s="18"/>
      <c r="O184" s="6" t="s">
        <v>39</v>
      </c>
      <c r="P184" s="6" t="s">
        <v>40</v>
      </c>
    </row>
    <row r="185" spans="1:16" x14ac:dyDescent="0.3">
      <c r="A185" s="9" t="s">
        <v>41</v>
      </c>
      <c r="B185" s="9" t="s">
        <v>41</v>
      </c>
      <c r="C185" s="4" t="s">
        <v>19</v>
      </c>
      <c r="D185" s="4" t="s">
        <v>20</v>
      </c>
      <c r="E185" s="4" t="s">
        <v>21</v>
      </c>
      <c r="F185" s="4" t="s">
        <v>22</v>
      </c>
      <c r="G185" s="4" t="s">
        <v>23</v>
      </c>
      <c r="H185" s="4" t="s">
        <v>24</v>
      </c>
      <c r="I185" s="4" t="s">
        <v>25</v>
      </c>
      <c r="J185" s="4" t="s">
        <v>26</v>
      </c>
      <c r="K185" s="4" t="s">
        <v>27</v>
      </c>
      <c r="L185" s="4" t="s">
        <v>28</v>
      </c>
      <c r="M185" s="4" t="s">
        <v>29</v>
      </c>
      <c r="N185" s="4" t="s">
        <v>30</v>
      </c>
      <c r="O185" s="4" t="s">
        <v>31</v>
      </c>
      <c r="P185" s="4" t="s">
        <v>32</v>
      </c>
    </row>
    <row r="186" spans="1:16" x14ac:dyDescent="0.3">
      <c r="A186" s="8" t="s">
        <v>198</v>
      </c>
      <c r="B186" s="8" t="s">
        <v>62</v>
      </c>
      <c r="C186" s="2">
        <v>2.9152542372881399E-2</v>
      </c>
      <c r="D186" s="2">
        <v>1.11989459815547E-2</v>
      </c>
      <c r="E186" s="2">
        <v>2.7361563517915299E-2</v>
      </c>
      <c r="F186" s="2">
        <v>-3.3608116677235303E-2</v>
      </c>
      <c r="G186" s="2">
        <v>-8.0052493438320202E-2</v>
      </c>
      <c r="H186" s="2">
        <v>4.0656205420827402E-2</v>
      </c>
      <c r="I186" s="2">
        <v>4.52364633310487E-2</v>
      </c>
      <c r="J186" s="2">
        <v>2.75409836065574E-2</v>
      </c>
      <c r="K186" s="2">
        <v>5.2329291640076603E-2</v>
      </c>
      <c r="L186" s="2">
        <v>7.5803517283201893E-2</v>
      </c>
      <c r="M186" s="2">
        <v>0.134723788049605</v>
      </c>
      <c r="N186" s="2">
        <v>9.6870342771982101E-2</v>
      </c>
      <c r="O186" s="3">
        <v>0.40906190172303802</v>
      </c>
      <c r="P186" s="3">
        <v>0.43843648208469099</v>
      </c>
    </row>
    <row r="187" spans="1:16" x14ac:dyDescent="0.3">
      <c r="A187" s="8" t="s">
        <v>198</v>
      </c>
      <c r="B187" s="8" t="s">
        <v>63</v>
      </c>
      <c r="C187" s="2">
        <v>3.3308931185944399E-2</v>
      </c>
      <c r="D187" s="2">
        <v>2.9047113000354199E-2</v>
      </c>
      <c r="E187" s="2">
        <v>-1.3425129087779699E-2</v>
      </c>
      <c r="F187" s="2">
        <v>5.1639916259595298E-2</v>
      </c>
      <c r="G187" s="2">
        <v>-9.2899800928998005E-3</v>
      </c>
      <c r="H187" s="2">
        <v>1.6409912926992599E-2</v>
      </c>
      <c r="I187" s="2">
        <v>2.9654036243822101E-3</v>
      </c>
      <c r="J187" s="2">
        <v>0.10216819973718801</v>
      </c>
      <c r="K187" s="2">
        <v>6.9150521609537996E-2</v>
      </c>
      <c r="L187" s="2">
        <v>5.5478115416782797E-2</v>
      </c>
      <c r="M187" s="2">
        <v>5.0713153724247201E-2</v>
      </c>
      <c r="N187" s="2">
        <v>0.14328808446455499</v>
      </c>
      <c r="O187" s="3">
        <v>0.35558867362146102</v>
      </c>
      <c r="P187" s="3">
        <v>0.56557659208261601</v>
      </c>
    </row>
    <row r="188" spans="1:16" x14ac:dyDescent="0.3">
      <c r="A188" s="8" t="s">
        <v>198</v>
      </c>
      <c r="B188" s="8" t="s">
        <v>64</v>
      </c>
      <c r="C188" s="2">
        <v>5.1040634291377597E-2</v>
      </c>
      <c r="D188" s="2">
        <v>3.8189533239038197E-2</v>
      </c>
      <c r="E188" s="2">
        <v>1.9073569482288801E-2</v>
      </c>
      <c r="F188" s="2">
        <v>2.7629233511586498E-2</v>
      </c>
      <c r="G188" s="2">
        <v>1.4744145706851701E-2</v>
      </c>
      <c r="H188" s="2">
        <v>6.23931623931624E-2</v>
      </c>
      <c r="I188" s="2">
        <v>1.7296862429605799E-2</v>
      </c>
      <c r="J188" s="2">
        <v>7.5523922499011506E-2</v>
      </c>
      <c r="K188" s="2">
        <v>6.1029411764705901E-2</v>
      </c>
      <c r="L188" s="2">
        <v>7.2765072765072797E-2</v>
      </c>
      <c r="M188" s="2">
        <v>5.0387596899224799E-2</v>
      </c>
      <c r="N188" s="2">
        <v>7.4415744157441593E-2</v>
      </c>
      <c r="O188" s="3">
        <v>0.28455882352941197</v>
      </c>
      <c r="P188" s="3">
        <v>0.58673932788374195</v>
      </c>
    </row>
    <row r="189" spans="1:16" x14ac:dyDescent="0.3">
      <c r="A189" s="8" t="s">
        <v>198</v>
      </c>
      <c r="B189" s="8" t="s">
        <v>65</v>
      </c>
      <c r="C189" s="2">
        <v>4.8401037165082102E-2</v>
      </c>
      <c r="D189" s="2">
        <v>3.9571310799670197E-2</v>
      </c>
      <c r="E189" s="2">
        <v>1.4274385408406001E-2</v>
      </c>
      <c r="F189" s="2">
        <v>4.3784206411258797E-2</v>
      </c>
      <c r="G189" s="2">
        <v>7.3408239700374495E-2</v>
      </c>
      <c r="H189" s="2">
        <v>1.81437543614794E-2</v>
      </c>
      <c r="I189" s="2">
        <v>1.85058259081563E-2</v>
      </c>
      <c r="J189" s="2">
        <v>0.10228802153432</v>
      </c>
      <c r="K189" s="2">
        <v>5.9829059829059797E-2</v>
      </c>
      <c r="L189" s="2">
        <v>8.1797235023041495E-2</v>
      </c>
      <c r="M189" s="2">
        <v>4.0468583599573997E-2</v>
      </c>
      <c r="N189" s="2">
        <v>7.4206755373592601E-2</v>
      </c>
      <c r="O189" s="3">
        <v>0.281440781440781</v>
      </c>
      <c r="P189" s="3">
        <v>0.664551942902458</v>
      </c>
    </row>
    <row r="190" spans="1:16" x14ac:dyDescent="0.3">
      <c r="A190" s="8" t="s">
        <v>198</v>
      </c>
      <c r="B190" s="8" t="s">
        <v>66</v>
      </c>
      <c r="C190" s="2">
        <v>2.8662420382165599E-2</v>
      </c>
      <c r="D190" s="2">
        <v>-5.5727554179566603E-2</v>
      </c>
      <c r="E190" s="2">
        <v>-9.5081967213114807E-2</v>
      </c>
      <c r="F190" s="2">
        <v>9.7826086956521702E-2</v>
      </c>
      <c r="G190" s="2">
        <v>-1.32013201320132E-2</v>
      </c>
      <c r="H190" s="2">
        <v>0.110367892976589</v>
      </c>
      <c r="I190" s="2">
        <v>9.3373493975903596E-2</v>
      </c>
      <c r="J190" s="2">
        <v>0.17079889807162499</v>
      </c>
      <c r="K190" s="2">
        <v>0.105882352941176</v>
      </c>
      <c r="L190" s="2">
        <v>8.0851063829787198E-2</v>
      </c>
      <c r="M190" s="2">
        <v>0.102362204724409</v>
      </c>
      <c r="N190" s="2">
        <v>0.1</v>
      </c>
      <c r="O190" s="3">
        <v>0.44941176470588201</v>
      </c>
      <c r="P190" s="3">
        <v>1.0196721311475401</v>
      </c>
    </row>
    <row r="191" spans="1:16" x14ac:dyDescent="0.3">
      <c r="A191" s="8" t="s">
        <v>198</v>
      </c>
      <c r="B191" s="8" t="s">
        <v>67</v>
      </c>
      <c r="C191" s="2">
        <v>0.13725490196078399</v>
      </c>
      <c r="D191" s="2">
        <v>-0.15517241379310301</v>
      </c>
      <c r="E191" s="2">
        <v>-4.08163265306122E-2</v>
      </c>
      <c r="F191" s="2">
        <v>-0.23404255319148901</v>
      </c>
      <c r="G191" s="2">
        <v>0.25</v>
      </c>
      <c r="H191" s="2">
        <v>2.2222222222222199E-2</v>
      </c>
      <c r="I191" s="2">
        <v>-4.3478260869565202E-2</v>
      </c>
      <c r="J191" s="2">
        <v>0.27272727272727298</v>
      </c>
      <c r="K191" s="2">
        <v>-8.9285714285714302E-2</v>
      </c>
      <c r="L191" s="2">
        <v>0.15686274509803899</v>
      </c>
      <c r="M191" s="2">
        <v>0.13559322033898299</v>
      </c>
      <c r="N191" s="2">
        <v>8.9552238805970102E-2</v>
      </c>
      <c r="O191" s="3">
        <v>0.30357142857142899</v>
      </c>
      <c r="P191" s="3">
        <v>0.48979591836734698</v>
      </c>
    </row>
    <row r="192" spans="1:16" x14ac:dyDescent="0.3">
      <c r="A192" s="8" t="s">
        <v>198</v>
      </c>
      <c r="B192" s="8" t="s">
        <v>68</v>
      </c>
      <c r="C192" s="2">
        <v>6.20821394460363E-2</v>
      </c>
      <c r="D192" s="2">
        <v>2.3381294964028802E-2</v>
      </c>
      <c r="E192" s="2">
        <v>2.7240773286467498E-2</v>
      </c>
      <c r="F192" s="2">
        <v>2.9084687767322499E-2</v>
      </c>
      <c r="G192" s="2">
        <v>-3.07564422277639E-2</v>
      </c>
      <c r="H192" s="2">
        <v>0.12521440823327601</v>
      </c>
      <c r="I192" s="2">
        <v>5.6402439024390197E-2</v>
      </c>
      <c r="J192" s="2">
        <v>1.8037518037518002E-2</v>
      </c>
      <c r="K192" s="2">
        <v>3.6144578313252997E-2</v>
      </c>
      <c r="L192" s="2">
        <v>3.3515731874144999E-2</v>
      </c>
      <c r="M192" s="2">
        <v>8.1403044341495701E-2</v>
      </c>
      <c r="N192" s="2">
        <v>2.38678090575275E-2</v>
      </c>
      <c r="O192" s="3">
        <v>0.18568391211906399</v>
      </c>
      <c r="P192" s="3">
        <v>0.4701230228471</v>
      </c>
    </row>
    <row r="193" spans="1:16" x14ac:dyDescent="0.3">
      <c r="A193" s="8" t="s">
        <v>198</v>
      </c>
      <c r="B193" s="8" t="s">
        <v>69</v>
      </c>
      <c r="C193" s="2">
        <v>-2.8964518464880502E-3</v>
      </c>
      <c r="D193" s="2">
        <v>-2.2512708787218599E-2</v>
      </c>
      <c r="E193" s="2">
        <v>-3.6404160475482901E-2</v>
      </c>
      <c r="F193" s="2">
        <v>-8.0956052428681601E-3</v>
      </c>
      <c r="G193" s="2">
        <v>-1.1659541391371899E-3</v>
      </c>
      <c r="H193" s="2">
        <v>3.3852140077821002E-2</v>
      </c>
      <c r="I193" s="2">
        <v>3.9141889348889701E-2</v>
      </c>
      <c r="J193" s="2">
        <v>8.5838464324520095E-2</v>
      </c>
      <c r="K193" s="2">
        <v>6.37091394262842E-2</v>
      </c>
      <c r="L193" s="2">
        <v>8.3411727814361902E-2</v>
      </c>
      <c r="M193" s="2">
        <v>7.8147612156295204E-2</v>
      </c>
      <c r="N193" s="2">
        <v>0.102013422818792</v>
      </c>
      <c r="O193" s="3">
        <v>0.36924616410940603</v>
      </c>
      <c r="P193" s="3">
        <v>0.52488855869242201</v>
      </c>
    </row>
    <row r="194" spans="1:16" x14ac:dyDescent="0.3">
      <c r="A194" s="8" t="s">
        <v>198</v>
      </c>
      <c r="B194" s="8" t="s">
        <v>70</v>
      </c>
      <c r="C194" s="2">
        <v>2.78372591006424E-2</v>
      </c>
      <c r="D194" s="2">
        <v>9.0277777777777804E-3</v>
      </c>
      <c r="E194" s="2">
        <v>-1.4796971782518899E-2</v>
      </c>
      <c r="F194" s="2">
        <v>3.7722668529514503E-2</v>
      </c>
      <c r="G194" s="2">
        <v>1.9858633456748601E-2</v>
      </c>
      <c r="H194" s="2">
        <v>2.0462046204620499E-2</v>
      </c>
      <c r="I194" s="2">
        <v>-3.23415265200517E-3</v>
      </c>
      <c r="J194" s="2">
        <v>6.4892926670992901E-4</v>
      </c>
      <c r="K194" s="2">
        <v>1.32944228274968E-2</v>
      </c>
      <c r="L194" s="2">
        <v>3.0079999999999999E-2</v>
      </c>
      <c r="M194" s="2">
        <v>-1.1804908356632501E-2</v>
      </c>
      <c r="N194" s="2">
        <v>2.0433825840930502E-2</v>
      </c>
      <c r="O194" s="3">
        <v>5.2529182879377398E-2</v>
      </c>
      <c r="P194" s="3">
        <v>0.116999311768754</v>
      </c>
    </row>
    <row r="195" spans="1:16" x14ac:dyDescent="0.3">
      <c r="A195" s="8" t="s">
        <v>198</v>
      </c>
      <c r="B195" s="8" t="s">
        <v>71</v>
      </c>
      <c r="C195" s="2">
        <v>-4.1305245766212299E-3</v>
      </c>
      <c r="D195" s="2">
        <v>6.2214848610535004E-3</v>
      </c>
      <c r="E195" s="2">
        <v>-1.03050288540808E-2</v>
      </c>
      <c r="F195" s="2">
        <v>-8.7463556851312008E-3</v>
      </c>
      <c r="G195" s="2">
        <v>2.8151260504201699E-2</v>
      </c>
      <c r="H195" s="2">
        <v>-6.5386187167960803E-3</v>
      </c>
      <c r="I195" s="2">
        <v>1.23406005758947E-3</v>
      </c>
      <c r="J195" s="2">
        <v>3.1224322103533299E-2</v>
      </c>
      <c r="K195" s="2">
        <v>1.31474103585657E-2</v>
      </c>
      <c r="L195" s="2">
        <v>2.98859614628392E-2</v>
      </c>
      <c r="M195" s="2">
        <v>3.39824360442917E-2</v>
      </c>
      <c r="N195" s="2">
        <v>4.4682422451994101E-2</v>
      </c>
      <c r="O195" s="3">
        <v>0.127091633466135</v>
      </c>
      <c r="P195" s="3">
        <v>0.16611706512778199</v>
      </c>
    </row>
    <row r="196" spans="1:16" x14ac:dyDescent="0.3">
      <c r="A196" s="8" t="s">
        <v>198</v>
      </c>
      <c r="B196" s="8" t="s">
        <v>72</v>
      </c>
      <c r="C196" s="2">
        <v>-6.5520065520065498E-3</v>
      </c>
      <c r="D196" s="2">
        <v>-6.3478977741137699E-2</v>
      </c>
      <c r="E196" s="2">
        <v>-6.4260563380281702E-2</v>
      </c>
      <c r="F196" s="2">
        <v>4.3273753527751598E-2</v>
      </c>
      <c r="G196" s="2">
        <v>3.3363390441839502E-2</v>
      </c>
      <c r="H196" s="2">
        <v>-2.6178010471204199E-3</v>
      </c>
      <c r="I196" s="2">
        <v>5.7742782152230998E-2</v>
      </c>
      <c r="J196" s="2">
        <v>8.5194375516956203E-2</v>
      </c>
      <c r="K196" s="2">
        <v>4.6493902439024397E-2</v>
      </c>
      <c r="L196" s="2">
        <v>6.1908230152949703E-2</v>
      </c>
      <c r="M196" s="2">
        <v>4.4581618655692698E-2</v>
      </c>
      <c r="N196" s="2">
        <v>4.7275114904793199E-2</v>
      </c>
      <c r="O196" s="3">
        <v>0.21570121951219501</v>
      </c>
      <c r="P196" s="3">
        <v>0.40404929577464799</v>
      </c>
    </row>
    <row r="197" spans="1:16" x14ac:dyDescent="0.3">
      <c r="A197" s="8" t="s">
        <v>198</v>
      </c>
      <c r="B197" s="8" t="s">
        <v>73</v>
      </c>
      <c r="C197" s="2">
        <v>3.4602076124567501E-3</v>
      </c>
      <c r="D197" s="2">
        <v>-0.13103448275862101</v>
      </c>
      <c r="E197" s="2">
        <v>-0.25396825396825401</v>
      </c>
      <c r="F197" s="2">
        <v>-8.5106382978723402E-2</v>
      </c>
      <c r="G197" s="2">
        <v>0.17441860465116299</v>
      </c>
      <c r="H197" s="2">
        <v>0.113861386138614</v>
      </c>
      <c r="I197" s="2">
        <v>0.164444444444444</v>
      </c>
      <c r="J197" s="2">
        <v>8.0152671755725199E-2</v>
      </c>
      <c r="K197" s="2">
        <v>9.5406360424028294E-2</v>
      </c>
      <c r="L197" s="2">
        <v>9.3548387096774197E-2</v>
      </c>
      <c r="M197" s="2">
        <v>3.5398230088495602E-2</v>
      </c>
      <c r="N197" s="2">
        <v>0.105413105413105</v>
      </c>
      <c r="O197" s="3">
        <v>0.37102473498233202</v>
      </c>
      <c r="P197" s="3">
        <v>0.53968253968253999</v>
      </c>
    </row>
    <row r="198" spans="1:16" x14ac:dyDescent="0.3">
      <c r="A198" s="8" t="s">
        <v>199</v>
      </c>
      <c r="B198" s="8" t="s">
        <v>62</v>
      </c>
      <c r="C198" s="2">
        <v>3.0609456135556198E-2</v>
      </c>
      <c r="D198" s="2">
        <v>2.8374436488995E-2</v>
      </c>
      <c r="E198" s="2">
        <v>-1.16039195461578E-2</v>
      </c>
      <c r="F198" s="2">
        <v>7.8267675450039104E-4</v>
      </c>
      <c r="G198" s="2">
        <v>5.7351407716371202E-3</v>
      </c>
      <c r="H198" s="2">
        <v>-1.29600829445308E-2</v>
      </c>
      <c r="I198" s="2">
        <v>8.4033613445378096E-3</v>
      </c>
      <c r="J198" s="2">
        <v>3.1770833333333297E-2</v>
      </c>
      <c r="K198" s="2">
        <v>3.7607269056032303E-2</v>
      </c>
      <c r="L198" s="2">
        <v>7.2488445633665799E-2</v>
      </c>
      <c r="M198" s="2">
        <v>4.8537083238829701E-2</v>
      </c>
      <c r="N198" s="2">
        <v>2.0765736534717701E-2</v>
      </c>
      <c r="O198" s="3">
        <v>0.19106511862695599</v>
      </c>
      <c r="P198" s="3">
        <v>0.21686436307374901</v>
      </c>
    </row>
    <row r="199" spans="1:16" x14ac:dyDescent="0.3">
      <c r="A199" s="8" t="s">
        <v>199</v>
      </c>
      <c r="B199" s="8" t="s">
        <v>63</v>
      </c>
      <c r="C199" s="2">
        <v>5.7729814068391602E-2</v>
      </c>
      <c r="D199" s="2">
        <v>4.04425322679779E-2</v>
      </c>
      <c r="E199" s="2">
        <v>4.3360113421550099E-2</v>
      </c>
      <c r="F199" s="2">
        <v>3.58962744876005E-2</v>
      </c>
      <c r="G199" s="2">
        <v>3.2138172278093603E-2</v>
      </c>
      <c r="H199" s="2">
        <v>4.3423003600932E-2</v>
      </c>
      <c r="I199" s="2">
        <v>2.8014616321559101E-2</v>
      </c>
      <c r="J199" s="2">
        <v>3.6828593996840402E-2</v>
      </c>
      <c r="K199" s="2">
        <v>1.40938958194458E-2</v>
      </c>
      <c r="L199" s="2">
        <v>2.2725138510658299E-2</v>
      </c>
      <c r="M199" s="2">
        <v>4.1410338811862998E-2</v>
      </c>
      <c r="N199" s="2">
        <v>-3.4385469934755798E-3</v>
      </c>
      <c r="O199" s="3">
        <v>7.6373678697266897E-2</v>
      </c>
      <c r="P199" s="3">
        <v>0.33542060491493397</v>
      </c>
    </row>
    <row r="200" spans="1:16" x14ac:dyDescent="0.3">
      <c r="A200" s="8" t="s">
        <v>199</v>
      </c>
      <c r="B200" s="8" t="s">
        <v>64</v>
      </c>
      <c r="C200" s="2">
        <v>4.0139211136891E-2</v>
      </c>
      <c r="D200" s="2">
        <v>3.0113763105063598E-2</v>
      </c>
      <c r="E200" s="2">
        <v>2.7934170636639201E-2</v>
      </c>
      <c r="F200" s="2">
        <v>5.4771434590267502E-2</v>
      </c>
      <c r="G200" s="2">
        <v>5.5122828040742998E-2</v>
      </c>
      <c r="H200" s="2">
        <v>4.8646602309293997E-2</v>
      </c>
      <c r="I200" s="2">
        <v>5.0902527075812297E-2</v>
      </c>
      <c r="J200" s="2">
        <v>5.8399175541051201E-2</v>
      </c>
      <c r="K200" s="2">
        <v>4.6088932164881503E-2</v>
      </c>
      <c r="L200" s="2">
        <v>4.4678870617437201E-2</v>
      </c>
      <c r="M200" s="2">
        <v>6.7567567567567599E-2</v>
      </c>
      <c r="N200" s="2">
        <v>3.2967032967033003E-2</v>
      </c>
      <c r="O200" s="3">
        <v>0.20512820512820501</v>
      </c>
      <c r="P200" s="3">
        <v>0.60805543525335604</v>
      </c>
    </row>
    <row r="201" spans="1:16" x14ac:dyDescent="0.3">
      <c r="A201" s="8" t="s">
        <v>199</v>
      </c>
      <c r="B201" s="8" t="s">
        <v>65</v>
      </c>
      <c r="C201" s="2">
        <v>8.2358235823582399E-2</v>
      </c>
      <c r="D201" s="2">
        <v>3.9085239085239101E-2</v>
      </c>
      <c r="E201" s="2">
        <v>3.8815526210484202E-2</v>
      </c>
      <c r="F201" s="2">
        <v>6.12480739599384E-2</v>
      </c>
      <c r="G201" s="2">
        <v>4.6823956442831202E-2</v>
      </c>
      <c r="H201" s="2">
        <v>6.24133148404993E-2</v>
      </c>
      <c r="I201" s="2">
        <v>5.1892950391644897E-2</v>
      </c>
      <c r="J201" s="2">
        <v>6.8259385665528999E-2</v>
      </c>
      <c r="K201" s="2">
        <v>4.06622131861748E-2</v>
      </c>
      <c r="L201" s="2">
        <v>5.4144571588054698E-2</v>
      </c>
      <c r="M201" s="2">
        <v>5.2952078369075999E-2</v>
      </c>
      <c r="N201" s="2">
        <v>2.5898918783002298E-2</v>
      </c>
      <c r="O201" s="3">
        <v>0.18501306999709599</v>
      </c>
      <c r="P201" s="3">
        <v>0.63265306122449005</v>
      </c>
    </row>
    <row r="202" spans="1:16" x14ac:dyDescent="0.3">
      <c r="A202" s="8" t="s">
        <v>199</v>
      </c>
      <c r="B202" s="8" t="s">
        <v>66</v>
      </c>
      <c r="C202" s="2">
        <v>0</v>
      </c>
      <c r="D202" s="2">
        <v>-4.9900199600798403E-2</v>
      </c>
      <c r="E202" s="2">
        <v>1.15546218487395E-2</v>
      </c>
      <c r="F202" s="2">
        <v>-1.4537902388369699E-2</v>
      </c>
      <c r="G202" s="2">
        <v>5.2687038988408902E-2</v>
      </c>
      <c r="H202" s="2">
        <v>4.8048048048047999E-2</v>
      </c>
      <c r="I202" s="2">
        <v>7.4498567335243598E-2</v>
      </c>
      <c r="J202" s="2">
        <v>9.5111111111111105E-2</v>
      </c>
      <c r="K202" s="2">
        <v>3.6525974025974003E-2</v>
      </c>
      <c r="L202" s="2">
        <v>6.6562255285826197E-2</v>
      </c>
      <c r="M202" s="2">
        <v>8.2232011747430306E-2</v>
      </c>
      <c r="N202" s="2">
        <v>5.22388059701493E-2</v>
      </c>
      <c r="O202" s="3">
        <v>0.25892857142857101</v>
      </c>
      <c r="P202" s="3">
        <v>0.629201680672269</v>
      </c>
    </row>
    <row r="203" spans="1:16" x14ac:dyDescent="0.3">
      <c r="A203" s="8" t="s">
        <v>199</v>
      </c>
      <c r="B203" s="8" t="s">
        <v>67</v>
      </c>
      <c r="C203" s="2">
        <v>-7.8838174273858905E-2</v>
      </c>
      <c r="D203" s="2">
        <v>-0.117117117117117</v>
      </c>
      <c r="E203" s="2">
        <v>-0.20918367346938799</v>
      </c>
      <c r="F203" s="2">
        <v>8.3870967741935504E-2</v>
      </c>
      <c r="G203" s="2">
        <v>5.3571428571428603E-2</v>
      </c>
      <c r="H203" s="2">
        <v>0.169491525423729</v>
      </c>
      <c r="I203" s="2">
        <v>5.3140096618357502E-2</v>
      </c>
      <c r="J203" s="2">
        <v>0.105504587155963</v>
      </c>
      <c r="K203" s="2">
        <v>4.9792531120331898E-2</v>
      </c>
      <c r="L203" s="2">
        <v>3.5573122529644299E-2</v>
      </c>
      <c r="M203" s="2">
        <v>6.8702290076335895E-2</v>
      </c>
      <c r="N203" s="2">
        <v>7.4999999999999997E-2</v>
      </c>
      <c r="O203" s="3">
        <v>0.24896265560166</v>
      </c>
      <c r="P203" s="3">
        <v>0.53571428571428603</v>
      </c>
    </row>
    <row r="204" spans="1:16" x14ac:dyDescent="0.3">
      <c r="A204" s="8" t="s">
        <v>199</v>
      </c>
      <c r="B204" s="8" t="s">
        <v>68</v>
      </c>
      <c r="C204" s="2">
        <v>0.104125736738703</v>
      </c>
      <c r="D204" s="2">
        <v>3.95907473309609E-2</v>
      </c>
      <c r="E204" s="2">
        <v>8.0445014976465598E-2</v>
      </c>
      <c r="F204" s="2">
        <v>-2.8118811881188099E-2</v>
      </c>
      <c r="G204" s="2">
        <v>4.2379788101059503E-2</v>
      </c>
      <c r="H204" s="2">
        <v>1.7982799061766998E-2</v>
      </c>
      <c r="I204" s="2">
        <v>4.6082949308755797E-2</v>
      </c>
      <c r="J204" s="2">
        <v>5.4698972099853201E-2</v>
      </c>
      <c r="K204" s="2">
        <v>5.29063696484511E-2</v>
      </c>
      <c r="L204" s="2">
        <v>2.0826446280991701E-2</v>
      </c>
      <c r="M204" s="2">
        <v>-3.5621761658031102E-3</v>
      </c>
      <c r="N204" s="2">
        <v>-5.19987000324992E-2</v>
      </c>
      <c r="O204" s="3">
        <v>1.5315001740341099E-2</v>
      </c>
      <c r="P204" s="3">
        <v>0.24818142918271299</v>
      </c>
    </row>
    <row r="205" spans="1:16" x14ac:dyDescent="0.3">
      <c r="A205" s="8" t="s">
        <v>199</v>
      </c>
      <c r="B205" s="8" t="s">
        <v>69</v>
      </c>
      <c r="C205" s="2">
        <v>-4.4046172539489699E-3</v>
      </c>
      <c r="D205" s="2">
        <v>-1.4035087719298201E-2</v>
      </c>
      <c r="E205" s="2">
        <v>-1.9031409562122899E-2</v>
      </c>
      <c r="F205" s="2">
        <v>1.0094637223974801E-2</v>
      </c>
      <c r="G205" s="2">
        <v>8.5883822610868191E-3</v>
      </c>
      <c r="H205" s="2">
        <v>4.1802136553646098E-2</v>
      </c>
      <c r="I205" s="2">
        <v>1.81304800118888E-2</v>
      </c>
      <c r="J205" s="2">
        <v>3.3279813165961201E-2</v>
      </c>
      <c r="K205" s="2">
        <v>3.9694872157084303E-2</v>
      </c>
      <c r="L205" s="2">
        <v>6.2364130434782603E-2</v>
      </c>
      <c r="M205" s="2">
        <v>7.2771454150147102E-2</v>
      </c>
      <c r="N205" s="2">
        <v>1.22794468288031E-2</v>
      </c>
      <c r="O205" s="3">
        <v>0.199463201017093</v>
      </c>
      <c r="P205" s="3">
        <v>0.31378616741451298</v>
      </c>
    </row>
    <row r="206" spans="1:16" x14ac:dyDescent="0.3">
      <c r="A206" s="8" t="s">
        <v>199</v>
      </c>
      <c r="B206" s="8" t="s">
        <v>70</v>
      </c>
      <c r="C206" s="2">
        <v>2.55111976630964E-2</v>
      </c>
      <c r="D206" s="2">
        <v>1.06342575009495E-2</v>
      </c>
      <c r="E206" s="2">
        <v>1.2965050732807199E-2</v>
      </c>
      <c r="F206" s="2">
        <v>1.1129660545353399E-2</v>
      </c>
      <c r="G206" s="2">
        <v>9.3560814529444099E-3</v>
      </c>
      <c r="H206" s="2">
        <v>2.65358051617594E-2</v>
      </c>
      <c r="I206" s="2">
        <v>1.9652974504249299E-2</v>
      </c>
      <c r="J206" s="2">
        <v>1.14603229727383E-2</v>
      </c>
      <c r="K206" s="2">
        <v>4.6351931330472097E-3</v>
      </c>
      <c r="L206" s="2">
        <v>5.2973342447026704E-3</v>
      </c>
      <c r="M206" s="2">
        <v>6.9692333843277198E-3</v>
      </c>
      <c r="N206" s="2">
        <v>-1.2322754895340999E-2</v>
      </c>
      <c r="O206" s="3">
        <v>4.4635193133047198E-3</v>
      </c>
      <c r="P206" s="3">
        <v>9.9398722284855301E-2</v>
      </c>
    </row>
    <row r="207" spans="1:16" x14ac:dyDescent="0.3">
      <c r="A207" s="8" t="s">
        <v>199</v>
      </c>
      <c r="B207" s="8" t="s">
        <v>71</v>
      </c>
      <c r="C207" s="2">
        <v>3.1515483694162801E-2</v>
      </c>
      <c r="D207" s="2">
        <v>1.7268862911795999E-2</v>
      </c>
      <c r="E207" s="2">
        <v>1.5408722904152501E-2</v>
      </c>
      <c r="F207" s="2">
        <v>2.1604938271604899E-2</v>
      </c>
      <c r="G207" s="2">
        <v>2.9959718026183298E-2</v>
      </c>
      <c r="H207" s="2">
        <v>3.9110241994622296E-3</v>
      </c>
      <c r="I207" s="2">
        <v>9.7394691989286606E-3</v>
      </c>
      <c r="J207" s="2">
        <v>2.7007475283337402E-2</v>
      </c>
      <c r="K207" s="2">
        <v>4.4611411129373097E-3</v>
      </c>
      <c r="L207" s="2">
        <v>2.5245441795231399E-2</v>
      </c>
      <c r="M207" s="2">
        <v>2.7131782945736399E-2</v>
      </c>
      <c r="N207" s="2">
        <v>3.77358490566038E-3</v>
      </c>
      <c r="O207" s="3">
        <v>6.1751584879079599E-2</v>
      </c>
      <c r="P207" s="3">
        <v>0.180987202925046</v>
      </c>
    </row>
    <row r="208" spans="1:16" x14ac:dyDescent="0.3">
      <c r="A208" s="8" t="s">
        <v>199</v>
      </c>
      <c r="B208" s="8" t="s">
        <v>72</v>
      </c>
      <c r="C208" s="2">
        <v>-2.85132382892057E-3</v>
      </c>
      <c r="D208" s="2">
        <v>-6.3316993464052299E-2</v>
      </c>
      <c r="E208" s="2">
        <v>-3.3144352376798997E-2</v>
      </c>
      <c r="F208" s="2">
        <v>1.08254397834912E-2</v>
      </c>
      <c r="G208" s="2">
        <v>-1.3386880856760401E-2</v>
      </c>
      <c r="H208" s="2">
        <v>2.3518769787426501E-2</v>
      </c>
      <c r="I208" s="2">
        <v>1.7233760494918201E-2</v>
      </c>
      <c r="J208" s="2">
        <v>3.3883579496090402E-2</v>
      </c>
      <c r="K208" s="2">
        <v>1.2184873949579801E-2</v>
      </c>
      <c r="L208" s="2">
        <v>5.0643420506434202E-2</v>
      </c>
      <c r="M208" s="2">
        <v>4.4251284077439702E-2</v>
      </c>
      <c r="N208" s="2">
        <v>2.4214907302307999E-2</v>
      </c>
      <c r="O208" s="3">
        <v>0.13739495798319301</v>
      </c>
      <c r="P208" s="3">
        <v>0.18054949847361501</v>
      </c>
    </row>
    <row r="209" spans="1:16" x14ac:dyDescent="0.3">
      <c r="A209" s="8" t="s">
        <v>199</v>
      </c>
      <c r="B209" s="8" t="s">
        <v>73</v>
      </c>
      <c r="C209" s="2">
        <v>-2.6624068157614499E-2</v>
      </c>
      <c r="D209" s="2">
        <v>-0.105032822757112</v>
      </c>
      <c r="E209" s="2">
        <v>-0.147921760391198</v>
      </c>
      <c r="F209" s="2">
        <v>1.14777618364419E-2</v>
      </c>
      <c r="G209" s="2">
        <v>8.2269503546099298E-2</v>
      </c>
      <c r="H209" s="2">
        <v>0.13761467889908299</v>
      </c>
      <c r="I209" s="2">
        <v>1.4976958525345601E-2</v>
      </c>
      <c r="J209" s="2">
        <v>0.111237230419977</v>
      </c>
      <c r="K209" s="2">
        <v>8.1716036772216498E-3</v>
      </c>
      <c r="L209" s="2">
        <v>-9.11854103343465E-3</v>
      </c>
      <c r="M209" s="2">
        <v>5.82822085889571E-2</v>
      </c>
      <c r="N209" s="2">
        <v>-5.7971014492753603E-2</v>
      </c>
      <c r="O209" s="3">
        <v>-4.0858018386108301E-3</v>
      </c>
      <c r="P209" s="3">
        <v>0.19193154034229801</v>
      </c>
    </row>
    <row r="210" spans="1:16" x14ac:dyDescent="0.3">
      <c r="A210" s="8" t="s">
        <v>200</v>
      </c>
      <c r="B210" s="8" t="s">
        <v>62</v>
      </c>
      <c r="C210" s="2">
        <v>2.16388790351188E-2</v>
      </c>
      <c r="D210" s="2">
        <v>6.9444444444444397E-3</v>
      </c>
      <c r="E210" s="2">
        <v>-1.6896551724137902E-2</v>
      </c>
      <c r="F210" s="2">
        <v>-6.06804629954402E-2</v>
      </c>
      <c r="G210" s="2">
        <v>-3.8461538461538498E-2</v>
      </c>
      <c r="H210" s="2">
        <v>2.1359223300970901E-2</v>
      </c>
      <c r="I210" s="2">
        <v>3.57414448669202E-2</v>
      </c>
      <c r="J210" s="2">
        <v>2.09251101321586E-2</v>
      </c>
      <c r="K210" s="2">
        <v>1.47428982380439E-2</v>
      </c>
      <c r="L210" s="2">
        <v>0.10524450744153099</v>
      </c>
      <c r="M210" s="2">
        <v>0.12536069252965701</v>
      </c>
      <c r="N210" s="2">
        <v>0.18461538461538499</v>
      </c>
      <c r="O210" s="3">
        <v>0.495145631067961</v>
      </c>
      <c r="P210" s="3">
        <v>0.43379310344827599</v>
      </c>
    </row>
    <row r="211" spans="1:16" x14ac:dyDescent="0.3">
      <c r="A211" s="8" t="s">
        <v>200</v>
      </c>
      <c r="B211" s="8" t="s">
        <v>63</v>
      </c>
      <c r="C211" s="2">
        <v>2.56014124917237E-2</v>
      </c>
      <c r="D211" s="2">
        <v>2.7759845061329901E-2</v>
      </c>
      <c r="E211" s="2">
        <v>6.8676716917922903E-2</v>
      </c>
      <c r="F211" s="2">
        <v>-6.8573667711598696E-3</v>
      </c>
      <c r="G211" s="2">
        <v>1.3809429867824E-3</v>
      </c>
      <c r="H211" s="2">
        <v>4.1568163908589403E-2</v>
      </c>
      <c r="I211" s="2">
        <v>7.0739549839228297E-2</v>
      </c>
      <c r="J211" s="2">
        <v>4.7871400812577299E-2</v>
      </c>
      <c r="K211" s="2">
        <v>3.5401213755900197E-2</v>
      </c>
      <c r="L211" s="2">
        <v>2.31195050472159E-2</v>
      </c>
      <c r="M211" s="2">
        <v>8.2431572246976406E-2</v>
      </c>
      <c r="N211" s="2">
        <v>0.16789179653043201</v>
      </c>
      <c r="O211" s="3">
        <v>0.33917734322319598</v>
      </c>
      <c r="P211" s="3">
        <v>0.66331658291457296</v>
      </c>
    </row>
    <row r="212" spans="1:16" x14ac:dyDescent="0.3">
      <c r="A212" s="8" t="s">
        <v>200</v>
      </c>
      <c r="B212" s="8" t="s">
        <v>64</v>
      </c>
      <c r="C212" s="2">
        <v>2.6657997399219799E-2</v>
      </c>
      <c r="D212" s="2">
        <v>3.10322989233692E-2</v>
      </c>
      <c r="E212" s="2">
        <v>4.72972972972973E-2</v>
      </c>
      <c r="F212" s="2">
        <v>3.8416422287389999E-2</v>
      </c>
      <c r="G212" s="2">
        <v>4.6314600395368499E-2</v>
      </c>
      <c r="H212" s="2">
        <v>6.6936572199730093E-2</v>
      </c>
      <c r="I212" s="2">
        <v>8.7781431823931194E-2</v>
      </c>
      <c r="J212" s="2">
        <v>3.0465116279069799E-2</v>
      </c>
      <c r="K212" s="2">
        <v>5.25840668020763E-2</v>
      </c>
      <c r="L212" s="2">
        <v>1.6723842195540298E-2</v>
      </c>
      <c r="M212" s="2">
        <v>5.6727119358920303E-2</v>
      </c>
      <c r="N212" s="2">
        <v>9.4991019756535594E-2</v>
      </c>
      <c r="O212" s="3">
        <v>0.23832092078537601</v>
      </c>
      <c r="P212" s="3">
        <v>0.68519656019655995</v>
      </c>
    </row>
    <row r="213" spans="1:16" x14ac:dyDescent="0.3">
      <c r="A213" s="8" t="s">
        <v>200</v>
      </c>
      <c r="B213" s="8" t="s">
        <v>65</v>
      </c>
      <c r="C213" s="2">
        <v>4.4226044226044203E-2</v>
      </c>
      <c r="D213" s="2">
        <v>7.0588235294117604E-2</v>
      </c>
      <c r="E213" s="2">
        <v>5.6593406593406601E-2</v>
      </c>
      <c r="F213" s="2">
        <v>7.5403016120644803E-2</v>
      </c>
      <c r="G213" s="2">
        <v>6.9148936170212796E-2</v>
      </c>
      <c r="H213" s="2">
        <v>4.3871551334237903E-2</v>
      </c>
      <c r="I213" s="2">
        <v>5.71923743500867E-2</v>
      </c>
      <c r="J213" s="2">
        <v>2.1311475409836099E-2</v>
      </c>
      <c r="K213" s="2">
        <v>4.1733547351524902E-2</v>
      </c>
      <c r="L213" s="2">
        <v>3.2742681047765801E-2</v>
      </c>
      <c r="M213" s="2">
        <v>5.2965311450951097E-2</v>
      </c>
      <c r="N213" s="2">
        <v>6.6595820049592594E-2</v>
      </c>
      <c r="O213" s="3">
        <v>0.20826645264847499</v>
      </c>
      <c r="P213" s="3">
        <v>0.65439560439560396</v>
      </c>
    </row>
    <row r="214" spans="1:16" x14ac:dyDescent="0.3">
      <c r="A214" s="8" t="s">
        <v>200</v>
      </c>
      <c r="B214" s="8" t="s">
        <v>66</v>
      </c>
      <c r="C214" s="2">
        <v>1.9656019656019701E-2</v>
      </c>
      <c r="D214" s="2">
        <v>-9.1566265060241001E-2</v>
      </c>
      <c r="E214" s="2">
        <v>0.10610079575596799</v>
      </c>
      <c r="F214" s="2">
        <v>3.35731414868106E-2</v>
      </c>
      <c r="G214" s="2">
        <v>2.7842227378190299E-2</v>
      </c>
      <c r="H214" s="2">
        <v>7.2234762979683995E-2</v>
      </c>
      <c r="I214" s="2">
        <v>7.7894736842105294E-2</v>
      </c>
      <c r="J214" s="2">
        <v>0.12109375</v>
      </c>
      <c r="K214" s="2">
        <v>0.12717770034843201</v>
      </c>
      <c r="L214" s="2">
        <v>1.70015455950541E-2</v>
      </c>
      <c r="M214" s="2">
        <v>6.8389057750759902E-2</v>
      </c>
      <c r="N214" s="2">
        <v>0.115220483641536</v>
      </c>
      <c r="O214" s="3">
        <v>0.36585365853658502</v>
      </c>
      <c r="P214" s="3">
        <v>1.07957559681698</v>
      </c>
    </row>
    <row r="215" spans="1:16" x14ac:dyDescent="0.3">
      <c r="A215" s="8" t="s">
        <v>200</v>
      </c>
      <c r="B215" s="8" t="s">
        <v>67</v>
      </c>
      <c r="C215" s="2">
        <v>-9.3333333333333296E-2</v>
      </c>
      <c r="D215" s="2">
        <v>-0.17647058823529399</v>
      </c>
      <c r="E215" s="2">
        <v>0</v>
      </c>
      <c r="F215" s="2">
        <v>0.160714285714286</v>
      </c>
      <c r="G215" s="2">
        <v>1.5384615384615399E-2</v>
      </c>
      <c r="H215" s="2">
        <v>-4.5454545454545497E-2</v>
      </c>
      <c r="I215" s="2">
        <v>0.19047619047618999</v>
      </c>
      <c r="J215" s="2">
        <v>1.3333333333333299E-2</v>
      </c>
      <c r="K215" s="2">
        <v>5.2631578947368397E-2</v>
      </c>
      <c r="L215" s="2">
        <v>-0.05</v>
      </c>
      <c r="M215" s="2">
        <v>2.6315789473684199E-2</v>
      </c>
      <c r="N215" s="2">
        <v>0.15384615384615399</v>
      </c>
      <c r="O215" s="3">
        <v>0.18421052631578899</v>
      </c>
      <c r="P215" s="3">
        <v>0.60714285714285698</v>
      </c>
    </row>
    <row r="216" spans="1:16" x14ac:dyDescent="0.3">
      <c r="A216" s="8" t="s">
        <v>200</v>
      </c>
      <c r="B216" s="8" t="s">
        <v>68</v>
      </c>
      <c r="C216" s="2">
        <v>5.3462321792260702E-2</v>
      </c>
      <c r="D216" s="2">
        <v>5.6065732237795998E-2</v>
      </c>
      <c r="E216" s="2">
        <v>3.4324942791762E-2</v>
      </c>
      <c r="F216" s="2">
        <v>-2.12389380530973E-2</v>
      </c>
      <c r="G216" s="2">
        <v>-5.4249547920433997E-3</v>
      </c>
      <c r="H216" s="2">
        <v>4.8181818181818201E-2</v>
      </c>
      <c r="I216" s="2">
        <v>2.3850823937554201E-2</v>
      </c>
      <c r="J216" s="2">
        <v>5.9720457433290998E-2</v>
      </c>
      <c r="K216" s="2">
        <v>-1.7985611510791401E-2</v>
      </c>
      <c r="L216" s="2">
        <v>9.0761090761090804E-2</v>
      </c>
      <c r="M216" s="2">
        <v>0.12574626865671601</v>
      </c>
      <c r="N216" s="2">
        <v>5.53529996685449E-2</v>
      </c>
      <c r="O216" s="3">
        <v>0.272581934452438</v>
      </c>
      <c r="P216" s="3">
        <v>0.45720823798627003</v>
      </c>
    </row>
    <row r="217" spans="1:16" x14ac:dyDescent="0.3">
      <c r="A217" s="8" t="s">
        <v>200</v>
      </c>
      <c r="B217" s="8" t="s">
        <v>69</v>
      </c>
      <c r="C217" s="2">
        <v>-1.7516843118383099E-2</v>
      </c>
      <c r="D217" s="2">
        <v>-1.9984326018808798E-2</v>
      </c>
      <c r="E217" s="2">
        <v>-6.3974410235905603E-3</v>
      </c>
      <c r="F217" s="2">
        <v>-2.4346076458752499E-2</v>
      </c>
      <c r="G217" s="2">
        <v>-1.07238605898123E-2</v>
      </c>
      <c r="H217" s="2">
        <v>1.3341671878257201E-2</v>
      </c>
      <c r="I217" s="2">
        <v>7.5498868545566797E-2</v>
      </c>
      <c r="J217" s="2">
        <v>6.6755929609793402E-2</v>
      </c>
      <c r="K217" s="2">
        <v>4.94889725658956E-2</v>
      </c>
      <c r="L217" s="2">
        <v>8.7476507773791207E-2</v>
      </c>
      <c r="M217" s="2">
        <v>8.3739198743126506E-2</v>
      </c>
      <c r="N217" s="2">
        <v>0.15149318643085</v>
      </c>
      <c r="O217" s="3">
        <v>0.42424242424242398</v>
      </c>
      <c r="P217" s="3">
        <v>0.58796481407436996</v>
      </c>
    </row>
    <row r="218" spans="1:16" x14ac:dyDescent="0.3">
      <c r="A218" s="8" t="s">
        <v>200</v>
      </c>
      <c r="B218" s="8" t="s">
        <v>70</v>
      </c>
      <c r="C218" s="2">
        <v>1.65323413928498E-2</v>
      </c>
      <c r="D218" s="2">
        <v>2.8257775970725801E-2</v>
      </c>
      <c r="E218" s="2">
        <v>3.85527876631079E-2</v>
      </c>
      <c r="F218" s="2">
        <v>3.08395202741291E-2</v>
      </c>
      <c r="G218" s="2">
        <v>2.5300092336103398E-2</v>
      </c>
      <c r="H218" s="2">
        <v>2.7917867435158499E-2</v>
      </c>
      <c r="I218" s="2">
        <v>1.62957771158227E-2</v>
      </c>
      <c r="J218" s="2">
        <v>4.4827586206896497E-3</v>
      </c>
      <c r="K218" s="2">
        <v>9.7837281153449994E-3</v>
      </c>
      <c r="L218" s="2">
        <v>-7.1392146863845001E-3</v>
      </c>
      <c r="M218" s="2">
        <v>1.4894709809963999E-2</v>
      </c>
      <c r="N218" s="2">
        <v>2.8340080971659899E-2</v>
      </c>
      <c r="O218" s="3">
        <v>4.6343975283213198E-2</v>
      </c>
      <c r="P218" s="3">
        <v>0.20521945432977501</v>
      </c>
    </row>
    <row r="219" spans="1:16" x14ac:dyDescent="0.3">
      <c r="A219" s="8" t="s">
        <v>200</v>
      </c>
      <c r="B219" s="8" t="s">
        <v>71</v>
      </c>
      <c r="C219" s="2">
        <v>1.9688059319866998E-2</v>
      </c>
      <c r="D219" s="2">
        <v>1.3791374122367099E-2</v>
      </c>
      <c r="E219" s="2">
        <v>2.62181548355182E-2</v>
      </c>
      <c r="F219" s="2">
        <v>1.42202940467583E-2</v>
      </c>
      <c r="G219" s="2">
        <v>0</v>
      </c>
      <c r="H219" s="2">
        <v>1.92490494296578E-2</v>
      </c>
      <c r="I219" s="2">
        <v>1.4688738633714201E-2</v>
      </c>
      <c r="J219" s="2">
        <v>8.7316176470588203E-3</v>
      </c>
      <c r="K219" s="2">
        <v>3.64464692482916E-3</v>
      </c>
      <c r="L219" s="2">
        <v>-1.3617793917385401E-3</v>
      </c>
      <c r="M219" s="2">
        <v>2.3863636363636399E-2</v>
      </c>
      <c r="N219" s="2">
        <v>3.9733629300776903E-2</v>
      </c>
      <c r="O219" s="3">
        <v>6.6970387243735802E-2</v>
      </c>
      <c r="P219" s="3">
        <v>0.15854563442987901</v>
      </c>
    </row>
    <row r="220" spans="1:16" x14ac:dyDescent="0.3">
      <c r="A220" s="8" t="s">
        <v>200</v>
      </c>
      <c r="B220" s="8" t="s">
        <v>72</v>
      </c>
      <c r="C220" s="2">
        <v>-3.35758254057079E-3</v>
      </c>
      <c r="D220" s="2">
        <v>-4.5480067377877603E-2</v>
      </c>
      <c r="E220" s="2">
        <v>-4.7058823529411804E-3</v>
      </c>
      <c r="F220" s="2">
        <v>5.9101654846335696E-4</v>
      </c>
      <c r="G220" s="2">
        <v>2.6580035440047299E-2</v>
      </c>
      <c r="H220" s="2">
        <v>4.4879171461449902E-2</v>
      </c>
      <c r="I220" s="2">
        <v>6.11233480176211E-2</v>
      </c>
      <c r="J220" s="2">
        <v>6.0197197716657998E-2</v>
      </c>
      <c r="K220" s="2">
        <v>5.9716103768967202E-2</v>
      </c>
      <c r="L220" s="2">
        <v>5.8198614318706703E-2</v>
      </c>
      <c r="M220" s="2">
        <v>5.1942383238760402E-2</v>
      </c>
      <c r="N220" s="2">
        <v>4.6473029045643197E-2</v>
      </c>
      <c r="O220" s="3">
        <v>0.23445912873225599</v>
      </c>
      <c r="P220" s="3">
        <v>0.48352941176470599</v>
      </c>
    </row>
    <row r="221" spans="1:16" x14ac:dyDescent="0.3">
      <c r="A221" s="8" t="s">
        <v>200</v>
      </c>
      <c r="B221" s="8" t="s">
        <v>73</v>
      </c>
      <c r="C221" s="2">
        <v>-4.5023696682464497E-2</v>
      </c>
      <c r="D221" s="2">
        <v>-0.15136476426799</v>
      </c>
      <c r="E221" s="2">
        <v>-6.14035087719298E-2</v>
      </c>
      <c r="F221" s="2">
        <v>8.7227414330218106E-2</v>
      </c>
      <c r="G221" s="2">
        <v>2.0057306590257899E-2</v>
      </c>
      <c r="H221" s="2">
        <v>0.137640449438202</v>
      </c>
      <c r="I221" s="2">
        <v>7.9012345679012302E-2</v>
      </c>
      <c r="J221" s="2">
        <v>5.9496567505720799E-2</v>
      </c>
      <c r="K221" s="2">
        <v>1.29589632829374E-2</v>
      </c>
      <c r="L221" s="2">
        <v>1.2793176972281399E-2</v>
      </c>
      <c r="M221" s="2">
        <v>7.7894736842105294E-2</v>
      </c>
      <c r="N221" s="2">
        <v>3.515625E-2</v>
      </c>
      <c r="O221" s="3">
        <v>0.14470842332613401</v>
      </c>
      <c r="P221" s="3">
        <v>0.54970760233918103</v>
      </c>
    </row>
    <row r="222" spans="1:16" x14ac:dyDescent="0.3">
      <c r="A222" s="8" t="s">
        <v>201</v>
      </c>
      <c r="B222" s="8" t="s">
        <v>62</v>
      </c>
      <c r="C222" s="2">
        <v>1.27064803049555E-3</v>
      </c>
      <c r="D222" s="2">
        <v>-4.2301184433164102E-3</v>
      </c>
      <c r="E222" s="2">
        <v>4.6728971962616802E-3</v>
      </c>
      <c r="F222" s="2">
        <v>2.9598308668076102E-2</v>
      </c>
      <c r="G222" s="2">
        <v>6.7351129363449697E-2</v>
      </c>
      <c r="H222" s="2">
        <v>3.5398230088495602E-2</v>
      </c>
      <c r="I222" s="2">
        <v>1.0405053883314801E-2</v>
      </c>
      <c r="J222" s="2">
        <v>9.5623390952556103E-3</v>
      </c>
      <c r="K222" s="2">
        <v>7.9417122040072896E-2</v>
      </c>
      <c r="L222" s="2">
        <v>3.5437057036786998E-2</v>
      </c>
      <c r="M222" s="2">
        <v>0.10495436766623201</v>
      </c>
      <c r="N222" s="2">
        <v>-9.2625368731563407E-2</v>
      </c>
      <c r="O222" s="3">
        <v>0.120582877959927</v>
      </c>
      <c r="P222" s="3">
        <v>0.30671197960917601</v>
      </c>
    </row>
    <row r="223" spans="1:16" x14ac:dyDescent="0.3">
      <c r="A223" s="8" t="s">
        <v>201</v>
      </c>
      <c r="B223" s="8" t="s">
        <v>63</v>
      </c>
      <c r="C223" s="2">
        <v>1.6124388137057299E-2</v>
      </c>
      <c r="D223" s="2">
        <v>3.8254463020685699E-2</v>
      </c>
      <c r="E223" s="2">
        <v>5.8133187772925803E-2</v>
      </c>
      <c r="F223" s="2">
        <v>0.118906370905339</v>
      </c>
      <c r="G223" s="2">
        <v>0.13116643614568901</v>
      </c>
      <c r="H223" s="2">
        <v>5.6653759934787003E-2</v>
      </c>
      <c r="I223" s="2">
        <v>5.3616200578592101E-2</v>
      </c>
      <c r="J223" s="2">
        <v>2.1965952773201499E-3</v>
      </c>
      <c r="K223" s="2">
        <v>8.2739726027397306E-2</v>
      </c>
      <c r="L223" s="2">
        <v>0.13157894736842099</v>
      </c>
      <c r="M223" s="2">
        <v>9.1085271317829494E-2</v>
      </c>
      <c r="N223" s="2">
        <v>-0.13649405656510499</v>
      </c>
      <c r="O223" s="3">
        <v>0.15433789954337901</v>
      </c>
      <c r="P223" s="3">
        <v>0.72489082969432295</v>
      </c>
    </row>
    <row r="224" spans="1:16" x14ac:dyDescent="0.3">
      <c r="A224" s="8" t="s">
        <v>201</v>
      </c>
      <c r="B224" s="8" t="s">
        <v>64</v>
      </c>
      <c r="C224" s="2">
        <v>2.3777478689995499E-2</v>
      </c>
      <c r="D224" s="2">
        <v>3.2427695004382098E-2</v>
      </c>
      <c r="E224" s="2">
        <v>6.1120543293718202E-2</v>
      </c>
      <c r="F224" s="2">
        <v>3.7600000000000001E-2</v>
      </c>
      <c r="G224" s="2">
        <v>7.8643022359290701E-2</v>
      </c>
      <c r="H224" s="2">
        <v>7.2194424588992098E-2</v>
      </c>
      <c r="I224" s="2">
        <v>8.2000000000000003E-2</v>
      </c>
      <c r="J224" s="2">
        <v>7.3012939001848395E-2</v>
      </c>
      <c r="K224" s="2">
        <v>8.1538903244329594E-2</v>
      </c>
      <c r="L224" s="2">
        <v>7.2471462702415695E-2</v>
      </c>
      <c r="M224" s="2">
        <v>6.3861386138613904E-2</v>
      </c>
      <c r="N224" s="2">
        <v>-2.4197301070265201E-2</v>
      </c>
      <c r="O224" s="3">
        <v>0.20413436692506501</v>
      </c>
      <c r="P224" s="3">
        <v>0.78013582342954202</v>
      </c>
    </row>
    <row r="225" spans="1:16" x14ac:dyDescent="0.3">
      <c r="A225" s="8" t="s">
        <v>201</v>
      </c>
      <c r="B225" s="8" t="s">
        <v>65</v>
      </c>
      <c r="C225" s="2">
        <v>2.3731587561374799E-2</v>
      </c>
      <c r="D225" s="2">
        <v>4.9560351718625099E-2</v>
      </c>
      <c r="E225" s="2">
        <v>5.4836252856054798E-2</v>
      </c>
      <c r="F225" s="2">
        <v>5.7761732851985603E-2</v>
      </c>
      <c r="G225" s="2">
        <v>5.6655290102389101E-2</v>
      </c>
      <c r="H225" s="2">
        <v>4.71576227390181E-2</v>
      </c>
      <c r="I225" s="2">
        <v>5.8605798889574297E-2</v>
      </c>
      <c r="J225" s="2">
        <v>3.7296037296037303E-2</v>
      </c>
      <c r="K225" s="2">
        <v>6.0112359550561802E-2</v>
      </c>
      <c r="L225" s="2">
        <v>5.0874403815580303E-2</v>
      </c>
      <c r="M225" s="2">
        <v>6.20272314674735E-2</v>
      </c>
      <c r="N225" s="2">
        <v>5.6505223171889801E-2</v>
      </c>
      <c r="O225" s="3">
        <v>0.25</v>
      </c>
      <c r="P225" s="3">
        <v>0.69459253617669503</v>
      </c>
    </row>
    <row r="226" spans="1:16" x14ac:dyDescent="0.3">
      <c r="A226" s="8" t="s">
        <v>201</v>
      </c>
      <c r="B226" s="8" t="s">
        <v>66</v>
      </c>
      <c r="C226" s="2">
        <v>-2.5280898876404501E-2</v>
      </c>
      <c r="D226" s="2">
        <v>-6.3400576368876096E-2</v>
      </c>
      <c r="E226" s="2">
        <v>-2.76923076923077E-2</v>
      </c>
      <c r="F226" s="2">
        <v>5.0632911392405097E-2</v>
      </c>
      <c r="G226" s="2">
        <v>-2.1084337349397599E-2</v>
      </c>
      <c r="H226" s="2">
        <v>4.3076923076923103E-2</v>
      </c>
      <c r="I226" s="2">
        <v>8.5545722713864306E-2</v>
      </c>
      <c r="J226" s="2">
        <v>0.10597826086956499</v>
      </c>
      <c r="K226" s="2">
        <v>9.0909090909090898E-2</v>
      </c>
      <c r="L226" s="2">
        <v>5.8558558558558599E-2</v>
      </c>
      <c r="M226" s="2">
        <v>8.5106382978723402E-2</v>
      </c>
      <c r="N226" s="2">
        <v>8.6274509803921595E-2</v>
      </c>
      <c r="O226" s="3">
        <v>0.361179361179361</v>
      </c>
      <c r="P226" s="3">
        <v>0.70461538461538498</v>
      </c>
    </row>
    <row r="227" spans="1:16" x14ac:dyDescent="0.3">
      <c r="A227" s="8" t="s">
        <v>201</v>
      </c>
      <c r="B227" s="8" t="s">
        <v>67</v>
      </c>
      <c r="C227" s="2">
        <v>0</v>
      </c>
      <c r="D227" s="2">
        <v>-0.217391304347826</v>
      </c>
      <c r="E227" s="2">
        <v>0</v>
      </c>
      <c r="F227" s="2">
        <v>0.25</v>
      </c>
      <c r="G227" s="2">
        <v>2.2222222222222199E-2</v>
      </c>
      <c r="H227" s="2">
        <v>0.23913043478260901</v>
      </c>
      <c r="I227" s="2">
        <v>-1.7543859649122799E-2</v>
      </c>
      <c r="J227" s="2">
        <v>-5.3571428571428603E-2</v>
      </c>
      <c r="K227" s="2">
        <v>0</v>
      </c>
      <c r="L227" s="2">
        <v>-3.77358490566038E-2</v>
      </c>
      <c r="M227" s="2">
        <v>7.8431372549019607E-2</v>
      </c>
      <c r="N227" s="2">
        <v>9.0909090909090898E-2</v>
      </c>
      <c r="O227" s="3">
        <v>0.13207547169811301</v>
      </c>
      <c r="P227" s="3">
        <v>0.66666666666666696</v>
      </c>
    </row>
    <row r="228" spans="1:16" x14ac:dyDescent="0.3">
      <c r="A228" s="8" t="s">
        <v>201</v>
      </c>
      <c r="B228" s="8" t="s">
        <v>68</v>
      </c>
      <c r="C228" s="2">
        <v>0.104140526976161</v>
      </c>
      <c r="D228" s="2">
        <v>7.1022727272727307E-2</v>
      </c>
      <c r="E228" s="2">
        <v>3.7665782493368702E-2</v>
      </c>
      <c r="F228" s="2">
        <v>2.5051124744376301E-2</v>
      </c>
      <c r="G228" s="2">
        <v>7.5810473815461299E-2</v>
      </c>
      <c r="H228" s="2">
        <v>-2.7816411682892901E-3</v>
      </c>
      <c r="I228" s="2">
        <v>3.8121803812180402E-2</v>
      </c>
      <c r="J228" s="2">
        <v>1.56739811912226E-2</v>
      </c>
      <c r="K228" s="2">
        <v>4.4532627865961197E-2</v>
      </c>
      <c r="L228" s="2">
        <v>5.3609117771211502E-2</v>
      </c>
      <c r="M228" s="2">
        <v>5.6089743589743599E-3</v>
      </c>
      <c r="N228" s="2">
        <v>-9.1235059760956194E-2</v>
      </c>
      <c r="O228" s="3">
        <v>5.7319223985890597E-3</v>
      </c>
      <c r="P228" s="3">
        <v>0.210079575596817</v>
      </c>
    </row>
    <row r="229" spans="1:16" x14ac:dyDescent="0.3">
      <c r="A229" s="8" t="s">
        <v>201</v>
      </c>
      <c r="B229" s="8" t="s">
        <v>69</v>
      </c>
      <c r="C229" s="2">
        <v>-5.3202479338842999E-2</v>
      </c>
      <c r="D229" s="2">
        <v>-8.4560829241680305E-3</v>
      </c>
      <c r="E229" s="2">
        <v>8.5281980742778502E-3</v>
      </c>
      <c r="F229" s="2">
        <v>2.20949263502455E-2</v>
      </c>
      <c r="G229" s="2">
        <v>4.7771550573792398E-2</v>
      </c>
      <c r="H229" s="2">
        <v>5.8838512480896603E-2</v>
      </c>
      <c r="I229" s="2">
        <v>9.2614866490257394E-2</v>
      </c>
      <c r="J229" s="2">
        <v>7.70585645090269E-2</v>
      </c>
      <c r="K229" s="2">
        <v>0.118969746524939</v>
      </c>
      <c r="L229" s="2">
        <v>9.3533065400073098E-2</v>
      </c>
      <c r="M229" s="2">
        <v>0.132809889742733</v>
      </c>
      <c r="N229" s="2">
        <v>-0.101459961657573</v>
      </c>
      <c r="O229" s="3">
        <v>0.245502861815209</v>
      </c>
      <c r="P229" s="3">
        <v>0.67620357634112804</v>
      </c>
    </row>
    <row r="230" spans="1:16" x14ac:dyDescent="0.3">
      <c r="A230" s="8" t="s">
        <v>201</v>
      </c>
      <c r="B230" s="8" t="s">
        <v>70</v>
      </c>
      <c r="C230" s="2">
        <v>8.3379655364091195E-3</v>
      </c>
      <c r="D230" s="2">
        <v>2.4531422271223801E-2</v>
      </c>
      <c r="E230" s="2">
        <v>3.0131826741996201E-2</v>
      </c>
      <c r="F230" s="2">
        <v>4.4136850352572497E-2</v>
      </c>
      <c r="G230" s="2">
        <v>2.8264132066032999E-2</v>
      </c>
      <c r="H230" s="2">
        <v>2.7730479202140602E-2</v>
      </c>
      <c r="I230" s="2">
        <v>1.94082840236686E-2</v>
      </c>
      <c r="J230" s="2">
        <v>3.9238449036452301E-2</v>
      </c>
      <c r="K230" s="2">
        <v>1.51921358355675E-2</v>
      </c>
      <c r="L230" s="2">
        <v>8.8028169014084494E-3</v>
      </c>
      <c r="M230" s="2">
        <v>3.38132635253054E-2</v>
      </c>
      <c r="N230" s="2">
        <v>-5.0432580713230597E-2</v>
      </c>
      <c r="O230" s="3">
        <v>5.3619302949061698E-3</v>
      </c>
      <c r="P230" s="3">
        <v>0.210653753026634</v>
      </c>
    </row>
    <row r="231" spans="1:16" x14ac:dyDescent="0.3">
      <c r="A231" s="8" t="s">
        <v>201</v>
      </c>
      <c r="B231" s="8" t="s">
        <v>71</v>
      </c>
      <c r="C231" s="2">
        <v>1.2468827930174601E-2</v>
      </c>
      <c r="D231" s="2">
        <v>1.82969739619986E-2</v>
      </c>
      <c r="E231" s="2">
        <v>1.6586040082930201E-2</v>
      </c>
      <c r="F231" s="2">
        <v>-3.3990482664853801E-4</v>
      </c>
      <c r="G231" s="2">
        <v>2.8901734104046201E-2</v>
      </c>
      <c r="H231" s="2">
        <v>1.91672174487773E-2</v>
      </c>
      <c r="I231" s="2">
        <v>2.0103761348897499E-2</v>
      </c>
      <c r="J231" s="2">
        <v>2.1296884933248598E-2</v>
      </c>
      <c r="K231" s="2">
        <v>3.0501089324618699E-2</v>
      </c>
      <c r="L231" s="2">
        <v>3.1108426457263701E-2</v>
      </c>
      <c r="M231" s="2">
        <v>1.9039250146455799E-2</v>
      </c>
      <c r="N231" s="2">
        <v>2.7881575165277402E-2</v>
      </c>
      <c r="O231" s="3">
        <v>0.112978524743231</v>
      </c>
      <c r="P231" s="3">
        <v>0.2356599861783</v>
      </c>
    </row>
    <row r="232" spans="1:16" x14ac:dyDescent="0.3">
      <c r="A232" s="8" t="s">
        <v>201</v>
      </c>
      <c r="B232" s="8" t="s">
        <v>72</v>
      </c>
      <c r="C232" s="2">
        <v>-6.4697609001406503E-2</v>
      </c>
      <c r="D232" s="2">
        <v>-4.5864661654135302E-2</v>
      </c>
      <c r="E232" s="2">
        <v>-1.7336485421591798E-2</v>
      </c>
      <c r="F232" s="2">
        <v>2.80673616680032E-2</v>
      </c>
      <c r="G232" s="2">
        <v>-3.9001560062402502E-3</v>
      </c>
      <c r="H232" s="2">
        <v>4.5418950665622501E-2</v>
      </c>
      <c r="I232" s="2">
        <v>1.72284644194757E-2</v>
      </c>
      <c r="J232" s="2">
        <v>7.8055964653902798E-2</v>
      </c>
      <c r="K232" s="2">
        <v>2.9371584699453598E-2</v>
      </c>
      <c r="L232" s="2">
        <v>4.7777040477770399E-2</v>
      </c>
      <c r="M232" s="2">
        <v>7.4097530082330595E-2</v>
      </c>
      <c r="N232" s="2">
        <v>2.4174528301886801E-2</v>
      </c>
      <c r="O232" s="3">
        <v>0.186475409836066</v>
      </c>
      <c r="P232" s="3">
        <v>0.36879432624113501</v>
      </c>
    </row>
    <row r="233" spans="1:16" x14ac:dyDescent="0.3">
      <c r="A233" s="8" t="s">
        <v>201</v>
      </c>
      <c r="B233" s="8" t="s">
        <v>73</v>
      </c>
      <c r="C233" s="2">
        <v>-5.2023121387283197E-2</v>
      </c>
      <c r="D233" s="2">
        <v>-0.14939024390243899</v>
      </c>
      <c r="E233" s="2">
        <v>-0.10035842293906801</v>
      </c>
      <c r="F233" s="2">
        <v>-3.9840637450199202E-3</v>
      </c>
      <c r="G233" s="2">
        <v>0.152</v>
      </c>
      <c r="H233" s="2">
        <v>-1.0416666666666701E-2</v>
      </c>
      <c r="I233" s="2">
        <v>7.3684210526315796E-2</v>
      </c>
      <c r="J233" s="2">
        <v>3.9215686274509803E-2</v>
      </c>
      <c r="K233" s="2">
        <v>6.2893081761006301E-3</v>
      </c>
      <c r="L233" s="2">
        <v>5.3124999999999999E-2</v>
      </c>
      <c r="M233" s="2">
        <v>2.3738872403560801E-2</v>
      </c>
      <c r="N233" s="2">
        <v>-2.0289855072463801E-2</v>
      </c>
      <c r="O233" s="3">
        <v>6.2893081761006303E-2</v>
      </c>
      <c r="P233" s="3">
        <v>0.21146953405017899</v>
      </c>
    </row>
    <row r="234" spans="1:16" x14ac:dyDescent="0.3">
      <c r="A234" s="8" t="s">
        <v>202</v>
      </c>
      <c r="B234" s="8" t="s">
        <v>62</v>
      </c>
      <c r="C234" s="2">
        <v>-7.8895463510848102E-4</v>
      </c>
      <c r="D234" s="2">
        <v>-7.1061981839715804E-3</v>
      </c>
      <c r="E234" s="2">
        <v>-2.5447316103379702E-2</v>
      </c>
      <c r="F234" s="2">
        <v>-2.48878008975928E-2</v>
      </c>
      <c r="G234" s="2">
        <v>-1.2133891213389101E-2</v>
      </c>
      <c r="H234" s="2">
        <v>-1.6941973739940702E-2</v>
      </c>
      <c r="I234" s="2">
        <v>-8.1861266695389904E-3</v>
      </c>
      <c r="J234" s="2">
        <v>4.6481320590790597E-2</v>
      </c>
      <c r="K234" s="2">
        <v>1.03777501037775E-2</v>
      </c>
      <c r="L234" s="2">
        <v>5.5464256368118303E-2</v>
      </c>
      <c r="M234" s="2">
        <v>0.124562086414947</v>
      </c>
      <c r="N234" s="2">
        <v>8.5496711664935998E-2</v>
      </c>
      <c r="O234" s="3">
        <v>0.30178497301785001</v>
      </c>
      <c r="P234" s="3">
        <v>0.24691848906560601</v>
      </c>
    </row>
    <row r="235" spans="1:16" x14ac:dyDescent="0.3">
      <c r="A235" s="8" t="s">
        <v>202</v>
      </c>
      <c r="B235" s="8" t="s">
        <v>63</v>
      </c>
      <c r="C235" s="2">
        <v>2.4211968935587001E-2</v>
      </c>
      <c r="D235" s="2">
        <v>3.5236396074933098E-2</v>
      </c>
      <c r="E235" s="2">
        <v>2.60663507109005E-2</v>
      </c>
      <c r="F235" s="2">
        <v>3.3172370354818403E-2</v>
      </c>
      <c r="G235" s="2">
        <v>3.1904084535663499E-2</v>
      </c>
      <c r="H235" s="2">
        <v>2.14651437573848E-2</v>
      </c>
      <c r="I235" s="2">
        <v>3.6051667630615E-2</v>
      </c>
      <c r="J235" s="2">
        <v>7.7223669519910706E-2</v>
      </c>
      <c r="K235" s="2">
        <v>3.1784418725168399E-2</v>
      </c>
      <c r="L235" s="2">
        <v>2.64523689938055E-2</v>
      </c>
      <c r="M235" s="2">
        <v>4.5669548197683901E-2</v>
      </c>
      <c r="N235" s="2">
        <v>6.0988925284666998E-2</v>
      </c>
      <c r="O235" s="3">
        <v>0.17498704439454099</v>
      </c>
      <c r="P235" s="3">
        <v>0.46531667384747999</v>
      </c>
    </row>
    <row r="236" spans="1:16" x14ac:dyDescent="0.3">
      <c r="A236" s="8" t="s">
        <v>202</v>
      </c>
      <c r="B236" s="8" t="s">
        <v>64</v>
      </c>
      <c r="C236" s="2">
        <v>3.6677115987460797E-2</v>
      </c>
      <c r="D236" s="2">
        <v>4.2334442092530997E-2</v>
      </c>
      <c r="E236" s="2">
        <v>1.1604293588627799E-2</v>
      </c>
      <c r="F236" s="2">
        <v>4.5311155721250398E-2</v>
      </c>
      <c r="G236" s="2">
        <v>4.82853223593964E-2</v>
      </c>
      <c r="H236" s="2">
        <v>4.8678356451190799E-2</v>
      </c>
      <c r="I236" s="2">
        <v>4.5919640628899402E-2</v>
      </c>
      <c r="J236" s="2">
        <v>8.6614173228346497E-2</v>
      </c>
      <c r="K236" s="2">
        <v>4.1941150636802801E-2</v>
      </c>
      <c r="L236" s="2">
        <v>3.7513171759747103E-2</v>
      </c>
      <c r="M236" s="2">
        <v>5.89071704245379E-2</v>
      </c>
      <c r="N236" s="2">
        <v>6.1384999040859402E-2</v>
      </c>
      <c r="O236" s="3">
        <v>0.214975845410628</v>
      </c>
      <c r="P236" s="3">
        <v>0.60516391064693897</v>
      </c>
    </row>
    <row r="237" spans="1:16" x14ac:dyDescent="0.3">
      <c r="A237" s="8" t="s">
        <v>202</v>
      </c>
      <c r="B237" s="8" t="s">
        <v>65</v>
      </c>
      <c r="C237" s="2">
        <v>4.03352540597171E-2</v>
      </c>
      <c r="D237" s="2">
        <v>2.9707955689828799E-2</v>
      </c>
      <c r="E237" s="2">
        <v>4.2053789731051297E-2</v>
      </c>
      <c r="F237" s="2">
        <v>4.3641482871891103E-2</v>
      </c>
      <c r="G237" s="2">
        <v>5.2158273381295001E-2</v>
      </c>
      <c r="H237" s="2">
        <v>2.7777777777777801E-2</v>
      </c>
      <c r="I237" s="2">
        <v>2.9937629937629901E-2</v>
      </c>
      <c r="J237" s="2">
        <v>7.4283407347597905E-2</v>
      </c>
      <c r="K237" s="2">
        <v>3.3446072904922998E-2</v>
      </c>
      <c r="L237" s="2">
        <v>5.7090909090909102E-2</v>
      </c>
      <c r="M237" s="2">
        <v>5.4007567939456498E-2</v>
      </c>
      <c r="N237" s="2">
        <v>7.3107049608355096E-2</v>
      </c>
      <c r="O237" s="3">
        <v>0.23562570462232199</v>
      </c>
      <c r="P237" s="3">
        <v>0.60782396088019597</v>
      </c>
    </row>
    <row r="238" spans="1:16" x14ac:dyDescent="0.3">
      <c r="A238" s="8" t="s">
        <v>202</v>
      </c>
      <c r="B238" s="8" t="s">
        <v>66</v>
      </c>
      <c r="C238" s="2">
        <v>6.2015503875968998E-2</v>
      </c>
      <c r="D238" s="2">
        <v>-4.7445255474452601E-2</v>
      </c>
      <c r="E238" s="2">
        <v>-6.3218390804597693E-2</v>
      </c>
      <c r="F238" s="2">
        <v>1.22699386503067E-2</v>
      </c>
      <c r="G238" s="2">
        <v>7.6767676767676804E-2</v>
      </c>
      <c r="H238" s="2">
        <v>4.5028142589118199E-2</v>
      </c>
      <c r="I238" s="2">
        <v>8.4380610412926396E-2</v>
      </c>
      <c r="J238" s="2">
        <v>0.185430463576159</v>
      </c>
      <c r="K238" s="2">
        <v>4.4692737430167599E-2</v>
      </c>
      <c r="L238" s="2">
        <v>0.10294117647058799</v>
      </c>
      <c r="M238" s="2">
        <v>0.109090909090909</v>
      </c>
      <c r="N238" s="2">
        <v>8.6338797814207696E-2</v>
      </c>
      <c r="O238" s="3">
        <v>0.38826815642458101</v>
      </c>
      <c r="P238" s="3">
        <v>0.90421455938697304</v>
      </c>
    </row>
    <row r="239" spans="1:16" x14ac:dyDescent="0.3">
      <c r="A239" s="8" t="s">
        <v>202</v>
      </c>
      <c r="B239" s="8" t="s">
        <v>67</v>
      </c>
      <c r="C239" s="2">
        <v>-0.14285714285714299</v>
      </c>
      <c r="D239" s="2">
        <v>-0.27777777777777801</v>
      </c>
      <c r="E239" s="2">
        <v>-0.21153846153846201</v>
      </c>
      <c r="F239" s="2">
        <v>4.8780487804878099E-2</v>
      </c>
      <c r="G239" s="2">
        <v>0.30232558139534899</v>
      </c>
      <c r="H239" s="2">
        <v>8.9285714285714302E-2</v>
      </c>
      <c r="I239" s="2">
        <v>0.19672131147541</v>
      </c>
      <c r="J239" s="2">
        <v>0.20547945205479501</v>
      </c>
      <c r="K239" s="2">
        <v>-5.6818181818181802E-2</v>
      </c>
      <c r="L239" s="2">
        <v>0.120481927710843</v>
      </c>
      <c r="M239" s="2">
        <v>0.16129032258064499</v>
      </c>
      <c r="N239" s="2">
        <v>8.3333333333333301E-2</v>
      </c>
      <c r="O239" s="3">
        <v>0.32954545454545497</v>
      </c>
      <c r="P239" s="3">
        <v>1.25</v>
      </c>
    </row>
    <row r="240" spans="1:16" x14ac:dyDescent="0.3">
      <c r="A240" s="8" t="s">
        <v>202</v>
      </c>
      <c r="B240" s="8" t="s">
        <v>68</v>
      </c>
      <c r="C240" s="2">
        <v>4.8153034300791597E-2</v>
      </c>
      <c r="D240" s="2">
        <v>6.8596601636249199E-2</v>
      </c>
      <c r="E240" s="2">
        <v>1.3545347467608999E-2</v>
      </c>
      <c r="F240" s="2">
        <v>5.8105752469494499E-4</v>
      </c>
      <c r="G240" s="2">
        <v>4.6457607433217198E-3</v>
      </c>
      <c r="H240" s="2">
        <v>3.1213872832369899E-2</v>
      </c>
      <c r="I240" s="2">
        <v>5.60538116591928E-2</v>
      </c>
      <c r="J240" s="2">
        <v>-1.7515923566879001E-2</v>
      </c>
      <c r="K240" s="2">
        <v>2.43111831442464E-2</v>
      </c>
      <c r="L240" s="2">
        <v>4.6413502109704602E-2</v>
      </c>
      <c r="M240" s="2">
        <v>8.6693548387096794E-2</v>
      </c>
      <c r="N240" s="2">
        <v>-3.24675324675325E-3</v>
      </c>
      <c r="O240" s="3">
        <v>0.160994057266343</v>
      </c>
      <c r="P240" s="3">
        <v>0.26560659599528902</v>
      </c>
    </row>
    <row r="241" spans="1:16" x14ac:dyDescent="0.3">
      <c r="A241" s="8" t="s">
        <v>202</v>
      </c>
      <c r="B241" s="8" t="s">
        <v>69</v>
      </c>
      <c r="C241" s="2">
        <v>-2.4420632942935502E-2</v>
      </c>
      <c r="D241" s="2">
        <v>-2.06896551724138E-2</v>
      </c>
      <c r="E241" s="2">
        <v>2.6082420448617598E-4</v>
      </c>
      <c r="F241" s="2">
        <v>-3.1290743155149899E-3</v>
      </c>
      <c r="G241" s="2">
        <v>-2.61574679571018E-3</v>
      </c>
      <c r="H241" s="2">
        <v>1.4948859166011E-2</v>
      </c>
      <c r="I241" s="2">
        <v>4.2894056847545201E-2</v>
      </c>
      <c r="J241" s="2">
        <v>6.7641228939544107E-2</v>
      </c>
      <c r="K241" s="2">
        <v>5.5233232768623797E-2</v>
      </c>
      <c r="L241" s="2">
        <v>5.7840334286342603E-2</v>
      </c>
      <c r="M241" s="2">
        <v>7.6299376299376304E-2</v>
      </c>
      <c r="N241" s="2">
        <v>6.2970832528491394E-2</v>
      </c>
      <c r="O241" s="3">
        <v>0.27709445346948203</v>
      </c>
      <c r="P241" s="3">
        <v>0.43531559728742802</v>
      </c>
    </row>
    <row r="242" spans="1:16" x14ac:dyDescent="0.3">
      <c r="A242" s="8" t="s">
        <v>202</v>
      </c>
      <c r="B242" s="8" t="s">
        <v>70</v>
      </c>
      <c r="C242" s="2">
        <v>-5.5096418732782397E-3</v>
      </c>
      <c r="D242" s="2">
        <v>-3.5255603122639101E-3</v>
      </c>
      <c r="E242" s="2">
        <v>-4.0434672731867599E-3</v>
      </c>
      <c r="F242" s="2">
        <v>2.6896726719106801E-2</v>
      </c>
      <c r="G242" s="2">
        <v>1.2849023968371599E-2</v>
      </c>
      <c r="H242" s="2">
        <v>3.1715052451817501E-3</v>
      </c>
      <c r="I242" s="2">
        <v>2.35894941634241E-2</v>
      </c>
      <c r="J242" s="2">
        <v>2.23330957472084E-2</v>
      </c>
      <c r="K242" s="2">
        <v>5.5775040669300497E-3</v>
      </c>
      <c r="L242" s="2">
        <v>1.84885602033742E-3</v>
      </c>
      <c r="M242" s="2">
        <v>1.8915801614763601E-2</v>
      </c>
      <c r="N242" s="2">
        <v>1.8791034638895199E-2</v>
      </c>
      <c r="O242" s="3">
        <v>4.5782012549384202E-2</v>
      </c>
      <c r="P242" s="3">
        <v>0.13722517058377601</v>
      </c>
    </row>
    <row r="243" spans="1:16" x14ac:dyDescent="0.3">
      <c r="A243" s="8" t="s">
        <v>202</v>
      </c>
      <c r="B243" s="8" t="s">
        <v>71</v>
      </c>
      <c r="C243" s="2">
        <v>7.7751196172248802E-3</v>
      </c>
      <c r="D243" s="2">
        <v>3.5608308605341202E-3</v>
      </c>
      <c r="E243" s="2">
        <v>-7.09639266706091E-3</v>
      </c>
      <c r="F243" s="2">
        <v>6.8493150684931503E-3</v>
      </c>
      <c r="G243" s="2">
        <v>1.39012126589766E-2</v>
      </c>
      <c r="H243" s="2">
        <v>1.34189031505251E-2</v>
      </c>
      <c r="I243" s="2">
        <v>5.7570523891767398E-3</v>
      </c>
      <c r="J243" s="2">
        <v>1.91757298225529E-2</v>
      </c>
      <c r="K243" s="2">
        <v>1.29177197416456E-2</v>
      </c>
      <c r="L243" s="2">
        <v>1.24757416135292E-2</v>
      </c>
      <c r="M243" s="2">
        <v>1.9989047097480801E-2</v>
      </c>
      <c r="N243" s="2">
        <v>2.0939597315436199E-2</v>
      </c>
      <c r="O243" s="3">
        <v>6.7958438640831204E-2</v>
      </c>
      <c r="P243" s="3">
        <v>0.12448255470135999</v>
      </c>
    </row>
    <row r="244" spans="1:16" x14ac:dyDescent="0.3">
      <c r="A244" s="8" t="s">
        <v>202</v>
      </c>
      <c r="B244" s="8" t="s">
        <v>72</v>
      </c>
      <c r="C244" s="2">
        <v>-1.38568129330254E-2</v>
      </c>
      <c r="D244" s="2">
        <v>-7.1428571428571397E-2</v>
      </c>
      <c r="E244" s="2">
        <v>-5.1071878940731397E-2</v>
      </c>
      <c r="F244" s="2">
        <v>5.9800664451827197E-3</v>
      </c>
      <c r="G244" s="2">
        <v>2.77410832232497E-2</v>
      </c>
      <c r="H244" s="2">
        <v>5.5269922879177397E-2</v>
      </c>
      <c r="I244" s="2">
        <v>4.38489646772229E-2</v>
      </c>
      <c r="J244" s="2">
        <v>9.5099183197199497E-2</v>
      </c>
      <c r="K244" s="2">
        <v>1.2786361214704301E-2</v>
      </c>
      <c r="L244" s="2">
        <v>4.5239347711730701E-2</v>
      </c>
      <c r="M244" s="2">
        <v>2.8183190739808801E-2</v>
      </c>
      <c r="N244" s="2">
        <v>6.7058247674987803E-2</v>
      </c>
      <c r="O244" s="3">
        <v>0.16142781033564199</v>
      </c>
      <c r="P244" s="3">
        <v>0.37452711223203</v>
      </c>
    </row>
    <row r="245" spans="1:16" x14ac:dyDescent="0.3">
      <c r="A245" s="8" t="s">
        <v>202</v>
      </c>
      <c r="B245" s="8" t="s">
        <v>73</v>
      </c>
      <c r="C245" s="2">
        <v>-6.7368421052631605E-2</v>
      </c>
      <c r="D245" s="2">
        <v>-0.17155756207674899</v>
      </c>
      <c r="E245" s="2">
        <v>-0.25613079019073598</v>
      </c>
      <c r="F245" s="2">
        <v>5.8608058608058601E-2</v>
      </c>
      <c r="G245" s="2">
        <v>6.9204152249134995E-2</v>
      </c>
      <c r="H245" s="2">
        <v>0.14239482200647199</v>
      </c>
      <c r="I245" s="2">
        <v>4.5325779036827198E-2</v>
      </c>
      <c r="J245" s="2">
        <v>3.5230352303522998E-2</v>
      </c>
      <c r="K245" s="2">
        <v>3.1413612565444997E-2</v>
      </c>
      <c r="L245" s="2">
        <v>5.5837563451776699E-2</v>
      </c>
      <c r="M245" s="2">
        <v>0.108173076923077</v>
      </c>
      <c r="N245" s="2">
        <v>9.1106290672451198E-2</v>
      </c>
      <c r="O245" s="3">
        <v>0.31675392670157099</v>
      </c>
      <c r="P245" s="3">
        <v>0.37057220708446897</v>
      </c>
    </row>
    <row r="246" spans="1:16" x14ac:dyDescent="0.3">
      <c r="A246" s="8" t="s">
        <v>203</v>
      </c>
      <c r="B246" s="8" t="s">
        <v>62</v>
      </c>
      <c r="C246" s="2">
        <v>4.1691133294186701E-2</v>
      </c>
      <c r="D246" s="2">
        <v>2.0293122886133001E-2</v>
      </c>
      <c r="E246" s="2">
        <v>2.5414364640884E-2</v>
      </c>
      <c r="F246" s="2">
        <v>-4.2564655172413798E-2</v>
      </c>
      <c r="G246" s="2">
        <v>-2.4760832864378201E-2</v>
      </c>
      <c r="H246" s="2">
        <v>-4.3854587420657801E-2</v>
      </c>
      <c r="I246" s="2">
        <v>4.6469523234761598E-2</v>
      </c>
      <c r="J246" s="2">
        <v>2.3068050749711699E-2</v>
      </c>
      <c r="K246" s="2">
        <v>5.0732807215332597E-2</v>
      </c>
      <c r="L246" s="2">
        <v>6.2231759656652397E-2</v>
      </c>
      <c r="M246" s="2">
        <v>3.7373737373737399E-2</v>
      </c>
      <c r="N246" s="2">
        <v>8.7633885102239503E-2</v>
      </c>
      <c r="O246" s="3">
        <v>0.25930101465614402</v>
      </c>
      <c r="P246" s="3">
        <v>0.23425414364640901</v>
      </c>
    </row>
    <row r="247" spans="1:16" x14ac:dyDescent="0.3">
      <c r="A247" s="8" t="s">
        <v>203</v>
      </c>
      <c r="B247" s="8" t="s">
        <v>63</v>
      </c>
      <c r="C247" s="2">
        <v>3.4936138241923403E-2</v>
      </c>
      <c r="D247" s="2">
        <v>3.1215970961887499E-2</v>
      </c>
      <c r="E247" s="2">
        <v>0.106652587117212</v>
      </c>
      <c r="F247" s="2">
        <v>5.0254452926208601E-2</v>
      </c>
      <c r="G247" s="2">
        <v>5.6026650514839502E-2</v>
      </c>
      <c r="H247" s="2">
        <v>6.4525379982793202E-2</v>
      </c>
      <c r="I247" s="2">
        <v>4.28340517241379E-2</v>
      </c>
      <c r="J247" s="2">
        <v>-9.5582536812193197E-3</v>
      </c>
      <c r="K247" s="2">
        <v>6.6510172143975005E-2</v>
      </c>
      <c r="L247" s="2">
        <v>5.9672291513817602E-2</v>
      </c>
      <c r="M247" s="2">
        <v>4.8465266558966102E-2</v>
      </c>
      <c r="N247" s="2">
        <v>2.4653312788906E-2</v>
      </c>
      <c r="O247" s="3">
        <v>0.214136671883151</v>
      </c>
      <c r="P247" s="3">
        <v>0.63850756775783202</v>
      </c>
    </row>
    <row r="248" spans="1:16" x14ac:dyDescent="0.3">
      <c r="A248" s="8" t="s">
        <v>203</v>
      </c>
      <c r="B248" s="8" t="s">
        <v>64</v>
      </c>
      <c r="C248" s="2">
        <v>2.5459688826025499E-2</v>
      </c>
      <c r="D248" s="2">
        <v>1.7931034482758599E-2</v>
      </c>
      <c r="E248" s="2">
        <v>3.7037037037037E-2</v>
      </c>
      <c r="F248" s="2">
        <v>2.8745644599303101E-2</v>
      </c>
      <c r="G248" s="2">
        <v>5.3344623200677399E-2</v>
      </c>
      <c r="H248" s="2">
        <v>4.0192926045016099E-2</v>
      </c>
      <c r="I248" s="2">
        <v>3.86398763523957E-2</v>
      </c>
      <c r="J248" s="2">
        <v>3.5342261904761897E-2</v>
      </c>
      <c r="K248" s="2">
        <v>3.23392022996766E-2</v>
      </c>
      <c r="L248" s="2">
        <v>3.6199095022624403E-2</v>
      </c>
      <c r="M248" s="2">
        <v>5.0386294927779601E-2</v>
      </c>
      <c r="N248" s="2">
        <v>7.6750879437160205E-2</v>
      </c>
      <c r="O248" s="3">
        <v>0.20984549047790199</v>
      </c>
      <c r="P248" s="3">
        <v>0.52077687443541099</v>
      </c>
    </row>
    <row r="249" spans="1:16" x14ac:dyDescent="0.3">
      <c r="A249" s="8" t="s">
        <v>203</v>
      </c>
      <c r="B249" s="8" t="s">
        <v>65</v>
      </c>
      <c r="C249" s="2">
        <v>2.43710691823899E-2</v>
      </c>
      <c r="D249" s="2">
        <v>4.4512663085188003E-2</v>
      </c>
      <c r="E249" s="2">
        <v>7.4944893460690706E-2</v>
      </c>
      <c r="F249" s="2">
        <v>6.0833902939166101E-2</v>
      </c>
      <c r="G249" s="2">
        <v>3.02835051546392E-2</v>
      </c>
      <c r="H249" s="2">
        <v>3.6272670419011901E-2</v>
      </c>
      <c r="I249" s="2">
        <v>3.6210018105009102E-2</v>
      </c>
      <c r="J249" s="2">
        <v>4.54280722189866E-2</v>
      </c>
      <c r="K249" s="2">
        <v>5.3481894150417798E-2</v>
      </c>
      <c r="L249" s="2">
        <v>3.4373347435219498E-2</v>
      </c>
      <c r="M249" s="2">
        <v>4.6523517382413102E-2</v>
      </c>
      <c r="N249" s="2">
        <v>4.2989741084513901E-2</v>
      </c>
      <c r="O249" s="3">
        <v>0.18941504178273</v>
      </c>
      <c r="P249" s="3">
        <v>0.5686994856723</v>
      </c>
    </row>
    <row r="250" spans="1:16" x14ac:dyDescent="0.3">
      <c r="A250" s="8" t="s">
        <v>203</v>
      </c>
      <c r="B250" s="8" t="s">
        <v>66</v>
      </c>
      <c r="C250" s="2">
        <v>-2.6086956521739101E-2</v>
      </c>
      <c r="D250" s="2">
        <v>-3.125E-2</v>
      </c>
      <c r="E250" s="2">
        <v>0.221198156682028</v>
      </c>
      <c r="F250" s="2">
        <v>3.77358490566038E-2</v>
      </c>
      <c r="G250" s="2">
        <v>0.14181818181818201</v>
      </c>
      <c r="H250" s="2">
        <v>9.2356687898089193E-2</v>
      </c>
      <c r="I250" s="2">
        <v>0.183673469387755</v>
      </c>
      <c r="J250" s="2">
        <v>0.100985221674877</v>
      </c>
      <c r="K250" s="2">
        <v>0.12751677852349</v>
      </c>
      <c r="L250" s="2">
        <v>1.9841269841269801E-3</v>
      </c>
      <c r="M250" s="2">
        <v>5.1485148514851503E-2</v>
      </c>
      <c r="N250" s="2">
        <v>6.9679849340866296E-2</v>
      </c>
      <c r="O250" s="3">
        <v>0.27069351230425098</v>
      </c>
      <c r="P250" s="3">
        <v>1.6175115207373301</v>
      </c>
    </row>
    <row r="251" spans="1:16" x14ac:dyDescent="0.3">
      <c r="A251" s="8" t="s">
        <v>203</v>
      </c>
      <c r="B251" s="8" t="s">
        <v>67</v>
      </c>
      <c r="C251" s="2">
        <v>-5.8823529411764698E-2</v>
      </c>
      <c r="D251" s="2">
        <v>-0.28125</v>
      </c>
      <c r="E251" s="2">
        <v>0</v>
      </c>
      <c r="F251" s="2">
        <v>-0.434782608695652</v>
      </c>
      <c r="G251" s="2">
        <v>0</v>
      </c>
      <c r="H251" s="2">
        <v>0.230769230769231</v>
      </c>
      <c r="I251" s="2">
        <v>0.25</v>
      </c>
      <c r="J251" s="2">
        <v>-0.05</v>
      </c>
      <c r="K251" s="2">
        <v>0.36842105263157898</v>
      </c>
      <c r="L251" s="2">
        <v>0.34615384615384598</v>
      </c>
      <c r="M251" s="2">
        <v>2.8571428571428598E-2</v>
      </c>
      <c r="N251" s="2">
        <v>0.25</v>
      </c>
      <c r="O251" s="3">
        <v>1.3684210526315801</v>
      </c>
      <c r="P251" s="3">
        <v>0.95652173913043503</v>
      </c>
    </row>
    <row r="252" spans="1:16" x14ac:dyDescent="0.3">
      <c r="A252" s="8" t="s">
        <v>203</v>
      </c>
      <c r="B252" s="8" t="s">
        <v>68</v>
      </c>
      <c r="C252" s="2">
        <v>8.0482897384305807E-3</v>
      </c>
      <c r="D252" s="2">
        <v>7.9840319361277404E-2</v>
      </c>
      <c r="E252" s="2">
        <v>-2.3105360443622901E-2</v>
      </c>
      <c r="F252" s="2">
        <v>1.79754020813623E-2</v>
      </c>
      <c r="G252" s="2">
        <v>2.5092936802974E-2</v>
      </c>
      <c r="H252" s="2">
        <v>2.44786944696283E-2</v>
      </c>
      <c r="I252" s="2">
        <v>7.25663716814159E-2</v>
      </c>
      <c r="J252" s="2">
        <v>0.103960396039604</v>
      </c>
      <c r="K252" s="2">
        <v>2.2421524663677099E-3</v>
      </c>
      <c r="L252" s="2">
        <v>-2.23713646532438E-3</v>
      </c>
      <c r="M252" s="2">
        <v>5.9790732436472297E-3</v>
      </c>
      <c r="N252" s="2">
        <v>2.2288261515601799E-3</v>
      </c>
      <c r="O252" s="3">
        <v>8.22122571001495E-3</v>
      </c>
      <c r="P252" s="3">
        <v>0.246765249537893</v>
      </c>
    </row>
    <row r="253" spans="1:16" x14ac:dyDescent="0.3">
      <c r="A253" s="8" t="s">
        <v>203</v>
      </c>
      <c r="B253" s="8" t="s">
        <v>69</v>
      </c>
      <c r="C253" s="2">
        <v>-5.1070840197693597E-2</v>
      </c>
      <c r="D253" s="2">
        <v>2.0399305555555601E-2</v>
      </c>
      <c r="E253" s="2">
        <v>2.63717566992769E-2</v>
      </c>
      <c r="F253" s="2">
        <v>-1.8234562784915E-2</v>
      </c>
      <c r="G253" s="2">
        <v>4.2211903756859397E-2</v>
      </c>
      <c r="H253" s="2">
        <v>4.9817739975698702E-2</v>
      </c>
      <c r="I253" s="2">
        <v>4.6296296296296301E-2</v>
      </c>
      <c r="J253" s="2">
        <v>2.8023598820059E-2</v>
      </c>
      <c r="K253" s="2">
        <v>7.3170731707317097E-2</v>
      </c>
      <c r="L253" s="2">
        <v>0.101270053475936</v>
      </c>
      <c r="M253" s="2">
        <v>7.9817905918057694E-2</v>
      </c>
      <c r="N253" s="2">
        <v>5.2276559865092699E-2</v>
      </c>
      <c r="O253" s="3">
        <v>0.34289813486370202</v>
      </c>
      <c r="P253" s="3">
        <v>0.59251382390472096</v>
      </c>
    </row>
    <row r="254" spans="1:16" x14ac:dyDescent="0.3">
      <c r="A254" s="8" t="s">
        <v>203</v>
      </c>
      <c r="B254" s="8" t="s">
        <v>70</v>
      </c>
      <c r="C254" s="2">
        <v>3.8580246913580201E-4</v>
      </c>
      <c r="D254" s="2">
        <v>-2.31392209795604E-2</v>
      </c>
      <c r="E254" s="2">
        <v>1.81602842479274E-2</v>
      </c>
      <c r="F254" s="2">
        <v>4.26521907716169E-3</v>
      </c>
      <c r="G254" s="2">
        <v>-1.6602316602316598E-2</v>
      </c>
      <c r="H254" s="2">
        <v>1.7275225755791102E-2</v>
      </c>
      <c r="I254" s="2">
        <v>2.9332304129679701E-2</v>
      </c>
      <c r="J254" s="2">
        <v>4.8743907011623497E-3</v>
      </c>
      <c r="K254" s="2">
        <v>7.4626865671641798E-3</v>
      </c>
      <c r="L254" s="2">
        <v>-1.4814814814814801E-3</v>
      </c>
      <c r="M254" s="2">
        <v>1.18694362017804E-2</v>
      </c>
      <c r="N254" s="2">
        <v>3.44574780058651E-2</v>
      </c>
      <c r="O254" s="3">
        <v>5.2985074626865698E-2</v>
      </c>
      <c r="P254" s="3">
        <v>0.114093959731544</v>
      </c>
    </row>
    <row r="255" spans="1:16" x14ac:dyDescent="0.3">
      <c r="A255" s="8" t="s">
        <v>203</v>
      </c>
      <c r="B255" s="8" t="s">
        <v>71</v>
      </c>
      <c r="C255" s="2">
        <v>8.4182543198936602E-3</v>
      </c>
      <c r="D255" s="2">
        <v>-1.31810193321617E-3</v>
      </c>
      <c r="E255" s="2">
        <v>1.4958205015398201E-2</v>
      </c>
      <c r="F255" s="2">
        <v>3.0342436064152599E-3</v>
      </c>
      <c r="G255" s="2">
        <v>2.3336214347450299E-2</v>
      </c>
      <c r="H255" s="2">
        <v>-1.60472972972973E-2</v>
      </c>
      <c r="I255" s="2">
        <v>-1.03004291845494E-2</v>
      </c>
      <c r="J255" s="2">
        <v>1.08412836079792E-2</v>
      </c>
      <c r="K255" s="2">
        <v>1.4586014586014599E-2</v>
      </c>
      <c r="L255" s="2">
        <v>-1.05708245243129E-2</v>
      </c>
      <c r="M255" s="2">
        <v>2.7777777777777801E-2</v>
      </c>
      <c r="N255" s="2">
        <v>-4.1580041580041599E-4</v>
      </c>
      <c r="O255" s="3">
        <v>3.1317031317031299E-2</v>
      </c>
      <c r="P255" s="3">
        <v>5.7633084029916397E-2</v>
      </c>
    </row>
    <row r="256" spans="1:16" x14ac:dyDescent="0.3">
      <c r="A256" s="8" t="s">
        <v>203</v>
      </c>
      <c r="B256" s="8" t="s">
        <v>72</v>
      </c>
      <c r="C256" s="2">
        <v>-6.7567567567567597E-3</v>
      </c>
      <c r="D256" s="2">
        <v>-6.2358276643990899E-2</v>
      </c>
      <c r="E256" s="2">
        <v>3.9903264812575598E-2</v>
      </c>
      <c r="F256" s="2">
        <v>1.2790697674418599E-2</v>
      </c>
      <c r="G256" s="2">
        <v>9.0700344431687702E-2</v>
      </c>
      <c r="H256" s="2">
        <v>-5.2631578947368403E-3</v>
      </c>
      <c r="I256" s="2">
        <v>5.1851851851851899E-2</v>
      </c>
      <c r="J256" s="2">
        <v>0.10261569416499</v>
      </c>
      <c r="K256" s="2">
        <v>5.1094890510948898E-2</v>
      </c>
      <c r="L256" s="2">
        <v>-5.2083333333333296E-3</v>
      </c>
      <c r="M256" s="2">
        <v>-1.7452006980802799E-3</v>
      </c>
      <c r="N256" s="2">
        <v>7.2552447552447594E-2</v>
      </c>
      <c r="O256" s="3">
        <v>0.119525547445255</v>
      </c>
      <c r="P256" s="3">
        <v>0.48367593712212797</v>
      </c>
    </row>
    <row r="257" spans="1:16" x14ac:dyDescent="0.3">
      <c r="A257" s="8" t="s">
        <v>203</v>
      </c>
      <c r="B257" s="8" t="s">
        <v>73</v>
      </c>
      <c r="C257" s="2">
        <v>-9.0452261306532694E-2</v>
      </c>
      <c r="D257" s="2">
        <v>-0.232044198895028</v>
      </c>
      <c r="E257" s="2">
        <v>-0.215827338129496</v>
      </c>
      <c r="F257" s="2">
        <v>-3.6697247706422E-2</v>
      </c>
      <c r="G257" s="2">
        <v>4.7619047619047603E-2</v>
      </c>
      <c r="H257" s="2">
        <v>0.2</v>
      </c>
      <c r="I257" s="2">
        <v>8.3333333333333301E-2</v>
      </c>
      <c r="J257" s="2">
        <v>4.8951048951049E-2</v>
      </c>
      <c r="K257" s="2">
        <v>0.06</v>
      </c>
      <c r="L257" s="2">
        <v>0.12578616352201299</v>
      </c>
      <c r="M257" s="2">
        <v>0.106145251396648</v>
      </c>
      <c r="N257" s="2">
        <v>3.5353535353535401E-2</v>
      </c>
      <c r="O257" s="3">
        <v>0.36666666666666697</v>
      </c>
      <c r="P257" s="3">
        <v>0.47482014388489202</v>
      </c>
    </row>
    <row r="258" spans="1:16" x14ac:dyDescent="0.3">
      <c r="A258" s="8" t="s">
        <v>204</v>
      </c>
      <c r="B258" s="8" t="s">
        <v>62</v>
      </c>
      <c r="C258" s="2">
        <v>5.04518072289157E-2</v>
      </c>
      <c r="D258" s="2">
        <v>-3.4767025089605698E-2</v>
      </c>
      <c r="E258" s="2">
        <v>-1.7823988117341299E-2</v>
      </c>
      <c r="F258" s="2">
        <v>-2.0415879017013201E-2</v>
      </c>
      <c r="G258" s="2">
        <v>-1.5824006175221901E-2</v>
      </c>
      <c r="H258" s="2">
        <v>6.6666666666666697E-3</v>
      </c>
      <c r="I258" s="2">
        <v>5.7654850019478003E-2</v>
      </c>
      <c r="J258" s="2">
        <v>4.7882136279926303E-2</v>
      </c>
      <c r="K258" s="2">
        <v>1.05448154657293E-2</v>
      </c>
      <c r="L258" s="2">
        <v>4.0347826086956501E-2</v>
      </c>
      <c r="M258" s="2">
        <v>7.2550986292210004E-2</v>
      </c>
      <c r="N258" s="2">
        <v>5.89152119700748E-2</v>
      </c>
      <c r="O258" s="3">
        <v>0.19402460456942</v>
      </c>
      <c r="P258" s="3">
        <v>0.26141849238767201</v>
      </c>
    </row>
    <row r="259" spans="1:16" x14ac:dyDescent="0.3">
      <c r="A259" s="8" t="s">
        <v>204</v>
      </c>
      <c r="B259" s="8" t="s">
        <v>63</v>
      </c>
      <c r="C259" s="2">
        <v>4.5378552663004501E-2</v>
      </c>
      <c r="D259" s="2">
        <v>1.0509481379940599E-2</v>
      </c>
      <c r="E259" s="2">
        <v>-4.5218177707438402E-4</v>
      </c>
      <c r="F259" s="2">
        <v>1.8774033024202701E-2</v>
      </c>
      <c r="G259" s="2">
        <v>4.1296625222024902E-2</v>
      </c>
      <c r="H259" s="2">
        <v>4.26439232409382E-2</v>
      </c>
      <c r="I259" s="2">
        <v>4.8670756646216798E-2</v>
      </c>
      <c r="J259" s="2">
        <v>4.6021840873634902E-2</v>
      </c>
      <c r="K259" s="2">
        <v>8.2214765100671106E-2</v>
      </c>
      <c r="L259" s="2">
        <v>7.0628768303186901E-2</v>
      </c>
      <c r="M259" s="2">
        <v>7.2888173773129505E-2</v>
      </c>
      <c r="N259" s="2">
        <v>2.0095980803839199E-2</v>
      </c>
      <c r="O259" s="3">
        <v>0.26808351976137201</v>
      </c>
      <c r="P259" s="3">
        <v>0.53787022382997995</v>
      </c>
    </row>
    <row r="260" spans="1:16" x14ac:dyDescent="0.3">
      <c r="A260" s="8" t="s">
        <v>204</v>
      </c>
      <c r="B260" s="8" t="s">
        <v>64</v>
      </c>
      <c r="C260" s="2">
        <v>4.2253521126760597E-2</v>
      </c>
      <c r="D260" s="2">
        <v>3.9501039501039503E-2</v>
      </c>
      <c r="E260" s="2">
        <v>1.4666666666666699E-2</v>
      </c>
      <c r="F260" s="2">
        <v>3.8107752956636001E-2</v>
      </c>
      <c r="G260" s="2">
        <v>3.67088607594937E-2</v>
      </c>
      <c r="H260" s="2">
        <v>6.2576312576312604E-2</v>
      </c>
      <c r="I260" s="2">
        <v>3.9069232979028999E-2</v>
      </c>
      <c r="J260" s="2">
        <v>4.3682609897705303E-2</v>
      </c>
      <c r="K260" s="2">
        <v>6.7019867549668904E-2</v>
      </c>
      <c r="L260" s="2">
        <v>5.9582919563058598E-2</v>
      </c>
      <c r="M260" s="2">
        <v>5.3186504217432103E-2</v>
      </c>
      <c r="N260" s="2">
        <v>1.8909899888765298E-2</v>
      </c>
      <c r="O260" s="3">
        <v>0.213245033112583</v>
      </c>
      <c r="P260" s="3">
        <v>0.52666666666666695</v>
      </c>
    </row>
    <row r="261" spans="1:16" x14ac:dyDescent="0.3">
      <c r="A261" s="8" t="s">
        <v>204</v>
      </c>
      <c r="B261" s="8" t="s">
        <v>65</v>
      </c>
      <c r="C261" s="2">
        <v>6.4086294416243694E-2</v>
      </c>
      <c r="D261" s="2">
        <v>3.2796660703637397E-2</v>
      </c>
      <c r="E261" s="2">
        <v>3.5219399538106197E-2</v>
      </c>
      <c r="F261" s="2">
        <v>5.1868377021751302E-2</v>
      </c>
      <c r="G261" s="2">
        <v>3.2343584305408297E-2</v>
      </c>
      <c r="H261" s="2">
        <v>2.0030816640986101E-2</v>
      </c>
      <c r="I261" s="2">
        <v>5.2366565961732101E-2</v>
      </c>
      <c r="J261" s="2">
        <v>4.8325358851674598E-2</v>
      </c>
      <c r="K261" s="2">
        <v>8.4892743039707896E-2</v>
      </c>
      <c r="L261" s="2">
        <v>3.78628523348759E-2</v>
      </c>
      <c r="M261" s="2">
        <v>4.7020672882043001E-2</v>
      </c>
      <c r="N261" s="2">
        <v>1.3550135501355001E-2</v>
      </c>
      <c r="O261" s="3">
        <v>0.194888178913738</v>
      </c>
      <c r="P261" s="3">
        <v>0.51154734411085401</v>
      </c>
    </row>
    <row r="262" spans="1:16" x14ac:dyDescent="0.3">
      <c r="A262" s="8" t="s">
        <v>204</v>
      </c>
      <c r="B262" s="8" t="s">
        <v>66</v>
      </c>
      <c r="C262" s="2">
        <v>6.1046511627907002E-2</v>
      </c>
      <c r="D262" s="2">
        <v>-6.8493150684931503E-2</v>
      </c>
      <c r="E262" s="2">
        <v>-2.64705882352941E-2</v>
      </c>
      <c r="F262" s="2">
        <v>6.3444108761329304E-2</v>
      </c>
      <c r="G262" s="2">
        <v>6.25E-2</v>
      </c>
      <c r="H262" s="2">
        <v>9.6256684491978606E-2</v>
      </c>
      <c r="I262" s="2">
        <v>4.1463414634146302E-2</v>
      </c>
      <c r="J262" s="2">
        <v>9.8360655737704902E-2</v>
      </c>
      <c r="K262" s="2">
        <v>7.8891257995735597E-2</v>
      </c>
      <c r="L262" s="2">
        <v>0.116600790513834</v>
      </c>
      <c r="M262" s="2">
        <v>7.0796460176991094E-2</v>
      </c>
      <c r="N262" s="2">
        <v>8.2644628099173608E-3</v>
      </c>
      <c r="O262" s="3">
        <v>0.30063965884861399</v>
      </c>
      <c r="P262" s="3">
        <v>0.79411764705882304</v>
      </c>
    </row>
    <row r="263" spans="1:16" x14ac:dyDescent="0.3">
      <c r="A263" s="8" t="s">
        <v>204</v>
      </c>
      <c r="B263" s="8" t="s">
        <v>67</v>
      </c>
      <c r="C263" s="2">
        <v>4.4444444444444398E-2</v>
      </c>
      <c r="D263" s="2">
        <v>-0.12765957446808501</v>
      </c>
      <c r="E263" s="2">
        <v>-0.219512195121951</v>
      </c>
      <c r="F263" s="2">
        <v>-9.375E-2</v>
      </c>
      <c r="G263" s="2">
        <v>0.17241379310344801</v>
      </c>
      <c r="H263" s="2">
        <v>0.17647058823529399</v>
      </c>
      <c r="I263" s="2">
        <v>0.05</v>
      </c>
      <c r="J263" s="2">
        <v>9.5238095238095205E-2</v>
      </c>
      <c r="K263" s="2">
        <v>-4.3478260869565202E-2</v>
      </c>
      <c r="L263" s="2">
        <v>0.204545454545455</v>
      </c>
      <c r="M263" s="2">
        <v>0.169811320754717</v>
      </c>
      <c r="N263" s="2">
        <v>8.0645161290322606E-2</v>
      </c>
      <c r="O263" s="3">
        <v>0.45652173913043498</v>
      </c>
      <c r="P263" s="3">
        <v>0.63414634146341498</v>
      </c>
    </row>
    <row r="264" spans="1:16" x14ac:dyDescent="0.3">
      <c r="A264" s="8" t="s">
        <v>204</v>
      </c>
      <c r="B264" s="8" t="s">
        <v>68</v>
      </c>
      <c r="C264" s="2">
        <v>5.7251908396946598E-2</v>
      </c>
      <c r="D264" s="2">
        <v>4.5384218669417199E-2</v>
      </c>
      <c r="E264" s="2">
        <v>1.03601381351751E-2</v>
      </c>
      <c r="F264" s="2">
        <v>5.859375E-3</v>
      </c>
      <c r="G264" s="2">
        <v>6.3106796116504903E-3</v>
      </c>
      <c r="H264" s="2">
        <v>7.1394114809454901E-2</v>
      </c>
      <c r="I264" s="2">
        <v>6.1233678523187798E-2</v>
      </c>
      <c r="J264" s="2">
        <v>-9.33389902418328E-3</v>
      </c>
      <c r="K264" s="2">
        <v>2.6124197002141299E-2</v>
      </c>
      <c r="L264" s="2">
        <v>5.4257095158597703E-2</v>
      </c>
      <c r="M264" s="2">
        <v>2.2169437846397501E-2</v>
      </c>
      <c r="N264" s="2">
        <v>4.6475600309837297E-3</v>
      </c>
      <c r="O264" s="3">
        <v>0.110920770877944</v>
      </c>
      <c r="P264" s="3">
        <v>0.27972372964972902</v>
      </c>
    </row>
    <row r="265" spans="1:16" x14ac:dyDescent="0.3">
      <c r="A265" s="8" t="s">
        <v>204</v>
      </c>
      <c r="B265" s="8" t="s">
        <v>69</v>
      </c>
      <c r="C265" s="2">
        <v>-1.7792792792792798E-2</v>
      </c>
      <c r="D265" s="2">
        <v>-4.1733547351524902E-2</v>
      </c>
      <c r="E265" s="2">
        <v>-4.2593921990906898E-2</v>
      </c>
      <c r="F265" s="2">
        <v>-1.2496875781054699E-2</v>
      </c>
      <c r="G265" s="2">
        <v>1.3414325487218401E-2</v>
      </c>
      <c r="H265" s="2">
        <v>3.7462537462537499E-2</v>
      </c>
      <c r="I265" s="2">
        <v>4.8146364949446303E-2</v>
      </c>
      <c r="J265" s="2">
        <v>0.106338998621957</v>
      </c>
      <c r="K265" s="2">
        <v>0.101930662237907</v>
      </c>
      <c r="L265" s="2">
        <v>8.2516955538809306E-2</v>
      </c>
      <c r="M265" s="2">
        <v>8.0055690915419406E-2</v>
      </c>
      <c r="N265" s="2">
        <v>2.6909442475024199E-2</v>
      </c>
      <c r="O265" s="3">
        <v>0.32302262819182098</v>
      </c>
      <c r="P265" s="3">
        <v>0.52500598229241402</v>
      </c>
    </row>
    <row r="266" spans="1:16" x14ac:dyDescent="0.3">
      <c r="A266" s="8" t="s">
        <v>204</v>
      </c>
      <c r="B266" s="8" t="s">
        <v>70</v>
      </c>
      <c r="C266" s="2">
        <v>2.36336779911374E-2</v>
      </c>
      <c r="D266" s="2">
        <v>-9.6200096200096204E-4</v>
      </c>
      <c r="E266" s="2">
        <v>-5.05536831969186E-3</v>
      </c>
      <c r="F266" s="2">
        <v>2.3711589644326202E-2</v>
      </c>
      <c r="G266" s="2">
        <v>2.6707634129047499E-2</v>
      </c>
      <c r="H266" s="2">
        <v>7.1362799263351697E-3</v>
      </c>
      <c r="I266" s="2">
        <v>1.9199999999999998E-2</v>
      </c>
      <c r="J266" s="2">
        <v>-1.34559318232788E-3</v>
      </c>
      <c r="K266" s="2">
        <v>1.34740624298226E-2</v>
      </c>
      <c r="L266" s="2">
        <v>-1.32949257699978E-3</v>
      </c>
      <c r="M266" s="2">
        <v>2.8400266252496101E-2</v>
      </c>
      <c r="N266" s="2">
        <v>4.3149946062567401E-3</v>
      </c>
      <c r="O266" s="3">
        <v>4.5362676847069398E-2</v>
      </c>
      <c r="P266" s="3">
        <v>0.12060664419836301</v>
      </c>
    </row>
    <row r="267" spans="1:16" x14ac:dyDescent="0.3">
      <c r="A267" s="8" t="s">
        <v>204</v>
      </c>
      <c r="B267" s="8" t="s">
        <v>71</v>
      </c>
      <c r="C267" s="2">
        <v>1.1587485515643099E-2</v>
      </c>
      <c r="D267" s="2">
        <v>-5.44100801832761E-3</v>
      </c>
      <c r="E267" s="2">
        <v>1.1517420097898099E-3</v>
      </c>
      <c r="F267" s="2">
        <v>6.90250215703192E-3</v>
      </c>
      <c r="G267" s="2">
        <v>-1.22822050842616E-2</v>
      </c>
      <c r="H267" s="2">
        <v>-3.4702139965297899E-3</v>
      </c>
      <c r="I267" s="2">
        <v>9.2861288450377198E-3</v>
      </c>
      <c r="J267" s="2">
        <v>-6.0379528464634801E-3</v>
      </c>
      <c r="K267" s="2">
        <v>2.2273647671391401E-2</v>
      </c>
      <c r="L267" s="2">
        <v>1.98075834748161E-2</v>
      </c>
      <c r="M267" s="2">
        <v>3.4683684794672598E-2</v>
      </c>
      <c r="N267" s="2">
        <v>-1.07267363904532E-2</v>
      </c>
      <c r="O267" s="3">
        <v>6.7110211165750694E-2</v>
      </c>
      <c r="P267" s="3">
        <v>6.2194068528649601E-2</v>
      </c>
    </row>
    <row r="268" spans="1:16" x14ac:dyDescent="0.3">
      <c r="A268" s="8" t="s">
        <v>204</v>
      </c>
      <c r="B268" s="8" t="s">
        <v>72</v>
      </c>
      <c r="C268" s="2">
        <v>9.7560975609756097E-3</v>
      </c>
      <c r="D268" s="2">
        <v>-7.5224292615597002E-2</v>
      </c>
      <c r="E268" s="2">
        <v>-4.85074626865672E-2</v>
      </c>
      <c r="F268" s="2">
        <v>9.4117647058823504E-3</v>
      </c>
      <c r="G268" s="2">
        <v>6.5268065268065306E-2</v>
      </c>
      <c r="H268" s="2">
        <v>5.9080962800875297E-2</v>
      </c>
      <c r="I268" s="2">
        <v>2.13498622589532E-2</v>
      </c>
      <c r="J268" s="2">
        <v>7.4848280512474705E-2</v>
      </c>
      <c r="K268" s="2">
        <v>4.3914680050188198E-2</v>
      </c>
      <c r="L268" s="2">
        <v>4.6875E-2</v>
      </c>
      <c r="M268" s="2">
        <v>3.9035591274397201E-2</v>
      </c>
      <c r="N268" s="2">
        <v>-5.5248618784530402E-4</v>
      </c>
      <c r="O268" s="3">
        <v>0.13488080301129199</v>
      </c>
      <c r="P268" s="3">
        <v>0.35</v>
      </c>
    </row>
    <row r="269" spans="1:16" x14ac:dyDescent="0.3">
      <c r="A269" s="8" t="s">
        <v>204</v>
      </c>
      <c r="B269" s="8" t="s">
        <v>73</v>
      </c>
      <c r="C269" s="2">
        <v>-2.4539877300613501E-2</v>
      </c>
      <c r="D269" s="2">
        <v>-7.86163522012579E-2</v>
      </c>
      <c r="E269" s="2">
        <v>-0.16723549488054601</v>
      </c>
      <c r="F269" s="2">
        <v>8.1967213114754103E-3</v>
      </c>
      <c r="G269" s="2">
        <v>6.0975609756097601E-2</v>
      </c>
      <c r="H269" s="2">
        <v>-1.5325670498084301E-2</v>
      </c>
      <c r="I269" s="2">
        <v>1.94552529182879E-2</v>
      </c>
      <c r="J269" s="2">
        <v>8.7786259541984699E-2</v>
      </c>
      <c r="K269" s="2">
        <v>3.1578947368421102E-2</v>
      </c>
      <c r="L269" s="2">
        <v>6.8027210884353706E-2</v>
      </c>
      <c r="M269" s="2">
        <v>5.4140127388534999E-2</v>
      </c>
      <c r="N269" s="2">
        <v>9.9697885196374597E-2</v>
      </c>
      <c r="O269" s="3">
        <v>0.27719298245613999</v>
      </c>
      <c r="P269" s="3">
        <v>0.24232081911262801</v>
      </c>
    </row>
    <row r="270" spans="1:16" x14ac:dyDescent="0.3">
      <c r="A270" s="11" t="s">
        <v>18</v>
      </c>
      <c r="B270" s="11" t="s">
        <v>18</v>
      </c>
      <c r="C270" s="3">
        <v>1.8098197773113601E-2</v>
      </c>
      <c r="D270" s="3">
        <v>7.5165139569571696E-3</v>
      </c>
      <c r="E270" s="3">
        <v>1.1663873188425E-2</v>
      </c>
      <c r="F270" s="3">
        <v>1.8747027495988802E-2</v>
      </c>
      <c r="G270" s="3">
        <v>2.5604851121462699E-2</v>
      </c>
      <c r="H270" s="3">
        <v>3.2383763099317203E-2</v>
      </c>
      <c r="I270" s="3">
        <v>3.7027167145535902E-2</v>
      </c>
      <c r="J270" s="3">
        <v>4.2475155468133102E-2</v>
      </c>
      <c r="K270" s="3">
        <v>4.0090174881903202E-2</v>
      </c>
      <c r="L270" s="3">
        <v>4.5215390382949701E-2</v>
      </c>
      <c r="M270" s="3">
        <v>5.5565633245382599E-2</v>
      </c>
      <c r="N270" s="3">
        <v>3.0804021278091499E-2</v>
      </c>
      <c r="O270" s="3">
        <v>0.18287304703256499</v>
      </c>
      <c r="P270" s="3">
        <v>0.39546134689712398</v>
      </c>
    </row>
    <row r="271" spans="1:16" x14ac:dyDescent="0.3">
      <c r="A271" s="15"/>
      <c r="B271" s="15"/>
    </row>
    <row r="272" spans="1:16" x14ac:dyDescent="0.3">
      <c r="A272" s="13" t="s">
        <v>42</v>
      </c>
      <c r="B272" s="15"/>
    </row>
    <row r="273" spans="1:2" x14ac:dyDescent="0.3">
      <c r="A273" s="14" t="s">
        <v>43</v>
      </c>
      <c r="B273" s="15"/>
    </row>
    <row r="274" spans="1:2" x14ac:dyDescent="0.3">
      <c r="A274" s="14" t="s">
        <v>44</v>
      </c>
      <c r="B274" s="15"/>
    </row>
    <row r="275" spans="1:2" x14ac:dyDescent="0.3">
      <c r="A275" s="14" t="s">
        <v>75</v>
      </c>
      <c r="B275" s="15"/>
    </row>
    <row r="276" spans="1:2" x14ac:dyDescent="0.3">
      <c r="A276" s="14" t="s">
        <v>47</v>
      </c>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96:O96"/>
    <mergeCell ref="C184:N184"/>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220</v>
      </c>
      <c r="B1" s="15"/>
    </row>
    <row r="2" spans="1:15" ht="15.6" x14ac:dyDescent="0.3">
      <c r="A2" s="12" t="s">
        <v>142</v>
      </c>
      <c r="B2" s="15"/>
    </row>
    <row r="3" spans="1:15" ht="15.6" x14ac:dyDescent="0.3">
      <c r="A3" s="12" t="s">
        <v>206</v>
      </c>
      <c r="B3" s="15"/>
    </row>
    <row r="4" spans="1:15" ht="15.6" x14ac:dyDescent="0.3">
      <c r="A4" s="12" t="s">
        <v>79</v>
      </c>
      <c r="B4" s="15"/>
    </row>
    <row r="5" spans="1:15" x14ac:dyDescent="0.3">
      <c r="A5" s="15"/>
      <c r="B5" s="15"/>
    </row>
    <row r="6" spans="1:15" x14ac:dyDescent="0.3">
      <c r="A6" s="16" t="str">
        <f>HYPERLINK("#'Table of contents'!A79",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76</v>
      </c>
      <c r="C9" s="1">
        <v>10845</v>
      </c>
      <c r="D9" s="1">
        <v>11093</v>
      </c>
      <c r="E9" s="1">
        <v>11111</v>
      </c>
      <c r="F9" s="1">
        <v>10990</v>
      </c>
      <c r="G9" s="1">
        <v>10996</v>
      </c>
      <c r="H9" s="1">
        <v>10758</v>
      </c>
      <c r="I9" s="1">
        <v>10903</v>
      </c>
      <c r="J9" s="1">
        <v>10876</v>
      </c>
      <c r="K9" s="1">
        <v>11379</v>
      </c>
      <c r="L9" s="1">
        <v>11677</v>
      </c>
      <c r="M9" s="1">
        <v>12132</v>
      </c>
      <c r="N9" s="1">
        <v>12441</v>
      </c>
      <c r="O9" s="1">
        <v>13285</v>
      </c>
    </row>
    <row r="10" spans="1:15" x14ac:dyDescent="0.3">
      <c r="A10" s="7" t="s">
        <v>198</v>
      </c>
      <c r="B10" s="7" t="s">
        <v>77</v>
      </c>
      <c r="C10" s="1">
        <v>7444</v>
      </c>
      <c r="D10" s="1">
        <v>7623</v>
      </c>
      <c r="E10" s="1">
        <v>7696</v>
      </c>
      <c r="F10" s="1">
        <v>7577</v>
      </c>
      <c r="G10" s="1">
        <v>7930</v>
      </c>
      <c r="H10" s="1">
        <v>8308</v>
      </c>
      <c r="I10" s="1">
        <v>8774</v>
      </c>
      <c r="J10" s="1">
        <v>9249</v>
      </c>
      <c r="K10" s="1">
        <v>9980</v>
      </c>
      <c r="L10" s="1">
        <v>10704</v>
      </c>
      <c r="M10" s="1">
        <v>11570</v>
      </c>
      <c r="N10" s="1">
        <v>12505</v>
      </c>
      <c r="O10" s="1">
        <v>13589</v>
      </c>
    </row>
    <row r="11" spans="1:15" x14ac:dyDescent="0.3">
      <c r="A11" s="7" t="s">
        <v>199</v>
      </c>
      <c r="B11" s="7" t="s">
        <v>76</v>
      </c>
      <c r="C11" s="1">
        <v>24701</v>
      </c>
      <c r="D11" s="1">
        <v>25764</v>
      </c>
      <c r="E11" s="1">
        <v>26368</v>
      </c>
      <c r="F11" s="1">
        <v>27036</v>
      </c>
      <c r="G11" s="1">
        <v>27777</v>
      </c>
      <c r="H11" s="1">
        <v>28601</v>
      </c>
      <c r="I11" s="1">
        <v>29541</v>
      </c>
      <c r="J11" s="1">
        <v>30233</v>
      </c>
      <c r="K11" s="1">
        <v>31436</v>
      </c>
      <c r="L11" s="1">
        <v>32074</v>
      </c>
      <c r="M11" s="1">
        <v>32750</v>
      </c>
      <c r="N11" s="1">
        <v>33403</v>
      </c>
      <c r="O11" s="1">
        <v>33632</v>
      </c>
    </row>
    <row r="12" spans="1:15" x14ac:dyDescent="0.3">
      <c r="A12" s="7" t="s">
        <v>199</v>
      </c>
      <c r="B12" s="7" t="s">
        <v>77</v>
      </c>
      <c r="C12" s="1">
        <v>15222</v>
      </c>
      <c r="D12" s="1">
        <v>15449</v>
      </c>
      <c r="E12" s="1">
        <v>15301</v>
      </c>
      <c r="F12" s="1">
        <v>15147</v>
      </c>
      <c r="G12" s="1">
        <v>15313</v>
      </c>
      <c r="H12" s="1">
        <v>15626</v>
      </c>
      <c r="I12" s="1">
        <v>16196</v>
      </c>
      <c r="J12" s="1">
        <v>16787</v>
      </c>
      <c r="K12" s="1">
        <v>17500</v>
      </c>
      <c r="L12" s="1">
        <v>18156</v>
      </c>
      <c r="M12" s="1">
        <v>19370</v>
      </c>
      <c r="N12" s="1">
        <v>21054</v>
      </c>
      <c r="O12" s="1">
        <v>21211</v>
      </c>
    </row>
    <row r="13" spans="1:15" x14ac:dyDescent="0.3">
      <c r="A13" s="7" t="s">
        <v>200</v>
      </c>
      <c r="B13" s="7" t="s">
        <v>76</v>
      </c>
      <c r="C13" s="1">
        <v>19122</v>
      </c>
      <c r="D13" s="1">
        <v>19350</v>
      </c>
      <c r="E13" s="1">
        <v>19541</v>
      </c>
      <c r="F13" s="1">
        <v>20070</v>
      </c>
      <c r="G13" s="1">
        <v>19885</v>
      </c>
      <c r="H13" s="1">
        <v>19844</v>
      </c>
      <c r="I13" s="1">
        <v>20223</v>
      </c>
      <c r="J13" s="1">
        <v>20870</v>
      </c>
      <c r="K13" s="1">
        <v>21136</v>
      </c>
      <c r="L13" s="1">
        <v>21263</v>
      </c>
      <c r="M13" s="1">
        <v>21188</v>
      </c>
      <c r="N13" s="1">
        <v>21624</v>
      </c>
      <c r="O13" s="1">
        <v>23216</v>
      </c>
    </row>
    <row r="14" spans="1:15" x14ac:dyDescent="0.3">
      <c r="A14" s="7" t="s">
        <v>200</v>
      </c>
      <c r="B14" s="7" t="s">
        <v>77</v>
      </c>
      <c r="C14" s="1">
        <v>11532</v>
      </c>
      <c r="D14" s="1">
        <v>11782</v>
      </c>
      <c r="E14" s="1">
        <v>11974</v>
      </c>
      <c r="F14" s="1">
        <v>12336</v>
      </c>
      <c r="G14" s="1">
        <v>12693</v>
      </c>
      <c r="H14" s="1">
        <v>13083</v>
      </c>
      <c r="I14" s="1">
        <v>13877</v>
      </c>
      <c r="J14" s="1">
        <v>14947</v>
      </c>
      <c r="K14" s="1">
        <v>15951</v>
      </c>
      <c r="L14" s="1">
        <v>16921</v>
      </c>
      <c r="M14" s="1">
        <v>18424</v>
      </c>
      <c r="N14" s="1">
        <v>20573</v>
      </c>
      <c r="O14" s="1">
        <v>23217</v>
      </c>
    </row>
    <row r="15" spans="1:15" x14ac:dyDescent="0.3">
      <c r="A15" s="7" t="s">
        <v>201</v>
      </c>
      <c r="B15" s="7" t="s">
        <v>76</v>
      </c>
      <c r="C15" s="1">
        <v>15138</v>
      </c>
      <c r="D15" s="1">
        <v>15227</v>
      </c>
      <c r="E15" s="1">
        <v>15519</v>
      </c>
      <c r="F15" s="1">
        <v>15923</v>
      </c>
      <c r="G15" s="1">
        <v>16649</v>
      </c>
      <c r="H15" s="1">
        <v>17625</v>
      </c>
      <c r="I15" s="1">
        <v>18088</v>
      </c>
      <c r="J15" s="1">
        <v>18430</v>
      </c>
      <c r="K15" s="1">
        <v>18737</v>
      </c>
      <c r="L15" s="1">
        <v>19232</v>
      </c>
      <c r="M15" s="1">
        <v>19694</v>
      </c>
      <c r="N15" s="1">
        <v>20397</v>
      </c>
      <c r="O15" s="1">
        <v>19449</v>
      </c>
    </row>
    <row r="16" spans="1:15" x14ac:dyDescent="0.3">
      <c r="A16" s="7" t="s">
        <v>201</v>
      </c>
      <c r="B16" s="7" t="s">
        <v>77</v>
      </c>
      <c r="C16" s="1">
        <v>8188</v>
      </c>
      <c r="D16" s="1">
        <v>8146</v>
      </c>
      <c r="E16" s="1">
        <v>8208</v>
      </c>
      <c r="F16" s="1">
        <v>8447</v>
      </c>
      <c r="G16" s="1">
        <v>8783</v>
      </c>
      <c r="H16" s="1">
        <v>9383</v>
      </c>
      <c r="I16" s="1">
        <v>10042</v>
      </c>
      <c r="J16" s="1">
        <v>11030</v>
      </c>
      <c r="K16" s="1">
        <v>11837</v>
      </c>
      <c r="L16" s="1">
        <v>13335</v>
      </c>
      <c r="M16" s="1">
        <v>15022</v>
      </c>
      <c r="N16" s="1">
        <v>16831</v>
      </c>
      <c r="O16" s="1">
        <v>15505</v>
      </c>
    </row>
    <row r="17" spans="1:15" x14ac:dyDescent="0.3">
      <c r="A17" s="7" t="s">
        <v>202</v>
      </c>
      <c r="B17" s="7" t="s">
        <v>76</v>
      </c>
      <c r="C17" s="1">
        <v>19360</v>
      </c>
      <c r="D17" s="1">
        <v>19647</v>
      </c>
      <c r="E17" s="1">
        <v>19812</v>
      </c>
      <c r="F17" s="1">
        <v>19567</v>
      </c>
      <c r="G17" s="1">
        <v>19806</v>
      </c>
      <c r="H17" s="1">
        <v>20067</v>
      </c>
      <c r="I17" s="1">
        <v>20170</v>
      </c>
      <c r="J17" s="1">
        <v>20398</v>
      </c>
      <c r="K17" s="1">
        <v>21441</v>
      </c>
      <c r="L17" s="1">
        <v>21541</v>
      </c>
      <c r="M17" s="1">
        <v>21795</v>
      </c>
      <c r="N17" s="1">
        <v>22452</v>
      </c>
      <c r="O17" s="1">
        <v>23435</v>
      </c>
    </row>
    <row r="18" spans="1:15" x14ac:dyDescent="0.3">
      <c r="A18" s="7" t="s">
        <v>202</v>
      </c>
      <c r="B18" s="7" t="s">
        <v>77</v>
      </c>
      <c r="C18" s="1">
        <v>8325</v>
      </c>
      <c r="D18" s="1">
        <v>8279</v>
      </c>
      <c r="E18" s="1">
        <v>8235</v>
      </c>
      <c r="F18" s="1">
        <v>8428</v>
      </c>
      <c r="G18" s="1">
        <v>8688</v>
      </c>
      <c r="H18" s="1">
        <v>9057</v>
      </c>
      <c r="I18" s="1">
        <v>9603</v>
      </c>
      <c r="J18" s="1">
        <v>10329</v>
      </c>
      <c r="K18" s="1">
        <v>11059</v>
      </c>
      <c r="L18" s="1">
        <v>11864</v>
      </c>
      <c r="M18" s="1">
        <v>12837</v>
      </c>
      <c r="N18" s="1">
        <v>14127</v>
      </c>
      <c r="O18" s="1">
        <v>15073</v>
      </c>
    </row>
    <row r="19" spans="1:15" x14ac:dyDescent="0.3">
      <c r="A19" s="7" t="s">
        <v>203</v>
      </c>
      <c r="B19" s="7" t="s">
        <v>76</v>
      </c>
      <c r="C19" s="1">
        <v>14148</v>
      </c>
      <c r="D19" s="1">
        <v>14281</v>
      </c>
      <c r="E19" s="1">
        <v>14470</v>
      </c>
      <c r="F19" s="1">
        <v>15035</v>
      </c>
      <c r="G19" s="1">
        <v>15227</v>
      </c>
      <c r="H19" s="1">
        <v>15693</v>
      </c>
      <c r="I19" s="1">
        <v>15971</v>
      </c>
      <c r="J19" s="1">
        <v>16384</v>
      </c>
      <c r="K19" s="1">
        <v>16699</v>
      </c>
      <c r="L19" s="1">
        <v>17165</v>
      </c>
      <c r="M19" s="1">
        <v>17435</v>
      </c>
      <c r="N19" s="1">
        <v>17729</v>
      </c>
      <c r="O19" s="1">
        <v>18318</v>
      </c>
    </row>
    <row r="20" spans="1:15" x14ac:dyDescent="0.3">
      <c r="A20" s="7" t="s">
        <v>203</v>
      </c>
      <c r="B20" s="7" t="s">
        <v>77</v>
      </c>
      <c r="C20" s="1">
        <v>3232</v>
      </c>
      <c r="D20" s="1">
        <v>3220</v>
      </c>
      <c r="E20" s="1">
        <v>3201</v>
      </c>
      <c r="F20" s="1">
        <v>3337</v>
      </c>
      <c r="G20" s="1">
        <v>3379</v>
      </c>
      <c r="H20" s="1">
        <v>3488</v>
      </c>
      <c r="I20" s="1">
        <v>3722</v>
      </c>
      <c r="J20" s="1">
        <v>4086</v>
      </c>
      <c r="K20" s="1">
        <v>4336</v>
      </c>
      <c r="L20" s="1">
        <v>4791</v>
      </c>
      <c r="M20" s="1">
        <v>5345</v>
      </c>
      <c r="N20" s="1">
        <v>5988</v>
      </c>
      <c r="O20" s="1">
        <v>6437</v>
      </c>
    </row>
    <row r="21" spans="1:15" x14ac:dyDescent="0.3">
      <c r="A21" s="7" t="s">
        <v>204</v>
      </c>
      <c r="B21" s="7" t="s">
        <v>77</v>
      </c>
      <c r="C21" s="1">
        <v>8862</v>
      </c>
      <c r="D21" s="1">
        <v>8976</v>
      </c>
      <c r="E21" s="1">
        <v>8836</v>
      </c>
      <c r="F21" s="1">
        <v>8562</v>
      </c>
      <c r="G21" s="1">
        <v>8672</v>
      </c>
      <c r="H21" s="1">
        <v>8922</v>
      </c>
      <c r="I21" s="1">
        <v>9359</v>
      </c>
      <c r="J21" s="1">
        <v>9846</v>
      </c>
      <c r="K21" s="1">
        <v>10482</v>
      </c>
      <c r="L21" s="1">
        <v>11437</v>
      </c>
      <c r="M21" s="1">
        <v>12594</v>
      </c>
      <c r="N21" s="1">
        <v>13902</v>
      </c>
      <c r="O21" s="1">
        <v>14544</v>
      </c>
    </row>
    <row r="22" spans="1:15" x14ac:dyDescent="0.3">
      <c r="A22" s="7" t="s">
        <v>204</v>
      </c>
      <c r="B22" s="7" t="s">
        <v>76</v>
      </c>
      <c r="C22" s="1">
        <v>18264</v>
      </c>
      <c r="D22" s="1">
        <v>18883</v>
      </c>
      <c r="E22" s="1">
        <v>18859</v>
      </c>
      <c r="F22" s="1">
        <v>18882</v>
      </c>
      <c r="G22" s="1">
        <v>19126</v>
      </c>
      <c r="H22" s="1">
        <v>19460</v>
      </c>
      <c r="I22" s="1">
        <v>19920</v>
      </c>
      <c r="J22" s="1">
        <v>20566</v>
      </c>
      <c r="K22" s="1">
        <v>21149</v>
      </c>
      <c r="L22" s="1">
        <v>21907</v>
      </c>
      <c r="M22" s="1">
        <v>22404</v>
      </c>
      <c r="N22" s="1">
        <v>23012</v>
      </c>
      <c r="O22" s="1">
        <v>23014</v>
      </c>
    </row>
    <row r="23" spans="1:15" x14ac:dyDescent="0.3">
      <c r="A23" s="10" t="s">
        <v>18</v>
      </c>
      <c r="B23" s="10" t="s">
        <v>18</v>
      </c>
      <c r="C23" s="5">
        <v>184383</v>
      </c>
      <c r="D23" s="5">
        <v>187720</v>
      </c>
      <c r="E23" s="5">
        <v>189131</v>
      </c>
      <c r="F23" s="5">
        <v>191337</v>
      </c>
      <c r="G23" s="5">
        <v>194924</v>
      </c>
      <c r="H23" s="5">
        <v>199915</v>
      </c>
      <c r="I23" s="5">
        <v>206389</v>
      </c>
      <c r="J23" s="5">
        <v>214031</v>
      </c>
      <c r="K23" s="5">
        <v>223122</v>
      </c>
      <c r="L23" s="5">
        <v>232067</v>
      </c>
      <c r="M23" s="5">
        <v>242560</v>
      </c>
      <c r="N23" s="5">
        <v>256038</v>
      </c>
      <c r="O23" s="5">
        <v>263925</v>
      </c>
    </row>
    <row r="24" spans="1:15" x14ac:dyDescent="0.3">
      <c r="A24" s="15"/>
      <c r="B24" s="15"/>
    </row>
    <row r="25" spans="1:15" x14ac:dyDescent="0.3">
      <c r="A25" s="15"/>
      <c r="B25" s="15"/>
    </row>
    <row r="26" spans="1:15" x14ac:dyDescent="0.3">
      <c r="A26" s="15"/>
      <c r="B26" s="15"/>
      <c r="C26" s="18" t="s">
        <v>37</v>
      </c>
      <c r="D26" s="19"/>
      <c r="E26" s="19"/>
      <c r="F26" s="19"/>
      <c r="G26" s="19"/>
      <c r="H26" s="19"/>
      <c r="I26" s="19"/>
      <c r="J26" s="19"/>
      <c r="K26" s="19"/>
      <c r="L26" s="19"/>
      <c r="M26" s="19"/>
      <c r="N26" s="19"/>
      <c r="O26" s="19"/>
    </row>
    <row r="27" spans="1:15" x14ac:dyDescent="0.3">
      <c r="A27" s="9" t="s">
        <v>41</v>
      </c>
      <c r="B27" s="9" t="s">
        <v>41</v>
      </c>
      <c r="C27" s="4" t="s">
        <v>0</v>
      </c>
      <c r="D27" s="4" t="s">
        <v>1</v>
      </c>
      <c r="E27" s="4" t="s">
        <v>2</v>
      </c>
      <c r="F27" s="4" t="s">
        <v>3</v>
      </c>
      <c r="G27" s="4" t="s">
        <v>4</v>
      </c>
      <c r="H27" s="4" t="s">
        <v>5</v>
      </c>
      <c r="I27" s="4" t="s">
        <v>6</v>
      </c>
      <c r="J27" s="4" t="s">
        <v>7</v>
      </c>
      <c r="K27" s="4" t="s">
        <v>8</v>
      </c>
      <c r="L27" s="4" t="s">
        <v>9</v>
      </c>
      <c r="M27" s="4" t="s">
        <v>10</v>
      </c>
      <c r="N27" s="4" t="s">
        <v>11</v>
      </c>
      <c r="O27" s="4" t="s">
        <v>12</v>
      </c>
    </row>
    <row r="28" spans="1:15" x14ac:dyDescent="0.3">
      <c r="A28" s="8" t="s">
        <v>198</v>
      </c>
      <c r="B28" s="8" t="s">
        <v>76</v>
      </c>
      <c r="C28" s="2">
        <v>0.59297938651648496</v>
      </c>
      <c r="D28" s="2">
        <v>0.59270143192989999</v>
      </c>
      <c r="E28" s="2">
        <v>0.59079066305099204</v>
      </c>
      <c r="F28" s="2">
        <v>0.59191037862874996</v>
      </c>
      <c r="G28" s="2">
        <v>0.58099968297580096</v>
      </c>
      <c r="H28" s="2">
        <v>0.56425049826916995</v>
      </c>
      <c r="I28" s="2">
        <v>0.55409869390659106</v>
      </c>
      <c r="J28" s="2">
        <v>0.54042236024844703</v>
      </c>
      <c r="K28" s="2">
        <v>0.53274966056463302</v>
      </c>
      <c r="L28" s="2">
        <v>0.52173718779321698</v>
      </c>
      <c r="M28" s="2">
        <v>0.51185553961690999</v>
      </c>
      <c r="N28" s="2">
        <v>0.49871722921510497</v>
      </c>
      <c r="O28" s="2">
        <v>0.49434397558978899</v>
      </c>
    </row>
    <row r="29" spans="1:15" x14ac:dyDescent="0.3">
      <c r="A29" s="8" t="s">
        <v>198</v>
      </c>
      <c r="B29" s="8" t="s">
        <v>77</v>
      </c>
      <c r="C29" s="2">
        <v>0.40702061348351498</v>
      </c>
      <c r="D29" s="2">
        <v>0.40729856807010001</v>
      </c>
      <c r="E29" s="2">
        <v>0.40920933694900802</v>
      </c>
      <c r="F29" s="2">
        <v>0.40808962137124999</v>
      </c>
      <c r="G29" s="2">
        <v>0.41900031702419899</v>
      </c>
      <c r="H29" s="2">
        <v>0.43574950173082999</v>
      </c>
      <c r="I29" s="2">
        <v>0.445901306093409</v>
      </c>
      <c r="J29" s="2">
        <v>0.45957763975155302</v>
      </c>
      <c r="K29" s="2">
        <v>0.46725033943536698</v>
      </c>
      <c r="L29" s="2">
        <v>0.47826281220678302</v>
      </c>
      <c r="M29" s="2">
        <v>0.48814446038309001</v>
      </c>
      <c r="N29" s="2">
        <v>0.50128277078489503</v>
      </c>
      <c r="O29" s="2">
        <v>0.50565602441021096</v>
      </c>
    </row>
    <row r="30" spans="1:15" x14ac:dyDescent="0.3">
      <c r="A30" s="8" t="s">
        <v>199</v>
      </c>
      <c r="B30" s="8" t="s">
        <v>76</v>
      </c>
      <c r="C30" s="2">
        <v>0.61871602835458295</v>
      </c>
      <c r="D30" s="2">
        <v>0.62514255210734504</v>
      </c>
      <c r="E30" s="2">
        <v>0.63279656339245005</v>
      </c>
      <c r="F30" s="2">
        <v>0.64092169831448698</v>
      </c>
      <c r="G30" s="2">
        <v>0.64462752378742205</v>
      </c>
      <c r="H30" s="2">
        <v>0.64668641327695797</v>
      </c>
      <c r="I30" s="2">
        <v>0.64588844917681498</v>
      </c>
      <c r="J30" s="2">
        <v>0.64298170991067605</v>
      </c>
      <c r="K30" s="2">
        <v>0.64239006048716696</v>
      </c>
      <c r="L30" s="2">
        <v>0.63854270356360698</v>
      </c>
      <c r="M30" s="2">
        <v>0.62835763622409802</v>
      </c>
      <c r="N30" s="2">
        <v>0.61338303615696799</v>
      </c>
      <c r="O30" s="2">
        <v>0.61324143464070202</v>
      </c>
    </row>
    <row r="31" spans="1:15" x14ac:dyDescent="0.3">
      <c r="A31" s="8" t="s">
        <v>199</v>
      </c>
      <c r="B31" s="8" t="s">
        <v>77</v>
      </c>
      <c r="C31" s="2">
        <v>0.381283971645417</v>
      </c>
      <c r="D31" s="2">
        <v>0.37485744789265502</v>
      </c>
      <c r="E31" s="2">
        <v>0.36720343660755</v>
      </c>
      <c r="F31" s="2">
        <v>0.35907830168551302</v>
      </c>
      <c r="G31" s="2">
        <v>0.355372476212578</v>
      </c>
      <c r="H31" s="2">
        <v>0.35331358672304197</v>
      </c>
      <c r="I31" s="2">
        <v>0.35411155082318502</v>
      </c>
      <c r="J31" s="2">
        <v>0.35701829008932401</v>
      </c>
      <c r="K31" s="2">
        <v>0.35760993951283299</v>
      </c>
      <c r="L31" s="2">
        <v>0.36145729643639302</v>
      </c>
      <c r="M31" s="2">
        <v>0.37164236377590198</v>
      </c>
      <c r="N31" s="2">
        <v>0.38661696384303201</v>
      </c>
      <c r="O31" s="2">
        <v>0.38675856535929798</v>
      </c>
    </row>
    <row r="32" spans="1:15" x14ac:dyDescent="0.3">
      <c r="A32" s="8" t="s">
        <v>200</v>
      </c>
      <c r="B32" s="8" t="s">
        <v>76</v>
      </c>
      <c r="C32" s="2">
        <v>0.62380113525151704</v>
      </c>
      <c r="D32" s="2">
        <v>0.62154696132596698</v>
      </c>
      <c r="E32" s="2">
        <v>0.62005394256703195</v>
      </c>
      <c r="F32" s="2">
        <v>0.61932975374930599</v>
      </c>
      <c r="G32" s="2">
        <v>0.610381238872859</v>
      </c>
      <c r="H32" s="2">
        <v>0.60266650469219796</v>
      </c>
      <c r="I32" s="2">
        <v>0.59304985337243399</v>
      </c>
      <c r="J32" s="2">
        <v>0.58268420024010903</v>
      </c>
      <c r="K32" s="2">
        <v>0.56990320058241395</v>
      </c>
      <c r="L32" s="2">
        <v>0.55685627487953104</v>
      </c>
      <c r="M32" s="2">
        <v>0.53488841765121697</v>
      </c>
      <c r="N32" s="2">
        <v>0.51245349195440404</v>
      </c>
      <c r="O32" s="2">
        <v>0.49998923179635202</v>
      </c>
    </row>
    <row r="33" spans="1:16" x14ac:dyDescent="0.3">
      <c r="A33" s="8" t="s">
        <v>200</v>
      </c>
      <c r="B33" s="8" t="s">
        <v>77</v>
      </c>
      <c r="C33" s="2">
        <v>0.37619886474848302</v>
      </c>
      <c r="D33" s="2">
        <v>0.37845303867403302</v>
      </c>
      <c r="E33" s="2">
        <v>0.379946057432968</v>
      </c>
      <c r="F33" s="2">
        <v>0.38067024625069401</v>
      </c>
      <c r="G33" s="2">
        <v>0.389618761127141</v>
      </c>
      <c r="H33" s="2">
        <v>0.39733349530780199</v>
      </c>
      <c r="I33" s="2">
        <v>0.40695014662756601</v>
      </c>
      <c r="J33" s="2">
        <v>0.41731579975989103</v>
      </c>
      <c r="K33" s="2">
        <v>0.430096799417586</v>
      </c>
      <c r="L33" s="2">
        <v>0.44314372512046901</v>
      </c>
      <c r="M33" s="2">
        <v>0.46511158234878303</v>
      </c>
      <c r="N33" s="2">
        <v>0.48754650804559602</v>
      </c>
      <c r="O33" s="2">
        <v>0.50001076820364798</v>
      </c>
    </row>
    <row r="34" spans="1:16" x14ac:dyDescent="0.3">
      <c r="A34" s="8" t="s">
        <v>201</v>
      </c>
      <c r="B34" s="8" t="s">
        <v>76</v>
      </c>
      <c r="C34" s="2">
        <v>0.64897539226614098</v>
      </c>
      <c r="D34" s="2">
        <v>0.65147820134343004</v>
      </c>
      <c r="E34" s="2">
        <v>0.65406498925275003</v>
      </c>
      <c r="F34" s="2">
        <v>0.65338530980714005</v>
      </c>
      <c r="G34" s="2">
        <v>0.65464768795218597</v>
      </c>
      <c r="H34" s="2">
        <v>0.65258441943127998</v>
      </c>
      <c r="I34" s="2">
        <v>0.64301457518663396</v>
      </c>
      <c r="J34" s="2">
        <v>0.62559402579769197</v>
      </c>
      <c r="K34" s="2">
        <v>0.61284097599267395</v>
      </c>
      <c r="L34" s="2">
        <v>0.590536432585132</v>
      </c>
      <c r="M34" s="2">
        <v>0.56728885816338304</v>
      </c>
      <c r="N34" s="2">
        <v>0.547894058235737</v>
      </c>
      <c r="O34" s="2">
        <v>0.55641700520684301</v>
      </c>
    </row>
    <row r="35" spans="1:16" x14ac:dyDescent="0.3">
      <c r="A35" s="8" t="s">
        <v>201</v>
      </c>
      <c r="B35" s="8" t="s">
        <v>77</v>
      </c>
      <c r="C35" s="2">
        <v>0.35102460773385902</v>
      </c>
      <c r="D35" s="2">
        <v>0.34852179865657001</v>
      </c>
      <c r="E35" s="2">
        <v>0.34593501074725003</v>
      </c>
      <c r="F35" s="2">
        <v>0.34661469019286001</v>
      </c>
      <c r="G35" s="2">
        <v>0.34535231204781403</v>
      </c>
      <c r="H35" s="2">
        <v>0.34741558056872002</v>
      </c>
      <c r="I35" s="2">
        <v>0.35698542481336698</v>
      </c>
      <c r="J35" s="2">
        <v>0.37440597420230798</v>
      </c>
      <c r="K35" s="2">
        <v>0.38715902400732599</v>
      </c>
      <c r="L35" s="2">
        <v>0.409463567414868</v>
      </c>
      <c r="M35" s="2">
        <v>0.43271114183661702</v>
      </c>
      <c r="N35" s="2">
        <v>0.452105941764263</v>
      </c>
      <c r="O35" s="2">
        <v>0.44358299479315699</v>
      </c>
    </row>
    <row r="36" spans="1:16" x14ac:dyDescent="0.3">
      <c r="A36" s="8" t="s">
        <v>202</v>
      </c>
      <c r="B36" s="8" t="s">
        <v>76</v>
      </c>
      <c r="C36" s="2">
        <v>0.69929564746252504</v>
      </c>
      <c r="D36" s="2">
        <v>0.703537921650075</v>
      </c>
      <c r="E36" s="2">
        <v>0.706385709701572</v>
      </c>
      <c r="F36" s="2">
        <v>0.69894624040007103</v>
      </c>
      <c r="G36" s="2">
        <v>0.695093703937671</v>
      </c>
      <c r="H36" s="2">
        <v>0.689019365471776</v>
      </c>
      <c r="I36" s="2">
        <v>0.67745944311960504</v>
      </c>
      <c r="J36" s="2">
        <v>0.66384612881179395</v>
      </c>
      <c r="K36" s="2">
        <v>0.65972307692307697</v>
      </c>
      <c r="L36" s="2">
        <v>0.64484358628947802</v>
      </c>
      <c r="M36" s="2">
        <v>0.62933125433125403</v>
      </c>
      <c r="N36" s="2">
        <v>0.61379480029525102</v>
      </c>
      <c r="O36" s="2">
        <v>0.608574841591358</v>
      </c>
    </row>
    <row r="37" spans="1:16" x14ac:dyDescent="0.3">
      <c r="A37" s="8" t="s">
        <v>202</v>
      </c>
      <c r="B37" s="8" t="s">
        <v>77</v>
      </c>
      <c r="C37" s="2">
        <v>0.30070435253747502</v>
      </c>
      <c r="D37" s="2">
        <v>0.296462078349925</v>
      </c>
      <c r="E37" s="2">
        <v>0.293614290298428</v>
      </c>
      <c r="F37" s="2">
        <v>0.30105375959992903</v>
      </c>
      <c r="G37" s="2">
        <v>0.304906296062329</v>
      </c>
      <c r="H37" s="2">
        <v>0.310980634528224</v>
      </c>
      <c r="I37" s="2">
        <v>0.32254055688039501</v>
      </c>
      <c r="J37" s="2">
        <v>0.336153871188206</v>
      </c>
      <c r="K37" s="2">
        <v>0.34027692307692298</v>
      </c>
      <c r="L37" s="2">
        <v>0.35515641371052198</v>
      </c>
      <c r="M37" s="2">
        <v>0.37066874566874602</v>
      </c>
      <c r="N37" s="2">
        <v>0.38620519970474898</v>
      </c>
      <c r="O37" s="2">
        <v>0.391425158408642</v>
      </c>
    </row>
    <row r="38" spans="1:16" x14ac:dyDescent="0.3">
      <c r="A38" s="8" t="s">
        <v>203</v>
      </c>
      <c r="B38" s="8" t="s">
        <v>76</v>
      </c>
      <c r="C38" s="2">
        <v>0.81403912543153001</v>
      </c>
      <c r="D38" s="2">
        <v>0.81601051368493205</v>
      </c>
      <c r="E38" s="2">
        <v>0.81885575236262798</v>
      </c>
      <c r="F38" s="2">
        <v>0.81836490311343302</v>
      </c>
      <c r="G38" s="2">
        <v>0.81839191658604704</v>
      </c>
      <c r="H38" s="2">
        <v>0.81815338094989798</v>
      </c>
      <c r="I38" s="2">
        <v>0.81099883207231005</v>
      </c>
      <c r="J38" s="2">
        <v>0.80039081582804095</v>
      </c>
      <c r="K38" s="2">
        <v>0.79386736391728097</v>
      </c>
      <c r="L38" s="2">
        <v>0.78179085443614504</v>
      </c>
      <c r="M38" s="2">
        <v>0.76536435469710296</v>
      </c>
      <c r="N38" s="2">
        <v>0.74752287388792804</v>
      </c>
      <c r="O38" s="2">
        <v>0.73997172288426605</v>
      </c>
    </row>
    <row r="39" spans="1:16" x14ac:dyDescent="0.3">
      <c r="A39" s="8" t="s">
        <v>203</v>
      </c>
      <c r="B39" s="8" t="s">
        <v>77</v>
      </c>
      <c r="C39" s="2">
        <v>0.18596087456846899</v>
      </c>
      <c r="D39" s="2">
        <v>0.18398948631506801</v>
      </c>
      <c r="E39" s="2">
        <v>0.181144247637372</v>
      </c>
      <c r="F39" s="2">
        <v>0.18163509688656701</v>
      </c>
      <c r="G39" s="2">
        <v>0.18160808341395199</v>
      </c>
      <c r="H39" s="2">
        <v>0.18184661905010199</v>
      </c>
      <c r="I39" s="2">
        <v>0.18900116792769001</v>
      </c>
      <c r="J39" s="2">
        <v>0.199609184171959</v>
      </c>
      <c r="K39" s="2">
        <v>0.20613263608271901</v>
      </c>
      <c r="L39" s="2">
        <v>0.21820914556385501</v>
      </c>
      <c r="M39" s="2">
        <v>0.23463564530289699</v>
      </c>
      <c r="N39" s="2">
        <v>0.25247712611207201</v>
      </c>
      <c r="O39" s="2">
        <v>0.26002827711573401</v>
      </c>
    </row>
    <row r="40" spans="1:16" x14ac:dyDescent="0.3">
      <c r="A40" s="8" t="s">
        <v>204</v>
      </c>
      <c r="B40" s="8" t="s">
        <v>77</v>
      </c>
      <c r="C40" s="2">
        <v>0.32669763326697598</v>
      </c>
      <c r="D40" s="2">
        <v>0.32219390502171702</v>
      </c>
      <c r="E40" s="2">
        <v>0.31904675934284199</v>
      </c>
      <c r="F40" s="2">
        <v>0.31198076082203802</v>
      </c>
      <c r="G40" s="2">
        <v>0.31196488956040003</v>
      </c>
      <c r="H40" s="2">
        <v>0.31435416813473299</v>
      </c>
      <c r="I40" s="2">
        <v>0.31964889511253802</v>
      </c>
      <c r="J40" s="2">
        <v>0.323753781402078</v>
      </c>
      <c r="K40" s="2">
        <v>0.331383769087288</v>
      </c>
      <c r="L40" s="2">
        <v>0.34300023992322498</v>
      </c>
      <c r="M40" s="2">
        <v>0.35984913423624199</v>
      </c>
      <c r="N40" s="2">
        <v>0.37660508208267901</v>
      </c>
      <c r="O40" s="2">
        <v>0.38724106714947498</v>
      </c>
    </row>
    <row r="41" spans="1:16" x14ac:dyDescent="0.3">
      <c r="A41" s="8" t="s">
        <v>204</v>
      </c>
      <c r="B41" s="8" t="s">
        <v>76</v>
      </c>
      <c r="C41" s="2">
        <v>0.67330236673302402</v>
      </c>
      <c r="D41" s="2">
        <v>0.67780609497828304</v>
      </c>
      <c r="E41" s="2">
        <v>0.68095324065715801</v>
      </c>
      <c r="F41" s="2">
        <v>0.68801923917796204</v>
      </c>
      <c r="G41" s="2">
        <v>0.68803511043959997</v>
      </c>
      <c r="H41" s="2">
        <v>0.68564583186526695</v>
      </c>
      <c r="I41" s="2">
        <v>0.68035110488746198</v>
      </c>
      <c r="J41" s="2">
        <v>0.676246218597922</v>
      </c>
      <c r="K41" s="2">
        <v>0.66861623091271205</v>
      </c>
      <c r="L41" s="2">
        <v>0.65699976007677496</v>
      </c>
      <c r="M41" s="2">
        <v>0.64015086576375801</v>
      </c>
      <c r="N41" s="2">
        <v>0.62339491791732105</v>
      </c>
      <c r="O41" s="2">
        <v>0.61275893285052496</v>
      </c>
    </row>
    <row r="42" spans="1:16" x14ac:dyDescent="0.3">
      <c r="A42" s="15"/>
      <c r="B42" s="15"/>
    </row>
    <row r="43" spans="1:16" x14ac:dyDescent="0.3">
      <c r="A43" s="15"/>
      <c r="B43" s="15"/>
    </row>
    <row r="44" spans="1:16" x14ac:dyDescent="0.3">
      <c r="A44" s="15"/>
      <c r="B44" s="13"/>
      <c r="C44" s="18" t="s">
        <v>38</v>
      </c>
      <c r="D44" s="18"/>
      <c r="E44" s="18"/>
      <c r="F44" s="18"/>
      <c r="G44" s="18"/>
      <c r="H44" s="18"/>
      <c r="I44" s="18"/>
      <c r="J44" s="18"/>
      <c r="K44" s="18"/>
      <c r="L44" s="18"/>
      <c r="M44" s="18"/>
      <c r="N44" s="18"/>
      <c r="O44" s="6" t="s">
        <v>39</v>
      </c>
      <c r="P44" s="6" t="s">
        <v>40</v>
      </c>
    </row>
    <row r="45" spans="1:16" x14ac:dyDescent="0.3">
      <c r="A45" s="9" t="s">
        <v>41</v>
      </c>
      <c r="B45" s="9" t="s">
        <v>41</v>
      </c>
      <c r="C45" s="4" t="s">
        <v>19</v>
      </c>
      <c r="D45" s="4" t="s">
        <v>20</v>
      </c>
      <c r="E45" s="4" t="s">
        <v>21</v>
      </c>
      <c r="F45" s="4" t="s">
        <v>22</v>
      </c>
      <c r="G45" s="4" t="s">
        <v>23</v>
      </c>
      <c r="H45" s="4" t="s">
        <v>24</v>
      </c>
      <c r="I45" s="4" t="s">
        <v>25</v>
      </c>
      <c r="J45" s="4" t="s">
        <v>26</v>
      </c>
      <c r="K45" s="4" t="s">
        <v>27</v>
      </c>
      <c r="L45" s="4" t="s">
        <v>28</v>
      </c>
      <c r="M45" s="4" t="s">
        <v>29</v>
      </c>
      <c r="N45" s="4" t="s">
        <v>30</v>
      </c>
      <c r="O45" s="4" t="s">
        <v>31</v>
      </c>
      <c r="P45" s="4" t="s">
        <v>32</v>
      </c>
    </row>
    <row r="46" spans="1:16" x14ac:dyDescent="0.3">
      <c r="A46" s="8" t="s">
        <v>198</v>
      </c>
      <c r="B46" s="8" t="s">
        <v>76</v>
      </c>
      <c r="C46" s="2">
        <v>2.2867680958967299E-2</v>
      </c>
      <c r="D46" s="2">
        <v>1.62264491120526E-3</v>
      </c>
      <c r="E46" s="2">
        <v>-1.0890108901088999E-2</v>
      </c>
      <c r="F46" s="2">
        <v>5.4595086442220202E-4</v>
      </c>
      <c r="G46" s="2">
        <v>-2.16442342670062E-2</v>
      </c>
      <c r="H46" s="2">
        <v>1.34783416992006E-2</v>
      </c>
      <c r="I46" s="2">
        <v>-2.4763826469779001E-3</v>
      </c>
      <c r="J46" s="2">
        <v>4.6248620816476599E-2</v>
      </c>
      <c r="K46" s="2">
        <v>2.6188593022233898E-2</v>
      </c>
      <c r="L46" s="2">
        <v>3.8965487710884601E-2</v>
      </c>
      <c r="M46" s="2">
        <v>2.5469831849653801E-2</v>
      </c>
      <c r="N46" s="2">
        <v>6.7840205771240294E-2</v>
      </c>
      <c r="O46" s="3">
        <v>0.167501537920731</v>
      </c>
      <c r="P46" s="3">
        <v>0.19566195661956601</v>
      </c>
    </row>
    <row r="47" spans="1:16" x14ac:dyDescent="0.3">
      <c r="A47" s="8" t="s">
        <v>198</v>
      </c>
      <c r="B47" s="8" t="s">
        <v>77</v>
      </c>
      <c r="C47" s="2">
        <v>2.4046211714132199E-2</v>
      </c>
      <c r="D47" s="2">
        <v>9.5762823035550303E-3</v>
      </c>
      <c r="E47" s="2">
        <v>-1.5462577962578E-2</v>
      </c>
      <c r="F47" s="2">
        <v>4.65883595090405E-2</v>
      </c>
      <c r="G47" s="2">
        <v>4.76670870113493E-2</v>
      </c>
      <c r="H47" s="2">
        <v>5.6090515166104998E-2</v>
      </c>
      <c r="I47" s="2">
        <v>5.4137223615226798E-2</v>
      </c>
      <c r="J47" s="2">
        <v>7.9035571413125699E-2</v>
      </c>
      <c r="K47" s="2">
        <v>7.2545090180360705E-2</v>
      </c>
      <c r="L47" s="2">
        <v>8.0904334828101707E-2</v>
      </c>
      <c r="M47" s="2">
        <v>8.0812445980985304E-2</v>
      </c>
      <c r="N47" s="2">
        <v>8.6685325869652094E-2</v>
      </c>
      <c r="O47" s="3">
        <v>0.36162324649298599</v>
      </c>
      <c r="P47" s="3">
        <v>0.76572245322245303</v>
      </c>
    </row>
    <row r="48" spans="1:16" x14ac:dyDescent="0.3">
      <c r="A48" s="8" t="s">
        <v>199</v>
      </c>
      <c r="B48" s="8" t="s">
        <v>76</v>
      </c>
      <c r="C48" s="2">
        <v>4.3034694951621398E-2</v>
      </c>
      <c r="D48" s="2">
        <v>2.34435646638721E-2</v>
      </c>
      <c r="E48" s="2">
        <v>2.53337378640777E-2</v>
      </c>
      <c r="F48" s="2">
        <v>2.7407900577008398E-2</v>
      </c>
      <c r="G48" s="2">
        <v>2.9664830615257199E-2</v>
      </c>
      <c r="H48" s="2">
        <v>3.2865983706863403E-2</v>
      </c>
      <c r="I48" s="2">
        <v>2.3425070241359501E-2</v>
      </c>
      <c r="J48" s="2">
        <v>3.9790956901399097E-2</v>
      </c>
      <c r="K48" s="2">
        <v>2.0295202952029499E-2</v>
      </c>
      <c r="L48" s="2">
        <v>2.10762611460996E-2</v>
      </c>
      <c r="M48" s="2">
        <v>1.9938931297709898E-2</v>
      </c>
      <c r="N48" s="2">
        <v>6.8556716462593202E-3</v>
      </c>
      <c r="O48" s="3">
        <v>6.9856215803537305E-2</v>
      </c>
      <c r="P48" s="3">
        <v>0.27548543689320398</v>
      </c>
    </row>
    <row r="49" spans="1:16" x14ac:dyDescent="0.3">
      <c r="A49" s="8" t="s">
        <v>199</v>
      </c>
      <c r="B49" s="8" t="s">
        <v>77</v>
      </c>
      <c r="C49" s="2">
        <v>1.4912626461700201E-2</v>
      </c>
      <c r="D49" s="2">
        <v>-9.5799080846656701E-3</v>
      </c>
      <c r="E49" s="2">
        <v>-1.0064701653486699E-2</v>
      </c>
      <c r="F49" s="2">
        <v>1.09592658612266E-2</v>
      </c>
      <c r="G49" s="2">
        <v>2.04401488930974E-2</v>
      </c>
      <c r="H49" s="2">
        <v>3.6477665429412498E-2</v>
      </c>
      <c r="I49" s="2">
        <v>3.64904914793776E-2</v>
      </c>
      <c r="J49" s="2">
        <v>4.2473342467385503E-2</v>
      </c>
      <c r="K49" s="2">
        <v>3.7485714285714303E-2</v>
      </c>
      <c r="L49" s="2">
        <v>6.6864948226481605E-2</v>
      </c>
      <c r="M49" s="2">
        <v>8.6938564790913803E-2</v>
      </c>
      <c r="N49" s="2">
        <v>7.4570152940058899E-3</v>
      </c>
      <c r="O49" s="3">
        <v>0.212057142857143</v>
      </c>
      <c r="P49" s="3">
        <v>0.386249264753938</v>
      </c>
    </row>
    <row r="50" spans="1:16" x14ac:dyDescent="0.3">
      <c r="A50" s="8" t="s">
        <v>200</v>
      </c>
      <c r="B50" s="8" t="s">
        <v>76</v>
      </c>
      <c r="C50" s="2">
        <v>1.1923438970819E-2</v>
      </c>
      <c r="D50" s="2">
        <v>9.8708010335917303E-3</v>
      </c>
      <c r="E50" s="2">
        <v>2.7071286014021801E-2</v>
      </c>
      <c r="F50" s="2">
        <v>-9.2177379172894893E-3</v>
      </c>
      <c r="G50" s="2">
        <v>-2.0618556701030898E-3</v>
      </c>
      <c r="H50" s="2">
        <v>1.9098971981455399E-2</v>
      </c>
      <c r="I50" s="2">
        <v>3.1993274983929197E-2</v>
      </c>
      <c r="J50" s="2">
        <v>1.27455678006708E-2</v>
      </c>
      <c r="K50" s="2">
        <v>6.0087055261165796E-3</v>
      </c>
      <c r="L50" s="2">
        <v>-3.5272539152518502E-3</v>
      </c>
      <c r="M50" s="2">
        <v>2.05776854823485E-2</v>
      </c>
      <c r="N50" s="2">
        <v>7.3621901590825004E-2</v>
      </c>
      <c r="O50" s="3">
        <v>9.8410295230885694E-2</v>
      </c>
      <c r="P50" s="3">
        <v>0.18806611739419701</v>
      </c>
    </row>
    <row r="51" spans="1:16" x14ac:dyDescent="0.3">
      <c r="A51" s="8" t="s">
        <v>200</v>
      </c>
      <c r="B51" s="8" t="s">
        <v>77</v>
      </c>
      <c r="C51" s="2">
        <v>2.1678806798473799E-2</v>
      </c>
      <c r="D51" s="2">
        <v>1.6296044814123199E-2</v>
      </c>
      <c r="E51" s="2">
        <v>3.0232169701018899E-2</v>
      </c>
      <c r="F51" s="2">
        <v>2.8939688715953302E-2</v>
      </c>
      <c r="G51" s="2">
        <v>3.0725596785629899E-2</v>
      </c>
      <c r="H51" s="2">
        <v>6.0689444317052699E-2</v>
      </c>
      <c r="I51" s="2">
        <v>7.7106002738344004E-2</v>
      </c>
      <c r="J51" s="2">
        <v>6.7170669699605307E-2</v>
      </c>
      <c r="K51" s="2">
        <v>6.0811234405366399E-2</v>
      </c>
      <c r="L51" s="2">
        <v>8.8824537556881994E-2</v>
      </c>
      <c r="M51" s="2">
        <v>0.11664133738601801</v>
      </c>
      <c r="N51" s="2">
        <v>0.12851796043357799</v>
      </c>
      <c r="O51" s="3">
        <v>0.45552003009215702</v>
      </c>
      <c r="P51" s="3">
        <v>0.93895106063136802</v>
      </c>
    </row>
    <row r="52" spans="1:16" x14ac:dyDescent="0.3">
      <c r="A52" s="8" t="s">
        <v>201</v>
      </c>
      <c r="B52" s="8" t="s">
        <v>76</v>
      </c>
      <c r="C52" s="2">
        <v>5.87924428590303E-3</v>
      </c>
      <c r="D52" s="2">
        <v>1.91764628620214E-2</v>
      </c>
      <c r="E52" s="2">
        <v>2.6032605193633599E-2</v>
      </c>
      <c r="F52" s="2">
        <v>4.5594423161464503E-2</v>
      </c>
      <c r="G52" s="2">
        <v>5.8622139467835899E-2</v>
      </c>
      <c r="H52" s="2">
        <v>2.6269503546099301E-2</v>
      </c>
      <c r="I52" s="2">
        <v>1.89075630252101E-2</v>
      </c>
      <c r="J52" s="2">
        <v>1.6657623440043401E-2</v>
      </c>
      <c r="K52" s="2">
        <v>2.6418316699578399E-2</v>
      </c>
      <c r="L52" s="2">
        <v>2.4022462562395999E-2</v>
      </c>
      <c r="M52" s="2">
        <v>3.5696151112013803E-2</v>
      </c>
      <c r="N52" s="2">
        <v>-4.6477423150463298E-2</v>
      </c>
      <c r="O52" s="3">
        <v>3.7999679777979398E-2</v>
      </c>
      <c r="P52" s="3">
        <v>0.25323796636381202</v>
      </c>
    </row>
    <row r="53" spans="1:16" x14ac:dyDescent="0.3">
      <c r="A53" s="8" t="s">
        <v>201</v>
      </c>
      <c r="B53" s="8" t="s">
        <v>77</v>
      </c>
      <c r="C53" s="2">
        <v>-5.1294577430385903E-3</v>
      </c>
      <c r="D53" s="2">
        <v>7.61109747115149E-3</v>
      </c>
      <c r="E53" s="2">
        <v>2.91179337231969E-2</v>
      </c>
      <c r="F53" s="2">
        <v>3.9777435776015203E-2</v>
      </c>
      <c r="G53" s="2">
        <v>6.8313787999544601E-2</v>
      </c>
      <c r="H53" s="2">
        <v>7.0233400831290593E-2</v>
      </c>
      <c r="I53" s="2">
        <v>9.83867755427206E-2</v>
      </c>
      <c r="J53" s="2">
        <v>7.3164097914777904E-2</v>
      </c>
      <c r="K53" s="2">
        <v>0.12655233589591999</v>
      </c>
      <c r="L53" s="2">
        <v>0.12650918635170599</v>
      </c>
      <c r="M53" s="2">
        <v>0.120423379044069</v>
      </c>
      <c r="N53" s="2">
        <v>-7.8783197670964297E-2</v>
      </c>
      <c r="O53" s="3">
        <v>0.30987581312832602</v>
      </c>
      <c r="P53" s="3">
        <v>0.88901072124756297</v>
      </c>
    </row>
    <row r="54" spans="1:16" x14ac:dyDescent="0.3">
      <c r="A54" s="8" t="s">
        <v>202</v>
      </c>
      <c r="B54" s="8" t="s">
        <v>76</v>
      </c>
      <c r="C54" s="2">
        <v>1.4824380165289299E-2</v>
      </c>
      <c r="D54" s="2">
        <v>8.3982287372117905E-3</v>
      </c>
      <c r="E54" s="2">
        <v>-1.23662426812033E-2</v>
      </c>
      <c r="F54" s="2">
        <v>1.2214442684110999E-2</v>
      </c>
      <c r="G54" s="2">
        <v>1.3177824901545E-2</v>
      </c>
      <c r="H54" s="2">
        <v>5.1328051029052701E-3</v>
      </c>
      <c r="I54" s="2">
        <v>1.13039167079822E-2</v>
      </c>
      <c r="J54" s="2">
        <v>5.1132463967055598E-2</v>
      </c>
      <c r="K54" s="2">
        <v>4.6639615689566703E-3</v>
      </c>
      <c r="L54" s="2">
        <v>1.1791467434195299E-2</v>
      </c>
      <c r="M54" s="2">
        <v>3.01445285615967E-2</v>
      </c>
      <c r="N54" s="2">
        <v>4.3782291109923398E-2</v>
      </c>
      <c r="O54" s="3">
        <v>9.2999393684996004E-2</v>
      </c>
      <c r="P54" s="3">
        <v>0.182868968302039</v>
      </c>
    </row>
    <row r="55" spans="1:16" x14ac:dyDescent="0.3">
      <c r="A55" s="8" t="s">
        <v>202</v>
      </c>
      <c r="B55" s="8" t="s">
        <v>77</v>
      </c>
      <c r="C55" s="2">
        <v>-5.5255255255255301E-3</v>
      </c>
      <c r="D55" s="2">
        <v>-5.3146515279623103E-3</v>
      </c>
      <c r="E55" s="2">
        <v>2.3436551305403799E-2</v>
      </c>
      <c r="F55" s="2">
        <v>3.08495491219744E-2</v>
      </c>
      <c r="G55" s="2">
        <v>4.2472375690607703E-2</v>
      </c>
      <c r="H55" s="2">
        <v>6.0284862537263999E-2</v>
      </c>
      <c r="I55" s="2">
        <v>7.5601374570446703E-2</v>
      </c>
      <c r="J55" s="2">
        <v>7.0674799109303896E-2</v>
      </c>
      <c r="K55" s="2">
        <v>7.2791391626729401E-2</v>
      </c>
      <c r="L55" s="2">
        <v>8.2012811867835503E-2</v>
      </c>
      <c r="M55" s="2">
        <v>0.100490768871232</v>
      </c>
      <c r="N55" s="2">
        <v>6.6963969703404805E-2</v>
      </c>
      <c r="O55" s="3">
        <v>0.36296229315489598</v>
      </c>
      <c r="P55" s="3">
        <v>0.83035822707953899</v>
      </c>
    </row>
    <row r="56" spans="1:16" x14ac:dyDescent="0.3">
      <c r="A56" s="8" t="s">
        <v>203</v>
      </c>
      <c r="B56" s="8" t="s">
        <v>76</v>
      </c>
      <c r="C56" s="2">
        <v>9.4006219960418407E-3</v>
      </c>
      <c r="D56" s="2">
        <v>1.3234367341222599E-2</v>
      </c>
      <c r="E56" s="2">
        <v>3.9046302695231502E-2</v>
      </c>
      <c r="F56" s="2">
        <v>1.27702028599933E-2</v>
      </c>
      <c r="G56" s="2">
        <v>3.06035331976095E-2</v>
      </c>
      <c r="H56" s="2">
        <v>1.7714904734594999E-2</v>
      </c>
      <c r="I56" s="2">
        <v>2.5859370108321299E-2</v>
      </c>
      <c r="J56" s="2">
        <v>1.922607421875E-2</v>
      </c>
      <c r="K56" s="2">
        <v>2.7905862626504602E-2</v>
      </c>
      <c r="L56" s="2">
        <v>1.5729682493446001E-2</v>
      </c>
      <c r="M56" s="2">
        <v>1.6862632635503302E-2</v>
      </c>
      <c r="N56" s="2">
        <v>3.3222403970895098E-2</v>
      </c>
      <c r="O56" s="3">
        <v>9.6951913288220906E-2</v>
      </c>
      <c r="P56" s="3">
        <v>0.26592950932964798</v>
      </c>
    </row>
    <row r="57" spans="1:16" x14ac:dyDescent="0.3">
      <c r="A57" s="8" t="s">
        <v>203</v>
      </c>
      <c r="B57" s="8" t="s">
        <v>77</v>
      </c>
      <c r="C57" s="2">
        <v>-3.7128712871287101E-3</v>
      </c>
      <c r="D57" s="2">
        <v>-5.9006211180124201E-3</v>
      </c>
      <c r="E57" s="2">
        <v>4.2486722899093998E-2</v>
      </c>
      <c r="F57" s="2">
        <v>1.2586155229247799E-2</v>
      </c>
      <c r="G57" s="2">
        <v>3.2258064516128997E-2</v>
      </c>
      <c r="H57" s="2">
        <v>6.7087155963302794E-2</v>
      </c>
      <c r="I57" s="2">
        <v>9.7796883396023604E-2</v>
      </c>
      <c r="J57" s="2">
        <v>6.1184532550171297E-2</v>
      </c>
      <c r="K57" s="2">
        <v>0.10493542435424399</v>
      </c>
      <c r="L57" s="2">
        <v>0.115633479440618</v>
      </c>
      <c r="M57" s="2">
        <v>0.120299345182413</v>
      </c>
      <c r="N57" s="2">
        <v>7.4983299933199701E-2</v>
      </c>
      <c r="O57" s="3">
        <v>0.48454797047970499</v>
      </c>
      <c r="P57" s="3">
        <v>1.0109340830990301</v>
      </c>
    </row>
    <row r="58" spans="1:16" x14ac:dyDescent="0.3">
      <c r="A58" s="8" t="s">
        <v>204</v>
      </c>
      <c r="B58" s="8" t="s">
        <v>77</v>
      </c>
      <c r="C58" s="2">
        <v>1.2863913337847E-2</v>
      </c>
      <c r="D58" s="2">
        <v>-1.55971479500891E-2</v>
      </c>
      <c r="E58" s="2">
        <v>-3.10095065640561E-2</v>
      </c>
      <c r="F58" s="2">
        <v>1.28474655454333E-2</v>
      </c>
      <c r="G58" s="2">
        <v>2.8828413284132801E-2</v>
      </c>
      <c r="H58" s="2">
        <v>4.8980049316296799E-2</v>
      </c>
      <c r="I58" s="2">
        <v>5.2035473875413997E-2</v>
      </c>
      <c r="J58" s="2">
        <v>6.4594759293114007E-2</v>
      </c>
      <c r="K58" s="2">
        <v>9.1108567067353596E-2</v>
      </c>
      <c r="L58" s="2">
        <v>0.101162892366879</v>
      </c>
      <c r="M58" s="2">
        <v>0.103858980466889</v>
      </c>
      <c r="N58" s="2">
        <v>4.6180405697022003E-2</v>
      </c>
      <c r="O58" s="3">
        <v>0.38752146536920401</v>
      </c>
      <c r="P58" s="3">
        <v>0.64599366229062904</v>
      </c>
    </row>
    <row r="59" spans="1:16" x14ac:dyDescent="0.3">
      <c r="A59" s="8" t="s">
        <v>204</v>
      </c>
      <c r="B59" s="8" t="s">
        <v>76</v>
      </c>
      <c r="C59" s="2">
        <v>3.3891809023215098E-2</v>
      </c>
      <c r="D59" s="2">
        <v>-1.2709844833977699E-3</v>
      </c>
      <c r="E59" s="2">
        <v>1.21957685985471E-3</v>
      </c>
      <c r="F59" s="2">
        <v>1.2922359919500101E-2</v>
      </c>
      <c r="G59" s="2">
        <v>1.7463139182265001E-2</v>
      </c>
      <c r="H59" s="2">
        <v>2.3638232271325801E-2</v>
      </c>
      <c r="I59" s="2">
        <v>3.2429718875502E-2</v>
      </c>
      <c r="J59" s="2">
        <v>2.8347758436253999E-2</v>
      </c>
      <c r="K59" s="2">
        <v>3.5840938105820598E-2</v>
      </c>
      <c r="L59" s="2">
        <v>2.2686812434381701E-2</v>
      </c>
      <c r="M59" s="2">
        <v>2.7138011069451899E-2</v>
      </c>
      <c r="N59" s="2">
        <v>8.6911176777333598E-5</v>
      </c>
      <c r="O59" s="3">
        <v>8.8183838479360704E-2</v>
      </c>
      <c r="P59" s="3">
        <v>0.22031921098679699</v>
      </c>
    </row>
    <row r="60" spans="1:16" x14ac:dyDescent="0.3">
      <c r="A60" s="11" t="s">
        <v>18</v>
      </c>
      <c r="B60" s="11" t="s">
        <v>18</v>
      </c>
      <c r="C60" s="3">
        <v>1.8098197773113601E-2</v>
      </c>
      <c r="D60" s="3">
        <v>7.5165139569571696E-3</v>
      </c>
      <c r="E60" s="3">
        <v>1.1663873188425E-2</v>
      </c>
      <c r="F60" s="3">
        <v>1.8747027495988802E-2</v>
      </c>
      <c r="G60" s="3">
        <v>2.5604851121462699E-2</v>
      </c>
      <c r="H60" s="3">
        <v>3.2383763099317203E-2</v>
      </c>
      <c r="I60" s="3">
        <v>3.7027167145535902E-2</v>
      </c>
      <c r="J60" s="3">
        <v>4.2475155468133102E-2</v>
      </c>
      <c r="K60" s="3">
        <v>4.0090174881903202E-2</v>
      </c>
      <c r="L60" s="3">
        <v>4.5215390382949701E-2</v>
      </c>
      <c r="M60" s="3">
        <v>5.5565633245382599E-2</v>
      </c>
      <c r="N60" s="3">
        <v>3.0804021278091499E-2</v>
      </c>
      <c r="O60" s="3">
        <v>0.18287304703256499</v>
      </c>
      <c r="P60" s="3">
        <v>0.39546134689712398</v>
      </c>
    </row>
    <row r="61" spans="1:16" x14ac:dyDescent="0.3">
      <c r="A61" s="15"/>
      <c r="B61" s="15"/>
    </row>
    <row r="62" spans="1:16" x14ac:dyDescent="0.3">
      <c r="A62" s="13" t="s">
        <v>42</v>
      </c>
      <c r="B62" s="15"/>
    </row>
    <row r="63" spans="1:16" x14ac:dyDescent="0.3">
      <c r="A63" s="14" t="s">
        <v>43</v>
      </c>
      <c r="B63" s="15"/>
    </row>
    <row r="64" spans="1:16" x14ac:dyDescent="0.3">
      <c r="A64" s="14" t="s">
        <v>44</v>
      </c>
      <c r="B64" s="15"/>
    </row>
    <row r="65" spans="1:2" x14ac:dyDescent="0.3">
      <c r="A65" s="14" t="s">
        <v>47</v>
      </c>
      <c r="B65" s="15"/>
    </row>
    <row r="66" spans="1:2" x14ac:dyDescent="0.3">
      <c r="A66" s="14" t="s">
        <v>80</v>
      </c>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26:O26"/>
    <mergeCell ref="C44:N44"/>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86</v>
      </c>
      <c r="B1" s="15"/>
    </row>
    <row r="2" spans="1:15" ht="15.6" x14ac:dyDescent="0.3">
      <c r="A2" s="12" t="s">
        <v>34</v>
      </c>
      <c r="B2" s="15"/>
    </row>
    <row r="3" spans="1:15" ht="15.6" x14ac:dyDescent="0.3">
      <c r="A3" s="12" t="s">
        <v>35</v>
      </c>
      <c r="B3" s="15"/>
    </row>
    <row r="4" spans="1:15" ht="15.6" x14ac:dyDescent="0.3">
      <c r="A4" s="12" t="s">
        <v>87</v>
      </c>
      <c r="B4" s="15"/>
    </row>
    <row r="5" spans="1:15" x14ac:dyDescent="0.3">
      <c r="A5" s="15"/>
      <c r="B5" s="15"/>
    </row>
    <row r="6" spans="1:15" x14ac:dyDescent="0.3">
      <c r="A6" s="16" t="str">
        <f>HYPERLINK("#'Table of contents'!A8",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81</v>
      </c>
      <c r="C9" s="1">
        <v>50958</v>
      </c>
      <c r="D9" s="1">
        <v>52460</v>
      </c>
      <c r="E9" s="1">
        <v>53928</v>
      </c>
      <c r="F9" s="1">
        <v>55973</v>
      </c>
      <c r="G9" s="1">
        <v>58172</v>
      </c>
      <c r="H9" s="1">
        <v>60685</v>
      </c>
      <c r="I9" s="1">
        <v>64066</v>
      </c>
      <c r="J9" s="1">
        <v>68073</v>
      </c>
      <c r="K9" s="1">
        <v>69718</v>
      </c>
      <c r="L9" s="1">
        <v>75358</v>
      </c>
      <c r="M9" s="1">
        <v>83610</v>
      </c>
      <c r="N9" s="1">
        <v>92263</v>
      </c>
      <c r="O9" s="1">
        <v>98380</v>
      </c>
    </row>
    <row r="10" spans="1:15" x14ac:dyDescent="0.3">
      <c r="A10" s="7" t="s">
        <v>13</v>
      </c>
      <c r="B10" s="7" t="s">
        <v>82</v>
      </c>
      <c r="C10" s="1">
        <v>7100</v>
      </c>
      <c r="D10" s="1">
        <v>7398</v>
      </c>
      <c r="E10" s="1">
        <v>7708</v>
      </c>
      <c r="F10" s="1">
        <v>8149</v>
      </c>
      <c r="G10" s="1">
        <v>8718</v>
      </c>
      <c r="H10" s="1">
        <v>9472</v>
      </c>
      <c r="I10" s="1">
        <v>10635</v>
      </c>
      <c r="J10" s="1">
        <v>11907</v>
      </c>
      <c r="K10" s="1">
        <v>12707</v>
      </c>
      <c r="L10" s="1">
        <v>14467</v>
      </c>
      <c r="M10" s="1">
        <v>16971</v>
      </c>
      <c r="N10" s="1">
        <v>19407</v>
      </c>
      <c r="O10" s="1">
        <v>21536</v>
      </c>
    </row>
    <row r="11" spans="1:15" x14ac:dyDescent="0.3">
      <c r="A11" s="7" t="s">
        <v>13</v>
      </c>
      <c r="B11" s="7" t="s">
        <v>83</v>
      </c>
      <c r="C11" s="1">
        <v>4001</v>
      </c>
      <c r="D11" s="1">
        <v>4240</v>
      </c>
      <c r="E11" s="1">
        <v>4493</v>
      </c>
      <c r="F11" s="1">
        <v>4797</v>
      </c>
      <c r="G11" s="1">
        <v>5054</v>
      </c>
      <c r="H11" s="1">
        <v>5359</v>
      </c>
      <c r="I11" s="1">
        <v>5693</v>
      </c>
      <c r="J11" s="1">
        <v>6057</v>
      </c>
      <c r="K11" s="1">
        <v>6258</v>
      </c>
      <c r="L11" s="1">
        <v>6715</v>
      </c>
      <c r="M11" s="1">
        <v>7339</v>
      </c>
      <c r="N11" s="1">
        <v>7920</v>
      </c>
      <c r="O11" s="1">
        <v>8365</v>
      </c>
    </row>
    <row r="12" spans="1:15" x14ac:dyDescent="0.3">
      <c r="A12" s="7" t="s">
        <v>13</v>
      </c>
      <c r="B12" s="7" t="s">
        <v>84</v>
      </c>
      <c r="C12" s="1">
        <v>104188</v>
      </c>
      <c r="D12" s="1">
        <v>107435</v>
      </c>
      <c r="E12" s="1">
        <v>110282</v>
      </c>
      <c r="F12" s="1">
        <v>113098</v>
      </c>
      <c r="G12" s="1">
        <v>115426</v>
      </c>
      <c r="H12" s="1">
        <v>117629</v>
      </c>
      <c r="I12" s="1">
        <v>119806</v>
      </c>
      <c r="J12" s="1">
        <v>121741</v>
      </c>
      <c r="K12" s="1">
        <v>117471</v>
      </c>
      <c r="L12" s="1">
        <v>120153</v>
      </c>
      <c r="M12" s="1">
        <v>124668</v>
      </c>
      <c r="N12" s="1">
        <v>127622</v>
      </c>
      <c r="O12" s="1">
        <v>130207</v>
      </c>
    </row>
    <row r="13" spans="1:15" x14ac:dyDescent="0.3">
      <c r="A13" s="7" t="s">
        <v>13</v>
      </c>
      <c r="B13" s="7" t="s">
        <v>17</v>
      </c>
      <c r="C13" s="1">
        <v>5840</v>
      </c>
      <c r="D13" s="1">
        <v>6103</v>
      </c>
      <c r="E13" s="1">
        <v>6490</v>
      </c>
      <c r="F13" s="1">
        <v>6931</v>
      </c>
      <c r="G13" s="1">
        <v>7417</v>
      </c>
      <c r="H13" s="1">
        <v>7974</v>
      </c>
      <c r="I13" s="1">
        <v>8772</v>
      </c>
      <c r="J13" s="1">
        <v>9938</v>
      </c>
      <c r="K13" s="1">
        <v>10707</v>
      </c>
      <c r="L13" s="1">
        <v>12251</v>
      </c>
      <c r="M13" s="1">
        <v>14186</v>
      </c>
      <c r="N13" s="1">
        <v>16272</v>
      </c>
      <c r="O13" s="1">
        <v>17581</v>
      </c>
    </row>
    <row r="14" spans="1:15" x14ac:dyDescent="0.3">
      <c r="A14" s="7" t="s">
        <v>13</v>
      </c>
      <c r="B14" s="7" t="s">
        <v>85</v>
      </c>
      <c r="C14" s="1">
        <v>18937</v>
      </c>
      <c r="D14" s="1">
        <v>18562</v>
      </c>
      <c r="E14" s="1">
        <v>18194</v>
      </c>
      <c r="F14" s="1">
        <v>17790</v>
      </c>
      <c r="G14" s="1">
        <v>17536</v>
      </c>
      <c r="H14" s="1">
        <v>17356</v>
      </c>
      <c r="I14" s="1">
        <v>17227</v>
      </c>
      <c r="J14" s="1">
        <v>17299</v>
      </c>
      <c r="K14" s="1">
        <v>15847</v>
      </c>
      <c r="L14" s="1">
        <v>16310</v>
      </c>
      <c r="M14" s="1">
        <v>15602</v>
      </c>
      <c r="N14" s="1">
        <v>14964</v>
      </c>
      <c r="O14" s="1">
        <v>14922</v>
      </c>
    </row>
    <row r="15" spans="1:15" x14ac:dyDescent="0.3">
      <c r="A15" s="7" t="s">
        <v>14</v>
      </c>
      <c r="B15" s="7" t="s">
        <v>81</v>
      </c>
      <c r="C15" s="1">
        <v>404</v>
      </c>
      <c r="D15" s="1">
        <v>379</v>
      </c>
      <c r="E15" s="1">
        <v>359</v>
      </c>
      <c r="F15" s="1">
        <v>358</v>
      </c>
      <c r="G15" s="1">
        <v>385</v>
      </c>
      <c r="H15" s="1">
        <v>395</v>
      </c>
      <c r="I15" s="1">
        <v>418</v>
      </c>
      <c r="J15" s="1">
        <v>460</v>
      </c>
      <c r="K15" s="1">
        <v>521</v>
      </c>
      <c r="L15" s="1">
        <v>573</v>
      </c>
      <c r="M15" s="1">
        <v>645</v>
      </c>
      <c r="N15" s="1">
        <v>722</v>
      </c>
      <c r="O15" s="1">
        <v>812</v>
      </c>
    </row>
    <row r="16" spans="1:15" x14ac:dyDescent="0.3">
      <c r="A16" s="7" t="s">
        <v>14</v>
      </c>
      <c r="B16" s="7" t="s">
        <v>82</v>
      </c>
      <c r="C16" s="1">
        <v>54</v>
      </c>
      <c r="D16" s="1">
        <v>59</v>
      </c>
      <c r="E16" s="1">
        <v>54</v>
      </c>
      <c r="F16" s="1">
        <v>54</v>
      </c>
      <c r="G16" s="1">
        <v>67</v>
      </c>
      <c r="H16" s="1">
        <v>73</v>
      </c>
      <c r="I16" s="1">
        <v>86</v>
      </c>
      <c r="J16" s="1">
        <v>128</v>
      </c>
      <c r="K16" s="1">
        <v>139</v>
      </c>
      <c r="L16" s="1">
        <v>155</v>
      </c>
      <c r="M16" s="1">
        <v>170</v>
      </c>
      <c r="N16" s="1">
        <v>212</v>
      </c>
      <c r="O16" s="1">
        <v>284</v>
      </c>
    </row>
    <row r="17" spans="1:15" x14ac:dyDescent="0.3">
      <c r="A17" s="7" t="s">
        <v>14</v>
      </c>
      <c r="B17" s="7" t="s">
        <v>83</v>
      </c>
      <c r="C17" s="1">
        <v>45</v>
      </c>
      <c r="D17" s="1">
        <v>47</v>
      </c>
      <c r="E17" s="1">
        <v>49</v>
      </c>
      <c r="F17" s="1">
        <v>50</v>
      </c>
      <c r="G17" s="1">
        <v>61</v>
      </c>
      <c r="H17" s="1">
        <v>63</v>
      </c>
      <c r="I17" s="1">
        <v>68</v>
      </c>
      <c r="J17" s="1">
        <v>83</v>
      </c>
      <c r="K17" s="1">
        <v>81</v>
      </c>
      <c r="L17" s="1">
        <v>92</v>
      </c>
      <c r="M17" s="1">
        <v>96</v>
      </c>
      <c r="N17" s="1">
        <v>99</v>
      </c>
      <c r="O17" s="1">
        <v>111</v>
      </c>
    </row>
    <row r="18" spans="1:15" x14ac:dyDescent="0.3">
      <c r="A18" s="7" t="s">
        <v>14</v>
      </c>
      <c r="B18" s="7" t="s">
        <v>84</v>
      </c>
      <c r="C18" s="1">
        <v>4998</v>
      </c>
      <c r="D18" s="1">
        <v>5181</v>
      </c>
      <c r="E18" s="1">
        <v>5373</v>
      </c>
      <c r="F18" s="1">
        <v>5547</v>
      </c>
      <c r="G18" s="1">
        <v>5749</v>
      </c>
      <c r="H18" s="1">
        <v>5950</v>
      </c>
      <c r="I18" s="1">
        <v>6173</v>
      </c>
      <c r="J18" s="1">
        <v>6331</v>
      </c>
      <c r="K18" s="1">
        <v>6111</v>
      </c>
      <c r="L18" s="1">
        <v>6368</v>
      </c>
      <c r="M18" s="1">
        <v>6817</v>
      </c>
      <c r="N18" s="1">
        <v>6999</v>
      </c>
      <c r="O18" s="1">
        <v>7301</v>
      </c>
    </row>
    <row r="19" spans="1:15" x14ac:dyDescent="0.3">
      <c r="A19" s="7" t="s">
        <v>14</v>
      </c>
      <c r="B19" s="7" t="s">
        <v>17</v>
      </c>
      <c r="C19" s="1">
        <v>70</v>
      </c>
      <c r="D19" s="1">
        <v>73</v>
      </c>
      <c r="E19" s="1">
        <v>70</v>
      </c>
      <c r="F19" s="1">
        <v>77</v>
      </c>
      <c r="G19" s="1">
        <v>78</v>
      </c>
      <c r="H19" s="1">
        <v>85</v>
      </c>
      <c r="I19" s="1">
        <v>97</v>
      </c>
      <c r="J19" s="1">
        <v>105</v>
      </c>
      <c r="K19" s="1">
        <v>122</v>
      </c>
      <c r="L19" s="1">
        <v>132</v>
      </c>
      <c r="M19" s="1">
        <v>162</v>
      </c>
      <c r="N19" s="1">
        <v>169</v>
      </c>
      <c r="O19" s="1">
        <v>220</v>
      </c>
    </row>
    <row r="20" spans="1:15" x14ac:dyDescent="0.3">
      <c r="A20" s="7" t="s">
        <v>14</v>
      </c>
      <c r="B20" s="7" t="s">
        <v>85</v>
      </c>
      <c r="C20" s="1">
        <v>801</v>
      </c>
      <c r="D20" s="1">
        <v>784</v>
      </c>
      <c r="E20" s="1">
        <v>754</v>
      </c>
      <c r="F20" s="1">
        <v>729</v>
      </c>
      <c r="G20" s="1">
        <v>717</v>
      </c>
      <c r="H20" s="1">
        <v>707</v>
      </c>
      <c r="I20" s="1">
        <v>681</v>
      </c>
      <c r="J20" s="1">
        <v>660</v>
      </c>
      <c r="K20" s="1">
        <v>615</v>
      </c>
      <c r="L20" s="1">
        <v>622</v>
      </c>
      <c r="M20" s="1">
        <v>552</v>
      </c>
      <c r="N20" s="1">
        <v>462</v>
      </c>
      <c r="O20" s="1">
        <v>459</v>
      </c>
    </row>
    <row r="21" spans="1:15" x14ac:dyDescent="0.3">
      <c r="A21" s="7" t="s">
        <v>15</v>
      </c>
      <c r="B21" s="7" t="s">
        <v>81</v>
      </c>
      <c r="C21" s="1">
        <v>2328</v>
      </c>
      <c r="D21" s="1">
        <v>2415</v>
      </c>
      <c r="E21" s="1">
        <v>2490</v>
      </c>
      <c r="F21" s="1">
        <v>2513</v>
      </c>
      <c r="G21" s="1">
        <v>2592</v>
      </c>
      <c r="H21" s="1">
        <v>2629</v>
      </c>
      <c r="I21" s="1">
        <v>2698</v>
      </c>
      <c r="J21" s="1">
        <v>2827</v>
      </c>
      <c r="K21" s="1">
        <v>2933</v>
      </c>
      <c r="L21" s="1">
        <v>3204</v>
      </c>
      <c r="M21" s="1">
        <v>3623</v>
      </c>
      <c r="N21" s="1">
        <v>3873</v>
      </c>
      <c r="O21" s="1">
        <v>4169</v>
      </c>
    </row>
    <row r="22" spans="1:15" x14ac:dyDescent="0.3">
      <c r="A22" s="7" t="s">
        <v>15</v>
      </c>
      <c r="B22" s="7" t="s">
        <v>82</v>
      </c>
      <c r="C22" s="1">
        <v>286</v>
      </c>
      <c r="D22" s="1">
        <v>313</v>
      </c>
      <c r="E22" s="1">
        <v>326</v>
      </c>
      <c r="F22" s="1">
        <v>324</v>
      </c>
      <c r="G22" s="1">
        <v>338</v>
      </c>
      <c r="H22" s="1">
        <v>337</v>
      </c>
      <c r="I22" s="1">
        <v>354</v>
      </c>
      <c r="J22" s="1">
        <v>410</v>
      </c>
      <c r="K22" s="1">
        <v>433</v>
      </c>
      <c r="L22" s="1">
        <v>499</v>
      </c>
      <c r="M22" s="1">
        <v>626</v>
      </c>
      <c r="N22" s="1">
        <v>734</v>
      </c>
      <c r="O22" s="1">
        <v>872</v>
      </c>
    </row>
    <row r="23" spans="1:15" x14ac:dyDescent="0.3">
      <c r="A23" s="7" t="s">
        <v>15</v>
      </c>
      <c r="B23" s="7" t="s">
        <v>83</v>
      </c>
      <c r="C23" s="1">
        <v>238</v>
      </c>
      <c r="D23" s="1">
        <v>256</v>
      </c>
      <c r="E23" s="1">
        <v>282</v>
      </c>
      <c r="F23" s="1">
        <v>313</v>
      </c>
      <c r="G23" s="1">
        <v>331</v>
      </c>
      <c r="H23" s="1">
        <v>345</v>
      </c>
      <c r="I23" s="1">
        <v>379</v>
      </c>
      <c r="J23" s="1">
        <v>403</v>
      </c>
      <c r="K23" s="1">
        <v>432</v>
      </c>
      <c r="L23" s="1">
        <v>487</v>
      </c>
      <c r="M23" s="1">
        <v>529</v>
      </c>
      <c r="N23" s="1">
        <v>562</v>
      </c>
      <c r="O23" s="1">
        <v>606</v>
      </c>
    </row>
    <row r="24" spans="1:15" x14ac:dyDescent="0.3">
      <c r="A24" s="7" t="s">
        <v>15</v>
      </c>
      <c r="B24" s="7" t="s">
        <v>84</v>
      </c>
      <c r="C24" s="1">
        <v>14282</v>
      </c>
      <c r="D24" s="1">
        <v>14721</v>
      </c>
      <c r="E24" s="1">
        <v>15021</v>
      </c>
      <c r="F24" s="1">
        <v>15354</v>
      </c>
      <c r="G24" s="1">
        <v>15839</v>
      </c>
      <c r="H24" s="1">
        <v>16260</v>
      </c>
      <c r="I24" s="1">
        <v>16535</v>
      </c>
      <c r="J24" s="1">
        <v>16910</v>
      </c>
      <c r="K24" s="1">
        <v>16384</v>
      </c>
      <c r="L24" s="1">
        <v>16864</v>
      </c>
      <c r="M24" s="1">
        <v>17847</v>
      </c>
      <c r="N24" s="1">
        <v>18097</v>
      </c>
      <c r="O24" s="1">
        <v>18655</v>
      </c>
    </row>
    <row r="25" spans="1:15" x14ac:dyDescent="0.3">
      <c r="A25" s="7" t="s">
        <v>15</v>
      </c>
      <c r="B25" s="7" t="s">
        <v>17</v>
      </c>
      <c r="C25" s="1">
        <v>334</v>
      </c>
      <c r="D25" s="1">
        <v>354</v>
      </c>
      <c r="E25" s="1">
        <v>367</v>
      </c>
      <c r="F25" s="1">
        <v>372</v>
      </c>
      <c r="G25" s="1">
        <v>395</v>
      </c>
      <c r="H25" s="1">
        <v>386</v>
      </c>
      <c r="I25" s="1">
        <v>418</v>
      </c>
      <c r="J25" s="1">
        <v>463</v>
      </c>
      <c r="K25" s="1">
        <v>481</v>
      </c>
      <c r="L25" s="1">
        <v>503</v>
      </c>
      <c r="M25" s="1">
        <v>621</v>
      </c>
      <c r="N25" s="1">
        <v>659</v>
      </c>
      <c r="O25" s="1">
        <v>750</v>
      </c>
    </row>
    <row r="26" spans="1:15" x14ac:dyDescent="0.3">
      <c r="A26" s="7" t="s">
        <v>15</v>
      </c>
      <c r="B26" s="7" t="s">
        <v>85</v>
      </c>
      <c r="C26" s="1">
        <v>3182</v>
      </c>
      <c r="D26" s="1">
        <v>3092</v>
      </c>
      <c r="E26" s="1">
        <v>3003</v>
      </c>
      <c r="F26" s="1">
        <v>2939</v>
      </c>
      <c r="G26" s="1">
        <v>2866</v>
      </c>
      <c r="H26" s="1">
        <v>2789</v>
      </c>
      <c r="I26" s="1">
        <v>2744</v>
      </c>
      <c r="J26" s="1">
        <v>2707</v>
      </c>
      <c r="K26" s="1">
        <v>2452</v>
      </c>
      <c r="L26" s="1">
        <v>2491</v>
      </c>
      <c r="M26" s="1">
        <v>2309</v>
      </c>
      <c r="N26" s="1">
        <v>2058</v>
      </c>
      <c r="O26" s="1">
        <v>2009</v>
      </c>
    </row>
    <row r="27" spans="1:15" x14ac:dyDescent="0.3">
      <c r="A27" s="7" t="s">
        <v>16</v>
      </c>
      <c r="B27" s="7" t="s">
        <v>81</v>
      </c>
      <c r="C27" s="1">
        <v>2270</v>
      </c>
      <c r="D27" s="1">
        <v>2302</v>
      </c>
      <c r="E27" s="1">
        <v>2267</v>
      </c>
      <c r="F27" s="1">
        <v>2283</v>
      </c>
      <c r="G27" s="1">
        <v>2328</v>
      </c>
      <c r="H27" s="1">
        <v>2403</v>
      </c>
      <c r="I27" s="1">
        <v>2483</v>
      </c>
      <c r="J27" s="1">
        <v>2592</v>
      </c>
      <c r="K27" s="1">
        <v>2614</v>
      </c>
      <c r="L27" s="1">
        <v>2889</v>
      </c>
      <c r="M27" s="1">
        <v>3237</v>
      </c>
      <c r="N27" s="1">
        <v>3659</v>
      </c>
      <c r="O27" s="1">
        <v>3795</v>
      </c>
    </row>
    <row r="28" spans="1:15" x14ac:dyDescent="0.3">
      <c r="A28" s="7" t="s">
        <v>16</v>
      </c>
      <c r="B28" s="7" t="s">
        <v>82</v>
      </c>
      <c r="C28" s="1">
        <v>225</v>
      </c>
      <c r="D28" s="1">
        <v>230</v>
      </c>
      <c r="E28" s="1">
        <v>227</v>
      </c>
      <c r="F28" s="1">
        <v>242</v>
      </c>
      <c r="G28" s="1">
        <v>256</v>
      </c>
      <c r="H28" s="1">
        <v>262</v>
      </c>
      <c r="I28" s="1">
        <v>296</v>
      </c>
      <c r="J28" s="1">
        <v>348</v>
      </c>
      <c r="K28" s="1">
        <v>414</v>
      </c>
      <c r="L28" s="1">
        <v>500</v>
      </c>
      <c r="M28" s="1">
        <v>577</v>
      </c>
      <c r="N28" s="1">
        <v>649</v>
      </c>
      <c r="O28" s="1">
        <v>704</v>
      </c>
    </row>
    <row r="29" spans="1:15" x14ac:dyDescent="0.3">
      <c r="A29" s="7" t="s">
        <v>16</v>
      </c>
      <c r="B29" s="7" t="s">
        <v>83</v>
      </c>
      <c r="C29" s="1">
        <v>140</v>
      </c>
      <c r="D29" s="1">
        <v>150</v>
      </c>
      <c r="E29" s="1">
        <v>164</v>
      </c>
      <c r="F29" s="1">
        <v>177</v>
      </c>
      <c r="G29" s="1">
        <v>180</v>
      </c>
      <c r="H29" s="1">
        <v>193</v>
      </c>
      <c r="I29" s="1">
        <v>208</v>
      </c>
      <c r="J29" s="1">
        <v>237</v>
      </c>
      <c r="K29" s="1">
        <v>249</v>
      </c>
      <c r="L29" s="1">
        <v>275</v>
      </c>
      <c r="M29" s="1">
        <v>304</v>
      </c>
      <c r="N29" s="1">
        <v>321</v>
      </c>
      <c r="O29" s="1">
        <v>345</v>
      </c>
    </row>
    <row r="30" spans="1:15" x14ac:dyDescent="0.3">
      <c r="A30" s="7" t="s">
        <v>16</v>
      </c>
      <c r="B30" s="7" t="s">
        <v>84</v>
      </c>
      <c r="C30" s="1">
        <v>5806</v>
      </c>
      <c r="D30" s="1">
        <v>5921</v>
      </c>
      <c r="E30" s="1">
        <v>6049</v>
      </c>
      <c r="F30" s="1">
        <v>6151</v>
      </c>
      <c r="G30" s="1">
        <v>6313</v>
      </c>
      <c r="H30" s="1">
        <v>6492</v>
      </c>
      <c r="I30" s="1">
        <v>6665</v>
      </c>
      <c r="J30" s="1">
        <v>6829</v>
      </c>
      <c r="K30" s="1">
        <v>6627</v>
      </c>
      <c r="L30" s="1">
        <v>6901</v>
      </c>
      <c r="M30" s="1">
        <v>7403</v>
      </c>
      <c r="N30" s="1">
        <v>7643</v>
      </c>
      <c r="O30" s="1">
        <v>7870</v>
      </c>
    </row>
    <row r="31" spans="1:15" x14ac:dyDescent="0.3">
      <c r="A31" s="7" t="s">
        <v>16</v>
      </c>
      <c r="B31" s="7" t="s">
        <v>17</v>
      </c>
      <c r="C31" s="1">
        <v>312</v>
      </c>
      <c r="D31" s="1">
        <v>309</v>
      </c>
      <c r="E31" s="1">
        <v>330</v>
      </c>
      <c r="F31" s="1">
        <v>335</v>
      </c>
      <c r="G31" s="1">
        <v>350</v>
      </c>
      <c r="H31" s="1">
        <v>376</v>
      </c>
      <c r="I31" s="1">
        <v>401</v>
      </c>
      <c r="J31" s="1">
        <v>457</v>
      </c>
      <c r="K31" s="1">
        <v>519</v>
      </c>
      <c r="L31" s="1">
        <v>599</v>
      </c>
      <c r="M31" s="1">
        <v>695</v>
      </c>
      <c r="N31" s="1">
        <v>793</v>
      </c>
      <c r="O31" s="1">
        <v>850</v>
      </c>
    </row>
    <row r="32" spans="1:15" x14ac:dyDescent="0.3">
      <c r="A32" s="7" t="s">
        <v>16</v>
      </c>
      <c r="B32" s="7" t="s">
        <v>85</v>
      </c>
      <c r="C32" s="1">
        <v>1489</v>
      </c>
      <c r="D32" s="1">
        <v>1463</v>
      </c>
      <c r="E32" s="1">
        <v>1408</v>
      </c>
      <c r="F32" s="1">
        <v>1373</v>
      </c>
      <c r="G32" s="1">
        <v>1346</v>
      </c>
      <c r="H32" s="1">
        <v>1321</v>
      </c>
      <c r="I32" s="1">
        <v>1288</v>
      </c>
      <c r="J32" s="1">
        <v>1266</v>
      </c>
      <c r="K32" s="1">
        <v>1150</v>
      </c>
      <c r="L32" s="1">
        <v>1175</v>
      </c>
      <c r="M32" s="1">
        <v>1136</v>
      </c>
      <c r="N32" s="1">
        <v>1065</v>
      </c>
      <c r="O32" s="1">
        <v>1017</v>
      </c>
    </row>
    <row r="33" spans="1:15" x14ac:dyDescent="0.3">
      <c r="A33" s="7" t="s">
        <v>17</v>
      </c>
      <c r="B33" s="7" t="s">
        <v>81</v>
      </c>
      <c r="C33" s="1">
        <v>4589</v>
      </c>
      <c r="D33" s="1">
        <v>5135</v>
      </c>
      <c r="E33" s="1">
        <v>5816</v>
      </c>
      <c r="F33" s="1">
        <v>6238</v>
      </c>
      <c r="G33" s="1">
        <v>6695</v>
      </c>
      <c r="H33" s="1">
        <v>7293</v>
      </c>
      <c r="I33" s="1">
        <v>7988</v>
      </c>
      <c r="J33" s="1">
        <v>9004</v>
      </c>
      <c r="K33" s="1">
        <v>10161</v>
      </c>
      <c r="L33" s="1">
        <v>11482</v>
      </c>
      <c r="M33" s="1">
        <v>12692</v>
      </c>
      <c r="N33" s="1">
        <v>15538</v>
      </c>
      <c r="O33" s="1">
        <v>21264</v>
      </c>
    </row>
    <row r="34" spans="1:15" x14ac:dyDescent="0.3">
      <c r="A34" s="7" t="s">
        <v>17</v>
      </c>
      <c r="B34" s="7" t="s">
        <v>82</v>
      </c>
      <c r="C34" s="1">
        <v>730</v>
      </c>
      <c r="D34" s="1">
        <v>803</v>
      </c>
      <c r="E34" s="1">
        <v>889</v>
      </c>
      <c r="F34" s="1">
        <v>921</v>
      </c>
      <c r="G34" s="1">
        <v>941</v>
      </c>
      <c r="H34" s="1">
        <v>994</v>
      </c>
      <c r="I34" s="1">
        <v>1138</v>
      </c>
      <c r="J34" s="1">
        <v>1681</v>
      </c>
      <c r="K34" s="1">
        <v>1904</v>
      </c>
      <c r="L34" s="1">
        <v>2198</v>
      </c>
      <c r="M34" s="1">
        <v>2359</v>
      </c>
      <c r="N34" s="1">
        <v>2750</v>
      </c>
      <c r="O34" s="1">
        <v>3862</v>
      </c>
    </row>
    <row r="35" spans="1:15" x14ac:dyDescent="0.3">
      <c r="A35" s="7" t="s">
        <v>17</v>
      </c>
      <c r="B35" s="7" t="s">
        <v>83</v>
      </c>
      <c r="C35" s="1">
        <v>373</v>
      </c>
      <c r="D35" s="1">
        <v>422</v>
      </c>
      <c r="E35" s="1">
        <v>475</v>
      </c>
      <c r="F35" s="1">
        <v>500</v>
      </c>
      <c r="G35" s="1">
        <v>504</v>
      </c>
      <c r="H35" s="1">
        <v>530</v>
      </c>
      <c r="I35" s="1">
        <v>573</v>
      </c>
      <c r="J35" s="1">
        <v>638</v>
      </c>
      <c r="K35" s="1">
        <v>709</v>
      </c>
      <c r="L35" s="1">
        <v>779</v>
      </c>
      <c r="M35" s="1">
        <v>799</v>
      </c>
      <c r="N35" s="1">
        <v>906</v>
      </c>
      <c r="O35" s="1">
        <v>1042</v>
      </c>
    </row>
    <row r="36" spans="1:15" x14ac:dyDescent="0.3">
      <c r="A36" s="7" t="s">
        <v>17</v>
      </c>
      <c r="B36" s="7" t="s">
        <v>84</v>
      </c>
      <c r="C36" s="1">
        <v>10798</v>
      </c>
      <c r="D36" s="1">
        <v>11583</v>
      </c>
      <c r="E36" s="1">
        <v>13030</v>
      </c>
      <c r="F36" s="1">
        <v>13156</v>
      </c>
      <c r="G36" s="1">
        <v>13361</v>
      </c>
      <c r="H36" s="1">
        <v>13550</v>
      </c>
      <c r="I36" s="1">
        <v>13942</v>
      </c>
      <c r="J36" s="1">
        <v>14688</v>
      </c>
      <c r="K36" s="1">
        <v>15175</v>
      </c>
      <c r="L36" s="1">
        <v>15770</v>
      </c>
      <c r="M36" s="1">
        <v>15147</v>
      </c>
      <c r="N36" s="1">
        <v>15253</v>
      </c>
      <c r="O36" s="1">
        <v>16241</v>
      </c>
    </row>
    <row r="37" spans="1:15" x14ac:dyDescent="0.3">
      <c r="A37" s="7" t="s">
        <v>17</v>
      </c>
      <c r="B37" s="7" t="s">
        <v>17</v>
      </c>
      <c r="C37" s="1">
        <v>896</v>
      </c>
      <c r="D37" s="1">
        <v>1030</v>
      </c>
      <c r="E37" s="1">
        <v>1162</v>
      </c>
      <c r="F37" s="1">
        <v>1209</v>
      </c>
      <c r="G37" s="1">
        <v>1325</v>
      </c>
      <c r="H37" s="1">
        <v>1430</v>
      </c>
      <c r="I37" s="1">
        <v>1717</v>
      </c>
      <c r="J37" s="1">
        <v>2277</v>
      </c>
      <c r="K37" s="1">
        <v>2627</v>
      </c>
      <c r="L37" s="1">
        <v>3188</v>
      </c>
      <c r="M37" s="1">
        <v>3367</v>
      </c>
      <c r="N37" s="1">
        <v>4168</v>
      </c>
      <c r="O37" s="1">
        <v>5279</v>
      </c>
    </row>
    <row r="38" spans="1:15" x14ac:dyDescent="0.3">
      <c r="A38" s="7" t="s">
        <v>17</v>
      </c>
      <c r="B38" s="7" t="s">
        <v>85</v>
      </c>
      <c r="C38" s="1">
        <v>6877</v>
      </c>
      <c r="D38" s="1">
        <v>6438</v>
      </c>
      <c r="E38" s="1">
        <v>6108</v>
      </c>
      <c r="F38" s="1">
        <v>5794</v>
      </c>
      <c r="G38" s="1">
        <v>5435</v>
      </c>
      <c r="H38" s="1">
        <v>5138</v>
      </c>
      <c r="I38" s="1">
        <v>4928</v>
      </c>
      <c r="J38" s="1">
        <v>4800</v>
      </c>
      <c r="K38" s="1">
        <v>4726</v>
      </c>
      <c r="L38" s="1">
        <v>4723</v>
      </c>
      <c r="M38" s="1">
        <v>3992</v>
      </c>
      <c r="N38" s="1">
        <v>3768</v>
      </c>
      <c r="O38" s="1">
        <v>3849</v>
      </c>
    </row>
    <row r="39" spans="1:15" x14ac:dyDescent="0.3">
      <c r="A39" s="10" t="s">
        <v>18</v>
      </c>
      <c r="B39" s="10" t="s">
        <v>18</v>
      </c>
      <c r="C39" s="5">
        <v>252551</v>
      </c>
      <c r="D39" s="5">
        <v>259658</v>
      </c>
      <c r="E39" s="5">
        <v>267168</v>
      </c>
      <c r="F39" s="5">
        <v>273747</v>
      </c>
      <c r="G39" s="5">
        <v>280775</v>
      </c>
      <c r="H39" s="5">
        <v>288476</v>
      </c>
      <c r="I39" s="5">
        <v>298477</v>
      </c>
      <c r="J39" s="5">
        <v>311319</v>
      </c>
      <c r="K39" s="5">
        <v>310287</v>
      </c>
      <c r="L39" s="5">
        <v>327723</v>
      </c>
      <c r="M39" s="5">
        <v>348081</v>
      </c>
      <c r="N39" s="5">
        <v>369607</v>
      </c>
      <c r="O39" s="5">
        <v>393357</v>
      </c>
    </row>
    <row r="40" spans="1:15" x14ac:dyDescent="0.3">
      <c r="A40" s="15"/>
      <c r="B40" s="15"/>
    </row>
    <row r="41" spans="1:15" x14ac:dyDescent="0.3">
      <c r="A41" s="15"/>
      <c r="B41" s="15"/>
    </row>
    <row r="42" spans="1:15" x14ac:dyDescent="0.3">
      <c r="A42" s="15"/>
      <c r="B42" s="15"/>
      <c r="C42" s="18" t="s">
        <v>37</v>
      </c>
      <c r="D42" s="19"/>
      <c r="E42" s="19"/>
      <c r="F42" s="19"/>
      <c r="G42" s="19"/>
      <c r="H42" s="19"/>
      <c r="I42" s="19"/>
      <c r="J42" s="19"/>
      <c r="K42" s="19"/>
      <c r="L42" s="19"/>
      <c r="M42" s="19"/>
      <c r="N42" s="19"/>
      <c r="O42" s="19"/>
    </row>
    <row r="43" spans="1:15" x14ac:dyDescent="0.3">
      <c r="A43" s="9" t="s">
        <v>41</v>
      </c>
      <c r="B43" s="9" t="s">
        <v>41</v>
      </c>
      <c r="C43" s="4" t="s">
        <v>0</v>
      </c>
      <c r="D43" s="4" t="s">
        <v>1</v>
      </c>
      <c r="E43" s="4" t="s">
        <v>2</v>
      </c>
      <c r="F43" s="4" t="s">
        <v>3</v>
      </c>
      <c r="G43" s="4" t="s">
        <v>4</v>
      </c>
      <c r="H43" s="4" t="s">
        <v>5</v>
      </c>
      <c r="I43" s="4" t="s">
        <v>6</v>
      </c>
      <c r="J43" s="4" t="s">
        <v>7</v>
      </c>
      <c r="K43" s="4" t="s">
        <v>8</v>
      </c>
      <c r="L43" s="4" t="s">
        <v>9</v>
      </c>
      <c r="M43" s="4" t="s">
        <v>10</v>
      </c>
      <c r="N43" s="4" t="s">
        <v>11</v>
      </c>
      <c r="O43" s="4" t="s">
        <v>12</v>
      </c>
    </row>
    <row r="44" spans="1:15" x14ac:dyDescent="0.3">
      <c r="A44" s="8" t="s">
        <v>13</v>
      </c>
      <c r="B44" s="8" t="s">
        <v>81</v>
      </c>
      <c r="C44" s="2">
        <v>0.266762291649217</v>
      </c>
      <c r="D44" s="2">
        <v>0.26738294987716499</v>
      </c>
      <c r="E44" s="2">
        <v>0.26817175961610201</v>
      </c>
      <c r="F44" s="2">
        <v>0.27074364654780397</v>
      </c>
      <c r="G44" s="2">
        <v>0.27397879645634199</v>
      </c>
      <c r="H44" s="2">
        <v>0.277766334820918</v>
      </c>
      <c r="I44" s="2">
        <v>0.28322848465289402</v>
      </c>
      <c r="J44" s="2">
        <v>0.28965385188179499</v>
      </c>
      <c r="K44" s="2">
        <v>0.29959434140639801</v>
      </c>
      <c r="L44" s="2">
        <v>0.307265121058168</v>
      </c>
      <c r="M44" s="2">
        <v>0.31866481690398502</v>
      </c>
      <c r="N44" s="2">
        <v>0.33134732517382098</v>
      </c>
      <c r="O44" s="2">
        <v>0.33808605764439398</v>
      </c>
    </row>
    <row r="45" spans="1:15" x14ac:dyDescent="0.3">
      <c r="A45" s="8" t="s">
        <v>13</v>
      </c>
      <c r="B45" s="8" t="s">
        <v>82</v>
      </c>
      <c r="C45" s="2">
        <v>3.7168104531367797E-2</v>
      </c>
      <c r="D45" s="2">
        <v>3.77068063894637E-2</v>
      </c>
      <c r="E45" s="2">
        <v>3.8330142469976902E-2</v>
      </c>
      <c r="F45" s="2">
        <v>3.94170399249291E-2</v>
      </c>
      <c r="G45" s="2">
        <v>4.1060082986770198E-2</v>
      </c>
      <c r="H45" s="2">
        <v>4.3355074951367402E-2</v>
      </c>
      <c r="I45" s="2">
        <v>4.7016122971365898E-2</v>
      </c>
      <c r="J45" s="2">
        <v>5.0664851179711902E-2</v>
      </c>
      <c r="K45" s="2">
        <v>5.4604912594324199E-2</v>
      </c>
      <c r="L45" s="2">
        <v>5.8987824867280499E-2</v>
      </c>
      <c r="M45" s="2">
        <v>6.4681983108211105E-2</v>
      </c>
      <c r="N45" s="2">
        <v>6.9697034993966595E-2</v>
      </c>
      <c r="O45" s="2">
        <v>7.4009161795382E-2</v>
      </c>
    </row>
    <row r="46" spans="1:15" x14ac:dyDescent="0.3">
      <c r="A46" s="8" t="s">
        <v>13</v>
      </c>
      <c r="B46" s="8" t="s">
        <v>83</v>
      </c>
      <c r="C46" s="2">
        <v>2.0945012145070802E-2</v>
      </c>
      <c r="D46" s="2">
        <v>2.1610821720914601E-2</v>
      </c>
      <c r="E46" s="2">
        <v>2.2342673860613099E-2</v>
      </c>
      <c r="F46" s="2">
        <v>2.32032814480163E-2</v>
      </c>
      <c r="G46" s="2">
        <v>2.3803356207288E-2</v>
      </c>
      <c r="H46" s="2">
        <v>2.4529122325208801E-2</v>
      </c>
      <c r="I46" s="2">
        <v>2.5168104191442001E-2</v>
      </c>
      <c r="J46" s="2">
        <v>2.57728230112972E-2</v>
      </c>
      <c r="K46" s="2">
        <v>2.6892070749609E-2</v>
      </c>
      <c r="L46" s="2">
        <v>2.7379777699853999E-2</v>
      </c>
      <c r="M46" s="2">
        <v>2.7971308351373601E-2</v>
      </c>
      <c r="N46" s="2">
        <v>2.84433718324427E-2</v>
      </c>
      <c r="O46" s="2">
        <v>2.8746593537257201E-2</v>
      </c>
    </row>
    <row r="47" spans="1:15" x14ac:dyDescent="0.3">
      <c r="A47" s="8" t="s">
        <v>13</v>
      </c>
      <c r="B47" s="8" t="s">
        <v>84</v>
      </c>
      <c r="C47" s="2">
        <v>0.54541837674847105</v>
      </c>
      <c r="D47" s="2">
        <v>0.54758458292133505</v>
      </c>
      <c r="E47" s="2">
        <v>0.54840746910664095</v>
      </c>
      <c r="F47" s="2">
        <v>0.54705956331201799</v>
      </c>
      <c r="G47" s="2">
        <v>0.543633991607127</v>
      </c>
      <c r="H47" s="2">
        <v>0.53840942899645305</v>
      </c>
      <c r="I47" s="2">
        <v>0.52964867218688005</v>
      </c>
      <c r="J47" s="2">
        <v>0.518013743803587</v>
      </c>
      <c r="K47" s="2">
        <v>0.50480000687556903</v>
      </c>
      <c r="L47" s="2">
        <v>0.48991249887871402</v>
      </c>
      <c r="M47" s="2">
        <v>0.47515016617373501</v>
      </c>
      <c r="N47" s="2">
        <v>0.45833333333333298</v>
      </c>
      <c r="O47" s="2">
        <v>0.44746057438202602</v>
      </c>
    </row>
    <row r="48" spans="1:15" x14ac:dyDescent="0.3">
      <c r="A48" s="8" t="s">
        <v>13</v>
      </c>
      <c r="B48" s="8" t="s">
        <v>17</v>
      </c>
      <c r="C48" s="2">
        <v>3.0572074713125098E-2</v>
      </c>
      <c r="D48" s="2">
        <v>3.11063313591372E-2</v>
      </c>
      <c r="E48" s="2">
        <v>3.22733036624481E-2</v>
      </c>
      <c r="F48" s="2">
        <v>3.35255250607049E-2</v>
      </c>
      <c r="G48" s="2">
        <v>3.4932626234557701E-2</v>
      </c>
      <c r="H48" s="2">
        <v>3.6498455200823898E-2</v>
      </c>
      <c r="I48" s="2">
        <v>3.8780012290063198E-2</v>
      </c>
      <c r="J48" s="2">
        <v>4.2286662553454001E-2</v>
      </c>
      <c r="K48" s="2">
        <v>4.60104508654623E-2</v>
      </c>
      <c r="L48" s="2">
        <v>4.9952294356055402E-2</v>
      </c>
      <c r="M48" s="2">
        <v>5.4067445193157898E-2</v>
      </c>
      <c r="N48" s="2">
        <v>5.8438200310291302E-2</v>
      </c>
      <c r="O48" s="2">
        <v>6.0417676148059603E-2</v>
      </c>
    </row>
    <row r="49" spans="1:15" x14ac:dyDescent="0.3">
      <c r="A49" s="8" t="s">
        <v>13</v>
      </c>
      <c r="B49" s="8" t="s">
        <v>85</v>
      </c>
      <c r="C49" s="2">
        <v>9.9134140212748106E-2</v>
      </c>
      <c r="D49" s="2">
        <v>9.4608507731984995E-2</v>
      </c>
      <c r="E49" s="2">
        <v>9.0474651284218902E-2</v>
      </c>
      <c r="F49" s="2">
        <v>8.6050943706527105E-2</v>
      </c>
      <c r="G49" s="2">
        <v>8.2591146507914798E-2</v>
      </c>
      <c r="H49" s="2">
        <v>7.9441583705229399E-2</v>
      </c>
      <c r="I49" s="2">
        <v>7.6158603707354999E-2</v>
      </c>
      <c r="J49" s="2">
        <v>7.3608067570155103E-2</v>
      </c>
      <c r="K49" s="2">
        <v>6.8098217508637399E-2</v>
      </c>
      <c r="L49" s="2">
        <v>6.6502483139928403E-2</v>
      </c>
      <c r="M49" s="2">
        <v>5.9464280269536797E-2</v>
      </c>
      <c r="N49" s="2">
        <v>5.37407343561455E-2</v>
      </c>
      <c r="O49" s="2">
        <v>5.1279936492881199E-2</v>
      </c>
    </row>
    <row r="50" spans="1:15" x14ac:dyDescent="0.3">
      <c r="A50" s="8" t="s">
        <v>14</v>
      </c>
      <c r="B50" s="8" t="s">
        <v>81</v>
      </c>
      <c r="C50" s="2">
        <v>6.3402385436283695E-2</v>
      </c>
      <c r="D50" s="2">
        <v>5.8102100260616303E-2</v>
      </c>
      <c r="E50" s="2">
        <v>5.3911998798618403E-2</v>
      </c>
      <c r="F50" s="2">
        <v>5.25311812179017E-2</v>
      </c>
      <c r="G50" s="2">
        <v>5.4555760238061503E-2</v>
      </c>
      <c r="H50" s="2">
        <v>5.43104633576241E-2</v>
      </c>
      <c r="I50" s="2">
        <v>5.5562940316363198E-2</v>
      </c>
      <c r="J50" s="2">
        <v>5.9224925968842497E-2</v>
      </c>
      <c r="K50" s="2">
        <v>6.8651996310449298E-2</v>
      </c>
      <c r="L50" s="2">
        <v>7.2148073533115101E-2</v>
      </c>
      <c r="M50" s="2">
        <v>7.6403695806680896E-2</v>
      </c>
      <c r="N50" s="2">
        <v>8.3342952787717903E-2</v>
      </c>
      <c r="O50" s="2">
        <v>8.8385762490475694E-2</v>
      </c>
    </row>
    <row r="51" spans="1:15" x14ac:dyDescent="0.3">
      <c r="A51" s="8" t="s">
        <v>14</v>
      </c>
      <c r="B51" s="8" t="s">
        <v>82</v>
      </c>
      <c r="C51" s="2">
        <v>8.4745762711864406E-3</v>
      </c>
      <c r="D51" s="2">
        <v>9.0449179825233799E-3</v>
      </c>
      <c r="E51" s="2">
        <v>8.1093257245832707E-3</v>
      </c>
      <c r="F51" s="2">
        <v>7.9236977256052794E-3</v>
      </c>
      <c r="G51" s="2">
        <v>9.4941193141561599E-3</v>
      </c>
      <c r="H51" s="2">
        <v>1.00371236078647E-2</v>
      </c>
      <c r="I51" s="2">
        <v>1.14316097301608E-2</v>
      </c>
      <c r="J51" s="2">
        <v>1.6479979400025799E-2</v>
      </c>
      <c r="K51" s="2">
        <v>1.8315983660561301E-2</v>
      </c>
      <c r="L51" s="2">
        <v>1.95164945857467E-2</v>
      </c>
      <c r="M51" s="2">
        <v>2.0137408197109699E-2</v>
      </c>
      <c r="N51" s="2">
        <v>2.4471891954288401E-2</v>
      </c>
      <c r="O51" s="2">
        <v>3.0913246979427499E-2</v>
      </c>
    </row>
    <row r="52" spans="1:15" x14ac:dyDescent="0.3">
      <c r="A52" s="8" t="s">
        <v>14</v>
      </c>
      <c r="B52" s="8" t="s">
        <v>83</v>
      </c>
      <c r="C52" s="2">
        <v>7.0621468926553698E-3</v>
      </c>
      <c r="D52" s="2">
        <v>7.2052736470948897E-3</v>
      </c>
      <c r="E52" s="2">
        <v>7.3584622315662996E-3</v>
      </c>
      <c r="F52" s="2">
        <v>7.3367571533382199E-3</v>
      </c>
      <c r="G52" s="2">
        <v>8.6438996740824704E-3</v>
      </c>
      <c r="H52" s="2">
        <v>8.6621751684311799E-3</v>
      </c>
      <c r="I52" s="2">
        <v>9.0389472284992702E-3</v>
      </c>
      <c r="J52" s="2">
        <v>1.06862366422042E-2</v>
      </c>
      <c r="K52" s="2">
        <v>1.06733429964422E-2</v>
      </c>
      <c r="L52" s="2">
        <v>1.1583983883152901E-2</v>
      </c>
      <c r="M52" s="2">
        <v>1.13717128642502E-2</v>
      </c>
      <c r="N52" s="2">
        <v>1.14279118088422E-2</v>
      </c>
      <c r="O52" s="2">
        <v>1.20822901926635E-2</v>
      </c>
    </row>
    <row r="53" spans="1:15" x14ac:dyDescent="0.3">
      <c r="A53" s="8" t="s">
        <v>14</v>
      </c>
      <c r="B53" s="8" t="s">
        <v>84</v>
      </c>
      <c r="C53" s="2">
        <v>0.78436911487758898</v>
      </c>
      <c r="D53" s="2">
        <v>0.79426644182124795</v>
      </c>
      <c r="E53" s="2">
        <v>0.806877909596035</v>
      </c>
      <c r="F53" s="2">
        <v>0.813939838591343</v>
      </c>
      <c r="G53" s="2">
        <v>0.81465211846393604</v>
      </c>
      <c r="H53" s="2">
        <v>0.81809432146294503</v>
      </c>
      <c r="I53" s="2">
        <v>0.82055031237538201</v>
      </c>
      <c r="J53" s="2">
        <v>0.81511523110596096</v>
      </c>
      <c r="K53" s="2">
        <v>0.80524443273158497</v>
      </c>
      <c r="L53" s="2">
        <v>0.80181314530345005</v>
      </c>
      <c r="M53" s="2">
        <v>0.80751006870409903</v>
      </c>
      <c r="N53" s="2">
        <v>0.80791873484935905</v>
      </c>
      <c r="O53" s="2">
        <v>0.79470991618591502</v>
      </c>
    </row>
    <row r="54" spans="1:15" x14ac:dyDescent="0.3">
      <c r="A54" s="8" t="s">
        <v>14</v>
      </c>
      <c r="B54" s="8" t="s">
        <v>17</v>
      </c>
      <c r="C54" s="2">
        <v>1.09855618330195E-2</v>
      </c>
      <c r="D54" s="2">
        <v>1.1191169707189899E-2</v>
      </c>
      <c r="E54" s="2">
        <v>1.05120889022376E-2</v>
      </c>
      <c r="F54" s="2">
        <v>1.12986060161409E-2</v>
      </c>
      <c r="G54" s="2">
        <v>1.1052855320957899E-2</v>
      </c>
      <c r="H54" s="2">
        <v>1.1687061735184899E-2</v>
      </c>
      <c r="I54" s="2">
        <v>1.2893792370065099E-2</v>
      </c>
      <c r="J54" s="2">
        <v>1.3518733101583601E-2</v>
      </c>
      <c r="K54" s="2">
        <v>1.6075899327974701E-2</v>
      </c>
      <c r="L54" s="2">
        <v>1.6620498614958401E-2</v>
      </c>
      <c r="M54" s="2">
        <v>1.91897654584222E-2</v>
      </c>
      <c r="N54" s="2">
        <v>1.9508253491861902E-2</v>
      </c>
      <c r="O54" s="2">
        <v>2.39468814629368E-2</v>
      </c>
    </row>
    <row r="55" spans="1:15" x14ac:dyDescent="0.3">
      <c r="A55" s="8" t="s">
        <v>14</v>
      </c>
      <c r="B55" s="8" t="s">
        <v>85</v>
      </c>
      <c r="C55" s="2">
        <v>0.12570621468926599</v>
      </c>
      <c r="D55" s="2">
        <v>0.120190096581328</v>
      </c>
      <c r="E55" s="2">
        <v>0.113230214746959</v>
      </c>
      <c r="F55" s="2">
        <v>0.106969919295671</v>
      </c>
      <c r="G55" s="2">
        <v>0.101601246988805</v>
      </c>
      <c r="H55" s="2">
        <v>9.7208854667949998E-2</v>
      </c>
      <c r="I55" s="2">
        <v>9.0522397979529406E-2</v>
      </c>
      <c r="J55" s="2">
        <v>8.4974893781382801E-2</v>
      </c>
      <c r="K55" s="2">
        <v>8.1038344972987203E-2</v>
      </c>
      <c r="L55" s="2">
        <v>7.8317804079576905E-2</v>
      </c>
      <c r="M55" s="2">
        <v>6.53873489694385E-2</v>
      </c>
      <c r="N55" s="2">
        <v>5.3330255107930297E-2</v>
      </c>
      <c r="O55" s="2">
        <v>4.9961902688581701E-2</v>
      </c>
    </row>
    <row r="56" spans="1:15" x14ac:dyDescent="0.3">
      <c r="A56" s="8" t="s">
        <v>15</v>
      </c>
      <c r="B56" s="8" t="s">
        <v>81</v>
      </c>
      <c r="C56" s="2">
        <v>0.11273607748184</v>
      </c>
      <c r="D56" s="2">
        <v>0.114178998628906</v>
      </c>
      <c r="E56" s="2">
        <v>0.115873237470334</v>
      </c>
      <c r="F56" s="2">
        <v>0.115195966078386</v>
      </c>
      <c r="G56" s="2">
        <v>0.115916103930951</v>
      </c>
      <c r="H56" s="2">
        <v>0.11558076145256301</v>
      </c>
      <c r="I56" s="2">
        <v>0.116655136630924</v>
      </c>
      <c r="J56" s="2">
        <v>0.11918212478920701</v>
      </c>
      <c r="K56" s="2">
        <v>0.12688730261734801</v>
      </c>
      <c r="L56" s="2">
        <v>0.13323353293413201</v>
      </c>
      <c r="M56" s="2">
        <v>0.14177264723146199</v>
      </c>
      <c r="N56" s="2">
        <v>0.14905900011546</v>
      </c>
      <c r="O56" s="2">
        <v>0.15405934740031799</v>
      </c>
    </row>
    <row r="57" spans="1:15" x14ac:dyDescent="0.3">
      <c r="A57" s="8" t="s">
        <v>15</v>
      </c>
      <c r="B57" s="8" t="s">
        <v>82</v>
      </c>
      <c r="C57" s="2">
        <v>1.38498789346247E-2</v>
      </c>
      <c r="D57" s="2">
        <v>1.47983546877216E-2</v>
      </c>
      <c r="E57" s="2">
        <v>1.5170552375634E-2</v>
      </c>
      <c r="F57" s="2">
        <v>1.4852165940866399E-2</v>
      </c>
      <c r="G57" s="2">
        <v>1.51156030588972E-2</v>
      </c>
      <c r="H57" s="2">
        <v>1.4815791787566999E-2</v>
      </c>
      <c r="I57" s="2">
        <v>1.53061224489796E-2</v>
      </c>
      <c r="J57" s="2">
        <v>1.7284991568296802E-2</v>
      </c>
      <c r="K57" s="2">
        <v>1.8732424832359901E-2</v>
      </c>
      <c r="L57" s="2">
        <v>2.0750166333998701E-2</v>
      </c>
      <c r="M57" s="2">
        <v>2.4496184699667401E-2</v>
      </c>
      <c r="N57" s="2">
        <v>2.82492398876188E-2</v>
      </c>
      <c r="O57" s="2">
        <v>3.2223495066701198E-2</v>
      </c>
    </row>
    <row r="58" spans="1:15" x14ac:dyDescent="0.3">
      <c r="A58" s="8" t="s">
        <v>15</v>
      </c>
      <c r="B58" s="8" t="s">
        <v>83</v>
      </c>
      <c r="C58" s="2">
        <v>1.15254237288136E-2</v>
      </c>
      <c r="D58" s="2">
        <v>1.21034466455487E-2</v>
      </c>
      <c r="E58" s="2">
        <v>1.31229931592908E-2</v>
      </c>
      <c r="F58" s="2">
        <v>1.4347925739170301E-2</v>
      </c>
      <c r="G58" s="2">
        <v>1.4802558025133E-2</v>
      </c>
      <c r="H58" s="2">
        <v>1.51675019783698E-2</v>
      </c>
      <c r="I58" s="2">
        <v>1.6387063299896198E-2</v>
      </c>
      <c r="J58" s="2">
        <v>1.6989881956155101E-2</v>
      </c>
      <c r="K58" s="2">
        <v>1.8689162881245901E-2</v>
      </c>
      <c r="L58" s="2">
        <v>2.02511643379907E-2</v>
      </c>
      <c r="M58" s="2">
        <v>2.0700450009782798E-2</v>
      </c>
      <c r="N58" s="2">
        <v>2.1629526998422001E-2</v>
      </c>
      <c r="O58" s="2">
        <v>2.2393850929381801E-2</v>
      </c>
    </row>
    <row r="59" spans="1:15" x14ac:dyDescent="0.3">
      <c r="A59" s="8" t="s">
        <v>15</v>
      </c>
      <c r="B59" s="8" t="s">
        <v>84</v>
      </c>
      <c r="C59" s="2">
        <v>0.69162227602905602</v>
      </c>
      <c r="D59" s="2">
        <v>0.69599546120750799</v>
      </c>
      <c r="E59" s="2">
        <v>0.699008795197543</v>
      </c>
      <c r="F59" s="2">
        <v>0.70382764153105704</v>
      </c>
      <c r="G59" s="2">
        <v>0.70833146997003704</v>
      </c>
      <c r="H59" s="2">
        <v>0.71485096280664695</v>
      </c>
      <c r="I59" s="2">
        <v>0.71493427879626403</v>
      </c>
      <c r="J59" s="2">
        <v>0.71290050590219201</v>
      </c>
      <c r="K59" s="2">
        <v>0.70880380705169799</v>
      </c>
      <c r="L59" s="2">
        <v>0.70126413838988699</v>
      </c>
      <c r="M59" s="2">
        <v>0.69837605165329697</v>
      </c>
      <c r="N59" s="2">
        <v>0.69649386137089597</v>
      </c>
      <c r="O59" s="2">
        <v>0.68936846384095196</v>
      </c>
    </row>
    <row r="60" spans="1:15" x14ac:dyDescent="0.3">
      <c r="A60" s="8" t="s">
        <v>15</v>
      </c>
      <c r="B60" s="8" t="s">
        <v>17</v>
      </c>
      <c r="C60" s="2">
        <v>1.61743341404358E-2</v>
      </c>
      <c r="D60" s="2">
        <v>1.6736797314547799E-2</v>
      </c>
      <c r="E60" s="2">
        <v>1.7078505281772099E-2</v>
      </c>
      <c r="F60" s="2">
        <v>1.7052486820994701E-2</v>
      </c>
      <c r="G60" s="2">
        <v>1.7664684048119501E-2</v>
      </c>
      <c r="H60" s="2">
        <v>1.69700167062341E-2</v>
      </c>
      <c r="I60" s="2">
        <v>1.8073331027326198E-2</v>
      </c>
      <c r="J60" s="2">
        <v>1.9519392917369299E-2</v>
      </c>
      <c r="K60" s="2">
        <v>2.08089984858317E-2</v>
      </c>
      <c r="L60" s="2">
        <v>2.0916500332667998E-2</v>
      </c>
      <c r="M60" s="2">
        <v>2.43005282723537E-2</v>
      </c>
      <c r="N60" s="2">
        <v>2.5362737174306298E-2</v>
      </c>
      <c r="O60" s="2">
        <v>2.7715162041314099E-2</v>
      </c>
    </row>
    <row r="61" spans="1:15" x14ac:dyDescent="0.3">
      <c r="A61" s="8" t="s">
        <v>15</v>
      </c>
      <c r="B61" s="8" t="s">
        <v>85</v>
      </c>
      <c r="C61" s="2">
        <v>0.15409200968523001</v>
      </c>
      <c r="D61" s="2">
        <v>0.146186941515768</v>
      </c>
      <c r="E61" s="2">
        <v>0.139745916515427</v>
      </c>
      <c r="F61" s="2">
        <v>0.13472381388952601</v>
      </c>
      <c r="G61" s="2">
        <v>0.12816958096686201</v>
      </c>
      <c r="H61" s="2">
        <v>0.12261496526861899</v>
      </c>
      <c r="I61" s="2">
        <v>0.11864406779661001</v>
      </c>
      <c r="J61" s="2">
        <v>0.114123102866779</v>
      </c>
      <c r="K61" s="2">
        <v>0.106078304131516</v>
      </c>
      <c r="L61" s="2">
        <v>0.10358449767132399</v>
      </c>
      <c r="M61" s="2">
        <v>9.0354138133437706E-2</v>
      </c>
      <c r="N61" s="2">
        <v>7.9205634453296397E-2</v>
      </c>
      <c r="O61" s="2">
        <v>7.4239680721333301E-2</v>
      </c>
    </row>
    <row r="62" spans="1:15" x14ac:dyDescent="0.3">
      <c r="A62" s="8" t="s">
        <v>16</v>
      </c>
      <c r="B62" s="8" t="s">
        <v>81</v>
      </c>
      <c r="C62" s="2">
        <v>0.221636399140793</v>
      </c>
      <c r="D62" s="2">
        <v>0.22187951807228901</v>
      </c>
      <c r="E62" s="2">
        <v>0.217041646720919</v>
      </c>
      <c r="F62" s="2">
        <v>0.21617271091752699</v>
      </c>
      <c r="G62" s="2">
        <v>0.21609579504316301</v>
      </c>
      <c r="H62" s="2">
        <v>0.217525119942066</v>
      </c>
      <c r="I62" s="2">
        <v>0.218940128736443</v>
      </c>
      <c r="J62" s="2">
        <v>0.220990706795123</v>
      </c>
      <c r="K62" s="2">
        <v>0.22587056078804099</v>
      </c>
      <c r="L62" s="2">
        <v>0.23413566739606101</v>
      </c>
      <c r="M62" s="2">
        <v>0.24243559017375699</v>
      </c>
      <c r="N62" s="2">
        <v>0.25895258315640501</v>
      </c>
      <c r="O62" s="2">
        <v>0.260270214662917</v>
      </c>
    </row>
    <row r="63" spans="1:15" x14ac:dyDescent="0.3">
      <c r="A63" s="8" t="s">
        <v>16</v>
      </c>
      <c r="B63" s="8" t="s">
        <v>82</v>
      </c>
      <c r="C63" s="2">
        <v>2.1968365553602799E-2</v>
      </c>
      <c r="D63" s="2">
        <v>2.2168674698795202E-2</v>
      </c>
      <c r="E63" s="2">
        <v>2.17328865485878E-2</v>
      </c>
      <c r="F63" s="2">
        <v>2.29144967332639E-2</v>
      </c>
      <c r="G63" s="2">
        <v>2.3763111482409699E-2</v>
      </c>
      <c r="H63" s="2">
        <v>2.37168462025889E-2</v>
      </c>
      <c r="I63" s="2">
        <v>2.60999911824354E-2</v>
      </c>
      <c r="J63" s="2">
        <v>2.9670048597493399E-2</v>
      </c>
      <c r="K63" s="2">
        <v>3.5772919726950701E-2</v>
      </c>
      <c r="L63" s="2">
        <v>4.0521922359996798E-2</v>
      </c>
      <c r="M63" s="2">
        <v>4.32144997004194E-2</v>
      </c>
      <c r="N63" s="2">
        <v>4.5930644019816003E-2</v>
      </c>
      <c r="O63" s="2">
        <v>4.8282010836019497E-2</v>
      </c>
    </row>
    <row r="64" spans="1:15" x14ac:dyDescent="0.3">
      <c r="A64" s="8" t="s">
        <v>16</v>
      </c>
      <c r="B64" s="8" t="s">
        <v>83</v>
      </c>
      <c r="C64" s="2">
        <v>1.36692052333529E-2</v>
      </c>
      <c r="D64" s="2">
        <v>1.44578313253012E-2</v>
      </c>
      <c r="E64" s="2">
        <v>1.5701292484442301E-2</v>
      </c>
      <c r="F64" s="2">
        <v>1.67597765363128E-2</v>
      </c>
      <c r="G64" s="2">
        <v>1.6708437761069301E-2</v>
      </c>
      <c r="H64" s="2">
        <v>1.7470806553815499E-2</v>
      </c>
      <c r="I64" s="2">
        <v>1.83405343444141E-2</v>
      </c>
      <c r="J64" s="2">
        <v>2.02063262000171E-2</v>
      </c>
      <c r="K64" s="2">
        <v>2.1515596647368899E-2</v>
      </c>
      <c r="L64" s="2">
        <v>2.2287057297998202E-2</v>
      </c>
      <c r="M64" s="2">
        <v>2.27681246255243E-2</v>
      </c>
      <c r="N64" s="2">
        <v>2.27176220806794E-2</v>
      </c>
      <c r="O64" s="2">
        <v>2.3660928605719798E-2</v>
      </c>
    </row>
    <row r="65" spans="1:16" x14ac:dyDescent="0.3">
      <c r="A65" s="8" t="s">
        <v>16</v>
      </c>
      <c r="B65" s="8" t="s">
        <v>84</v>
      </c>
      <c r="C65" s="2">
        <v>0.56688146846319099</v>
      </c>
      <c r="D65" s="2">
        <v>0.57069879518072297</v>
      </c>
      <c r="E65" s="2">
        <v>0.57912876974629002</v>
      </c>
      <c r="F65" s="2">
        <v>0.58242590663762905</v>
      </c>
      <c r="G65" s="2">
        <v>0.58600204214239304</v>
      </c>
      <c r="H65" s="2">
        <v>0.58767086086720399</v>
      </c>
      <c r="I65" s="2">
        <v>0.58769067983422996</v>
      </c>
      <c r="J65" s="2">
        <v>0.58223207434563895</v>
      </c>
      <c r="K65" s="2">
        <v>0.57262593968720299</v>
      </c>
      <c r="L65" s="2">
        <v>0.55928357241267501</v>
      </c>
      <c r="M65" s="2">
        <v>0.55444877171959295</v>
      </c>
      <c r="N65" s="2">
        <v>0.54090587402689305</v>
      </c>
      <c r="O65" s="2">
        <v>0.53974350181743402</v>
      </c>
    </row>
    <row r="66" spans="1:16" x14ac:dyDescent="0.3">
      <c r="A66" s="8" t="s">
        <v>16</v>
      </c>
      <c r="B66" s="8" t="s">
        <v>17</v>
      </c>
      <c r="C66" s="2">
        <v>3.04628002343292E-2</v>
      </c>
      <c r="D66" s="2">
        <v>2.97831325301205E-2</v>
      </c>
      <c r="E66" s="2">
        <v>3.1594064145524202E-2</v>
      </c>
      <c r="F66" s="2">
        <v>3.1720481015055403E-2</v>
      </c>
      <c r="G66" s="2">
        <v>3.2488628979857E-2</v>
      </c>
      <c r="H66" s="2">
        <v>3.4036389970127597E-2</v>
      </c>
      <c r="I66" s="2">
        <v>3.5358434000529099E-2</v>
      </c>
      <c r="J66" s="2">
        <v>3.8963253474294503E-2</v>
      </c>
      <c r="K66" s="2">
        <v>4.4845761686684499E-2</v>
      </c>
      <c r="L66" s="2">
        <v>4.85452629872761E-2</v>
      </c>
      <c r="M66" s="2">
        <v>5.2052127022168999E-2</v>
      </c>
      <c r="N66" s="2">
        <v>5.6121726822363799E-2</v>
      </c>
      <c r="O66" s="2">
        <v>5.8295041492353102E-2</v>
      </c>
    </row>
    <row r="67" spans="1:16" x14ac:dyDescent="0.3">
      <c r="A67" s="8" t="s">
        <v>16</v>
      </c>
      <c r="B67" s="8" t="s">
        <v>85</v>
      </c>
      <c r="C67" s="2">
        <v>0.14538176137473099</v>
      </c>
      <c r="D67" s="2">
        <v>0.14101204819277099</v>
      </c>
      <c r="E67" s="2">
        <v>0.13480134035423599</v>
      </c>
      <c r="F67" s="2">
        <v>0.130006628160212</v>
      </c>
      <c r="G67" s="2">
        <v>0.124941984591107</v>
      </c>
      <c r="H67" s="2">
        <v>0.119579976464198</v>
      </c>
      <c r="I67" s="2">
        <v>0.113570231901949</v>
      </c>
      <c r="J67" s="2">
        <v>0.107937590587433</v>
      </c>
      <c r="K67" s="2">
        <v>9.9369221463751795E-2</v>
      </c>
      <c r="L67" s="2">
        <v>9.5226517545992401E-2</v>
      </c>
      <c r="M67" s="2">
        <v>8.5080886758538005E-2</v>
      </c>
      <c r="N67" s="2">
        <v>7.5371549893842898E-2</v>
      </c>
      <c r="O67" s="2">
        <v>6.9748302585556504E-2</v>
      </c>
    </row>
    <row r="68" spans="1:16" x14ac:dyDescent="0.3">
      <c r="A68" s="8" t="s">
        <v>17</v>
      </c>
      <c r="B68" s="8" t="s">
        <v>81</v>
      </c>
      <c r="C68" s="2">
        <v>0.189135721056753</v>
      </c>
      <c r="D68" s="2">
        <v>0.20207784030538001</v>
      </c>
      <c r="E68" s="2">
        <v>0.21164483260553099</v>
      </c>
      <c r="F68" s="2">
        <v>0.22424329570781501</v>
      </c>
      <c r="G68" s="2">
        <v>0.236898906620431</v>
      </c>
      <c r="H68" s="2">
        <v>0.252047693105236</v>
      </c>
      <c r="I68" s="2">
        <v>0.26375222875255899</v>
      </c>
      <c r="J68" s="2">
        <v>0.27212282398452597</v>
      </c>
      <c r="K68" s="2">
        <v>0.28783071780635699</v>
      </c>
      <c r="L68" s="2">
        <v>0.30104876769795502</v>
      </c>
      <c r="M68" s="2">
        <v>0.330899989571384</v>
      </c>
      <c r="N68" s="2">
        <v>0.36660925371021402</v>
      </c>
      <c r="O68" s="2">
        <v>0.41259677513242898</v>
      </c>
    </row>
    <row r="69" spans="1:16" x14ac:dyDescent="0.3">
      <c r="A69" s="8" t="s">
        <v>17</v>
      </c>
      <c r="B69" s="8" t="s">
        <v>82</v>
      </c>
      <c r="C69" s="2">
        <v>3.0086963689568501E-2</v>
      </c>
      <c r="D69" s="2">
        <v>3.1600487977647501E-2</v>
      </c>
      <c r="E69" s="2">
        <v>3.2350800582241601E-2</v>
      </c>
      <c r="F69" s="2">
        <v>3.31080595298009E-2</v>
      </c>
      <c r="G69" s="2">
        <v>3.3296769399525798E-2</v>
      </c>
      <c r="H69" s="2">
        <v>3.4352859858303102E-2</v>
      </c>
      <c r="I69" s="2">
        <v>3.7575117215875302E-2</v>
      </c>
      <c r="J69" s="2">
        <v>5.0803916827852999E-2</v>
      </c>
      <c r="K69" s="2">
        <v>5.3934621267916802E-2</v>
      </c>
      <c r="L69" s="2">
        <v>5.7629785002621899E-2</v>
      </c>
      <c r="M69" s="2">
        <v>6.1502763583272502E-2</v>
      </c>
      <c r="N69" s="2">
        <v>6.4884505580067503E-2</v>
      </c>
      <c r="O69" s="2">
        <v>7.4936453421813501E-2</v>
      </c>
    </row>
    <row r="70" spans="1:16" x14ac:dyDescent="0.3">
      <c r="A70" s="8" t="s">
        <v>17</v>
      </c>
      <c r="B70" s="8" t="s">
        <v>83</v>
      </c>
      <c r="C70" s="2">
        <v>1.53732019948069E-2</v>
      </c>
      <c r="D70" s="2">
        <v>1.6606981228601801E-2</v>
      </c>
      <c r="E70" s="2">
        <v>1.72852983988355E-2</v>
      </c>
      <c r="F70" s="2">
        <v>1.7973973686102498E-2</v>
      </c>
      <c r="G70" s="2">
        <v>1.7833763844166899E-2</v>
      </c>
      <c r="H70" s="2">
        <v>1.83169172282703E-2</v>
      </c>
      <c r="I70" s="2">
        <v>1.89196328336525E-2</v>
      </c>
      <c r="J70" s="2">
        <v>1.9281914893617001E-2</v>
      </c>
      <c r="K70" s="2">
        <v>2.0083847940626599E-2</v>
      </c>
      <c r="L70" s="2">
        <v>2.0424750917671701E-2</v>
      </c>
      <c r="M70" s="2">
        <v>2.08311607049744E-2</v>
      </c>
      <c r="N70" s="2">
        <v>2.1376495292924E-2</v>
      </c>
      <c r="O70" s="2">
        <v>2.02184838077498E-2</v>
      </c>
    </row>
    <row r="71" spans="1:16" x14ac:dyDescent="0.3">
      <c r="A71" s="8" t="s">
        <v>17</v>
      </c>
      <c r="B71" s="8" t="s">
        <v>84</v>
      </c>
      <c r="C71" s="2">
        <v>0.44503977249309701</v>
      </c>
      <c r="D71" s="2">
        <v>0.45582621699264098</v>
      </c>
      <c r="E71" s="2">
        <v>0.474163027656477</v>
      </c>
      <c r="F71" s="2">
        <v>0.47293119562872998</v>
      </c>
      <c r="G71" s="2">
        <v>0.47277166413078098</v>
      </c>
      <c r="H71" s="2">
        <v>0.46829099706238098</v>
      </c>
      <c r="I71" s="2">
        <v>0.46034471372911601</v>
      </c>
      <c r="J71" s="2">
        <v>0.44390715667311398</v>
      </c>
      <c r="K71" s="2">
        <v>0.429862330746133</v>
      </c>
      <c r="L71" s="2">
        <v>0.41347666491871998</v>
      </c>
      <c r="M71" s="2">
        <v>0.39490562102408999</v>
      </c>
      <c r="N71" s="2">
        <v>0.35988485949555199</v>
      </c>
      <c r="O71" s="2">
        <v>0.31513281719929398</v>
      </c>
    </row>
    <row r="72" spans="1:16" x14ac:dyDescent="0.3">
      <c r="A72" s="8" t="s">
        <v>17</v>
      </c>
      <c r="B72" s="8" t="s">
        <v>17</v>
      </c>
      <c r="C72" s="2">
        <v>3.6928656802538803E-2</v>
      </c>
      <c r="D72" s="2">
        <v>4.0533627169336103E-2</v>
      </c>
      <c r="E72" s="2">
        <v>4.2285298398835498E-2</v>
      </c>
      <c r="F72" s="2">
        <v>4.3461068372995897E-2</v>
      </c>
      <c r="G72" s="2">
        <v>4.6884398995081601E-2</v>
      </c>
      <c r="H72" s="2">
        <v>4.9421116295144299E-2</v>
      </c>
      <c r="I72" s="2">
        <v>5.6692861388100098E-2</v>
      </c>
      <c r="J72" s="2">
        <v>6.8816489361702093E-2</v>
      </c>
      <c r="K72" s="2">
        <v>7.44150473061016E-2</v>
      </c>
      <c r="L72" s="2">
        <v>8.3586785527005797E-2</v>
      </c>
      <c r="M72" s="2">
        <v>8.7782876212326597E-2</v>
      </c>
      <c r="N72" s="2">
        <v>9.8341316093716796E-2</v>
      </c>
      <c r="O72" s="2">
        <v>0.102431262976114</v>
      </c>
    </row>
    <row r="73" spans="1:16" x14ac:dyDescent="0.3">
      <c r="A73" s="8" t="s">
        <v>17</v>
      </c>
      <c r="B73" s="8" t="s">
        <v>85</v>
      </c>
      <c r="C73" s="2">
        <v>0.28343568396323598</v>
      </c>
      <c r="D73" s="2">
        <v>0.25335484632639399</v>
      </c>
      <c r="E73" s="2">
        <v>0.222270742358079</v>
      </c>
      <c r="F73" s="2">
        <v>0.208282407074556</v>
      </c>
      <c r="G73" s="2">
        <v>0.19231449701001399</v>
      </c>
      <c r="H73" s="2">
        <v>0.17757041645066499</v>
      </c>
      <c r="I73" s="2">
        <v>0.16271544608069699</v>
      </c>
      <c r="J73" s="2">
        <v>0.145067698259188</v>
      </c>
      <c r="K73" s="2">
        <v>0.13387343493286499</v>
      </c>
      <c r="L73" s="2">
        <v>0.123833245936025</v>
      </c>
      <c r="M73" s="2">
        <v>0.104077588903952</v>
      </c>
      <c r="N73" s="2">
        <v>8.8903569827525203E-2</v>
      </c>
      <c r="O73" s="2">
        <v>7.4684207462599697E-2</v>
      </c>
    </row>
    <row r="74" spans="1:16" x14ac:dyDescent="0.3">
      <c r="A74" s="15"/>
      <c r="B74" s="15"/>
    </row>
    <row r="75" spans="1:16" x14ac:dyDescent="0.3">
      <c r="A75" s="15"/>
      <c r="B75" s="15"/>
    </row>
    <row r="76" spans="1:16" x14ac:dyDescent="0.3">
      <c r="A76" s="15"/>
      <c r="B76" s="13"/>
      <c r="C76" s="18" t="s">
        <v>38</v>
      </c>
      <c r="D76" s="18"/>
      <c r="E76" s="18"/>
      <c r="F76" s="18"/>
      <c r="G76" s="18"/>
      <c r="H76" s="18"/>
      <c r="I76" s="18"/>
      <c r="J76" s="18"/>
      <c r="K76" s="18"/>
      <c r="L76" s="18"/>
      <c r="M76" s="18"/>
      <c r="N76" s="18"/>
      <c r="O76" s="6" t="s">
        <v>39</v>
      </c>
      <c r="P76" s="6" t="s">
        <v>40</v>
      </c>
    </row>
    <row r="77" spans="1:16" x14ac:dyDescent="0.3">
      <c r="A77" s="9" t="s">
        <v>41</v>
      </c>
      <c r="B77" s="9" t="s">
        <v>41</v>
      </c>
      <c r="C77" s="4" t="s">
        <v>19</v>
      </c>
      <c r="D77" s="4" t="s">
        <v>20</v>
      </c>
      <c r="E77" s="4" t="s">
        <v>21</v>
      </c>
      <c r="F77" s="4" t="s">
        <v>22</v>
      </c>
      <c r="G77" s="4" t="s">
        <v>23</v>
      </c>
      <c r="H77" s="4" t="s">
        <v>24</v>
      </c>
      <c r="I77" s="4" t="s">
        <v>25</v>
      </c>
      <c r="J77" s="4" t="s">
        <v>26</v>
      </c>
      <c r="K77" s="4" t="s">
        <v>27</v>
      </c>
      <c r="L77" s="4" t="s">
        <v>28</v>
      </c>
      <c r="M77" s="4" t="s">
        <v>29</v>
      </c>
      <c r="N77" s="4" t="s">
        <v>30</v>
      </c>
      <c r="O77" s="4" t="s">
        <v>31</v>
      </c>
      <c r="P77" s="4" t="s">
        <v>32</v>
      </c>
    </row>
    <row r="78" spans="1:16" x14ac:dyDescent="0.3">
      <c r="A78" s="8" t="s">
        <v>13</v>
      </c>
      <c r="B78" s="8" t="s">
        <v>81</v>
      </c>
      <c r="C78" s="2">
        <v>2.9475254130852901E-2</v>
      </c>
      <c r="D78" s="2">
        <v>2.7983225314525399E-2</v>
      </c>
      <c r="E78" s="2">
        <v>3.79209316125204E-2</v>
      </c>
      <c r="F78" s="2">
        <v>3.9286798992371301E-2</v>
      </c>
      <c r="G78" s="2">
        <v>4.3199477411813202E-2</v>
      </c>
      <c r="H78" s="2">
        <v>5.5713932602784899E-2</v>
      </c>
      <c r="I78" s="2">
        <v>6.2544875597040597E-2</v>
      </c>
      <c r="J78" s="2">
        <v>2.4165234380738299E-2</v>
      </c>
      <c r="K78" s="2">
        <v>8.0897329240655194E-2</v>
      </c>
      <c r="L78" s="2">
        <v>0.109503967727381</v>
      </c>
      <c r="M78" s="2">
        <v>0.103492405214687</v>
      </c>
      <c r="N78" s="2">
        <v>6.6299600056360597E-2</v>
      </c>
      <c r="O78" s="3">
        <v>0.41111334232192498</v>
      </c>
      <c r="P78" s="3">
        <v>0.82428423082628699</v>
      </c>
    </row>
    <row r="79" spans="1:16" x14ac:dyDescent="0.3">
      <c r="A79" s="8" t="s">
        <v>13</v>
      </c>
      <c r="B79" s="8" t="s">
        <v>82</v>
      </c>
      <c r="C79" s="2">
        <v>4.1971830985915497E-2</v>
      </c>
      <c r="D79" s="2">
        <v>4.1903217085698802E-2</v>
      </c>
      <c r="E79" s="2">
        <v>5.7213284898806401E-2</v>
      </c>
      <c r="F79" s="2">
        <v>6.98245183458093E-2</v>
      </c>
      <c r="G79" s="2">
        <v>8.6487726542784998E-2</v>
      </c>
      <c r="H79" s="2">
        <v>0.12278293918918901</v>
      </c>
      <c r="I79" s="2">
        <v>0.11960507757404799</v>
      </c>
      <c r="J79" s="2">
        <v>6.7187368774670395E-2</v>
      </c>
      <c r="K79" s="2">
        <v>0.13850633509089499</v>
      </c>
      <c r="L79" s="2">
        <v>0.17308356950300699</v>
      </c>
      <c r="M79" s="2">
        <v>0.14353897825702699</v>
      </c>
      <c r="N79" s="2">
        <v>0.109702684598341</v>
      </c>
      <c r="O79" s="3">
        <v>0.69481388211222195</v>
      </c>
      <c r="P79" s="3">
        <v>1.79398028022833</v>
      </c>
    </row>
    <row r="80" spans="1:16" x14ac:dyDescent="0.3">
      <c r="A80" s="8" t="s">
        <v>13</v>
      </c>
      <c r="B80" s="8" t="s">
        <v>83</v>
      </c>
      <c r="C80" s="2">
        <v>5.9735066233441603E-2</v>
      </c>
      <c r="D80" s="2">
        <v>5.9669811320754697E-2</v>
      </c>
      <c r="E80" s="2">
        <v>6.7660805697752097E-2</v>
      </c>
      <c r="F80" s="2">
        <v>5.3575151136126702E-2</v>
      </c>
      <c r="G80" s="2">
        <v>6.0348239018599099E-2</v>
      </c>
      <c r="H80" s="2">
        <v>6.2325060645642798E-2</v>
      </c>
      <c r="I80" s="2">
        <v>6.3938169682065699E-2</v>
      </c>
      <c r="J80" s="2">
        <v>3.3184744923229301E-2</v>
      </c>
      <c r="K80" s="2">
        <v>7.3026526046660295E-2</v>
      </c>
      <c r="L80" s="2">
        <v>9.2926284437825801E-2</v>
      </c>
      <c r="M80" s="2">
        <v>7.9166098923559095E-2</v>
      </c>
      <c r="N80" s="2">
        <v>5.6186868686868702E-2</v>
      </c>
      <c r="O80" s="3">
        <v>0.33668903803132</v>
      </c>
      <c r="P80" s="3">
        <v>0.86178499888715798</v>
      </c>
    </row>
    <row r="81" spans="1:16" x14ac:dyDescent="0.3">
      <c r="A81" s="8" t="s">
        <v>13</v>
      </c>
      <c r="B81" s="8" t="s">
        <v>84</v>
      </c>
      <c r="C81" s="2">
        <v>3.11648174453872E-2</v>
      </c>
      <c r="D81" s="2">
        <v>2.64997440312747E-2</v>
      </c>
      <c r="E81" s="2">
        <v>2.55345387279882E-2</v>
      </c>
      <c r="F81" s="2">
        <v>2.0583918371677699E-2</v>
      </c>
      <c r="G81" s="2">
        <v>1.90858212187895E-2</v>
      </c>
      <c r="H81" s="2">
        <v>1.85073408768246E-2</v>
      </c>
      <c r="I81" s="2">
        <v>1.6151110962723099E-2</v>
      </c>
      <c r="J81" s="2">
        <v>-3.50744613564863E-2</v>
      </c>
      <c r="K81" s="2">
        <v>2.2831166841177801E-2</v>
      </c>
      <c r="L81" s="2">
        <v>3.7577089211255597E-2</v>
      </c>
      <c r="M81" s="2">
        <v>2.3694933744024101E-2</v>
      </c>
      <c r="N81" s="2">
        <v>2.02551284261334E-2</v>
      </c>
      <c r="O81" s="3">
        <v>0.10841824790799399</v>
      </c>
      <c r="P81" s="3">
        <v>0.18067318329373799</v>
      </c>
    </row>
    <row r="82" spans="1:16" x14ac:dyDescent="0.3">
      <c r="A82" s="8" t="s">
        <v>13</v>
      </c>
      <c r="B82" s="8" t="s">
        <v>17</v>
      </c>
      <c r="C82" s="2">
        <v>4.5034246575342503E-2</v>
      </c>
      <c r="D82" s="2">
        <v>6.3411436998197596E-2</v>
      </c>
      <c r="E82" s="2">
        <v>6.7950693374422194E-2</v>
      </c>
      <c r="F82" s="2">
        <v>7.0119751839561401E-2</v>
      </c>
      <c r="G82" s="2">
        <v>7.5097748415801496E-2</v>
      </c>
      <c r="H82" s="2">
        <v>0.100075244544771</v>
      </c>
      <c r="I82" s="2">
        <v>0.132922936616507</v>
      </c>
      <c r="J82" s="2">
        <v>7.7379754477762103E-2</v>
      </c>
      <c r="K82" s="2">
        <v>0.14420472588026501</v>
      </c>
      <c r="L82" s="2">
        <v>0.15794629009876701</v>
      </c>
      <c r="M82" s="2">
        <v>0.14704638375863499</v>
      </c>
      <c r="N82" s="2">
        <v>8.0444936086529001E-2</v>
      </c>
      <c r="O82" s="3">
        <v>0.64200990006537795</v>
      </c>
      <c r="P82" s="3">
        <v>1.7089368258859801</v>
      </c>
    </row>
    <row r="83" spans="1:16" x14ac:dyDescent="0.3">
      <c r="A83" s="8" t="s">
        <v>13</v>
      </c>
      <c r="B83" s="8" t="s">
        <v>85</v>
      </c>
      <c r="C83" s="2">
        <v>-1.9802503036383801E-2</v>
      </c>
      <c r="D83" s="2">
        <v>-1.9825449843766801E-2</v>
      </c>
      <c r="E83" s="2">
        <v>-2.2205122567879501E-2</v>
      </c>
      <c r="F83" s="2">
        <v>-1.4277684092186599E-2</v>
      </c>
      <c r="G83" s="2">
        <v>-1.0264598540146001E-2</v>
      </c>
      <c r="H83" s="2">
        <v>-7.4325881539525204E-3</v>
      </c>
      <c r="I83" s="2">
        <v>4.1794856910663501E-3</v>
      </c>
      <c r="J83" s="2">
        <v>-8.3935487600439299E-2</v>
      </c>
      <c r="K83" s="2">
        <v>2.92168864769357E-2</v>
      </c>
      <c r="L83" s="2">
        <v>-4.3408951563457997E-2</v>
      </c>
      <c r="M83" s="2">
        <v>-4.08921933085502E-2</v>
      </c>
      <c r="N83" s="2">
        <v>-2.8067361668003199E-3</v>
      </c>
      <c r="O83" s="3">
        <v>-5.8370669527355298E-2</v>
      </c>
      <c r="P83" s="3">
        <v>-0.17983950752995501</v>
      </c>
    </row>
    <row r="84" spans="1:16" x14ac:dyDescent="0.3">
      <c r="A84" s="8" t="s">
        <v>14</v>
      </c>
      <c r="B84" s="8" t="s">
        <v>81</v>
      </c>
      <c r="C84" s="2">
        <v>-6.1881188118811901E-2</v>
      </c>
      <c r="D84" s="2">
        <v>-5.2770448548812701E-2</v>
      </c>
      <c r="E84" s="2">
        <v>-2.7855153203342601E-3</v>
      </c>
      <c r="F84" s="2">
        <v>7.5418994413407797E-2</v>
      </c>
      <c r="G84" s="2">
        <v>2.5974025974026E-2</v>
      </c>
      <c r="H84" s="2">
        <v>5.82278481012658E-2</v>
      </c>
      <c r="I84" s="2">
        <v>0.100478468899522</v>
      </c>
      <c r="J84" s="2">
        <v>0.13260869565217401</v>
      </c>
      <c r="K84" s="2">
        <v>9.9808061420345498E-2</v>
      </c>
      <c r="L84" s="2">
        <v>0.12565445026177999</v>
      </c>
      <c r="M84" s="2">
        <v>0.11937984496124</v>
      </c>
      <c r="N84" s="2">
        <v>0.12465373961218799</v>
      </c>
      <c r="O84" s="3">
        <v>0.55854126679462601</v>
      </c>
      <c r="P84" s="3">
        <v>1.26183844011142</v>
      </c>
    </row>
    <row r="85" spans="1:16" x14ac:dyDescent="0.3">
      <c r="A85" s="8" t="s">
        <v>14</v>
      </c>
      <c r="B85" s="8" t="s">
        <v>82</v>
      </c>
      <c r="C85" s="2">
        <v>9.2592592592592601E-2</v>
      </c>
      <c r="D85" s="2">
        <v>-8.4745762711864403E-2</v>
      </c>
      <c r="E85" s="2">
        <v>0</v>
      </c>
      <c r="F85" s="2">
        <v>0.240740740740741</v>
      </c>
      <c r="G85" s="2">
        <v>8.9552238805970102E-2</v>
      </c>
      <c r="H85" s="2">
        <v>0.17808219178082199</v>
      </c>
      <c r="I85" s="2">
        <v>0.48837209302325602</v>
      </c>
      <c r="J85" s="2">
        <v>8.59375E-2</v>
      </c>
      <c r="K85" s="2">
        <v>0.115107913669065</v>
      </c>
      <c r="L85" s="2">
        <v>9.6774193548387094E-2</v>
      </c>
      <c r="M85" s="2">
        <v>0.247058823529412</v>
      </c>
      <c r="N85" s="2">
        <v>0.339622641509434</v>
      </c>
      <c r="O85" s="3">
        <v>1.0431654676258999</v>
      </c>
      <c r="P85" s="3">
        <v>4.2592592592592604</v>
      </c>
    </row>
    <row r="86" spans="1:16" x14ac:dyDescent="0.3">
      <c r="A86" s="8" t="s">
        <v>14</v>
      </c>
      <c r="B86" s="8" t="s">
        <v>83</v>
      </c>
      <c r="C86" s="2">
        <v>4.4444444444444398E-2</v>
      </c>
      <c r="D86" s="2">
        <v>4.2553191489361701E-2</v>
      </c>
      <c r="E86" s="2">
        <v>2.04081632653061E-2</v>
      </c>
      <c r="F86" s="2">
        <v>0.22</v>
      </c>
      <c r="G86" s="2">
        <v>3.2786885245901599E-2</v>
      </c>
      <c r="H86" s="2">
        <v>7.9365079365079402E-2</v>
      </c>
      <c r="I86" s="2">
        <v>0.220588235294118</v>
      </c>
      <c r="J86" s="2">
        <v>-2.40963855421687E-2</v>
      </c>
      <c r="K86" s="2">
        <v>0.13580246913580199</v>
      </c>
      <c r="L86" s="2">
        <v>4.3478260869565202E-2</v>
      </c>
      <c r="M86" s="2">
        <v>3.125E-2</v>
      </c>
      <c r="N86" s="2">
        <v>0.12121212121212099</v>
      </c>
      <c r="O86" s="3">
        <v>0.37037037037037002</v>
      </c>
      <c r="P86" s="3">
        <v>1.2653061224489801</v>
      </c>
    </row>
    <row r="87" spans="1:16" x14ac:dyDescent="0.3">
      <c r="A87" s="8" t="s">
        <v>14</v>
      </c>
      <c r="B87" s="8" t="s">
        <v>84</v>
      </c>
      <c r="C87" s="2">
        <v>3.66146458583433E-2</v>
      </c>
      <c r="D87" s="2">
        <v>3.70584829183555E-2</v>
      </c>
      <c r="E87" s="2">
        <v>3.23841429369068E-2</v>
      </c>
      <c r="F87" s="2">
        <v>3.64160807643771E-2</v>
      </c>
      <c r="G87" s="2">
        <v>3.4962602191685503E-2</v>
      </c>
      <c r="H87" s="2">
        <v>3.74789915966387E-2</v>
      </c>
      <c r="I87" s="2">
        <v>2.5595334521302401E-2</v>
      </c>
      <c r="J87" s="2">
        <v>-3.4749644605907397E-2</v>
      </c>
      <c r="K87" s="2">
        <v>4.2055310096547199E-2</v>
      </c>
      <c r="L87" s="2">
        <v>7.0508793969849201E-2</v>
      </c>
      <c r="M87" s="2">
        <v>2.66979609799032E-2</v>
      </c>
      <c r="N87" s="2">
        <v>4.3149021288755501E-2</v>
      </c>
      <c r="O87" s="3">
        <v>0.19473081328751399</v>
      </c>
      <c r="P87" s="3">
        <v>0.35883119300204702</v>
      </c>
    </row>
    <row r="88" spans="1:16" x14ac:dyDescent="0.3">
      <c r="A88" s="8" t="s">
        <v>14</v>
      </c>
      <c r="B88" s="8" t="s">
        <v>17</v>
      </c>
      <c r="C88" s="2">
        <v>4.2857142857142899E-2</v>
      </c>
      <c r="D88" s="2">
        <v>-4.1095890410958902E-2</v>
      </c>
      <c r="E88" s="2">
        <v>0.1</v>
      </c>
      <c r="F88" s="2">
        <v>1.2987012987013E-2</v>
      </c>
      <c r="G88" s="2">
        <v>8.9743589743589702E-2</v>
      </c>
      <c r="H88" s="2">
        <v>0.14117647058823499</v>
      </c>
      <c r="I88" s="2">
        <v>8.2474226804123696E-2</v>
      </c>
      <c r="J88" s="2">
        <v>0.161904761904762</v>
      </c>
      <c r="K88" s="2">
        <v>8.1967213114754106E-2</v>
      </c>
      <c r="L88" s="2">
        <v>0.22727272727272699</v>
      </c>
      <c r="M88" s="2">
        <v>4.3209876543209902E-2</v>
      </c>
      <c r="N88" s="2">
        <v>0.30177514792899401</v>
      </c>
      <c r="O88" s="3">
        <v>0.80327868852458995</v>
      </c>
      <c r="P88" s="3">
        <v>2.1428571428571401</v>
      </c>
    </row>
    <row r="89" spans="1:16" x14ac:dyDescent="0.3">
      <c r="A89" s="8" t="s">
        <v>14</v>
      </c>
      <c r="B89" s="8" t="s">
        <v>85</v>
      </c>
      <c r="C89" s="2">
        <v>-2.1223470661672902E-2</v>
      </c>
      <c r="D89" s="2">
        <v>-3.8265306122449001E-2</v>
      </c>
      <c r="E89" s="2">
        <v>-3.3156498673740098E-2</v>
      </c>
      <c r="F89" s="2">
        <v>-1.6460905349794198E-2</v>
      </c>
      <c r="G89" s="2">
        <v>-1.39470013947001E-2</v>
      </c>
      <c r="H89" s="2">
        <v>-3.6775106082036803E-2</v>
      </c>
      <c r="I89" s="2">
        <v>-3.0837004405286299E-2</v>
      </c>
      <c r="J89" s="2">
        <v>-6.8181818181818205E-2</v>
      </c>
      <c r="K89" s="2">
        <v>1.13821138211382E-2</v>
      </c>
      <c r="L89" s="2">
        <v>-0.112540192926045</v>
      </c>
      <c r="M89" s="2">
        <v>-0.16304347826087001</v>
      </c>
      <c r="N89" s="2">
        <v>-6.4935064935064896E-3</v>
      </c>
      <c r="O89" s="3">
        <v>-0.25365853658536602</v>
      </c>
      <c r="P89" s="3">
        <v>-0.39124668435013299</v>
      </c>
    </row>
    <row r="90" spans="1:16" x14ac:dyDescent="0.3">
      <c r="A90" s="8" t="s">
        <v>15</v>
      </c>
      <c r="B90" s="8" t="s">
        <v>81</v>
      </c>
      <c r="C90" s="2">
        <v>3.7371134020618597E-2</v>
      </c>
      <c r="D90" s="2">
        <v>3.1055900621118002E-2</v>
      </c>
      <c r="E90" s="2">
        <v>9.2369477911646604E-3</v>
      </c>
      <c r="F90" s="2">
        <v>3.14365300437724E-2</v>
      </c>
      <c r="G90" s="2">
        <v>1.4274691358024699E-2</v>
      </c>
      <c r="H90" s="2">
        <v>2.6245720806390298E-2</v>
      </c>
      <c r="I90" s="2">
        <v>4.7813194959229102E-2</v>
      </c>
      <c r="J90" s="2">
        <v>3.74955783516095E-2</v>
      </c>
      <c r="K90" s="2">
        <v>9.2396863279918195E-2</v>
      </c>
      <c r="L90" s="2">
        <v>0.13077403245942601</v>
      </c>
      <c r="M90" s="2">
        <v>6.9003588186585696E-2</v>
      </c>
      <c r="N90" s="2">
        <v>7.6426542731732494E-2</v>
      </c>
      <c r="O90" s="3">
        <v>0.42141152403682203</v>
      </c>
      <c r="P90" s="3">
        <v>0.67429718875501998</v>
      </c>
    </row>
    <row r="91" spans="1:16" x14ac:dyDescent="0.3">
      <c r="A91" s="8" t="s">
        <v>15</v>
      </c>
      <c r="B91" s="8" t="s">
        <v>82</v>
      </c>
      <c r="C91" s="2">
        <v>9.4405594405594401E-2</v>
      </c>
      <c r="D91" s="2">
        <v>4.1533546325878599E-2</v>
      </c>
      <c r="E91" s="2">
        <v>-6.13496932515337E-3</v>
      </c>
      <c r="F91" s="2">
        <v>4.3209876543209902E-2</v>
      </c>
      <c r="G91" s="2">
        <v>-2.9585798816567999E-3</v>
      </c>
      <c r="H91" s="2">
        <v>5.04451038575668E-2</v>
      </c>
      <c r="I91" s="2">
        <v>0.15819209039547999</v>
      </c>
      <c r="J91" s="2">
        <v>5.6097560975609799E-2</v>
      </c>
      <c r="K91" s="2">
        <v>0.15242494226327899</v>
      </c>
      <c r="L91" s="2">
        <v>0.25450901803607201</v>
      </c>
      <c r="M91" s="2">
        <v>0.17252396166134201</v>
      </c>
      <c r="N91" s="2">
        <v>0.188010899182561</v>
      </c>
      <c r="O91" s="3">
        <v>1.0138568129330301</v>
      </c>
      <c r="P91" s="3">
        <v>1.6748466257668699</v>
      </c>
    </row>
    <row r="92" spans="1:16" x14ac:dyDescent="0.3">
      <c r="A92" s="8" t="s">
        <v>15</v>
      </c>
      <c r="B92" s="8" t="s">
        <v>83</v>
      </c>
      <c r="C92" s="2">
        <v>7.5630252100840303E-2</v>
      </c>
      <c r="D92" s="2">
        <v>0.1015625</v>
      </c>
      <c r="E92" s="2">
        <v>0.109929078014184</v>
      </c>
      <c r="F92" s="2">
        <v>5.7507987220447303E-2</v>
      </c>
      <c r="G92" s="2">
        <v>4.22960725075529E-2</v>
      </c>
      <c r="H92" s="2">
        <v>9.8550724637681206E-2</v>
      </c>
      <c r="I92" s="2">
        <v>6.3324538258575203E-2</v>
      </c>
      <c r="J92" s="2">
        <v>7.1960297766749406E-2</v>
      </c>
      <c r="K92" s="2">
        <v>0.12731481481481499</v>
      </c>
      <c r="L92" s="2">
        <v>8.6242299794661206E-2</v>
      </c>
      <c r="M92" s="2">
        <v>6.2381852551984897E-2</v>
      </c>
      <c r="N92" s="2">
        <v>7.8291814946619201E-2</v>
      </c>
      <c r="O92" s="3">
        <v>0.40277777777777801</v>
      </c>
      <c r="P92" s="3">
        <v>1.1489361702127701</v>
      </c>
    </row>
    <row r="93" spans="1:16" x14ac:dyDescent="0.3">
      <c r="A93" s="8" t="s">
        <v>15</v>
      </c>
      <c r="B93" s="8" t="s">
        <v>84</v>
      </c>
      <c r="C93" s="2">
        <v>3.0737991877888299E-2</v>
      </c>
      <c r="D93" s="2">
        <v>2.0379050336254301E-2</v>
      </c>
      <c r="E93" s="2">
        <v>2.2168963451168401E-2</v>
      </c>
      <c r="F93" s="2">
        <v>3.1587859841083803E-2</v>
      </c>
      <c r="G93" s="2">
        <v>2.65799608561147E-2</v>
      </c>
      <c r="H93" s="2">
        <v>1.6912669126691302E-2</v>
      </c>
      <c r="I93" s="2">
        <v>2.2679165406713001E-2</v>
      </c>
      <c r="J93" s="2">
        <v>-3.1105854523950299E-2</v>
      </c>
      <c r="K93" s="2">
        <v>2.9296875E-2</v>
      </c>
      <c r="L93" s="2">
        <v>5.8289848197343501E-2</v>
      </c>
      <c r="M93" s="2">
        <v>1.4007956519303E-2</v>
      </c>
      <c r="N93" s="2">
        <v>3.0833839862960701E-2</v>
      </c>
      <c r="O93" s="3">
        <v>0.13861083984375</v>
      </c>
      <c r="P93" s="3">
        <v>0.24192796751215001</v>
      </c>
    </row>
    <row r="94" spans="1:16" x14ac:dyDescent="0.3">
      <c r="A94" s="8" t="s">
        <v>15</v>
      </c>
      <c r="B94" s="8" t="s">
        <v>17</v>
      </c>
      <c r="C94" s="2">
        <v>5.9880239520958098E-2</v>
      </c>
      <c r="D94" s="2">
        <v>3.6723163841807897E-2</v>
      </c>
      <c r="E94" s="2">
        <v>1.36239782016349E-2</v>
      </c>
      <c r="F94" s="2">
        <v>6.1827956989247299E-2</v>
      </c>
      <c r="G94" s="2">
        <v>-2.2784810126582299E-2</v>
      </c>
      <c r="H94" s="2">
        <v>8.2901554404145095E-2</v>
      </c>
      <c r="I94" s="2">
        <v>0.107655502392345</v>
      </c>
      <c r="J94" s="2">
        <v>3.8876889848812102E-2</v>
      </c>
      <c r="K94" s="2">
        <v>4.5738045738045699E-2</v>
      </c>
      <c r="L94" s="2">
        <v>0.234592445328032</v>
      </c>
      <c r="M94" s="2">
        <v>6.1191626409017701E-2</v>
      </c>
      <c r="N94" s="2">
        <v>0.138088012139605</v>
      </c>
      <c r="O94" s="3">
        <v>0.55925155925155901</v>
      </c>
      <c r="P94" s="3">
        <v>1.04359673024523</v>
      </c>
    </row>
    <row r="95" spans="1:16" x14ac:dyDescent="0.3">
      <c r="A95" s="8" t="s">
        <v>15</v>
      </c>
      <c r="B95" s="8" t="s">
        <v>85</v>
      </c>
      <c r="C95" s="2">
        <v>-2.8284098051539901E-2</v>
      </c>
      <c r="D95" s="2">
        <v>-2.8783958602846101E-2</v>
      </c>
      <c r="E95" s="2">
        <v>-2.1312021312021302E-2</v>
      </c>
      <c r="F95" s="2">
        <v>-2.48383804014971E-2</v>
      </c>
      <c r="G95" s="2">
        <v>-2.6866713189113701E-2</v>
      </c>
      <c r="H95" s="2">
        <v>-1.6134815346002199E-2</v>
      </c>
      <c r="I95" s="2">
        <v>-1.34839650145773E-2</v>
      </c>
      <c r="J95" s="2">
        <v>-9.4200221647580407E-2</v>
      </c>
      <c r="K95" s="2">
        <v>1.5905383360522E-2</v>
      </c>
      <c r="L95" s="2">
        <v>-7.3063026896828601E-2</v>
      </c>
      <c r="M95" s="2">
        <v>-0.108705067128627</v>
      </c>
      <c r="N95" s="2">
        <v>-2.3809523809523801E-2</v>
      </c>
      <c r="O95" s="3">
        <v>-0.18066884176182699</v>
      </c>
      <c r="P95" s="3">
        <v>-0.33100233100233101</v>
      </c>
    </row>
    <row r="96" spans="1:16" x14ac:dyDescent="0.3">
      <c r="A96" s="8" t="s">
        <v>16</v>
      </c>
      <c r="B96" s="8" t="s">
        <v>81</v>
      </c>
      <c r="C96" s="2">
        <v>1.40969162995595E-2</v>
      </c>
      <c r="D96" s="2">
        <v>-1.5204170286707199E-2</v>
      </c>
      <c r="E96" s="2">
        <v>7.0577856197617996E-3</v>
      </c>
      <c r="F96" s="2">
        <v>1.9710906701708299E-2</v>
      </c>
      <c r="G96" s="2">
        <v>3.22164948453608E-2</v>
      </c>
      <c r="H96" s="2">
        <v>3.3291718684977101E-2</v>
      </c>
      <c r="I96" s="2">
        <v>4.38985098670963E-2</v>
      </c>
      <c r="J96" s="2">
        <v>8.4876543209876504E-3</v>
      </c>
      <c r="K96" s="2">
        <v>0.105202754399388</v>
      </c>
      <c r="L96" s="2">
        <v>0.120456905503634</v>
      </c>
      <c r="M96" s="2">
        <v>0.130367624343528</v>
      </c>
      <c r="N96" s="2">
        <v>3.7168625307461102E-2</v>
      </c>
      <c r="O96" s="3">
        <v>0.45179801071155301</v>
      </c>
      <c r="P96" s="3">
        <v>0.67401852668725204</v>
      </c>
    </row>
    <row r="97" spans="1:16" x14ac:dyDescent="0.3">
      <c r="A97" s="8" t="s">
        <v>16</v>
      </c>
      <c r="B97" s="8" t="s">
        <v>82</v>
      </c>
      <c r="C97" s="2">
        <v>2.2222222222222199E-2</v>
      </c>
      <c r="D97" s="2">
        <v>-1.3043478260869599E-2</v>
      </c>
      <c r="E97" s="2">
        <v>6.6079295154184994E-2</v>
      </c>
      <c r="F97" s="2">
        <v>5.7851239669421503E-2</v>
      </c>
      <c r="G97" s="2">
        <v>2.34375E-2</v>
      </c>
      <c r="H97" s="2">
        <v>0.12977099236641201</v>
      </c>
      <c r="I97" s="2">
        <v>0.17567567567567599</v>
      </c>
      <c r="J97" s="2">
        <v>0.18965517241379301</v>
      </c>
      <c r="K97" s="2">
        <v>0.20772946859903399</v>
      </c>
      <c r="L97" s="2">
        <v>0.154</v>
      </c>
      <c r="M97" s="2">
        <v>0.124783362218371</v>
      </c>
      <c r="N97" s="2">
        <v>8.4745762711864403E-2</v>
      </c>
      <c r="O97" s="3">
        <v>0.70048309178743995</v>
      </c>
      <c r="P97" s="3">
        <v>2.1013215859030798</v>
      </c>
    </row>
    <row r="98" spans="1:16" x14ac:dyDescent="0.3">
      <c r="A98" s="8" t="s">
        <v>16</v>
      </c>
      <c r="B98" s="8" t="s">
        <v>83</v>
      </c>
      <c r="C98" s="2">
        <v>7.1428571428571397E-2</v>
      </c>
      <c r="D98" s="2">
        <v>9.3333333333333296E-2</v>
      </c>
      <c r="E98" s="2">
        <v>7.9268292682926803E-2</v>
      </c>
      <c r="F98" s="2">
        <v>1.6949152542372899E-2</v>
      </c>
      <c r="G98" s="2">
        <v>7.2222222222222202E-2</v>
      </c>
      <c r="H98" s="2">
        <v>7.7720207253885995E-2</v>
      </c>
      <c r="I98" s="2">
        <v>0.13942307692307701</v>
      </c>
      <c r="J98" s="2">
        <v>5.0632911392405097E-2</v>
      </c>
      <c r="K98" s="2">
        <v>0.104417670682731</v>
      </c>
      <c r="L98" s="2">
        <v>0.105454545454545</v>
      </c>
      <c r="M98" s="2">
        <v>5.5921052631578899E-2</v>
      </c>
      <c r="N98" s="2">
        <v>7.4766355140186896E-2</v>
      </c>
      <c r="O98" s="3">
        <v>0.38554216867469898</v>
      </c>
      <c r="P98" s="3">
        <v>1.1036585365853699</v>
      </c>
    </row>
    <row r="99" spans="1:16" x14ac:dyDescent="0.3">
      <c r="A99" s="8" t="s">
        <v>16</v>
      </c>
      <c r="B99" s="8" t="s">
        <v>84</v>
      </c>
      <c r="C99" s="2">
        <v>1.9807096107475001E-2</v>
      </c>
      <c r="D99" s="2">
        <v>2.1617969937510601E-2</v>
      </c>
      <c r="E99" s="2">
        <v>1.6862291287816199E-2</v>
      </c>
      <c r="F99" s="2">
        <v>2.6337180946187599E-2</v>
      </c>
      <c r="G99" s="2">
        <v>2.8354189767147198E-2</v>
      </c>
      <c r="H99" s="2">
        <v>2.6648182378311801E-2</v>
      </c>
      <c r="I99" s="2">
        <v>2.4606151537884501E-2</v>
      </c>
      <c r="J99" s="2">
        <v>-2.95797334895299E-2</v>
      </c>
      <c r="K99" s="2">
        <v>4.1346008752074802E-2</v>
      </c>
      <c r="L99" s="2">
        <v>7.2743080712940195E-2</v>
      </c>
      <c r="M99" s="2">
        <v>3.2419289477239002E-2</v>
      </c>
      <c r="N99" s="2">
        <v>2.9700379432160098E-2</v>
      </c>
      <c r="O99" s="3">
        <v>0.18756601780594501</v>
      </c>
      <c r="P99" s="3">
        <v>0.30104149446189499</v>
      </c>
    </row>
    <row r="100" spans="1:16" x14ac:dyDescent="0.3">
      <c r="A100" s="8" t="s">
        <v>16</v>
      </c>
      <c r="B100" s="8" t="s">
        <v>17</v>
      </c>
      <c r="C100" s="2">
        <v>-9.6153846153846194E-3</v>
      </c>
      <c r="D100" s="2">
        <v>6.7961165048543701E-2</v>
      </c>
      <c r="E100" s="2">
        <v>1.5151515151515201E-2</v>
      </c>
      <c r="F100" s="2">
        <v>4.47761194029851E-2</v>
      </c>
      <c r="G100" s="2">
        <v>7.4285714285714302E-2</v>
      </c>
      <c r="H100" s="2">
        <v>6.64893617021277E-2</v>
      </c>
      <c r="I100" s="2">
        <v>0.13965087281795499</v>
      </c>
      <c r="J100" s="2">
        <v>0.13566739606126901</v>
      </c>
      <c r="K100" s="2">
        <v>0.154142581888247</v>
      </c>
      <c r="L100" s="2">
        <v>0.16026711185308801</v>
      </c>
      <c r="M100" s="2">
        <v>0.14100719424460401</v>
      </c>
      <c r="N100" s="2">
        <v>7.1878940731399693E-2</v>
      </c>
      <c r="O100" s="3">
        <v>0.63776493256262001</v>
      </c>
      <c r="P100" s="3">
        <v>1.5757575757575799</v>
      </c>
    </row>
    <row r="101" spans="1:16" x14ac:dyDescent="0.3">
      <c r="A101" s="8" t="s">
        <v>16</v>
      </c>
      <c r="B101" s="8" t="s">
        <v>85</v>
      </c>
      <c r="C101" s="2">
        <v>-1.7461383478844902E-2</v>
      </c>
      <c r="D101" s="2">
        <v>-3.7593984962405999E-2</v>
      </c>
      <c r="E101" s="2">
        <v>-2.4857954545454499E-2</v>
      </c>
      <c r="F101" s="2">
        <v>-1.9664967225054598E-2</v>
      </c>
      <c r="G101" s="2">
        <v>-1.85735512630015E-2</v>
      </c>
      <c r="H101" s="2">
        <v>-2.4981074943224799E-2</v>
      </c>
      <c r="I101" s="2">
        <v>-1.7080745341614901E-2</v>
      </c>
      <c r="J101" s="2">
        <v>-9.1627172195892601E-2</v>
      </c>
      <c r="K101" s="2">
        <v>2.1739130434782601E-2</v>
      </c>
      <c r="L101" s="2">
        <v>-3.3191489361702103E-2</v>
      </c>
      <c r="M101" s="2">
        <v>-6.25E-2</v>
      </c>
      <c r="N101" s="2">
        <v>-4.5070422535211298E-2</v>
      </c>
      <c r="O101" s="3">
        <v>-0.115652173913043</v>
      </c>
      <c r="P101" s="3">
        <v>-0.27769886363636398</v>
      </c>
    </row>
    <row r="102" spans="1:16" x14ac:dyDescent="0.3">
      <c r="A102" s="8" t="s">
        <v>17</v>
      </c>
      <c r="B102" s="8" t="s">
        <v>81</v>
      </c>
      <c r="C102" s="2">
        <v>0.118980169971671</v>
      </c>
      <c r="D102" s="2">
        <v>0.13261927945472199</v>
      </c>
      <c r="E102" s="2">
        <v>7.2558459422283395E-2</v>
      </c>
      <c r="F102" s="2">
        <v>7.3260660468098704E-2</v>
      </c>
      <c r="G102" s="2">
        <v>8.9320388349514598E-2</v>
      </c>
      <c r="H102" s="2">
        <v>9.5296860002742401E-2</v>
      </c>
      <c r="I102" s="2">
        <v>0.12719078617926899</v>
      </c>
      <c r="J102" s="2">
        <v>0.12849844513549499</v>
      </c>
      <c r="K102" s="2">
        <v>0.13000688908572</v>
      </c>
      <c r="L102" s="2">
        <v>0.105382337571852</v>
      </c>
      <c r="M102" s="2">
        <v>0.224235739048219</v>
      </c>
      <c r="N102" s="2">
        <v>0.36851589651177802</v>
      </c>
      <c r="O102" s="3">
        <v>1.09270741068792</v>
      </c>
      <c r="P102" s="3">
        <v>2.6561210453920201</v>
      </c>
    </row>
    <row r="103" spans="1:16" x14ac:dyDescent="0.3">
      <c r="A103" s="8" t="s">
        <v>17</v>
      </c>
      <c r="B103" s="8" t="s">
        <v>82</v>
      </c>
      <c r="C103" s="2">
        <v>0.1</v>
      </c>
      <c r="D103" s="2">
        <v>0.107098381070984</v>
      </c>
      <c r="E103" s="2">
        <v>3.59955005624297E-2</v>
      </c>
      <c r="F103" s="2">
        <v>2.17155266015201E-2</v>
      </c>
      <c r="G103" s="2">
        <v>5.6323060573857602E-2</v>
      </c>
      <c r="H103" s="2">
        <v>0.14486921529175101</v>
      </c>
      <c r="I103" s="2">
        <v>0.47715289982425302</v>
      </c>
      <c r="J103" s="2">
        <v>0.13265913146936301</v>
      </c>
      <c r="K103" s="2">
        <v>0.154411764705882</v>
      </c>
      <c r="L103" s="2">
        <v>7.32484076433121E-2</v>
      </c>
      <c r="M103" s="2">
        <v>0.165748198389148</v>
      </c>
      <c r="N103" s="2">
        <v>0.40436363636363598</v>
      </c>
      <c r="O103" s="3">
        <v>1.0283613445378199</v>
      </c>
      <c r="P103" s="3">
        <v>3.3442069741282299</v>
      </c>
    </row>
    <row r="104" spans="1:16" x14ac:dyDescent="0.3">
      <c r="A104" s="8" t="s">
        <v>17</v>
      </c>
      <c r="B104" s="8" t="s">
        <v>83</v>
      </c>
      <c r="C104" s="2">
        <v>0.13136729222520099</v>
      </c>
      <c r="D104" s="2">
        <v>0.12559241706161101</v>
      </c>
      <c r="E104" s="2">
        <v>5.2631578947368397E-2</v>
      </c>
      <c r="F104" s="2">
        <v>8.0000000000000002E-3</v>
      </c>
      <c r="G104" s="2">
        <v>5.1587301587301598E-2</v>
      </c>
      <c r="H104" s="2">
        <v>8.1132075471698095E-2</v>
      </c>
      <c r="I104" s="2">
        <v>0.113438045375218</v>
      </c>
      <c r="J104" s="2">
        <v>0.11128526645768</v>
      </c>
      <c r="K104" s="2">
        <v>9.8730606488011297E-2</v>
      </c>
      <c r="L104" s="2">
        <v>2.5673940949935799E-2</v>
      </c>
      <c r="M104" s="2">
        <v>0.133917396745932</v>
      </c>
      <c r="N104" s="2">
        <v>0.15011037527593801</v>
      </c>
      <c r="O104" s="3">
        <v>0.46967559943582499</v>
      </c>
      <c r="P104" s="3">
        <v>1.1936842105263199</v>
      </c>
    </row>
    <row r="105" spans="1:16" x14ac:dyDescent="0.3">
      <c r="A105" s="8" t="s">
        <v>17</v>
      </c>
      <c r="B105" s="8" t="s">
        <v>84</v>
      </c>
      <c r="C105" s="2">
        <v>7.2698647897758803E-2</v>
      </c>
      <c r="D105" s="2">
        <v>0.124924458257792</v>
      </c>
      <c r="E105" s="2">
        <v>9.6699923254029204E-3</v>
      </c>
      <c r="F105" s="2">
        <v>1.5582243843113399E-2</v>
      </c>
      <c r="G105" s="2">
        <v>1.4145647780854699E-2</v>
      </c>
      <c r="H105" s="2">
        <v>2.8929889298893001E-2</v>
      </c>
      <c r="I105" s="2">
        <v>5.3507387749246897E-2</v>
      </c>
      <c r="J105" s="2">
        <v>3.3156318082788697E-2</v>
      </c>
      <c r="K105" s="2">
        <v>3.9209225700164697E-2</v>
      </c>
      <c r="L105" s="2">
        <v>-3.9505389980976503E-2</v>
      </c>
      <c r="M105" s="2">
        <v>6.9980854294579798E-3</v>
      </c>
      <c r="N105" s="2">
        <v>6.4774142791582001E-2</v>
      </c>
      <c r="O105" s="3">
        <v>7.0247116968698495E-2</v>
      </c>
      <c r="P105" s="3">
        <v>0.246431312356101</v>
      </c>
    </row>
    <row r="106" spans="1:16" x14ac:dyDescent="0.3">
      <c r="A106" s="8" t="s">
        <v>17</v>
      </c>
      <c r="B106" s="8" t="s">
        <v>17</v>
      </c>
      <c r="C106" s="2">
        <v>0.14955357142857101</v>
      </c>
      <c r="D106" s="2">
        <v>0.128155339805825</v>
      </c>
      <c r="E106" s="2">
        <v>4.0447504302925999E-2</v>
      </c>
      <c r="F106" s="2">
        <v>9.5947063688999204E-2</v>
      </c>
      <c r="G106" s="2">
        <v>7.9245283018867907E-2</v>
      </c>
      <c r="H106" s="2">
        <v>0.200699300699301</v>
      </c>
      <c r="I106" s="2">
        <v>0.32615026208503201</v>
      </c>
      <c r="J106" s="2">
        <v>0.153711023276241</v>
      </c>
      <c r="K106" s="2">
        <v>0.21355157974876299</v>
      </c>
      <c r="L106" s="2">
        <v>5.6148055207026301E-2</v>
      </c>
      <c r="M106" s="2">
        <v>0.23789723789723799</v>
      </c>
      <c r="N106" s="2">
        <v>0.26655470249520202</v>
      </c>
      <c r="O106" s="3">
        <v>1.00951655881233</v>
      </c>
      <c r="P106" s="3">
        <v>3.5430292598967301</v>
      </c>
    </row>
    <row r="107" spans="1:16" x14ac:dyDescent="0.3">
      <c r="A107" s="8" t="s">
        <v>17</v>
      </c>
      <c r="B107" s="8" t="s">
        <v>85</v>
      </c>
      <c r="C107" s="2">
        <v>-6.3835974989094102E-2</v>
      </c>
      <c r="D107" s="2">
        <v>-5.1258154706430602E-2</v>
      </c>
      <c r="E107" s="2">
        <v>-5.1407989521938403E-2</v>
      </c>
      <c r="F107" s="2">
        <v>-6.1960648947186697E-2</v>
      </c>
      <c r="G107" s="2">
        <v>-5.4645814167433297E-2</v>
      </c>
      <c r="H107" s="2">
        <v>-4.0871934604904597E-2</v>
      </c>
      <c r="I107" s="2">
        <v>-2.5974025974026E-2</v>
      </c>
      <c r="J107" s="2">
        <v>-1.54166666666667E-2</v>
      </c>
      <c r="K107" s="2">
        <v>-6.3478628861616605E-4</v>
      </c>
      <c r="L107" s="2">
        <v>-0.154774507728139</v>
      </c>
      <c r="M107" s="2">
        <v>-5.6112224448897803E-2</v>
      </c>
      <c r="N107" s="2">
        <v>2.1496815286624199E-2</v>
      </c>
      <c r="O107" s="3">
        <v>-0.18556919170545899</v>
      </c>
      <c r="P107" s="3">
        <v>-0.36984282907662103</v>
      </c>
    </row>
    <row r="108" spans="1:16" x14ac:dyDescent="0.3">
      <c r="A108" s="11" t="s">
        <v>18</v>
      </c>
      <c r="B108" s="11" t="s">
        <v>18</v>
      </c>
      <c r="C108" s="3">
        <v>2.8140850758856601E-2</v>
      </c>
      <c r="D108" s="3">
        <v>2.89226598063607E-2</v>
      </c>
      <c r="E108" s="3">
        <v>2.4624955084441201E-2</v>
      </c>
      <c r="F108" s="3">
        <v>2.5673340712409599E-2</v>
      </c>
      <c r="G108" s="3">
        <v>2.74276555961179E-2</v>
      </c>
      <c r="H108" s="3">
        <v>3.4668395291116101E-2</v>
      </c>
      <c r="I108" s="3">
        <v>4.3025090710507002E-2</v>
      </c>
      <c r="J108" s="3">
        <v>-3.3149277750474599E-3</v>
      </c>
      <c r="K108" s="3">
        <v>5.6193137321254201E-2</v>
      </c>
      <c r="L108" s="3">
        <v>6.2119533874644098E-2</v>
      </c>
      <c r="M108" s="3">
        <v>6.18419275973121E-2</v>
      </c>
      <c r="N108" s="3">
        <v>6.4257441011669206E-2</v>
      </c>
      <c r="O108" s="3">
        <v>0.26771988513859801</v>
      </c>
      <c r="P108" s="3">
        <v>0.47232078692058899</v>
      </c>
    </row>
    <row r="109" spans="1:16" x14ac:dyDescent="0.3">
      <c r="A109" s="15"/>
      <c r="B109" s="15"/>
    </row>
    <row r="110" spans="1:16" x14ac:dyDescent="0.3">
      <c r="A110" s="13" t="s">
        <v>42</v>
      </c>
      <c r="B110" s="15"/>
    </row>
    <row r="111" spans="1:16" x14ac:dyDescent="0.3">
      <c r="A111" s="14" t="s">
        <v>43</v>
      </c>
      <c r="B111" s="15"/>
    </row>
    <row r="112" spans="1:16" x14ac:dyDescent="0.3">
      <c r="A112" s="14" t="s">
        <v>44</v>
      </c>
      <c r="B112" s="15"/>
    </row>
    <row r="113" spans="1:2" x14ac:dyDescent="0.3">
      <c r="A113" s="14" t="s">
        <v>45</v>
      </c>
      <c r="B113" s="15"/>
    </row>
    <row r="114" spans="1:2" x14ac:dyDescent="0.3">
      <c r="A114" s="14" t="s">
        <v>46</v>
      </c>
      <c r="B114" s="15"/>
    </row>
    <row r="115" spans="1:2" x14ac:dyDescent="0.3">
      <c r="A115" s="14" t="s">
        <v>47</v>
      </c>
      <c r="B115" s="15"/>
    </row>
    <row r="116" spans="1:2" x14ac:dyDescent="0.3">
      <c r="A116" s="14" t="s">
        <v>88</v>
      </c>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42:O42"/>
    <mergeCell ref="C76:N7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221</v>
      </c>
      <c r="B1" s="15"/>
    </row>
    <row r="2" spans="1:15" ht="15.6" x14ac:dyDescent="0.3">
      <c r="A2" s="12" t="s">
        <v>142</v>
      </c>
      <c r="B2" s="15"/>
    </row>
    <row r="3" spans="1:15" ht="15.6" x14ac:dyDescent="0.3">
      <c r="A3" s="12" t="s">
        <v>206</v>
      </c>
      <c r="B3" s="15"/>
    </row>
    <row r="4" spans="1:15" ht="15.6" x14ac:dyDescent="0.3">
      <c r="A4" s="12" t="s">
        <v>87</v>
      </c>
      <c r="B4" s="15"/>
    </row>
    <row r="5" spans="1:15" x14ac:dyDescent="0.3">
      <c r="A5" s="15"/>
      <c r="B5" s="15"/>
    </row>
    <row r="6" spans="1:15" x14ac:dyDescent="0.3">
      <c r="A6" s="16" t="str">
        <f>HYPERLINK("#'Table of contents'!A80",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81</v>
      </c>
      <c r="C9" s="1">
        <v>5593</v>
      </c>
      <c r="D9" s="1">
        <v>5780</v>
      </c>
      <c r="E9" s="1">
        <v>5957</v>
      </c>
      <c r="F9" s="1">
        <v>5985</v>
      </c>
      <c r="G9" s="1">
        <v>6206</v>
      </c>
      <c r="H9" s="1">
        <v>6364</v>
      </c>
      <c r="I9" s="1">
        <v>6765</v>
      </c>
      <c r="J9" s="1">
        <v>7104</v>
      </c>
      <c r="K9" s="1">
        <v>7675</v>
      </c>
      <c r="L9" s="1">
        <v>8265</v>
      </c>
      <c r="M9" s="1">
        <v>9175</v>
      </c>
      <c r="N9" s="1">
        <v>10004</v>
      </c>
      <c r="O9" s="1">
        <v>10989</v>
      </c>
    </row>
    <row r="10" spans="1:15" x14ac:dyDescent="0.3">
      <c r="A10" s="7" t="s">
        <v>198</v>
      </c>
      <c r="B10" s="7" t="s">
        <v>82</v>
      </c>
      <c r="C10" s="1">
        <v>950</v>
      </c>
      <c r="D10" s="1">
        <v>954</v>
      </c>
      <c r="E10" s="1">
        <v>994</v>
      </c>
      <c r="F10" s="1">
        <v>1009</v>
      </c>
      <c r="G10" s="1">
        <v>1060</v>
      </c>
      <c r="H10" s="1">
        <v>1102</v>
      </c>
      <c r="I10" s="1">
        <v>1229</v>
      </c>
      <c r="J10" s="1">
        <v>1313</v>
      </c>
      <c r="K10" s="1">
        <v>1473</v>
      </c>
      <c r="L10" s="1">
        <v>1643</v>
      </c>
      <c r="M10" s="1">
        <v>1918</v>
      </c>
      <c r="N10" s="1">
        <v>2133</v>
      </c>
      <c r="O10" s="1">
        <v>2494</v>
      </c>
    </row>
    <row r="11" spans="1:15" x14ac:dyDescent="0.3">
      <c r="A11" s="7" t="s">
        <v>198</v>
      </c>
      <c r="B11" s="7" t="s">
        <v>83</v>
      </c>
      <c r="C11" s="1">
        <v>373</v>
      </c>
      <c r="D11" s="1">
        <v>407</v>
      </c>
      <c r="E11" s="1">
        <v>421</v>
      </c>
      <c r="F11" s="1">
        <v>456</v>
      </c>
      <c r="G11" s="1">
        <v>455</v>
      </c>
      <c r="H11" s="1">
        <v>476</v>
      </c>
      <c r="I11" s="1">
        <v>493</v>
      </c>
      <c r="J11" s="1">
        <v>524</v>
      </c>
      <c r="K11" s="1">
        <v>575</v>
      </c>
      <c r="L11" s="1">
        <v>611</v>
      </c>
      <c r="M11" s="1">
        <v>647</v>
      </c>
      <c r="N11" s="1">
        <v>689</v>
      </c>
      <c r="O11" s="1">
        <v>761</v>
      </c>
    </row>
    <row r="12" spans="1:15" x14ac:dyDescent="0.3">
      <c r="A12" s="7" t="s">
        <v>198</v>
      </c>
      <c r="B12" s="7" t="s">
        <v>84</v>
      </c>
      <c r="C12" s="1">
        <v>9016</v>
      </c>
      <c r="D12" s="1">
        <v>9204</v>
      </c>
      <c r="E12" s="1">
        <v>9166</v>
      </c>
      <c r="F12" s="1">
        <v>8965</v>
      </c>
      <c r="G12" s="1">
        <v>9019</v>
      </c>
      <c r="H12" s="1">
        <v>8935</v>
      </c>
      <c r="I12" s="1">
        <v>8920</v>
      </c>
      <c r="J12" s="1">
        <v>8822</v>
      </c>
      <c r="K12" s="1">
        <v>9081</v>
      </c>
      <c r="L12" s="1">
        <v>9181</v>
      </c>
      <c r="M12" s="1">
        <v>9228</v>
      </c>
      <c r="N12" s="1">
        <v>9236</v>
      </c>
      <c r="O12" s="1">
        <v>9564</v>
      </c>
    </row>
    <row r="13" spans="1:15" x14ac:dyDescent="0.3">
      <c r="A13" s="7" t="s">
        <v>198</v>
      </c>
      <c r="B13" s="7" t="s">
        <v>17</v>
      </c>
      <c r="C13" s="1">
        <v>614</v>
      </c>
      <c r="D13" s="1">
        <v>649</v>
      </c>
      <c r="E13" s="1">
        <v>656</v>
      </c>
      <c r="F13" s="1">
        <v>705</v>
      </c>
      <c r="G13" s="1">
        <v>744</v>
      </c>
      <c r="H13" s="1">
        <v>784</v>
      </c>
      <c r="I13" s="1">
        <v>902</v>
      </c>
      <c r="J13" s="1">
        <v>999</v>
      </c>
      <c r="K13" s="1">
        <v>1147</v>
      </c>
      <c r="L13" s="1">
        <v>1246</v>
      </c>
      <c r="M13" s="1">
        <v>1375</v>
      </c>
      <c r="N13" s="1">
        <v>1580</v>
      </c>
      <c r="O13" s="1">
        <v>1737</v>
      </c>
    </row>
    <row r="14" spans="1:15" x14ac:dyDescent="0.3">
      <c r="A14" s="7" t="s">
        <v>198</v>
      </c>
      <c r="B14" s="7" t="s">
        <v>85</v>
      </c>
      <c r="C14" s="1">
        <v>1743</v>
      </c>
      <c r="D14" s="1">
        <v>1722</v>
      </c>
      <c r="E14" s="1">
        <v>1613</v>
      </c>
      <c r="F14" s="1">
        <v>1447</v>
      </c>
      <c r="G14" s="1">
        <v>1442</v>
      </c>
      <c r="H14" s="1">
        <v>1405</v>
      </c>
      <c r="I14" s="1">
        <v>1368</v>
      </c>
      <c r="J14" s="1">
        <v>1363</v>
      </c>
      <c r="K14" s="1">
        <v>1408</v>
      </c>
      <c r="L14" s="1">
        <v>1435</v>
      </c>
      <c r="M14" s="1">
        <v>1359</v>
      </c>
      <c r="N14" s="1">
        <v>1304</v>
      </c>
      <c r="O14" s="1">
        <v>1329</v>
      </c>
    </row>
    <row r="15" spans="1:15" x14ac:dyDescent="0.3">
      <c r="A15" s="7" t="s">
        <v>199</v>
      </c>
      <c r="B15" s="7" t="s">
        <v>81</v>
      </c>
      <c r="C15" s="1">
        <v>11937</v>
      </c>
      <c r="D15" s="1">
        <v>12234</v>
      </c>
      <c r="E15" s="1">
        <v>12298</v>
      </c>
      <c r="F15" s="1">
        <v>12605</v>
      </c>
      <c r="G15" s="1">
        <v>12958</v>
      </c>
      <c r="H15" s="1">
        <v>13491</v>
      </c>
      <c r="I15" s="1">
        <v>14188</v>
      </c>
      <c r="J15" s="1">
        <v>14958</v>
      </c>
      <c r="K15" s="1">
        <v>15840</v>
      </c>
      <c r="L15" s="1">
        <v>16656</v>
      </c>
      <c r="M15" s="1">
        <v>17905</v>
      </c>
      <c r="N15" s="1">
        <v>19294</v>
      </c>
      <c r="O15" s="1">
        <v>20135</v>
      </c>
    </row>
    <row r="16" spans="1:15" x14ac:dyDescent="0.3">
      <c r="A16" s="7" t="s">
        <v>199</v>
      </c>
      <c r="B16" s="7" t="s">
        <v>82</v>
      </c>
      <c r="C16" s="1">
        <v>1989</v>
      </c>
      <c r="D16" s="1">
        <v>2061</v>
      </c>
      <c r="E16" s="1">
        <v>2061</v>
      </c>
      <c r="F16" s="1">
        <v>2056</v>
      </c>
      <c r="G16" s="1">
        <v>2130</v>
      </c>
      <c r="H16" s="1">
        <v>2256</v>
      </c>
      <c r="I16" s="1">
        <v>2391</v>
      </c>
      <c r="J16" s="1">
        <v>2487</v>
      </c>
      <c r="K16" s="1">
        <v>2592</v>
      </c>
      <c r="L16" s="1">
        <v>2779</v>
      </c>
      <c r="M16" s="1">
        <v>3007</v>
      </c>
      <c r="N16" s="1">
        <v>3257</v>
      </c>
      <c r="O16" s="1">
        <v>3502</v>
      </c>
    </row>
    <row r="17" spans="1:15" x14ac:dyDescent="0.3">
      <c r="A17" s="7" t="s">
        <v>199</v>
      </c>
      <c r="B17" s="7" t="s">
        <v>83</v>
      </c>
      <c r="C17" s="1">
        <v>1024</v>
      </c>
      <c r="D17" s="1">
        <v>1096</v>
      </c>
      <c r="E17" s="1">
        <v>1183</v>
      </c>
      <c r="F17" s="1">
        <v>1229</v>
      </c>
      <c r="G17" s="1">
        <v>1294</v>
      </c>
      <c r="H17" s="1">
        <v>1363</v>
      </c>
      <c r="I17" s="1">
        <v>1482</v>
      </c>
      <c r="J17" s="1">
        <v>1555</v>
      </c>
      <c r="K17" s="1">
        <v>1656</v>
      </c>
      <c r="L17" s="1">
        <v>1771</v>
      </c>
      <c r="M17" s="1">
        <v>1880</v>
      </c>
      <c r="N17" s="1">
        <v>1992</v>
      </c>
      <c r="O17" s="1">
        <v>2001</v>
      </c>
    </row>
    <row r="18" spans="1:15" x14ac:dyDescent="0.3">
      <c r="A18" s="7" t="s">
        <v>199</v>
      </c>
      <c r="B18" s="7" t="s">
        <v>84</v>
      </c>
      <c r="C18" s="1">
        <v>19280</v>
      </c>
      <c r="D18" s="1">
        <v>20253</v>
      </c>
      <c r="E18" s="1">
        <v>20719</v>
      </c>
      <c r="F18" s="1">
        <v>21140</v>
      </c>
      <c r="G18" s="1">
        <v>21556</v>
      </c>
      <c r="H18" s="1">
        <v>21864</v>
      </c>
      <c r="I18" s="1">
        <v>22306</v>
      </c>
      <c r="J18" s="1">
        <v>22447</v>
      </c>
      <c r="K18" s="1">
        <v>23027</v>
      </c>
      <c r="L18" s="1">
        <v>22884</v>
      </c>
      <c r="M18" s="1">
        <v>23043</v>
      </c>
      <c r="N18" s="1">
        <v>23412</v>
      </c>
      <c r="O18" s="1">
        <v>22638</v>
      </c>
    </row>
    <row r="19" spans="1:15" x14ac:dyDescent="0.3">
      <c r="A19" s="7" t="s">
        <v>199</v>
      </c>
      <c r="B19" s="7" t="s">
        <v>17</v>
      </c>
      <c r="C19" s="1">
        <v>1580</v>
      </c>
      <c r="D19" s="1">
        <v>1615</v>
      </c>
      <c r="E19" s="1">
        <v>1681</v>
      </c>
      <c r="F19" s="1">
        <v>1720</v>
      </c>
      <c r="G19" s="1">
        <v>1827</v>
      </c>
      <c r="H19" s="1">
        <v>1951</v>
      </c>
      <c r="I19" s="1">
        <v>2069</v>
      </c>
      <c r="J19" s="1">
        <v>2256</v>
      </c>
      <c r="K19" s="1">
        <v>2445</v>
      </c>
      <c r="L19" s="1">
        <v>2761</v>
      </c>
      <c r="M19" s="1">
        <v>3149</v>
      </c>
      <c r="N19" s="1">
        <v>3495</v>
      </c>
      <c r="O19" s="1">
        <v>3675</v>
      </c>
    </row>
    <row r="20" spans="1:15" x14ac:dyDescent="0.3">
      <c r="A20" s="7" t="s">
        <v>199</v>
      </c>
      <c r="B20" s="7" t="s">
        <v>85</v>
      </c>
      <c r="C20" s="1">
        <v>4113</v>
      </c>
      <c r="D20" s="1">
        <v>3954</v>
      </c>
      <c r="E20" s="1">
        <v>3727</v>
      </c>
      <c r="F20" s="1">
        <v>3433</v>
      </c>
      <c r="G20" s="1">
        <v>3325</v>
      </c>
      <c r="H20" s="1">
        <v>3302</v>
      </c>
      <c r="I20" s="1">
        <v>3301</v>
      </c>
      <c r="J20" s="1">
        <v>3317</v>
      </c>
      <c r="K20" s="1">
        <v>3376</v>
      </c>
      <c r="L20" s="1">
        <v>3379</v>
      </c>
      <c r="M20" s="1">
        <v>3136</v>
      </c>
      <c r="N20" s="1">
        <v>3007</v>
      </c>
      <c r="O20" s="1">
        <v>2892</v>
      </c>
    </row>
    <row r="21" spans="1:15" x14ac:dyDescent="0.3">
      <c r="A21" s="7" t="s">
        <v>200</v>
      </c>
      <c r="B21" s="7" t="s">
        <v>81</v>
      </c>
      <c r="C21" s="1">
        <v>10597</v>
      </c>
      <c r="D21" s="1">
        <v>10967</v>
      </c>
      <c r="E21" s="1">
        <v>11322</v>
      </c>
      <c r="F21" s="1">
        <v>11886</v>
      </c>
      <c r="G21" s="1">
        <v>12113</v>
      </c>
      <c r="H21" s="1">
        <v>12365</v>
      </c>
      <c r="I21" s="1">
        <v>13036</v>
      </c>
      <c r="J21" s="1">
        <v>13976</v>
      </c>
      <c r="K21" s="1">
        <v>14699</v>
      </c>
      <c r="L21" s="1">
        <v>15444</v>
      </c>
      <c r="M21" s="1">
        <v>16543</v>
      </c>
      <c r="N21" s="1">
        <v>18356</v>
      </c>
      <c r="O21" s="1">
        <v>20451</v>
      </c>
    </row>
    <row r="22" spans="1:15" x14ac:dyDescent="0.3">
      <c r="A22" s="7" t="s">
        <v>200</v>
      </c>
      <c r="B22" s="7" t="s">
        <v>82</v>
      </c>
      <c r="C22" s="1">
        <v>1201</v>
      </c>
      <c r="D22" s="1">
        <v>1237</v>
      </c>
      <c r="E22" s="1">
        <v>1313</v>
      </c>
      <c r="F22" s="1">
        <v>1452</v>
      </c>
      <c r="G22" s="1">
        <v>1554</v>
      </c>
      <c r="H22" s="1">
        <v>1683</v>
      </c>
      <c r="I22" s="1">
        <v>1931</v>
      </c>
      <c r="J22" s="1">
        <v>2185</v>
      </c>
      <c r="K22" s="1">
        <v>2417</v>
      </c>
      <c r="L22" s="1">
        <v>2687</v>
      </c>
      <c r="M22" s="1">
        <v>3188</v>
      </c>
      <c r="N22" s="1">
        <v>3639</v>
      </c>
      <c r="O22" s="1">
        <v>4693</v>
      </c>
    </row>
    <row r="23" spans="1:15" x14ac:dyDescent="0.3">
      <c r="A23" s="7" t="s">
        <v>200</v>
      </c>
      <c r="B23" s="7" t="s">
        <v>83</v>
      </c>
      <c r="C23" s="1">
        <v>570</v>
      </c>
      <c r="D23" s="1">
        <v>576</v>
      </c>
      <c r="E23" s="1">
        <v>614</v>
      </c>
      <c r="F23" s="1">
        <v>659</v>
      </c>
      <c r="G23" s="1">
        <v>680</v>
      </c>
      <c r="H23" s="1">
        <v>694</v>
      </c>
      <c r="I23" s="1">
        <v>725</v>
      </c>
      <c r="J23" s="1">
        <v>777</v>
      </c>
      <c r="K23" s="1">
        <v>829</v>
      </c>
      <c r="L23" s="1">
        <v>879</v>
      </c>
      <c r="M23" s="1">
        <v>910</v>
      </c>
      <c r="N23" s="1">
        <v>972</v>
      </c>
      <c r="O23" s="1">
        <v>1089</v>
      </c>
    </row>
    <row r="24" spans="1:15" x14ac:dyDescent="0.3">
      <c r="A24" s="7" t="s">
        <v>200</v>
      </c>
      <c r="B24" s="7" t="s">
        <v>84</v>
      </c>
      <c r="C24" s="1">
        <v>14695</v>
      </c>
      <c r="D24" s="1">
        <v>14770</v>
      </c>
      <c r="E24" s="1">
        <v>14710</v>
      </c>
      <c r="F24" s="1">
        <v>14831</v>
      </c>
      <c r="G24" s="1">
        <v>14641</v>
      </c>
      <c r="H24" s="1">
        <v>14577</v>
      </c>
      <c r="I24" s="1">
        <v>14634</v>
      </c>
      <c r="J24" s="1">
        <v>14852</v>
      </c>
      <c r="K24" s="1">
        <v>14853</v>
      </c>
      <c r="L24" s="1">
        <v>14663</v>
      </c>
      <c r="M24" s="1">
        <v>14383</v>
      </c>
      <c r="N24" s="1">
        <v>14389</v>
      </c>
      <c r="O24" s="1">
        <v>14949</v>
      </c>
    </row>
    <row r="25" spans="1:15" x14ac:dyDescent="0.3">
      <c r="A25" s="7" t="s">
        <v>200</v>
      </c>
      <c r="B25" s="7" t="s">
        <v>17</v>
      </c>
      <c r="C25" s="1">
        <v>903</v>
      </c>
      <c r="D25" s="1">
        <v>969</v>
      </c>
      <c r="E25" s="1">
        <v>1057</v>
      </c>
      <c r="F25" s="1">
        <v>1106</v>
      </c>
      <c r="G25" s="1">
        <v>1180</v>
      </c>
      <c r="H25" s="1">
        <v>1264</v>
      </c>
      <c r="I25" s="1">
        <v>1429</v>
      </c>
      <c r="J25" s="1">
        <v>1620</v>
      </c>
      <c r="K25" s="1">
        <v>1860</v>
      </c>
      <c r="L25" s="1">
        <v>2044</v>
      </c>
      <c r="M25" s="1">
        <v>2358</v>
      </c>
      <c r="N25" s="1">
        <v>2726</v>
      </c>
      <c r="O25" s="1">
        <v>3093</v>
      </c>
    </row>
    <row r="26" spans="1:15" x14ac:dyDescent="0.3">
      <c r="A26" s="7" t="s">
        <v>200</v>
      </c>
      <c r="B26" s="7" t="s">
        <v>85</v>
      </c>
      <c r="C26" s="1">
        <v>2688</v>
      </c>
      <c r="D26" s="1">
        <v>2613</v>
      </c>
      <c r="E26" s="1">
        <v>2499</v>
      </c>
      <c r="F26" s="1">
        <v>2472</v>
      </c>
      <c r="G26" s="1">
        <v>2410</v>
      </c>
      <c r="H26" s="1">
        <v>2344</v>
      </c>
      <c r="I26" s="1">
        <v>2345</v>
      </c>
      <c r="J26" s="1">
        <v>2407</v>
      </c>
      <c r="K26" s="1">
        <v>2429</v>
      </c>
      <c r="L26" s="1">
        <v>2467</v>
      </c>
      <c r="M26" s="1">
        <v>2230</v>
      </c>
      <c r="N26" s="1">
        <v>2115</v>
      </c>
      <c r="O26" s="1">
        <v>2158</v>
      </c>
    </row>
    <row r="27" spans="1:15" x14ac:dyDescent="0.3">
      <c r="A27" s="7" t="s">
        <v>201</v>
      </c>
      <c r="B27" s="7" t="s">
        <v>81</v>
      </c>
      <c r="C27" s="1">
        <v>6916</v>
      </c>
      <c r="D27" s="1">
        <v>6880</v>
      </c>
      <c r="E27" s="1">
        <v>7006</v>
      </c>
      <c r="F27" s="1">
        <v>7309</v>
      </c>
      <c r="G27" s="1">
        <v>7797</v>
      </c>
      <c r="H27" s="1">
        <v>8420</v>
      </c>
      <c r="I27" s="1">
        <v>8877</v>
      </c>
      <c r="J27" s="1">
        <v>9453</v>
      </c>
      <c r="K27" s="1">
        <v>9878</v>
      </c>
      <c r="L27" s="1">
        <v>10781</v>
      </c>
      <c r="M27" s="1">
        <v>12132</v>
      </c>
      <c r="N27" s="1">
        <v>13441</v>
      </c>
      <c r="O27" s="1">
        <v>12618</v>
      </c>
    </row>
    <row r="28" spans="1:15" x14ac:dyDescent="0.3">
      <c r="A28" s="7" t="s">
        <v>201</v>
      </c>
      <c r="B28" s="7" t="s">
        <v>82</v>
      </c>
      <c r="C28" s="1">
        <v>816</v>
      </c>
      <c r="D28" s="1">
        <v>842</v>
      </c>
      <c r="E28" s="1">
        <v>853</v>
      </c>
      <c r="F28" s="1">
        <v>889</v>
      </c>
      <c r="G28" s="1">
        <v>992</v>
      </c>
      <c r="H28" s="1">
        <v>1200</v>
      </c>
      <c r="I28" s="1">
        <v>1406</v>
      </c>
      <c r="J28" s="1">
        <v>1682</v>
      </c>
      <c r="K28" s="1">
        <v>1953</v>
      </c>
      <c r="L28" s="1">
        <v>2361</v>
      </c>
      <c r="M28" s="1">
        <v>2782</v>
      </c>
      <c r="N28" s="1">
        <v>3269</v>
      </c>
      <c r="O28" s="1">
        <v>2720</v>
      </c>
    </row>
    <row r="29" spans="1:15" x14ac:dyDescent="0.3">
      <c r="A29" s="7" t="s">
        <v>201</v>
      </c>
      <c r="B29" s="7" t="s">
        <v>83</v>
      </c>
      <c r="C29" s="1">
        <v>539</v>
      </c>
      <c r="D29" s="1">
        <v>568</v>
      </c>
      <c r="E29" s="1">
        <v>591</v>
      </c>
      <c r="F29" s="1">
        <v>623</v>
      </c>
      <c r="G29" s="1">
        <v>659</v>
      </c>
      <c r="H29" s="1">
        <v>728</v>
      </c>
      <c r="I29" s="1">
        <v>771</v>
      </c>
      <c r="J29" s="1">
        <v>816</v>
      </c>
      <c r="K29" s="1">
        <v>898</v>
      </c>
      <c r="L29" s="1">
        <v>940</v>
      </c>
      <c r="M29" s="1">
        <v>997</v>
      </c>
      <c r="N29" s="1">
        <v>1068</v>
      </c>
      <c r="O29" s="1">
        <v>1031</v>
      </c>
    </row>
    <row r="30" spans="1:15" x14ac:dyDescent="0.3">
      <c r="A30" s="7" t="s">
        <v>201</v>
      </c>
      <c r="B30" s="7" t="s">
        <v>84</v>
      </c>
      <c r="C30" s="1">
        <v>12202</v>
      </c>
      <c r="D30" s="1">
        <v>12302</v>
      </c>
      <c r="E30" s="1">
        <v>12555</v>
      </c>
      <c r="F30" s="1">
        <v>12828</v>
      </c>
      <c r="G30" s="1">
        <v>13226</v>
      </c>
      <c r="H30" s="1">
        <v>13774</v>
      </c>
      <c r="I30" s="1">
        <v>14055</v>
      </c>
      <c r="J30" s="1">
        <v>14298</v>
      </c>
      <c r="K30" s="1">
        <v>14416</v>
      </c>
      <c r="L30" s="1">
        <v>14614</v>
      </c>
      <c r="M30" s="1">
        <v>14800</v>
      </c>
      <c r="N30" s="1">
        <v>15160</v>
      </c>
      <c r="O30" s="1">
        <v>14437</v>
      </c>
    </row>
    <row r="31" spans="1:15" x14ac:dyDescent="0.3">
      <c r="A31" s="7" t="s">
        <v>201</v>
      </c>
      <c r="B31" s="7" t="s">
        <v>17</v>
      </c>
      <c r="C31" s="1">
        <v>782</v>
      </c>
      <c r="D31" s="1">
        <v>789</v>
      </c>
      <c r="E31" s="1">
        <v>830</v>
      </c>
      <c r="F31" s="1">
        <v>905</v>
      </c>
      <c r="G31" s="1">
        <v>974</v>
      </c>
      <c r="H31" s="1">
        <v>1083</v>
      </c>
      <c r="I31" s="1">
        <v>1225</v>
      </c>
      <c r="J31" s="1">
        <v>1412</v>
      </c>
      <c r="K31" s="1">
        <v>1596</v>
      </c>
      <c r="L31" s="1">
        <v>1941</v>
      </c>
      <c r="M31" s="1">
        <v>2218</v>
      </c>
      <c r="N31" s="1">
        <v>2551</v>
      </c>
      <c r="O31" s="1">
        <v>2541</v>
      </c>
    </row>
    <row r="32" spans="1:15" x14ac:dyDescent="0.3">
      <c r="A32" s="7" t="s">
        <v>201</v>
      </c>
      <c r="B32" s="7" t="s">
        <v>85</v>
      </c>
      <c r="C32" s="1">
        <v>2071</v>
      </c>
      <c r="D32" s="1">
        <v>1992</v>
      </c>
      <c r="E32" s="1">
        <v>1892</v>
      </c>
      <c r="F32" s="1">
        <v>1816</v>
      </c>
      <c r="G32" s="1">
        <v>1784</v>
      </c>
      <c r="H32" s="1">
        <v>1803</v>
      </c>
      <c r="I32" s="1">
        <v>1796</v>
      </c>
      <c r="J32" s="1">
        <v>1799</v>
      </c>
      <c r="K32" s="1">
        <v>1833</v>
      </c>
      <c r="L32" s="1">
        <v>1930</v>
      </c>
      <c r="M32" s="1">
        <v>1787</v>
      </c>
      <c r="N32" s="1">
        <v>1739</v>
      </c>
      <c r="O32" s="1">
        <v>1607</v>
      </c>
    </row>
    <row r="33" spans="1:15" x14ac:dyDescent="0.3">
      <c r="A33" s="7" t="s">
        <v>202</v>
      </c>
      <c r="B33" s="7" t="s">
        <v>81</v>
      </c>
      <c r="C33" s="1">
        <v>6220</v>
      </c>
      <c r="D33" s="1">
        <v>6311</v>
      </c>
      <c r="E33" s="1">
        <v>6400</v>
      </c>
      <c r="F33" s="1">
        <v>6454</v>
      </c>
      <c r="G33" s="1">
        <v>6755</v>
      </c>
      <c r="H33" s="1">
        <v>7118</v>
      </c>
      <c r="I33" s="1">
        <v>7426</v>
      </c>
      <c r="J33" s="1">
        <v>7869</v>
      </c>
      <c r="K33" s="1">
        <v>8596</v>
      </c>
      <c r="L33" s="1">
        <v>9233</v>
      </c>
      <c r="M33" s="1">
        <v>10121</v>
      </c>
      <c r="N33" s="1">
        <v>11258</v>
      </c>
      <c r="O33" s="1">
        <v>12468</v>
      </c>
    </row>
    <row r="34" spans="1:15" x14ac:dyDescent="0.3">
      <c r="A34" s="7" t="s">
        <v>202</v>
      </c>
      <c r="B34" s="7" t="s">
        <v>82</v>
      </c>
      <c r="C34" s="1">
        <v>941</v>
      </c>
      <c r="D34" s="1">
        <v>949</v>
      </c>
      <c r="E34" s="1">
        <v>962</v>
      </c>
      <c r="F34" s="1">
        <v>1047</v>
      </c>
      <c r="G34" s="1">
        <v>1109</v>
      </c>
      <c r="H34" s="1">
        <v>1189</v>
      </c>
      <c r="I34" s="1">
        <v>1359</v>
      </c>
      <c r="J34" s="1">
        <v>1537</v>
      </c>
      <c r="K34" s="1">
        <v>1681</v>
      </c>
      <c r="L34" s="1">
        <v>1836</v>
      </c>
      <c r="M34" s="1">
        <v>2068</v>
      </c>
      <c r="N34" s="1">
        <v>2353</v>
      </c>
      <c r="O34" s="1">
        <v>2531</v>
      </c>
    </row>
    <row r="35" spans="1:15" x14ac:dyDescent="0.3">
      <c r="A35" s="7" t="s">
        <v>202</v>
      </c>
      <c r="B35" s="7" t="s">
        <v>83</v>
      </c>
      <c r="C35" s="1">
        <v>569</v>
      </c>
      <c r="D35" s="1">
        <v>605</v>
      </c>
      <c r="E35" s="1">
        <v>620</v>
      </c>
      <c r="F35" s="1">
        <v>647</v>
      </c>
      <c r="G35" s="1">
        <v>691</v>
      </c>
      <c r="H35" s="1">
        <v>713</v>
      </c>
      <c r="I35" s="1">
        <v>739</v>
      </c>
      <c r="J35" s="1">
        <v>799</v>
      </c>
      <c r="K35" s="1">
        <v>849</v>
      </c>
      <c r="L35" s="1">
        <v>898</v>
      </c>
      <c r="M35" s="1">
        <v>991</v>
      </c>
      <c r="N35" s="1">
        <v>1059</v>
      </c>
      <c r="O35" s="1">
        <v>1138</v>
      </c>
    </row>
    <row r="36" spans="1:15" x14ac:dyDescent="0.3">
      <c r="A36" s="7" t="s">
        <v>202</v>
      </c>
      <c r="B36" s="7" t="s">
        <v>84</v>
      </c>
      <c r="C36" s="1">
        <v>16223</v>
      </c>
      <c r="D36" s="1">
        <v>16427</v>
      </c>
      <c r="E36" s="1">
        <v>16594</v>
      </c>
      <c r="F36" s="1">
        <v>16499</v>
      </c>
      <c r="G36" s="1">
        <v>16651</v>
      </c>
      <c r="H36" s="1">
        <v>16770</v>
      </c>
      <c r="I36" s="1">
        <v>16866</v>
      </c>
      <c r="J36" s="1">
        <v>16956</v>
      </c>
      <c r="K36" s="1">
        <v>17518</v>
      </c>
      <c r="L36" s="1">
        <v>17408</v>
      </c>
      <c r="M36" s="1">
        <v>17502</v>
      </c>
      <c r="N36" s="1">
        <v>17771</v>
      </c>
      <c r="O36" s="1">
        <v>18212</v>
      </c>
    </row>
    <row r="37" spans="1:15" x14ac:dyDescent="0.3">
      <c r="A37" s="7" t="s">
        <v>202</v>
      </c>
      <c r="B37" s="7" t="s">
        <v>17</v>
      </c>
      <c r="C37" s="1">
        <v>769</v>
      </c>
      <c r="D37" s="1">
        <v>787</v>
      </c>
      <c r="E37" s="1">
        <v>825</v>
      </c>
      <c r="F37" s="1">
        <v>907</v>
      </c>
      <c r="G37" s="1">
        <v>953</v>
      </c>
      <c r="H37" s="1">
        <v>1041</v>
      </c>
      <c r="I37" s="1">
        <v>1122</v>
      </c>
      <c r="J37" s="1">
        <v>1295</v>
      </c>
      <c r="K37" s="1">
        <v>1507</v>
      </c>
      <c r="L37" s="1">
        <v>1665</v>
      </c>
      <c r="M37" s="1">
        <v>1850</v>
      </c>
      <c r="N37" s="1">
        <v>2129</v>
      </c>
      <c r="O37" s="1">
        <v>2242</v>
      </c>
    </row>
    <row r="38" spans="1:15" x14ac:dyDescent="0.3">
      <c r="A38" s="7" t="s">
        <v>202</v>
      </c>
      <c r="B38" s="7" t="s">
        <v>85</v>
      </c>
      <c r="C38" s="1">
        <v>2963</v>
      </c>
      <c r="D38" s="1">
        <v>2847</v>
      </c>
      <c r="E38" s="1">
        <v>2646</v>
      </c>
      <c r="F38" s="1">
        <v>2441</v>
      </c>
      <c r="G38" s="1">
        <v>2335</v>
      </c>
      <c r="H38" s="1">
        <v>2293</v>
      </c>
      <c r="I38" s="1">
        <v>2261</v>
      </c>
      <c r="J38" s="1">
        <v>2271</v>
      </c>
      <c r="K38" s="1">
        <v>2349</v>
      </c>
      <c r="L38" s="1">
        <v>2365</v>
      </c>
      <c r="M38" s="1">
        <v>2100</v>
      </c>
      <c r="N38" s="1">
        <v>2009</v>
      </c>
      <c r="O38" s="1">
        <v>1917</v>
      </c>
    </row>
    <row r="39" spans="1:15" x14ac:dyDescent="0.3">
      <c r="A39" s="7" t="s">
        <v>203</v>
      </c>
      <c r="B39" s="7" t="s">
        <v>81</v>
      </c>
      <c r="C39" s="1">
        <v>1869</v>
      </c>
      <c r="D39" s="1">
        <v>1845</v>
      </c>
      <c r="E39" s="1">
        <v>1855</v>
      </c>
      <c r="F39" s="1">
        <v>2050</v>
      </c>
      <c r="G39" s="1">
        <v>2071</v>
      </c>
      <c r="H39" s="1">
        <v>2161</v>
      </c>
      <c r="I39" s="1">
        <v>2363</v>
      </c>
      <c r="J39" s="1">
        <v>2634</v>
      </c>
      <c r="K39" s="1">
        <v>2666</v>
      </c>
      <c r="L39" s="1">
        <v>2995</v>
      </c>
      <c r="M39" s="1">
        <v>3378</v>
      </c>
      <c r="N39" s="1">
        <v>3785</v>
      </c>
      <c r="O39" s="1">
        <v>4132</v>
      </c>
    </row>
    <row r="40" spans="1:15" x14ac:dyDescent="0.3">
      <c r="A40" s="7" t="s">
        <v>203</v>
      </c>
      <c r="B40" s="7" t="s">
        <v>82</v>
      </c>
      <c r="C40" s="1">
        <v>262</v>
      </c>
      <c r="D40" s="1">
        <v>259</v>
      </c>
      <c r="E40" s="1">
        <v>256</v>
      </c>
      <c r="F40" s="1">
        <v>293</v>
      </c>
      <c r="G40" s="1">
        <v>297</v>
      </c>
      <c r="H40" s="1">
        <v>301</v>
      </c>
      <c r="I40" s="1">
        <v>368</v>
      </c>
      <c r="J40" s="1">
        <v>470</v>
      </c>
      <c r="K40" s="1">
        <v>545</v>
      </c>
      <c r="L40" s="1">
        <v>625</v>
      </c>
      <c r="M40" s="1">
        <v>754</v>
      </c>
      <c r="N40" s="1">
        <v>899</v>
      </c>
      <c r="O40" s="1">
        <v>1057</v>
      </c>
    </row>
    <row r="41" spans="1:15" x14ac:dyDescent="0.3">
      <c r="A41" s="7" t="s">
        <v>203</v>
      </c>
      <c r="B41" s="7" t="s">
        <v>83</v>
      </c>
      <c r="C41" s="1">
        <v>308</v>
      </c>
      <c r="D41" s="1">
        <v>322</v>
      </c>
      <c r="E41" s="1">
        <v>341</v>
      </c>
      <c r="F41" s="1">
        <v>380</v>
      </c>
      <c r="G41" s="1">
        <v>381</v>
      </c>
      <c r="H41" s="1">
        <v>416</v>
      </c>
      <c r="I41" s="1">
        <v>444</v>
      </c>
      <c r="J41" s="1">
        <v>489</v>
      </c>
      <c r="K41" s="1">
        <v>508</v>
      </c>
      <c r="L41" s="1">
        <v>539</v>
      </c>
      <c r="M41" s="1">
        <v>557</v>
      </c>
      <c r="N41" s="1">
        <v>615</v>
      </c>
      <c r="O41" s="1">
        <v>675</v>
      </c>
    </row>
    <row r="42" spans="1:15" x14ac:dyDescent="0.3">
      <c r="A42" s="7" t="s">
        <v>203</v>
      </c>
      <c r="B42" s="7" t="s">
        <v>84</v>
      </c>
      <c r="C42" s="1">
        <v>13041</v>
      </c>
      <c r="D42" s="1">
        <v>13214</v>
      </c>
      <c r="E42" s="1">
        <v>13420</v>
      </c>
      <c r="F42" s="1">
        <v>13818</v>
      </c>
      <c r="G42" s="1">
        <v>14060</v>
      </c>
      <c r="H42" s="1">
        <v>14497</v>
      </c>
      <c r="I42" s="1">
        <v>14712</v>
      </c>
      <c r="J42" s="1">
        <v>14985</v>
      </c>
      <c r="K42" s="1">
        <v>15367</v>
      </c>
      <c r="L42" s="1">
        <v>15733</v>
      </c>
      <c r="M42" s="1">
        <v>16031</v>
      </c>
      <c r="N42" s="1">
        <v>16341</v>
      </c>
      <c r="O42" s="1">
        <v>16744</v>
      </c>
    </row>
    <row r="43" spans="1:15" x14ac:dyDescent="0.3">
      <c r="A43" s="7" t="s">
        <v>203</v>
      </c>
      <c r="B43" s="7" t="s">
        <v>17</v>
      </c>
      <c r="C43" s="1">
        <v>300</v>
      </c>
      <c r="D43" s="1">
        <v>315</v>
      </c>
      <c r="E43" s="1">
        <v>336</v>
      </c>
      <c r="F43" s="1">
        <v>354</v>
      </c>
      <c r="G43" s="1">
        <v>356</v>
      </c>
      <c r="H43" s="1">
        <v>367</v>
      </c>
      <c r="I43" s="1">
        <v>385</v>
      </c>
      <c r="J43" s="1">
        <v>474</v>
      </c>
      <c r="K43" s="1">
        <v>533</v>
      </c>
      <c r="L43" s="1">
        <v>646</v>
      </c>
      <c r="M43" s="1">
        <v>766</v>
      </c>
      <c r="N43" s="1">
        <v>864</v>
      </c>
      <c r="O43" s="1">
        <v>962</v>
      </c>
    </row>
    <row r="44" spans="1:15" x14ac:dyDescent="0.3">
      <c r="A44" s="7" t="s">
        <v>203</v>
      </c>
      <c r="B44" s="7" t="s">
        <v>85</v>
      </c>
      <c r="C44" s="1">
        <v>1600</v>
      </c>
      <c r="D44" s="1">
        <v>1546</v>
      </c>
      <c r="E44" s="1">
        <v>1463</v>
      </c>
      <c r="F44" s="1">
        <v>1477</v>
      </c>
      <c r="G44" s="1">
        <v>1441</v>
      </c>
      <c r="H44" s="1">
        <v>1439</v>
      </c>
      <c r="I44" s="1">
        <v>1421</v>
      </c>
      <c r="J44" s="1">
        <v>1418</v>
      </c>
      <c r="K44" s="1">
        <v>1416</v>
      </c>
      <c r="L44" s="1">
        <v>1418</v>
      </c>
      <c r="M44" s="1">
        <v>1294</v>
      </c>
      <c r="N44" s="1">
        <v>1213</v>
      </c>
      <c r="O44" s="1">
        <v>1185</v>
      </c>
    </row>
    <row r="45" spans="1:15" x14ac:dyDescent="0.3">
      <c r="A45" s="7" t="s">
        <v>204</v>
      </c>
      <c r="B45" s="7" t="s">
        <v>81</v>
      </c>
      <c r="C45" s="1">
        <v>6951</v>
      </c>
      <c r="D45" s="1">
        <v>7128</v>
      </c>
      <c r="E45" s="1">
        <v>7100</v>
      </c>
      <c r="F45" s="1">
        <v>6959</v>
      </c>
      <c r="G45" s="1">
        <v>7075</v>
      </c>
      <c r="H45" s="1">
        <v>7217</v>
      </c>
      <c r="I45" s="1">
        <v>7551</v>
      </c>
      <c r="J45" s="1">
        <v>7882</v>
      </c>
      <c r="K45" s="1">
        <v>8365</v>
      </c>
      <c r="L45" s="1">
        <v>9053</v>
      </c>
      <c r="M45" s="1">
        <v>9836</v>
      </c>
      <c r="N45" s="1">
        <v>10808</v>
      </c>
      <c r="O45" s="1">
        <v>11139</v>
      </c>
    </row>
    <row r="46" spans="1:15" x14ac:dyDescent="0.3">
      <c r="A46" s="7" t="s">
        <v>204</v>
      </c>
      <c r="B46" s="7" t="s">
        <v>82</v>
      </c>
      <c r="C46" s="1">
        <v>820</v>
      </c>
      <c r="D46" s="1">
        <v>902</v>
      </c>
      <c r="E46" s="1">
        <v>936</v>
      </c>
      <c r="F46" s="1">
        <v>942</v>
      </c>
      <c r="G46" s="1">
        <v>1025</v>
      </c>
      <c r="H46" s="1">
        <v>1122</v>
      </c>
      <c r="I46" s="1">
        <v>1272</v>
      </c>
      <c r="J46" s="1">
        <v>1474</v>
      </c>
      <c r="K46" s="1">
        <v>1700</v>
      </c>
      <c r="L46" s="1">
        <v>2053</v>
      </c>
      <c r="M46" s="1">
        <v>2449</v>
      </c>
      <c r="N46" s="1">
        <v>2867</v>
      </c>
      <c r="O46" s="1">
        <v>3122</v>
      </c>
    </row>
    <row r="47" spans="1:15" x14ac:dyDescent="0.3">
      <c r="A47" s="7" t="s">
        <v>204</v>
      </c>
      <c r="B47" s="7" t="s">
        <v>83</v>
      </c>
      <c r="C47" s="1">
        <v>537</v>
      </c>
      <c r="D47" s="1">
        <v>565</v>
      </c>
      <c r="E47" s="1">
        <v>561</v>
      </c>
      <c r="F47" s="1">
        <v>590</v>
      </c>
      <c r="G47" s="1">
        <v>630</v>
      </c>
      <c r="H47" s="1">
        <v>662</v>
      </c>
      <c r="I47" s="1">
        <v>692</v>
      </c>
      <c r="J47" s="1">
        <v>726</v>
      </c>
      <c r="K47" s="1">
        <v>782</v>
      </c>
      <c r="L47" s="1">
        <v>823</v>
      </c>
      <c r="M47" s="1">
        <v>900</v>
      </c>
      <c r="N47" s="1">
        <v>975</v>
      </c>
      <c r="O47" s="1">
        <v>1017</v>
      </c>
    </row>
    <row r="48" spans="1:15" x14ac:dyDescent="0.3">
      <c r="A48" s="7" t="s">
        <v>204</v>
      </c>
      <c r="B48" s="7" t="s">
        <v>85</v>
      </c>
      <c r="C48" s="1">
        <v>2276</v>
      </c>
      <c r="D48" s="1">
        <v>2246</v>
      </c>
      <c r="E48" s="1">
        <v>2127</v>
      </c>
      <c r="F48" s="1">
        <v>1985</v>
      </c>
      <c r="G48" s="1">
        <v>1944</v>
      </c>
      <c r="H48" s="1">
        <v>1917</v>
      </c>
      <c r="I48" s="1">
        <v>1887</v>
      </c>
      <c r="J48" s="1">
        <v>1873</v>
      </c>
      <c r="K48" s="1">
        <v>1877</v>
      </c>
      <c r="L48" s="1">
        <v>1905</v>
      </c>
      <c r="M48" s="1">
        <v>1770</v>
      </c>
      <c r="N48" s="1">
        <v>1711</v>
      </c>
      <c r="O48" s="1">
        <v>1663</v>
      </c>
    </row>
    <row r="49" spans="1:15" x14ac:dyDescent="0.3">
      <c r="A49" s="7" t="s">
        <v>204</v>
      </c>
      <c r="B49" s="7" t="s">
        <v>17</v>
      </c>
      <c r="C49" s="1">
        <v>793</v>
      </c>
      <c r="D49" s="1">
        <v>836</v>
      </c>
      <c r="E49" s="1">
        <v>825</v>
      </c>
      <c r="F49" s="1">
        <v>843</v>
      </c>
      <c r="G49" s="1">
        <v>906</v>
      </c>
      <c r="H49" s="1">
        <v>937</v>
      </c>
      <c r="I49" s="1">
        <v>1023</v>
      </c>
      <c r="J49" s="1">
        <v>1192</v>
      </c>
      <c r="K49" s="1">
        <v>1307</v>
      </c>
      <c r="L49" s="1">
        <v>1500</v>
      </c>
      <c r="M49" s="1">
        <v>1745</v>
      </c>
      <c r="N49" s="1">
        <v>1991</v>
      </c>
      <c r="O49" s="1">
        <v>2137</v>
      </c>
    </row>
    <row r="50" spans="1:15" x14ac:dyDescent="0.3">
      <c r="A50" s="7" t="s">
        <v>204</v>
      </c>
      <c r="B50" s="7" t="s">
        <v>84</v>
      </c>
      <c r="C50" s="1">
        <v>15749</v>
      </c>
      <c r="D50" s="1">
        <v>16182</v>
      </c>
      <c r="E50" s="1">
        <v>16146</v>
      </c>
      <c r="F50" s="1">
        <v>16125</v>
      </c>
      <c r="G50" s="1">
        <v>16218</v>
      </c>
      <c r="H50" s="1">
        <v>16527</v>
      </c>
      <c r="I50" s="1">
        <v>16854</v>
      </c>
      <c r="J50" s="1">
        <v>17265</v>
      </c>
      <c r="K50" s="1">
        <v>17600</v>
      </c>
      <c r="L50" s="1">
        <v>18010</v>
      </c>
      <c r="M50" s="1">
        <v>18298</v>
      </c>
      <c r="N50" s="1">
        <v>18562</v>
      </c>
      <c r="O50" s="1">
        <v>18480</v>
      </c>
    </row>
    <row r="51" spans="1:15" x14ac:dyDescent="0.3">
      <c r="A51" s="10" t="s">
        <v>18</v>
      </c>
      <c r="B51" s="10" t="s">
        <v>18</v>
      </c>
      <c r="C51" s="5">
        <v>184383</v>
      </c>
      <c r="D51" s="5">
        <v>187720</v>
      </c>
      <c r="E51" s="5">
        <v>189131</v>
      </c>
      <c r="F51" s="5">
        <v>191337</v>
      </c>
      <c r="G51" s="5">
        <v>194924</v>
      </c>
      <c r="H51" s="5">
        <v>199915</v>
      </c>
      <c r="I51" s="5">
        <v>206389</v>
      </c>
      <c r="J51" s="5">
        <v>214031</v>
      </c>
      <c r="K51" s="5">
        <v>223122</v>
      </c>
      <c r="L51" s="5">
        <v>232067</v>
      </c>
      <c r="M51" s="5">
        <v>242560</v>
      </c>
      <c r="N51" s="5">
        <v>256038</v>
      </c>
      <c r="O51" s="5">
        <v>263925</v>
      </c>
    </row>
    <row r="52" spans="1:15" x14ac:dyDescent="0.3">
      <c r="A52" s="15"/>
      <c r="B52" s="15"/>
    </row>
    <row r="53" spans="1:15" x14ac:dyDescent="0.3">
      <c r="A53" s="15"/>
      <c r="B53" s="15"/>
    </row>
    <row r="54" spans="1:15" x14ac:dyDescent="0.3">
      <c r="A54" s="15"/>
      <c r="B54" s="15"/>
      <c r="C54" s="18" t="s">
        <v>37</v>
      </c>
      <c r="D54" s="19"/>
      <c r="E54" s="19"/>
      <c r="F54" s="19"/>
      <c r="G54" s="19"/>
      <c r="H54" s="19"/>
      <c r="I54" s="19"/>
      <c r="J54" s="19"/>
      <c r="K54" s="19"/>
      <c r="L54" s="19"/>
      <c r="M54" s="19"/>
      <c r="N54" s="19"/>
      <c r="O54" s="19"/>
    </row>
    <row r="55" spans="1:15" x14ac:dyDescent="0.3">
      <c r="A55" s="9" t="s">
        <v>41</v>
      </c>
      <c r="B55" s="9" t="s">
        <v>41</v>
      </c>
      <c r="C55" s="4" t="s">
        <v>0</v>
      </c>
      <c r="D55" s="4" t="s">
        <v>1</v>
      </c>
      <c r="E55" s="4" t="s">
        <v>2</v>
      </c>
      <c r="F55" s="4" t="s">
        <v>3</v>
      </c>
      <c r="G55" s="4" t="s">
        <v>4</v>
      </c>
      <c r="H55" s="4" t="s">
        <v>5</v>
      </c>
      <c r="I55" s="4" t="s">
        <v>6</v>
      </c>
      <c r="J55" s="4" t="s">
        <v>7</v>
      </c>
      <c r="K55" s="4" t="s">
        <v>8</v>
      </c>
      <c r="L55" s="4" t="s">
        <v>9</v>
      </c>
      <c r="M55" s="4" t="s">
        <v>10</v>
      </c>
      <c r="N55" s="4" t="s">
        <v>11</v>
      </c>
      <c r="O55" s="4" t="s">
        <v>12</v>
      </c>
    </row>
    <row r="56" spans="1:15" x14ac:dyDescent="0.3">
      <c r="A56" s="8" t="s">
        <v>198</v>
      </c>
      <c r="B56" s="8" t="s">
        <v>81</v>
      </c>
      <c r="C56" s="2">
        <v>0.30581223686368902</v>
      </c>
      <c r="D56" s="2">
        <v>0.30882667236589001</v>
      </c>
      <c r="E56" s="2">
        <v>0.31674376561918399</v>
      </c>
      <c r="F56" s="2">
        <v>0.32234609791565699</v>
      </c>
      <c r="G56" s="2">
        <v>0.32790869703053999</v>
      </c>
      <c r="H56" s="2">
        <v>0.333787894681632</v>
      </c>
      <c r="I56" s="2">
        <v>0.34380240890379599</v>
      </c>
      <c r="J56" s="2">
        <v>0.35299378881987598</v>
      </c>
      <c r="K56" s="2">
        <v>0.35933330212088599</v>
      </c>
      <c r="L56" s="2">
        <v>0.36928644832670598</v>
      </c>
      <c r="M56" s="2">
        <v>0.38709813517846597</v>
      </c>
      <c r="N56" s="2">
        <v>0.40102621662791599</v>
      </c>
      <c r="O56" s="2">
        <v>0.40890823844608198</v>
      </c>
    </row>
    <row r="57" spans="1:15" x14ac:dyDescent="0.3">
      <c r="A57" s="8" t="s">
        <v>198</v>
      </c>
      <c r="B57" s="8" t="s">
        <v>82</v>
      </c>
      <c r="C57" s="2">
        <v>5.1943791349991802E-2</v>
      </c>
      <c r="D57" s="2">
        <v>5.09724300064116E-2</v>
      </c>
      <c r="E57" s="2">
        <v>5.2852661243154103E-2</v>
      </c>
      <c r="F57" s="2">
        <v>5.43437281197824E-2</v>
      </c>
      <c r="G57" s="2">
        <v>5.60076085807883E-2</v>
      </c>
      <c r="H57" s="2">
        <v>5.7799223749082099E-2</v>
      </c>
      <c r="I57" s="2">
        <v>6.2458708136402898E-2</v>
      </c>
      <c r="J57" s="2">
        <v>6.5242236024844705E-2</v>
      </c>
      <c r="K57" s="2">
        <v>6.8963902804438398E-2</v>
      </c>
      <c r="L57" s="2">
        <v>7.3410482105357194E-2</v>
      </c>
      <c r="M57" s="2">
        <v>8.0921441228588298E-2</v>
      </c>
      <c r="N57" s="2">
        <v>8.5504690130682307E-2</v>
      </c>
      <c r="O57" s="2">
        <v>9.2803453151745194E-2</v>
      </c>
    </row>
    <row r="58" spans="1:15" x14ac:dyDescent="0.3">
      <c r="A58" s="8" t="s">
        <v>198</v>
      </c>
      <c r="B58" s="8" t="s">
        <v>83</v>
      </c>
      <c r="C58" s="2">
        <v>2.0394772814259901E-2</v>
      </c>
      <c r="D58" s="2">
        <v>2.1746099593930299E-2</v>
      </c>
      <c r="E58" s="2">
        <v>2.2385282075822799E-2</v>
      </c>
      <c r="F58" s="2">
        <v>2.4559702698335802E-2</v>
      </c>
      <c r="G58" s="2">
        <v>2.40410017964705E-2</v>
      </c>
      <c r="H58" s="2">
        <v>2.49659078988776E-2</v>
      </c>
      <c r="I58" s="2">
        <v>2.50546323118362E-2</v>
      </c>
      <c r="J58" s="2">
        <v>2.6037267080745299E-2</v>
      </c>
      <c r="K58" s="2">
        <v>2.6920735989512602E-2</v>
      </c>
      <c r="L58" s="2">
        <v>2.7299941915017199E-2</v>
      </c>
      <c r="M58" s="2">
        <v>2.7297274491604101E-2</v>
      </c>
      <c r="N58" s="2">
        <v>2.7619658462278499E-2</v>
      </c>
      <c r="O58" s="2">
        <v>2.83173327379623E-2</v>
      </c>
    </row>
    <row r="59" spans="1:15" x14ac:dyDescent="0.3">
      <c r="A59" s="8" t="s">
        <v>198</v>
      </c>
      <c r="B59" s="8" t="s">
        <v>84</v>
      </c>
      <c r="C59" s="2">
        <v>0.492973918748975</v>
      </c>
      <c r="D59" s="2">
        <v>0.49177174609959401</v>
      </c>
      <c r="E59" s="2">
        <v>0.487371723294518</v>
      </c>
      <c r="F59" s="2">
        <v>0.482845909409167</v>
      </c>
      <c r="G59" s="2">
        <v>0.47654020923597201</v>
      </c>
      <c r="H59" s="2">
        <v>0.46863526696737701</v>
      </c>
      <c r="I59" s="2">
        <v>0.45332113635208598</v>
      </c>
      <c r="J59" s="2">
        <v>0.438360248447205</v>
      </c>
      <c r="K59" s="2">
        <v>0.42516035394915502</v>
      </c>
      <c r="L59" s="2">
        <v>0.41021402082123198</v>
      </c>
      <c r="M59" s="2">
        <v>0.38933423339802498</v>
      </c>
      <c r="N59" s="2">
        <v>0.37023971779042703</v>
      </c>
      <c r="O59" s="2">
        <v>0.35588300960035701</v>
      </c>
    </row>
    <row r="60" spans="1:15" x14ac:dyDescent="0.3">
      <c r="A60" s="8" t="s">
        <v>198</v>
      </c>
      <c r="B60" s="8" t="s">
        <v>17</v>
      </c>
      <c r="C60" s="2">
        <v>3.3572092514626298E-2</v>
      </c>
      <c r="D60" s="2">
        <v>3.4676212865997001E-2</v>
      </c>
      <c r="E60" s="2">
        <v>3.4880629552826101E-2</v>
      </c>
      <c r="F60" s="2">
        <v>3.7970592987558602E-2</v>
      </c>
      <c r="G60" s="2">
        <v>3.9311000739723101E-2</v>
      </c>
      <c r="H60" s="2">
        <v>4.1120318892268998E-2</v>
      </c>
      <c r="I60" s="2">
        <v>4.5840321187172801E-2</v>
      </c>
      <c r="J60" s="2">
        <v>4.9639751552795E-2</v>
      </c>
      <c r="K60" s="2">
        <v>5.3701015965166903E-2</v>
      </c>
      <c r="L60" s="2">
        <v>5.5672221973995802E-2</v>
      </c>
      <c r="M60" s="2">
        <v>5.8011982111214201E-2</v>
      </c>
      <c r="N60" s="2">
        <v>6.33368075042091E-2</v>
      </c>
      <c r="O60" s="2">
        <v>6.4634963161420006E-2</v>
      </c>
    </row>
    <row r="61" spans="1:15" x14ac:dyDescent="0.3">
      <c r="A61" s="8" t="s">
        <v>198</v>
      </c>
      <c r="B61" s="8" t="s">
        <v>85</v>
      </c>
      <c r="C61" s="2">
        <v>9.5303187708458595E-2</v>
      </c>
      <c r="D61" s="2">
        <v>9.2006839068176999E-2</v>
      </c>
      <c r="E61" s="2">
        <v>8.5765938214494603E-2</v>
      </c>
      <c r="F61" s="2">
        <v>7.7933968869499604E-2</v>
      </c>
      <c r="G61" s="2">
        <v>7.6191482616506406E-2</v>
      </c>
      <c r="H61" s="2">
        <v>7.3691387810762607E-2</v>
      </c>
      <c r="I61" s="2">
        <v>6.9522793108705599E-2</v>
      </c>
      <c r="J61" s="2">
        <v>6.7726708074534195E-2</v>
      </c>
      <c r="K61" s="2">
        <v>6.5920689170841304E-2</v>
      </c>
      <c r="L61" s="2">
        <v>6.4116884857691805E-2</v>
      </c>
      <c r="M61" s="2">
        <v>5.7336933592101902E-2</v>
      </c>
      <c r="N61" s="2">
        <v>5.2272909484486499E-2</v>
      </c>
      <c r="O61" s="2">
        <v>4.9453002902433603E-2</v>
      </c>
    </row>
    <row r="62" spans="1:15" x14ac:dyDescent="0.3">
      <c r="A62" s="8" t="s">
        <v>199</v>
      </c>
      <c r="B62" s="8" t="s">
        <v>81</v>
      </c>
      <c r="C62" s="2">
        <v>0.29900057610900999</v>
      </c>
      <c r="D62" s="2">
        <v>0.29684808191590001</v>
      </c>
      <c r="E62" s="2">
        <v>0.29513547241354499</v>
      </c>
      <c r="F62" s="2">
        <v>0.29881705900481198</v>
      </c>
      <c r="G62" s="2">
        <v>0.30071942446043198</v>
      </c>
      <c r="H62" s="2">
        <v>0.30503990774866002</v>
      </c>
      <c r="I62" s="2">
        <v>0.31020836521853201</v>
      </c>
      <c r="J62" s="2">
        <v>0.31811994895788998</v>
      </c>
      <c r="K62" s="2">
        <v>0.32368808239333002</v>
      </c>
      <c r="L62" s="2">
        <v>0.33159466454310199</v>
      </c>
      <c r="M62" s="2">
        <v>0.34353415195702203</v>
      </c>
      <c r="N62" s="2">
        <v>0.35429788640578802</v>
      </c>
      <c r="O62" s="2">
        <v>0.36713892383713498</v>
      </c>
    </row>
    <row r="63" spans="1:15" x14ac:dyDescent="0.3">
      <c r="A63" s="8" t="s">
        <v>199</v>
      </c>
      <c r="B63" s="8" t="s">
        <v>82</v>
      </c>
      <c r="C63" s="2">
        <v>4.9820905242592001E-2</v>
      </c>
      <c r="D63" s="2">
        <v>5.0008492465969501E-2</v>
      </c>
      <c r="E63" s="2">
        <v>4.9461230171110399E-2</v>
      </c>
      <c r="F63" s="2">
        <v>4.8740013749614799E-2</v>
      </c>
      <c r="G63" s="2">
        <v>4.9431422603852401E-2</v>
      </c>
      <c r="H63" s="2">
        <v>5.1009564293304999E-2</v>
      </c>
      <c r="I63" s="2">
        <v>5.2277149791197498E-2</v>
      </c>
      <c r="J63" s="2">
        <v>5.2892386218630398E-2</v>
      </c>
      <c r="K63" s="2">
        <v>5.2967140755272202E-2</v>
      </c>
      <c r="L63" s="2">
        <v>5.5325502687636897E-2</v>
      </c>
      <c r="M63" s="2">
        <v>5.76937835763622E-2</v>
      </c>
      <c r="N63" s="2">
        <v>5.9808656371081799E-2</v>
      </c>
      <c r="O63" s="2">
        <v>6.3855004284958897E-2</v>
      </c>
    </row>
    <row r="64" spans="1:15" x14ac:dyDescent="0.3">
      <c r="A64" s="8" t="s">
        <v>199</v>
      </c>
      <c r="B64" s="8" t="s">
        <v>83</v>
      </c>
      <c r="C64" s="2">
        <v>2.5649375046965399E-2</v>
      </c>
      <c r="D64" s="2">
        <v>2.65935505787009E-2</v>
      </c>
      <c r="E64" s="2">
        <v>2.83904101370323E-2</v>
      </c>
      <c r="F64" s="2">
        <v>2.9134959580873799E-2</v>
      </c>
      <c r="G64" s="2">
        <v>3.00301694128568E-2</v>
      </c>
      <c r="H64" s="2">
        <v>3.0818278427205099E-2</v>
      </c>
      <c r="I64" s="2">
        <v>3.2402649933314397E-2</v>
      </c>
      <c r="J64" s="2">
        <v>3.3071033602722198E-2</v>
      </c>
      <c r="K64" s="2">
        <v>3.38401177047572E-2</v>
      </c>
      <c r="L64" s="2">
        <v>3.52578140553454E-2</v>
      </c>
      <c r="M64" s="2">
        <v>3.6070606293169598E-2</v>
      </c>
      <c r="N64" s="2">
        <v>3.6579319463062601E-2</v>
      </c>
      <c r="O64" s="2">
        <v>3.6485969038892799E-2</v>
      </c>
    </row>
    <row r="65" spans="1:15" x14ac:dyDescent="0.3">
      <c r="A65" s="8" t="s">
        <v>199</v>
      </c>
      <c r="B65" s="8" t="s">
        <v>84</v>
      </c>
      <c r="C65" s="2">
        <v>0.48292963955614598</v>
      </c>
      <c r="D65" s="2">
        <v>0.49142260937082999</v>
      </c>
      <c r="E65" s="2">
        <v>0.49722815522330699</v>
      </c>
      <c r="F65" s="2">
        <v>0.50114975226987202</v>
      </c>
      <c r="G65" s="2">
        <v>0.50025527964725003</v>
      </c>
      <c r="H65" s="2">
        <v>0.49435864969362597</v>
      </c>
      <c r="I65" s="2">
        <v>0.48770142335527</v>
      </c>
      <c r="J65" s="2">
        <v>0.47739259889408803</v>
      </c>
      <c r="K65" s="2">
        <v>0.47055337583782902</v>
      </c>
      <c r="L65" s="2">
        <v>0.45558431216404499</v>
      </c>
      <c r="M65" s="2">
        <v>0.44211435149654599</v>
      </c>
      <c r="N65" s="2">
        <v>0.42991718236406701</v>
      </c>
      <c r="O65" s="2">
        <v>0.41277829440402602</v>
      </c>
    </row>
    <row r="66" spans="1:15" x14ac:dyDescent="0.3">
      <c r="A66" s="8" t="s">
        <v>199</v>
      </c>
      <c r="B66" s="8" t="s">
        <v>17</v>
      </c>
      <c r="C66" s="2">
        <v>3.9576184154497401E-2</v>
      </c>
      <c r="D66" s="2">
        <v>3.9186664402009103E-2</v>
      </c>
      <c r="E66" s="2">
        <v>4.0341740862511702E-2</v>
      </c>
      <c r="F66" s="2">
        <v>4.0774719673802202E-2</v>
      </c>
      <c r="G66" s="2">
        <v>4.2399628684149503E-2</v>
      </c>
      <c r="H66" s="2">
        <v>4.4113324439821799E-2</v>
      </c>
      <c r="I66" s="2">
        <v>4.5236897916347801E-2</v>
      </c>
      <c r="J66" s="2">
        <v>4.7979583156103803E-2</v>
      </c>
      <c r="K66" s="2">
        <v>4.9963217263364397E-2</v>
      </c>
      <c r="L66" s="2">
        <v>5.49671511049174E-2</v>
      </c>
      <c r="M66" s="2">
        <v>6.0418265541059099E-2</v>
      </c>
      <c r="N66" s="2">
        <v>6.4179077069981799E-2</v>
      </c>
      <c r="O66" s="2">
        <v>6.7009463377277007E-2</v>
      </c>
    </row>
    <row r="67" spans="1:15" x14ac:dyDescent="0.3">
      <c r="A67" s="8" t="s">
        <v>199</v>
      </c>
      <c r="B67" s="8" t="s">
        <v>85</v>
      </c>
      <c r="C67" s="2">
        <v>0.10302331989079</v>
      </c>
      <c r="D67" s="2">
        <v>9.5940601266590597E-2</v>
      </c>
      <c r="E67" s="2">
        <v>8.9442991192493201E-2</v>
      </c>
      <c r="F67" s="2">
        <v>8.1383495721025101E-2</v>
      </c>
      <c r="G67" s="2">
        <v>7.7164075191459694E-2</v>
      </c>
      <c r="H67" s="2">
        <v>7.4660275397381695E-2</v>
      </c>
      <c r="I67" s="2">
        <v>7.2173513785337901E-2</v>
      </c>
      <c r="J67" s="2">
        <v>7.0544449170565696E-2</v>
      </c>
      <c r="K67" s="2">
        <v>6.8988066045447105E-2</v>
      </c>
      <c r="L67" s="2">
        <v>6.7270555444953195E-2</v>
      </c>
      <c r="M67" s="2">
        <v>6.0168841135840402E-2</v>
      </c>
      <c r="N67" s="2">
        <v>5.5217878326018703E-2</v>
      </c>
      <c r="O67" s="2">
        <v>5.2732345057710198E-2</v>
      </c>
    </row>
    <row r="68" spans="1:15" x14ac:dyDescent="0.3">
      <c r="A68" s="8" t="s">
        <v>200</v>
      </c>
      <c r="B68" s="8" t="s">
        <v>81</v>
      </c>
      <c r="C68" s="2">
        <v>0.345697135773472</v>
      </c>
      <c r="D68" s="2">
        <v>0.35227418733136301</v>
      </c>
      <c r="E68" s="2">
        <v>0.359257496430271</v>
      </c>
      <c r="F68" s="2">
        <v>0.36678392890205502</v>
      </c>
      <c r="G68" s="2">
        <v>0.37181533550248602</v>
      </c>
      <c r="H68" s="2">
        <v>0.37552768244905399</v>
      </c>
      <c r="I68" s="2">
        <v>0.38228739002932499</v>
      </c>
      <c r="J68" s="2">
        <v>0.39020576821062603</v>
      </c>
      <c r="K68" s="2">
        <v>0.396338339579907</v>
      </c>
      <c r="L68" s="2">
        <v>0.40446260213702101</v>
      </c>
      <c r="M68" s="2">
        <v>0.41762597192769901</v>
      </c>
      <c r="N68" s="2">
        <v>0.43500722800199099</v>
      </c>
      <c r="O68" s="2">
        <v>0.44044106562143298</v>
      </c>
    </row>
    <row r="69" spans="1:15" x14ac:dyDescent="0.3">
      <c r="A69" s="8" t="s">
        <v>200</v>
      </c>
      <c r="B69" s="8" t="s">
        <v>82</v>
      </c>
      <c r="C69" s="2">
        <v>3.9179226202127E-2</v>
      </c>
      <c r="D69" s="2">
        <v>3.9734035718874502E-2</v>
      </c>
      <c r="E69" s="2">
        <v>4.1662700301443797E-2</v>
      </c>
      <c r="F69" s="2">
        <v>4.4806517311609E-2</v>
      </c>
      <c r="G69" s="2">
        <v>4.7700902449505797E-2</v>
      </c>
      <c r="H69" s="2">
        <v>5.1113068302608797E-2</v>
      </c>
      <c r="I69" s="2">
        <v>5.6627565982404697E-2</v>
      </c>
      <c r="J69" s="2">
        <v>6.1004550911578297E-2</v>
      </c>
      <c r="K69" s="2">
        <v>6.5171084207404195E-2</v>
      </c>
      <c r="L69" s="2">
        <v>7.0369788393044197E-2</v>
      </c>
      <c r="M69" s="2">
        <v>8.0480662425527594E-2</v>
      </c>
      <c r="N69" s="2">
        <v>8.6238358177121596E-2</v>
      </c>
      <c r="O69" s="2">
        <v>0.10107035944263799</v>
      </c>
    </row>
    <row r="70" spans="1:15" x14ac:dyDescent="0.3">
      <c r="A70" s="8" t="s">
        <v>200</v>
      </c>
      <c r="B70" s="8" t="s">
        <v>83</v>
      </c>
      <c r="C70" s="2">
        <v>1.8594636915247601E-2</v>
      </c>
      <c r="D70" s="2">
        <v>1.8501863034819498E-2</v>
      </c>
      <c r="E70" s="2">
        <v>1.9482785974932599E-2</v>
      </c>
      <c r="F70" s="2">
        <v>2.03357402950071E-2</v>
      </c>
      <c r="G70" s="2">
        <v>2.0872981766836499E-2</v>
      </c>
      <c r="H70" s="2">
        <v>2.1076927749263501E-2</v>
      </c>
      <c r="I70" s="2">
        <v>2.12609970674487E-2</v>
      </c>
      <c r="J70" s="2">
        <v>2.16936091799983E-2</v>
      </c>
      <c r="K70" s="2">
        <v>2.2352846010731502E-2</v>
      </c>
      <c r="L70" s="2">
        <v>2.3020113136392201E-2</v>
      </c>
      <c r="M70" s="2">
        <v>2.2972836514187599E-2</v>
      </c>
      <c r="N70" s="2">
        <v>2.3034812901391099E-2</v>
      </c>
      <c r="O70" s="2">
        <v>2.3453147545926398E-2</v>
      </c>
    </row>
    <row r="71" spans="1:15" x14ac:dyDescent="0.3">
      <c r="A71" s="8" t="s">
        <v>200</v>
      </c>
      <c r="B71" s="8" t="s">
        <v>84</v>
      </c>
      <c r="C71" s="2">
        <v>0.47938278854309402</v>
      </c>
      <c r="D71" s="2">
        <v>0.47443145316715901</v>
      </c>
      <c r="E71" s="2">
        <v>0.46676185943201598</v>
      </c>
      <c r="F71" s="2">
        <v>0.45766216132814902</v>
      </c>
      <c r="G71" s="2">
        <v>0.449413714776843</v>
      </c>
      <c r="H71" s="2">
        <v>0.44270659337321999</v>
      </c>
      <c r="I71" s="2">
        <v>0.42914956011730199</v>
      </c>
      <c r="J71" s="2">
        <v>0.41466342798112599</v>
      </c>
      <c r="K71" s="2">
        <v>0.40049073799444601</v>
      </c>
      <c r="L71" s="2">
        <v>0.38400900900900897</v>
      </c>
      <c r="M71" s="2">
        <v>0.36309704130061599</v>
      </c>
      <c r="N71" s="2">
        <v>0.34099580538900898</v>
      </c>
      <c r="O71" s="2">
        <v>0.32194775267589898</v>
      </c>
    </row>
    <row r="72" spans="1:15" x14ac:dyDescent="0.3">
      <c r="A72" s="8" t="s">
        <v>200</v>
      </c>
      <c r="B72" s="8" t="s">
        <v>17</v>
      </c>
      <c r="C72" s="2">
        <v>2.94578195341554E-2</v>
      </c>
      <c r="D72" s="2">
        <v>3.1125530001284901E-2</v>
      </c>
      <c r="E72" s="2">
        <v>3.3539584324924598E-2</v>
      </c>
      <c r="F72" s="2">
        <v>3.4129482194655301E-2</v>
      </c>
      <c r="G72" s="2">
        <v>3.6220762477745701E-2</v>
      </c>
      <c r="H72" s="2">
        <v>3.83879490995232E-2</v>
      </c>
      <c r="I72" s="2">
        <v>4.1906158357771298E-2</v>
      </c>
      <c r="J72" s="2">
        <v>4.52299187536645E-2</v>
      </c>
      <c r="K72" s="2">
        <v>5.0152344487286699E-2</v>
      </c>
      <c r="L72" s="2">
        <v>5.3530274460507003E-2</v>
      </c>
      <c r="M72" s="2">
        <v>5.95274159345653E-2</v>
      </c>
      <c r="N72" s="2">
        <v>6.4601748939498105E-2</v>
      </c>
      <c r="O72" s="2">
        <v>6.6612107768182105E-2</v>
      </c>
    </row>
    <row r="73" spans="1:15" x14ac:dyDescent="0.3">
      <c r="A73" s="8" t="s">
        <v>200</v>
      </c>
      <c r="B73" s="8" t="s">
        <v>85</v>
      </c>
      <c r="C73" s="2">
        <v>8.7688393031904496E-2</v>
      </c>
      <c r="D73" s="2">
        <v>8.3932930746498796E-2</v>
      </c>
      <c r="E73" s="2">
        <v>7.9295573536411201E-2</v>
      </c>
      <c r="F73" s="2">
        <v>7.6282169968524299E-2</v>
      </c>
      <c r="G73" s="2">
        <v>7.3976303026582396E-2</v>
      </c>
      <c r="H73" s="2">
        <v>7.1187779026331E-2</v>
      </c>
      <c r="I73" s="2">
        <v>6.8768328445747803E-2</v>
      </c>
      <c r="J73" s="2">
        <v>6.7202724963006402E-2</v>
      </c>
      <c r="K73" s="2">
        <v>6.5494647720225396E-2</v>
      </c>
      <c r="L73" s="2">
        <v>6.4608212864026807E-2</v>
      </c>
      <c r="M73" s="2">
        <v>5.6296071897404799E-2</v>
      </c>
      <c r="N73" s="2">
        <v>5.0122046590989899E-2</v>
      </c>
      <c r="O73" s="2">
        <v>4.64755669459221E-2</v>
      </c>
    </row>
    <row r="74" spans="1:15" x14ac:dyDescent="0.3">
      <c r="A74" s="8" t="s">
        <v>201</v>
      </c>
      <c r="B74" s="8" t="s">
        <v>81</v>
      </c>
      <c r="C74" s="2">
        <v>0.29649318357198001</v>
      </c>
      <c r="D74" s="2">
        <v>0.294356736405254</v>
      </c>
      <c r="E74" s="2">
        <v>0.295275424621739</v>
      </c>
      <c r="F74" s="2">
        <v>0.299917931883463</v>
      </c>
      <c r="G74" s="2">
        <v>0.30658225857187799</v>
      </c>
      <c r="H74" s="2">
        <v>0.31175947867298598</v>
      </c>
      <c r="I74" s="2">
        <v>0.31557056523284699</v>
      </c>
      <c r="J74" s="2">
        <v>0.32087576374745402</v>
      </c>
      <c r="K74" s="2">
        <v>0.32308497416105197</v>
      </c>
      <c r="L74" s="2">
        <v>0.33104062394448402</v>
      </c>
      <c r="M74" s="2">
        <v>0.349464223988939</v>
      </c>
      <c r="N74" s="2">
        <v>0.361045449661545</v>
      </c>
      <c r="O74" s="2">
        <v>0.36098872804256998</v>
      </c>
    </row>
    <row r="75" spans="1:15" x14ac:dyDescent="0.3">
      <c r="A75" s="8" t="s">
        <v>201</v>
      </c>
      <c r="B75" s="8" t="s">
        <v>82</v>
      </c>
      <c r="C75" s="2">
        <v>3.4982423047243402E-2</v>
      </c>
      <c r="D75" s="2">
        <v>3.6024472682154599E-2</v>
      </c>
      <c r="E75" s="2">
        <v>3.5950604796223702E-2</v>
      </c>
      <c r="F75" s="2">
        <v>3.64792778005745E-2</v>
      </c>
      <c r="G75" s="2">
        <v>3.9005976722239703E-2</v>
      </c>
      <c r="H75" s="2">
        <v>4.4431279620853102E-2</v>
      </c>
      <c r="I75" s="2">
        <v>4.9982225382154299E-2</v>
      </c>
      <c r="J75" s="2">
        <v>5.7094365241004801E-2</v>
      </c>
      <c r="K75" s="2">
        <v>6.3877804670635197E-2</v>
      </c>
      <c r="L75" s="2">
        <v>7.2496699112598595E-2</v>
      </c>
      <c r="M75" s="2">
        <v>8.0135960364097203E-2</v>
      </c>
      <c r="N75" s="2">
        <v>8.7810250349199495E-2</v>
      </c>
      <c r="O75" s="2">
        <v>7.7816558905990693E-2</v>
      </c>
    </row>
    <row r="76" spans="1:15" x14ac:dyDescent="0.3">
      <c r="A76" s="8" t="s">
        <v>201</v>
      </c>
      <c r="B76" s="8" t="s">
        <v>83</v>
      </c>
      <c r="C76" s="2">
        <v>2.3107262282431599E-2</v>
      </c>
      <c r="D76" s="2">
        <v>2.4301544517177899E-2</v>
      </c>
      <c r="E76" s="2">
        <v>2.4908332279681401E-2</v>
      </c>
      <c r="F76" s="2">
        <v>2.556421830119E-2</v>
      </c>
      <c r="G76" s="2">
        <v>2.5912236552375002E-2</v>
      </c>
      <c r="H76" s="2">
        <v>2.6954976303317502E-2</v>
      </c>
      <c r="I76" s="2">
        <v>2.74084607180946E-2</v>
      </c>
      <c r="J76" s="2">
        <v>2.7698574338085501E-2</v>
      </c>
      <c r="K76" s="2">
        <v>2.9371361287368399E-2</v>
      </c>
      <c r="L76" s="2">
        <v>2.88635735560537E-2</v>
      </c>
      <c r="M76" s="2">
        <v>2.8718746399354799E-2</v>
      </c>
      <c r="N76" s="2">
        <v>2.8688084237670601E-2</v>
      </c>
      <c r="O76" s="2">
        <v>2.9495908908851599E-2</v>
      </c>
    </row>
    <row r="77" spans="1:15" x14ac:dyDescent="0.3">
      <c r="A77" s="8" t="s">
        <v>201</v>
      </c>
      <c r="B77" s="8" t="s">
        <v>84</v>
      </c>
      <c r="C77" s="2">
        <v>0.52310726228243198</v>
      </c>
      <c r="D77" s="2">
        <v>0.52633380396183604</v>
      </c>
      <c r="E77" s="2">
        <v>0.52914401314957604</v>
      </c>
      <c r="F77" s="2">
        <v>0.52638489946655698</v>
      </c>
      <c r="G77" s="2">
        <v>0.52005347593582896</v>
      </c>
      <c r="H77" s="2">
        <v>0.50999703791469198</v>
      </c>
      <c r="I77" s="2">
        <v>0.49964450764308599</v>
      </c>
      <c r="J77" s="2">
        <v>0.485336048879837</v>
      </c>
      <c r="K77" s="2">
        <v>0.47151174200300899</v>
      </c>
      <c r="L77" s="2">
        <v>0.44873645100868997</v>
      </c>
      <c r="M77" s="2">
        <v>0.42631639589814502</v>
      </c>
      <c r="N77" s="2">
        <v>0.40722037176318898</v>
      </c>
      <c r="O77" s="2">
        <v>0.41302855181095199</v>
      </c>
    </row>
    <row r="78" spans="1:15" x14ac:dyDescent="0.3">
      <c r="A78" s="8" t="s">
        <v>201</v>
      </c>
      <c r="B78" s="8" t="s">
        <v>17</v>
      </c>
      <c r="C78" s="2">
        <v>3.3524822086941602E-2</v>
      </c>
      <c r="D78" s="2">
        <v>3.3756898986009497E-2</v>
      </c>
      <c r="E78" s="2">
        <v>3.4981244995153198E-2</v>
      </c>
      <c r="F78" s="2">
        <v>3.71358227328683E-2</v>
      </c>
      <c r="G78" s="2">
        <v>3.8298206983328101E-2</v>
      </c>
      <c r="H78" s="2">
        <v>4.0099229857819899E-2</v>
      </c>
      <c r="I78" s="2">
        <v>4.3547813722005002E-2</v>
      </c>
      <c r="J78" s="2">
        <v>4.7929395790902898E-2</v>
      </c>
      <c r="K78" s="2">
        <v>5.2201216720088997E-2</v>
      </c>
      <c r="L78" s="2">
        <v>5.9600208800319299E-2</v>
      </c>
      <c r="M78" s="2">
        <v>6.3889849060951701E-2</v>
      </c>
      <c r="N78" s="2">
        <v>6.8523691844847995E-2</v>
      </c>
      <c r="O78" s="2">
        <v>7.2695542713280298E-2</v>
      </c>
    </row>
    <row r="79" spans="1:15" x14ac:dyDescent="0.3">
      <c r="A79" s="8" t="s">
        <v>201</v>
      </c>
      <c r="B79" s="8" t="s">
        <v>85</v>
      </c>
      <c r="C79" s="2">
        <v>8.8785046728972E-2</v>
      </c>
      <c r="D79" s="2">
        <v>8.5226543447567693E-2</v>
      </c>
      <c r="E79" s="2">
        <v>7.97403801576263E-2</v>
      </c>
      <c r="F79" s="2">
        <v>7.4517849815346704E-2</v>
      </c>
      <c r="G79" s="2">
        <v>7.0147845234350401E-2</v>
      </c>
      <c r="H79" s="2">
        <v>6.67579976303318E-2</v>
      </c>
      <c r="I79" s="2">
        <v>6.3846427301813002E-2</v>
      </c>
      <c r="J79" s="2">
        <v>6.1065852002715498E-2</v>
      </c>
      <c r="K79" s="2">
        <v>5.9952901157846503E-2</v>
      </c>
      <c r="L79" s="2">
        <v>5.9262443577854901E-2</v>
      </c>
      <c r="M79" s="2">
        <v>5.1474824288512501E-2</v>
      </c>
      <c r="N79" s="2">
        <v>4.6712152143547903E-2</v>
      </c>
      <c r="O79" s="2">
        <v>4.5974709618355501E-2</v>
      </c>
    </row>
    <row r="80" spans="1:15" x14ac:dyDescent="0.3">
      <c r="A80" s="8" t="s">
        <v>202</v>
      </c>
      <c r="B80" s="8" t="s">
        <v>81</v>
      </c>
      <c r="C80" s="2">
        <v>0.22467039913310499</v>
      </c>
      <c r="D80" s="2">
        <v>0.22599011673709099</v>
      </c>
      <c r="E80" s="2">
        <v>0.228188398046137</v>
      </c>
      <c r="F80" s="2">
        <v>0.230541168065726</v>
      </c>
      <c r="G80" s="2">
        <v>0.23706745279708</v>
      </c>
      <c r="H80" s="2">
        <v>0.244403241313006</v>
      </c>
      <c r="I80" s="2">
        <v>0.249420615994357</v>
      </c>
      <c r="J80" s="2">
        <v>0.25609398899990199</v>
      </c>
      <c r="K80" s="2">
        <v>0.26449230769230803</v>
      </c>
      <c r="L80" s="2">
        <v>0.27639574913935</v>
      </c>
      <c r="M80" s="2">
        <v>0.29224416724416702</v>
      </c>
      <c r="N80" s="2">
        <v>0.30777221903277802</v>
      </c>
      <c r="O80" s="2">
        <v>0.32377687753194101</v>
      </c>
    </row>
    <row r="81" spans="1:15" x14ac:dyDescent="0.3">
      <c r="A81" s="8" t="s">
        <v>202</v>
      </c>
      <c r="B81" s="8" t="s">
        <v>82</v>
      </c>
      <c r="C81" s="2">
        <v>3.3989525013545199E-2</v>
      </c>
      <c r="D81" s="2">
        <v>3.3982668480985502E-2</v>
      </c>
      <c r="E81" s="2">
        <v>3.4299568581309899E-2</v>
      </c>
      <c r="F81" s="2">
        <v>3.7399535631362703E-2</v>
      </c>
      <c r="G81" s="2">
        <v>3.8920474485856699E-2</v>
      </c>
      <c r="H81" s="2">
        <v>4.0825436066474402E-2</v>
      </c>
      <c r="I81" s="2">
        <v>4.56453834010681E-2</v>
      </c>
      <c r="J81" s="2">
        <v>5.0021154033911497E-2</v>
      </c>
      <c r="K81" s="2">
        <v>5.1723076923076899E-2</v>
      </c>
      <c r="L81" s="2">
        <v>5.4961832061068701E-2</v>
      </c>
      <c r="M81" s="2">
        <v>5.9713559713559697E-2</v>
      </c>
      <c r="N81" s="2">
        <v>6.4326526148883206E-2</v>
      </c>
      <c r="O81" s="2">
        <v>6.5726602264464501E-2</v>
      </c>
    </row>
    <row r="82" spans="1:15" x14ac:dyDescent="0.3">
      <c r="A82" s="8" t="s">
        <v>202</v>
      </c>
      <c r="B82" s="8" t="s">
        <v>83</v>
      </c>
      <c r="C82" s="2">
        <v>2.0552645837095901E-2</v>
      </c>
      <c r="D82" s="2">
        <v>2.1664398768172999E-2</v>
      </c>
      <c r="E82" s="2">
        <v>2.2105751060719499E-2</v>
      </c>
      <c r="F82" s="2">
        <v>2.3111269869619599E-2</v>
      </c>
      <c r="G82" s="2">
        <v>2.4250719449708701E-2</v>
      </c>
      <c r="H82" s="2">
        <v>2.4481527262738601E-2</v>
      </c>
      <c r="I82" s="2">
        <v>2.4821146676518999E-2</v>
      </c>
      <c r="J82" s="2">
        <v>2.6003189377420501E-2</v>
      </c>
      <c r="K82" s="2">
        <v>2.6123076923076902E-2</v>
      </c>
      <c r="L82" s="2">
        <v>2.68822032629846E-2</v>
      </c>
      <c r="M82" s="2">
        <v>2.8615153615153599E-2</v>
      </c>
      <c r="N82" s="2">
        <v>2.8951037480521601E-2</v>
      </c>
      <c r="O82" s="2">
        <v>2.9552300820608699E-2</v>
      </c>
    </row>
    <row r="83" spans="1:15" x14ac:dyDescent="0.3">
      <c r="A83" s="8" t="s">
        <v>202</v>
      </c>
      <c r="B83" s="8" t="s">
        <v>84</v>
      </c>
      <c r="C83" s="2">
        <v>0.58598519053639198</v>
      </c>
      <c r="D83" s="2">
        <v>0.58823318771037703</v>
      </c>
      <c r="E83" s="2">
        <v>0.59164973080899896</v>
      </c>
      <c r="F83" s="2">
        <v>0.589355242007501</v>
      </c>
      <c r="G83" s="2">
        <v>0.58436863901172198</v>
      </c>
      <c r="H83" s="2">
        <v>0.57581376184590005</v>
      </c>
      <c r="I83" s="2">
        <v>0.56648641386491105</v>
      </c>
      <c r="J83" s="2">
        <v>0.55182738308328205</v>
      </c>
      <c r="K83" s="2">
        <v>0.53901538461538501</v>
      </c>
      <c r="L83" s="2">
        <v>0.52111959287531795</v>
      </c>
      <c r="M83" s="2">
        <v>0.50537075537075504</v>
      </c>
      <c r="N83" s="2">
        <v>0.48582520025150999</v>
      </c>
      <c r="O83" s="2">
        <v>0.47294068764932001</v>
      </c>
    </row>
    <row r="84" spans="1:15" x14ac:dyDescent="0.3">
      <c r="A84" s="8" t="s">
        <v>202</v>
      </c>
      <c r="B84" s="8" t="s">
        <v>17</v>
      </c>
      <c r="C84" s="2">
        <v>2.7776774426584799E-2</v>
      </c>
      <c r="D84" s="2">
        <v>2.81816228604168E-2</v>
      </c>
      <c r="E84" s="2">
        <v>2.9414910685634801E-2</v>
      </c>
      <c r="F84" s="2">
        <v>3.2398642614752601E-2</v>
      </c>
      <c r="G84" s="2">
        <v>3.3445637678107702E-2</v>
      </c>
      <c r="H84" s="2">
        <v>3.5743716522455699E-2</v>
      </c>
      <c r="I84" s="2">
        <v>3.76851509757163E-2</v>
      </c>
      <c r="J84" s="2">
        <v>4.2145344485306102E-2</v>
      </c>
      <c r="K84" s="2">
        <v>4.6369230769230801E-2</v>
      </c>
      <c r="L84" s="2">
        <v>4.9842837898518198E-2</v>
      </c>
      <c r="M84" s="2">
        <v>5.3418803418803402E-2</v>
      </c>
      <c r="N84" s="2">
        <v>5.8202793952814497E-2</v>
      </c>
      <c r="O84" s="2">
        <v>5.8221668224784501E-2</v>
      </c>
    </row>
    <row r="85" spans="1:15" x14ac:dyDescent="0.3">
      <c r="A85" s="8" t="s">
        <v>202</v>
      </c>
      <c r="B85" s="8" t="s">
        <v>85</v>
      </c>
      <c r="C85" s="2">
        <v>0.10702546505327799</v>
      </c>
      <c r="D85" s="2">
        <v>0.101948005442956</v>
      </c>
      <c r="E85" s="2">
        <v>9.4341640817199701E-2</v>
      </c>
      <c r="F85" s="2">
        <v>8.7194141811037698E-2</v>
      </c>
      <c r="G85" s="2">
        <v>8.1947076577525105E-2</v>
      </c>
      <c r="H85" s="2">
        <v>7.8732316989424497E-2</v>
      </c>
      <c r="I85" s="2">
        <v>7.5941289087428199E-2</v>
      </c>
      <c r="J85" s="2">
        <v>7.3908940020177699E-2</v>
      </c>
      <c r="K85" s="2">
        <v>7.22769230769231E-2</v>
      </c>
      <c r="L85" s="2">
        <v>7.0797784762760094E-2</v>
      </c>
      <c r="M85" s="2">
        <v>6.0637560637560602E-2</v>
      </c>
      <c r="N85" s="2">
        <v>5.4922223133491897E-2</v>
      </c>
      <c r="O85" s="2">
        <v>4.9781863508881301E-2</v>
      </c>
    </row>
    <row r="86" spans="1:15" x14ac:dyDescent="0.3">
      <c r="A86" s="8" t="s">
        <v>203</v>
      </c>
      <c r="B86" s="8" t="s">
        <v>81</v>
      </c>
      <c r="C86" s="2">
        <v>0.107537399309551</v>
      </c>
      <c r="D86" s="2">
        <v>0.10542254728301199</v>
      </c>
      <c r="E86" s="2">
        <v>0.104974251598664</v>
      </c>
      <c r="F86" s="2">
        <v>0.11158284345743499</v>
      </c>
      <c r="G86" s="2">
        <v>0.111308180156939</v>
      </c>
      <c r="H86" s="2">
        <v>0.11266357332777199</v>
      </c>
      <c r="I86" s="2">
        <v>0.119991875285634</v>
      </c>
      <c r="J86" s="2">
        <v>0.128676111382511</v>
      </c>
      <c r="K86" s="2">
        <v>0.12674114570953199</v>
      </c>
      <c r="L86" s="2">
        <v>0.136409182000364</v>
      </c>
      <c r="M86" s="2">
        <v>0.14828797190518</v>
      </c>
      <c r="N86" s="2">
        <v>0.15959016739047899</v>
      </c>
      <c r="O86" s="2">
        <v>0.16691577459099199</v>
      </c>
    </row>
    <row r="87" spans="1:15" x14ac:dyDescent="0.3">
      <c r="A87" s="8" t="s">
        <v>203</v>
      </c>
      <c r="B87" s="8" t="s">
        <v>82</v>
      </c>
      <c r="C87" s="2">
        <v>1.50747986191024E-2</v>
      </c>
      <c r="D87" s="2">
        <v>1.4799154334038099E-2</v>
      </c>
      <c r="E87" s="2">
        <v>1.4487012619546101E-2</v>
      </c>
      <c r="F87" s="2">
        <v>1.5948182016111499E-2</v>
      </c>
      <c r="G87" s="2">
        <v>1.5962592712028399E-2</v>
      </c>
      <c r="H87" s="2">
        <v>1.5692612481101102E-2</v>
      </c>
      <c r="I87" s="2">
        <v>1.8686843040674399E-2</v>
      </c>
      <c r="J87" s="2">
        <v>2.2960429897410799E-2</v>
      </c>
      <c r="K87" s="2">
        <v>2.5909198954124101E-2</v>
      </c>
      <c r="L87" s="2">
        <v>2.8466022955000898E-2</v>
      </c>
      <c r="M87" s="2">
        <v>3.3099209833187003E-2</v>
      </c>
      <c r="N87" s="2">
        <v>3.7905299995783598E-2</v>
      </c>
      <c r="O87" s="2">
        <v>4.2698444758634602E-2</v>
      </c>
    </row>
    <row r="88" spans="1:15" x14ac:dyDescent="0.3">
      <c r="A88" s="8" t="s">
        <v>203</v>
      </c>
      <c r="B88" s="8" t="s">
        <v>83</v>
      </c>
      <c r="C88" s="2">
        <v>1.7721518987341801E-2</v>
      </c>
      <c r="D88" s="2">
        <v>1.83989486315068E-2</v>
      </c>
      <c r="E88" s="2">
        <v>1.9297153528379799E-2</v>
      </c>
      <c r="F88" s="2">
        <v>2.0683649031134298E-2</v>
      </c>
      <c r="G88" s="2">
        <v>2.0477265398258601E-2</v>
      </c>
      <c r="H88" s="2">
        <v>2.1688128877535101E-2</v>
      </c>
      <c r="I88" s="2">
        <v>2.2546082364291901E-2</v>
      </c>
      <c r="J88" s="2">
        <v>2.38886174890083E-2</v>
      </c>
      <c r="K88" s="2">
        <v>2.4150225814119301E-2</v>
      </c>
      <c r="L88" s="2">
        <v>2.45490981963928E-2</v>
      </c>
      <c r="M88" s="2">
        <v>2.4451273046532E-2</v>
      </c>
      <c r="N88" s="2">
        <v>2.5930766960408101E-2</v>
      </c>
      <c r="O88" s="2">
        <v>2.72672187436881E-2</v>
      </c>
    </row>
    <row r="89" spans="1:15" x14ac:dyDescent="0.3">
      <c r="A89" s="8" t="s">
        <v>203</v>
      </c>
      <c r="B89" s="8" t="s">
        <v>84</v>
      </c>
      <c r="C89" s="2">
        <v>0.75034522439585705</v>
      </c>
      <c r="D89" s="2">
        <v>0.75504256899605704</v>
      </c>
      <c r="E89" s="2">
        <v>0.75943636466527098</v>
      </c>
      <c r="F89" s="2">
        <v>0.75212279555845896</v>
      </c>
      <c r="G89" s="2">
        <v>0.75567021390949196</v>
      </c>
      <c r="H89" s="2">
        <v>0.75580001042698497</v>
      </c>
      <c r="I89" s="2">
        <v>0.74706748590869898</v>
      </c>
      <c r="J89" s="2">
        <v>0.73204689789936495</v>
      </c>
      <c r="K89" s="2">
        <v>0.73054433087711002</v>
      </c>
      <c r="L89" s="2">
        <v>0.71656950264164698</v>
      </c>
      <c r="M89" s="2">
        <v>0.703731343283582</v>
      </c>
      <c r="N89" s="2">
        <v>0.68899945186996703</v>
      </c>
      <c r="O89" s="2">
        <v>0.67638860836194703</v>
      </c>
    </row>
    <row r="90" spans="1:15" x14ac:dyDescent="0.3">
      <c r="A90" s="8" t="s">
        <v>203</v>
      </c>
      <c r="B90" s="8" t="s">
        <v>17</v>
      </c>
      <c r="C90" s="2">
        <v>1.72612197928654E-2</v>
      </c>
      <c r="D90" s="2">
        <v>1.7998971487343599E-2</v>
      </c>
      <c r="E90" s="2">
        <v>1.9014204063154301E-2</v>
      </c>
      <c r="F90" s="2">
        <v>1.9268451992162001E-2</v>
      </c>
      <c r="G90" s="2">
        <v>1.9133612813071101E-2</v>
      </c>
      <c r="H90" s="2">
        <v>1.9133517543402302E-2</v>
      </c>
      <c r="I90" s="2">
        <v>1.9550093942009801E-2</v>
      </c>
      <c r="J90" s="2">
        <v>2.31558378114314E-2</v>
      </c>
      <c r="K90" s="2">
        <v>2.5338721178987399E-2</v>
      </c>
      <c r="L90" s="2">
        <v>2.9422481326288899E-2</v>
      </c>
      <c r="M90" s="2">
        <v>3.36259877085162E-2</v>
      </c>
      <c r="N90" s="2">
        <v>3.6429565290719702E-2</v>
      </c>
      <c r="O90" s="2">
        <v>3.88608361947081E-2</v>
      </c>
    </row>
    <row r="91" spans="1:15" x14ac:dyDescent="0.3">
      <c r="A91" s="8" t="s">
        <v>203</v>
      </c>
      <c r="B91" s="8" t="s">
        <v>85</v>
      </c>
      <c r="C91" s="2">
        <v>9.2059838895281895E-2</v>
      </c>
      <c r="D91" s="2">
        <v>8.83378092680418E-2</v>
      </c>
      <c r="E91" s="2">
        <v>8.27910135249844E-2</v>
      </c>
      <c r="F91" s="2">
        <v>8.0394077944698494E-2</v>
      </c>
      <c r="G91" s="2">
        <v>7.7448135010211805E-2</v>
      </c>
      <c r="H91" s="2">
        <v>7.5022157343204193E-2</v>
      </c>
      <c r="I91" s="2">
        <v>7.2157619458690897E-2</v>
      </c>
      <c r="J91" s="2">
        <v>6.9272105520273602E-2</v>
      </c>
      <c r="K91" s="2">
        <v>6.7316377466127897E-2</v>
      </c>
      <c r="L91" s="2">
        <v>6.4583712880306093E-2</v>
      </c>
      <c r="M91" s="2">
        <v>5.6804214223002601E-2</v>
      </c>
      <c r="N91" s="2">
        <v>5.1144748492642403E-2</v>
      </c>
      <c r="O91" s="2">
        <v>4.7869117350030299E-2</v>
      </c>
    </row>
    <row r="92" spans="1:15" x14ac:dyDescent="0.3">
      <c r="A92" s="8" t="s">
        <v>204</v>
      </c>
      <c r="B92" s="8" t="s">
        <v>81</v>
      </c>
      <c r="C92" s="2">
        <v>0.25624861756248601</v>
      </c>
      <c r="D92" s="2">
        <v>0.25585986575253999</v>
      </c>
      <c r="E92" s="2">
        <v>0.25636396461455102</v>
      </c>
      <c r="F92" s="2">
        <v>0.25357090803089899</v>
      </c>
      <c r="G92" s="2">
        <v>0.25451471328872599</v>
      </c>
      <c r="H92" s="2">
        <v>0.254280882249313</v>
      </c>
      <c r="I92" s="2">
        <v>0.25789815225929802</v>
      </c>
      <c r="J92" s="2">
        <v>0.25917401025910802</v>
      </c>
      <c r="K92" s="2">
        <v>0.26445575542979999</v>
      </c>
      <c r="L92" s="2">
        <v>0.27150311900191898</v>
      </c>
      <c r="M92" s="2">
        <v>0.28104463112177802</v>
      </c>
      <c r="N92" s="2">
        <v>0.29278864387495301</v>
      </c>
      <c r="O92" s="2">
        <v>0.296581287608499</v>
      </c>
    </row>
    <row r="93" spans="1:15" x14ac:dyDescent="0.3">
      <c r="A93" s="8" t="s">
        <v>204</v>
      </c>
      <c r="B93" s="8" t="s">
        <v>82</v>
      </c>
      <c r="C93" s="2">
        <v>3.0229300302293E-2</v>
      </c>
      <c r="D93" s="2">
        <v>3.23773286909078E-2</v>
      </c>
      <c r="E93" s="2">
        <v>3.3796714208340899E-2</v>
      </c>
      <c r="F93" s="2">
        <v>3.4324442501093101E-2</v>
      </c>
      <c r="G93" s="2">
        <v>3.6873156342182897E-2</v>
      </c>
      <c r="H93" s="2">
        <v>3.9532097808470203E-2</v>
      </c>
      <c r="I93" s="2">
        <v>4.34441066976331E-2</v>
      </c>
      <c r="J93" s="2">
        <v>4.8467710114428499E-2</v>
      </c>
      <c r="K93" s="2">
        <v>5.3744744080174503E-2</v>
      </c>
      <c r="L93" s="2">
        <v>6.1570297504798498E-2</v>
      </c>
      <c r="M93" s="2">
        <v>6.9975427167266693E-2</v>
      </c>
      <c r="N93" s="2">
        <v>7.7667009806577494E-2</v>
      </c>
      <c r="O93" s="2">
        <v>8.3124767026998198E-2</v>
      </c>
    </row>
    <row r="94" spans="1:15" x14ac:dyDescent="0.3">
      <c r="A94" s="8" t="s">
        <v>204</v>
      </c>
      <c r="B94" s="8" t="s">
        <v>83</v>
      </c>
      <c r="C94" s="2">
        <v>1.9796505197965102E-2</v>
      </c>
      <c r="D94" s="2">
        <v>2.0280699235435601E-2</v>
      </c>
      <c r="E94" s="2">
        <v>2.0256363964614599E-2</v>
      </c>
      <c r="F94" s="2">
        <v>2.14983238594957E-2</v>
      </c>
      <c r="G94" s="2">
        <v>2.26635009712929E-2</v>
      </c>
      <c r="H94" s="2">
        <v>2.3324642378972599E-2</v>
      </c>
      <c r="I94" s="2">
        <v>2.3634686977014201E-2</v>
      </c>
      <c r="J94" s="2">
        <v>2.3872155728002099E-2</v>
      </c>
      <c r="K94" s="2">
        <v>2.47225822768803E-2</v>
      </c>
      <c r="L94" s="2">
        <v>2.4682101727447201E-2</v>
      </c>
      <c r="M94" s="2">
        <v>2.5715755186010599E-2</v>
      </c>
      <c r="N94" s="2">
        <v>2.6412743132686801E-2</v>
      </c>
      <c r="O94" s="2">
        <v>2.7078119175675E-2</v>
      </c>
    </row>
    <row r="95" spans="1:15" x14ac:dyDescent="0.3">
      <c r="A95" s="8" t="s">
        <v>204</v>
      </c>
      <c r="B95" s="8" t="s">
        <v>85</v>
      </c>
      <c r="C95" s="2">
        <v>8.3904740839047406E-2</v>
      </c>
      <c r="D95" s="2">
        <v>8.06202663412183E-2</v>
      </c>
      <c r="E95" s="2">
        <v>7.6800866582415597E-2</v>
      </c>
      <c r="F95" s="2">
        <v>7.2329106544235494E-2</v>
      </c>
      <c r="G95" s="2">
        <v>6.9933088711418095E-2</v>
      </c>
      <c r="H95" s="2">
        <v>6.7542808822493097E-2</v>
      </c>
      <c r="I95" s="2">
        <v>6.4448922435875494E-2</v>
      </c>
      <c r="J95" s="2">
        <v>6.1587531237669302E-2</v>
      </c>
      <c r="K95" s="2">
        <v>5.93405203755809E-2</v>
      </c>
      <c r="L95" s="2">
        <v>5.7131717850287901E-2</v>
      </c>
      <c r="M95" s="2">
        <v>5.0574318532487603E-2</v>
      </c>
      <c r="N95" s="2">
        <v>4.6350977948745702E-2</v>
      </c>
      <c r="O95" s="2">
        <v>4.4278183076841199E-2</v>
      </c>
    </row>
    <row r="96" spans="1:15" x14ac:dyDescent="0.3">
      <c r="A96" s="8" t="s">
        <v>204</v>
      </c>
      <c r="B96" s="8" t="s">
        <v>17</v>
      </c>
      <c r="C96" s="2">
        <v>2.9233945292339501E-2</v>
      </c>
      <c r="D96" s="2">
        <v>3.0008255859865801E-2</v>
      </c>
      <c r="E96" s="2">
        <v>2.9788770536197901E-2</v>
      </c>
      <c r="F96" s="2">
        <v>3.0717096633143901E-2</v>
      </c>
      <c r="G96" s="2">
        <v>3.2592272825383101E-2</v>
      </c>
      <c r="H96" s="2">
        <v>3.30138820379113E-2</v>
      </c>
      <c r="I96" s="2">
        <v>3.4939717886539802E-2</v>
      </c>
      <c r="J96" s="2">
        <v>3.9195054583716998E-2</v>
      </c>
      <c r="K96" s="2">
        <v>4.13202238310518E-2</v>
      </c>
      <c r="L96" s="2">
        <v>4.4985604606525897E-2</v>
      </c>
      <c r="M96" s="2">
        <v>4.9859991999542802E-2</v>
      </c>
      <c r="N96" s="2">
        <v>5.3936175976594197E-2</v>
      </c>
      <c r="O96" s="2">
        <v>5.6898663400607098E-2</v>
      </c>
    </row>
    <row r="97" spans="1:16" x14ac:dyDescent="0.3">
      <c r="A97" s="8" t="s">
        <v>204</v>
      </c>
      <c r="B97" s="8" t="s">
        <v>84</v>
      </c>
      <c r="C97" s="2">
        <v>0.580586890805869</v>
      </c>
      <c r="D97" s="2">
        <v>0.58085358412003296</v>
      </c>
      <c r="E97" s="2">
        <v>0.58299332009388005</v>
      </c>
      <c r="F97" s="2">
        <v>0.58756012243113298</v>
      </c>
      <c r="G97" s="2">
        <v>0.58342326786099696</v>
      </c>
      <c r="H97" s="2">
        <v>0.58230568670284</v>
      </c>
      <c r="I97" s="2">
        <v>0.575634413743639</v>
      </c>
      <c r="J97" s="2">
        <v>0.56770353807707497</v>
      </c>
      <c r="K97" s="2">
        <v>0.556416174006513</v>
      </c>
      <c r="L97" s="2">
        <v>0.540127159309021</v>
      </c>
      <c r="M97" s="2">
        <v>0.52282987599291397</v>
      </c>
      <c r="N97" s="2">
        <v>0.50284444926044303</v>
      </c>
      <c r="O97" s="2">
        <v>0.49203897971138</v>
      </c>
    </row>
    <row r="98" spans="1:16" x14ac:dyDescent="0.3">
      <c r="A98" s="15"/>
      <c r="B98" s="15"/>
    </row>
    <row r="99" spans="1:16" x14ac:dyDescent="0.3">
      <c r="A99" s="15"/>
      <c r="B99" s="15"/>
    </row>
    <row r="100" spans="1:16" x14ac:dyDescent="0.3">
      <c r="A100" s="15"/>
      <c r="B100" s="13"/>
      <c r="C100" s="18" t="s">
        <v>38</v>
      </c>
      <c r="D100" s="18"/>
      <c r="E100" s="18"/>
      <c r="F100" s="18"/>
      <c r="G100" s="18"/>
      <c r="H100" s="18"/>
      <c r="I100" s="18"/>
      <c r="J100" s="18"/>
      <c r="K100" s="18"/>
      <c r="L100" s="18"/>
      <c r="M100" s="18"/>
      <c r="N100" s="18"/>
      <c r="O100" s="6" t="s">
        <v>39</v>
      </c>
      <c r="P100" s="6" t="s">
        <v>40</v>
      </c>
    </row>
    <row r="101" spans="1:16" x14ac:dyDescent="0.3">
      <c r="A101" s="9" t="s">
        <v>41</v>
      </c>
      <c r="B101" s="9" t="s">
        <v>41</v>
      </c>
      <c r="C101" s="4" t="s">
        <v>19</v>
      </c>
      <c r="D101" s="4" t="s">
        <v>20</v>
      </c>
      <c r="E101" s="4" t="s">
        <v>21</v>
      </c>
      <c r="F101" s="4" t="s">
        <v>22</v>
      </c>
      <c r="G101" s="4" t="s">
        <v>23</v>
      </c>
      <c r="H101" s="4" t="s">
        <v>24</v>
      </c>
      <c r="I101" s="4" t="s">
        <v>25</v>
      </c>
      <c r="J101" s="4" t="s">
        <v>26</v>
      </c>
      <c r="K101" s="4" t="s">
        <v>27</v>
      </c>
      <c r="L101" s="4" t="s">
        <v>28</v>
      </c>
      <c r="M101" s="4" t="s">
        <v>29</v>
      </c>
      <c r="N101" s="4" t="s">
        <v>30</v>
      </c>
      <c r="O101" s="4" t="s">
        <v>31</v>
      </c>
      <c r="P101" s="4" t="s">
        <v>32</v>
      </c>
    </row>
    <row r="102" spans="1:16" x14ac:dyDescent="0.3">
      <c r="A102" s="8" t="s">
        <v>198</v>
      </c>
      <c r="B102" s="8" t="s">
        <v>81</v>
      </c>
      <c r="C102" s="2">
        <v>3.3434650455927001E-2</v>
      </c>
      <c r="D102" s="2">
        <v>3.0622837370242201E-2</v>
      </c>
      <c r="E102" s="2">
        <v>4.7003525264394802E-3</v>
      </c>
      <c r="F102" s="2">
        <v>3.6925647451963202E-2</v>
      </c>
      <c r="G102" s="2">
        <v>2.5459233000322299E-2</v>
      </c>
      <c r="H102" s="2">
        <v>6.30106851037084E-2</v>
      </c>
      <c r="I102" s="2">
        <v>5.0110864745011099E-2</v>
      </c>
      <c r="J102" s="2">
        <v>8.0377252252252299E-2</v>
      </c>
      <c r="K102" s="2">
        <v>7.6872964169381094E-2</v>
      </c>
      <c r="L102" s="2">
        <v>0.110102843315185</v>
      </c>
      <c r="M102" s="2">
        <v>9.0354223433242495E-2</v>
      </c>
      <c r="N102" s="2">
        <v>9.8460615753698494E-2</v>
      </c>
      <c r="O102" s="3">
        <v>0.43179153094462502</v>
      </c>
      <c r="P102" s="3">
        <v>0.84472049689440998</v>
      </c>
    </row>
    <row r="103" spans="1:16" x14ac:dyDescent="0.3">
      <c r="A103" s="8" t="s">
        <v>198</v>
      </c>
      <c r="B103" s="8" t="s">
        <v>82</v>
      </c>
      <c r="C103" s="2">
        <v>4.2105263157894701E-3</v>
      </c>
      <c r="D103" s="2">
        <v>4.1928721174004202E-2</v>
      </c>
      <c r="E103" s="2">
        <v>1.5090543259557301E-2</v>
      </c>
      <c r="F103" s="2">
        <v>5.0545094152626403E-2</v>
      </c>
      <c r="G103" s="2">
        <v>3.9622641509434002E-2</v>
      </c>
      <c r="H103" s="2">
        <v>0.11524500907441</v>
      </c>
      <c r="I103" s="2">
        <v>6.8348250610252195E-2</v>
      </c>
      <c r="J103" s="2">
        <v>0.121858339680122</v>
      </c>
      <c r="K103" s="2">
        <v>0.11541072640869</v>
      </c>
      <c r="L103" s="2">
        <v>0.16737674984783901</v>
      </c>
      <c r="M103" s="2">
        <v>0.11209593326381601</v>
      </c>
      <c r="N103" s="2">
        <v>0.16924519456164999</v>
      </c>
      <c r="O103" s="3">
        <v>0.69314324507807201</v>
      </c>
      <c r="P103" s="3">
        <v>1.5090543259557301</v>
      </c>
    </row>
    <row r="104" spans="1:16" x14ac:dyDescent="0.3">
      <c r="A104" s="8" t="s">
        <v>198</v>
      </c>
      <c r="B104" s="8" t="s">
        <v>83</v>
      </c>
      <c r="C104" s="2">
        <v>9.1152815013404803E-2</v>
      </c>
      <c r="D104" s="2">
        <v>3.4398034398034398E-2</v>
      </c>
      <c r="E104" s="2">
        <v>8.3135391923990498E-2</v>
      </c>
      <c r="F104" s="2">
        <v>-2.1929824561403499E-3</v>
      </c>
      <c r="G104" s="2">
        <v>4.6153846153846198E-2</v>
      </c>
      <c r="H104" s="2">
        <v>3.5714285714285698E-2</v>
      </c>
      <c r="I104" s="2">
        <v>6.2880324543610505E-2</v>
      </c>
      <c r="J104" s="2">
        <v>9.7328244274809197E-2</v>
      </c>
      <c r="K104" s="2">
        <v>6.2608695652173904E-2</v>
      </c>
      <c r="L104" s="2">
        <v>5.8919803600654699E-2</v>
      </c>
      <c r="M104" s="2">
        <v>6.4914992272024699E-2</v>
      </c>
      <c r="N104" s="2">
        <v>0.104499274310595</v>
      </c>
      <c r="O104" s="3">
        <v>0.32347826086956499</v>
      </c>
      <c r="P104" s="3">
        <v>0.80760095011876498</v>
      </c>
    </row>
    <row r="105" spans="1:16" x14ac:dyDescent="0.3">
      <c r="A105" s="8" t="s">
        <v>198</v>
      </c>
      <c r="B105" s="8" t="s">
        <v>84</v>
      </c>
      <c r="C105" s="2">
        <v>2.0851818988464901E-2</v>
      </c>
      <c r="D105" s="2">
        <v>-4.1286397218600604E-3</v>
      </c>
      <c r="E105" s="2">
        <v>-2.19288675540039E-2</v>
      </c>
      <c r="F105" s="2">
        <v>6.0234244283324002E-3</v>
      </c>
      <c r="G105" s="2">
        <v>-9.3136711387071698E-3</v>
      </c>
      <c r="H105" s="2">
        <v>-1.67879127028539E-3</v>
      </c>
      <c r="I105" s="2">
        <v>-1.09865470852018E-2</v>
      </c>
      <c r="J105" s="2">
        <v>2.9358422126501901E-2</v>
      </c>
      <c r="K105" s="2">
        <v>1.1012003083360899E-2</v>
      </c>
      <c r="L105" s="2">
        <v>5.1192680535889299E-3</v>
      </c>
      <c r="M105" s="2">
        <v>8.66926744690074E-4</v>
      </c>
      <c r="N105" s="2">
        <v>3.5513209181463799E-2</v>
      </c>
      <c r="O105" s="3">
        <v>5.3187974892633001E-2</v>
      </c>
      <c r="P105" s="3">
        <v>4.3421339733798803E-2</v>
      </c>
    </row>
    <row r="106" spans="1:16" x14ac:dyDescent="0.3">
      <c r="A106" s="8" t="s">
        <v>198</v>
      </c>
      <c r="B106" s="8" t="s">
        <v>17</v>
      </c>
      <c r="C106" s="2">
        <v>5.7003257328990198E-2</v>
      </c>
      <c r="D106" s="2">
        <v>1.07858243451464E-2</v>
      </c>
      <c r="E106" s="2">
        <v>7.4695121951219495E-2</v>
      </c>
      <c r="F106" s="2">
        <v>5.5319148936170202E-2</v>
      </c>
      <c r="G106" s="2">
        <v>5.3763440860215103E-2</v>
      </c>
      <c r="H106" s="2">
        <v>0.15051020408163299</v>
      </c>
      <c r="I106" s="2">
        <v>0.107538802660754</v>
      </c>
      <c r="J106" s="2">
        <v>0.148148148148148</v>
      </c>
      <c r="K106" s="2">
        <v>8.6312118570183102E-2</v>
      </c>
      <c r="L106" s="2">
        <v>0.103531300160514</v>
      </c>
      <c r="M106" s="2">
        <v>0.149090909090909</v>
      </c>
      <c r="N106" s="2">
        <v>9.9367088607594897E-2</v>
      </c>
      <c r="O106" s="3">
        <v>0.51438535309503097</v>
      </c>
      <c r="P106" s="3">
        <v>1.64786585365854</v>
      </c>
    </row>
    <row r="107" spans="1:16" x14ac:dyDescent="0.3">
      <c r="A107" s="8" t="s">
        <v>198</v>
      </c>
      <c r="B107" s="8" t="s">
        <v>85</v>
      </c>
      <c r="C107" s="2">
        <v>-1.20481927710843E-2</v>
      </c>
      <c r="D107" s="2">
        <v>-6.32984901277584E-2</v>
      </c>
      <c r="E107" s="2">
        <v>-0.10291382517049</v>
      </c>
      <c r="F107" s="2">
        <v>-3.4554250172771301E-3</v>
      </c>
      <c r="G107" s="2">
        <v>-2.5658807212205301E-2</v>
      </c>
      <c r="H107" s="2">
        <v>-2.6334519572953699E-2</v>
      </c>
      <c r="I107" s="2">
        <v>-3.6549707602339201E-3</v>
      </c>
      <c r="J107" s="2">
        <v>3.3015407190022002E-2</v>
      </c>
      <c r="K107" s="2">
        <v>1.9176136363636399E-2</v>
      </c>
      <c r="L107" s="2">
        <v>-5.2961672473867599E-2</v>
      </c>
      <c r="M107" s="2">
        <v>-4.0470934510669597E-2</v>
      </c>
      <c r="N107" s="2">
        <v>1.9171779141104298E-2</v>
      </c>
      <c r="O107" s="3">
        <v>-5.6107954545454503E-2</v>
      </c>
      <c r="P107" s="3">
        <v>-0.17606943583385001</v>
      </c>
    </row>
    <row r="108" spans="1:16" x14ac:dyDescent="0.3">
      <c r="A108" s="8" t="s">
        <v>199</v>
      </c>
      <c r="B108" s="8" t="s">
        <v>81</v>
      </c>
      <c r="C108" s="2">
        <v>2.4880623272178898E-2</v>
      </c>
      <c r="D108" s="2">
        <v>5.2313225437305901E-3</v>
      </c>
      <c r="E108" s="2">
        <v>2.4963408684338901E-2</v>
      </c>
      <c r="F108" s="2">
        <v>2.80047600158667E-2</v>
      </c>
      <c r="G108" s="2">
        <v>4.1132890878221903E-2</v>
      </c>
      <c r="H108" s="2">
        <v>5.1664072344526003E-2</v>
      </c>
      <c r="I108" s="2">
        <v>5.4271215111361702E-2</v>
      </c>
      <c r="J108" s="2">
        <v>5.8965102286401901E-2</v>
      </c>
      <c r="K108" s="2">
        <v>5.15151515151515E-2</v>
      </c>
      <c r="L108" s="2">
        <v>7.49879923150817E-2</v>
      </c>
      <c r="M108" s="2">
        <v>7.7576096062552405E-2</v>
      </c>
      <c r="N108" s="2">
        <v>4.3588680418782999E-2</v>
      </c>
      <c r="O108" s="3">
        <v>0.27114898989899</v>
      </c>
      <c r="P108" s="3">
        <v>0.637258090746463</v>
      </c>
    </row>
    <row r="109" spans="1:16" x14ac:dyDescent="0.3">
      <c r="A109" s="8" t="s">
        <v>199</v>
      </c>
      <c r="B109" s="8" t="s">
        <v>82</v>
      </c>
      <c r="C109" s="2">
        <v>3.6199095022624403E-2</v>
      </c>
      <c r="D109" s="2">
        <v>0</v>
      </c>
      <c r="E109" s="2">
        <v>-2.4260067928190202E-3</v>
      </c>
      <c r="F109" s="2">
        <v>3.5992217898832703E-2</v>
      </c>
      <c r="G109" s="2">
        <v>5.91549295774648E-2</v>
      </c>
      <c r="H109" s="2">
        <v>5.9840425531914897E-2</v>
      </c>
      <c r="I109" s="2">
        <v>4.01505646173149E-2</v>
      </c>
      <c r="J109" s="2">
        <v>4.2219541616405301E-2</v>
      </c>
      <c r="K109" s="2">
        <v>7.2145061728395105E-2</v>
      </c>
      <c r="L109" s="2">
        <v>8.2043900683699197E-2</v>
      </c>
      <c r="M109" s="2">
        <v>8.3139341536415001E-2</v>
      </c>
      <c r="N109" s="2">
        <v>7.5222597482345693E-2</v>
      </c>
      <c r="O109" s="3">
        <v>0.35108024691357997</v>
      </c>
      <c r="P109" s="3">
        <v>0.69917515769044203</v>
      </c>
    </row>
    <row r="110" spans="1:16" x14ac:dyDescent="0.3">
      <c r="A110" s="8" t="s">
        <v>199</v>
      </c>
      <c r="B110" s="8" t="s">
        <v>83</v>
      </c>
      <c r="C110" s="2">
        <v>7.03125E-2</v>
      </c>
      <c r="D110" s="2">
        <v>7.9379562043795607E-2</v>
      </c>
      <c r="E110" s="2">
        <v>3.8884192730346601E-2</v>
      </c>
      <c r="F110" s="2">
        <v>5.2888527257933297E-2</v>
      </c>
      <c r="G110" s="2">
        <v>5.3323029366306E-2</v>
      </c>
      <c r="H110" s="2">
        <v>8.7307410124724899E-2</v>
      </c>
      <c r="I110" s="2">
        <v>4.9257759784075601E-2</v>
      </c>
      <c r="J110" s="2">
        <v>6.4951768488745995E-2</v>
      </c>
      <c r="K110" s="2">
        <v>6.9444444444444406E-2</v>
      </c>
      <c r="L110" s="2">
        <v>6.1547148503670199E-2</v>
      </c>
      <c r="M110" s="2">
        <v>5.95744680851064E-2</v>
      </c>
      <c r="N110" s="2">
        <v>4.5180722891566298E-3</v>
      </c>
      <c r="O110" s="3">
        <v>0.20833333333333301</v>
      </c>
      <c r="P110" s="3">
        <v>0.69146238377007596</v>
      </c>
    </row>
    <row r="111" spans="1:16" x14ac:dyDescent="0.3">
      <c r="A111" s="8" t="s">
        <v>199</v>
      </c>
      <c r="B111" s="8" t="s">
        <v>84</v>
      </c>
      <c r="C111" s="2">
        <v>5.0466804979253099E-2</v>
      </c>
      <c r="D111" s="2">
        <v>2.3008936947612701E-2</v>
      </c>
      <c r="E111" s="2">
        <v>2.03195134900333E-2</v>
      </c>
      <c r="F111" s="2">
        <v>1.9678334910123E-2</v>
      </c>
      <c r="G111" s="2">
        <v>1.42883651883466E-2</v>
      </c>
      <c r="H111" s="2">
        <v>2.0215879985364098E-2</v>
      </c>
      <c r="I111" s="2">
        <v>6.3211691921456099E-3</v>
      </c>
      <c r="J111" s="2">
        <v>2.5838642134806401E-2</v>
      </c>
      <c r="K111" s="2">
        <v>-6.2101011855647701E-3</v>
      </c>
      <c r="L111" s="2">
        <v>6.9480859989512296E-3</v>
      </c>
      <c r="M111" s="2">
        <v>1.6013539903658398E-2</v>
      </c>
      <c r="N111" s="2">
        <v>-3.30599692465402E-2</v>
      </c>
      <c r="O111" s="3">
        <v>-1.6893212315976899E-2</v>
      </c>
      <c r="P111" s="3">
        <v>9.2620300207539003E-2</v>
      </c>
    </row>
    <row r="112" spans="1:16" x14ac:dyDescent="0.3">
      <c r="A112" s="8" t="s">
        <v>199</v>
      </c>
      <c r="B112" s="8" t="s">
        <v>17</v>
      </c>
      <c r="C112" s="2">
        <v>2.2151898734177201E-2</v>
      </c>
      <c r="D112" s="2">
        <v>4.0866873065015498E-2</v>
      </c>
      <c r="E112" s="2">
        <v>2.32004759071981E-2</v>
      </c>
      <c r="F112" s="2">
        <v>6.2209302325581403E-2</v>
      </c>
      <c r="G112" s="2">
        <v>6.7870826491516101E-2</v>
      </c>
      <c r="H112" s="2">
        <v>6.0481804202972798E-2</v>
      </c>
      <c r="I112" s="2">
        <v>9.0381826969550494E-2</v>
      </c>
      <c r="J112" s="2">
        <v>8.3776595744680896E-2</v>
      </c>
      <c r="K112" s="2">
        <v>0.12924335378323101</v>
      </c>
      <c r="L112" s="2">
        <v>0.140528793915248</v>
      </c>
      <c r="M112" s="2">
        <v>0.109876151159098</v>
      </c>
      <c r="N112" s="2">
        <v>5.1502145922746802E-2</v>
      </c>
      <c r="O112" s="3">
        <v>0.503067484662577</v>
      </c>
      <c r="P112" s="3">
        <v>1.18619869125521</v>
      </c>
    </row>
    <row r="113" spans="1:16" x14ac:dyDescent="0.3">
      <c r="A113" s="8" t="s">
        <v>199</v>
      </c>
      <c r="B113" s="8" t="s">
        <v>85</v>
      </c>
      <c r="C113" s="2">
        <v>-3.8657913931436902E-2</v>
      </c>
      <c r="D113" s="2">
        <v>-5.7410217501264502E-2</v>
      </c>
      <c r="E113" s="2">
        <v>-7.88838207673732E-2</v>
      </c>
      <c r="F113" s="2">
        <v>-3.1459364986891898E-2</v>
      </c>
      <c r="G113" s="2">
        <v>-6.91729323308271E-3</v>
      </c>
      <c r="H113" s="2">
        <v>-3.0284675953967303E-4</v>
      </c>
      <c r="I113" s="2">
        <v>4.8470160557406803E-3</v>
      </c>
      <c r="J113" s="2">
        <v>1.77871570696412E-2</v>
      </c>
      <c r="K113" s="2">
        <v>8.88625592417062E-4</v>
      </c>
      <c r="L113" s="2">
        <v>-7.1914767682746406E-2</v>
      </c>
      <c r="M113" s="2">
        <v>-4.1135204081632702E-2</v>
      </c>
      <c r="N113" s="2">
        <v>-3.8244097106750898E-2</v>
      </c>
      <c r="O113" s="3">
        <v>-0.143364928909953</v>
      </c>
      <c r="P113" s="3">
        <v>-0.22404078347196099</v>
      </c>
    </row>
    <row r="114" spans="1:16" x14ac:dyDescent="0.3">
      <c r="A114" s="8" t="s">
        <v>200</v>
      </c>
      <c r="B114" s="8" t="s">
        <v>81</v>
      </c>
      <c r="C114" s="2">
        <v>3.49155421345664E-2</v>
      </c>
      <c r="D114" s="2">
        <v>3.2369836783076499E-2</v>
      </c>
      <c r="E114" s="2">
        <v>4.9814520402755698E-2</v>
      </c>
      <c r="F114" s="2">
        <v>1.9098098603398998E-2</v>
      </c>
      <c r="G114" s="2">
        <v>2.0804094774209501E-2</v>
      </c>
      <c r="H114" s="2">
        <v>5.4266073594824098E-2</v>
      </c>
      <c r="I114" s="2">
        <v>7.2108008591592498E-2</v>
      </c>
      <c r="J114" s="2">
        <v>5.17315397824843E-2</v>
      </c>
      <c r="K114" s="2">
        <v>5.06837199809511E-2</v>
      </c>
      <c r="L114" s="2">
        <v>7.1160321160321199E-2</v>
      </c>
      <c r="M114" s="2">
        <v>0.109593181406033</v>
      </c>
      <c r="N114" s="2">
        <v>0.114131619089126</v>
      </c>
      <c r="O114" s="3">
        <v>0.39131913735628299</v>
      </c>
      <c r="P114" s="3">
        <v>0.80630630630630595</v>
      </c>
    </row>
    <row r="115" spans="1:16" x14ac:dyDescent="0.3">
      <c r="A115" s="8" t="s">
        <v>200</v>
      </c>
      <c r="B115" s="8" t="s">
        <v>82</v>
      </c>
      <c r="C115" s="2">
        <v>2.99750208159867E-2</v>
      </c>
      <c r="D115" s="2">
        <v>6.1438965238480199E-2</v>
      </c>
      <c r="E115" s="2">
        <v>0.105864432597106</v>
      </c>
      <c r="F115" s="2">
        <v>7.0247933884297495E-2</v>
      </c>
      <c r="G115" s="2">
        <v>8.3011583011582998E-2</v>
      </c>
      <c r="H115" s="2">
        <v>0.14735591206179399</v>
      </c>
      <c r="I115" s="2">
        <v>0.13153806317969999</v>
      </c>
      <c r="J115" s="2">
        <v>0.106178489702517</v>
      </c>
      <c r="K115" s="2">
        <v>0.111708729830368</v>
      </c>
      <c r="L115" s="2">
        <v>0.186453293636025</v>
      </c>
      <c r="M115" s="2">
        <v>0.14146800501882101</v>
      </c>
      <c r="N115" s="2">
        <v>0.28964001099203102</v>
      </c>
      <c r="O115" s="3">
        <v>0.94166321886636295</v>
      </c>
      <c r="P115" s="3">
        <v>2.5742574257425699</v>
      </c>
    </row>
    <row r="116" spans="1:16" x14ac:dyDescent="0.3">
      <c r="A116" s="8" t="s">
        <v>200</v>
      </c>
      <c r="B116" s="8" t="s">
        <v>83</v>
      </c>
      <c r="C116" s="2">
        <v>1.05263157894737E-2</v>
      </c>
      <c r="D116" s="2">
        <v>6.5972222222222196E-2</v>
      </c>
      <c r="E116" s="2">
        <v>7.3289902280130298E-2</v>
      </c>
      <c r="F116" s="2">
        <v>3.1866464339909001E-2</v>
      </c>
      <c r="G116" s="2">
        <v>2.0588235294117602E-2</v>
      </c>
      <c r="H116" s="2">
        <v>4.4668587896253602E-2</v>
      </c>
      <c r="I116" s="2">
        <v>7.1724137931034507E-2</v>
      </c>
      <c r="J116" s="2">
        <v>6.6924066924066897E-2</v>
      </c>
      <c r="K116" s="2">
        <v>6.0313630880578999E-2</v>
      </c>
      <c r="L116" s="2">
        <v>3.5267349260523301E-2</v>
      </c>
      <c r="M116" s="2">
        <v>6.8131868131868098E-2</v>
      </c>
      <c r="N116" s="2">
        <v>0.12037037037037</v>
      </c>
      <c r="O116" s="3">
        <v>0.31363088057901101</v>
      </c>
      <c r="P116" s="3">
        <v>0.77361563517915299</v>
      </c>
    </row>
    <row r="117" spans="1:16" x14ac:dyDescent="0.3">
      <c r="A117" s="8" t="s">
        <v>200</v>
      </c>
      <c r="B117" s="8" t="s">
        <v>84</v>
      </c>
      <c r="C117" s="2">
        <v>5.1037767948281703E-3</v>
      </c>
      <c r="D117" s="2">
        <v>-4.0622884224780003E-3</v>
      </c>
      <c r="E117" s="2">
        <v>8.2256968048946295E-3</v>
      </c>
      <c r="F117" s="2">
        <v>-1.28110039781539E-2</v>
      </c>
      <c r="G117" s="2">
        <v>-4.3712861143364503E-3</v>
      </c>
      <c r="H117" s="2">
        <v>3.9102696027989298E-3</v>
      </c>
      <c r="I117" s="2">
        <v>1.4896815634823E-2</v>
      </c>
      <c r="J117" s="2">
        <v>6.7330999192027994E-5</v>
      </c>
      <c r="K117" s="2">
        <v>-1.2792028546421599E-2</v>
      </c>
      <c r="L117" s="2">
        <v>-1.9095683011662E-2</v>
      </c>
      <c r="M117" s="2">
        <v>4.1715914621428098E-4</v>
      </c>
      <c r="N117" s="2">
        <v>3.8918618389047199E-2</v>
      </c>
      <c r="O117" s="3">
        <v>6.4633407392446001E-3</v>
      </c>
      <c r="P117" s="3">
        <v>1.6247450713800099E-2</v>
      </c>
    </row>
    <row r="118" spans="1:16" x14ac:dyDescent="0.3">
      <c r="A118" s="8" t="s">
        <v>200</v>
      </c>
      <c r="B118" s="8" t="s">
        <v>17</v>
      </c>
      <c r="C118" s="2">
        <v>7.3089700996677706E-2</v>
      </c>
      <c r="D118" s="2">
        <v>9.0815273477812195E-2</v>
      </c>
      <c r="E118" s="2">
        <v>4.6357615894039701E-2</v>
      </c>
      <c r="F118" s="2">
        <v>6.6907775768535294E-2</v>
      </c>
      <c r="G118" s="2">
        <v>7.1186440677966104E-2</v>
      </c>
      <c r="H118" s="2">
        <v>0.130537974683544</v>
      </c>
      <c r="I118" s="2">
        <v>0.13365990202939099</v>
      </c>
      <c r="J118" s="2">
        <v>0.148148148148148</v>
      </c>
      <c r="K118" s="2">
        <v>9.8924731182795697E-2</v>
      </c>
      <c r="L118" s="2">
        <v>0.15362035225048901</v>
      </c>
      <c r="M118" s="2">
        <v>0.156064461407973</v>
      </c>
      <c r="N118" s="2">
        <v>0.13462949376375599</v>
      </c>
      <c r="O118" s="3">
        <v>0.662903225806452</v>
      </c>
      <c r="P118" s="3">
        <v>1.92620624408704</v>
      </c>
    </row>
    <row r="119" spans="1:16" x14ac:dyDescent="0.3">
      <c r="A119" s="8" t="s">
        <v>200</v>
      </c>
      <c r="B119" s="8" t="s">
        <v>85</v>
      </c>
      <c r="C119" s="2">
        <v>-2.7901785714285698E-2</v>
      </c>
      <c r="D119" s="2">
        <v>-4.3628013777267501E-2</v>
      </c>
      <c r="E119" s="2">
        <v>-1.08043217286915E-2</v>
      </c>
      <c r="F119" s="2">
        <v>-2.50809061488673E-2</v>
      </c>
      <c r="G119" s="2">
        <v>-2.73858921161826E-2</v>
      </c>
      <c r="H119" s="2">
        <v>4.2662116040955599E-4</v>
      </c>
      <c r="I119" s="2">
        <v>2.6439232409381699E-2</v>
      </c>
      <c r="J119" s="2">
        <v>9.1400083090984602E-3</v>
      </c>
      <c r="K119" s="2">
        <v>1.5644298065047298E-2</v>
      </c>
      <c r="L119" s="2">
        <v>-9.6068098905553304E-2</v>
      </c>
      <c r="M119" s="2">
        <v>-5.1569506726457402E-2</v>
      </c>
      <c r="N119" s="2">
        <v>2.0330969267139499E-2</v>
      </c>
      <c r="O119" s="3">
        <v>-0.111568546727048</v>
      </c>
      <c r="P119" s="3">
        <v>-0.13645458183273301</v>
      </c>
    </row>
    <row r="120" spans="1:16" x14ac:dyDescent="0.3">
      <c r="A120" s="8" t="s">
        <v>201</v>
      </c>
      <c r="B120" s="8" t="s">
        <v>81</v>
      </c>
      <c r="C120" s="2">
        <v>-5.2053209947946801E-3</v>
      </c>
      <c r="D120" s="2">
        <v>1.8313953488372101E-2</v>
      </c>
      <c r="E120" s="2">
        <v>4.3248644019411898E-2</v>
      </c>
      <c r="F120" s="2">
        <v>6.6766999589547099E-2</v>
      </c>
      <c r="G120" s="2">
        <v>7.9902526612799799E-2</v>
      </c>
      <c r="H120" s="2">
        <v>5.4275534441805197E-2</v>
      </c>
      <c r="I120" s="2">
        <v>6.4886786076377198E-2</v>
      </c>
      <c r="J120" s="2">
        <v>4.4959272188723198E-2</v>
      </c>
      <c r="K120" s="2">
        <v>9.1415266248228405E-2</v>
      </c>
      <c r="L120" s="2">
        <v>0.125313050737408</v>
      </c>
      <c r="M120" s="2">
        <v>0.107896472139796</v>
      </c>
      <c r="N120" s="2">
        <v>-6.12305632021427E-2</v>
      </c>
      <c r="O120" s="3">
        <v>0.27738408584733798</v>
      </c>
      <c r="P120" s="3">
        <v>0.80102769055095602</v>
      </c>
    </row>
    <row r="121" spans="1:16" x14ac:dyDescent="0.3">
      <c r="A121" s="8" t="s">
        <v>201</v>
      </c>
      <c r="B121" s="8" t="s">
        <v>82</v>
      </c>
      <c r="C121" s="2">
        <v>3.18627450980392E-2</v>
      </c>
      <c r="D121" s="2">
        <v>1.3064133016627099E-2</v>
      </c>
      <c r="E121" s="2">
        <v>4.2203985932004702E-2</v>
      </c>
      <c r="F121" s="2">
        <v>0.115860517435321</v>
      </c>
      <c r="G121" s="2">
        <v>0.209677419354839</v>
      </c>
      <c r="H121" s="2">
        <v>0.17166666666666699</v>
      </c>
      <c r="I121" s="2">
        <v>0.19630156472261701</v>
      </c>
      <c r="J121" s="2">
        <v>0.161117717003567</v>
      </c>
      <c r="K121" s="2">
        <v>0.208909370199693</v>
      </c>
      <c r="L121" s="2">
        <v>0.178314273612876</v>
      </c>
      <c r="M121" s="2">
        <v>0.17505391804457199</v>
      </c>
      <c r="N121" s="2">
        <v>-0.16794126644233701</v>
      </c>
      <c r="O121" s="3">
        <v>0.39272913466461901</v>
      </c>
      <c r="P121" s="3">
        <v>2.1887456037514701</v>
      </c>
    </row>
    <row r="122" spans="1:16" x14ac:dyDescent="0.3">
      <c r="A122" s="8" t="s">
        <v>201</v>
      </c>
      <c r="B122" s="8" t="s">
        <v>83</v>
      </c>
      <c r="C122" s="2">
        <v>5.3803339517625198E-2</v>
      </c>
      <c r="D122" s="2">
        <v>4.0492957746478903E-2</v>
      </c>
      <c r="E122" s="2">
        <v>5.4145516074450097E-2</v>
      </c>
      <c r="F122" s="2">
        <v>5.7784911717496001E-2</v>
      </c>
      <c r="G122" s="2">
        <v>0.104704097116844</v>
      </c>
      <c r="H122" s="2">
        <v>5.9065934065934099E-2</v>
      </c>
      <c r="I122" s="2">
        <v>5.83657587548638E-2</v>
      </c>
      <c r="J122" s="2">
        <v>0.100490196078431</v>
      </c>
      <c r="K122" s="2">
        <v>4.6770601336302897E-2</v>
      </c>
      <c r="L122" s="2">
        <v>6.0638297872340402E-2</v>
      </c>
      <c r="M122" s="2">
        <v>7.1213640922768301E-2</v>
      </c>
      <c r="N122" s="2">
        <v>-3.4644194756554302E-2</v>
      </c>
      <c r="O122" s="3">
        <v>0.14810690423162601</v>
      </c>
      <c r="P122" s="3">
        <v>0.74450084602368904</v>
      </c>
    </row>
    <row r="123" spans="1:16" x14ac:dyDescent="0.3">
      <c r="A123" s="8" t="s">
        <v>201</v>
      </c>
      <c r="B123" s="8" t="s">
        <v>84</v>
      </c>
      <c r="C123" s="2">
        <v>8.1953778069168998E-3</v>
      </c>
      <c r="D123" s="2">
        <v>2.0565761664770001E-2</v>
      </c>
      <c r="E123" s="2">
        <v>2.1744324970131401E-2</v>
      </c>
      <c r="F123" s="2">
        <v>3.1025880885562799E-2</v>
      </c>
      <c r="G123" s="2">
        <v>4.1433539996975702E-2</v>
      </c>
      <c r="H123" s="2">
        <v>2.0400755045738302E-2</v>
      </c>
      <c r="I123" s="2">
        <v>1.7289220917822801E-2</v>
      </c>
      <c r="J123" s="2">
        <v>8.2529025038466895E-3</v>
      </c>
      <c r="K123" s="2">
        <v>1.37347391786903E-2</v>
      </c>
      <c r="L123" s="2">
        <v>1.2727521554673601E-2</v>
      </c>
      <c r="M123" s="2">
        <v>2.4324324324324301E-2</v>
      </c>
      <c r="N123" s="2">
        <v>-4.7691292875989402E-2</v>
      </c>
      <c r="O123" s="3">
        <v>1.45671476137625E-3</v>
      </c>
      <c r="P123" s="3">
        <v>0.14990043807248099</v>
      </c>
    </row>
    <row r="124" spans="1:16" x14ac:dyDescent="0.3">
      <c r="A124" s="8" t="s">
        <v>201</v>
      </c>
      <c r="B124" s="8" t="s">
        <v>17</v>
      </c>
      <c r="C124" s="2">
        <v>8.9514066496163697E-3</v>
      </c>
      <c r="D124" s="2">
        <v>5.19645120405577E-2</v>
      </c>
      <c r="E124" s="2">
        <v>9.0361445783132502E-2</v>
      </c>
      <c r="F124" s="2">
        <v>7.6243093922651897E-2</v>
      </c>
      <c r="G124" s="2">
        <v>0.11190965092402499</v>
      </c>
      <c r="H124" s="2">
        <v>0.13111726685133901</v>
      </c>
      <c r="I124" s="2">
        <v>0.15265306122448999</v>
      </c>
      <c r="J124" s="2">
        <v>0.13031161473087799</v>
      </c>
      <c r="K124" s="2">
        <v>0.216165413533835</v>
      </c>
      <c r="L124" s="2">
        <v>0.14270994332818099</v>
      </c>
      <c r="M124" s="2">
        <v>0.15013525698827801</v>
      </c>
      <c r="N124" s="2">
        <v>-3.9200313602508804E-3</v>
      </c>
      <c r="O124" s="3">
        <v>0.59210526315789502</v>
      </c>
      <c r="P124" s="3">
        <v>2.0614457831325299</v>
      </c>
    </row>
    <row r="125" spans="1:16" x14ac:dyDescent="0.3">
      <c r="A125" s="8" t="s">
        <v>201</v>
      </c>
      <c r="B125" s="8" t="s">
        <v>85</v>
      </c>
      <c r="C125" s="2">
        <v>-3.8145823273780799E-2</v>
      </c>
      <c r="D125" s="2">
        <v>-5.0200803212851398E-2</v>
      </c>
      <c r="E125" s="2">
        <v>-4.0169133192389003E-2</v>
      </c>
      <c r="F125" s="2">
        <v>-1.7621145374449299E-2</v>
      </c>
      <c r="G125" s="2">
        <v>1.06502242152466E-2</v>
      </c>
      <c r="H125" s="2">
        <v>-3.8824181919023802E-3</v>
      </c>
      <c r="I125" s="2">
        <v>1.6703786191536701E-3</v>
      </c>
      <c r="J125" s="2">
        <v>1.8899388549193999E-2</v>
      </c>
      <c r="K125" s="2">
        <v>5.29187124931806E-2</v>
      </c>
      <c r="L125" s="2">
        <v>-7.4093264248704702E-2</v>
      </c>
      <c r="M125" s="2">
        <v>-2.6860660324566299E-2</v>
      </c>
      <c r="N125" s="2">
        <v>-7.5905692926969498E-2</v>
      </c>
      <c r="O125" s="3">
        <v>-0.12329514457174</v>
      </c>
      <c r="P125" s="3">
        <v>-0.15063424947145901</v>
      </c>
    </row>
    <row r="126" spans="1:16" x14ac:dyDescent="0.3">
      <c r="A126" s="8" t="s">
        <v>202</v>
      </c>
      <c r="B126" s="8" t="s">
        <v>81</v>
      </c>
      <c r="C126" s="2">
        <v>1.4630225080385899E-2</v>
      </c>
      <c r="D126" s="2">
        <v>1.41023609570591E-2</v>
      </c>
      <c r="E126" s="2">
        <v>8.4375000000000006E-3</v>
      </c>
      <c r="F126" s="2">
        <v>4.6637744034707197E-2</v>
      </c>
      <c r="G126" s="2">
        <v>5.3737971872686897E-2</v>
      </c>
      <c r="H126" s="2">
        <v>4.3270581624051702E-2</v>
      </c>
      <c r="I126" s="2">
        <v>5.9655265284136803E-2</v>
      </c>
      <c r="J126" s="2">
        <v>9.2387851061125903E-2</v>
      </c>
      <c r="K126" s="2">
        <v>7.4104234527687302E-2</v>
      </c>
      <c r="L126" s="2">
        <v>9.6176757283656406E-2</v>
      </c>
      <c r="M126" s="2">
        <v>0.112340677798637</v>
      </c>
      <c r="N126" s="2">
        <v>0.10747912595487701</v>
      </c>
      <c r="O126" s="3">
        <v>0.45044206607724502</v>
      </c>
      <c r="P126" s="3">
        <v>0.948125</v>
      </c>
    </row>
    <row r="127" spans="1:16" x14ac:dyDescent="0.3">
      <c r="A127" s="8" t="s">
        <v>202</v>
      </c>
      <c r="B127" s="8" t="s">
        <v>82</v>
      </c>
      <c r="C127" s="2">
        <v>8.5015940488841705E-3</v>
      </c>
      <c r="D127" s="2">
        <v>1.3698630136986301E-2</v>
      </c>
      <c r="E127" s="2">
        <v>8.8357588357588404E-2</v>
      </c>
      <c r="F127" s="2">
        <v>5.9216809933142302E-2</v>
      </c>
      <c r="G127" s="2">
        <v>7.2137060414788096E-2</v>
      </c>
      <c r="H127" s="2">
        <v>0.14297729184188401</v>
      </c>
      <c r="I127" s="2">
        <v>0.13097866077998499</v>
      </c>
      <c r="J127" s="2">
        <v>9.3689004554326605E-2</v>
      </c>
      <c r="K127" s="2">
        <v>9.2207019631171894E-2</v>
      </c>
      <c r="L127" s="2">
        <v>0.12636165577342001</v>
      </c>
      <c r="M127" s="2">
        <v>0.13781431334622801</v>
      </c>
      <c r="N127" s="2">
        <v>7.5648108797280095E-2</v>
      </c>
      <c r="O127" s="3">
        <v>0.505651397977394</v>
      </c>
      <c r="P127" s="3">
        <v>1.6309771309771299</v>
      </c>
    </row>
    <row r="128" spans="1:16" x14ac:dyDescent="0.3">
      <c r="A128" s="8" t="s">
        <v>202</v>
      </c>
      <c r="B128" s="8" t="s">
        <v>83</v>
      </c>
      <c r="C128" s="2">
        <v>6.32688927943761E-2</v>
      </c>
      <c r="D128" s="2">
        <v>2.4793388429752101E-2</v>
      </c>
      <c r="E128" s="2">
        <v>4.3548387096774201E-2</v>
      </c>
      <c r="F128" s="2">
        <v>6.8006182380216398E-2</v>
      </c>
      <c r="G128" s="2">
        <v>3.1837916063675802E-2</v>
      </c>
      <c r="H128" s="2">
        <v>3.6465638148667601E-2</v>
      </c>
      <c r="I128" s="2">
        <v>8.1190798376183995E-2</v>
      </c>
      <c r="J128" s="2">
        <v>6.2578222778473094E-2</v>
      </c>
      <c r="K128" s="2">
        <v>5.7714958775029399E-2</v>
      </c>
      <c r="L128" s="2">
        <v>0.103563474387528</v>
      </c>
      <c r="M128" s="2">
        <v>6.8617558022199807E-2</v>
      </c>
      <c r="N128" s="2">
        <v>7.4598677998111401E-2</v>
      </c>
      <c r="O128" s="3">
        <v>0.34040047114252098</v>
      </c>
      <c r="P128" s="3">
        <v>0.83548387096774201</v>
      </c>
    </row>
    <row r="129" spans="1:16" x14ac:dyDescent="0.3">
      <c r="A129" s="8" t="s">
        <v>202</v>
      </c>
      <c r="B129" s="8" t="s">
        <v>84</v>
      </c>
      <c r="C129" s="2">
        <v>1.2574739567281E-2</v>
      </c>
      <c r="D129" s="2">
        <v>1.016618980946E-2</v>
      </c>
      <c r="E129" s="2">
        <v>-5.7249608292153798E-3</v>
      </c>
      <c r="F129" s="2">
        <v>9.2126795563367506E-3</v>
      </c>
      <c r="G129" s="2">
        <v>7.1467179148399498E-3</v>
      </c>
      <c r="H129" s="2">
        <v>5.7245080500894496E-3</v>
      </c>
      <c r="I129" s="2">
        <v>5.3361792956243296E-3</v>
      </c>
      <c r="J129" s="2">
        <v>3.3144609577730598E-2</v>
      </c>
      <c r="K129" s="2">
        <v>-6.2792556227879897E-3</v>
      </c>
      <c r="L129" s="2">
        <v>5.3998161764705899E-3</v>
      </c>
      <c r="M129" s="2">
        <v>1.5369672037481401E-2</v>
      </c>
      <c r="N129" s="2">
        <v>2.4815710989814901E-2</v>
      </c>
      <c r="O129" s="3">
        <v>3.9616394565589699E-2</v>
      </c>
      <c r="P129" s="3">
        <v>9.7505122333373495E-2</v>
      </c>
    </row>
    <row r="130" spans="1:16" x14ac:dyDescent="0.3">
      <c r="A130" s="8" t="s">
        <v>202</v>
      </c>
      <c r="B130" s="8" t="s">
        <v>17</v>
      </c>
      <c r="C130" s="2">
        <v>2.3407022106632001E-2</v>
      </c>
      <c r="D130" s="2">
        <v>4.8284625158831002E-2</v>
      </c>
      <c r="E130" s="2">
        <v>9.9393939393939396E-2</v>
      </c>
      <c r="F130" s="2">
        <v>5.0716648291069498E-2</v>
      </c>
      <c r="G130" s="2">
        <v>9.2339979013641105E-2</v>
      </c>
      <c r="H130" s="2">
        <v>7.7809798270893404E-2</v>
      </c>
      <c r="I130" s="2">
        <v>0.15418894830659499</v>
      </c>
      <c r="J130" s="2">
        <v>0.163706563706564</v>
      </c>
      <c r="K130" s="2">
        <v>0.104844061048441</v>
      </c>
      <c r="L130" s="2">
        <v>0.11111111111111099</v>
      </c>
      <c r="M130" s="2">
        <v>0.15081081081081099</v>
      </c>
      <c r="N130" s="2">
        <v>5.3076561766087403E-2</v>
      </c>
      <c r="O130" s="3">
        <v>0.48772395487724002</v>
      </c>
      <c r="P130" s="3">
        <v>1.71757575757576</v>
      </c>
    </row>
    <row r="131" spans="1:16" x14ac:dyDescent="0.3">
      <c r="A131" s="8" t="s">
        <v>202</v>
      </c>
      <c r="B131" s="8" t="s">
        <v>85</v>
      </c>
      <c r="C131" s="2">
        <v>-3.9149510631117102E-2</v>
      </c>
      <c r="D131" s="2">
        <v>-7.0600632244467901E-2</v>
      </c>
      <c r="E131" s="2">
        <v>-7.7475434618291802E-2</v>
      </c>
      <c r="F131" s="2">
        <v>-4.34248258910283E-2</v>
      </c>
      <c r="G131" s="2">
        <v>-1.7987152034261201E-2</v>
      </c>
      <c r="H131" s="2">
        <v>-1.39555167902311E-2</v>
      </c>
      <c r="I131" s="2">
        <v>4.42282176028306E-3</v>
      </c>
      <c r="J131" s="2">
        <v>3.4346103038309102E-2</v>
      </c>
      <c r="K131" s="2">
        <v>6.8114091102596903E-3</v>
      </c>
      <c r="L131" s="2">
        <v>-0.112050739957717</v>
      </c>
      <c r="M131" s="2">
        <v>-4.33333333333333E-2</v>
      </c>
      <c r="N131" s="2">
        <v>-4.5793927327028403E-2</v>
      </c>
      <c r="O131" s="3">
        <v>-0.18390804597701099</v>
      </c>
      <c r="P131" s="3">
        <v>-0.27551020408163301</v>
      </c>
    </row>
    <row r="132" spans="1:16" x14ac:dyDescent="0.3">
      <c r="A132" s="8" t="s">
        <v>203</v>
      </c>
      <c r="B132" s="8" t="s">
        <v>81</v>
      </c>
      <c r="C132" s="2">
        <v>-1.28410914927769E-2</v>
      </c>
      <c r="D132" s="2">
        <v>5.4200542005420098E-3</v>
      </c>
      <c r="E132" s="2">
        <v>0.105121293800539</v>
      </c>
      <c r="F132" s="2">
        <v>1.0243902439024399E-2</v>
      </c>
      <c r="G132" s="2">
        <v>4.3457267020762899E-2</v>
      </c>
      <c r="H132" s="2">
        <v>9.3475242943081904E-2</v>
      </c>
      <c r="I132" s="2">
        <v>0.114684722809987</v>
      </c>
      <c r="J132" s="2">
        <v>1.2148823082763899E-2</v>
      </c>
      <c r="K132" s="2">
        <v>0.12340585146286601</v>
      </c>
      <c r="L132" s="2">
        <v>0.12787979966610999</v>
      </c>
      <c r="M132" s="2">
        <v>0.12048549437537</v>
      </c>
      <c r="N132" s="2">
        <v>9.1677675033025097E-2</v>
      </c>
      <c r="O132" s="3">
        <v>0.54988747186796705</v>
      </c>
      <c r="P132" s="3">
        <v>1.2274932614555301</v>
      </c>
    </row>
    <row r="133" spans="1:16" x14ac:dyDescent="0.3">
      <c r="A133" s="8" t="s">
        <v>203</v>
      </c>
      <c r="B133" s="8" t="s">
        <v>82</v>
      </c>
      <c r="C133" s="2">
        <v>-1.1450381679389301E-2</v>
      </c>
      <c r="D133" s="2">
        <v>-1.15830115830116E-2</v>
      </c>
      <c r="E133" s="2">
        <v>0.14453125</v>
      </c>
      <c r="F133" s="2">
        <v>1.36518771331058E-2</v>
      </c>
      <c r="G133" s="2">
        <v>1.34680134680135E-2</v>
      </c>
      <c r="H133" s="2">
        <v>0.222591362126246</v>
      </c>
      <c r="I133" s="2">
        <v>0.27717391304347799</v>
      </c>
      <c r="J133" s="2">
        <v>0.159574468085106</v>
      </c>
      <c r="K133" s="2">
        <v>0.146788990825688</v>
      </c>
      <c r="L133" s="2">
        <v>0.2064</v>
      </c>
      <c r="M133" s="2">
        <v>0.19230769230769201</v>
      </c>
      <c r="N133" s="2">
        <v>0.17575083426028901</v>
      </c>
      <c r="O133" s="3">
        <v>0.93944954128440405</v>
      </c>
      <c r="P133" s="3">
        <v>3.12890625</v>
      </c>
    </row>
    <row r="134" spans="1:16" x14ac:dyDescent="0.3">
      <c r="A134" s="8" t="s">
        <v>203</v>
      </c>
      <c r="B134" s="8" t="s">
        <v>83</v>
      </c>
      <c r="C134" s="2">
        <v>4.5454545454545497E-2</v>
      </c>
      <c r="D134" s="2">
        <v>5.9006211180124203E-2</v>
      </c>
      <c r="E134" s="2">
        <v>0.114369501466276</v>
      </c>
      <c r="F134" s="2">
        <v>2.6315789473684201E-3</v>
      </c>
      <c r="G134" s="2">
        <v>9.1863517060367494E-2</v>
      </c>
      <c r="H134" s="2">
        <v>6.7307692307692304E-2</v>
      </c>
      <c r="I134" s="2">
        <v>0.101351351351351</v>
      </c>
      <c r="J134" s="2">
        <v>3.88548057259714E-2</v>
      </c>
      <c r="K134" s="2">
        <v>6.1023622047244097E-2</v>
      </c>
      <c r="L134" s="2">
        <v>3.3395176252319102E-2</v>
      </c>
      <c r="M134" s="2">
        <v>0.104129263913824</v>
      </c>
      <c r="N134" s="2">
        <v>9.7560975609756101E-2</v>
      </c>
      <c r="O134" s="3">
        <v>0.32874015748031499</v>
      </c>
      <c r="P134" s="3">
        <v>0.97947214076246303</v>
      </c>
    </row>
    <row r="135" spans="1:16" x14ac:dyDescent="0.3">
      <c r="A135" s="8" t="s">
        <v>203</v>
      </c>
      <c r="B135" s="8" t="s">
        <v>84</v>
      </c>
      <c r="C135" s="2">
        <v>1.3265853845564E-2</v>
      </c>
      <c r="D135" s="2">
        <v>1.5589526260027201E-2</v>
      </c>
      <c r="E135" s="2">
        <v>2.9657228017883799E-2</v>
      </c>
      <c r="F135" s="2">
        <v>1.7513388334056999E-2</v>
      </c>
      <c r="G135" s="2">
        <v>3.10810810810811E-2</v>
      </c>
      <c r="H135" s="2">
        <v>1.48306546181969E-2</v>
      </c>
      <c r="I135" s="2">
        <v>1.8556280587275702E-2</v>
      </c>
      <c r="J135" s="2">
        <v>2.54921588254922E-2</v>
      </c>
      <c r="K135" s="2">
        <v>2.38172707750374E-2</v>
      </c>
      <c r="L135" s="2">
        <v>1.8941079260153801E-2</v>
      </c>
      <c r="M135" s="2">
        <v>1.9337533528788E-2</v>
      </c>
      <c r="N135" s="2">
        <v>2.46618933969769E-2</v>
      </c>
      <c r="O135" s="3">
        <v>8.9607600702804699E-2</v>
      </c>
      <c r="P135" s="3">
        <v>0.24769001490313</v>
      </c>
    </row>
    <row r="136" spans="1:16" x14ac:dyDescent="0.3">
      <c r="A136" s="8" t="s">
        <v>203</v>
      </c>
      <c r="B136" s="8" t="s">
        <v>17</v>
      </c>
      <c r="C136" s="2">
        <v>0.05</v>
      </c>
      <c r="D136" s="2">
        <v>6.6666666666666693E-2</v>
      </c>
      <c r="E136" s="2">
        <v>5.3571428571428603E-2</v>
      </c>
      <c r="F136" s="2">
        <v>5.6497175141242903E-3</v>
      </c>
      <c r="G136" s="2">
        <v>3.0898876404494399E-2</v>
      </c>
      <c r="H136" s="2">
        <v>4.9046321525885603E-2</v>
      </c>
      <c r="I136" s="2">
        <v>0.231168831168831</v>
      </c>
      <c r="J136" s="2">
        <v>0.124472573839662</v>
      </c>
      <c r="K136" s="2">
        <v>0.212007504690432</v>
      </c>
      <c r="L136" s="2">
        <v>0.185758513931889</v>
      </c>
      <c r="M136" s="2">
        <v>0.12793733681462099</v>
      </c>
      <c r="N136" s="2">
        <v>0.113425925925926</v>
      </c>
      <c r="O136" s="3">
        <v>0.80487804878048796</v>
      </c>
      <c r="P136" s="3">
        <v>1.8630952380952399</v>
      </c>
    </row>
    <row r="137" spans="1:16" x14ac:dyDescent="0.3">
      <c r="A137" s="8" t="s">
        <v>203</v>
      </c>
      <c r="B137" s="8" t="s">
        <v>85</v>
      </c>
      <c r="C137" s="2">
        <v>-3.3750000000000002E-2</v>
      </c>
      <c r="D137" s="2">
        <v>-5.36869340232859E-2</v>
      </c>
      <c r="E137" s="2">
        <v>9.5693779904306199E-3</v>
      </c>
      <c r="F137" s="2">
        <v>-2.4373730534868E-2</v>
      </c>
      <c r="G137" s="2">
        <v>-1.38792505204719E-3</v>
      </c>
      <c r="H137" s="2">
        <v>-1.25086865879083E-2</v>
      </c>
      <c r="I137" s="2">
        <v>-2.11118930330753E-3</v>
      </c>
      <c r="J137" s="2">
        <v>-1.41043723554302E-3</v>
      </c>
      <c r="K137" s="2">
        <v>1.41242937853107E-3</v>
      </c>
      <c r="L137" s="2">
        <v>-8.7447108603667098E-2</v>
      </c>
      <c r="M137" s="2">
        <v>-6.2596599690880994E-2</v>
      </c>
      <c r="N137" s="2">
        <v>-2.3083264633141001E-2</v>
      </c>
      <c r="O137" s="3">
        <v>-0.16313559322033899</v>
      </c>
      <c r="P137" s="3">
        <v>-0.19002050580998001</v>
      </c>
    </row>
    <row r="138" spans="1:16" x14ac:dyDescent="0.3">
      <c r="A138" s="8" t="s">
        <v>204</v>
      </c>
      <c r="B138" s="8" t="s">
        <v>81</v>
      </c>
      <c r="C138" s="2">
        <v>2.5463962019853299E-2</v>
      </c>
      <c r="D138" s="2">
        <v>-3.9281705948372601E-3</v>
      </c>
      <c r="E138" s="2">
        <v>-1.9859154929577499E-2</v>
      </c>
      <c r="F138" s="2">
        <v>1.6669061646788299E-2</v>
      </c>
      <c r="G138" s="2">
        <v>2.00706713780919E-2</v>
      </c>
      <c r="H138" s="2">
        <v>4.6279617569627299E-2</v>
      </c>
      <c r="I138" s="2">
        <v>4.3835253608793499E-2</v>
      </c>
      <c r="J138" s="2">
        <v>6.1278863232682099E-2</v>
      </c>
      <c r="K138" s="2">
        <v>8.2247459653317395E-2</v>
      </c>
      <c r="L138" s="2">
        <v>8.6490666077543396E-2</v>
      </c>
      <c r="M138" s="2">
        <v>9.8820658804392003E-2</v>
      </c>
      <c r="N138" s="2">
        <v>3.0625462620281301E-2</v>
      </c>
      <c r="O138" s="3">
        <v>0.33161984459055599</v>
      </c>
      <c r="P138" s="3">
        <v>0.56887323943662005</v>
      </c>
    </row>
    <row r="139" spans="1:16" x14ac:dyDescent="0.3">
      <c r="A139" s="8" t="s">
        <v>204</v>
      </c>
      <c r="B139" s="8" t="s">
        <v>82</v>
      </c>
      <c r="C139" s="2">
        <v>0.1</v>
      </c>
      <c r="D139" s="2">
        <v>3.7694013303769397E-2</v>
      </c>
      <c r="E139" s="2">
        <v>6.41025641025641E-3</v>
      </c>
      <c r="F139" s="2">
        <v>8.8110403397027595E-2</v>
      </c>
      <c r="G139" s="2">
        <v>9.4634146341463402E-2</v>
      </c>
      <c r="H139" s="2">
        <v>0.13368983957219299</v>
      </c>
      <c r="I139" s="2">
        <v>0.15880503144654101</v>
      </c>
      <c r="J139" s="2">
        <v>0.153324287652646</v>
      </c>
      <c r="K139" s="2">
        <v>0.20764705882352899</v>
      </c>
      <c r="L139" s="2">
        <v>0.192888455918169</v>
      </c>
      <c r="M139" s="2">
        <v>0.17068191098407501</v>
      </c>
      <c r="N139" s="2">
        <v>8.8943146145797E-2</v>
      </c>
      <c r="O139" s="3">
        <v>0.83647058823529397</v>
      </c>
      <c r="P139" s="3">
        <v>2.3354700854700901</v>
      </c>
    </row>
    <row r="140" spans="1:16" x14ac:dyDescent="0.3">
      <c r="A140" s="8" t="s">
        <v>204</v>
      </c>
      <c r="B140" s="8" t="s">
        <v>83</v>
      </c>
      <c r="C140" s="2">
        <v>5.2141527001862198E-2</v>
      </c>
      <c r="D140" s="2">
        <v>-7.0796460176991097E-3</v>
      </c>
      <c r="E140" s="2">
        <v>5.1693404634581101E-2</v>
      </c>
      <c r="F140" s="2">
        <v>6.7796610169491497E-2</v>
      </c>
      <c r="G140" s="2">
        <v>5.0793650793650801E-2</v>
      </c>
      <c r="H140" s="2">
        <v>4.5317220543806602E-2</v>
      </c>
      <c r="I140" s="2">
        <v>4.9132947976878602E-2</v>
      </c>
      <c r="J140" s="2">
        <v>7.7134986225895305E-2</v>
      </c>
      <c r="K140" s="2">
        <v>5.24296675191816E-2</v>
      </c>
      <c r="L140" s="2">
        <v>9.3560145808019399E-2</v>
      </c>
      <c r="M140" s="2">
        <v>8.3333333333333301E-2</v>
      </c>
      <c r="N140" s="2">
        <v>4.3076923076923103E-2</v>
      </c>
      <c r="O140" s="3">
        <v>0.30051150895140699</v>
      </c>
      <c r="P140" s="3">
        <v>0.81283422459893095</v>
      </c>
    </row>
    <row r="141" spans="1:16" x14ac:dyDescent="0.3">
      <c r="A141" s="8" t="s">
        <v>204</v>
      </c>
      <c r="B141" s="8" t="s">
        <v>85</v>
      </c>
      <c r="C141" s="2">
        <v>-1.31810193321617E-2</v>
      </c>
      <c r="D141" s="2">
        <v>-5.29830810329475E-2</v>
      </c>
      <c r="E141" s="2">
        <v>-6.6760695815702903E-2</v>
      </c>
      <c r="F141" s="2">
        <v>-2.0654911838790899E-2</v>
      </c>
      <c r="G141" s="2">
        <v>-1.38888888888889E-2</v>
      </c>
      <c r="H141" s="2">
        <v>-1.56494522691706E-2</v>
      </c>
      <c r="I141" s="2">
        <v>-7.4191838897721303E-3</v>
      </c>
      <c r="J141" s="2">
        <v>2.1356113187399901E-3</v>
      </c>
      <c r="K141" s="2">
        <v>1.4917421417155E-2</v>
      </c>
      <c r="L141" s="2">
        <v>-7.0866141732283505E-2</v>
      </c>
      <c r="M141" s="2">
        <v>-3.3333333333333298E-2</v>
      </c>
      <c r="N141" s="2">
        <v>-2.80537697253068E-2</v>
      </c>
      <c r="O141" s="3">
        <v>-0.11401172083111299</v>
      </c>
      <c r="P141" s="3">
        <v>-0.218147625763987</v>
      </c>
    </row>
    <row r="142" spans="1:16" x14ac:dyDescent="0.3">
      <c r="A142" s="8" t="s">
        <v>204</v>
      </c>
      <c r="B142" s="8" t="s">
        <v>17</v>
      </c>
      <c r="C142" s="2">
        <v>5.4224464060529602E-2</v>
      </c>
      <c r="D142" s="2">
        <v>-1.3157894736842099E-2</v>
      </c>
      <c r="E142" s="2">
        <v>2.1818181818181799E-2</v>
      </c>
      <c r="F142" s="2">
        <v>7.4733096085409206E-2</v>
      </c>
      <c r="G142" s="2">
        <v>3.4216335540838902E-2</v>
      </c>
      <c r="H142" s="2">
        <v>9.1782283884738497E-2</v>
      </c>
      <c r="I142" s="2">
        <v>0.165200391006843</v>
      </c>
      <c r="J142" s="2">
        <v>9.6476510067114093E-2</v>
      </c>
      <c r="K142" s="2">
        <v>0.147666411629686</v>
      </c>
      <c r="L142" s="2">
        <v>0.163333333333333</v>
      </c>
      <c r="M142" s="2">
        <v>0.14097421203438401</v>
      </c>
      <c r="N142" s="2">
        <v>7.3329984932194905E-2</v>
      </c>
      <c r="O142" s="3">
        <v>0.63504208110175997</v>
      </c>
      <c r="P142" s="3">
        <v>1.5903030303030301</v>
      </c>
    </row>
    <row r="143" spans="1:16" x14ac:dyDescent="0.3">
      <c r="A143" s="8" t="s">
        <v>204</v>
      </c>
      <c r="B143" s="8" t="s">
        <v>84</v>
      </c>
      <c r="C143" s="2">
        <v>2.7493809130738501E-2</v>
      </c>
      <c r="D143" s="2">
        <v>-2.2246941045606199E-3</v>
      </c>
      <c r="E143" s="2">
        <v>-1.3006317354143399E-3</v>
      </c>
      <c r="F143" s="2">
        <v>5.7674418604651201E-3</v>
      </c>
      <c r="G143" s="2">
        <v>1.9052904180540099E-2</v>
      </c>
      <c r="H143" s="2">
        <v>1.9785805046287901E-2</v>
      </c>
      <c r="I143" s="2">
        <v>2.4385902456390201E-2</v>
      </c>
      <c r="J143" s="2">
        <v>1.9403417318274E-2</v>
      </c>
      <c r="K143" s="2">
        <v>2.3295454545454501E-2</v>
      </c>
      <c r="L143" s="2">
        <v>1.5991116046640799E-2</v>
      </c>
      <c r="M143" s="2">
        <v>1.44278063176303E-2</v>
      </c>
      <c r="N143" s="2">
        <v>-4.4176274108393499E-3</v>
      </c>
      <c r="O143" s="3">
        <v>0.05</v>
      </c>
      <c r="P143" s="3">
        <v>0.14455592716462301</v>
      </c>
    </row>
    <row r="144" spans="1:16" x14ac:dyDescent="0.3">
      <c r="A144" s="11" t="s">
        <v>18</v>
      </c>
      <c r="B144" s="11" t="s">
        <v>18</v>
      </c>
      <c r="C144" s="3">
        <v>1.8098197773113601E-2</v>
      </c>
      <c r="D144" s="3">
        <v>7.5165139569571696E-3</v>
      </c>
      <c r="E144" s="3">
        <v>1.1663873188425E-2</v>
      </c>
      <c r="F144" s="3">
        <v>1.8747027495988802E-2</v>
      </c>
      <c r="G144" s="3">
        <v>2.5604851121462699E-2</v>
      </c>
      <c r="H144" s="3">
        <v>3.2383763099317203E-2</v>
      </c>
      <c r="I144" s="3">
        <v>3.7027167145535902E-2</v>
      </c>
      <c r="J144" s="3">
        <v>4.2475155468133102E-2</v>
      </c>
      <c r="K144" s="3">
        <v>4.0090174881903202E-2</v>
      </c>
      <c r="L144" s="3">
        <v>4.5215390382949701E-2</v>
      </c>
      <c r="M144" s="3">
        <v>5.5565633245382599E-2</v>
      </c>
      <c r="N144" s="3">
        <v>3.0804021278091499E-2</v>
      </c>
      <c r="O144" s="3">
        <v>0.18287304703256499</v>
      </c>
      <c r="P144" s="3">
        <v>0.39546134689712398</v>
      </c>
    </row>
    <row r="145" spans="1:2" x14ac:dyDescent="0.3">
      <c r="A145" s="15"/>
      <c r="B145" s="15"/>
    </row>
    <row r="146" spans="1:2" x14ac:dyDescent="0.3">
      <c r="A146" s="13" t="s">
        <v>42</v>
      </c>
      <c r="B146" s="15"/>
    </row>
    <row r="147" spans="1:2" x14ac:dyDescent="0.3">
      <c r="A147" s="14" t="s">
        <v>43</v>
      </c>
      <c r="B147" s="15"/>
    </row>
    <row r="148" spans="1:2" x14ac:dyDescent="0.3">
      <c r="A148" s="14" t="s">
        <v>44</v>
      </c>
      <c r="B148" s="15"/>
    </row>
    <row r="149" spans="1:2" x14ac:dyDescent="0.3">
      <c r="A149" s="14" t="s">
        <v>47</v>
      </c>
      <c r="B149" s="15"/>
    </row>
    <row r="150" spans="1:2" x14ac:dyDescent="0.3">
      <c r="A150" s="14" t="s">
        <v>88</v>
      </c>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54:O54"/>
    <mergeCell ref="C100:N100"/>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222</v>
      </c>
      <c r="B1" s="15"/>
    </row>
    <row r="2" spans="1:15" ht="15.6" x14ac:dyDescent="0.3">
      <c r="A2" s="12" t="s">
        <v>142</v>
      </c>
      <c r="B2" s="15"/>
    </row>
    <row r="3" spans="1:15" ht="15.6" x14ac:dyDescent="0.3">
      <c r="A3" s="12" t="s">
        <v>206</v>
      </c>
      <c r="B3" s="15"/>
    </row>
    <row r="4" spans="1:15" ht="15.6" x14ac:dyDescent="0.3">
      <c r="A4" s="12" t="s">
        <v>87</v>
      </c>
      <c r="B4" s="15"/>
    </row>
    <row r="5" spans="1:15" ht="15.6" x14ac:dyDescent="0.3">
      <c r="A5" s="12" t="s">
        <v>79</v>
      </c>
      <c r="B5" s="15"/>
    </row>
    <row r="6" spans="1:15" x14ac:dyDescent="0.3">
      <c r="A6" s="16" t="str">
        <f>HYPERLINK("#'Table of contents'!A81",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89</v>
      </c>
      <c r="C9" s="1">
        <v>1987</v>
      </c>
      <c r="D9" s="1">
        <v>2067</v>
      </c>
      <c r="E9" s="1">
        <v>2231</v>
      </c>
      <c r="F9" s="1">
        <v>2278</v>
      </c>
      <c r="G9" s="1">
        <v>2299</v>
      </c>
      <c r="H9" s="1">
        <v>2257</v>
      </c>
      <c r="I9" s="1">
        <v>2426</v>
      </c>
      <c r="J9" s="1">
        <v>2524</v>
      </c>
      <c r="K9" s="1">
        <v>2748</v>
      </c>
      <c r="L9" s="1">
        <v>2926</v>
      </c>
      <c r="M9" s="1">
        <v>3247</v>
      </c>
      <c r="N9" s="1">
        <v>3503</v>
      </c>
      <c r="O9" s="1">
        <v>3904</v>
      </c>
    </row>
    <row r="10" spans="1:15" x14ac:dyDescent="0.3">
      <c r="A10" s="7" t="s">
        <v>198</v>
      </c>
      <c r="B10" s="7" t="s">
        <v>90</v>
      </c>
      <c r="C10" s="1">
        <v>3606</v>
      </c>
      <c r="D10" s="1">
        <v>3713</v>
      </c>
      <c r="E10" s="1">
        <v>3726</v>
      </c>
      <c r="F10" s="1">
        <v>3707</v>
      </c>
      <c r="G10" s="1">
        <v>3907</v>
      </c>
      <c r="H10" s="1">
        <v>4107</v>
      </c>
      <c r="I10" s="1">
        <v>4339</v>
      </c>
      <c r="J10" s="1">
        <v>4580</v>
      </c>
      <c r="K10" s="1">
        <v>4927</v>
      </c>
      <c r="L10" s="1">
        <v>5339</v>
      </c>
      <c r="M10" s="1">
        <v>5928</v>
      </c>
      <c r="N10" s="1">
        <v>6501</v>
      </c>
      <c r="O10" s="1">
        <v>7085</v>
      </c>
    </row>
    <row r="11" spans="1:15" x14ac:dyDescent="0.3">
      <c r="A11" s="7" t="s">
        <v>198</v>
      </c>
      <c r="B11" s="7" t="s">
        <v>91</v>
      </c>
      <c r="C11" s="1">
        <v>209</v>
      </c>
      <c r="D11" s="1">
        <v>212</v>
      </c>
      <c r="E11" s="1">
        <v>224</v>
      </c>
      <c r="F11" s="1">
        <v>249</v>
      </c>
      <c r="G11" s="1">
        <v>241</v>
      </c>
      <c r="H11" s="1">
        <v>224</v>
      </c>
      <c r="I11" s="1">
        <v>250</v>
      </c>
      <c r="J11" s="1">
        <v>266</v>
      </c>
      <c r="K11" s="1">
        <v>314</v>
      </c>
      <c r="L11" s="1">
        <v>361</v>
      </c>
      <c r="M11" s="1">
        <v>419</v>
      </c>
      <c r="N11" s="1">
        <v>463</v>
      </c>
      <c r="O11" s="1">
        <v>556</v>
      </c>
    </row>
    <row r="12" spans="1:15" x14ac:dyDescent="0.3">
      <c r="A12" s="7" t="s">
        <v>198</v>
      </c>
      <c r="B12" s="7" t="s">
        <v>92</v>
      </c>
      <c r="C12" s="1">
        <v>741</v>
      </c>
      <c r="D12" s="1">
        <v>742</v>
      </c>
      <c r="E12" s="1">
        <v>770</v>
      </c>
      <c r="F12" s="1">
        <v>760</v>
      </c>
      <c r="G12" s="1">
        <v>819</v>
      </c>
      <c r="H12" s="1">
        <v>878</v>
      </c>
      <c r="I12" s="1">
        <v>979</v>
      </c>
      <c r="J12" s="1">
        <v>1047</v>
      </c>
      <c r="K12" s="1">
        <v>1159</v>
      </c>
      <c r="L12" s="1">
        <v>1282</v>
      </c>
      <c r="M12" s="1">
        <v>1499</v>
      </c>
      <c r="N12" s="1">
        <v>1670</v>
      </c>
      <c r="O12" s="1">
        <v>1938</v>
      </c>
    </row>
    <row r="13" spans="1:15" x14ac:dyDescent="0.3">
      <c r="A13" s="7" t="s">
        <v>198</v>
      </c>
      <c r="B13" s="7" t="s">
        <v>93</v>
      </c>
      <c r="C13" s="1">
        <v>240</v>
      </c>
      <c r="D13" s="1">
        <v>262</v>
      </c>
      <c r="E13" s="1">
        <v>273</v>
      </c>
      <c r="F13" s="1">
        <v>308</v>
      </c>
      <c r="G13" s="1">
        <v>305</v>
      </c>
      <c r="H13" s="1">
        <v>309</v>
      </c>
      <c r="I13" s="1">
        <v>315</v>
      </c>
      <c r="J13" s="1">
        <v>343</v>
      </c>
      <c r="K13" s="1">
        <v>366</v>
      </c>
      <c r="L13" s="1">
        <v>393</v>
      </c>
      <c r="M13" s="1">
        <v>420</v>
      </c>
      <c r="N13" s="1">
        <v>445</v>
      </c>
      <c r="O13" s="1">
        <v>487</v>
      </c>
    </row>
    <row r="14" spans="1:15" x14ac:dyDescent="0.3">
      <c r="A14" s="7" t="s">
        <v>198</v>
      </c>
      <c r="B14" s="7" t="s">
        <v>94</v>
      </c>
      <c r="C14" s="1">
        <v>133</v>
      </c>
      <c r="D14" s="1">
        <v>145</v>
      </c>
      <c r="E14" s="1">
        <v>148</v>
      </c>
      <c r="F14" s="1">
        <v>148</v>
      </c>
      <c r="G14" s="1">
        <v>150</v>
      </c>
      <c r="H14" s="1">
        <v>167</v>
      </c>
      <c r="I14" s="1">
        <v>178</v>
      </c>
      <c r="J14" s="1">
        <v>181</v>
      </c>
      <c r="K14" s="1">
        <v>209</v>
      </c>
      <c r="L14" s="1">
        <v>218</v>
      </c>
      <c r="M14" s="1">
        <v>227</v>
      </c>
      <c r="N14" s="1">
        <v>244</v>
      </c>
      <c r="O14" s="1">
        <v>274</v>
      </c>
    </row>
    <row r="15" spans="1:15" x14ac:dyDescent="0.3">
      <c r="A15" s="7" t="s">
        <v>198</v>
      </c>
      <c r="B15" s="7" t="s">
        <v>95</v>
      </c>
      <c r="C15" s="1">
        <v>7227</v>
      </c>
      <c r="D15" s="1">
        <v>7326</v>
      </c>
      <c r="E15" s="1">
        <v>7231</v>
      </c>
      <c r="F15" s="1">
        <v>7066</v>
      </c>
      <c r="G15" s="1">
        <v>7063</v>
      </c>
      <c r="H15" s="1">
        <v>6901</v>
      </c>
      <c r="I15" s="1">
        <v>6851</v>
      </c>
      <c r="J15" s="1">
        <v>6699</v>
      </c>
      <c r="K15" s="1">
        <v>6899</v>
      </c>
      <c r="L15" s="1">
        <v>6940</v>
      </c>
      <c r="M15" s="1">
        <v>7006</v>
      </c>
      <c r="N15" s="1">
        <v>7010</v>
      </c>
      <c r="O15" s="1">
        <v>7293</v>
      </c>
    </row>
    <row r="16" spans="1:15" x14ac:dyDescent="0.3">
      <c r="A16" s="7" t="s">
        <v>198</v>
      </c>
      <c r="B16" s="7" t="s">
        <v>96</v>
      </c>
      <c r="C16" s="1">
        <v>1789</v>
      </c>
      <c r="D16" s="1">
        <v>1878</v>
      </c>
      <c r="E16" s="1">
        <v>1935</v>
      </c>
      <c r="F16" s="1">
        <v>1899</v>
      </c>
      <c r="G16" s="1">
        <v>1956</v>
      </c>
      <c r="H16" s="1">
        <v>2034</v>
      </c>
      <c r="I16" s="1">
        <v>2069</v>
      </c>
      <c r="J16" s="1">
        <v>2123</v>
      </c>
      <c r="K16" s="1">
        <v>2182</v>
      </c>
      <c r="L16" s="1">
        <v>2241</v>
      </c>
      <c r="M16" s="1">
        <v>2222</v>
      </c>
      <c r="N16" s="1">
        <v>2226</v>
      </c>
      <c r="O16" s="1">
        <v>2271</v>
      </c>
    </row>
    <row r="17" spans="1:15" x14ac:dyDescent="0.3">
      <c r="A17" s="7" t="s">
        <v>198</v>
      </c>
      <c r="B17" s="7" t="s">
        <v>97</v>
      </c>
      <c r="C17" s="1">
        <v>182</v>
      </c>
      <c r="D17" s="1">
        <v>212</v>
      </c>
      <c r="E17" s="1">
        <v>216</v>
      </c>
      <c r="F17" s="1">
        <v>236</v>
      </c>
      <c r="G17" s="1">
        <v>254</v>
      </c>
      <c r="H17" s="1">
        <v>266</v>
      </c>
      <c r="I17" s="1">
        <v>296</v>
      </c>
      <c r="J17" s="1">
        <v>302</v>
      </c>
      <c r="K17" s="1">
        <v>304</v>
      </c>
      <c r="L17" s="1">
        <v>314</v>
      </c>
      <c r="M17" s="1">
        <v>325</v>
      </c>
      <c r="N17" s="1">
        <v>355</v>
      </c>
      <c r="O17" s="1">
        <v>391</v>
      </c>
    </row>
    <row r="18" spans="1:15" x14ac:dyDescent="0.3">
      <c r="A18" s="7" t="s">
        <v>198</v>
      </c>
      <c r="B18" s="7" t="s">
        <v>98</v>
      </c>
      <c r="C18" s="1">
        <v>432</v>
      </c>
      <c r="D18" s="1">
        <v>437</v>
      </c>
      <c r="E18" s="1">
        <v>440</v>
      </c>
      <c r="F18" s="1">
        <v>469</v>
      </c>
      <c r="G18" s="1">
        <v>490</v>
      </c>
      <c r="H18" s="1">
        <v>518</v>
      </c>
      <c r="I18" s="1">
        <v>606</v>
      </c>
      <c r="J18" s="1">
        <v>697</v>
      </c>
      <c r="K18" s="1">
        <v>843</v>
      </c>
      <c r="L18" s="1">
        <v>932</v>
      </c>
      <c r="M18" s="1">
        <v>1050</v>
      </c>
      <c r="N18" s="1">
        <v>1225</v>
      </c>
      <c r="O18" s="1">
        <v>1346</v>
      </c>
    </row>
    <row r="19" spans="1:15" x14ac:dyDescent="0.3">
      <c r="A19" s="7" t="s">
        <v>198</v>
      </c>
      <c r="B19" s="7" t="s">
        <v>99</v>
      </c>
      <c r="C19" s="1">
        <v>1000</v>
      </c>
      <c r="D19" s="1">
        <v>1014</v>
      </c>
      <c r="E19" s="1">
        <v>936</v>
      </c>
      <c r="F19" s="1">
        <v>853</v>
      </c>
      <c r="G19" s="1">
        <v>834</v>
      </c>
      <c r="H19" s="1">
        <v>801</v>
      </c>
      <c r="I19" s="1">
        <v>765</v>
      </c>
      <c r="J19" s="1">
        <v>742</v>
      </c>
      <c r="K19" s="1">
        <v>748</v>
      </c>
      <c r="L19" s="1">
        <v>743</v>
      </c>
      <c r="M19" s="1">
        <v>715</v>
      </c>
      <c r="N19" s="1">
        <v>665</v>
      </c>
      <c r="O19" s="1">
        <v>654</v>
      </c>
    </row>
    <row r="20" spans="1:15" x14ac:dyDescent="0.3">
      <c r="A20" s="7" t="s">
        <v>198</v>
      </c>
      <c r="B20" s="7" t="s">
        <v>100</v>
      </c>
      <c r="C20" s="1">
        <v>743</v>
      </c>
      <c r="D20" s="1">
        <v>708</v>
      </c>
      <c r="E20" s="1">
        <v>677</v>
      </c>
      <c r="F20" s="1">
        <v>594</v>
      </c>
      <c r="G20" s="1">
        <v>608</v>
      </c>
      <c r="H20" s="1">
        <v>604</v>
      </c>
      <c r="I20" s="1">
        <v>603</v>
      </c>
      <c r="J20" s="1">
        <v>621</v>
      </c>
      <c r="K20" s="1">
        <v>660</v>
      </c>
      <c r="L20" s="1">
        <v>692</v>
      </c>
      <c r="M20" s="1">
        <v>644</v>
      </c>
      <c r="N20" s="1">
        <v>639</v>
      </c>
      <c r="O20" s="1">
        <v>675</v>
      </c>
    </row>
    <row r="21" spans="1:15" x14ac:dyDescent="0.3">
      <c r="A21" s="7" t="s">
        <v>199</v>
      </c>
      <c r="B21" s="7" t="s">
        <v>89</v>
      </c>
      <c r="C21" s="1">
        <v>6193</v>
      </c>
      <c r="D21" s="1">
        <v>6572</v>
      </c>
      <c r="E21" s="1">
        <v>6786</v>
      </c>
      <c r="F21" s="1">
        <v>7131</v>
      </c>
      <c r="G21" s="1">
        <v>7460</v>
      </c>
      <c r="H21" s="1">
        <v>7866</v>
      </c>
      <c r="I21" s="1">
        <v>8278</v>
      </c>
      <c r="J21" s="1">
        <v>8690</v>
      </c>
      <c r="K21" s="1">
        <v>9250</v>
      </c>
      <c r="L21" s="1">
        <v>9645</v>
      </c>
      <c r="M21" s="1">
        <v>10180</v>
      </c>
      <c r="N21" s="1">
        <v>10614</v>
      </c>
      <c r="O21" s="1">
        <v>11072</v>
      </c>
    </row>
    <row r="22" spans="1:15" x14ac:dyDescent="0.3">
      <c r="A22" s="7" t="s">
        <v>199</v>
      </c>
      <c r="B22" s="7" t="s">
        <v>90</v>
      </c>
      <c r="C22" s="1">
        <v>5744</v>
      </c>
      <c r="D22" s="1">
        <v>5662</v>
      </c>
      <c r="E22" s="1">
        <v>5512</v>
      </c>
      <c r="F22" s="1">
        <v>5474</v>
      </c>
      <c r="G22" s="1">
        <v>5498</v>
      </c>
      <c r="H22" s="1">
        <v>5625</v>
      </c>
      <c r="I22" s="1">
        <v>5910</v>
      </c>
      <c r="J22" s="1">
        <v>6268</v>
      </c>
      <c r="K22" s="1">
        <v>6590</v>
      </c>
      <c r="L22" s="1">
        <v>7011</v>
      </c>
      <c r="M22" s="1">
        <v>7725</v>
      </c>
      <c r="N22" s="1">
        <v>8680</v>
      </c>
      <c r="O22" s="1">
        <v>9063</v>
      </c>
    </row>
    <row r="23" spans="1:15" x14ac:dyDescent="0.3">
      <c r="A23" s="7" t="s">
        <v>199</v>
      </c>
      <c r="B23" s="7" t="s">
        <v>91</v>
      </c>
      <c r="C23" s="1">
        <v>651</v>
      </c>
      <c r="D23" s="1">
        <v>704</v>
      </c>
      <c r="E23" s="1">
        <v>732</v>
      </c>
      <c r="F23" s="1">
        <v>755</v>
      </c>
      <c r="G23" s="1">
        <v>828</v>
      </c>
      <c r="H23" s="1">
        <v>931</v>
      </c>
      <c r="I23" s="1">
        <v>1017</v>
      </c>
      <c r="J23" s="1">
        <v>1050</v>
      </c>
      <c r="K23" s="1">
        <v>1101</v>
      </c>
      <c r="L23" s="1">
        <v>1186</v>
      </c>
      <c r="M23" s="1">
        <v>1279</v>
      </c>
      <c r="N23" s="1">
        <v>1348</v>
      </c>
      <c r="O23" s="1">
        <v>1492</v>
      </c>
    </row>
    <row r="24" spans="1:15" x14ac:dyDescent="0.3">
      <c r="A24" s="7" t="s">
        <v>199</v>
      </c>
      <c r="B24" s="7" t="s">
        <v>92</v>
      </c>
      <c r="C24" s="1">
        <v>1338</v>
      </c>
      <c r="D24" s="1">
        <v>1357</v>
      </c>
      <c r="E24" s="1">
        <v>1329</v>
      </c>
      <c r="F24" s="1">
        <v>1301</v>
      </c>
      <c r="G24" s="1">
        <v>1302</v>
      </c>
      <c r="H24" s="1">
        <v>1325</v>
      </c>
      <c r="I24" s="1">
        <v>1374</v>
      </c>
      <c r="J24" s="1">
        <v>1437</v>
      </c>
      <c r="K24" s="1">
        <v>1491</v>
      </c>
      <c r="L24" s="1">
        <v>1593</v>
      </c>
      <c r="M24" s="1">
        <v>1728</v>
      </c>
      <c r="N24" s="1">
        <v>1909</v>
      </c>
      <c r="O24" s="1">
        <v>2010</v>
      </c>
    </row>
    <row r="25" spans="1:15" x14ac:dyDescent="0.3">
      <c r="A25" s="7" t="s">
        <v>199</v>
      </c>
      <c r="B25" s="7" t="s">
        <v>93</v>
      </c>
      <c r="C25" s="1">
        <v>760</v>
      </c>
      <c r="D25" s="1">
        <v>818</v>
      </c>
      <c r="E25" s="1">
        <v>903</v>
      </c>
      <c r="F25" s="1">
        <v>934</v>
      </c>
      <c r="G25" s="1">
        <v>992</v>
      </c>
      <c r="H25" s="1">
        <v>1046</v>
      </c>
      <c r="I25" s="1">
        <v>1142</v>
      </c>
      <c r="J25" s="1">
        <v>1180</v>
      </c>
      <c r="K25" s="1">
        <v>1257</v>
      </c>
      <c r="L25" s="1">
        <v>1335</v>
      </c>
      <c r="M25" s="1">
        <v>1409</v>
      </c>
      <c r="N25" s="1">
        <v>1476</v>
      </c>
      <c r="O25" s="1">
        <v>1505</v>
      </c>
    </row>
    <row r="26" spans="1:15" x14ac:dyDescent="0.3">
      <c r="A26" s="7" t="s">
        <v>199</v>
      </c>
      <c r="B26" s="7" t="s">
        <v>94</v>
      </c>
      <c r="C26" s="1">
        <v>264</v>
      </c>
      <c r="D26" s="1">
        <v>278</v>
      </c>
      <c r="E26" s="1">
        <v>280</v>
      </c>
      <c r="F26" s="1">
        <v>295</v>
      </c>
      <c r="G26" s="1">
        <v>302</v>
      </c>
      <c r="H26" s="1">
        <v>317</v>
      </c>
      <c r="I26" s="1">
        <v>340</v>
      </c>
      <c r="J26" s="1">
        <v>375</v>
      </c>
      <c r="K26" s="1">
        <v>399</v>
      </c>
      <c r="L26" s="1">
        <v>436</v>
      </c>
      <c r="M26" s="1">
        <v>471</v>
      </c>
      <c r="N26" s="1">
        <v>516</v>
      </c>
      <c r="O26" s="1">
        <v>496</v>
      </c>
    </row>
    <row r="27" spans="1:15" x14ac:dyDescent="0.3">
      <c r="A27" s="7" t="s">
        <v>199</v>
      </c>
      <c r="B27" s="7" t="s">
        <v>95</v>
      </c>
      <c r="C27" s="1">
        <v>14005</v>
      </c>
      <c r="D27" s="1">
        <v>14632</v>
      </c>
      <c r="E27" s="1">
        <v>14938</v>
      </c>
      <c r="F27" s="1">
        <v>15302</v>
      </c>
      <c r="G27" s="1">
        <v>15548</v>
      </c>
      <c r="H27" s="1">
        <v>15757</v>
      </c>
      <c r="I27" s="1">
        <v>16056</v>
      </c>
      <c r="J27" s="1">
        <v>16188</v>
      </c>
      <c r="K27" s="1">
        <v>16610</v>
      </c>
      <c r="L27" s="1">
        <v>16579</v>
      </c>
      <c r="M27" s="1">
        <v>16658</v>
      </c>
      <c r="N27" s="1">
        <v>16796</v>
      </c>
      <c r="O27" s="1">
        <v>16345</v>
      </c>
    </row>
    <row r="28" spans="1:15" x14ac:dyDescent="0.3">
      <c r="A28" s="7" t="s">
        <v>199</v>
      </c>
      <c r="B28" s="7" t="s">
        <v>96</v>
      </c>
      <c r="C28" s="1">
        <v>5275</v>
      </c>
      <c r="D28" s="1">
        <v>5621</v>
      </c>
      <c r="E28" s="1">
        <v>5781</v>
      </c>
      <c r="F28" s="1">
        <v>5838</v>
      </c>
      <c r="G28" s="1">
        <v>6008</v>
      </c>
      <c r="H28" s="1">
        <v>6107</v>
      </c>
      <c r="I28" s="1">
        <v>6250</v>
      </c>
      <c r="J28" s="1">
        <v>6259</v>
      </c>
      <c r="K28" s="1">
        <v>6417</v>
      </c>
      <c r="L28" s="1">
        <v>6305</v>
      </c>
      <c r="M28" s="1">
        <v>6385</v>
      </c>
      <c r="N28" s="1">
        <v>6616</v>
      </c>
      <c r="O28" s="1">
        <v>6293</v>
      </c>
    </row>
    <row r="29" spans="1:15" x14ac:dyDescent="0.3">
      <c r="A29" s="7" t="s">
        <v>199</v>
      </c>
      <c r="B29" s="7" t="s">
        <v>97</v>
      </c>
      <c r="C29" s="1">
        <v>680</v>
      </c>
      <c r="D29" s="1">
        <v>692</v>
      </c>
      <c r="E29" s="1">
        <v>755</v>
      </c>
      <c r="F29" s="1">
        <v>791</v>
      </c>
      <c r="G29" s="1">
        <v>878</v>
      </c>
      <c r="H29" s="1">
        <v>923</v>
      </c>
      <c r="I29" s="1">
        <v>977</v>
      </c>
      <c r="J29" s="1">
        <v>1041</v>
      </c>
      <c r="K29" s="1">
        <v>1106</v>
      </c>
      <c r="L29" s="1">
        <v>1212</v>
      </c>
      <c r="M29" s="1">
        <v>1304</v>
      </c>
      <c r="N29" s="1">
        <v>1391</v>
      </c>
      <c r="O29" s="1">
        <v>1473</v>
      </c>
    </row>
    <row r="30" spans="1:15" x14ac:dyDescent="0.3">
      <c r="A30" s="7" t="s">
        <v>199</v>
      </c>
      <c r="B30" s="7" t="s">
        <v>98</v>
      </c>
      <c r="C30" s="1">
        <v>900</v>
      </c>
      <c r="D30" s="1">
        <v>923</v>
      </c>
      <c r="E30" s="1">
        <v>926</v>
      </c>
      <c r="F30" s="1">
        <v>929</v>
      </c>
      <c r="G30" s="1">
        <v>949</v>
      </c>
      <c r="H30" s="1">
        <v>1028</v>
      </c>
      <c r="I30" s="1">
        <v>1092</v>
      </c>
      <c r="J30" s="1">
        <v>1215</v>
      </c>
      <c r="K30" s="1">
        <v>1339</v>
      </c>
      <c r="L30" s="1">
        <v>1549</v>
      </c>
      <c r="M30" s="1">
        <v>1845</v>
      </c>
      <c r="N30" s="1">
        <v>2104</v>
      </c>
      <c r="O30" s="1">
        <v>2202</v>
      </c>
    </row>
    <row r="31" spans="1:15" x14ac:dyDescent="0.3">
      <c r="A31" s="7" t="s">
        <v>199</v>
      </c>
      <c r="B31" s="7" t="s">
        <v>99</v>
      </c>
      <c r="C31" s="1">
        <v>2412</v>
      </c>
      <c r="D31" s="1">
        <v>2346</v>
      </c>
      <c r="E31" s="1">
        <v>2254</v>
      </c>
      <c r="F31" s="1">
        <v>2123</v>
      </c>
      <c r="G31" s="1">
        <v>2071</v>
      </c>
      <c r="H31" s="1">
        <v>2078</v>
      </c>
      <c r="I31" s="1">
        <v>2071</v>
      </c>
      <c r="J31" s="1">
        <v>2084</v>
      </c>
      <c r="K31" s="1">
        <v>2112</v>
      </c>
      <c r="L31" s="1">
        <v>2117</v>
      </c>
      <c r="M31" s="1">
        <v>1920</v>
      </c>
      <c r="N31" s="1">
        <v>1778</v>
      </c>
      <c r="O31" s="1">
        <v>1745</v>
      </c>
    </row>
    <row r="32" spans="1:15" x14ac:dyDescent="0.3">
      <c r="A32" s="7" t="s">
        <v>199</v>
      </c>
      <c r="B32" s="7" t="s">
        <v>100</v>
      </c>
      <c r="C32" s="1">
        <v>1701</v>
      </c>
      <c r="D32" s="1">
        <v>1608</v>
      </c>
      <c r="E32" s="1">
        <v>1473</v>
      </c>
      <c r="F32" s="1">
        <v>1310</v>
      </c>
      <c r="G32" s="1">
        <v>1254</v>
      </c>
      <c r="H32" s="1">
        <v>1224</v>
      </c>
      <c r="I32" s="1">
        <v>1230</v>
      </c>
      <c r="J32" s="1">
        <v>1233</v>
      </c>
      <c r="K32" s="1">
        <v>1264</v>
      </c>
      <c r="L32" s="1">
        <v>1262</v>
      </c>
      <c r="M32" s="1">
        <v>1216</v>
      </c>
      <c r="N32" s="1">
        <v>1229</v>
      </c>
      <c r="O32" s="1">
        <v>1147</v>
      </c>
    </row>
    <row r="33" spans="1:15" x14ac:dyDescent="0.3">
      <c r="A33" s="7" t="s">
        <v>200</v>
      </c>
      <c r="B33" s="7" t="s">
        <v>89</v>
      </c>
      <c r="C33" s="1">
        <v>3784</v>
      </c>
      <c r="D33" s="1">
        <v>4042</v>
      </c>
      <c r="E33" s="1">
        <v>4322</v>
      </c>
      <c r="F33" s="1">
        <v>4698</v>
      </c>
      <c r="G33" s="1">
        <v>4736</v>
      </c>
      <c r="H33" s="1">
        <v>4819</v>
      </c>
      <c r="I33" s="1">
        <v>5102</v>
      </c>
      <c r="J33" s="1">
        <v>5462</v>
      </c>
      <c r="K33" s="1">
        <v>5665</v>
      </c>
      <c r="L33" s="1">
        <v>5905</v>
      </c>
      <c r="M33" s="1">
        <v>6084</v>
      </c>
      <c r="N33" s="1">
        <v>6490</v>
      </c>
      <c r="O33" s="1">
        <v>7319</v>
      </c>
    </row>
    <row r="34" spans="1:15" x14ac:dyDescent="0.3">
      <c r="A34" s="7" t="s">
        <v>200</v>
      </c>
      <c r="B34" s="7" t="s">
        <v>90</v>
      </c>
      <c r="C34" s="1">
        <v>6813</v>
      </c>
      <c r="D34" s="1">
        <v>6925</v>
      </c>
      <c r="E34" s="1">
        <v>7000</v>
      </c>
      <c r="F34" s="1">
        <v>7188</v>
      </c>
      <c r="G34" s="1">
        <v>7377</v>
      </c>
      <c r="H34" s="1">
        <v>7546</v>
      </c>
      <c r="I34" s="1">
        <v>7934</v>
      </c>
      <c r="J34" s="1">
        <v>8514</v>
      </c>
      <c r="K34" s="1">
        <v>9034</v>
      </c>
      <c r="L34" s="1">
        <v>9539</v>
      </c>
      <c r="M34" s="1">
        <v>10459</v>
      </c>
      <c r="N34" s="1">
        <v>11866</v>
      </c>
      <c r="O34" s="1">
        <v>13132</v>
      </c>
    </row>
    <row r="35" spans="1:15" x14ac:dyDescent="0.3">
      <c r="A35" s="7" t="s">
        <v>200</v>
      </c>
      <c r="B35" s="7" t="s">
        <v>91</v>
      </c>
      <c r="C35" s="1">
        <v>260</v>
      </c>
      <c r="D35" s="1">
        <v>282</v>
      </c>
      <c r="E35" s="1">
        <v>313</v>
      </c>
      <c r="F35" s="1">
        <v>362</v>
      </c>
      <c r="G35" s="1">
        <v>400</v>
      </c>
      <c r="H35" s="1">
        <v>421</v>
      </c>
      <c r="I35" s="1">
        <v>448</v>
      </c>
      <c r="J35" s="1">
        <v>472</v>
      </c>
      <c r="K35" s="1">
        <v>529</v>
      </c>
      <c r="L35" s="1">
        <v>558</v>
      </c>
      <c r="M35" s="1">
        <v>612</v>
      </c>
      <c r="N35" s="1">
        <v>699</v>
      </c>
      <c r="O35" s="1">
        <v>789</v>
      </c>
    </row>
    <row r="36" spans="1:15" x14ac:dyDescent="0.3">
      <c r="A36" s="7" t="s">
        <v>200</v>
      </c>
      <c r="B36" s="7" t="s">
        <v>92</v>
      </c>
      <c r="C36" s="1">
        <v>941</v>
      </c>
      <c r="D36" s="1">
        <v>955</v>
      </c>
      <c r="E36" s="1">
        <v>1000</v>
      </c>
      <c r="F36" s="1">
        <v>1090</v>
      </c>
      <c r="G36" s="1">
        <v>1154</v>
      </c>
      <c r="H36" s="1">
        <v>1262</v>
      </c>
      <c r="I36" s="1">
        <v>1483</v>
      </c>
      <c r="J36" s="1">
        <v>1713</v>
      </c>
      <c r="K36" s="1">
        <v>1888</v>
      </c>
      <c r="L36" s="1">
        <v>2129</v>
      </c>
      <c r="M36" s="1">
        <v>2576</v>
      </c>
      <c r="N36" s="1">
        <v>2940</v>
      </c>
      <c r="O36" s="1">
        <v>3904</v>
      </c>
    </row>
    <row r="37" spans="1:15" x14ac:dyDescent="0.3">
      <c r="A37" s="7" t="s">
        <v>200</v>
      </c>
      <c r="B37" s="7" t="s">
        <v>93</v>
      </c>
      <c r="C37" s="1">
        <v>375</v>
      </c>
      <c r="D37" s="1">
        <v>386</v>
      </c>
      <c r="E37" s="1">
        <v>412</v>
      </c>
      <c r="F37" s="1">
        <v>452</v>
      </c>
      <c r="G37" s="1">
        <v>461</v>
      </c>
      <c r="H37" s="1">
        <v>468</v>
      </c>
      <c r="I37" s="1">
        <v>482</v>
      </c>
      <c r="J37" s="1">
        <v>512</v>
      </c>
      <c r="K37" s="1">
        <v>538</v>
      </c>
      <c r="L37" s="1">
        <v>554</v>
      </c>
      <c r="M37" s="1">
        <v>589</v>
      </c>
      <c r="N37" s="1">
        <v>611</v>
      </c>
      <c r="O37" s="1">
        <v>689</v>
      </c>
    </row>
    <row r="38" spans="1:15" x14ac:dyDescent="0.3">
      <c r="A38" s="7" t="s">
        <v>200</v>
      </c>
      <c r="B38" s="7" t="s">
        <v>94</v>
      </c>
      <c r="C38" s="1">
        <v>195</v>
      </c>
      <c r="D38" s="1">
        <v>190</v>
      </c>
      <c r="E38" s="1">
        <v>202</v>
      </c>
      <c r="F38" s="1">
        <v>207</v>
      </c>
      <c r="G38" s="1">
        <v>219</v>
      </c>
      <c r="H38" s="1">
        <v>226</v>
      </c>
      <c r="I38" s="1">
        <v>243</v>
      </c>
      <c r="J38" s="1">
        <v>265</v>
      </c>
      <c r="K38" s="1">
        <v>291</v>
      </c>
      <c r="L38" s="1">
        <v>325</v>
      </c>
      <c r="M38" s="1">
        <v>321</v>
      </c>
      <c r="N38" s="1">
        <v>361</v>
      </c>
      <c r="O38" s="1">
        <v>400</v>
      </c>
    </row>
    <row r="39" spans="1:15" x14ac:dyDescent="0.3">
      <c r="A39" s="7" t="s">
        <v>200</v>
      </c>
      <c r="B39" s="7" t="s">
        <v>95</v>
      </c>
      <c r="C39" s="1">
        <v>12795</v>
      </c>
      <c r="D39" s="1">
        <v>12753</v>
      </c>
      <c r="E39" s="1">
        <v>12614</v>
      </c>
      <c r="F39" s="1">
        <v>12664</v>
      </c>
      <c r="G39" s="1">
        <v>12450</v>
      </c>
      <c r="H39" s="1">
        <v>12334</v>
      </c>
      <c r="I39" s="1">
        <v>12394</v>
      </c>
      <c r="J39" s="1">
        <v>12603</v>
      </c>
      <c r="K39" s="1">
        <v>12593</v>
      </c>
      <c r="L39" s="1">
        <v>12455</v>
      </c>
      <c r="M39" s="1">
        <v>12236</v>
      </c>
      <c r="N39" s="1">
        <v>12213</v>
      </c>
      <c r="O39" s="1">
        <v>12766</v>
      </c>
    </row>
    <row r="40" spans="1:15" x14ac:dyDescent="0.3">
      <c r="A40" s="7" t="s">
        <v>200</v>
      </c>
      <c r="B40" s="7" t="s">
        <v>96</v>
      </c>
      <c r="C40" s="1">
        <v>1900</v>
      </c>
      <c r="D40" s="1">
        <v>2017</v>
      </c>
      <c r="E40" s="1">
        <v>2096</v>
      </c>
      <c r="F40" s="1">
        <v>2167</v>
      </c>
      <c r="G40" s="1">
        <v>2191</v>
      </c>
      <c r="H40" s="1">
        <v>2243</v>
      </c>
      <c r="I40" s="1">
        <v>2240</v>
      </c>
      <c r="J40" s="1">
        <v>2249</v>
      </c>
      <c r="K40" s="1">
        <v>2260</v>
      </c>
      <c r="L40" s="1">
        <v>2208</v>
      </c>
      <c r="M40" s="1">
        <v>2147</v>
      </c>
      <c r="N40" s="1">
        <v>2176</v>
      </c>
      <c r="O40" s="1">
        <v>2183</v>
      </c>
    </row>
    <row r="41" spans="1:15" x14ac:dyDescent="0.3">
      <c r="A41" s="7" t="s">
        <v>200</v>
      </c>
      <c r="B41" s="7" t="s">
        <v>97</v>
      </c>
      <c r="C41" s="1">
        <v>273</v>
      </c>
      <c r="D41" s="1">
        <v>310</v>
      </c>
      <c r="E41" s="1">
        <v>360</v>
      </c>
      <c r="F41" s="1">
        <v>383</v>
      </c>
      <c r="G41" s="1">
        <v>386</v>
      </c>
      <c r="H41" s="1">
        <v>404</v>
      </c>
      <c r="I41" s="1">
        <v>436</v>
      </c>
      <c r="J41" s="1">
        <v>459</v>
      </c>
      <c r="K41" s="1">
        <v>470</v>
      </c>
      <c r="L41" s="1">
        <v>470</v>
      </c>
      <c r="M41" s="1">
        <v>497</v>
      </c>
      <c r="N41" s="1">
        <v>539</v>
      </c>
      <c r="O41" s="1">
        <v>598</v>
      </c>
    </row>
    <row r="42" spans="1:15" x14ac:dyDescent="0.3">
      <c r="A42" s="7" t="s">
        <v>200</v>
      </c>
      <c r="B42" s="7" t="s">
        <v>98</v>
      </c>
      <c r="C42" s="1">
        <v>630</v>
      </c>
      <c r="D42" s="1">
        <v>659</v>
      </c>
      <c r="E42" s="1">
        <v>697</v>
      </c>
      <c r="F42" s="1">
        <v>723</v>
      </c>
      <c r="G42" s="1">
        <v>794</v>
      </c>
      <c r="H42" s="1">
        <v>860</v>
      </c>
      <c r="I42" s="1">
        <v>993</v>
      </c>
      <c r="J42" s="1">
        <v>1161</v>
      </c>
      <c r="K42" s="1">
        <v>1390</v>
      </c>
      <c r="L42" s="1">
        <v>1574</v>
      </c>
      <c r="M42" s="1">
        <v>1861</v>
      </c>
      <c r="N42" s="1">
        <v>2187</v>
      </c>
      <c r="O42" s="1">
        <v>2495</v>
      </c>
    </row>
    <row r="43" spans="1:15" x14ac:dyDescent="0.3">
      <c r="A43" s="7" t="s">
        <v>200</v>
      </c>
      <c r="B43" s="7" t="s">
        <v>99</v>
      </c>
      <c r="C43" s="1">
        <v>1635</v>
      </c>
      <c r="D43" s="1">
        <v>1577</v>
      </c>
      <c r="E43" s="1">
        <v>1520</v>
      </c>
      <c r="F43" s="1">
        <v>1511</v>
      </c>
      <c r="G43" s="1">
        <v>1452</v>
      </c>
      <c r="H43" s="1">
        <v>1398</v>
      </c>
      <c r="I43" s="1">
        <v>1361</v>
      </c>
      <c r="J43" s="1">
        <v>1362</v>
      </c>
      <c r="K43" s="1">
        <v>1341</v>
      </c>
      <c r="L43" s="1">
        <v>1321</v>
      </c>
      <c r="M43" s="1">
        <v>1170</v>
      </c>
      <c r="N43" s="1">
        <v>1072</v>
      </c>
      <c r="O43" s="1">
        <v>1055</v>
      </c>
    </row>
    <row r="44" spans="1:15" x14ac:dyDescent="0.3">
      <c r="A44" s="7" t="s">
        <v>200</v>
      </c>
      <c r="B44" s="7" t="s">
        <v>100</v>
      </c>
      <c r="C44" s="1">
        <v>1053</v>
      </c>
      <c r="D44" s="1">
        <v>1036</v>
      </c>
      <c r="E44" s="1">
        <v>979</v>
      </c>
      <c r="F44" s="1">
        <v>961</v>
      </c>
      <c r="G44" s="1">
        <v>958</v>
      </c>
      <c r="H44" s="1">
        <v>946</v>
      </c>
      <c r="I44" s="1">
        <v>984</v>
      </c>
      <c r="J44" s="1">
        <v>1045</v>
      </c>
      <c r="K44" s="1">
        <v>1088</v>
      </c>
      <c r="L44" s="1">
        <v>1146</v>
      </c>
      <c r="M44" s="1">
        <v>1060</v>
      </c>
      <c r="N44" s="1">
        <v>1043</v>
      </c>
      <c r="O44" s="1">
        <v>1103</v>
      </c>
    </row>
    <row r="45" spans="1:15" x14ac:dyDescent="0.3">
      <c r="A45" s="7" t="s">
        <v>201</v>
      </c>
      <c r="B45" s="7" t="s">
        <v>89</v>
      </c>
      <c r="C45" s="1">
        <v>2253</v>
      </c>
      <c r="D45" s="1">
        <v>2325</v>
      </c>
      <c r="E45" s="1">
        <v>2478</v>
      </c>
      <c r="F45" s="1">
        <v>2641</v>
      </c>
      <c r="G45" s="1">
        <v>2942</v>
      </c>
      <c r="H45" s="1">
        <v>3290</v>
      </c>
      <c r="I45" s="1">
        <v>3427</v>
      </c>
      <c r="J45" s="1">
        <v>3557</v>
      </c>
      <c r="K45" s="1">
        <v>3664</v>
      </c>
      <c r="L45" s="1">
        <v>3946</v>
      </c>
      <c r="M45" s="1">
        <v>4283</v>
      </c>
      <c r="N45" s="1">
        <v>4634</v>
      </c>
      <c r="O45" s="1">
        <v>4359</v>
      </c>
    </row>
    <row r="46" spans="1:15" x14ac:dyDescent="0.3">
      <c r="A46" s="7" t="s">
        <v>201</v>
      </c>
      <c r="B46" s="7" t="s">
        <v>90</v>
      </c>
      <c r="C46" s="1">
        <v>4663</v>
      </c>
      <c r="D46" s="1">
        <v>4555</v>
      </c>
      <c r="E46" s="1">
        <v>4528</v>
      </c>
      <c r="F46" s="1">
        <v>4668</v>
      </c>
      <c r="G46" s="1">
        <v>4855</v>
      </c>
      <c r="H46" s="1">
        <v>5130</v>
      </c>
      <c r="I46" s="1">
        <v>5450</v>
      </c>
      <c r="J46" s="1">
        <v>5896</v>
      </c>
      <c r="K46" s="1">
        <v>6214</v>
      </c>
      <c r="L46" s="1">
        <v>6835</v>
      </c>
      <c r="M46" s="1">
        <v>7849</v>
      </c>
      <c r="N46" s="1">
        <v>8807</v>
      </c>
      <c r="O46" s="1">
        <v>8259</v>
      </c>
    </row>
    <row r="47" spans="1:15" x14ac:dyDescent="0.3">
      <c r="A47" s="7" t="s">
        <v>201</v>
      </c>
      <c r="B47" s="7" t="s">
        <v>91</v>
      </c>
      <c r="C47" s="1">
        <v>175</v>
      </c>
      <c r="D47" s="1">
        <v>184</v>
      </c>
      <c r="E47" s="1">
        <v>186</v>
      </c>
      <c r="F47" s="1">
        <v>194</v>
      </c>
      <c r="G47" s="1">
        <v>225</v>
      </c>
      <c r="H47" s="1">
        <v>280</v>
      </c>
      <c r="I47" s="1">
        <v>303</v>
      </c>
      <c r="J47" s="1">
        <v>323</v>
      </c>
      <c r="K47" s="1">
        <v>331</v>
      </c>
      <c r="L47" s="1">
        <v>346</v>
      </c>
      <c r="M47" s="1">
        <v>399</v>
      </c>
      <c r="N47" s="1">
        <v>441</v>
      </c>
      <c r="O47" s="1">
        <v>416</v>
      </c>
    </row>
    <row r="48" spans="1:15" x14ac:dyDescent="0.3">
      <c r="A48" s="7" t="s">
        <v>201</v>
      </c>
      <c r="B48" s="7" t="s">
        <v>92</v>
      </c>
      <c r="C48" s="1">
        <v>641</v>
      </c>
      <c r="D48" s="1">
        <v>658</v>
      </c>
      <c r="E48" s="1">
        <v>667</v>
      </c>
      <c r="F48" s="1">
        <v>695</v>
      </c>
      <c r="G48" s="1">
        <v>767</v>
      </c>
      <c r="H48" s="1">
        <v>920</v>
      </c>
      <c r="I48" s="1">
        <v>1103</v>
      </c>
      <c r="J48" s="1">
        <v>1359</v>
      </c>
      <c r="K48" s="1">
        <v>1622</v>
      </c>
      <c r="L48" s="1">
        <v>2015</v>
      </c>
      <c r="M48" s="1">
        <v>2383</v>
      </c>
      <c r="N48" s="1">
        <v>2828</v>
      </c>
      <c r="O48" s="1">
        <v>2304</v>
      </c>
    </row>
    <row r="49" spans="1:15" x14ac:dyDescent="0.3">
      <c r="A49" s="7" t="s">
        <v>201</v>
      </c>
      <c r="B49" s="7" t="s">
        <v>93</v>
      </c>
      <c r="C49" s="1">
        <v>346</v>
      </c>
      <c r="D49" s="1">
        <v>366</v>
      </c>
      <c r="E49" s="1">
        <v>389</v>
      </c>
      <c r="F49" s="1">
        <v>423</v>
      </c>
      <c r="G49" s="1">
        <v>457</v>
      </c>
      <c r="H49" s="1">
        <v>515</v>
      </c>
      <c r="I49" s="1">
        <v>545</v>
      </c>
      <c r="J49" s="1">
        <v>569</v>
      </c>
      <c r="K49" s="1">
        <v>621</v>
      </c>
      <c r="L49" s="1">
        <v>641</v>
      </c>
      <c r="M49" s="1">
        <v>666</v>
      </c>
      <c r="N49" s="1">
        <v>711</v>
      </c>
      <c r="O49" s="1">
        <v>684</v>
      </c>
    </row>
    <row r="50" spans="1:15" x14ac:dyDescent="0.3">
      <c r="A50" s="7" t="s">
        <v>201</v>
      </c>
      <c r="B50" s="7" t="s">
        <v>94</v>
      </c>
      <c r="C50" s="1">
        <v>193</v>
      </c>
      <c r="D50" s="1">
        <v>202</v>
      </c>
      <c r="E50" s="1">
        <v>202</v>
      </c>
      <c r="F50" s="1">
        <v>200</v>
      </c>
      <c r="G50" s="1">
        <v>202</v>
      </c>
      <c r="H50" s="1">
        <v>213</v>
      </c>
      <c r="I50" s="1">
        <v>226</v>
      </c>
      <c r="J50" s="1">
        <v>247</v>
      </c>
      <c r="K50" s="1">
        <v>277</v>
      </c>
      <c r="L50" s="1">
        <v>299</v>
      </c>
      <c r="M50" s="1">
        <v>331</v>
      </c>
      <c r="N50" s="1">
        <v>357</v>
      </c>
      <c r="O50" s="1">
        <v>347</v>
      </c>
    </row>
    <row r="51" spans="1:15" x14ac:dyDescent="0.3">
      <c r="A51" s="7" t="s">
        <v>201</v>
      </c>
      <c r="B51" s="7" t="s">
        <v>95</v>
      </c>
      <c r="C51" s="1">
        <v>10751</v>
      </c>
      <c r="D51" s="1">
        <v>10755</v>
      </c>
      <c r="E51" s="1">
        <v>10917</v>
      </c>
      <c r="F51" s="1">
        <v>11163</v>
      </c>
      <c r="G51" s="1">
        <v>11517</v>
      </c>
      <c r="H51" s="1">
        <v>11989</v>
      </c>
      <c r="I51" s="1">
        <v>12251</v>
      </c>
      <c r="J51" s="1">
        <v>12443</v>
      </c>
      <c r="K51" s="1">
        <v>12579</v>
      </c>
      <c r="L51" s="1">
        <v>12732</v>
      </c>
      <c r="M51" s="1">
        <v>12860</v>
      </c>
      <c r="N51" s="1">
        <v>13148</v>
      </c>
      <c r="O51" s="1">
        <v>12581</v>
      </c>
    </row>
    <row r="52" spans="1:15" x14ac:dyDescent="0.3">
      <c r="A52" s="7" t="s">
        <v>201</v>
      </c>
      <c r="B52" s="7" t="s">
        <v>96</v>
      </c>
      <c r="C52" s="1">
        <v>1451</v>
      </c>
      <c r="D52" s="1">
        <v>1547</v>
      </c>
      <c r="E52" s="1">
        <v>1638</v>
      </c>
      <c r="F52" s="1">
        <v>1665</v>
      </c>
      <c r="G52" s="1">
        <v>1709</v>
      </c>
      <c r="H52" s="1">
        <v>1785</v>
      </c>
      <c r="I52" s="1">
        <v>1804</v>
      </c>
      <c r="J52" s="1">
        <v>1855</v>
      </c>
      <c r="K52" s="1">
        <v>1837</v>
      </c>
      <c r="L52" s="1">
        <v>1882</v>
      </c>
      <c r="M52" s="1">
        <v>1940</v>
      </c>
      <c r="N52" s="1">
        <v>2012</v>
      </c>
      <c r="O52" s="1">
        <v>1856</v>
      </c>
    </row>
    <row r="53" spans="1:15" x14ac:dyDescent="0.3">
      <c r="A53" s="7" t="s">
        <v>201</v>
      </c>
      <c r="B53" s="7" t="s">
        <v>97</v>
      </c>
      <c r="C53" s="1">
        <v>254</v>
      </c>
      <c r="D53" s="1">
        <v>262</v>
      </c>
      <c r="E53" s="1">
        <v>266</v>
      </c>
      <c r="F53" s="1">
        <v>296</v>
      </c>
      <c r="G53" s="1">
        <v>321</v>
      </c>
      <c r="H53" s="1">
        <v>365</v>
      </c>
      <c r="I53" s="1">
        <v>385</v>
      </c>
      <c r="J53" s="1">
        <v>383</v>
      </c>
      <c r="K53" s="1">
        <v>411</v>
      </c>
      <c r="L53" s="1">
        <v>440</v>
      </c>
      <c r="M53" s="1">
        <v>480</v>
      </c>
      <c r="N53" s="1">
        <v>527</v>
      </c>
      <c r="O53" s="1">
        <v>543</v>
      </c>
    </row>
    <row r="54" spans="1:15" x14ac:dyDescent="0.3">
      <c r="A54" s="7" t="s">
        <v>201</v>
      </c>
      <c r="B54" s="7" t="s">
        <v>98</v>
      </c>
      <c r="C54" s="1">
        <v>528</v>
      </c>
      <c r="D54" s="1">
        <v>527</v>
      </c>
      <c r="E54" s="1">
        <v>564</v>
      </c>
      <c r="F54" s="1">
        <v>609</v>
      </c>
      <c r="G54" s="1">
        <v>653</v>
      </c>
      <c r="H54" s="1">
        <v>718</v>
      </c>
      <c r="I54" s="1">
        <v>840</v>
      </c>
      <c r="J54" s="1">
        <v>1029</v>
      </c>
      <c r="K54" s="1">
        <v>1185</v>
      </c>
      <c r="L54" s="1">
        <v>1501</v>
      </c>
      <c r="M54" s="1">
        <v>1738</v>
      </c>
      <c r="N54" s="1">
        <v>2024</v>
      </c>
      <c r="O54" s="1">
        <v>1998</v>
      </c>
    </row>
    <row r="55" spans="1:15" x14ac:dyDescent="0.3">
      <c r="A55" s="7" t="s">
        <v>201</v>
      </c>
      <c r="B55" s="7" t="s">
        <v>99</v>
      </c>
      <c r="C55" s="1">
        <v>1359</v>
      </c>
      <c r="D55" s="1">
        <v>1335</v>
      </c>
      <c r="E55" s="1">
        <v>1283</v>
      </c>
      <c r="F55" s="1">
        <v>1206</v>
      </c>
      <c r="G55" s="1">
        <v>1187</v>
      </c>
      <c r="H55" s="1">
        <v>1186</v>
      </c>
      <c r="I55" s="1">
        <v>1177</v>
      </c>
      <c r="J55" s="1">
        <v>1155</v>
      </c>
      <c r="K55" s="1">
        <v>1131</v>
      </c>
      <c r="L55" s="1">
        <v>1127</v>
      </c>
      <c r="M55" s="1">
        <v>1006</v>
      </c>
      <c r="N55" s="1">
        <v>936</v>
      </c>
      <c r="O55" s="1">
        <v>866</v>
      </c>
    </row>
    <row r="56" spans="1:15" x14ac:dyDescent="0.3">
      <c r="A56" s="7" t="s">
        <v>201</v>
      </c>
      <c r="B56" s="7" t="s">
        <v>100</v>
      </c>
      <c r="C56" s="1">
        <v>712</v>
      </c>
      <c r="D56" s="1">
        <v>657</v>
      </c>
      <c r="E56" s="1">
        <v>609</v>
      </c>
      <c r="F56" s="1">
        <v>610</v>
      </c>
      <c r="G56" s="1">
        <v>597</v>
      </c>
      <c r="H56" s="1">
        <v>617</v>
      </c>
      <c r="I56" s="1">
        <v>619</v>
      </c>
      <c r="J56" s="1">
        <v>644</v>
      </c>
      <c r="K56" s="1">
        <v>702</v>
      </c>
      <c r="L56" s="1">
        <v>803</v>
      </c>
      <c r="M56" s="1">
        <v>781</v>
      </c>
      <c r="N56" s="1">
        <v>803</v>
      </c>
      <c r="O56" s="1">
        <v>741</v>
      </c>
    </row>
    <row r="57" spans="1:15" x14ac:dyDescent="0.3">
      <c r="A57" s="7" t="s">
        <v>202</v>
      </c>
      <c r="B57" s="7" t="s">
        <v>89</v>
      </c>
      <c r="C57" s="1">
        <v>2613</v>
      </c>
      <c r="D57" s="1">
        <v>2756</v>
      </c>
      <c r="E57" s="1">
        <v>2899</v>
      </c>
      <c r="F57" s="1">
        <v>2854</v>
      </c>
      <c r="G57" s="1">
        <v>3031</v>
      </c>
      <c r="H57" s="1">
        <v>3232</v>
      </c>
      <c r="I57" s="1">
        <v>3330</v>
      </c>
      <c r="J57" s="1">
        <v>3454</v>
      </c>
      <c r="K57" s="1">
        <v>3797</v>
      </c>
      <c r="L57" s="1">
        <v>3959</v>
      </c>
      <c r="M57" s="1">
        <v>4190</v>
      </c>
      <c r="N57" s="1">
        <v>4546</v>
      </c>
      <c r="O57" s="1">
        <v>5031</v>
      </c>
    </row>
    <row r="58" spans="1:15" x14ac:dyDescent="0.3">
      <c r="A58" s="7" t="s">
        <v>202</v>
      </c>
      <c r="B58" s="7" t="s">
        <v>90</v>
      </c>
      <c r="C58" s="1">
        <v>3607</v>
      </c>
      <c r="D58" s="1">
        <v>3555</v>
      </c>
      <c r="E58" s="1">
        <v>3501</v>
      </c>
      <c r="F58" s="1">
        <v>3600</v>
      </c>
      <c r="G58" s="1">
        <v>3724</v>
      </c>
      <c r="H58" s="1">
        <v>3886</v>
      </c>
      <c r="I58" s="1">
        <v>4096</v>
      </c>
      <c r="J58" s="1">
        <v>4415</v>
      </c>
      <c r="K58" s="1">
        <v>4799</v>
      </c>
      <c r="L58" s="1">
        <v>5274</v>
      </c>
      <c r="M58" s="1">
        <v>5931</v>
      </c>
      <c r="N58" s="1">
        <v>6712</v>
      </c>
      <c r="O58" s="1">
        <v>7437</v>
      </c>
    </row>
    <row r="59" spans="1:15" x14ac:dyDescent="0.3">
      <c r="A59" s="7" t="s">
        <v>202</v>
      </c>
      <c r="B59" s="7" t="s">
        <v>91</v>
      </c>
      <c r="C59" s="1">
        <v>259</v>
      </c>
      <c r="D59" s="1">
        <v>278</v>
      </c>
      <c r="E59" s="1">
        <v>300</v>
      </c>
      <c r="F59" s="1">
        <v>324</v>
      </c>
      <c r="G59" s="1">
        <v>341</v>
      </c>
      <c r="H59" s="1">
        <v>345</v>
      </c>
      <c r="I59" s="1">
        <v>375</v>
      </c>
      <c r="J59" s="1">
        <v>410</v>
      </c>
      <c r="K59" s="1">
        <v>454</v>
      </c>
      <c r="L59" s="1">
        <v>478</v>
      </c>
      <c r="M59" s="1">
        <v>516</v>
      </c>
      <c r="N59" s="1">
        <v>580</v>
      </c>
      <c r="O59" s="1">
        <v>634</v>
      </c>
    </row>
    <row r="60" spans="1:15" x14ac:dyDescent="0.3">
      <c r="A60" s="7" t="s">
        <v>202</v>
      </c>
      <c r="B60" s="7" t="s">
        <v>92</v>
      </c>
      <c r="C60" s="1">
        <v>682</v>
      </c>
      <c r="D60" s="1">
        <v>671</v>
      </c>
      <c r="E60" s="1">
        <v>662</v>
      </c>
      <c r="F60" s="1">
        <v>723</v>
      </c>
      <c r="G60" s="1">
        <v>768</v>
      </c>
      <c r="H60" s="1">
        <v>844</v>
      </c>
      <c r="I60" s="1">
        <v>984</v>
      </c>
      <c r="J60" s="1">
        <v>1127</v>
      </c>
      <c r="K60" s="1">
        <v>1227</v>
      </c>
      <c r="L60" s="1">
        <v>1358</v>
      </c>
      <c r="M60" s="1">
        <v>1552</v>
      </c>
      <c r="N60" s="1">
        <v>1773</v>
      </c>
      <c r="O60" s="1">
        <v>1897</v>
      </c>
    </row>
    <row r="61" spans="1:15" x14ac:dyDescent="0.3">
      <c r="A61" s="7" t="s">
        <v>202</v>
      </c>
      <c r="B61" s="7" t="s">
        <v>93</v>
      </c>
      <c r="C61" s="1">
        <v>403</v>
      </c>
      <c r="D61" s="1">
        <v>447</v>
      </c>
      <c r="E61" s="1">
        <v>453</v>
      </c>
      <c r="F61" s="1">
        <v>483</v>
      </c>
      <c r="G61" s="1">
        <v>519</v>
      </c>
      <c r="H61" s="1">
        <v>531</v>
      </c>
      <c r="I61" s="1">
        <v>540</v>
      </c>
      <c r="J61" s="1">
        <v>583</v>
      </c>
      <c r="K61" s="1">
        <v>614</v>
      </c>
      <c r="L61" s="1">
        <v>644</v>
      </c>
      <c r="M61" s="1">
        <v>702</v>
      </c>
      <c r="N61" s="1">
        <v>747</v>
      </c>
      <c r="O61" s="1">
        <v>818</v>
      </c>
    </row>
    <row r="62" spans="1:15" x14ac:dyDescent="0.3">
      <c r="A62" s="7" t="s">
        <v>202</v>
      </c>
      <c r="B62" s="7" t="s">
        <v>94</v>
      </c>
      <c r="C62" s="1">
        <v>166</v>
      </c>
      <c r="D62" s="1">
        <v>158</v>
      </c>
      <c r="E62" s="1">
        <v>167</v>
      </c>
      <c r="F62" s="1">
        <v>164</v>
      </c>
      <c r="G62" s="1">
        <v>172</v>
      </c>
      <c r="H62" s="1">
        <v>182</v>
      </c>
      <c r="I62" s="1">
        <v>199</v>
      </c>
      <c r="J62" s="1">
        <v>216</v>
      </c>
      <c r="K62" s="1">
        <v>235</v>
      </c>
      <c r="L62" s="1">
        <v>254</v>
      </c>
      <c r="M62" s="1">
        <v>289</v>
      </c>
      <c r="N62" s="1">
        <v>312</v>
      </c>
      <c r="O62" s="1">
        <v>320</v>
      </c>
    </row>
    <row r="63" spans="1:15" x14ac:dyDescent="0.3">
      <c r="A63" s="7" t="s">
        <v>202</v>
      </c>
      <c r="B63" s="7" t="s">
        <v>95</v>
      </c>
      <c r="C63" s="1">
        <v>13695</v>
      </c>
      <c r="D63" s="1">
        <v>13793</v>
      </c>
      <c r="E63" s="1">
        <v>13898</v>
      </c>
      <c r="F63" s="1">
        <v>13777</v>
      </c>
      <c r="G63" s="1">
        <v>13884</v>
      </c>
      <c r="H63" s="1">
        <v>13954</v>
      </c>
      <c r="I63" s="1">
        <v>13948</v>
      </c>
      <c r="J63" s="1">
        <v>13956</v>
      </c>
      <c r="K63" s="1">
        <v>14499</v>
      </c>
      <c r="L63" s="1">
        <v>14390</v>
      </c>
      <c r="M63" s="1">
        <v>14484</v>
      </c>
      <c r="N63" s="1">
        <v>14706</v>
      </c>
      <c r="O63" s="1">
        <v>15148</v>
      </c>
    </row>
    <row r="64" spans="1:15" x14ac:dyDescent="0.3">
      <c r="A64" s="7" t="s">
        <v>202</v>
      </c>
      <c r="B64" s="7" t="s">
        <v>96</v>
      </c>
      <c r="C64" s="1">
        <v>2528</v>
      </c>
      <c r="D64" s="1">
        <v>2634</v>
      </c>
      <c r="E64" s="1">
        <v>2696</v>
      </c>
      <c r="F64" s="1">
        <v>2722</v>
      </c>
      <c r="G64" s="1">
        <v>2767</v>
      </c>
      <c r="H64" s="1">
        <v>2816</v>
      </c>
      <c r="I64" s="1">
        <v>2918</v>
      </c>
      <c r="J64" s="1">
        <v>3000</v>
      </c>
      <c r="K64" s="1">
        <v>3019</v>
      </c>
      <c r="L64" s="1">
        <v>3018</v>
      </c>
      <c r="M64" s="1">
        <v>3018</v>
      </c>
      <c r="N64" s="1">
        <v>3065</v>
      </c>
      <c r="O64" s="1">
        <v>3064</v>
      </c>
    </row>
    <row r="65" spans="1:15" x14ac:dyDescent="0.3">
      <c r="A65" s="7" t="s">
        <v>202</v>
      </c>
      <c r="B65" s="7" t="s">
        <v>97</v>
      </c>
      <c r="C65" s="1">
        <v>273</v>
      </c>
      <c r="D65" s="1">
        <v>307</v>
      </c>
      <c r="E65" s="1">
        <v>332</v>
      </c>
      <c r="F65" s="1">
        <v>365</v>
      </c>
      <c r="G65" s="1">
        <v>357</v>
      </c>
      <c r="H65" s="1">
        <v>375</v>
      </c>
      <c r="I65" s="1">
        <v>384</v>
      </c>
      <c r="J65" s="1">
        <v>425</v>
      </c>
      <c r="K65" s="1">
        <v>481</v>
      </c>
      <c r="L65" s="1">
        <v>496</v>
      </c>
      <c r="M65" s="1">
        <v>533</v>
      </c>
      <c r="N65" s="1">
        <v>593</v>
      </c>
      <c r="O65" s="1">
        <v>605</v>
      </c>
    </row>
    <row r="66" spans="1:15" x14ac:dyDescent="0.3">
      <c r="A66" s="7" t="s">
        <v>202</v>
      </c>
      <c r="B66" s="7" t="s">
        <v>98</v>
      </c>
      <c r="C66" s="1">
        <v>496</v>
      </c>
      <c r="D66" s="1">
        <v>480</v>
      </c>
      <c r="E66" s="1">
        <v>493</v>
      </c>
      <c r="F66" s="1">
        <v>542</v>
      </c>
      <c r="G66" s="1">
        <v>596</v>
      </c>
      <c r="H66" s="1">
        <v>666</v>
      </c>
      <c r="I66" s="1">
        <v>738</v>
      </c>
      <c r="J66" s="1">
        <v>870</v>
      </c>
      <c r="K66" s="1">
        <v>1026</v>
      </c>
      <c r="L66" s="1">
        <v>1169</v>
      </c>
      <c r="M66" s="1">
        <v>1317</v>
      </c>
      <c r="N66" s="1">
        <v>1536</v>
      </c>
      <c r="O66" s="1">
        <v>1637</v>
      </c>
    </row>
    <row r="67" spans="1:15" x14ac:dyDescent="0.3">
      <c r="A67" s="7" t="s">
        <v>202</v>
      </c>
      <c r="B67" s="7" t="s">
        <v>99</v>
      </c>
      <c r="C67" s="1">
        <v>2117</v>
      </c>
      <c r="D67" s="1">
        <v>2066</v>
      </c>
      <c r="E67" s="1">
        <v>1930</v>
      </c>
      <c r="F67" s="1">
        <v>1764</v>
      </c>
      <c r="G67" s="1">
        <v>1674</v>
      </c>
      <c r="H67" s="1">
        <v>1630</v>
      </c>
      <c r="I67" s="1">
        <v>1593</v>
      </c>
      <c r="J67" s="1">
        <v>1570</v>
      </c>
      <c r="K67" s="1">
        <v>1596</v>
      </c>
      <c r="L67" s="1">
        <v>1574</v>
      </c>
      <c r="M67" s="1">
        <v>1370</v>
      </c>
      <c r="N67" s="1">
        <v>1280</v>
      </c>
      <c r="O67" s="1">
        <v>1199</v>
      </c>
    </row>
    <row r="68" spans="1:15" x14ac:dyDescent="0.3">
      <c r="A68" s="7" t="s">
        <v>202</v>
      </c>
      <c r="B68" s="7" t="s">
        <v>100</v>
      </c>
      <c r="C68" s="1">
        <v>846</v>
      </c>
      <c r="D68" s="1">
        <v>781</v>
      </c>
      <c r="E68" s="1">
        <v>716</v>
      </c>
      <c r="F68" s="1">
        <v>677</v>
      </c>
      <c r="G68" s="1">
        <v>661</v>
      </c>
      <c r="H68" s="1">
        <v>663</v>
      </c>
      <c r="I68" s="1">
        <v>668</v>
      </c>
      <c r="J68" s="1">
        <v>701</v>
      </c>
      <c r="K68" s="1">
        <v>753</v>
      </c>
      <c r="L68" s="1">
        <v>791</v>
      </c>
      <c r="M68" s="1">
        <v>730</v>
      </c>
      <c r="N68" s="1">
        <v>729</v>
      </c>
      <c r="O68" s="1">
        <v>718</v>
      </c>
    </row>
    <row r="69" spans="1:15" x14ac:dyDescent="0.3">
      <c r="A69" s="7" t="s">
        <v>203</v>
      </c>
      <c r="B69" s="7" t="s">
        <v>89</v>
      </c>
      <c r="C69" s="1">
        <v>672</v>
      </c>
      <c r="D69" s="1">
        <v>691</v>
      </c>
      <c r="E69" s="1">
        <v>722</v>
      </c>
      <c r="F69" s="1">
        <v>849</v>
      </c>
      <c r="G69" s="1">
        <v>884</v>
      </c>
      <c r="H69" s="1">
        <v>932</v>
      </c>
      <c r="I69" s="1">
        <v>1012</v>
      </c>
      <c r="J69" s="1">
        <v>1101</v>
      </c>
      <c r="K69" s="1">
        <v>1061</v>
      </c>
      <c r="L69" s="1">
        <v>1136</v>
      </c>
      <c r="M69" s="1">
        <v>1214</v>
      </c>
      <c r="N69" s="1">
        <v>1291</v>
      </c>
      <c r="O69" s="1">
        <v>1407</v>
      </c>
    </row>
    <row r="70" spans="1:15" x14ac:dyDescent="0.3">
      <c r="A70" s="7" t="s">
        <v>203</v>
      </c>
      <c r="B70" s="7" t="s">
        <v>90</v>
      </c>
      <c r="C70" s="1">
        <v>1197</v>
      </c>
      <c r="D70" s="1">
        <v>1154</v>
      </c>
      <c r="E70" s="1">
        <v>1133</v>
      </c>
      <c r="F70" s="1">
        <v>1201</v>
      </c>
      <c r="G70" s="1">
        <v>1187</v>
      </c>
      <c r="H70" s="1">
        <v>1229</v>
      </c>
      <c r="I70" s="1">
        <v>1351</v>
      </c>
      <c r="J70" s="1">
        <v>1533</v>
      </c>
      <c r="K70" s="1">
        <v>1605</v>
      </c>
      <c r="L70" s="1">
        <v>1859</v>
      </c>
      <c r="M70" s="1">
        <v>2164</v>
      </c>
      <c r="N70" s="1">
        <v>2494</v>
      </c>
      <c r="O70" s="1">
        <v>2725</v>
      </c>
    </row>
    <row r="71" spans="1:15" x14ac:dyDescent="0.3">
      <c r="A71" s="7" t="s">
        <v>203</v>
      </c>
      <c r="B71" s="7" t="s">
        <v>91</v>
      </c>
      <c r="C71" s="1">
        <v>70</v>
      </c>
      <c r="D71" s="1">
        <v>74</v>
      </c>
      <c r="E71" s="1">
        <v>74</v>
      </c>
      <c r="F71" s="1">
        <v>87</v>
      </c>
      <c r="G71" s="1">
        <v>86</v>
      </c>
      <c r="H71" s="1">
        <v>81</v>
      </c>
      <c r="I71" s="1">
        <v>96</v>
      </c>
      <c r="J71" s="1">
        <v>114</v>
      </c>
      <c r="K71" s="1">
        <v>114</v>
      </c>
      <c r="L71" s="1">
        <v>120</v>
      </c>
      <c r="M71" s="1">
        <v>119</v>
      </c>
      <c r="N71" s="1">
        <v>134</v>
      </c>
      <c r="O71" s="1">
        <v>154</v>
      </c>
    </row>
    <row r="72" spans="1:15" x14ac:dyDescent="0.3">
      <c r="A72" s="7" t="s">
        <v>203</v>
      </c>
      <c r="B72" s="7" t="s">
        <v>92</v>
      </c>
      <c r="C72" s="1">
        <v>192</v>
      </c>
      <c r="D72" s="1">
        <v>185</v>
      </c>
      <c r="E72" s="1">
        <v>182</v>
      </c>
      <c r="F72" s="1">
        <v>206</v>
      </c>
      <c r="G72" s="1">
        <v>211</v>
      </c>
      <c r="H72" s="1">
        <v>220</v>
      </c>
      <c r="I72" s="1">
        <v>272</v>
      </c>
      <c r="J72" s="1">
        <v>356</v>
      </c>
      <c r="K72" s="1">
        <v>431</v>
      </c>
      <c r="L72" s="1">
        <v>505</v>
      </c>
      <c r="M72" s="1">
        <v>635</v>
      </c>
      <c r="N72" s="1">
        <v>765</v>
      </c>
      <c r="O72" s="1">
        <v>903</v>
      </c>
    </row>
    <row r="73" spans="1:15" x14ac:dyDescent="0.3">
      <c r="A73" s="7" t="s">
        <v>203</v>
      </c>
      <c r="B73" s="7" t="s">
        <v>93</v>
      </c>
      <c r="C73" s="1">
        <v>226</v>
      </c>
      <c r="D73" s="1">
        <v>242</v>
      </c>
      <c r="E73" s="1">
        <v>262</v>
      </c>
      <c r="F73" s="1">
        <v>289</v>
      </c>
      <c r="G73" s="1">
        <v>295</v>
      </c>
      <c r="H73" s="1">
        <v>315</v>
      </c>
      <c r="I73" s="1">
        <v>333</v>
      </c>
      <c r="J73" s="1">
        <v>363</v>
      </c>
      <c r="K73" s="1">
        <v>376</v>
      </c>
      <c r="L73" s="1">
        <v>393</v>
      </c>
      <c r="M73" s="1">
        <v>416</v>
      </c>
      <c r="N73" s="1">
        <v>453</v>
      </c>
      <c r="O73" s="1">
        <v>506</v>
      </c>
    </row>
    <row r="74" spans="1:15" x14ac:dyDescent="0.3">
      <c r="A74" s="7" t="s">
        <v>203</v>
      </c>
      <c r="B74" s="7" t="s">
        <v>94</v>
      </c>
      <c r="C74" s="1">
        <v>82</v>
      </c>
      <c r="D74" s="1">
        <v>80</v>
      </c>
      <c r="E74" s="1">
        <v>79</v>
      </c>
      <c r="F74" s="1">
        <v>91</v>
      </c>
      <c r="G74" s="1">
        <v>86</v>
      </c>
      <c r="H74" s="1">
        <v>101</v>
      </c>
      <c r="I74" s="1">
        <v>111</v>
      </c>
      <c r="J74" s="1">
        <v>126</v>
      </c>
      <c r="K74" s="1">
        <v>132</v>
      </c>
      <c r="L74" s="1">
        <v>146</v>
      </c>
      <c r="M74" s="1">
        <v>141</v>
      </c>
      <c r="N74" s="1">
        <v>162</v>
      </c>
      <c r="O74" s="1">
        <v>169</v>
      </c>
    </row>
    <row r="75" spans="1:15" x14ac:dyDescent="0.3">
      <c r="A75" s="7" t="s">
        <v>203</v>
      </c>
      <c r="B75" s="7" t="s">
        <v>95</v>
      </c>
      <c r="C75" s="1">
        <v>11782</v>
      </c>
      <c r="D75" s="1">
        <v>11910</v>
      </c>
      <c r="E75" s="1">
        <v>12099</v>
      </c>
      <c r="F75" s="1">
        <v>12473</v>
      </c>
      <c r="G75" s="1">
        <v>12649</v>
      </c>
      <c r="H75" s="1">
        <v>13064</v>
      </c>
      <c r="I75" s="1">
        <v>13251</v>
      </c>
      <c r="J75" s="1">
        <v>13535</v>
      </c>
      <c r="K75" s="1">
        <v>13880</v>
      </c>
      <c r="L75" s="1">
        <v>14231</v>
      </c>
      <c r="M75" s="1">
        <v>14529</v>
      </c>
      <c r="N75" s="1">
        <v>14782</v>
      </c>
      <c r="O75" s="1">
        <v>15202</v>
      </c>
    </row>
    <row r="76" spans="1:15" x14ac:dyDescent="0.3">
      <c r="A76" s="7" t="s">
        <v>203</v>
      </c>
      <c r="B76" s="7" t="s">
        <v>96</v>
      </c>
      <c r="C76" s="1">
        <v>1259</v>
      </c>
      <c r="D76" s="1">
        <v>1304</v>
      </c>
      <c r="E76" s="1">
        <v>1321</v>
      </c>
      <c r="F76" s="1">
        <v>1345</v>
      </c>
      <c r="G76" s="1">
        <v>1411</v>
      </c>
      <c r="H76" s="1">
        <v>1433</v>
      </c>
      <c r="I76" s="1">
        <v>1461</v>
      </c>
      <c r="J76" s="1">
        <v>1450</v>
      </c>
      <c r="K76" s="1">
        <v>1487</v>
      </c>
      <c r="L76" s="1">
        <v>1502</v>
      </c>
      <c r="M76" s="1">
        <v>1502</v>
      </c>
      <c r="N76" s="1">
        <v>1559</v>
      </c>
      <c r="O76" s="1">
        <v>1542</v>
      </c>
    </row>
    <row r="77" spans="1:15" x14ac:dyDescent="0.3">
      <c r="A77" s="7" t="s">
        <v>203</v>
      </c>
      <c r="B77" s="7" t="s">
        <v>97</v>
      </c>
      <c r="C77" s="1">
        <v>95</v>
      </c>
      <c r="D77" s="1">
        <v>98</v>
      </c>
      <c r="E77" s="1">
        <v>112</v>
      </c>
      <c r="F77" s="1">
        <v>123</v>
      </c>
      <c r="G77" s="1">
        <v>127</v>
      </c>
      <c r="H77" s="1">
        <v>124</v>
      </c>
      <c r="I77" s="1">
        <v>124</v>
      </c>
      <c r="J77" s="1">
        <v>141</v>
      </c>
      <c r="K77" s="1">
        <v>147</v>
      </c>
      <c r="L77" s="1">
        <v>173</v>
      </c>
      <c r="M77" s="1">
        <v>188</v>
      </c>
      <c r="N77" s="1">
        <v>197</v>
      </c>
      <c r="O77" s="1">
        <v>215</v>
      </c>
    </row>
    <row r="78" spans="1:15" x14ac:dyDescent="0.3">
      <c r="A78" s="7" t="s">
        <v>203</v>
      </c>
      <c r="B78" s="7" t="s">
        <v>98</v>
      </c>
      <c r="C78" s="1">
        <v>205</v>
      </c>
      <c r="D78" s="1">
        <v>217</v>
      </c>
      <c r="E78" s="1">
        <v>224</v>
      </c>
      <c r="F78" s="1">
        <v>231</v>
      </c>
      <c r="G78" s="1">
        <v>229</v>
      </c>
      <c r="H78" s="1">
        <v>243</v>
      </c>
      <c r="I78" s="1">
        <v>261</v>
      </c>
      <c r="J78" s="1">
        <v>333</v>
      </c>
      <c r="K78" s="1">
        <v>386</v>
      </c>
      <c r="L78" s="1">
        <v>473</v>
      </c>
      <c r="M78" s="1">
        <v>578</v>
      </c>
      <c r="N78" s="1">
        <v>667</v>
      </c>
      <c r="O78" s="1">
        <v>747</v>
      </c>
    </row>
    <row r="79" spans="1:15" x14ac:dyDescent="0.3">
      <c r="A79" s="7" t="s">
        <v>203</v>
      </c>
      <c r="B79" s="7" t="s">
        <v>99</v>
      </c>
      <c r="C79" s="1">
        <v>1303</v>
      </c>
      <c r="D79" s="1">
        <v>1266</v>
      </c>
      <c r="E79" s="1">
        <v>1201</v>
      </c>
      <c r="F79" s="1">
        <v>1214</v>
      </c>
      <c r="G79" s="1">
        <v>1186</v>
      </c>
      <c r="H79" s="1">
        <v>1177</v>
      </c>
      <c r="I79" s="1">
        <v>1155</v>
      </c>
      <c r="J79" s="1">
        <v>1130</v>
      </c>
      <c r="K79" s="1">
        <v>1121</v>
      </c>
      <c r="L79" s="1">
        <v>1112</v>
      </c>
      <c r="M79" s="1">
        <v>969</v>
      </c>
      <c r="N79" s="1">
        <v>872</v>
      </c>
      <c r="O79" s="1">
        <v>834</v>
      </c>
    </row>
    <row r="80" spans="1:15" x14ac:dyDescent="0.3">
      <c r="A80" s="7" t="s">
        <v>203</v>
      </c>
      <c r="B80" s="7" t="s">
        <v>100</v>
      </c>
      <c r="C80" s="1">
        <v>297</v>
      </c>
      <c r="D80" s="1">
        <v>280</v>
      </c>
      <c r="E80" s="1">
        <v>262</v>
      </c>
      <c r="F80" s="1">
        <v>263</v>
      </c>
      <c r="G80" s="1">
        <v>255</v>
      </c>
      <c r="H80" s="1">
        <v>262</v>
      </c>
      <c r="I80" s="1">
        <v>266</v>
      </c>
      <c r="J80" s="1">
        <v>288</v>
      </c>
      <c r="K80" s="1">
        <v>295</v>
      </c>
      <c r="L80" s="1">
        <v>306</v>
      </c>
      <c r="M80" s="1">
        <v>325</v>
      </c>
      <c r="N80" s="1">
        <v>341</v>
      </c>
      <c r="O80" s="1">
        <v>351</v>
      </c>
    </row>
    <row r="81" spans="1:15" x14ac:dyDescent="0.3">
      <c r="A81" s="7" t="s">
        <v>204</v>
      </c>
      <c r="B81" s="7" t="s">
        <v>90</v>
      </c>
      <c r="C81" s="1">
        <v>4999</v>
      </c>
      <c r="D81" s="1">
        <v>4996</v>
      </c>
      <c r="E81" s="1">
        <v>4910</v>
      </c>
      <c r="F81" s="1">
        <v>4708</v>
      </c>
      <c r="G81" s="1">
        <v>4704</v>
      </c>
      <c r="H81" s="1">
        <v>4753</v>
      </c>
      <c r="I81" s="1">
        <v>4943</v>
      </c>
      <c r="J81" s="1">
        <v>5095</v>
      </c>
      <c r="K81" s="1">
        <v>5347</v>
      </c>
      <c r="L81" s="1">
        <v>5773</v>
      </c>
      <c r="M81" s="1">
        <v>6308</v>
      </c>
      <c r="N81" s="1">
        <v>7003</v>
      </c>
      <c r="O81" s="1">
        <v>7245</v>
      </c>
    </row>
    <row r="82" spans="1:15" x14ac:dyDescent="0.3">
      <c r="A82" s="7" t="s">
        <v>204</v>
      </c>
      <c r="B82" s="7" t="s">
        <v>89</v>
      </c>
      <c r="C82" s="1">
        <v>1952</v>
      </c>
      <c r="D82" s="1">
        <v>2132</v>
      </c>
      <c r="E82" s="1">
        <v>2190</v>
      </c>
      <c r="F82" s="1">
        <v>2251</v>
      </c>
      <c r="G82" s="1">
        <v>2371</v>
      </c>
      <c r="H82" s="1">
        <v>2464</v>
      </c>
      <c r="I82" s="1">
        <v>2608</v>
      </c>
      <c r="J82" s="1">
        <v>2787</v>
      </c>
      <c r="K82" s="1">
        <v>3018</v>
      </c>
      <c r="L82" s="1">
        <v>3280</v>
      </c>
      <c r="M82" s="1">
        <v>3528</v>
      </c>
      <c r="N82" s="1">
        <v>3805</v>
      </c>
      <c r="O82" s="1">
        <v>3894</v>
      </c>
    </row>
    <row r="83" spans="1:15" x14ac:dyDescent="0.3">
      <c r="A83" s="7" t="s">
        <v>204</v>
      </c>
      <c r="B83" s="7" t="s">
        <v>92</v>
      </c>
      <c r="C83" s="1">
        <v>671</v>
      </c>
      <c r="D83" s="1">
        <v>723</v>
      </c>
      <c r="E83" s="1">
        <v>745</v>
      </c>
      <c r="F83" s="1">
        <v>738</v>
      </c>
      <c r="G83" s="1">
        <v>805</v>
      </c>
      <c r="H83" s="1">
        <v>904</v>
      </c>
      <c r="I83" s="1">
        <v>1053</v>
      </c>
      <c r="J83" s="1">
        <v>1254</v>
      </c>
      <c r="K83" s="1">
        <v>1455</v>
      </c>
      <c r="L83" s="1">
        <v>1770</v>
      </c>
      <c r="M83" s="1">
        <v>2153</v>
      </c>
      <c r="N83" s="1">
        <v>2538</v>
      </c>
      <c r="O83" s="1">
        <v>2781</v>
      </c>
    </row>
    <row r="84" spans="1:15" x14ac:dyDescent="0.3">
      <c r="A84" s="7" t="s">
        <v>204</v>
      </c>
      <c r="B84" s="7" t="s">
        <v>91</v>
      </c>
      <c r="C84" s="1">
        <v>149</v>
      </c>
      <c r="D84" s="1">
        <v>179</v>
      </c>
      <c r="E84" s="1">
        <v>191</v>
      </c>
      <c r="F84" s="1">
        <v>204</v>
      </c>
      <c r="G84" s="1">
        <v>220</v>
      </c>
      <c r="H84" s="1">
        <v>218</v>
      </c>
      <c r="I84" s="1">
        <v>219</v>
      </c>
      <c r="J84" s="1">
        <v>220</v>
      </c>
      <c r="K84" s="1">
        <v>245</v>
      </c>
      <c r="L84" s="1">
        <v>283</v>
      </c>
      <c r="M84" s="1">
        <v>296</v>
      </c>
      <c r="N84" s="1">
        <v>329</v>
      </c>
      <c r="O84" s="1">
        <v>341</v>
      </c>
    </row>
    <row r="85" spans="1:15" x14ac:dyDescent="0.3">
      <c r="A85" s="7" t="s">
        <v>204</v>
      </c>
      <c r="B85" s="7" t="s">
        <v>94</v>
      </c>
      <c r="C85" s="1">
        <v>182</v>
      </c>
      <c r="D85" s="1">
        <v>195</v>
      </c>
      <c r="E85" s="1">
        <v>182</v>
      </c>
      <c r="F85" s="1">
        <v>176</v>
      </c>
      <c r="G85" s="1">
        <v>195</v>
      </c>
      <c r="H85" s="1">
        <v>196</v>
      </c>
      <c r="I85" s="1">
        <v>195</v>
      </c>
      <c r="J85" s="1">
        <v>206</v>
      </c>
      <c r="K85" s="1">
        <v>222</v>
      </c>
      <c r="L85" s="1">
        <v>247</v>
      </c>
      <c r="M85" s="1">
        <v>271</v>
      </c>
      <c r="N85" s="1">
        <v>301</v>
      </c>
      <c r="O85" s="1">
        <v>316</v>
      </c>
    </row>
    <row r="86" spans="1:15" x14ac:dyDescent="0.3">
      <c r="A86" s="7" t="s">
        <v>204</v>
      </c>
      <c r="B86" s="7" t="s">
        <v>93</v>
      </c>
      <c r="C86" s="1">
        <v>355</v>
      </c>
      <c r="D86" s="1">
        <v>370</v>
      </c>
      <c r="E86" s="1">
        <v>379</v>
      </c>
      <c r="F86" s="1">
        <v>414</v>
      </c>
      <c r="G86" s="1">
        <v>435</v>
      </c>
      <c r="H86" s="1">
        <v>466</v>
      </c>
      <c r="I86" s="1">
        <v>497</v>
      </c>
      <c r="J86" s="1">
        <v>520</v>
      </c>
      <c r="K86" s="1">
        <v>560</v>
      </c>
      <c r="L86" s="1">
        <v>576</v>
      </c>
      <c r="M86" s="1">
        <v>629</v>
      </c>
      <c r="N86" s="1">
        <v>674</v>
      </c>
      <c r="O86" s="1">
        <v>701</v>
      </c>
    </row>
    <row r="87" spans="1:15" x14ac:dyDescent="0.3">
      <c r="A87" s="7" t="s">
        <v>204</v>
      </c>
      <c r="B87" s="7" t="s">
        <v>100</v>
      </c>
      <c r="C87" s="1">
        <v>758</v>
      </c>
      <c r="D87" s="1">
        <v>732</v>
      </c>
      <c r="E87" s="1">
        <v>673</v>
      </c>
      <c r="F87" s="1">
        <v>621</v>
      </c>
      <c r="G87" s="1">
        <v>606</v>
      </c>
      <c r="H87" s="1">
        <v>612</v>
      </c>
      <c r="I87" s="1">
        <v>610</v>
      </c>
      <c r="J87" s="1">
        <v>609</v>
      </c>
      <c r="K87" s="1">
        <v>627</v>
      </c>
      <c r="L87" s="1">
        <v>667</v>
      </c>
      <c r="M87" s="1">
        <v>660</v>
      </c>
      <c r="N87" s="1">
        <v>666</v>
      </c>
      <c r="O87" s="1">
        <v>682</v>
      </c>
    </row>
    <row r="88" spans="1:15" x14ac:dyDescent="0.3">
      <c r="A88" s="7" t="s">
        <v>204</v>
      </c>
      <c r="B88" s="7" t="s">
        <v>99</v>
      </c>
      <c r="C88" s="1">
        <v>1518</v>
      </c>
      <c r="D88" s="1">
        <v>1514</v>
      </c>
      <c r="E88" s="1">
        <v>1454</v>
      </c>
      <c r="F88" s="1">
        <v>1364</v>
      </c>
      <c r="G88" s="1">
        <v>1338</v>
      </c>
      <c r="H88" s="1">
        <v>1305</v>
      </c>
      <c r="I88" s="1">
        <v>1277</v>
      </c>
      <c r="J88" s="1">
        <v>1264</v>
      </c>
      <c r="K88" s="1">
        <v>1250</v>
      </c>
      <c r="L88" s="1">
        <v>1238</v>
      </c>
      <c r="M88" s="1">
        <v>1110</v>
      </c>
      <c r="N88" s="1">
        <v>1045</v>
      </c>
      <c r="O88" s="1">
        <v>981</v>
      </c>
    </row>
    <row r="89" spans="1:15" x14ac:dyDescent="0.3">
      <c r="A89" s="7" t="s">
        <v>204</v>
      </c>
      <c r="B89" s="7" t="s">
        <v>98</v>
      </c>
      <c r="C89" s="1">
        <v>600</v>
      </c>
      <c r="D89" s="1">
        <v>618</v>
      </c>
      <c r="E89" s="1">
        <v>598</v>
      </c>
      <c r="F89" s="1">
        <v>602</v>
      </c>
      <c r="G89" s="1">
        <v>634</v>
      </c>
      <c r="H89" s="1">
        <v>677</v>
      </c>
      <c r="I89" s="1">
        <v>751</v>
      </c>
      <c r="J89" s="1">
        <v>903</v>
      </c>
      <c r="K89" s="1">
        <v>1013</v>
      </c>
      <c r="L89" s="1">
        <v>1167</v>
      </c>
      <c r="M89" s="1">
        <v>1369</v>
      </c>
      <c r="N89" s="1">
        <v>1577</v>
      </c>
      <c r="O89" s="1">
        <v>1717</v>
      </c>
    </row>
    <row r="90" spans="1:15" x14ac:dyDescent="0.3">
      <c r="A90" s="7" t="s">
        <v>204</v>
      </c>
      <c r="B90" s="7" t="s">
        <v>97</v>
      </c>
      <c r="C90" s="1">
        <v>193</v>
      </c>
      <c r="D90" s="1">
        <v>218</v>
      </c>
      <c r="E90" s="1">
        <v>227</v>
      </c>
      <c r="F90" s="1">
        <v>241</v>
      </c>
      <c r="G90" s="1">
        <v>272</v>
      </c>
      <c r="H90" s="1">
        <v>260</v>
      </c>
      <c r="I90" s="1">
        <v>272</v>
      </c>
      <c r="J90" s="1">
        <v>289</v>
      </c>
      <c r="K90" s="1">
        <v>294</v>
      </c>
      <c r="L90" s="1">
        <v>333</v>
      </c>
      <c r="M90" s="1">
        <v>376</v>
      </c>
      <c r="N90" s="1">
        <v>414</v>
      </c>
      <c r="O90" s="1">
        <v>420</v>
      </c>
    </row>
    <row r="91" spans="1:15" x14ac:dyDescent="0.3">
      <c r="A91" s="7" t="s">
        <v>204</v>
      </c>
      <c r="B91" s="7" t="s">
        <v>96</v>
      </c>
      <c r="C91" s="1">
        <v>1652</v>
      </c>
      <c r="D91" s="1">
        <v>1712</v>
      </c>
      <c r="E91" s="1">
        <v>1728</v>
      </c>
      <c r="F91" s="1">
        <v>1717</v>
      </c>
      <c r="G91" s="1">
        <v>1728</v>
      </c>
      <c r="H91" s="1">
        <v>1780</v>
      </c>
      <c r="I91" s="1">
        <v>1807</v>
      </c>
      <c r="J91" s="1">
        <v>1779</v>
      </c>
      <c r="K91" s="1">
        <v>1818</v>
      </c>
      <c r="L91" s="1">
        <v>1813</v>
      </c>
      <c r="M91" s="1">
        <v>1833</v>
      </c>
      <c r="N91" s="1">
        <v>1817</v>
      </c>
      <c r="O91" s="1">
        <v>1803</v>
      </c>
    </row>
    <row r="92" spans="1:15" x14ac:dyDescent="0.3">
      <c r="A92" s="7" t="s">
        <v>204</v>
      </c>
      <c r="B92" s="7" t="s">
        <v>95</v>
      </c>
      <c r="C92" s="1">
        <v>14097</v>
      </c>
      <c r="D92" s="1">
        <v>14470</v>
      </c>
      <c r="E92" s="1">
        <v>14418</v>
      </c>
      <c r="F92" s="1">
        <v>14408</v>
      </c>
      <c r="G92" s="1">
        <v>14490</v>
      </c>
      <c r="H92" s="1">
        <v>14747</v>
      </c>
      <c r="I92" s="1">
        <v>15047</v>
      </c>
      <c r="J92" s="1">
        <v>15486</v>
      </c>
      <c r="K92" s="1">
        <v>15782</v>
      </c>
      <c r="L92" s="1">
        <v>16197</v>
      </c>
      <c r="M92" s="1">
        <v>16465</v>
      </c>
      <c r="N92" s="1">
        <v>16745</v>
      </c>
      <c r="O92" s="1">
        <v>16677</v>
      </c>
    </row>
    <row r="93" spans="1:15" x14ac:dyDescent="0.3">
      <c r="A93" s="10" t="s">
        <v>18</v>
      </c>
      <c r="B93" s="10" t="s">
        <v>18</v>
      </c>
      <c r="C93" s="5">
        <v>184383</v>
      </c>
      <c r="D93" s="5">
        <v>187720</v>
      </c>
      <c r="E93" s="5">
        <v>189131</v>
      </c>
      <c r="F93" s="5">
        <v>191337</v>
      </c>
      <c r="G93" s="5">
        <v>194924</v>
      </c>
      <c r="H93" s="5">
        <v>199915</v>
      </c>
      <c r="I93" s="5">
        <v>206389</v>
      </c>
      <c r="J93" s="5">
        <v>214031</v>
      </c>
      <c r="K93" s="5">
        <v>223122</v>
      </c>
      <c r="L93" s="5">
        <v>232067</v>
      </c>
      <c r="M93" s="5">
        <v>242560</v>
      </c>
      <c r="N93" s="5">
        <v>256038</v>
      </c>
      <c r="O93" s="5">
        <v>263925</v>
      </c>
    </row>
    <row r="94" spans="1:15" x14ac:dyDescent="0.3">
      <c r="A94" s="15"/>
      <c r="B94" s="15"/>
    </row>
    <row r="95" spans="1:15" x14ac:dyDescent="0.3">
      <c r="A95" s="15"/>
      <c r="B95" s="15"/>
    </row>
    <row r="96" spans="1:15" x14ac:dyDescent="0.3">
      <c r="A96" s="15"/>
      <c r="B96" s="15"/>
      <c r="C96" s="18" t="s">
        <v>37</v>
      </c>
      <c r="D96" s="19"/>
      <c r="E96" s="19"/>
      <c r="F96" s="19"/>
      <c r="G96" s="19"/>
      <c r="H96" s="19"/>
      <c r="I96" s="19"/>
      <c r="J96" s="19"/>
      <c r="K96" s="19"/>
      <c r="L96" s="19"/>
      <c r="M96" s="19"/>
      <c r="N96" s="19"/>
      <c r="O96" s="19"/>
    </row>
    <row r="97" spans="1:15" x14ac:dyDescent="0.3">
      <c r="A97" s="9" t="s">
        <v>41</v>
      </c>
      <c r="B97" s="9" t="s">
        <v>41</v>
      </c>
      <c r="C97" s="4" t="s">
        <v>0</v>
      </c>
      <c r="D97" s="4" t="s">
        <v>1</v>
      </c>
      <c r="E97" s="4" t="s">
        <v>2</v>
      </c>
      <c r="F97" s="4" t="s">
        <v>3</v>
      </c>
      <c r="G97" s="4" t="s">
        <v>4</v>
      </c>
      <c r="H97" s="4" t="s">
        <v>5</v>
      </c>
      <c r="I97" s="4" t="s">
        <v>6</v>
      </c>
      <c r="J97" s="4" t="s">
        <v>7</v>
      </c>
      <c r="K97" s="4" t="s">
        <v>8</v>
      </c>
      <c r="L97" s="4" t="s">
        <v>9</v>
      </c>
      <c r="M97" s="4" t="s">
        <v>10</v>
      </c>
      <c r="N97" s="4" t="s">
        <v>11</v>
      </c>
      <c r="O97" s="4" t="s">
        <v>12</v>
      </c>
    </row>
    <row r="98" spans="1:15" x14ac:dyDescent="0.3">
      <c r="A98" s="8" t="s">
        <v>198</v>
      </c>
      <c r="B98" s="8" t="s">
        <v>89</v>
      </c>
      <c r="C98" s="2">
        <v>0.18321807284462899</v>
      </c>
      <c r="D98" s="2">
        <v>0.186333723970071</v>
      </c>
      <c r="E98" s="2">
        <v>0.20079200792007901</v>
      </c>
      <c r="F98" s="2">
        <v>0.20727934485896299</v>
      </c>
      <c r="G98" s="2">
        <v>0.209076027646417</v>
      </c>
      <c r="H98" s="2">
        <v>0.20979736010410899</v>
      </c>
      <c r="I98" s="2">
        <v>0.222507566724755</v>
      </c>
      <c r="J98" s="2">
        <v>0.23207061419639599</v>
      </c>
      <c r="K98" s="2">
        <v>0.24149749538623799</v>
      </c>
      <c r="L98" s="2">
        <v>0.25057805943307399</v>
      </c>
      <c r="M98" s="2">
        <v>0.26763930102208999</v>
      </c>
      <c r="N98" s="2">
        <v>0.28156900570693699</v>
      </c>
      <c r="O98" s="2">
        <v>0.29386526157320297</v>
      </c>
    </row>
    <row r="99" spans="1:15" x14ac:dyDescent="0.3">
      <c r="A99" s="8" t="s">
        <v>198</v>
      </c>
      <c r="B99" s="8" t="s">
        <v>90</v>
      </c>
      <c r="C99" s="2">
        <v>0.48441698011821599</v>
      </c>
      <c r="D99" s="2">
        <v>0.48707857798766901</v>
      </c>
      <c r="E99" s="2">
        <v>0.48414760914760901</v>
      </c>
      <c r="F99" s="2">
        <v>0.48924376402269998</v>
      </c>
      <c r="G99" s="2">
        <v>0.49268600252206801</v>
      </c>
      <c r="H99" s="2">
        <v>0.49434280211844001</v>
      </c>
      <c r="I99" s="2">
        <v>0.49452929108730298</v>
      </c>
      <c r="J99" s="2">
        <v>0.49518866904530201</v>
      </c>
      <c r="K99" s="2">
        <v>0.49368737474949898</v>
      </c>
      <c r="L99" s="2">
        <v>0.49878550074738398</v>
      </c>
      <c r="M99" s="2">
        <v>0.51235955056179805</v>
      </c>
      <c r="N99" s="2">
        <v>0.51987205117952795</v>
      </c>
      <c r="O99" s="2">
        <v>0.52137758481124397</v>
      </c>
    </row>
    <row r="100" spans="1:15" x14ac:dyDescent="0.3">
      <c r="A100" s="8" t="s">
        <v>198</v>
      </c>
      <c r="B100" s="8" t="s">
        <v>91</v>
      </c>
      <c r="C100" s="2">
        <v>1.9271553711387699E-2</v>
      </c>
      <c r="D100" s="2">
        <v>1.9111151176417599E-2</v>
      </c>
      <c r="E100" s="2">
        <v>2.0160201602015999E-2</v>
      </c>
      <c r="F100" s="2">
        <v>2.2656960873521401E-2</v>
      </c>
      <c r="G100" s="2">
        <v>2.19170607493634E-2</v>
      </c>
      <c r="H100" s="2">
        <v>2.0821714073247798E-2</v>
      </c>
      <c r="I100" s="2">
        <v>2.2929468953499E-2</v>
      </c>
      <c r="J100" s="2">
        <v>2.4457521147480701E-2</v>
      </c>
      <c r="K100" s="2">
        <v>2.7594691976447799E-2</v>
      </c>
      <c r="L100" s="2">
        <v>3.0915474865119499E-2</v>
      </c>
      <c r="M100" s="2">
        <v>3.4536762281569398E-2</v>
      </c>
      <c r="N100" s="2">
        <v>3.7215657905313101E-2</v>
      </c>
      <c r="O100" s="2">
        <v>4.1851712457659E-2</v>
      </c>
    </row>
    <row r="101" spans="1:15" x14ac:dyDescent="0.3">
      <c r="A101" s="8" t="s">
        <v>198</v>
      </c>
      <c r="B101" s="8" t="s">
        <v>92</v>
      </c>
      <c r="C101" s="2">
        <v>9.9543256313809794E-2</v>
      </c>
      <c r="D101" s="2">
        <v>9.7337006427915498E-2</v>
      </c>
      <c r="E101" s="2">
        <v>0.100051975051975</v>
      </c>
      <c r="F101" s="2">
        <v>0.10030355021776401</v>
      </c>
      <c r="G101" s="2">
        <v>0.10327868852459</v>
      </c>
      <c r="H101" s="2">
        <v>0.10568127106403501</v>
      </c>
      <c r="I101" s="2">
        <v>0.111579667198541</v>
      </c>
      <c r="J101" s="2">
        <v>0.113201427181317</v>
      </c>
      <c r="K101" s="2">
        <v>0.116132264529058</v>
      </c>
      <c r="L101" s="2">
        <v>0.11976831091180901</v>
      </c>
      <c r="M101" s="2">
        <v>0.129559204840104</v>
      </c>
      <c r="N101" s="2">
        <v>0.13354658136745301</v>
      </c>
      <c r="O101" s="2">
        <v>0.14261535065126199</v>
      </c>
    </row>
    <row r="102" spans="1:15" x14ac:dyDescent="0.3">
      <c r="A102" s="8" t="s">
        <v>198</v>
      </c>
      <c r="B102" s="8" t="s">
        <v>93</v>
      </c>
      <c r="C102" s="2">
        <v>2.2130013831258601E-2</v>
      </c>
      <c r="D102" s="2">
        <v>2.3618498151987698E-2</v>
      </c>
      <c r="E102" s="2">
        <v>2.4570245702457E-2</v>
      </c>
      <c r="F102" s="2">
        <v>2.8025477707006401E-2</v>
      </c>
      <c r="G102" s="2">
        <v>2.77373590396508E-2</v>
      </c>
      <c r="H102" s="2">
        <v>2.87228109313999E-2</v>
      </c>
      <c r="I102" s="2">
        <v>2.8891130881408801E-2</v>
      </c>
      <c r="J102" s="2">
        <v>3.1537329900698803E-2</v>
      </c>
      <c r="K102" s="2">
        <v>3.2164513577643002E-2</v>
      </c>
      <c r="L102" s="2">
        <v>3.36559047700608E-2</v>
      </c>
      <c r="M102" s="2">
        <v>3.4619188921859501E-2</v>
      </c>
      <c r="N102" s="2">
        <v>3.57688288722771E-2</v>
      </c>
      <c r="O102" s="2">
        <v>3.6657884832517897E-2</v>
      </c>
    </row>
    <row r="103" spans="1:15" x14ac:dyDescent="0.3">
      <c r="A103" s="8" t="s">
        <v>198</v>
      </c>
      <c r="B103" s="8" t="s">
        <v>94</v>
      </c>
      <c r="C103" s="2">
        <v>1.7866738312735098E-2</v>
      </c>
      <c r="D103" s="2">
        <v>1.9021382657746298E-2</v>
      </c>
      <c r="E103" s="2">
        <v>1.9230769230769201E-2</v>
      </c>
      <c r="F103" s="2">
        <v>1.9532796621354102E-2</v>
      </c>
      <c r="G103" s="2">
        <v>1.8915510718789399E-2</v>
      </c>
      <c r="H103" s="2">
        <v>2.0101107366393801E-2</v>
      </c>
      <c r="I103" s="2">
        <v>2.02872122179166E-2</v>
      </c>
      <c r="J103" s="2">
        <v>1.95696832089956E-2</v>
      </c>
      <c r="K103" s="2">
        <v>2.0941883767535099E-2</v>
      </c>
      <c r="L103" s="2">
        <v>2.0366218236173399E-2</v>
      </c>
      <c r="M103" s="2">
        <v>1.9619706136560101E-2</v>
      </c>
      <c r="N103" s="2">
        <v>1.9512195121951199E-2</v>
      </c>
      <c r="O103" s="2">
        <v>2.0163367429538601E-2</v>
      </c>
    </row>
    <row r="104" spans="1:15" x14ac:dyDescent="0.3">
      <c r="A104" s="8" t="s">
        <v>198</v>
      </c>
      <c r="B104" s="8" t="s">
        <v>95</v>
      </c>
      <c r="C104" s="2">
        <v>0.66639004149377601</v>
      </c>
      <c r="D104" s="2">
        <v>0.660416478860543</v>
      </c>
      <c r="E104" s="2">
        <v>0.65079650796508004</v>
      </c>
      <c r="F104" s="2">
        <v>0.64294813466788003</v>
      </c>
      <c r="G104" s="2">
        <v>0.64232448162968303</v>
      </c>
      <c r="H104" s="2">
        <v>0.64147611080126399</v>
      </c>
      <c r="I104" s="2">
        <v>0.62835916720168805</v>
      </c>
      <c r="J104" s="2">
        <v>0.61594336152997398</v>
      </c>
      <c r="K104" s="2">
        <v>0.60629229282010699</v>
      </c>
      <c r="L104" s="2">
        <v>0.59433073563415295</v>
      </c>
      <c r="M104" s="2">
        <v>0.57748104187273297</v>
      </c>
      <c r="N104" s="2">
        <v>0.56345952897676999</v>
      </c>
      <c r="O104" s="2">
        <v>0.548964998118178</v>
      </c>
    </row>
    <row r="105" spans="1:15" x14ac:dyDescent="0.3">
      <c r="A105" s="8" t="s">
        <v>198</v>
      </c>
      <c r="B105" s="8" t="s">
        <v>96</v>
      </c>
      <c r="C105" s="2">
        <v>0.24032778076303099</v>
      </c>
      <c r="D105" s="2">
        <v>0.24635970090515499</v>
      </c>
      <c r="E105" s="2">
        <v>0.251429313929314</v>
      </c>
      <c r="F105" s="2">
        <v>0.250626897188861</v>
      </c>
      <c r="G105" s="2">
        <v>0.246658259773014</v>
      </c>
      <c r="H105" s="2">
        <v>0.24482426576793501</v>
      </c>
      <c r="I105" s="2">
        <v>0.23581034875769299</v>
      </c>
      <c r="J105" s="2">
        <v>0.229538328467942</v>
      </c>
      <c r="K105" s="2">
        <v>0.21863727454909801</v>
      </c>
      <c r="L105" s="2">
        <v>0.20936098654708499</v>
      </c>
      <c r="M105" s="2">
        <v>0.192048401037165</v>
      </c>
      <c r="N105" s="2">
        <v>0.17800879648140699</v>
      </c>
      <c r="O105" s="2">
        <v>0.167120465082052</v>
      </c>
    </row>
    <row r="106" spans="1:15" x14ac:dyDescent="0.3">
      <c r="A106" s="8" t="s">
        <v>198</v>
      </c>
      <c r="B106" s="8" t="s">
        <v>97</v>
      </c>
      <c r="C106" s="2">
        <v>1.67819271553711E-2</v>
      </c>
      <c r="D106" s="2">
        <v>1.9111151176417599E-2</v>
      </c>
      <c r="E106" s="2">
        <v>1.9440194401944E-2</v>
      </c>
      <c r="F106" s="2">
        <v>2.1474067333939899E-2</v>
      </c>
      <c r="G106" s="2">
        <v>2.3099308839578E-2</v>
      </c>
      <c r="H106" s="2">
        <v>2.47257854619818E-2</v>
      </c>
      <c r="I106" s="2">
        <v>2.7148491240942901E-2</v>
      </c>
      <c r="J106" s="2">
        <v>2.7767561603530701E-2</v>
      </c>
      <c r="K106" s="2">
        <v>2.67158801300642E-2</v>
      </c>
      <c r="L106" s="2">
        <v>2.6890468442236901E-2</v>
      </c>
      <c r="M106" s="2">
        <v>2.6788658094296099E-2</v>
      </c>
      <c r="N106" s="2">
        <v>2.85346837070975E-2</v>
      </c>
      <c r="O106" s="2">
        <v>2.9431689875799801E-2</v>
      </c>
    </row>
    <row r="107" spans="1:15" x14ac:dyDescent="0.3">
      <c r="A107" s="8" t="s">
        <v>198</v>
      </c>
      <c r="B107" s="8" t="s">
        <v>98</v>
      </c>
      <c r="C107" s="2">
        <v>5.8033315421816202E-2</v>
      </c>
      <c r="D107" s="2">
        <v>5.7326511871966399E-2</v>
      </c>
      <c r="E107" s="2">
        <v>5.7172557172557197E-2</v>
      </c>
      <c r="F107" s="2">
        <v>6.1897848752804498E-2</v>
      </c>
      <c r="G107" s="2">
        <v>6.1790668348045398E-2</v>
      </c>
      <c r="H107" s="2">
        <v>6.2349542609533001E-2</v>
      </c>
      <c r="I107" s="2">
        <v>6.9067700022794595E-2</v>
      </c>
      <c r="J107" s="2">
        <v>7.5359498324143195E-2</v>
      </c>
      <c r="K107" s="2">
        <v>8.4468937875751507E-2</v>
      </c>
      <c r="L107" s="2">
        <v>8.7070254110612894E-2</v>
      </c>
      <c r="M107" s="2">
        <v>9.0751944684528907E-2</v>
      </c>
      <c r="N107" s="2">
        <v>9.7960815673730495E-2</v>
      </c>
      <c r="O107" s="2">
        <v>9.9050702774302807E-2</v>
      </c>
    </row>
    <row r="108" spans="1:15" x14ac:dyDescent="0.3">
      <c r="A108" s="8" t="s">
        <v>198</v>
      </c>
      <c r="B108" s="8" t="s">
        <v>99</v>
      </c>
      <c r="C108" s="2">
        <v>9.2208390963577705E-2</v>
      </c>
      <c r="D108" s="2">
        <v>9.1408996664563202E-2</v>
      </c>
      <c r="E108" s="2">
        <v>8.4240842408424096E-2</v>
      </c>
      <c r="F108" s="2">
        <v>7.7616014558689703E-2</v>
      </c>
      <c r="G108" s="2">
        <v>7.5845762095307398E-2</v>
      </c>
      <c r="H108" s="2">
        <v>7.4456218627997797E-2</v>
      </c>
      <c r="I108" s="2">
        <v>7.0164174997707093E-2</v>
      </c>
      <c r="J108" s="2">
        <v>6.8223611621919797E-2</v>
      </c>
      <c r="K108" s="2">
        <v>6.5735126109499997E-2</v>
      </c>
      <c r="L108" s="2">
        <v>6.36293568553567E-2</v>
      </c>
      <c r="M108" s="2">
        <v>5.8935047807451402E-2</v>
      </c>
      <c r="N108" s="2">
        <v>5.3452294831605199E-2</v>
      </c>
      <c r="O108" s="2">
        <v>4.9228453142642098E-2</v>
      </c>
    </row>
    <row r="109" spans="1:15" x14ac:dyDescent="0.3">
      <c r="A109" s="8" t="s">
        <v>198</v>
      </c>
      <c r="B109" s="8" t="s">
        <v>100</v>
      </c>
      <c r="C109" s="2">
        <v>9.9811929070392297E-2</v>
      </c>
      <c r="D109" s="2">
        <v>9.2876820149547401E-2</v>
      </c>
      <c r="E109" s="2">
        <v>8.7967775467775497E-2</v>
      </c>
      <c r="F109" s="2">
        <v>7.8395143196515804E-2</v>
      </c>
      <c r="G109" s="2">
        <v>7.6670870113493106E-2</v>
      </c>
      <c r="H109" s="2">
        <v>7.2701011073663904E-2</v>
      </c>
      <c r="I109" s="2">
        <v>6.8725780715751097E-2</v>
      </c>
      <c r="J109" s="2">
        <v>6.7142393772299705E-2</v>
      </c>
      <c r="K109" s="2">
        <v>6.6132264529058099E-2</v>
      </c>
      <c r="L109" s="2">
        <v>6.4648729446935699E-2</v>
      </c>
      <c r="M109" s="2">
        <v>5.5661192739844399E-2</v>
      </c>
      <c r="N109" s="2">
        <v>5.1099560175929599E-2</v>
      </c>
      <c r="O109" s="2">
        <v>4.9672529251600601E-2</v>
      </c>
    </row>
    <row r="110" spans="1:15" x14ac:dyDescent="0.3">
      <c r="A110" s="8" t="s">
        <v>199</v>
      </c>
      <c r="B110" s="8" t="s">
        <v>89</v>
      </c>
      <c r="C110" s="2">
        <v>0.25071859438889099</v>
      </c>
      <c r="D110" s="2">
        <v>0.25508461419034301</v>
      </c>
      <c r="E110" s="2">
        <v>0.25735740291262099</v>
      </c>
      <c r="F110" s="2">
        <v>0.26375943186862</v>
      </c>
      <c r="G110" s="2">
        <v>0.26856751989055699</v>
      </c>
      <c r="H110" s="2">
        <v>0.27502534876402901</v>
      </c>
      <c r="I110" s="2">
        <v>0.28022071019938399</v>
      </c>
      <c r="J110" s="2">
        <v>0.28743426057619198</v>
      </c>
      <c r="K110" s="2">
        <v>0.29424863214149399</v>
      </c>
      <c r="L110" s="2">
        <v>0.30071085614516402</v>
      </c>
      <c r="M110" s="2">
        <v>0.31083969465648897</v>
      </c>
      <c r="N110" s="2">
        <v>0.31775589018950401</v>
      </c>
      <c r="O110" s="2">
        <v>0.32921027592768798</v>
      </c>
    </row>
    <row r="111" spans="1:15" x14ac:dyDescent="0.3">
      <c r="A111" s="8" t="s">
        <v>199</v>
      </c>
      <c r="B111" s="8" t="s">
        <v>90</v>
      </c>
      <c r="C111" s="2">
        <v>0.37734857443174402</v>
      </c>
      <c r="D111" s="2">
        <v>0.366496213347142</v>
      </c>
      <c r="E111" s="2">
        <v>0.36023789294817299</v>
      </c>
      <c r="F111" s="2">
        <v>0.36139169472502802</v>
      </c>
      <c r="G111" s="2">
        <v>0.35904133742571698</v>
      </c>
      <c r="H111" s="2">
        <v>0.35997696147446601</v>
      </c>
      <c r="I111" s="2">
        <v>0.36490491479377601</v>
      </c>
      <c r="J111" s="2">
        <v>0.37338416631917598</v>
      </c>
      <c r="K111" s="2">
        <v>0.376571428571429</v>
      </c>
      <c r="L111" s="2">
        <v>0.38615333773958999</v>
      </c>
      <c r="M111" s="2">
        <v>0.39881259679917402</v>
      </c>
      <c r="N111" s="2">
        <v>0.41227320224185399</v>
      </c>
      <c r="O111" s="2">
        <v>0.427278298995804</v>
      </c>
    </row>
    <row r="112" spans="1:15" x14ac:dyDescent="0.3">
      <c r="A112" s="8" t="s">
        <v>199</v>
      </c>
      <c r="B112" s="8" t="s">
        <v>91</v>
      </c>
      <c r="C112" s="2">
        <v>2.6355208291162301E-2</v>
      </c>
      <c r="D112" s="2">
        <v>2.7324949541996602E-2</v>
      </c>
      <c r="E112" s="2">
        <v>2.7760922330097099E-2</v>
      </c>
      <c r="F112" s="2">
        <v>2.79257286580855E-2</v>
      </c>
      <c r="G112" s="2">
        <v>2.9808834647370101E-2</v>
      </c>
      <c r="H112" s="2">
        <v>3.25513093947764E-2</v>
      </c>
      <c r="I112" s="2">
        <v>3.4426728952980601E-2</v>
      </c>
      <c r="J112" s="2">
        <v>3.4730261634637598E-2</v>
      </c>
      <c r="K112" s="2">
        <v>3.5023539890571297E-2</v>
      </c>
      <c r="L112" s="2">
        <v>3.6976990708985497E-2</v>
      </c>
      <c r="M112" s="2">
        <v>3.90534351145038E-2</v>
      </c>
      <c r="N112" s="2">
        <v>4.03556566775439E-2</v>
      </c>
      <c r="O112" s="2">
        <v>4.4362511893434799E-2</v>
      </c>
    </row>
    <row r="113" spans="1:15" x14ac:dyDescent="0.3">
      <c r="A113" s="8" t="s">
        <v>199</v>
      </c>
      <c r="B113" s="8" t="s">
        <v>92</v>
      </c>
      <c r="C113" s="2">
        <v>8.7899093417422094E-2</v>
      </c>
      <c r="D113" s="2">
        <v>8.7837400478995395E-2</v>
      </c>
      <c r="E113" s="2">
        <v>8.6857068165479404E-2</v>
      </c>
      <c r="F113" s="2">
        <v>8.5891595695517298E-2</v>
      </c>
      <c r="G113" s="2">
        <v>8.5025795076079103E-2</v>
      </c>
      <c r="H113" s="2">
        <v>8.47945731473186E-2</v>
      </c>
      <c r="I113" s="2">
        <v>8.4835761916522603E-2</v>
      </c>
      <c r="J113" s="2">
        <v>8.5601953892893295E-2</v>
      </c>
      <c r="K113" s="2">
        <v>8.5199999999999998E-2</v>
      </c>
      <c r="L113" s="2">
        <v>8.7739590218109703E-2</v>
      </c>
      <c r="M113" s="2">
        <v>8.9210118740320102E-2</v>
      </c>
      <c r="N113" s="2">
        <v>9.0671606345587505E-2</v>
      </c>
      <c r="O113" s="2">
        <v>9.4762151713733395E-2</v>
      </c>
    </row>
    <row r="114" spans="1:15" x14ac:dyDescent="0.3">
      <c r="A114" s="8" t="s">
        <v>199</v>
      </c>
      <c r="B114" s="8" t="s">
        <v>93</v>
      </c>
      <c r="C114" s="2">
        <v>3.0767985101817701E-2</v>
      </c>
      <c r="D114" s="2">
        <v>3.17497283030585E-2</v>
      </c>
      <c r="E114" s="2">
        <v>3.4246055825242698E-2</v>
      </c>
      <c r="F114" s="2">
        <v>3.4546530551856802E-2</v>
      </c>
      <c r="G114" s="2">
        <v>3.5712999963999001E-2</v>
      </c>
      <c r="H114" s="2">
        <v>3.65721478269991E-2</v>
      </c>
      <c r="I114" s="2">
        <v>3.8658136149758E-2</v>
      </c>
      <c r="J114" s="2">
        <v>3.9030198789402303E-2</v>
      </c>
      <c r="K114" s="2">
        <v>3.9986003308308898E-2</v>
      </c>
      <c r="L114" s="2">
        <v>4.1622497973436402E-2</v>
      </c>
      <c r="M114" s="2">
        <v>4.3022900763358803E-2</v>
      </c>
      <c r="N114" s="2">
        <v>4.41876478160644E-2</v>
      </c>
      <c r="O114" s="2">
        <v>4.4749048525214101E-2</v>
      </c>
    </row>
    <row r="115" spans="1:15" x14ac:dyDescent="0.3">
      <c r="A115" s="8" t="s">
        <v>199</v>
      </c>
      <c r="B115" s="8" t="s">
        <v>94</v>
      </c>
      <c r="C115" s="2">
        <v>1.7343318880567601E-2</v>
      </c>
      <c r="D115" s="2">
        <v>1.7994692213088199E-2</v>
      </c>
      <c r="E115" s="2">
        <v>1.8299457551794001E-2</v>
      </c>
      <c r="F115" s="2">
        <v>1.9475803789529299E-2</v>
      </c>
      <c r="G115" s="2">
        <v>1.9721805002285601E-2</v>
      </c>
      <c r="H115" s="2">
        <v>2.0286701651094301E-2</v>
      </c>
      <c r="I115" s="2">
        <v>2.0992837737712999E-2</v>
      </c>
      <c r="J115" s="2">
        <v>2.2338714481443998E-2</v>
      </c>
      <c r="K115" s="2">
        <v>2.2800000000000001E-2</v>
      </c>
      <c r="L115" s="2">
        <v>2.40141000220313E-2</v>
      </c>
      <c r="M115" s="2">
        <v>2.4315952503872001E-2</v>
      </c>
      <c r="N115" s="2">
        <v>2.4508406953548001E-2</v>
      </c>
      <c r="O115" s="2">
        <v>2.33840931592098E-2</v>
      </c>
    </row>
    <row r="116" spans="1:15" x14ac:dyDescent="0.3">
      <c r="A116" s="8" t="s">
        <v>199</v>
      </c>
      <c r="B116" s="8" t="s">
        <v>95</v>
      </c>
      <c r="C116" s="2">
        <v>0.56698109388283902</v>
      </c>
      <c r="D116" s="2">
        <v>0.56792423536717895</v>
      </c>
      <c r="E116" s="2">
        <v>0.566520024271845</v>
      </c>
      <c r="F116" s="2">
        <v>0.56598609261725097</v>
      </c>
      <c r="G116" s="2">
        <v>0.55974367282283899</v>
      </c>
      <c r="H116" s="2">
        <v>0.55092479283941098</v>
      </c>
      <c r="I116" s="2">
        <v>0.54351579161165797</v>
      </c>
      <c r="J116" s="2">
        <v>0.53544140508715599</v>
      </c>
      <c r="K116" s="2">
        <v>0.52837511133731996</v>
      </c>
      <c r="L116" s="2">
        <v>0.51689842239820405</v>
      </c>
      <c r="M116" s="2">
        <v>0.50864122137404599</v>
      </c>
      <c r="N116" s="2">
        <v>0.502829087207736</v>
      </c>
      <c r="O116" s="2">
        <v>0.48599548049476698</v>
      </c>
    </row>
    <row r="117" spans="1:15" x14ac:dyDescent="0.3">
      <c r="A117" s="8" t="s">
        <v>199</v>
      </c>
      <c r="B117" s="8" t="s">
        <v>96</v>
      </c>
      <c r="C117" s="2">
        <v>0.34653790566285603</v>
      </c>
      <c r="D117" s="2">
        <v>0.36384231989125498</v>
      </c>
      <c r="E117" s="2">
        <v>0.37781844323900399</v>
      </c>
      <c r="F117" s="2">
        <v>0.385422856011091</v>
      </c>
      <c r="G117" s="2">
        <v>0.39234637236335101</v>
      </c>
      <c r="H117" s="2">
        <v>0.39082298732881099</v>
      </c>
      <c r="I117" s="2">
        <v>0.385897752531489</v>
      </c>
      <c r="J117" s="2">
        <v>0.37284803717162102</v>
      </c>
      <c r="K117" s="2">
        <v>0.366685714285714</v>
      </c>
      <c r="L117" s="2">
        <v>0.34726812073143898</v>
      </c>
      <c r="M117" s="2">
        <v>0.32963345379452802</v>
      </c>
      <c r="N117" s="2">
        <v>0.31423957442766198</v>
      </c>
      <c r="O117" s="2">
        <v>0.29668568195747502</v>
      </c>
    </row>
    <row r="118" spans="1:15" x14ac:dyDescent="0.3">
      <c r="A118" s="8" t="s">
        <v>199</v>
      </c>
      <c r="B118" s="8" t="s">
        <v>97</v>
      </c>
      <c r="C118" s="2">
        <v>2.75292498279422E-2</v>
      </c>
      <c r="D118" s="2">
        <v>2.6859183356621599E-2</v>
      </c>
      <c r="E118" s="2">
        <v>2.8633191747572801E-2</v>
      </c>
      <c r="F118" s="2">
        <v>2.9257286580855201E-2</v>
      </c>
      <c r="G118" s="2">
        <v>3.1608885048781399E-2</v>
      </c>
      <c r="H118" s="2">
        <v>3.22715988951435E-2</v>
      </c>
      <c r="I118" s="2">
        <v>3.30726786500119E-2</v>
      </c>
      <c r="J118" s="2">
        <v>3.44325736777693E-2</v>
      </c>
      <c r="K118" s="2">
        <v>3.5182593205242398E-2</v>
      </c>
      <c r="L118" s="2">
        <v>3.7787616137681598E-2</v>
      </c>
      <c r="M118" s="2">
        <v>3.9816793893129802E-2</v>
      </c>
      <c r="N118" s="2">
        <v>4.1642966200640702E-2</v>
      </c>
      <c r="O118" s="2">
        <v>4.3797573739295902E-2</v>
      </c>
    </row>
    <row r="119" spans="1:15" x14ac:dyDescent="0.3">
      <c r="A119" s="8" t="s">
        <v>199</v>
      </c>
      <c r="B119" s="8" t="s">
        <v>98</v>
      </c>
      <c r="C119" s="2">
        <v>5.9124950729207697E-2</v>
      </c>
      <c r="D119" s="2">
        <v>5.9744967311800103E-2</v>
      </c>
      <c r="E119" s="2">
        <v>6.05189203320044E-2</v>
      </c>
      <c r="F119" s="2">
        <v>6.1332277018551498E-2</v>
      </c>
      <c r="G119" s="2">
        <v>6.1973486580029997E-2</v>
      </c>
      <c r="H119" s="2">
        <v>6.5787789581466805E-2</v>
      </c>
      <c r="I119" s="2">
        <v>6.7424055322301807E-2</v>
      </c>
      <c r="J119" s="2">
        <v>7.2377434919878497E-2</v>
      </c>
      <c r="K119" s="2">
        <v>7.6514285714285701E-2</v>
      </c>
      <c r="L119" s="2">
        <v>8.5316148931482705E-2</v>
      </c>
      <c r="M119" s="2">
        <v>9.5250387196695901E-2</v>
      </c>
      <c r="N119" s="2">
        <v>9.9933504322218994E-2</v>
      </c>
      <c r="O119" s="2">
        <v>0.10381405874310499</v>
      </c>
    </row>
    <row r="120" spans="1:15" x14ac:dyDescent="0.3">
      <c r="A120" s="8" t="s">
        <v>199</v>
      </c>
      <c r="B120" s="8" t="s">
        <v>99</v>
      </c>
      <c r="C120" s="2">
        <v>9.7647868507347899E-2</v>
      </c>
      <c r="D120" s="2">
        <v>9.1057289240801101E-2</v>
      </c>
      <c r="E120" s="2">
        <v>8.5482402912621394E-2</v>
      </c>
      <c r="F120" s="2">
        <v>7.8524929723331902E-2</v>
      </c>
      <c r="G120" s="2">
        <v>7.4558087626453495E-2</v>
      </c>
      <c r="H120" s="2">
        <v>7.2654802279640607E-2</v>
      </c>
      <c r="I120" s="2">
        <v>7.0105954436207304E-2</v>
      </c>
      <c r="J120" s="2">
        <v>6.8931300234842702E-2</v>
      </c>
      <c r="K120" s="2">
        <v>6.7184120117063206E-2</v>
      </c>
      <c r="L120" s="2">
        <v>6.6003616636527998E-2</v>
      </c>
      <c r="M120" s="2">
        <v>5.8625954198473301E-2</v>
      </c>
      <c r="N120" s="2">
        <v>5.3228751908511202E-2</v>
      </c>
      <c r="O120" s="2">
        <v>5.1885109419600402E-2</v>
      </c>
    </row>
    <row r="121" spans="1:15" x14ac:dyDescent="0.3">
      <c r="A121" s="8" t="s">
        <v>199</v>
      </c>
      <c r="B121" s="8" t="s">
        <v>100</v>
      </c>
      <c r="C121" s="2">
        <v>0.111746156878203</v>
      </c>
      <c r="D121" s="2">
        <v>0.104084406757719</v>
      </c>
      <c r="E121" s="2">
        <v>9.6268217763544897E-2</v>
      </c>
      <c r="F121" s="2">
        <v>8.6485772760282603E-2</v>
      </c>
      <c r="G121" s="2">
        <v>8.1891203552537095E-2</v>
      </c>
      <c r="H121" s="2">
        <v>7.8330986816843695E-2</v>
      </c>
      <c r="I121" s="2">
        <v>7.5944677698197099E-2</v>
      </c>
      <c r="J121" s="2">
        <v>7.3449693214987802E-2</v>
      </c>
      <c r="K121" s="2">
        <v>7.2228571428571406E-2</v>
      </c>
      <c r="L121" s="2">
        <v>6.9508702357347393E-2</v>
      </c>
      <c r="M121" s="2">
        <v>6.2777490965410396E-2</v>
      </c>
      <c r="N121" s="2">
        <v>5.8373705709128899E-2</v>
      </c>
      <c r="O121" s="2">
        <v>5.4075715430672799E-2</v>
      </c>
    </row>
    <row r="122" spans="1:15" x14ac:dyDescent="0.3">
      <c r="A122" s="8" t="s">
        <v>200</v>
      </c>
      <c r="B122" s="8" t="s">
        <v>89</v>
      </c>
      <c r="C122" s="2">
        <v>0.19788725028762699</v>
      </c>
      <c r="D122" s="2">
        <v>0.20888888888888901</v>
      </c>
      <c r="E122" s="2">
        <v>0.22117598894631799</v>
      </c>
      <c r="F122" s="2">
        <v>0.234080717488789</v>
      </c>
      <c r="G122" s="2">
        <v>0.23816947447824999</v>
      </c>
      <c r="H122" s="2">
        <v>0.242844184640194</v>
      </c>
      <c r="I122" s="2">
        <v>0.25228699995055098</v>
      </c>
      <c r="J122" s="2">
        <v>0.26171538092956398</v>
      </c>
      <c r="K122" s="2">
        <v>0.26802611657835002</v>
      </c>
      <c r="L122" s="2">
        <v>0.27771245826082902</v>
      </c>
      <c r="M122" s="2">
        <v>0.28714366622616599</v>
      </c>
      <c r="N122" s="2">
        <v>0.300129485756567</v>
      </c>
      <c r="O122" s="2">
        <v>0.31525671950378997</v>
      </c>
    </row>
    <row r="123" spans="1:15" x14ac:dyDescent="0.3">
      <c r="A123" s="8" t="s">
        <v>200</v>
      </c>
      <c r="B123" s="8" t="s">
        <v>90</v>
      </c>
      <c r="C123" s="2">
        <v>0.590790842872008</v>
      </c>
      <c r="D123" s="2">
        <v>0.58776099134272597</v>
      </c>
      <c r="E123" s="2">
        <v>0.58459996659428803</v>
      </c>
      <c r="F123" s="2">
        <v>0.582684824902724</v>
      </c>
      <c r="G123" s="2">
        <v>0.58118648073741397</v>
      </c>
      <c r="H123" s="2">
        <v>0.57677902621722799</v>
      </c>
      <c r="I123" s="2">
        <v>0.57173740722058097</v>
      </c>
      <c r="J123" s="2">
        <v>0.56961263129725004</v>
      </c>
      <c r="K123" s="2">
        <v>0.56635947589492797</v>
      </c>
      <c r="L123" s="2">
        <v>0.56373736776786199</v>
      </c>
      <c r="M123" s="2">
        <v>0.56768345636126805</v>
      </c>
      <c r="N123" s="2">
        <v>0.57677538521362903</v>
      </c>
      <c r="O123" s="2">
        <v>0.56562001981306798</v>
      </c>
    </row>
    <row r="124" spans="1:15" x14ac:dyDescent="0.3">
      <c r="A124" s="8" t="s">
        <v>200</v>
      </c>
      <c r="B124" s="8" t="s">
        <v>91</v>
      </c>
      <c r="C124" s="2">
        <v>1.35969040895304E-2</v>
      </c>
      <c r="D124" s="2">
        <v>1.45736434108527E-2</v>
      </c>
      <c r="E124" s="2">
        <v>1.6017604012077202E-2</v>
      </c>
      <c r="F124" s="2">
        <v>1.8036870951669198E-2</v>
      </c>
      <c r="G124" s="2">
        <v>2.01156650741765E-2</v>
      </c>
      <c r="H124" s="2">
        <v>2.1215480749848799E-2</v>
      </c>
      <c r="I124" s="2">
        <v>2.2152994115610902E-2</v>
      </c>
      <c r="J124" s="2">
        <v>2.2616195495927201E-2</v>
      </c>
      <c r="K124" s="2">
        <v>2.5028387585162799E-2</v>
      </c>
      <c r="L124" s="2">
        <v>2.6242769129473702E-2</v>
      </c>
      <c r="M124" s="2">
        <v>2.8884274117425002E-2</v>
      </c>
      <c r="N124" s="2">
        <v>3.23251942286348E-2</v>
      </c>
      <c r="O124" s="2">
        <v>3.3985182632667102E-2</v>
      </c>
    </row>
    <row r="125" spans="1:15" x14ac:dyDescent="0.3">
      <c r="A125" s="8" t="s">
        <v>200</v>
      </c>
      <c r="B125" s="8" t="s">
        <v>92</v>
      </c>
      <c r="C125" s="2">
        <v>8.1599028789455394E-2</v>
      </c>
      <c r="D125" s="2">
        <v>8.1055847903581696E-2</v>
      </c>
      <c r="E125" s="2">
        <v>8.3514280942041094E-2</v>
      </c>
      <c r="F125" s="2">
        <v>8.8359273670557695E-2</v>
      </c>
      <c r="G125" s="2">
        <v>9.0916253052863799E-2</v>
      </c>
      <c r="H125" s="2">
        <v>9.6461056332645401E-2</v>
      </c>
      <c r="I125" s="2">
        <v>0.10686747856164899</v>
      </c>
      <c r="J125" s="2">
        <v>0.114604937445641</v>
      </c>
      <c r="K125" s="2">
        <v>0.11836248511065101</v>
      </c>
      <c r="L125" s="2">
        <v>0.12581998699840399</v>
      </c>
      <c r="M125" s="2">
        <v>0.13981762917933099</v>
      </c>
      <c r="N125" s="2">
        <v>0.14290575025518901</v>
      </c>
      <c r="O125" s="2">
        <v>0.16815264676745501</v>
      </c>
    </row>
    <row r="126" spans="1:15" x14ac:dyDescent="0.3">
      <c r="A126" s="8" t="s">
        <v>200</v>
      </c>
      <c r="B126" s="8" t="s">
        <v>93</v>
      </c>
      <c r="C126" s="2">
        <v>1.9610919359899601E-2</v>
      </c>
      <c r="D126" s="2">
        <v>1.99483204134367E-2</v>
      </c>
      <c r="E126" s="2">
        <v>2.1083874929635101E-2</v>
      </c>
      <c r="F126" s="2">
        <v>2.2521175884404599E-2</v>
      </c>
      <c r="G126" s="2">
        <v>2.3183303997988399E-2</v>
      </c>
      <c r="H126" s="2">
        <v>2.35839548478129E-2</v>
      </c>
      <c r="I126" s="2">
        <v>2.3834248133313599E-2</v>
      </c>
      <c r="J126" s="2">
        <v>2.4532822232870101E-2</v>
      </c>
      <c r="K126" s="2">
        <v>2.5454201362604099E-2</v>
      </c>
      <c r="L126" s="2">
        <v>2.6054648920660301E-2</v>
      </c>
      <c r="M126" s="2">
        <v>2.7798754011704702E-2</v>
      </c>
      <c r="N126" s="2">
        <v>2.8255641879393299E-2</v>
      </c>
      <c r="O126" s="2">
        <v>2.9677808407994499E-2</v>
      </c>
    </row>
    <row r="127" spans="1:15" x14ac:dyDescent="0.3">
      <c r="A127" s="8" t="s">
        <v>200</v>
      </c>
      <c r="B127" s="8" t="s">
        <v>94</v>
      </c>
      <c r="C127" s="2">
        <v>1.69094693028096E-2</v>
      </c>
      <c r="D127" s="2">
        <v>1.61262943473095E-2</v>
      </c>
      <c r="E127" s="2">
        <v>1.6869884750292299E-2</v>
      </c>
      <c r="F127" s="2">
        <v>1.6780155642023301E-2</v>
      </c>
      <c r="G127" s="2">
        <v>1.7253604348853702E-2</v>
      </c>
      <c r="H127" s="2">
        <v>1.7274325460521298E-2</v>
      </c>
      <c r="I127" s="2">
        <v>1.7510989406932301E-2</v>
      </c>
      <c r="J127" s="2">
        <v>1.7729310229477501E-2</v>
      </c>
      <c r="K127" s="2">
        <v>1.82433703216099E-2</v>
      </c>
      <c r="L127" s="2">
        <v>1.92069026653271E-2</v>
      </c>
      <c r="M127" s="2">
        <v>1.7422926617455502E-2</v>
      </c>
      <c r="N127" s="2">
        <v>1.7547270694599701E-2</v>
      </c>
      <c r="O127" s="2">
        <v>1.7228754791747399E-2</v>
      </c>
    </row>
    <row r="128" spans="1:15" x14ac:dyDescent="0.3">
      <c r="A128" s="8" t="s">
        <v>200</v>
      </c>
      <c r="B128" s="8" t="s">
        <v>95</v>
      </c>
      <c r="C128" s="2">
        <v>0.66912456855977398</v>
      </c>
      <c r="D128" s="2">
        <v>0.65906976744185997</v>
      </c>
      <c r="E128" s="2">
        <v>0.645514559132081</v>
      </c>
      <c r="F128" s="2">
        <v>0.63099152964623795</v>
      </c>
      <c r="G128" s="2">
        <v>0.62610007543374402</v>
      </c>
      <c r="H128" s="2">
        <v>0.62154807498488196</v>
      </c>
      <c r="I128" s="2">
        <v>0.61286653810018299</v>
      </c>
      <c r="J128" s="2">
        <v>0.60388116914230905</v>
      </c>
      <c r="K128" s="2">
        <v>0.59580809992429995</v>
      </c>
      <c r="L128" s="2">
        <v>0.58575930019282296</v>
      </c>
      <c r="M128" s="2">
        <v>0.57749669624315603</v>
      </c>
      <c r="N128" s="2">
        <v>0.56478912319644803</v>
      </c>
      <c r="O128" s="2">
        <v>0.549879393521709</v>
      </c>
    </row>
    <row r="129" spans="1:15" x14ac:dyDescent="0.3">
      <c r="A129" s="8" t="s">
        <v>200</v>
      </c>
      <c r="B129" s="8" t="s">
        <v>96</v>
      </c>
      <c r="C129" s="2">
        <v>0.164758931668401</v>
      </c>
      <c r="D129" s="2">
        <v>0.17119334578170101</v>
      </c>
      <c r="E129" s="2">
        <v>0.175045932854518</v>
      </c>
      <c r="F129" s="2">
        <v>0.17566472114137499</v>
      </c>
      <c r="G129" s="2">
        <v>0.172614827070039</v>
      </c>
      <c r="H129" s="2">
        <v>0.17144385844225299</v>
      </c>
      <c r="I129" s="2">
        <v>0.161418173956907</v>
      </c>
      <c r="J129" s="2">
        <v>0.15046497624941499</v>
      </c>
      <c r="K129" s="2">
        <v>0.14168390696508101</v>
      </c>
      <c r="L129" s="2">
        <v>0.13048874180013001</v>
      </c>
      <c r="M129" s="2">
        <v>0.116532783326096</v>
      </c>
      <c r="N129" s="2">
        <v>0.10576969814805801</v>
      </c>
      <c r="O129" s="2">
        <v>9.4025929275961595E-2</v>
      </c>
    </row>
    <row r="130" spans="1:15" x14ac:dyDescent="0.3">
      <c r="A130" s="8" t="s">
        <v>200</v>
      </c>
      <c r="B130" s="8" t="s">
        <v>97</v>
      </c>
      <c r="C130" s="2">
        <v>1.42767492940069E-2</v>
      </c>
      <c r="D130" s="2">
        <v>1.60206718346253E-2</v>
      </c>
      <c r="E130" s="2">
        <v>1.8422803336574398E-2</v>
      </c>
      <c r="F130" s="2">
        <v>1.90832087693074E-2</v>
      </c>
      <c r="G130" s="2">
        <v>1.9411616796580301E-2</v>
      </c>
      <c r="H130" s="2">
        <v>2.0358798629308599E-2</v>
      </c>
      <c r="I130" s="2">
        <v>2.1559610344657101E-2</v>
      </c>
      <c r="J130" s="2">
        <v>2.1993291806420699E-2</v>
      </c>
      <c r="K130" s="2">
        <v>2.22369417108251E-2</v>
      </c>
      <c r="L130" s="2">
        <v>2.2104124535578199E-2</v>
      </c>
      <c r="M130" s="2">
        <v>2.34566735888239E-2</v>
      </c>
      <c r="N130" s="2">
        <v>2.4926008139104699E-2</v>
      </c>
      <c r="O130" s="2">
        <v>2.5758097863542401E-2</v>
      </c>
    </row>
    <row r="131" spans="1:15" x14ac:dyDescent="0.3">
      <c r="A131" s="8" t="s">
        <v>200</v>
      </c>
      <c r="B131" s="8" t="s">
        <v>98</v>
      </c>
      <c r="C131" s="2">
        <v>5.4630593132154001E-2</v>
      </c>
      <c r="D131" s="2">
        <v>5.59327788151417E-2</v>
      </c>
      <c r="E131" s="2">
        <v>5.8209453816602599E-2</v>
      </c>
      <c r="F131" s="2">
        <v>5.8608949416342399E-2</v>
      </c>
      <c r="G131" s="2">
        <v>6.2554163712282396E-2</v>
      </c>
      <c r="H131" s="2">
        <v>6.5734158832072107E-2</v>
      </c>
      <c r="I131" s="2">
        <v>7.1557253008575294E-2</v>
      </c>
      <c r="J131" s="2">
        <v>7.7674449722352296E-2</v>
      </c>
      <c r="K131" s="2">
        <v>8.7141871982947802E-2</v>
      </c>
      <c r="L131" s="2">
        <v>9.3020507062230404E-2</v>
      </c>
      <c r="M131" s="2">
        <v>0.101009552757273</v>
      </c>
      <c r="N131" s="2">
        <v>0.10630437952656401</v>
      </c>
      <c r="O131" s="2">
        <v>0.107464358013525</v>
      </c>
    </row>
    <row r="132" spans="1:15" x14ac:dyDescent="0.3">
      <c r="A132" s="8" t="s">
        <v>200</v>
      </c>
      <c r="B132" s="8" t="s">
        <v>99</v>
      </c>
      <c r="C132" s="2">
        <v>8.5503608409162199E-2</v>
      </c>
      <c r="D132" s="2">
        <v>8.1498708010335902E-2</v>
      </c>
      <c r="E132" s="2">
        <v>7.7785169643314098E-2</v>
      </c>
      <c r="F132" s="2">
        <v>7.5286497259591398E-2</v>
      </c>
      <c r="G132" s="2">
        <v>7.3019864219260794E-2</v>
      </c>
      <c r="H132" s="2">
        <v>7.0449506147954005E-2</v>
      </c>
      <c r="I132" s="2">
        <v>6.7299609355684104E-2</v>
      </c>
      <c r="J132" s="2">
        <v>6.5261140392908507E-2</v>
      </c>
      <c r="K132" s="2">
        <v>6.3446252838758502E-2</v>
      </c>
      <c r="L132" s="2">
        <v>6.2126698960635801E-2</v>
      </c>
      <c r="M132" s="2">
        <v>5.5219935812724198E-2</v>
      </c>
      <c r="N132" s="2">
        <v>4.9574546799852001E-2</v>
      </c>
      <c r="O132" s="2">
        <v>4.5442798070296303E-2</v>
      </c>
    </row>
    <row r="133" spans="1:15" x14ac:dyDescent="0.3">
      <c r="A133" s="8" t="s">
        <v>200</v>
      </c>
      <c r="B133" s="8" t="s">
        <v>100</v>
      </c>
      <c r="C133" s="2">
        <v>9.1311134235171704E-2</v>
      </c>
      <c r="D133" s="2">
        <v>8.7930741809539997E-2</v>
      </c>
      <c r="E133" s="2">
        <v>8.1760481042258207E-2</v>
      </c>
      <c r="F133" s="2">
        <v>7.7902075226977993E-2</v>
      </c>
      <c r="G133" s="2">
        <v>7.5474671078547204E-2</v>
      </c>
      <c r="H133" s="2">
        <v>7.2307574715279405E-2</v>
      </c>
      <c r="I133" s="2">
        <v>7.0908697845355598E-2</v>
      </c>
      <c r="J133" s="2">
        <v>6.9913695055864006E-2</v>
      </c>
      <c r="K133" s="2">
        <v>6.8208889724782104E-2</v>
      </c>
      <c r="L133" s="2">
        <v>6.7726493706045707E-2</v>
      </c>
      <c r="M133" s="2">
        <v>5.7533651758575798E-2</v>
      </c>
      <c r="N133" s="2">
        <v>5.0697516161959902E-2</v>
      </c>
      <c r="O133" s="2">
        <v>4.7508291338243497E-2</v>
      </c>
    </row>
    <row r="134" spans="1:15" x14ac:dyDescent="0.3">
      <c r="A134" s="8" t="s">
        <v>201</v>
      </c>
      <c r="B134" s="8" t="s">
        <v>89</v>
      </c>
      <c r="C134" s="2">
        <v>0.14883075703527501</v>
      </c>
      <c r="D134" s="2">
        <v>0.152689301897944</v>
      </c>
      <c r="E134" s="2">
        <v>0.15967523680649501</v>
      </c>
      <c r="F134" s="2">
        <v>0.16586070464108499</v>
      </c>
      <c r="G134" s="2">
        <v>0.17670730974833301</v>
      </c>
      <c r="H134" s="2">
        <v>0.18666666666666701</v>
      </c>
      <c r="I134" s="2">
        <v>0.189462627156126</v>
      </c>
      <c r="J134" s="2">
        <v>0.193000542593597</v>
      </c>
      <c r="K134" s="2">
        <v>0.19554891391364701</v>
      </c>
      <c r="L134" s="2">
        <v>0.20517886855241299</v>
      </c>
      <c r="M134" s="2">
        <v>0.217477404285569</v>
      </c>
      <c r="N134" s="2">
        <v>0.22719027307937401</v>
      </c>
      <c r="O134" s="2">
        <v>0.22412463365725699</v>
      </c>
    </row>
    <row r="135" spans="1:15" x14ac:dyDescent="0.3">
      <c r="A135" s="8" t="s">
        <v>201</v>
      </c>
      <c r="B135" s="8" t="s">
        <v>90</v>
      </c>
      <c r="C135" s="2">
        <v>0.56949193942354703</v>
      </c>
      <c r="D135" s="2">
        <v>0.55917014485637095</v>
      </c>
      <c r="E135" s="2">
        <v>0.55165692007797296</v>
      </c>
      <c r="F135" s="2">
        <v>0.55262223274535305</v>
      </c>
      <c r="G135" s="2">
        <v>0.55277240122964799</v>
      </c>
      <c r="H135" s="2">
        <v>0.54673345411915197</v>
      </c>
      <c r="I135" s="2">
        <v>0.54272057359091797</v>
      </c>
      <c r="J135" s="2">
        <v>0.53454215775158698</v>
      </c>
      <c r="K135" s="2">
        <v>0.52496409563233903</v>
      </c>
      <c r="L135" s="2">
        <v>0.512560929883765</v>
      </c>
      <c r="M135" s="2">
        <v>0.52250033284515995</v>
      </c>
      <c r="N135" s="2">
        <v>0.52326064999108801</v>
      </c>
      <c r="O135" s="2">
        <v>0.53266688165108</v>
      </c>
    </row>
    <row r="136" spans="1:15" x14ac:dyDescent="0.3">
      <c r="A136" s="8" t="s">
        <v>201</v>
      </c>
      <c r="B136" s="8" t="s">
        <v>91</v>
      </c>
      <c r="C136" s="2">
        <v>1.1560311798123901E-2</v>
      </c>
      <c r="D136" s="2">
        <v>1.2083798515794299E-2</v>
      </c>
      <c r="E136" s="2">
        <v>1.19853083317224E-2</v>
      </c>
      <c r="F136" s="2">
        <v>1.2183633737361E-2</v>
      </c>
      <c r="G136" s="2">
        <v>1.3514325184695799E-2</v>
      </c>
      <c r="H136" s="2">
        <v>1.5886524822695001E-2</v>
      </c>
      <c r="I136" s="2">
        <v>1.67514374170721E-2</v>
      </c>
      <c r="J136" s="2">
        <v>1.7525773195876299E-2</v>
      </c>
      <c r="K136" s="2">
        <v>1.76655814698191E-2</v>
      </c>
      <c r="L136" s="2">
        <v>1.79908485856905E-2</v>
      </c>
      <c r="M136" s="2">
        <v>2.025997765817E-2</v>
      </c>
      <c r="N136" s="2">
        <v>2.1620826592145901E-2</v>
      </c>
      <c r="O136" s="2">
        <v>2.1389274512828401E-2</v>
      </c>
    </row>
    <row r="137" spans="1:15" x14ac:dyDescent="0.3">
      <c r="A137" s="8" t="s">
        <v>201</v>
      </c>
      <c r="B137" s="8" t="s">
        <v>92</v>
      </c>
      <c r="C137" s="2">
        <v>7.8285295554470002E-2</v>
      </c>
      <c r="D137" s="2">
        <v>8.0775840903510907E-2</v>
      </c>
      <c r="E137" s="2">
        <v>8.1262183235867494E-2</v>
      </c>
      <c r="F137" s="2">
        <v>8.2277731739078999E-2</v>
      </c>
      <c r="G137" s="2">
        <v>8.7327792326084494E-2</v>
      </c>
      <c r="H137" s="2">
        <v>9.8049664286475505E-2</v>
      </c>
      <c r="I137" s="2">
        <v>0.109838677554272</v>
      </c>
      <c r="J137" s="2">
        <v>0.123209428830462</v>
      </c>
      <c r="K137" s="2">
        <v>0.137027963166343</v>
      </c>
      <c r="L137" s="2">
        <v>0.151106111736033</v>
      </c>
      <c r="M137" s="2">
        <v>0.15863400346159001</v>
      </c>
      <c r="N137" s="2">
        <v>0.168023290357079</v>
      </c>
      <c r="O137" s="2">
        <v>0.14859722670106401</v>
      </c>
    </row>
    <row r="138" spans="1:15" x14ac:dyDescent="0.3">
      <c r="A138" s="8" t="s">
        <v>201</v>
      </c>
      <c r="B138" s="8" t="s">
        <v>93</v>
      </c>
      <c r="C138" s="2">
        <v>2.2856387898004999E-2</v>
      </c>
      <c r="D138" s="2">
        <v>2.4036251395547398E-2</v>
      </c>
      <c r="E138" s="2">
        <v>2.5066048070107601E-2</v>
      </c>
      <c r="F138" s="2">
        <v>2.65653457263079E-2</v>
      </c>
      <c r="G138" s="2">
        <v>2.7449096041804299E-2</v>
      </c>
      <c r="H138" s="2">
        <v>2.92198581560284E-2</v>
      </c>
      <c r="I138" s="2">
        <v>3.0130473241928399E-2</v>
      </c>
      <c r="J138" s="2">
        <v>3.08735756918068E-2</v>
      </c>
      <c r="K138" s="2">
        <v>3.3142979132198297E-2</v>
      </c>
      <c r="L138" s="2">
        <v>3.3329866888519098E-2</v>
      </c>
      <c r="M138" s="2">
        <v>3.3817406316644698E-2</v>
      </c>
      <c r="N138" s="2">
        <v>3.4858067362847502E-2</v>
      </c>
      <c r="O138" s="2">
        <v>3.5168903285516001E-2</v>
      </c>
    </row>
    <row r="139" spans="1:15" x14ac:dyDescent="0.3">
      <c r="A139" s="8" t="s">
        <v>201</v>
      </c>
      <c r="B139" s="8" t="s">
        <v>94</v>
      </c>
      <c r="C139" s="2">
        <v>2.3571079628725001E-2</v>
      </c>
      <c r="D139" s="2">
        <v>2.4797446599558098E-2</v>
      </c>
      <c r="E139" s="2">
        <v>2.46101364522417E-2</v>
      </c>
      <c r="F139" s="2">
        <v>2.3677045104770901E-2</v>
      </c>
      <c r="G139" s="2">
        <v>2.2998975293179999E-2</v>
      </c>
      <c r="H139" s="2">
        <v>2.2700628796760099E-2</v>
      </c>
      <c r="I139" s="2">
        <v>2.2505476996614201E-2</v>
      </c>
      <c r="J139" s="2">
        <v>2.2393472348141399E-2</v>
      </c>
      <c r="K139" s="2">
        <v>2.34011996282842E-2</v>
      </c>
      <c r="L139" s="2">
        <v>2.2422197225346802E-2</v>
      </c>
      <c r="M139" s="2">
        <v>2.20343496205565E-2</v>
      </c>
      <c r="N139" s="2">
        <v>2.1210860911413498E-2</v>
      </c>
      <c r="O139" s="2">
        <v>2.2379877458884201E-2</v>
      </c>
    </row>
    <row r="140" spans="1:15" x14ac:dyDescent="0.3">
      <c r="A140" s="8" t="s">
        <v>201</v>
      </c>
      <c r="B140" s="8" t="s">
        <v>95</v>
      </c>
      <c r="C140" s="2">
        <v>0.71019949795217296</v>
      </c>
      <c r="D140" s="2">
        <v>0.706311157811782</v>
      </c>
      <c r="E140" s="2">
        <v>0.70346027450222304</v>
      </c>
      <c r="F140" s="2">
        <v>0.70106135778433698</v>
      </c>
      <c r="G140" s="2">
        <v>0.69175325845396096</v>
      </c>
      <c r="H140" s="2">
        <v>0.68022695035461</v>
      </c>
      <c r="I140" s="2">
        <v>0.67729986731534697</v>
      </c>
      <c r="J140" s="2">
        <v>0.67514921323928401</v>
      </c>
      <c r="K140" s="2">
        <v>0.67134546618989199</v>
      </c>
      <c r="L140" s="2">
        <v>0.66202163061564101</v>
      </c>
      <c r="M140" s="2">
        <v>0.65299075860668199</v>
      </c>
      <c r="N140" s="2">
        <v>0.64460459871549702</v>
      </c>
      <c r="O140" s="2">
        <v>0.64687130443724605</v>
      </c>
    </row>
    <row r="141" spans="1:15" x14ac:dyDescent="0.3">
      <c r="A141" s="8" t="s">
        <v>201</v>
      </c>
      <c r="B141" s="8" t="s">
        <v>96</v>
      </c>
      <c r="C141" s="2">
        <v>0.177210552027357</v>
      </c>
      <c r="D141" s="2">
        <v>0.18990915786889301</v>
      </c>
      <c r="E141" s="2">
        <v>0.199561403508772</v>
      </c>
      <c r="F141" s="2">
        <v>0.19711140049721801</v>
      </c>
      <c r="G141" s="2">
        <v>0.19458043948536899</v>
      </c>
      <c r="H141" s="2">
        <v>0.19023766386017299</v>
      </c>
      <c r="I141" s="2">
        <v>0.17964548894642501</v>
      </c>
      <c r="J141" s="2">
        <v>0.168177697189483</v>
      </c>
      <c r="K141" s="2">
        <v>0.15519134915941499</v>
      </c>
      <c r="L141" s="2">
        <v>0.14113235845519301</v>
      </c>
      <c r="M141" s="2">
        <v>0.12914392224737101</v>
      </c>
      <c r="N141" s="2">
        <v>0.119541322559563</v>
      </c>
      <c r="O141" s="2">
        <v>0.119703321509191</v>
      </c>
    </row>
    <row r="142" spans="1:15" x14ac:dyDescent="0.3">
      <c r="A142" s="8" t="s">
        <v>201</v>
      </c>
      <c r="B142" s="8" t="s">
        <v>97</v>
      </c>
      <c r="C142" s="2">
        <v>1.6778966838419899E-2</v>
      </c>
      <c r="D142" s="2">
        <v>1.7206278321402799E-2</v>
      </c>
      <c r="E142" s="2">
        <v>1.7140279657194401E-2</v>
      </c>
      <c r="F142" s="2">
        <v>1.8589461784839501E-2</v>
      </c>
      <c r="G142" s="2">
        <v>1.92804372634993E-2</v>
      </c>
      <c r="H142" s="2">
        <v>2.0709219858155999E-2</v>
      </c>
      <c r="I142" s="2">
        <v>2.1284829721362201E-2</v>
      </c>
      <c r="J142" s="2">
        <v>2.07813347802496E-2</v>
      </c>
      <c r="K142" s="2">
        <v>2.19352084111651E-2</v>
      </c>
      <c r="L142" s="2">
        <v>2.28785357737105E-2</v>
      </c>
      <c r="M142" s="2">
        <v>2.43729054534376E-2</v>
      </c>
      <c r="N142" s="2">
        <v>2.5837132911702702E-2</v>
      </c>
      <c r="O142" s="2">
        <v>2.7919173222273601E-2</v>
      </c>
    </row>
    <row r="143" spans="1:15" x14ac:dyDescent="0.3">
      <c r="A143" s="8" t="s">
        <v>201</v>
      </c>
      <c r="B143" s="8" t="s">
        <v>98</v>
      </c>
      <c r="C143" s="2">
        <v>6.4484611626770896E-2</v>
      </c>
      <c r="D143" s="2">
        <v>6.4694328504787596E-2</v>
      </c>
      <c r="E143" s="2">
        <v>6.8713450292397699E-2</v>
      </c>
      <c r="F143" s="2">
        <v>7.2096602344027497E-2</v>
      </c>
      <c r="G143" s="2">
        <v>7.4348172606171006E-2</v>
      </c>
      <c r="H143" s="2">
        <v>7.65213684322711E-2</v>
      </c>
      <c r="I143" s="2">
        <v>8.3648675562636901E-2</v>
      </c>
      <c r="J143" s="2">
        <v>9.3291024478694501E-2</v>
      </c>
      <c r="K143" s="2">
        <v>0.100109825124609</v>
      </c>
      <c r="L143" s="2">
        <v>0.112560929883765</v>
      </c>
      <c r="M143" s="2">
        <v>0.115696977765943</v>
      </c>
      <c r="N143" s="2">
        <v>0.120254292674232</v>
      </c>
      <c r="O143" s="2">
        <v>0.128861657529829</v>
      </c>
    </row>
    <row r="144" spans="1:15" x14ac:dyDescent="0.3">
      <c r="A144" s="8" t="s">
        <v>201</v>
      </c>
      <c r="B144" s="8" t="s">
        <v>99</v>
      </c>
      <c r="C144" s="2">
        <v>8.9774078478002395E-2</v>
      </c>
      <c r="D144" s="2">
        <v>8.7673212057529398E-2</v>
      </c>
      <c r="E144" s="2">
        <v>8.2672852632257196E-2</v>
      </c>
      <c r="F144" s="2">
        <v>7.5739496326069203E-2</v>
      </c>
      <c r="G144" s="2">
        <v>7.1295573307706195E-2</v>
      </c>
      <c r="H144" s="2">
        <v>6.7290780141844003E-2</v>
      </c>
      <c r="I144" s="2">
        <v>6.5070765148164497E-2</v>
      </c>
      <c r="J144" s="2">
        <v>6.2669560499186094E-2</v>
      </c>
      <c r="K144" s="2">
        <v>6.0361850883279097E-2</v>
      </c>
      <c r="L144" s="2">
        <v>5.8600249584026598E-2</v>
      </c>
      <c r="M144" s="2">
        <v>5.1081547679496297E-2</v>
      </c>
      <c r="N144" s="2">
        <v>4.5889101338432103E-2</v>
      </c>
      <c r="O144" s="2">
        <v>4.4526710884878397E-2</v>
      </c>
    </row>
    <row r="145" spans="1:15" x14ac:dyDescent="0.3">
      <c r="A145" s="8" t="s">
        <v>201</v>
      </c>
      <c r="B145" s="8" t="s">
        <v>100</v>
      </c>
      <c r="C145" s="2">
        <v>8.6956521739130405E-2</v>
      </c>
      <c r="D145" s="2">
        <v>8.0653081266879506E-2</v>
      </c>
      <c r="E145" s="2">
        <v>7.4195906432748496E-2</v>
      </c>
      <c r="F145" s="2">
        <v>7.2214987569551303E-2</v>
      </c>
      <c r="G145" s="2">
        <v>6.7972219059546896E-2</v>
      </c>
      <c r="H145" s="2">
        <v>6.5757220505168898E-2</v>
      </c>
      <c r="I145" s="2">
        <v>6.1641107349133598E-2</v>
      </c>
      <c r="J145" s="2">
        <v>5.8386219401631897E-2</v>
      </c>
      <c r="K145" s="2">
        <v>5.9305567289009001E-2</v>
      </c>
      <c r="L145" s="2">
        <v>6.0217472815898003E-2</v>
      </c>
      <c r="M145" s="2">
        <v>5.1990414059379597E-2</v>
      </c>
      <c r="N145" s="2">
        <v>4.77095835066247E-2</v>
      </c>
      <c r="O145" s="2">
        <v>4.7791035149951602E-2</v>
      </c>
    </row>
    <row r="146" spans="1:15" x14ac:dyDescent="0.3">
      <c r="A146" s="8" t="s">
        <v>202</v>
      </c>
      <c r="B146" s="8" t="s">
        <v>89</v>
      </c>
      <c r="C146" s="2">
        <v>0.13496900826446301</v>
      </c>
      <c r="D146" s="2">
        <v>0.14027586908942799</v>
      </c>
      <c r="E146" s="2">
        <v>0.146325459317585</v>
      </c>
      <c r="F146" s="2">
        <v>0.145857821842899</v>
      </c>
      <c r="G146" s="2">
        <v>0.153034434009896</v>
      </c>
      <c r="H146" s="2">
        <v>0.16106044750087201</v>
      </c>
      <c r="I146" s="2">
        <v>0.16509667823500199</v>
      </c>
      <c r="J146" s="2">
        <v>0.16933032650259799</v>
      </c>
      <c r="K146" s="2">
        <v>0.177090620773285</v>
      </c>
      <c r="L146" s="2">
        <v>0.18378905343298799</v>
      </c>
      <c r="M146" s="2">
        <v>0.19224592796512999</v>
      </c>
      <c r="N146" s="2">
        <v>0.20247639408515899</v>
      </c>
      <c r="O146" s="2">
        <v>0.21467889908256901</v>
      </c>
    </row>
    <row r="147" spans="1:15" x14ac:dyDescent="0.3">
      <c r="A147" s="8" t="s">
        <v>202</v>
      </c>
      <c r="B147" s="8" t="s">
        <v>90</v>
      </c>
      <c r="C147" s="2">
        <v>0.43327327327327297</v>
      </c>
      <c r="D147" s="2">
        <v>0.42939968595241002</v>
      </c>
      <c r="E147" s="2">
        <v>0.42513661202185798</v>
      </c>
      <c r="F147" s="2">
        <v>0.42714760322733702</v>
      </c>
      <c r="G147" s="2">
        <v>0.42863720073664802</v>
      </c>
      <c r="H147" s="2">
        <v>0.42906039527437301</v>
      </c>
      <c r="I147" s="2">
        <v>0.42653337498698302</v>
      </c>
      <c r="J147" s="2">
        <v>0.42743731242133798</v>
      </c>
      <c r="K147" s="2">
        <v>0.43394520300208</v>
      </c>
      <c r="L147" s="2">
        <v>0.44453809844908998</v>
      </c>
      <c r="M147" s="2">
        <v>0.46202383734517399</v>
      </c>
      <c r="N147" s="2">
        <v>0.47511856728250901</v>
      </c>
      <c r="O147" s="2">
        <v>0.49339879254295799</v>
      </c>
    </row>
    <row r="148" spans="1:15" x14ac:dyDescent="0.3">
      <c r="A148" s="8" t="s">
        <v>202</v>
      </c>
      <c r="B148" s="8" t="s">
        <v>91</v>
      </c>
      <c r="C148" s="2">
        <v>1.33780991735537E-2</v>
      </c>
      <c r="D148" s="2">
        <v>1.4149742963302301E-2</v>
      </c>
      <c r="E148" s="2">
        <v>1.51423379769836E-2</v>
      </c>
      <c r="F148" s="2">
        <v>1.6558491337455902E-2</v>
      </c>
      <c r="G148" s="2">
        <v>1.72170049479956E-2</v>
      </c>
      <c r="H148" s="2">
        <v>1.7192405441770101E-2</v>
      </c>
      <c r="I148" s="2">
        <v>1.85919682697075E-2</v>
      </c>
      <c r="J148" s="2">
        <v>2.0100009804882801E-2</v>
      </c>
      <c r="K148" s="2">
        <v>2.1174385523063301E-2</v>
      </c>
      <c r="L148" s="2">
        <v>2.2190241864351701E-2</v>
      </c>
      <c r="M148" s="2">
        <v>2.3675154852030301E-2</v>
      </c>
      <c r="N148" s="2">
        <v>2.5832887938713699E-2</v>
      </c>
      <c r="O148" s="2">
        <v>2.70535523789204E-2</v>
      </c>
    </row>
    <row r="149" spans="1:15" x14ac:dyDescent="0.3">
      <c r="A149" s="8" t="s">
        <v>202</v>
      </c>
      <c r="B149" s="8" t="s">
        <v>92</v>
      </c>
      <c r="C149" s="2">
        <v>8.1921921921921895E-2</v>
      </c>
      <c r="D149" s="2">
        <v>8.1048435801425303E-2</v>
      </c>
      <c r="E149" s="2">
        <v>8.0388585306618104E-2</v>
      </c>
      <c r="F149" s="2">
        <v>8.5785476981490305E-2</v>
      </c>
      <c r="G149" s="2">
        <v>8.8397790055248601E-2</v>
      </c>
      <c r="H149" s="2">
        <v>9.3187589709616894E-2</v>
      </c>
      <c r="I149" s="2">
        <v>0.102467978756639</v>
      </c>
      <c r="J149" s="2">
        <v>0.109110272049569</v>
      </c>
      <c r="K149" s="2">
        <v>0.110950357175151</v>
      </c>
      <c r="L149" s="2">
        <v>0.11446392447741099</v>
      </c>
      <c r="M149" s="2">
        <v>0.12090052192880001</v>
      </c>
      <c r="N149" s="2">
        <v>0.12550435336589499</v>
      </c>
      <c r="O149" s="2">
        <v>0.12585417634180299</v>
      </c>
    </row>
    <row r="150" spans="1:15" x14ac:dyDescent="0.3">
      <c r="A150" s="8" t="s">
        <v>202</v>
      </c>
      <c r="B150" s="8" t="s">
        <v>93</v>
      </c>
      <c r="C150" s="2">
        <v>2.08161157024793E-2</v>
      </c>
      <c r="D150" s="2">
        <v>2.27515651244465E-2</v>
      </c>
      <c r="E150" s="2">
        <v>2.28649303452453E-2</v>
      </c>
      <c r="F150" s="2">
        <v>2.46844176419482E-2</v>
      </c>
      <c r="G150" s="2">
        <v>2.62041805513481E-2</v>
      </c>
      <c r="H150" s="2">
        <v>2.6461354462550501E-2</v>
      </c>
      <c r="I150" s="2">
        <v>2.6772434308378799E-2</v>
      </c>
      <c r="J150" s="2">
        <v>2.85812334542602E-2</v>
      </c>
      <c r="K150" s="2">
        <v>2.8636724033394002E-2</v>
      </c>
      <c r="L150" s="2">
        <v>2.98964764866998E-2</v>
      </c>
      <c r="M150" s="2">
        <v>3.22092222986924E-2</v>
      </c>
      <c r="N150" s="2">
        <v>3.3270978086584697E-2</v>
      </c>
      <c r="O150" s="2">
        <v>3.4905056539364203E-2</v>
      </c>
    </row>
    <row r="151" spans="1:15" x14ac:dyDescent="0.3">
      <c r="A151" s="8" t="s">
        <v>202</v>
      </c>
      <c r="B151" s="8" t="s">
        <v>94</v>
      </c>
      <c r="C151" s="2">
        <v>1.99399399399399E-2</v>
      </c>
      <c r="D151" s="2">
        <v>1.9084430486773801E-2</v>
      </c>
      <c r="E151" s="2">
        <v>2.02792956891318E-2</v>
      </c>
      <c r="F151" s="2">
        <v>1.9458946369245399E-2</v>
      </c>
      <c r="G151" s="2">
        <v>1.97974217311234E-2</v>
      </c>
      <c r="H151" s="2">
        <v>2.0094954179088E-2</v>
      </c>
      <c r="I151" s="2">
        <v>2.07226908257836E-2</v>
      </c>
      <c r="J151" s="2">
        <v>2.0911995352889901E-2</v>
      </c>
      <c r="K151" s="2">
        <v>2.1249660909666301E-2</v>
      </c>
      <c r="L151" s="2">
        <v>2.14093054619016E-2</v>
      </c>
      <c r="M151" s="2">
        <v>2.2513048219989101E-2</v>
      </c>
      <c r="N151" s="2">
        <v>2.2085368443406202E-2</v>
      </c>
      <c r="O151" s="2">
        <v>2.12300139321966E-2</v>
      </c>
    </row>
    <row r="152" spans="1:15" x14ac:dyDescent="0.3">
      <c r="A152" s="8" t="s">
        <v>202</v>
      </c>
      <c r="B152" s="8" t="s">
        <v>95</v>
      </c>
      <c r="C152" s="2">
        <v>0.70738636363636398</v>
      </c>
      <c r="D152" s="2">
        <v>0.70204102407492197</v>
      </c>
      <c r="E152" s="2">
        <v>0.70149404401372895</v>
      </c>
      <c r="F152" s="2">
        <v>0.70409362702509304</v>
      </c>
      <c r="G152" s="2">
        <v>0.70099969706149701</v>
      </c>
      <c r="H152" s="2">
        <v>0.69537050879553497</v>
      </c>
      <c r="I152" s="2">
        <v>0.69152206246901304</v>
      </c>
      <c r="J152" s="2">
        <v>0.68418472399254804</v>
      </c>
      <c r="K152" s="2">
        <v>0.67622778788302795</v>
      </c>
      <c r="L152" s="2">
        <v>0.66802841093728205</v>
      </c>
      <c r="M152" s="2">
        <v>0.66455609084652401</v>
      </c>
      <c r="N152" s="2">
        <v>0.65499732763228202</v>
      </c>
      <c r="O152" s="2">
        <v>0.64638361425218704</v>
      </c>
    </row>
    <row r="153" spans="1:15" x14ac:dyDescent="0.3">
      <c r="A153" s="8" t="s">
        <v>202</v>
      </c>
      <c r="B153" s="8" t="s">
        <v>96</v>
      </c>
      <c r="C153" s="2">
        <v>0.30366366366366399</v>
      </c>
      <c r="D153" s="2">
        <v>0.31815436646938</v>
      </c>
      <c r="E153" s="2">
        <v>0.327383120825744</v>
      </c>
      <c r="F153" s="2">
        <v>0.32297104888466999</v>
      </c>
      <c r="G153" s="2">
        <v>0.31848526703499103</v>
      </c>
      <c r="H153" s="2">
        <v>0.31091973059512001</v>
      </c>
      <c r="I153" s="2">
        <v>0.30386337602832397</v>
      </c>
      <c r="J153" s="2">
        <v>0.29044437990124899</v>
      </c>
      <c r="K153" s="2">
        <v>0.27299032462247902</v>
      </c>
      <c r="L153" s="2">
        <v>0.254383007417397</v>
      </c>
      <c r="M153" s="2">
        <v>0.23510165926618401</v>
      </c>
      <c r="N153" s="2">
        <v>0.216960430381539</v>
      </c>
      <c r="O153" s="2">
        <v>0.203277383400783</v>
      </c>
    </row>
    <row r="154" spans="1:15" x14ac:dyDescent="0.3">
      <c r="A154" s="8" t="s">
        <v>202</v>
      </c>
      <c r="B154" s="8" t="s">
        <v>97</v>
      </c>
      <c r="C154" s="2">
        <v>1.4101239669421501E-2</v>
      </c>
      <c r="D154" s="2">
        <v>1.56257952868122E-2</v>
      </c>
      <c r="E154" s="2">
        <v>1.6757520694528599E-2</v>
      </c>
      <c r="F154" s="2">
        <v>1.8653855982010501E-2</v>
      </c>
      <c r="G154" s="2">
        <v>1.8024840957285699E-2</v>
      </c>
      <c r="H154" s="2">
        <v>1.86873972193153E-2</v>
      </c>
      <c r="I154" s="2">
        <v>1.9038175508180499E-2</v>
      </c>
      <c r="J154" s="2">
        <v>2.0835376017256602E-2</v>
      </c>
      <c r="K154" s="2">
        <v>2.2433655146681601E-2</v>
      </c>
      <c r="L154" s="2">
        <v>2.3025857666775E-2</v>
      </c>
      <c r="M154" s="2">
        <v>2.4455150263822001E-2</v>
      </c>
      <c r="N154" s="2">
        <v>2.6411900944236601E-2</v>
      </c>
      <c r="O154" s="2">
        <v>2.58160870492853E-2</v>
      </c>
    </row>
    <row r="155" spans="1:15" x14ac:dyDescent="0.3">
      <c r="A155" s="8" t="s">
        <v>202</v>
      </c>
      <c r="B155" s="8" t="s">
        <v>98</v>
      </c>
      <c r="C155" s="2">
        <v>5.95795795795796E-2</v>
      </c>
      <c r="D155" s="2">
        <v>5.7978016668679799E-2</v>
      </c>
      <c r="E155" s="2">
        <v>5.9866423800849999E-2</v>
      </c>
      <c r="F155" s="2">
        <v>6.4309444708115795E-2</v>
      </c>
      <c r="G155" s="2">
        <v>6.8600368324125194E-2</v>
      </c>
      <c r="H155" s="2">
        <v>7.3534282875124202E-2</v>
      </c>
      <c r="I155" s="2">
        <v>7.6850984067478895E-2</v>
      </c>
      <c r="J155" s="2">
        <v>8.42288701713622E-2</v>
      </c>
      <c r="K155" s="2">
        <v>9.2775115290713403E-2</v>
      </c>
      <c r="L155" s="2">
        <v>9.8533378287255599E-2</v>
      </c>
      <c r="M155" s="2">
        <v>0.102594064033653</v>
      </c>
      <c r="N155" s="2">
        <v>0.108727967721385</v>
      </c>
      <c r="O155" s="2">
        <v>0.10860479002189299</v>
      </c>
    </row>
    <row r="156" spans="1:15" x14ac:dyDescent="0.3">
      <c r="A156" s="8" t="s">
        <v>202</v>
      </c>
      <c r="B156" s="8" t="s">
        <v>99</v>
      </c>
      <c r="C156" s="2">
        <v>0.109349173553719</v>
      </c>
      <c r="D156" s="2">
        <v>0.105156003461088</v>
      </c>
      <c r="E156" s="2">
        <v>9.7415707651928099E-2</v>
      </c>
      <c r="F156" s="2">
        <v>9.0151786170593301E-2</v>
      </c>
      <c r="G156" s="2">
        <v>8.4519842471978204E-2</v>
      </c>
      <c r="H156" s="2">
        <v>8.1227886579957095E-2</v>
      </c>
      <c r="I156" s="2">
        <v>7.8978681209717405E-2</v>
      </c>
      <c r="J156" s="2">
        <v>7.6968330228453799E-2</v>
      </c>
      <c r="K156" s="2">
        <v>7.4436826640548501E-2</v>
      </c>
      <c r="L156" s="2">
        <v>7.3069959611902893E-2</v>
      </c>
      <c r="M156" s="2">
        <v>6.2858453773801296E-2</v>
      </c>
      <c r="N156" s="2">
        <v>5.7010511313023302E-2</v>
      </c>
      <c r="O156" s="2">
        <v>5.1162790697674397E-2</v>
      </c>
    </row>
    <row r="157" spans="1:15" x14ac:dyDescent="0.3">
      <c r="A157" s="8" t="s">
        <v>202</v>
      </c>
      <c r="B157" s="8" t="s">
        <v>100</v>
      </c>
      <c r="C157" s="2">
        <v>0.101621621621622</v>
      </c>
      <c r="D157" s="2">
        <v>9.4335064621331094E-2</v>
      </c>
      <c r="E157" s="2">
        <v>8.6945962355798406E-2</v>
      </c>
      <c r="F157" s="2">
        <v>8.0327479829140999E-2</v>
      </c>
      <c r="G157" s="2">
        <v>7.6081952117863699E-2</v>
      </c>
      <c r="H157" s="2">
        <v>7.3203047366677695E-2</v>
      </c>
      <c r="I157" s="2">
        <v>6.9561595334791199E-2</v>
      </c>
      <c r="J157" s="2">
        <v>6.7867170103591806E-2</v>
      </c>
      <c r="K157" s="2">
        <v>6.8089338999909599E-2</v>
      </c>
      <c r="L157" s="2">
        <v>6.6672285906945405E-2</v>
      </c>
      <c r="M157" s="2">
        <v>5.68668692062008E-2</v>
      </c>
      <c r="N157" s="2">
        <v>5.1603312805266498E-2</v>
      </c>
      <c r="O157" s="2">
        <v>4.7634843760366197E-2</v>
      </c>
    </row>
    <row r="158" spans="1:15" x14ac:dyDescent="0.3">
      <c r="A158" s="8" t="s">
        <v>203</v>
      </c>
      <c r="B158" s="8" t="s">
        <v>89</v>
      </c>
      <c r="C158" s="2">
        <v>4.7497879558948297E-2</v>
      </c>
      <c r="D158" s="2">
        <v>4.83859673692318E-2</v>
      </c>
      <c r="E158" s="2">
        <v>4.9896337249481698E-2</v>
      </c>
      <c r="F158" s="2">
        <v>5.6468240771533097E-2</v>
      </c>
      <c r="G158" s="2">
        <v>5.80547711302292E-2</v>
      </c>
      <c r="H158" s="2">
        <v>5.9389536736124397E-2</v>
      </c>
      <c r="I158" s="2">
        <v>6.3364848788429004E-2</v>
      </c>
      <c r="J158" s="2">
        <v>6.719970703125E-2</v>
      </c>
      <c r="K158" s="2">
        <v>6.3536738726869907E-2</v>
      </c>
      <c r="L158" s="2">
        <v>6.6181182639091202E-2</v>
      </c>
      <c r="M158" s="2">
        <v>6.9630054488098697E-2</v>
      </c>
      <c r="N158" s="2">
        <v>7.2818545885272701E-2</v>
      </c>
      <c r="O158" s="2">
        <v>7.6809695381591894E-2</v>
      </c>
    </row>
    <row r="159" spans="1:15" x14ac:dyDescent="0.3">
      <c r="A159" s="8" t="s">
        <v>203</v>
      </c>
      <c r="B159" s="8" t="s">
        <v>90</v>
      </c>
      <c r="C159" s="2">
        <v>0.37035891089108902</v>
      </c>
      <c r="D159" s="2">
        <v>0.35838509316770201</v>
      </c>
      <c r="E159" s="2">
        <v>0.353951890034364</v>
      </c>
      <c r="F159" s="2">
        <v>0.35990410548396801</v>
      </c>
      <c r="G159" s="2">
        <v>0.35128736312518499</v>
      </c>
      <c r="H159" s="2">
        <v>0.35235091743119301</v>
      </c>
      <c r="I159" s="2">
        <v>0.36297689414293399</v>
      </c>
      <c r="J159" s="2">
        <v>0.37518355359764999</v>
      </c>
      <c r="K159" s="2">
        <v>0.37015682656826598</v>
      </c>
      <c r="L159" s="2">
        <v>0.388019202671676</v>
      </c>
      <c r="M159" s="2">
        <v>0.40486435921421898</v>
      </c>
      <c r="N159" s="2">
        <v>0.416499665998664</v>
      </c>
      <c r="O159" s="2">
        <v>0.42333385117290701</v>
      </c>
    </row>
    <row r="160" spans="1:15" x14ac:dyDescent="0.3">
      <c r="A160" s="8" t="s">
        <v>203</v>
      </c>
      <c r="B160" s="8" t="s">
        <v>91</v>
      </c>
      <c r="C160" s="2">
        <v>4.9476957873904404E-3</v>
      </c>
      <c r="D160" s="2">
        <v>5.1817099642882097E-3</v>
      </c>
      <c r="E160" s="2">
        <v>5.1140290255701397E-3</v>
      </c>
      <c r="F160" s="2">
        <v>5.7864981709344898E-3</v>
      </c>
      <c r="G160" s="2">
        <v>5.6478623497734299E-3</v>
      </c>
      <c r="H160" s="2">
        <v>5.1615369910151003E-3</v>
      </c>
      <c r="I160" s="2">
        <v>6.01089474672845E-3</v>
      </c>
      <c r="J160" s="2">
        <v>6.9580078125E-3</v>
      </c>
      <c r="K160" s="2">
        <v>6.8267560931792298E-3</v>
      </c>
      <c r="L160" s="2">
        <v>6.9909699970871E-3</v>
      </c>
      <c r="M160" s="2">
        <v>6.8253513048465702E-3</v>
      </c>
      <c r="N160" s="2">
        <v>7.5582379152800503E-3</v>
      </c>
      <c r="O160" s="2">
        <v>8.4070313352986106E-3</v>
      </c>
    </row>
    <row r="161" spans="1:15" x14ac:dyDescent="0.3">
      <c r="A161" s="8" t="s">
        <v>203</v>
      </c>
      <c r="B161" s="8" t="s">
        <v>92</v>
      </c>
      <c r="C161" s="2">
        <v>5.9405940594059403E-2</v>
      </c>
      <c r="D161" s="2">
        <v>5.74534161490683E-2</v>
      </c>
      <c r="E161" s="2">
        <v>5.6857232114964101E-2</v>
      </c>
      <c r="F161" s="2">
        <v>6.17320946958346E-2</v>
      </c>
      <c r="G161" s="2">
        <v>6.2444510210121297E-2</v>
      </c>
      <c r="H161" s="2">
        <v>6.3073394495412799E-2</v>
      </c>
      <c r="I161" s="2">
        <v>7.3078989790435298E-2</v>
      </c>
      <c r="J161" s="2">
        <v>8.7126774351444003E-2</v>
      </c>
      <c r="K161" s="2">
        <v>9.9400369003689995E-2</v>
      </c>
      <c r="L161" s="2">
        <v>0.10540596952619501</v>
      </c>
      <c r="M161" s="2">
        <v>0.11880261927034599</v>
      </c>
      <c r="N161" s="2">
        <v>0.12775551102204399</v>
      </c>
      <c r="O161" s="2">
        <v>0.14028274040702199</v>
      </c>
    </row>
    <row r="162" spans="1:15" x14ac:dyDescent="0.3">
      <c r="A162" s="8" t="s">
        <v>203</v>
      </c>
      <c r="B162" s="8" t="s">
        <v>93</v>
      </c>
      <c r="C162" s="2">
        <v>1.5973989256432002E-2</v>
      </c>
      <c r="D162" s="2">
        <v>1.6945592045375001E-2</v>
      </c>
      <c r="E162" s="2">
        <v>1.8106427090532101E-2</v>
      </c>
      <c r="F162" s="2">
        <v>1.9221815763219199E-2</v>
      </c>
      <c r="G162" s="2">
        <v>1.93734813160833E-2</v>
      </c>
      <c r="H162" s="2">
        <v>2.0072643853947601E-2</v>
      </c>
      <c r="I162" s="2">
        <v>2.08502911527143E-2</v>
      </c>
      <c r="J162" s="2">
        <v>2.215576171875E-2</v>
      </c>
      <c r="K162" s="2">
        <v>2.25163183424157E-2</v>
      </c>
      <c r="L162" s="2">
        <v>2.28954267404602E-2</v>
      </c>
      <c r="M162" s="2">
        <v>2.3860051620303999E-2</v>
      </c>
      <c r="N162" s="2">
        <v>2.55513565344915E-2</v>
      </c>
      <c r="O162" s="2">
        <v>2.76231029588383E-2</v>
      </c>
    </row>
    <row r="163" spans="1:15" x14ac:dyDescent="0.3">
      <c r="A163" s="8" t="s">
        <v>203</v>
      </c>
      <c r="B163" s="8" t="s">
        <v>94</v>
      </c>
      <c r="C163" s="2">
        <v>2.5371287128712901E-2</v>
      </c>
      <c r="D163" s="2">
        <v>2.4844720496894401E-2</v>
      </c>
      <c r="E163" s="2">
        <v>2.4679787566385499E-2</v>
      </c>
      <c r="F163" s="2">
        <v>2.72700029967036E-2</v>
      </c>
      <c r="G163" s="2">
        <v>2.5451316957679802E-2</v>
      </c>
      <c r="H163" s="2">
        <v>2.8956422018348599E-2</v>
      </c>
      <c r="I163" s="2">
        <v>2.9822675980655598E-2</v>
      </c>
      <c r="J163" s="2">
        <v>3.0837004405286299E-2</v>
      </c>
      <c r="K163" s="2">
        <v>3.0442804428044298E-2</v>
      </c>
      <c r="L163" s="2">
        <v>3.04738050511375E-2</v>
      </c>
      <c r="M163" s="2">
        <v>2.6379794200187101E-2</v>
      </c>
      <c r="N163" s="2">
        <v>2.70541082164329E-2</v>
      </c>
      <c r="O163" s="2">
        <v>2.6254466366319701E-2</v>
      </c>
    </row>
    <row r="164" spans="1:15" x14ac:dyDescent="0.3">
      <c r="A164" s="8" t="s">
        <v>203</v>
      </c>
      <c r="B164" s="8" t="s">
        <v>95</v>
      </c>
      <c r="C164" s="2">
        <v>0.83276788238620303</v>
      </c>
      <c r="D164" s="2">
        <v>0.83397521181990097</v>
      </c>
      <c r="E164" s="2">
        <v>0.83614374568071903</v>
      </c>
      <c r="F164" s="2">
        <v>0.82959760558696405</v>
      </c>
      <c r="G164" s="2">
        <v>0.83069547514283804</v>
      </c>
      <c r="H164" s="2">
        <v>0.83247307716816399</v>
      </c>
      <c r="I164" s="2">
        <v>0.82969131550936104</v>
      </c>
      <c r="J164" s="2">
        <v>0.82611083984375</v>
      </c>
      <c r="K164" s="2">
        <v>0.83118749625726096</v>
      </c>
      <c r="L164" s="2">
        <v>0.82907078357122099</v>
      </c>
      <c r="M164" s="2">
        <v>0.83332377401778002</v>
      </c>
      <c r="N164" s="2">
        <v>0.83377517062440099</v>
      </c>
      <c r="O164" s="2">
        <v>0.82989409324162</v>
      </c>
    </row>
    <row r="165" spans="1:15" x14ac:dyDescent="0.3">
      <c r="A165" s="8" t="s">
        <v>203</v>
      </c>
      <c r="B165" s="8" t="s">
        <v>96</v>
      </c>
      <c r="C165" s="2">
        <v>0.389542079207921</v>
      </c>
      <c r="D165" s="2">
        <v>0.404968944099379</v>
      </c>
      <c r="E165" s="2">
        <v>0.41268353639487698</v>
      </c>
      <c r="F165" s="2">
        <v>0.40305663769853201</v>
      </c>
      <c r="G165" s="2">
        <v>0.41757916543356</v>
      </c>
      <c r="H165" s="2">
        <v>0.410837155963303</v>
      </c>
      <c r="I165" s="2">
        <v>0.39253089736700703</v>
      </c>
      <c r="J165" s="2">
        <v>0.35487028879099403</v>
      </c>
      <c r="K165" s="2">
        <v>0.34294280442804398</v>
      </c>
      <c r="L165" s="2">
        <v>0.31350448758088101</v>
      </c>
      <c r="M165" s="2">
        <v>0.28101028999064498</v>
      </c>
      <c r="N165" s="2">
        <v>0.26035404141616603</v>
      </c>
      <c r="O165" s="2">
        <v>0.23955258660866899</v>
      </c>
    </row>
    <row r="166" spans="1:15" x14ac:dyDescent="0.3">
      <c r="A166" s="8" t="s">
        <v>203</v>
      </c>
      <c r="B166" s="8" t="s">
        <v>97</v>
      </c>
      <c r="C166" s="2">
        <v>6.7147299971727498E-3</v>
      </c>
      <c r="D166" s="2">
        <v>6.8622645473006101E-3</v>
      </c>
      <c r="E166" s="2">
        <v>7.7401520387007598E-3</v>
      </c>
      <c r="F166" s="2">
        <v>8.1809112071832401E-3</v>
      </c>
      <c r="G166" s="2">
        <v>8.3404478886188998E-3</v>
      </c>
      <c r="H166" s="2">
        <v>7.9016121837762101E-3</v>
      </c>
      <c r="I166" s="2">
        <v>7.7640723811909099E-3</v>
      </c>
      <c r="J166" s="2">
        <v>8.60595703125E-3</v>
      </c>
      <c r="K166" s="2">
        <v>8.8029223306784806E-3</v>
      </c>
      <c r="L166" s="2">
        <v>1.00786484124672E-2</v>
      </c>
      <c r="M166" s="2">
        <v>1.0782907943791199E-2</v>
      </c>
      <c r="N166" s="2">
        <v>1.11117378306729E-2</v>
      </c>
      <c r="O166" s="2">
        <v>1.1737089201877901E-2</v>
      </c>
    </row>
    <row r="167" spans="1:15" x14ac:dyDescent="0.3">
      <c r="A167" s="8" t="s">
        <v>203</v>
      </c>
      <c r="B167" s="8" t="s">
        <v>98</v>
      </c>
      <c r="C167" s="2">
        <v>6.3428217821782207E-2</v>
      </c>
      <c r="D167" s="2">
        <v>6.73913043478261E-2</v>
      </c>
      <c r="E167" s="2">
        <v>6.9978131833801901E-2</v>
      </c>
      <c r="F167" s="2">
        <v>6.9223853760863097E-2</v>
      </c>
      <c r="G167" s="2">
        <v>6.7771530038472902E-2</v>
      </c>
      <c r="H167" s="2">
        <v>6.9667431192660598E-2</v>
      </c>
      <c r="I167" s="2">
        <v>7.0123589468027894E-2</v>
      </c>
      <c r="J167" s="2">
        <v>8.1497797356828203E-2</v>
      </c>
      <c r="K167" s="2">
        <v>8.9022140221402202E-2</v>
      </c>
      <c r="L167" s="2">
        <v>9.8726779378000395E-2</v>
      </c>
      <c r="M167" s="2">
        <v>0.108138447146866</v>
      </c>
      <c r="N167" s="2">
        <v>0.111389445557782</v>
      </c>
      <c r="O167" s="2">
        <v>0.116047848376573</v>
      </c>
    </row>
    <row r="168" spans="1:15" x14ac:dyDescent="0.3">
      <c r="A168" s="8" t="s">
        <v>203</v>
      </c>
      <c r="B168" s="8" t="s">
        <v>99</v>
      </c>
      <c r="C168" s="2">
        <v>9.2097823013853594E-2</v>
      </c>
      <c r="D168" s="2">
        <v>8.8649254253903798E-2</v>
      </c>
      <c r="E168" s="2">
        <v>8.2999308914996503E-2</v>
      </c>
      <c r="F168" s="2">
        <v>8.0744928500166305E-2</v>
      </c>
      <c r="G168" s="2">
        <v>7.7887962172456804E-2</v>
      </c>
      <c r="H168" s="2">
        <v>7.5001593066972502E-2</v>
      </c>
      <c r="I168" s="2">
        <v>7.2318577421576602E-2</v>
      </c>
      <c r="J168" s="2">
        <v>6.89697265625E-2</v>
      </c>
      <c r="K168" s="2">
        <v>6.7129768249595795E-2</v>
      </c>
      <c r="L168" s="2">
        <v>6.47829886396738E-2</v>
      </c>
      <c r="M168" s="2">
        <v>5.55778606251792E-2</v>
      </c>
      <c r="N168" s="2">
        <v>4.9184951209882102E-2</v>
      </c>
      <c r="O168" s="2">
        <v>4.5528987880773003E-2</v>
      </c>
    </row>
    <row r="169" spans="1:15" x14ac:dyDescent="0.3">
      <c r="A169" s="8" t="s">
        <v>203</v>
      </c>
      <c r="B169" s="8" t="s">
        <v>100</v>
      </c>
      <c r="C169" s="2">
        <v>9.18935643564356E-2</v>
      </c>
      <c r="D169" s="2">
        <v>8.6956521739130405E-2</v>
      </c>
      <c r="E169" s="2">
        <v>8.1849422055607607E-2</v>
      </c>
      <c r="F169" s="2">
        <v>7.8813305364099501E-2</v>
      </c>
      <c r="G169" s="2">
        <v>7.54661142349808E-2</v>
      </c>
      <c r="H169" s="2">
        <v>7.5114678899082604E-2</v>
      </c>
      <c r="I169" s="2">
        <v>7.1466953250940393E-2</v>
      </c>
      <c r="J169" s="2">
        <v>7.0484581497797405E-2</v>
      </c>
      <c r="K169" s="2">
        <v>6.80350553505535E-2</v>
      </c>
      <c r="L169" s="2">
        <v>6.3869755792110197E-2</v>
      </c>
      <c r="M169" s="2">
        <v>6.0804490177736203E-2</v>
      </c>
      <c r="N169" s="2">
        <v>5.6947227788911203E-2</v>
      </c>
      <c r="O169" s="2">
        <v>5.4528507068510201E-2</v>
      </c>
    </row>
    <row r="170" spans="1:15" x14ac:dyDescent="0.3">
      <c r="A170" s="8" t="s">
        <v>204</v>
      </c>
      <c r="B170" s="8" t="s">
        <v>90</v>
      </c>
      <c r="C170" s="2">
        <v>0.56409388399909699</v>
      </c>
      <c r="D170" s="2">
        <v>0.55659536541889498</v>
      </c>
      <c r="E170" s="2">
        <v>0.55568130375735603</v>
      </c>
      <c r="F170" s="2">
        <v>0.54987152534454597</v>
      </c>
      <c r="G170" s="2">
        <v>0.54243542435424397</v>
      </c>
      <c r="H170" s="2">
        <v>0.53272808787267401</v>
      </c>
      <c r="I170" s="2">
        <v>0.52815471738433595</v>
      </c>
      <c r="J170" s="2">
        <v>0.51746902295348396</v>
      </c>
      <c r="K170" s="2">
        <v>0.51011257393627196</v>
      </c>
      <c r="L170" s="2">
        <v>0.504765235638716</v>
      </c>
      <c r="M170" s="2">
        <v>0.50087343179291699</v>
      </c>
      <c r="N170" s="2">
        <v>0.50374046899726699</v>
      </c>
      <c r="O170" s="2">
        <v>0.49814356435643597</v>
      </c>
    </row>
    <row r="171" spans="1:15" x14ac:dyDescent="0.3">
      <c r="A171" s="8" t="s">
        <v>204</v>
      </c>
      <c r="B171" s="8" t="s">
        <v>89</v>
      </c>
      <c r="C171" s="2">
        <v>0.10687691633815199</v>
      </c>
      <c r="D171" s="2">
        <v>0.11290578827516801</v>
      </c>
      <c r="E171" s="2">
        <v>0.116124927090514</v>
      </c>
      <c r="F171" s="2">
        <v>0.119214066306535</v>
      </c>
      <c r="G171" s="2">
        <v>0.123967374254941</v>
      </c>
      <c r="H171" s="2">
        <v>0.126618705035971</v>
      </c>
      <c r="I171" s="2">
        <v>0.130923694779116</v>
      </c>
      <c r="J171" s="2">
        <v>0.13551492755032599</v>
      </c>
      <c r="K171" s="2">
        <v>0.142701782590193</v>
      </c>
      <c r="L171" s="2">
        <v>0.14972383256493399</v>
      </c>
      <c r="M171" s="2">
        <v>0.15747188002142501</v>
      </c>
      <c r="N171" s="2">
        <v>0.165348513818877</v>
      </c>
      <c r="O171" s="2">
        <v>0.169201355696533</v>
      </c>
    </row>
    <row r="172" spans="1:15" x14ac:dyDescent="0.3">
      <c r="A172" s="8" t="s">
        <v>204</v>
      </c>
      <c r="B172" s="8" t="s">
        <v>92</v>
      </c>
      <c r="C172" s="2">
        <v>7.5716542541187107E-2</v>
      </c>
      <c r="D172" s="2">
        <v>8.0548128342246006E-2</v>
      </c>
      <c r="E172" s="2">
        <v>8.4314169307378894E-2</v>
      </c>
      <c r="F172" s="2">
        <v>8.61948142957253E-2</v>
      </c>
      <c r="G172" s="2">
        <v>9.2827490774907706E-2</v>
      </c>
      <c r="H172" s="2">
        <v>0.101322573414033</v>
      </c>
      <c r="I172" s="2">
        <v>0.112512020515012</v>
      </c>
      <c r="J172" s="2">
        <v>0.127361365021328</v>
      </c>
      <c r="K172" s="2">
        <v>0.13880938752146499</v>
      </c>
      <c r="L172" s="2">
        <v>0.154760863862901</v>
      </c>
      <c r="M172" s="2">
        <v>0.17095442274098799</v>
      </c>
      <c r="N172" s="2">
        <v>0.18256365990505</v>
      </c>
      <c r="O172" s="2">
        <v>0.19121287128712899</v>
      </c>
    </row>
    <row r="173" spans="1:15" x14ac:dyDescent="0.3">
      <c r="A173" s="8" t="s">
        <v>204</v>
      </c>
      <c r="B173" s="8" t="s">
        <v>91</v>
      </c>
      <c r="C173" s="2">
        <v>8.1581252737625894E-3</v>
      </c>
      <c r="D173" s="2">
        <v>9.4794259386750002E-3</v>
      </c>
      <c r="E173" s="2">
        <v>1.0127790444880399E-2</v>
      </c>
      <c r="F173" s="2">
        <v>1.08039402605656E-2</v>
      </c>
      <c r="G173" s="2">
        <v>1.1502666527240401E-2</v>
      </c>
      <c r="H173" s="2">
        <v>1.12024665981501E-2</v>
      </c>
      <c r="I173" s="2">
        <v>1.0993975903614501E-2</v>
      </c>
      <c r="J173" s="2">
        <v>1.06972673344355E-2</v>
      </c>
      <c r="K173" s="2">
        <v>1.1584472079058101E-2</v>
      </c>
      <c r="L173" s="2">
        <v>1.29182453097184E-2</v>
      </c>
      <c r="M173" s="2">
        <v>1.32119264417068E-2</v>
      </c>
      <c r="N173" s="2">
        <v>1.42968885798714E-2</v>
      </c>
      <c r="O173" s="2">
        <v>1.4817067871730301E-2</v>
      </c>
    </row>
    <row r="174" spans="1:15" x14ac:dyDescent="0.3">
      <c r="A174" s="8" t="s">
        <v>204</v>
      </c>
      <c r="B174" s="8" t="s">
        <v>94</v>
      </c>
      <c r="C174" s="2">
        <v>2.05371248025276E-2</v>
      </c>
      <c r="D174" s="2">
        <v>2.1724598930481301E-2</v>
      </c>
      <c r="E174" s="2">
        <v>2.0597555454956999E-2</v>
      </c>
      <c r="F174" s="2">
        <v>2.0555944872693299E-2</v>
      </c>
      <c r="G174" s="2">
        <v>2.24861623616236E-2</v>
      </c>
      <c r="H174" s="2">
        <v>2.1968168572069E-2</v>
      </c>
      <c r="I174" s="2">
        <v>2.08355593546319E-2</v>
      </c>
      <c r="J174" s="2">
        <v>2.0922201909404799E-2</v>
      </c>
      <c r="K174" s="2">
        <v>2.1179164281625602E-2</v>
      </c>
      <c r="L174" s="2">
        <v>2.1596572527760802E-2</v>
      </c>
      <c r="M174" s="2">
        <v>2.1518183261870698E-2</v>
      </c>
      <c r="N174" s="2">
        <v>2.1651560926485399E-2</v>
      </c>
      <c r="O174" s="2">
        <v>2.17271727172717E-2</v>
      </c>
    </row>
    <row r="175" spans="1:15" x14ac:dyDescent="0.3">
      <c r="A175" s="8" t="s">
        <v>204</v>
      </c>
      <c r="B175" s="8" t="s">
        <v>93</v>
      </c>
      <c r="C175" s="2">
        <v>1.9437144108629002E-2</v>
      </c>
      <c r="D175" s="2">
        <v>1.9594344119048899E-2</v>
      </c>
      <c r="E175" s="2">
        <v>2.0096505647171099E-2</v>
      </c>
      <c r="F175" s="2">
        <v>2.19256434699714E-2</v>
      </c>
      <c r="G175" s="2">
        <v>2.2743908815225301E-2</v>
      </c>
      <c r="H175" s="2">
        <v>2.3946557040082202E-2</v>
      </c>
      <c r="I175" s="2">
        <v>2.4949799196787099E-2</v>
      </c>
      <c r="J175" s="2">
        <v>2.52844500632111E-2</v>
      </c>
      <c r="K175" s="2">
        <v>2.64787933235614E-2</v>
      </c>
      <c r="L175" s="2">
        <v>2.6292965718720002E-2</v>
      </c>
      <c r="M175" s="2">
        <v>2.8075343688626998E-2</v>
      </c>
      <c r="N175" s="2">
        <v>2.9289066573961402E-2</v>
      </c>
      <c r="O175" s="2">
        <v>3.0459720170331099E-2</v>
      </c>
    </row>
    <row r="176" spans="1:15" x14ac:dyDescent="0.3">
      <c r="A176" s="8" t="s">
        <v>204</v>
      </c>
      <c r="B176" s="8" t="s">
        <v>100</v>
      </c>
      <c r="C176" s="2">
        <v>8.5533739562175595E-2</v>
      </c>
      <c r="D176" s="2">
        <v>8.1550802139037398E-2</v>
      </c>
      <c r="E176" s="2">
        <v>7.6165685830692595E-2</v>
      </c>
      <c r="F176" s="2">
        <v>7.2529782761037095E-2</v>
      </c>
      <c r="G176" s="2">
        <v>6.9880073800738005E-2</v>
      </c>
      <c r="H176" s="2">
        <v>6.8594485541358399E-2</v>
      </c>
      <c r="I176" s="2">
        <v>6.5177903622181899E-2</v>
      </c>
      <c r="J176" s="2">
        <v>6.1852528945764797E-2</v>
      </c>
      <c r="K176" s="2">
        <v>5.9816828849456202E-2</v>
      </c>
      <c r="L176" s="2">
        <v>5.83194893765848E-2</v>
      </c>
      <c r="M176" s="2">
        <v>5.2405907575035701E-2</v>
      </c>
      <c r="N176" s="2">
        <v>4.7906776003452702E-2</v>
      </c>
      <c r="O176" s="2">
        <v>4.6892189218921902E-2</v>
      </c>
    </row>
    <row r="177" spans="1:16" x14ac:dyDescent="0.3">
      <c r="A177" s="8" t="s">
        <v>204</v>
      </c>
      <c r="B177" s="8" t="s">
        <v>99</v>
      </c>
      <c r="C177" s="2">
        <v>8.3114323258869902E-2</v>
      </c>
      <c r="D177" s="2">
        <v>8.0177937827675697E-2</v>
      </c>
      <c r="E177" s="2">
        <v>7.7098467575163004E-2</v>
      </c>
      <c r="F177" s="2">
        <v>7.2238110369664196E-2</v>
      </c>
      <c r="G177" s="2">
        <v>6.9957126424762095E-2</v>
      </c>
      <c r="H177" s="2">
        <v>6.70606372045221E-2</v>
      </c>
      <c r="I177" s="2">
        <v>6.4106425702811207E-2</v>
      </c>
      <c r="J177" s="2">
        <v>6.1460663230574697E-2</v>
      </c>
      <c r="K177" s="2">
        <v>5.9104449382949599E-2</v>
      </c>
      <c r="L177" s="2">
        <v>5.6511617291276801E-2</v>
      </c>
      <c r="M177" s="2">
        <v>4.9544724156400599E-2</v>
      </c>
      <c r="N177" s="2">
        <v>4.5411089866156801E-2</v>
      </c>
      <c r="O177" s="2">
        <v>4.2626227513687297E-2</v>
      </c>
    </row>
    <row r="178" spans="1:16" x14ac:dyDescent="0.3">
      <c r="A178" s="8" t="s">
        <v>204</v>
      </c>
      <c r="B178" s="8" t="s">
        <v>98</v>
      </c>
      <c r="C178" s="2">
        <v>6.77048070412999E-2</v>
      </c>
      <c r="D178" s="2">
        <v>6.88502673796791E-2</v>
      </c>
      <c r="E178" s="2">
        <v>6.7677682209144399E-2</v>
      </c>
      <c r="F178" s="2">
        <v>7.0310675075916804E-2</v>
      </c>
      <c r="G178" s="2">
        <v>7.3108856088560895E-2</v>
      </c>
      <c r="H178" s="2">
        <v>7.5879847567809897E-2</v>
      </c>
      <c r="I178" s="2">
        <v>8.0243615770915697E-2</v>
      </c>
      <c r="J178" s="2">
        <v>9.1712370505789106E-2</v>
      </c>
      <c r="K178" s="2">
        <v>9.6641862240030504E-2</v>
      </c>
      <c r="L178" s="2">
        <v>0.102037247529947</v>
      </c>
      <c r="M178" s="2">
        <v>0.10870255677306701</v>
      </c>
      <c r="N178" s="2">
        <v>0.113436915551719</v>
      </c>
      <c r="O178" s="2">
        <v>0.118055555555556</v>
      </c>
    </row>
    <row r="179" spans="1:16" x14ac:dyDescent="0.3">
      <c r="A179" s="8" t="s">
        <v>204</v>
      </c>
      <c r="B179" s="8" t="s">
        <v>97</v>
      </c>
      <c r="C179" s="2">
        <v>1.05672360928603E-2</v>
      </c>
      <c r="D179" s="2">
        <v>1.1544775724196399E-2</v>
      </c>
      <c r="E179" s="2">
        <v>1.20366933559574E-2</v>
      </c>
      <c r="F179" s="2">
        <v>1.2763478445080001E-2</v>
      </c>
      <c r="G179" s="2">
        <v>1.4221478615497199E-2</v>
      </c>
      <c r="H179" s="2">
        <v>1.3360739979445001E-2</v>
      </c>
      <c r="I179" s="2">
        <v>1.36546184738956E-2</v>
      </c>
      <c r="J179" s="2">
        <v>1.40523193620539E-2</v>
      </c>
      <c r="K179" s="2">
        <v>1.3901366494869701E-2</v>
      </c>
      <c r="L179" s="2">
        <v>1.5200620806135001E-2</v>
      </c>
      <c r="M179" s="2">
        <v>1.67827173718979E-2</v>
      </c>
      <c r="N179" s="2">
        <v>1.7990613592908E-2</v>
      </c>
      <c r="O179" s="2">
        <v>1.82497610150343E-2</v>
      </c>
    </row>
    <row r="180" spans="1:16" x14ac:dyDescent="0.3">
      <c r="A180" s="8" t="s">
        <v>204</v>
      </c>
      <c r="B180" s="8" t="s">
        <v>96</v>
      </c>
      <c r="C180" s="2">
        <v>0.186413902053712</v>
      </c>
      <c r="D180" s="2">
        <v>0.19073083778966099</v>
      </c>
      <c r="E180" s="2">
        <v>0.195563603440471</v>
      </c>
      <c r="F180" s="2">
        <v>0.20053725765008201</v>
      </c>
      <c r="G180" s="2">
        <v>0.199261992619926</v>
      </c>
      <c r="H180" s="2">
        <v>0.19950683703205599</v>
      </c>
      <c r="I180" s="2">
        <v>0.19307618335292201</v>
      </c>
      <c r="J180" s="2">
        <v>0.180682510664229</v>
      </c>
      <c r="K180" s="2">
        <v>0.17344018317115101</v>
      </c>
      <c r="L180" s="2">
        <v>0.15852059106409</v>
      </c>
      <c r="M180" s="2">
        <v>0.145545497856122</v>
      </c>
      <c r="N180" s="2">
        <v>0.130700618616026</v>
      </c>
      <c r="O180" s="2">
        <v>0.12396864686468601</v>
      </c>
    </row>
    <row r="181" spans="1:16" x14ac:dyDescent="0.3">
      <c r="A181" s="8" t="s">
        <v>204</v>
      </c>
      <c r="B181" s="8" t="s">
        <v>95</v>
      </c>
      <c r="C181" s="2">
        <v>0.77184625492772696</v>
      </c>
      <c r="D181" s="2">
        <v>0.766297728115236</v>
      </c>
      <c r="E181" s="2">
        <v>0.764515615886314</v>
      </c>
      <c r="F181" s="2">
        <v>0.76305476114818305</v>
      </c>
      <c r="G181" s="2">
        <v>0.75760744536233404</v>
      </c>
      <c r="H181" s="2">
        <v>0.75781089414182901</v>
      </c>
      <c r="I181" s="2">
        <v>0.75537148594377501</v>
      </c>
      <c r="J181" s="2">
        <v>0.75299037245939904</v>
      </c>
      <c r="K181" s="2">
        <v>0.74622913612936803</v>
      </c>
      <c r="L181" s="2">
        <v>0.73935271830921601</v>
      </c>
      <c r="M181" s="2">
        <v>0.73491340831994301</v>
      </c>
      <c r="N181" s="2">
        <v>0.72766382756822501</v>
      </c>
      <c r="O181" s="2">
        <v>0.72464586773268402</v>
      </c>
    </row>
    <row r="182" spans="1:16" x14ac:dyDescent="0.3">
      <c r="A182" s="15"/>
      <c r="B182" s="15"/>
    </row>
    <row r="183" spans="1:16" x14ac:dyDescent="0.3">
      <c r="A183" s="15"/>
      <c r="B183" s="15"/>
    </row>
    <row r="184" spans="1:16" x14ac:dyDescent="0.3">
      <c r="A184" s="15"/>
      <c r="B184" s="13"/>
      <c r="C184" s="18" t="s">
        <v>38</v>
      </c>
      <c r="D184" s="18"/>
      <c r="E184" s="18"/>
      <c r="F184" s="18"/>
      <c r="G184" s="18"/>
      <c r="H184" s="18"/>
      <c r="I184" s="18"/>
      <c r="J184" s="18"/>
      <c r="K184" s="18"/>
      <c r="L184" s="18"/>
      <c r="M184" s="18"/>
      <c r="N184" s="18"/>
      <c r="O184" s="6" t="s">
        <v>39</v>
      </c>
      <c r="P184" s="6" t="s">
        <v>40</v>
      </c>
    </row>
    <row r="185" spans="1:16" x14ac:dyDescent="0.3">
      <c r="A185" s="9" t="s">
        <v>41</v>
      </c>
      <c r="B185" s="9" t="s">
        <v>41</v>
      </c>
      <c r="C185" s="4" t="s">
        <v>19</v>
      </c>
      <c r="D185" s="4" t="s">
        <v>20</v>
      </c>
      <c r="E185" s="4" t="s">
        <v>21</v>
      </c>
      <c r="F185" s="4" t="s">
        <v>22</v>
      </c>
      <c r="G185" s="4" t="s">
        <v>23</v>
      </c>
      <c r="H185" s="4" t="s">
        <v>24</v>
      </c>
      <c r="I185" s="4" t="s">
        <v>25</v>
      </c>
      <c r="J185" s="4" t="s">
        <v>26</v>
      </c>
      <c r="K185" s="4" t="s">
        <v>27</v>
      </c>
      <c r="L185" s="4" t="s">
        <v>28</v>
      </c>
      <c r="M185" s="4" t="s">
        <v>29</v>
      </c>
      <c r="N185" s="4" t="s">
        <v>30</v>
      </c>
      <c r="O185" s="4" t="s">
        <v>31</v>
      </c>
      <c r="P185" s="4" t="s">
        <v>32</v>
      </c>
    </row>
    <row r="186" spans="1:16" x14ac:dyDescent="0.3">
      <c r="A186" s="8" t="s">
        <v>198</v>
      </c>
      <c r="B186" s="8" t="s">
        <v>89</v>
      </c>
      <c r="C186" s="2">
        <v>4.02617010568697E-2</v>
      </c>
      <c r="D186" s="2">
        <v>7.9342041606192598E-2</v>
      </c>
      <c r="E186" s="2">
        <v>2.10667861945316E-2</v>
      </c>
      <c r="F186" s="2">
        <v>9.2186128182616296E-3</v>
      </c>
      <c r="G186" s="2">
        <v>-1.82688125271857E-2</v>
      </c>
      <c r="H186" s="2">
        <v>7.4878156845369997E-2</v>
      </c>
      <c r="I186" s="2">
        <v>4.0395713107996702E-2</v>
      </c>
      <c r="J186" s="2">
        <v>8.8748019017432594E-2</v>
      </c>
      <c r="K186" s="2">
        <v>6.4774381368267797E-2</v>
      </c>
      <c r="L186" s="2">
        <v>0.109706083390294</v>
      </c>
      <c r="M186" s="2">
        <v>7.8842008007391398E-2</v>
      </c>
      <c r="N186" s="2">
        <v>0.11447330859263501</v>
      </c>
      <c r="O186" s="3">
        <v>0.42066957787481801</v>
      </c>
      <c r="P186" s="3">
        <v>0.74988794262662495</v>
      </c>
    </row>
    <row r="187" spans="1:16" x14ac:dyDescent="0.3">
      <c r="A187" s="8" t="s">
        <v>198</v>
      </c>
      <c r="B187" s="8" t="s">
        <v>90</v>
      </c>
      <c r="C187" s="2">
        <v>2.9672767609539699E-2</v>
      </c>
      <c r="D187" s="2">
        <v>3.5012119579854598E-3</v>
      </c>
      <c r="E187" s="2">
        <v>-5.0993022007514797E-3</v>
      </c>
      <c r="F187" s="2">
        <v>5.39519827353655E-2</v>
      </c>
      <c r="G187" s="2">
        <v>5.1190171487074498E-2</v>
      </c>
      <c r="H187" s="2">
        <v>5.6488921353786199E-2</v>
      </c>
      <c r="I187" s="2">
        <v>5.5542751786125798E-2</v>
      </c>
      <c r="J187" s="2">
        <v>7.5764192139738007E-2</v>
      </c>
      <c r="K187" s="2">
        <v>8.3620864623503099E-2</v>
      </c>
      <c r="L187" s="2">
        <v>0.110320284697509</v>
      </c>
      <c r="M187" s="2">
        <v>9.6659919028340105E-2</v>
      </c>
      <c r="N187" s="2">
        <v>8.9832333487155802E-2</v>
      </c>
      <c r="O187" s="3">
        <v>0.43799472295514502</v>
      </c>
      <c r="P187" s="3">
        <v>0.90150295222759003</v>
      </c>
    </row>
    <row r="188" spans="1:16" x14ac:dyDescent="0.3">
      <c r="A188" s="8" t="s">
        <v>198</v>
      </c>
      <c r="B188" s="8" t="s">
        <v>91</v>
      </c>
      <c r="C188" s="2">
        <v>1.43540669856459E-2</v>
      </c>
      <c r="D188" s="2">
        <v>5.6603773584905703E-2</v>
      </c>
      <c r="E188" s="2">
        <v>0.111607142857143</v>
      </c>
      <c r="F188" s="2">
        <v>-3.2128514056224897E-2</v>
      </c>
      <c r="G188" s="2">
        <v>-7.0539419087136901E-2</v>
      </c>
      <c r="H188" s="2">
        <v>0.11607142857142901</v>
      </c>
      <c r="I188" s="2">
        <v>6.4000000000000001E-2</v>
      </c>
      <c r="J188" s="2">
        <v>0.180451127819549</v>
      </c>
      <c r="K188" s="2">
        <v>0.14968152866241999</v>
      </c>
      <c r="L188" s="2">
        <v>0.160664819944598</v>
      </c>
      <c r="M188" s="2">
        <v>0.105011933174224</v>
      </c>
      <c r="N188" s="2">
        <v>0.20086393088552901</v>
      </c>
      <c r="O188" s="3">
        <v>0.77070063694267499</v>
      </c>
      <c r="P188" s="3">
        <v>1.4821428571428601</v>
      </c>
    </row>
    <row r="189" spans="1:16" x14ac:dyDescent="0.3">
      <c r="A189" s="8" t="s">
        <v>198</v>
      </c>
      <c r="B189" s="8" t="s">
        <v>92</v>
      </c>
      <c r="C189" s="2">
        <v>1.34952766531714E-3</v>
      </c>
      <c r="D189" s="2">
        <v>3.77358490566038E-2</v>
      </c>
      <c r="E189" s="2">
        <v>-1.2987012987013E-2</v>
      </c>
      <c r="F189" s="2">
        <v>7.7631578947368399E-2</v>
      </c>
      <c r="G189" s="2">
        <v>7.2039072039072005E-2</v>
      </c>
      <c r="H189" s="2">
        <v>0.11503416856492001</v>
      </c>
      <c r="I189" s="2">
        <v>6.9458631256384101E-2</v>
      </c>
      <c r="J189" s="2">
        <v>0.106972301814709</v>
      </c>
      <c r="K189" s="2">
        <v>0.10612597066436601</v>
      </c>
      <c r="L189" s="2">
        <v>0.16926677067082699</v>
      </c>
      <c r="M189" s="2">
        <v>0.114076050700467</v>
      </c>
      <c r="N189" s="2">
        <v>0.16047904191616799</v>
      </c>
      <c r="O189" s="3">
        <v>0.67213114754098402</v>
      </c>
      <c r="P189" s="3">
        <v>1.5168831168831201</v>
      </c>
    </row>
    <row r="190" spans="1:16" x14ac:dyDescent="0.3">
      <c r="A190" s="8" t="s">
        <v>198</v>
      </c>
      <c r="B190" s="8" t="s">
        <v>93</v>
      </c>
      <c r="C190" s="2">
        <v>9.1666666666666702E-2</v>
      </c>
      <c r="D190" s="2">
        <v>4.1984732824427502E-2</v>
      </c>
      <c r="E190" s="2">
        <v>0.128205128205128</v>
      </c>
      <c r="F190" s="2">
        <v>-9.74025974025974E-3</v>
      </c>
      <c r="G190" s="2">
        <v>1.3114754098360701E-2</v>
      </c>
      <c r="H190" s="2">
        <v>1.94174757281553E-2</v>
      </c>
      <c r="I190" s="2">
        <v>8.8888888888888906E-2</v>
      </c>
      <c r="J190" s="2">
        <v>6.7055393586005804E-2</v>
      </c>
      <c r="K190" s="2">
        <v>7.3770491803278701E-2</v>
      </c>
      <c r="L190" s="2">
        <v>6.8702290076335895E-2</v>
      </c>
      <c r="M190" s="2">
        <v>5.95238095238095E-2</v>
      </c>
      <c r="N190" s="2">
        <v>9.4382022471910104E-2</v>
      </c>
      <c r="O190" s="3">
        <v>0.33060109289617501</v>
      </c>
      <c r="P190" s="3">
        <v>0.78388278388278398</v>
      </c>
    </row>
    <row r="191" spans="1:16" x14ac:dyDescent="0.3">
      <c r="A191" s="8" t="s">
        <v>198</v>
      </c>
      <c r="B191" s="8" t="s">
        <v>94</v>
      </c>
      <c r="C191" s="2">
        <v>9.0225563909774403E-2</v>
      </c>
      <c r="D191" s="2">
        <v>2.06896551724138E-2</v>
      </c>
      <c r="E191" s="2">
        <v>0</v>
      </c>
      <c r="F191" s="2">
        <v>1.35135135135135E-2</v>
      </c>
      <c r="G191" s="2">
        <v>0.11333333333333299</v>
      </c>
      <c r="H191" s="2">
        <v>6.5868263473053898E-2</v>
      </c>
      <c r="I191" s="2">
        <v>1.6853932584269701E-2</v>
      </c>
      <c r="J191" s="2">
        <v>0.15469613259668499</v>
      </c>
      <c r="K191" s="2">
        <v>4.3062200956937802E-2</v>
      </c>
      <c r="L191" s="2">
        <v>4.1284403669724801E-2</v>
      </c>
      <c r="M191" s="2">
        <v>7.4889867841409705E-2</v>
      </c>
      <c r="N191" s="2">
        <v>0.12295081967213101</v>
      </c>
      <c r="O191" s="3">
        <v>0.31100478468899501</v>
      </c>
      <c r="P191" s="3">
        <v>0.85135135135135098</v>
      </c>
    </row>
    <row r="192" spans="1:16" x14ac:dyDescent="0.3">
      <c r="A192" s="8" t="s">
        <v>198</v>
      </c>
      <c r="B192" s="8" t="s">
        <v>95</v>
      </c>
      <c r="C192" s="2">
        <v>1.3698630136986301E-2</v>
      </c>
      <c r="D192" s="2">
        <v>-1.2967512967513001E-2</v>
      </c>
      <c r="E192" s="2">
        <v>-2.28184206887014E-2</v>
      </c>
      <c r="F192" s="2">
        <v>-4.2456835550523599E-4</v>
      </c>
      <c r="G192" s="2">
        <v>-2.2936429279343098E-2</v>
      </c>
      <c r="H192" s="2">
        <v>-7.2453267642370702E-3</v>
      </c>
      <c r="I192" s="2">
        <v>-2.2186542110640799E-2</v>
      </c>
      <c r="J192" s="2">
        <v>2.98552022689954E-2</v>
      </c>
      <c r="K192" s="2">
        <v>5.9428902739527504E-3</v>
      </c>
      <c r="L192" s="2">
        <v>9.5100864553314107E-3</v>
      </c>
      <c r="M192" s="2">
        <v>5.7093919497573501E-4</v>
      </c>
      <c r="N192" s="2">
        <v>4.0370898716119798E-2</v>
      </c>
      <c r="O192" s="3">
        <v>5.7109726047253201E-2</v>
      </c>
      <c r="P192" s="3">
        <v>8.5741944406029606E-3</v>
      </c>
    </row>
    <row r="193" spans="1:16" x14ac:dyDescent="0.3">
      <c r="A193" s="8" t="s">
        <v>198</v>
      </c>
      <c r="B193" s="8" t="s">
        <v>96</v>
      </c>
      <c r="C193" s="2">
        <v>4.9748462828395797E-2</v>
      </c>
      <c r="D193" s="2">
        <v>3.03514376996805E-2</v>
      </c>
      <c r="E193" s="2">
        <v>-1.8604651162790701E-2</v>
      </c>
      <c r="F193" s="2">
        <v>3.0015797788309598E-2</v>
      </c>
      <c r="G193" s="2">
        <v>3.9877300613496897E-2</v>
      </c>
      <c r="H193" s="2">
        <v>1.7207472959685301E-2</v>
      </c>
      <c r="I193" s="2">
        <v>2.60995650072499E-2</v>
      </c>
      <c r="J193" s="2">
        <v>2.7790861987753199E-2</v>
      </c>
      <c r="K193" s="2">
        <v>2.7039413382218099E-2</v>
      </c>
      <c r="L193" s="2">
        <v>-8.4783578759482399E-3</v>
      </c>
      <c r="M193" s="2">
        <v>1.8001800180018001E-3</v>
      </c>
      <c r="N193" s="2">
        <v>2.0215633423180598E-2</v>
      </c>
      <c r="O193" s="3">
        <v>4.0788267644362997E-2</v>
      </c>
      <c r="P193" s="3">
        <v>0.17364341085271301</v>
      </c>
    </row>
    <row r="194" spans="1:16" x14ac:dyDescent="0.3">
      <c r="A194" s="8" t="s">
        <v>198</v>
      </c>
      <c r="B194" s="8" t="s">
        <v>97</v>
      </c>
      <c r="C194" s="2">
        <v>0.164835164835165</v>
      </c>
      <c r="D194" s="2">
        <v>1.88679245283019E-2</v>
      </c>
      <c r="E194" s="2">
        <v>9.2592592592592601E-2</v>
      </c>
      <c r="F194" s="2">
        <v>7.6271186440677999E-2</v>
      </c>
      <c r="G194" s="2">
        <v>4.7244094488188997E-2</v>
      </c>
      <c r="H194" s="2">
        <v>0.112781954887218</v>
      </c>
      <c r="I194" s="2">
        <v>2.0270270270270299E-2</v>
      </c>
      <c r="J194" s="2">
        <v>6.6225165562913899E-3</v>
      </c>
      <c r="K194" s="2">
        <v>3.2894736842105303E-2</v>
      </c>
      <c r="L194" s="2">
        <v>3.5031847133758003E-2</v>
      </c>
      <c r="M194" s="2">
        <v>9.2307692307692299E-2</v>
      </c>
      <c r="N194" s="2">
        <v>0.10140845070422499</v>
      </c>
      <c r="O194" s="3">
        <v>0.28618421052631599</v>
      </c>
      <c r="P194" s="3">
        <v>0.81018518518518501</v>
      </c>
    </row>
    <row r="195" spans="1:16" x14ac:dyDescent="0.3">
      <c r="A195" s="8" t="s">
        <v>198</v>
      </c>
      <c r="B195" s="8" t="s">
        <v>98</v>
      </c>
      <c r="C195" s="2">
        <v>1.1574074074074099E-2</v>
      </c>
      <c r="D195" s="2">
        <v>6.8649885583523997E-3</v>
      </c>
      <c r="E195" s="2">
        <v>6.5909090909090903E-2</v>
      </c>
      <c r="F195" s="2">
        <v>4.47761194029851E-2</v>
      </c>
      <c r="G195" s="2">
        <v>5.7142857142857099E-2</v>
      </c>
      <c r="H195" s="2">
        <v>0.16988416988416999</v>
      </c>
      <c r="I195" s="2">
        <v>0.15016501650165001</v>
      </c>
      <c r="J195" s="2">
        <v>0.20946915351506501</v>
      </c>
      <c r="K195" s="2">
        <v>0.10557532621589601</v>
      </c>
      <c r="L195" s="2">
        <v>0.12660944206008601</v>
      </c>
      <c r="M195" s="2">
        <v>0.16666666666666699</v>
      </c>
      <c r="N195" s="2">
        <v>9.8775510204081596E-2</v>
      </c>
      <c r="O195" s="3">
        <v>0.596678529062871</v>
      </c>
      <c r="P195" s="3">
        <v>2.05909090909091</v>
      </c>
    </row>
    <row r="196" spans="1:16" x14ac:dyDescent="0.3">
      <c r="A196" s="8" t="s">
        <v>198</v>
      </c>
      <c r="B196" s="8" t="s">
        <v>99</v>
      </c>
      <c r="C196" s="2">
        <v>1.4E-2</v>
      </c>
      <c r="D196" s="2">
        <v>-7.69230769230769E-2</v>
      </c>
      <c r="E196" s="2">
        <v>-8.8675213675213693E-2</v>
      </c>
      <c r="F196" s="2">
        <v>-2.2274325908558001E-2</v>
      </c>
      <c r="G196" s="2">
        <v>-3.9568345323740997E-2</v>
      </c>
      <c r="H196" s="2">
        <v>-4.49438202247191E-2</v>
      </c>
      <c r="I196" s="2">
        <v>-3.0065359477124201E-2</v>
      </c>
      <c r="J196" s="2">
        <v>8.0862533692722394E-3</v>
      </c>
      <c r="K196" s="2">
        <v>-6.6844919786096298E-3</v>
      </c>
      <c r="L196" s="2">
        <v>-3.7685060565275902E-2</v>
      </c>
      <c r="M196" s="2">
        <v>-6.9930069930069894E-2</v>
      </c>
      <c r="N196" s="2">
        <v>-1.65413533834586E-2</v>
      </c>
      <c r="O196" s="3">
        <v>-0.12566844919786099</v>
      </c>
      <c r="P196" s="3">
        <v>-0.30128205128205099</v>
      </c>
    </row>
    <row r="197" spans="1:16" x14ac:dyDescent="0.3">
      <c r="A197" s="8" t="s">
        <v>198</v>
      </c>
      <c r="B197" s="8" t="s">
        <v>100</v>
      </c>
      <c r="C197" s="2">
        <v>-4.7106325706594898E-2</v>
      </c>
      <c r="D197" s="2">
        <v>-4.3785310734463297E-2</v>
      </c>
      <c r="E197" s="2">
        <v>-0.122599704579025</v>
      </c>
      <c r="F197" s="2">
        <v>2.3569023569023601E-2</v>
      </c>
      <c r="G197" s="2">
        <v>-6.5789473684210497E-3</v>
      </c>
      <c r="H197" s="2">
        <v>-1.6556291390728501E-3</v>
      </c>
      <c r="I197" s="2">
        <v>2.9850746268656699E-2</v>
      </c>
      <c r="J197" s="2">
        <v>6.2801932367149801E-2</v>
      </c>
      <c r="K197" s="2">
        <v>4.8484848484848499E-2</v>
      </c>
      <c r="L197" s="2">
        <v>-6.9364161849711004E-2</v>
      </c>
      <c r="M197" s="2">
        <v>-7.7639751552795004E-3</v>
      </c>
      <c r="N197" s="2">
        <v>5.63380281690141E-2</v>
      </c>
      <c r="O197" s="3">
        <v>2.27272727272727E-2</v>
      </c>
      <c r="P197" s="3">
        <v>-2.9542097488921698E-3</v>
      </c>
    </row>
    <row r="198" spans="1:16" x14ac:dyDescent="0.3">
      <c r="A198" s="8" t="s">
        <v>199</v>
      </c>
      <c r="B198" s="8" t="s">
        <v>89</v>
      </c>
      <c r="C198" s="2">
        <v>6.1198126917487501E-2</v>
      </c>
      <c r="D198" s="2">
        <v>3.2562385879488703E-2</v>
      </c>
      <c r="E198" s="2">
        <v>5.0839964633068099E-2</v>
      </c>
      <c r="F198" s="2">
        <v>4.6136586733978399E-2</v>
      </c>
      <c r="G198" s="2">
        <v>5.4423592493297597E-2</v>
      </c>
      <c r="H198" s="2">
        <v>5.2377320111873897E-2</v>
      </c>
      <c r="I198" s="2">
        <v>4.9770475960376898E-2</v>
      </c>
      <c r="J198" s="2">
        <v>6.44418872266974E-2</v>
      </c>
      <c r="K198" s="2">
        <v>4.2702702702702697E-2</v>
      </c>
      <c r="L198" s="2">
        <v>5.5469155002592002E-2</v>
      </c>
      <c r="M198" s="2">
        <v>4.2632612966601202E-2</v>
      </c>
      <c r="N198" s="2">
        <v>4.31505558696062E-2</v>
      </c>
      <c r="O198" s="3">
        <v>0.196972972972973</v>
      </c>
      <c r="P198" s="3">
        <v>0.63159445918066603</v>
      </c>
    </row>
    <row r="199" spans="1:16" x14ac:dyDescent="0.3">
      <c r="A199" s="8" t="s">
        <v>199</v>
      </c>
      <c r="B199" s="8" t="s">
        <v>90</v>
      </c>
      <c r="C199" s="2">
        <v>-1.42757660167131E-2</v>
      </c>
      <c r="D199" s="2">
        <v>-2.64924055104203E-2</v>
      </c>
      <c r="E199" s="2">
        <v>-6.89404934687954E-3</v>
      </c>
      <c r="F199" s="2">
        <v>4.3843624406284297E-3</v>
      </c>
      <c r="G199" s="2">
        <v>2.3099308839578E-2</v>
      </c>
      <c r="H199" s="2">
        <v>5.06666666666667E-2</v>
      </c>
      <c r="I199" s="2">
        <v>6.0575296108291002E-2</v>
      </c>
      <c r="J199" s="2">
        <v>5.1372048500319102E-2</v>
      </c>
      <c r="K199" s="2">
        <v>6.3884673748103193E-2</v>
      </c>
      <c r="L199" s="2">
        <v>0.10183996576807899</v>
      </c>
      <c r="M199" s="2">
        <v>0.123624595469256</v>
      </c>
      <c r="N199" s="2">
        <v>4.4124423963133597E-2</v>
      </c>
      <c r="O199" s="3">
        <v>0.375265553869499</v>
      </c>
      <c r="P199" s="3">
        <v>0.64423076923076905</v>
      </c>
    </row>
    <row r="200" spans="1:16" x14ac:dyDescent="0.3">
      <c r="A200" s="8" t="s">
        <v>199</v>
      </c>
      <c r="B200" s="8" t="s">
        <v>91</v>
      </c>
      <c r="C200" s="2">
        <v>8.1413210445468495E-2</v>
      </c>
      <c r="D200" s="2">
        <v>3.97727272727273E-2</v>
      </c>
      <c r="E200" s="2">
        <v>3.1420765027322398E-2</v>
      </c>
      <c r="F200" s="2">
        <v>9.6688741721854293E-2</v>
      </c>
      <c r="G200" s="2">
        <v>0.12439613526569999</v>
      </c>
      <c r="H200" s="2">
        <v>9.2373791621911894E-2</v>
      </c>
      <c r="I200" s="2">
        <v>3.2448377581120902E-2</v>
      </c>
      <c r="J200" s="2">
        <v>4.8571428571428599E-2</v>
      </c>
      <c r="K200" s="2">
        <v>7.7202543142597599E-2</v>
      </c>
      <c r="L200" s="2">
        <v>7.8414839797639094E-2</v>
      </c>
      <c r="M200" s="2">
        <v>5.3948397185300999E-2</v>
      </c>
      <c r="N200" s="2">
        <v>0.106824925816024</v>
      </c>
      <c r="O200" s="3">
        <v>0.355131698455949</v>
      </c>
      <c r="P200" s="3">
        <v>1.03825136612022</v>
      </c>
    </row>
    <row r="201" spans="1:16" x14ac:dyDescent="0.3">
      <c r="A201" s="8" t="s">
        <v>199</v>
      </c>
      <c r="B201" s="8" t="s">
        <v>92</v>
      </c>
      <c r="C201" s="2">
        <v>1.42002989536622E-2</v>
      </c>
      <c r="D201" s="2">
        <v>-2.06337509211496E-2</v>
      </c>
      <c r="E201" s="2">
        <v>-2.1068472535741199E-2</v>
      </c>
      <c r="F201" s="2">
        <v>7.6863950807071495E-4</v>
      </c>
      <c r="G201" s="2">
        <v>1.7665130568356401E-2</v>
      </c>
      <c r="H201" s="2">
        <v>3.6981132075471698E-2</v>
      </c>
      <c r="I201" s="2">
        <v>4.58515283842795E-2</v>
      </c>
      <c r="J201" s="2">
        <v>3.7578288100208801E-2</v>
      </c>
      <c r="K201" s="2">
        <v>6.8410462776660005E-2</v>
      </c>
      <c r="L201" s="2">
        <v>8.4745762711864403E-2</v>
      </c>
      <c r="M201" s="2">
        <v>0.10474537037037</v>
      </c>
      <c r="N201" s="2">
        <v>5.2907281299109502E-2</v>
      </c>
      <c r="O201" s="3">
        <v>0.34808853118712302</v>
      </c>
      <c r="P201" s="3">
        <v>0.512415349887133</v>
      </c>
    </row>
    <row r="202" spans="1:16" x14ac:dyDescent="0.3">
      <c r="A202" s="8" t="s">
        <v>199</v>
      </c>
      <c r="B202" s="8" t="s">
        <v>93</v>
      </c>
      <c r="C202" s="2">
        <v>7.6315789473684198E-2</v>
      </c>
      <c r="D202" s="2">
        <v>0.103911980440098</v>
      </c>
      <c r="E202" s="2">
        <v>3.43300110741971E-2</v>
      </c>
      <c r="F202" s="2">
        <v>6.2098501070663802E-2</v>
      </c>
      <c r="G202" s="2">
        <v>5.4435483870967701E-2</v>
      </c>
      <c r="H202" s="2">
        <v>9.1778202676864207E-2</v>
      </c>
      <c r="I202" s="2">
        <v>3.32749562171629E-2</v>
      </c>
      <c r="J202" s="2">
        <v>6.5254237288135605E-2</v>
      </c>
      <c r="K202" s="2">
        <v>6.2052505966587103E-2</v>
      </c>
      <c r="L202" s="2">
        <v>5.5430711610486898E-2</v>
      </c>
      <c r="M202" s="2">
        <v>4.7551454932576301E-2</v>
      </c>
      <c r="N202" s="2">
        <v>1.96476964769648E-2</v>
      </c>
      <c r="O202" s="3">
        <v>0.19729514717581501</v>
      </c>
      <c r="P202" s="3">
        <v>0.66666666666666696</v>
      </c>
    </row>
    <row r="203" spans="1:16" x14ac:dyDescent="0.3">
      <c r="A203" s="8" t="s">
        <v>199</v>
      </c>
      <c r="B203" s="8" t="s">
        <v>94</v>
      </c>
      <c r="C203" s="2">
        <v>5.3030303030302997E-2</v>
      </c>
      <c r="D203" s="2">
        <v>7.1942446043165497E-3</v>
      </c>
      <c r="E203" s="2">
        <v>5.3571428571428603E-2</v>
      </c>
      <c r="F203" s="2">
        <v>2.3728813559322E-2</v>
      </c>
      <c r="G203" s="2">
        <v>4.96688741721854E-2</v>
      </c>
      <c r="H203" s="2">
        <v>7.2555205047318605E-2</v>
      </c>
      <c r="I203" s="2">
        <v>0.10294117647058799</v>
      </c>
      <c r="J203" s="2">
        <v>6.4000000000000001E-2</v>
      </c>
      <c r="K203" s="2">
        <v>9.2731829573934804E-2</v>
      </c>
      <c r="L203" s="2">
        <v>8.0275229357798197E-2</v>
      </c>
      <c r="M203" s="2">
        <v>9.5541401273885398E-2</v>
      </c>
      <c r="N203" s="2">
        <v>-3.8759689922480599E-2</v>
      </c>
      <c r="O203" s="3">
        <v>0.24310776942355899</v>
      </c>
      <c r="P203" s="3">
        <v>0.77142857142857102</v>
      </c>
    </row>
    <row r="204" spans="1:16" x14ac:dyDescent="0.3">
      <c r="A204" s="8" t="s">
        <v>199</v>
      </c>
      <c r="B204" s="8" t="s">
        <v>95</v>
      </c>
      <c r="C204" s="2">
        <v>4.4769725098179197E-2</v>
      </c>
      <c r="D204" s="2">
        <v>2.0913067249863301E-2</v>
      </c>
      <c r="E204" s="2">
        <v>2.43673851921275E-2</v>
      </c>
      <c r="F204" s="2">
        <v>1.6076329891517398E-2</v>
      </c>
      <c r="G204" s="2">
        <v>1.3442243375353701E-2</v>
      </c>
      <c r="H204" s="2">
        <v>1.89756933426414E-2</v>
      </c>
      <c r="I204" s="2">
        <v>8.22122571001495E-3</v>
      </c>
      <c r="J204" s="2">
        <v>2.60686928589078E-2</v>
      </c>
      <c r="K204" s="2">
        <v>-1.8663455749548499E-3</v>
      </c>
      <c r="L204" s="2">
        <v>4.7650642378913102E-3</v>
      </c>
      <c r="M204" s="2">
        <v>8.2843078400768409E-3</v>
      </c>
      <c r="N204" s="2">
        <v>-2.68516313407954E-2</v>
      </c>
      <c r="O204" s="3">
        <v>-1.5954244431065599E-2</v>
      </c>
      <c r="P204" s="3">
        <v>9.41893158388004E-2</v>
      </c>
    </row>
    <row r="205" spans="1:16" x14ac:dyDescent="0.3">
      <c r="A205" s="8" t="s">
        <v>199</v>
      </c>
      <c r="B205" s="8" t="s">
        <v>96</v>
      </c>
      <c r="C205" s="2">
        <v>6.5592417061611397E-2</v>
      </c>
      <c r="D205" s="2">
        <v>2.84646859989326E-2</v>
      </c>
      <c r="E205" s="2">
        <v>9.8598858329008807E-3</v>
      </c>
      <c r="F205" s="2">
        <v>2.91195614936622E-2</v>
      </c>
      <c r="G205" s="2">
        <v>1.6478029294274301E-2</v>
      </c>
      <c r="H205" s="2">
        <v>2.3415752415261198E-2</v>
      </c>
      <c r="I205" s="2">
        <v>1.4400000000000001E-3</v>
      </c>
      <c r="J205" s="2">
        <v>2.52436491452309E-2</v>
      </c>
      <c r="K205" s="2">
        <v>-1.7453638772011799E-2</v>
      </c>
      <c r="L205" s="2">
        <v>1.26883425852498E-2</v>
      </c>
      <c r="M205" s="2">
        <v>3.6178543461237299E-2</v>
      </c>
      <c r="N205" s="2">
        <v>-4.88210399032648E-2</v>
      </c>
      <c r="O205" s="3">
        <v>-1.9323671497584499E-2</v>
      </c>
      <c r="P205" s="3">
        <v>8.8565992042899194E-2</v>
      </c>
    </row>
    <row r="206" spans="1:16" x14ac:dyDescent="0.3">
      <c r="A206" s="8" t="s">
        <v>199</v>
      </c>
      <c r="B206" s="8" t="s">
        <v>97</v>
      </c>
      <c r="C206" s="2">
        <v>1.7647058823529401E-2</v>
      </c>
      <c r="D206" s="2">
        <v>9.1040462427745703E-2</v>
      </c>
      <c r="E206" s="2">
        <v>4.7682119205298003E-2</v>
      </c>
      <c r="F206" s="2">
        <v>0.109987357774968</v>
      </c>
      <c r="G206" s="2">
        <v>5.1252847380409999E-2</v>
      </c>
      <c r="H206" s="2">
        <v>5.85048754062839E-2</v>
      </c>
      <c r="I206" s="2">
        <v>6.5506653019447303E-2</v>
      </c>
      <c r="J206" s="2">
        <v>6.24399615754083E-2</v>
      </c>
      <c r="K206" s="2">
        <v>9.5840867992766698E-2</v>
      </c>
      <c r="L206" s="2">
        <v>7.5907590759075896E-2</v>
      </c>
      <c r="M206" s="2">
        <v>6.6717791411042907E-2</v>
      </c>
      <c r="N206" s="2">
        <v>5.8950395398993501E-2</v>
      </c>
      <c r="O206" s="3">
        <v>0.33182640144665498</v>
      </c>
      <c r="P206" s="3">
        <v>0.95099337748344404</v>
      </c>
    </row>
    <row r="207" spans="1:16" x14ac:dyDescent="0.3">
      <c r="A207" s="8" t="s">
        <v>199</v>
      </c>
      <c r="B207" s="8" t="s">
        <v>98</v>
      </c>
      <c r="C207" s="2">
        <v>2.5555555555555599E-2</v>
      </c>
      <c r="D207" s="2">
        <v>3.2502708559046601E-3</v>
      </c>
      <c r="E207" s="2">
        <v>3.2397408207343399E-3</v>
      </c>
      <c r="F207" s="2">
        <v>2.15285252960172E-2</v>
      </c>
      <c r="G207" s="2">
        <v>8.3245521601685996E-2</v>
      </c>
      <c r="H207" s="2">
        <v>6.2256809338521402E-2</v>
      </c>
      <c r="I207" s="2">
        <v>0.112637362637363</v>
      </c>
      <c r="J207" s="2">
        <v>0.102057613168724</v>
      </c>
      <c r="K207" s="2">
        <v>0.156833457804332</v>
      </c>
      <c r="L207" s="2">
        <v>0.191091026468689</v>
      </c>
      <c r="M207" s="2">
        <v>0.14037940379403799</v>
      </c>
      <c r="N207" s="2">
        <v>4.6577946768060798E-2</v>
      </c>
      <c r="O207" s="3">
        <v>0.64451082897684797</v>
      </c>
      <c r="P207" s="3">
        <v>1.3779697624190099</v>
      </c>
    </row>
    <row r="208" spans="1:16" x14ac:dyDescent="0.3">
      <c r="A208" s="8" t="s">
        <v>199</v>
      </c>
      <c r="B208" s="8" t="s">
        <v>99</v>
      </c>
      <c r="C208" s="2">
        <v>-2.7363184079602001E-2</v>
      </c>
      <c r="D208" s="2">
        <v>-3.9215686274509803E-2</v>
      </c>
      <c r="E208" s="2">
        <v>-5.81188997338066E-2</v>
      </c>
      <c r="F208" s="2">
        <v>-2.4493641073952001E-2</v>
      </c>
      <c r="G208" s="2">
        <v>3.3800096571704498E-3</v>
      </c>
      <c r="H208" s="2">
        <v>-3.3686236766121299E-3</v>
      </c>
      <c r="I208" s="2">
        <v>6.27716079188798E-3</v>
      </c>
      <c r="J208" s="2">
        <v>1.3435700575815701E-2</v>
      </c>
      <c r="K208" s="2">
        <v>2.3674242424242399E-3</v>
      </c>
      <c r="L208" s="2">
        <v>-9.3056211620217294E-2</v>
      </c>
      <c r="M208" s="2">
        <v>-7.3958333333333307E-2</v>
      </c>
      <c r="N208" s="2">
        <v>-1.85601799775028E-2</v>
      </c>
      <c r="O208" s="3">
        <v>-0.173768939393939</v>
      </c>
      <c r="P208" s="3">
        <v>-0.22582076308784399</v>
      </c>
    </row>
    <row r="209" spans="1:16" x14ac:dyDescent="0.3">
      <c r="A209" s="8" t="s">
        <v>199</v>
      </c>
      <c r="B209" s="8" t="s">
        <v>100</v>
      </c>
      <c r="C209" s="2">
        <v>-5.4673721340387997E-2</v>
      </c>
      <c r="D209" s="2">
        <v>-8.3955223880596994E-2</v>
      </c>
      <c r="E209" s="2">
        <v>-0.110658520027155</v>
      </c>
      <c r="F209" s="2">
        <v>-4.2748091603053401E-2</v>
      </c>
      <c r="G209" s="2">
        <v>-2.39234449760766E-2</v>
      </c>
      <c r="H209" s="2">
        <v>4.9019607843137298E-3</v>
      </c>
      <c r="I209" s="2">
        <v>2.4390243902438998E-3</v>
      </c>
      <c r="J209" s="2">
        <v>2.5141930251419298E-2</v>
      </c>
      <c r="K209" s="2">
        <v>-1.5822784810126599E-3</v>
      </c>
      <c r="L209" s="2">
        <v>-3.6450079239302699E-2</v>
      </c>
      <c r="M209" s="2">
        <v>1.06907894736842E-2</v>
      </c>
      <c r="N209" s="2">
        <v>-6.6720911310008096E-2</v>
      </c>
      <c r="O209" s="3">
        <v>-9.25632911392405E-2</v>
      </c>
      <c r="P209" s="3">
        <v>-0.22131704005431099</v>
      </c>
    </row>
    <row r="210" spans="1:16" x14ac:dyDescent="0.3">
      <c r="A210" s="8" t="s">
        <v>200</v>
      </c>
      <c r="B210" s="8" t="s">
        <v>89</v>
      </c>
      <c r="C210" s="2">
        <v>6.8181818181818205E-2</v>
      </c>
      <c r="D210" s="2">
        <v>6.9272637308263205E-2</v>
      </c>
      <c r="E210" s="2">
        <v>8.6996760758907901E-2</v>
      </c>
      <c r="F210" s="2">
        <v>8.0885483184333796E-3</v>
      </c>
      <c r="G210" s="2">
        <v>1.7525337837837801E-2</v>
      </c>
      <c r="H210" s="2">
        <v>5.8725876737912401E-2</v>
      </c>
      <c r="I210" s="2">
        <v>7.0560564484515906E-2</v>
      </c>
      <c r="J210" s="2">
        <v>3.7165873306481099E-2</v>
      </c>
      <c r="K210" s="2">
        <v>4.2365401588702598E-2</v>
      </c>
      <c r="L210" s="2">
        <v>3.0313293818797601E-2</v>
      </c>
      <c r="M210" s="2">
        <v>6.6732412886259002E-2</v>
      </c>
      <c r="N210" s="2">
        <v>0.127734976887519</v>
      </c>
      <c r="O210" s="3">
        <v>0.291968225948808</v>
      </c>
      <c r="P210" s="3">
        <v>0.69342896807033805</v>
      </c>
    </row>
    <row r="211" spans="1:16" x14ac:dyDescent="0.3">
      <c r="A211" s="8" t="s">
        <v>200</v>
      </c>
      <c r="B211" s="8" t="s">
        <v>90</v>
      </c>
      <c r="C211" s="2">
        <v>1.6439160428592399E-2</v>
      </c>
      <c r="D211" s="2">
        <v>1.0830324909747301E-2</v>
      </c>
      <c r="E211" s="2">
        <v>2.6857142857142899E-2</v>
      </c>
      <c r="F211" s="2">
        <v>2.62938230383973E-2</v>
      </c>
      <c r="G211" s="2">
        <v>2.2909041615833001E-2</v>
      </c>
      <c r="H211" s="2">
        <v>5.1417969785316701E-2</v>
      </c>
      <c r="I211" s="2">
        <v>7.3103100579783198E-2</v>
      </c>
      <c r="J211" s="2">
        <v>6.1075875029363402E-2</v>
      </c>
      <c r="K211" s="2">
        <v>5.5899933584237303E-2</v>
      </c>
      <c r="L211" s="2">
        <v>9.6446168361463497E-2</v>
      </c>
      <c r="M211" s="2">
        <v>0.134525289224591</v>
      </c>
      <c r="N211" s="2">
        <v>0.106691387156582</v>
      </c>
      <c r="O211" s="3">
        <v>0.45361965906575202</v>
      </c>
      <c r="P211" s="3">
        <v>0.876</v>
      </c>
    </row>
    <row r="212" spans="1:16" x14ac:dyDescent="0.3">
      <c r="A212" s="8" t="s">
        <v>200</v>
      </c>
      <c r="B212" s="8" t="s">
        <v>91</v>
      </c>
      <c r="C212" s="2">
        <v>8.4615384615384606E-2</v>
      </c>
      <c r="D212" s="2">
        <v>0.109929078014184</v>
      </c>
      <c r="E212" s="2">
        <v>0.156549520766773</v>
      </c>
      <c r="F212" s="2">
        <v>0.10497237569060799</v>
      </c>
      <c r="G212" s="2">
        <v>5.2499999999999998E-2</v>
      </c>
      <c r="H212" s="2">
        <v>6.4133016627078404E-2</v>
      </c>
      <c r="I212" s="2">
        <v>5.3571428571428603E-2</v>
      </c>
      <c r="J212" s="2">
        <v>0.120762711864407</v>
      </c>
      <c r="K212" s="2">
        <v>5.4820415879017002E-2</v>
      </c>
      <c r="L212" s="2">
        <v>9.6774193548387094E-2</v>
      </c>
      <c r="M212" s="2">
        <v>0.14215686274509801</v>
      </c>
      <c r="N212" s="2">
        <v>0.128755364806867</v>
      </c>
      <c r="O212" s="3">
        <v>0.49149338374291102</v>
      </c>
      <c r="P212" s="3">
        <v>1.52076677316294</v>
      </c>
    </row>
    <row r="213" spans="1:16" x14ac:dyDescent="0.3">
      <c r="A213" s="8" t="s">
        <v>200</v>
      </c>
      <c r="B213" s="8" t="s">
        <v>92</v>
      </c>
      <c r="C213" s="2">
        <v>1.4877789585547301E-2</v>
      </c>
      <c r="D213" s="2">
        <v>4.7120418848167499E-2</v>
      </c>
      <c r="E213" s="2">
        <v>0.09</v>
      </c>
      <c r="F213" s="2">
        <v>5.8715596330275198E-2</v>
      </c>
      <c r="G213" s="2">
        <v>9.3587521663778206E-2</v>
      </c>
      <c r="H213" s="2">
        <v>0.175118858954041</v>
      </c>
      <c r="I213" s="2">
        <v>0.15509103169251501</v>
      </c>
      <c r="J213" s="2">
        <v>0.102159953298307</v>
      </c>
      <c r="K213" s="2">
        <v>0.12764830508474601</v>
      </c>
      <c r="L213" s="2">
        <v>0.20995772663222201</v>
      </c>
      <c r="M213" s="2">
        <v>0.141304347826087</v>
      </c>
      <c r="N213" s="2">
        <v>0.32789115646258499</v>
      </c>
      <c r="O213" s="3">
        <v>1.06779661016949</v>
      </c>
      <c r="P213" s="3">
        <v>2.9039999999999999</v>
      </c>
    </row>
    <row r="214" spans="1:16" x14ac:dyDescent="0.3">
      <c r="A214" s="8" t="s">
        <v>200</v>
      </c>
      <c r="B214" s="8" t="s">
        <v>93</v>
      </c>
      <c r="C214" s="2">
        <v>2.9333333333333302E-2</v>
      </c>
      <c r="D214" s="2">
        <v>6.7357512953367907E-2</v>
      </c>
      <c r="E214" s="2">
        <v>9.7087378640776698E-2</v>
      </c>
      <c r="F214" s="2">
        <v>1.9911504424778799E-2</v>
      </c>
      <c r="G214" s="2">
        <v>1.5184381778741899E-2</v>
      </c>
      <c r="H214" s="2">
        <v>2.9914529914529898E-2</v>
      </c>
      <c r="I214" s="2">
        <v>6.2240663900414897E-2</v>
      </c>
      <c r="J214" s="2">
        <v>5.078125E-2</v>
      </c>
      <c r="K214" s="2">
        <v>2.9739776951672899E-2</v>
      </c>
      <c r="L214" s="2">
        <v>6.3176895306859202E-2</v>
      </c>
      <c r="M214" s="2">
        <v>3.7351443123938899E-2</v>
      </c>
      <c r="N214" s="2">
        <v>0.12765957446808501</v>
      </c>
      <c r="O214" s="3">
        <v>0.28066914498141299</v>
      </c>
      <c r="P214" s="3">
        <v>0.67233009708737901</v>
      </c>
    </row>
    <row r="215" spans="1:16" x14ac:dyDescent="0.3">
      <c r="A215" s="8" t="s">
        <v>200</v>
      </c>
      <c r="B215" s="8" t="s">
        <v>94</v>
      </c>
      <c r="C215" s="2">
        <v>-2.5641025641025599E-2</v>
      </c>
      <c r="D215" s="2">
        <v>6.3157894736842093E-2</v>
      </c>
      <c r="E215" s="2">
        <v>2.4752475247524799E-2</v>
      </c>
      <c r="F215" s="2">
        <v>5.7971014492753603E-2</v>
      </c>
      <c r="G215" s="2">
        <v>3.1963470319634701E-2</v>
      </c>
      <c r="H215" s="2">
        <v>7.5221238938053103E-2</v>
      </c>
      <c r="I215" s="2">
        <v>9.0534979423868303E-2</v>
      </c>
      <c r="J215" s="2">
        <v>9.8113207547169803E-2</v>
      </c>
      <c r="K215" s="2">
        <v>0.11683848797250899</v>
      </c>
      <c r="L215" s="2">
        <v>-1.2307692307692301E-2</v>
      </c>
      <c r="M215" s="2">
        <v>0.124610591900312</v>
      </c>
      <c r="N215" s="2">
        <v>0.10803324099723</v>
      </c>
      <c r="O215" s="3">
        <v>0.37457044673539502</v>
      </c>
      <c r="P215" s="3">
        <v>0.98019801980197996</v>
      </c>
    </row>
    <row r="216" spans="1:16" x14ac:dyDescent="0.3">
      <c r="A216" s="8" t="s">
        <v>200</v>
      </c>
      <c r="B216" s="8" t="s">
        <v>95</v>
      </c>
      <c r="C216" s="2">
        <v>-3.2825322391559198E-3</v>
      </c>
      <c r="D216" s="2">
        <v>-1.08993962204971E-2</v>
      </c>
      <c r="E216" s="2">
        <v>3.9638496908197202E-3</v>
      </c>
      <c r="F216" s="2">
        <v>-1.68982943777637E-2</v>
      </c>
      <c r="G216" s="2">
        <v>-9.3172690763052204E-3</v>
      </c>
      <c r="H216" s="2">
        <v>4.8646019134100903E-3</v>
      </c>
      <c r="I216" s="2">
        <v>1.6862998224947599E-2</v>
      </c>
      <c r="J216" s="2">
        <v>-7.9346187415694699E-4</v>
      </c>
      <c r="K216" s="2">
        <v>-1.0958468990709101E-2</v>
      </c>
      <c r="L216" s="2">
        <v>-1.7583299879566399E-2</v>
      </c>
      <c r="M216" s="2">
        <v>-1.8796992481203E-3</v>
      </c>
      <c r="N216" s="2">
        <v>4.5279620076967203E-2</v>
      </c>
      <c r="O216" s="3">
        <v>1.37377908361788E-2</v>
      </c>
      <c r="P216" s="3">
        <v>1.2050103060092E-2</v>
      </c>
    </row>
    <row r="217" spans="1:16" x14ac:dyDescent="0.3">
      <c r="A217" s="8" t="s">
        <v>200</v>
      </c>
      <c r="B217" s="8" t="s">
        <v>96</v>
      </c>
      <c r="C217" s="2">
        <v>6.1578947368421101E-2</v>
      </c>
      <c r="D217" s="2">
        <v>3.9167079821517098E-2</v>
      </c>
      <c r="E217" s="2">
        <v>3.3874045801526698E-2</v>
      </c>
      <c r="F217" s="2">
        <v>1.10752191970466E-2</v>
      </c>
      <c r="G217" s="2">
        <v>2.3733455043359199E-2</v>
      </c>
      <c r="H217" s="2">
        <v>-1.33749442710655E-3</v>
      </c>
      <c r="I217" s="2">
        <v>4.0178571428571399E-3</v>
      </c>
      <c r="J217" s="2">
        <v>4.8910626945308996E-3</v>
      </c>
      <c r="K217" s="2">
        <v>-2.3008849557522099E-2</v>
      </c>
      <c r="L217" s="2">
        <v>-2.76268115942029E-2</v>
      </c>
      <c r="M217" s="2">
        <v>1.35072193758733E-2</v>
      </c>
      <c r="N217" s="2">
        <v>3.21691176470588E-3</v>
      </c>
      <c r="O217" s="3">
        <v>-3.4070796460177001E-2</v>
      </c>
      <c r="P217" s="3">
        <v>4.1507633587786301E-2</v>
      </c>
    </row>
    <row r="218" spans="1:16" x14ac:dyDescent="0.3">
      <c r="A218" s="8" t="s">
        <v>200</v>
      </c>
      <c r="B218" s="8" t="s">
        <v>97</v>
      </c>
      <c r="C218" s="2">
        <v>0.13553113553113599</v>
      </c>
      <c r="D218" s="2">
        <v>0.16129032258064499</v>
      </c>
      <c r="E218" s="2">
        <v>6.3888888888888898E-2</v>
      </c>
      <c r="F218" s="2">
        <v>7.8328981723237608E-3</v>
      </c>
      <c r="G218" s="2">
        <v>4.6632124352331598E-2</v>
      </c>
      <c r="H218" s="2">
        <v>7.9207920792079195E-2</v>
      </c>
      <c r="I218" s="2">
        <v>5.2752293577981703E-2</v>
      </c>
      <c r="J218" s="2">
        <v>2.39651416122004E-2</v>
      </c>
      <c r="K218" s="2">
        <v>0</v>
      </c>
      <c r="L218" s="2">
        <v>5.7446808510638298E-2</v>
      </c>
      <c r="M218" s="2">
        <v>8.4507042253521097E-2</v>
      </c>
      <c r="N218" s="2">
        <v>0.109461966604824</v>
      </c>
      <c r="O218" s="3">
        <v>0.27234042553191501</v>
      </c>
      <c r="P218" s="3">
        <v>0.66111111111111098</v>
      </c>
    </row>
    <row r="219" spans="1:16" x14ac:dyDescent="0.3">
      <c r="A219" s="8" t="s">
        <v>200</v>
      </c>
      <c r="B219" s="8" t="s">
        <v>98</v>
      </c>
      <c r="C219" s="2">
        <v>4.6031746031746E-2</v>
      </c>
      <c r="D219" s="2">
        <v>5.7663125948406703E-2</v>
      </c>
      <c r="E219" s="2">
        <v>3.7302725968436201E-2</v>
      </c>
      <c r="F219" s="2">
        <v>9.8201936376210205E-2</v>
      </c>
      <c r="G219" s="2">
        <v>8.3123425692695194E-2</v>
      </c>
      <c r="H219" s="2">
        <v>0.15465116279069799</v>
      </c>
      <c r="I219" s="2">
        <v>0.16918429003021099</v>
      </c>
      <c r="J219" s="2">
        <v>0.19724375538329</v>
      </c>
      <c r="K219" s="2">
        <v>0.13237410071942399</v>
      </c>
      <c r="L219" s="2">
        <v>0.18233799237611201</v>
      </c>
      <c r="M219" s="2">
        <v>0.17517463729177901</v>
      </c>
      <c r="N219" s="2">
        <v>0.14083219021490601</v>
      </c>
      <c r="O219" s="3">
        <v>0.79496402877697803</v>
      </c>
      <c r="P219" s="3">
        <v>2.57962697274032</v>
      </c>
    </row>
    <row r="220" spans="1:16" x14ac:dyDescent="0.3">
      <c r="A220" s="8" t="s">
        <v>200</v>
      </c>
      <c r="B220" s="8" t="s">
        <v>99</v>
      </c>
      <c r="C220" s="2">
        <v>-3.54740061162079E-2</v>
      </c>
      <c r="D220" s="2">
        <v>-3.6144578313252997E-2</v>
      </c>
      <c r="E220" s="2">
        <v>-5.9210526315789502E-3</v>
      </c>
      <c r="F220" s="2">
        <v>-3.9046988749172701E-2</v>
      </c>
      <c r="G220" s="2">
        <v>-3.71900826446281E-2</v>
      </c>
      <c r="H220" s="2">
        <v>-2.6466380543633799E-2</v>
      </c>
      <c r="I220" s="2">
        <v>7.3475385745775204E-4</v>
      </c>
      <c r="J220" s="2">
        <v>-1.54185022026432E-2</v>
      </c>
      <c r="K220" s="2">
        <v>-1.49142431021626E-2</v>
      </c>
      <c r="L220" s="2">
        <v>-0.114307342922029</v>
      </c>
      <c r="M220" s="2">
        <v>-8.3760683760683796E-2</v>
      </c>
      <c r="N220" s="2">
        <v>-1.5858208955223899E-2</v>
      </c>
      <c r="O220" s="3">
        <v>-0.21327367636092501</v>
      </c>
      <c r="P220" s="3">
        <v>-0.30592105263157898</v>
      </c>
    </row>
    <row r="221" spans="1:16" x14ac:dyDescent="0.3">
      <c r="A221" s="8" t="s">
        <v>200</v>
      </c>
      <c r="B221" s="8" t="s">
        <v>100</v>
      </c>
      <c r="C221" s="2">
        <v>-1.6144349477682798E-2</v>
      </c>
      <c r="D221" s="2">
        <v>-5.5019305019305E-2</v>
      </c>
      <c r="E221" s="2">
        <v>-1.8386108273748699E-2</v>
      </c>
      <c r="F221" s="2">
        <v>-3.1217481789802301E-3</v>
      </c>
      <c r="G221" s="2">
        <v>-1.2526096033402901E-2</v>
      </c>
      <c r="H221" s="2">
        <v>4.0169133192389003E-2</v>
      </c>
      <c r="I221" s="2">
        <v>6.1991869918699198E-2</v>
      </c>
      <c r="J221" s="2">
        <v>4.1148325358851698E-2</v>
      </c>
      <c r="K221" s="2">
        <v>5.3308823529411797E-2</v>
      </c>
      <c r="L221" s="2">
        <v>-7.5043630017451998E-2</v>
      </c>
      <c r="M221" s="2">
        <v>-1.60377358490566E-2</v>
      </c>
      <c r="N221" s="2">
        <v>5.7526366251198502E-2</v>
      </c>
      <c r="O221" s="3">
        <v>1.3786764705882399E-2</v>
      </c>
      <c r="P221" s="3">
        <v>0.12665985699693599</v>
      </c>
    </row>
    <row r="222" spans="1:16" x14ac:dyDescent="0.3">
      <c r="A222" s="8" t="s">
        <v>201</v>
      </c>
      <c r="B222" s="8" t="s">
        <v>89</v>
      </c>
      <c r="C222" s="2">
        <v>3.19573901464714E-2</v>
      </c>
      <c r="D222" s="2">
        <v>6.5806451612903202E-2</v>
      </c>
      <c r="E222" s="2">
        <v>6.57788539144471E-2</v>
      </c>
      <c r="F222" s="2">
        <v>0.113971980310488</v>
      </c>
      <c r="G222" s="2">
        <v>0.118286879673691</v>
      </c>
      <c r="H222" s="2">
        <v>4.1641337386018197E-2</v>
      </c>
      <c r="I222" s="2">
        <v>3.7934053107674399E-2</v>
      </c>
      <c r="J222" s="2">
        <v>3.0081529378689902E-2</v>
      </c>
      <c r="K222" s="2">
        <v>7.6965065502183405E-2</v>
      </c>
      <c r="L222" s="2">
        <v>8.5402939685757698E-2</v>
      </c>
      <c r="M222" s="2">
        <v>8.1951902871818805E-2</v>
      </c>
      <c r="N222" s="2">
        <v>-5.9343979283556302E-2</v>
      </c>
      <c r="O222" s="3">
        <v>0.18968340611353701</v>
      </c>
      <c r="P222" s="3">
        <v>0.75907990314770002</v>
      </c>
    </row>
    <row r="223" spans="1:16" x14ac:dyDescent="0.3">
      <c r="A223" s="8" t="s">
        <v>201</v>
      </c>
      <c r="B223" s="8" t="s">
        <v>90</v>
      </c>
      <c r="C223" s="2">
        <v>-2.3161055114733001E-2</v>
      </c>
      <c r="D223" s="2">
        <v>-5.9275521405049401E-3</v>
      </c>
      <c r="E223" s="2">
        <v>3.0918727915194299E-2</v>
      </c>
      <c r="F223" s="2">
        <v>4.0059982862039399E-2</v>
      </c>
      <c r="G223" s="2">
        <v>5.6642636457260601E-2</v>
      </c>
      <c r="H223" s="2">
        <v>6.2378167641325498E-2</v>
      </c>
      <c r="I223" s="2">
        <v>8.1834862385321103E-2</v>
      </c>
      <c r="J223" s="2">
        <v>5.3934871099050201E-2</v>
      </c>
      <c r="K223" s="2">
        <v>9.9935629224332106E-2</v>
      </c>
      <c r="L223" s="2">
        <v>0.14835405998536899</v>
      </c>
      <c r="M223" s="2">
        <v>0.122053764810804</v>
      </c>
      <c r="N223" s="2">
        <v>-6.2223231520381499E-2</v>
      </c>
      <c r="O223" s="3">
        <v>0.32909559060186699</v>
      </c>
      <c r="P223" s="3">
        <v>0.82398409893992897</v>
      </c>
    </row>
    <row r="224" spans="1:16" x14ac:dyDescent="0.3">
      <c r="A224" s="8" t="s">
        <v>201</v>
      </c>
      <c r="B224" s="8" t="s">
        <v>91</v>
      </c>
      <c r="C224" s="2">
        <v>5.14285714285714E-2</v>
      </c>
      <c r="D224" s="2">
        <v>1.0869565217391301E-2</v>
      </c>
      <c r="E224" s="2">
        <v>4.3010752688171998E-2</v>
      </c>
      <c r="F224" s="2">
        <v>0.15979381443299001</v>
      </c>
      <c r="G224" s="2">
        <v>0.24444444444444399</v>
      </c>
      <c r="H224" s="2">
        <v>8.2142857142857101E-2</v>
      </c>
      <c r="I224" s="2">
        <v>6.6006600660066E-2</v>
      </c>
      <c r="J224" s="2">
        <v>2.4767801857585099E-2</v>
      </c>
      <c r="K224" s="2">
        <v>4.5317220543806602E-2</v>
      </c>
      <c r="L224" s="2">
        <v>0.15317919075144501</v>
      </c>
      <c r="M224" s="2">
        <v>0.105263157894737</v>
      </c>
      <c r="N224" s="2">
        <v>-5.66893424036281E-2</v>
      </c>
      <c r="O224" s="3">
        <v>0.25679758308157102</v>
      </c>
      <c r="P224" s="3">
        <v>1.23655913978495</v>
      </c>
    </row>
    <row r="225" spans="1:16" x14ac:dyDescent="0.3">
      <c r="A225" s="8" t="s">
        <v>201</v>
      </c>
      <c r="B225" s="8" t="s">
        <v>92</v>
      </c>
      <c r="C225" s="2">
        <v>2.6521060842433698E-2</v>
      </c>
      <c r="D225" s="2">
        <v>1.3677811550152E-2</v>
      </c>
      <c r="E225" s="2">
        <v>4.1979010494752597E-2</v>
      </c>
      <c r="F225" s="2">
        <v>0.10359712230215801</v>
      </c>
      <c r="G225" s="2">
        <v>0.19947848761408099</v>
      </c>
      <c r="H225" s="2">
        <v>0.198913043478261</v>
      </c>
      <c r="I225" s="2">
        <v>0.232094288304624</v>
      </c>
      <c r="J225" s="2">
        <v>0.19352465047829301</v>
      </c>
      <c r="K225" s="2">
        <v>0.2422934648582</v>
      </c>
      <c r="L225" s="2">
        <v>0.182630272952854</v>
      </c>
      <c r="M225" s="2">
        <v>0.18673940411246301</v>
      </c>
      <c r="N225" s="2">
        <v>-0.185289957567185</v>
      </c>
      <c r="O225" s="3">
        <v>0.42046855733662097</v>
      </c>
      <c r="P225" s="3">
        <v>2.4542728635682201</v>
      </c>
    </row>
    <row r="226" spans="1:16" x14ac:dyDescent="0.3">
      <c r="A226" s="8" t="s">
        <v>201</v>
      </c>
      <c r="B226" s="8" t="s">
        <v>93</v>
      </c>
      <c r="C226" s="2">
        <v>5.7803468208092498E-2</v>
      </c>
      <c r="D226" s="2">
        <v>6.2841530054644795E-2</v>
      </c>
      <c r="E226" s="2">
        <v>8.7403598971722396E-2</v>
      </c>
      <c r="F226" s="2">
        <v>8.0378250591016595E-2</v>
      </c>
      <c r="G226" s="2">
        <v>0.12691466083151001</v>
      </c>
      <c r="H226" s="2">
        <v>5.8252427184466E-2</v>
      </c>
      <c r="I226" s="2">
        <v>4.4036697247706397E-2</v>
      </c>
      <c r="J226" s="2">
        <v>9.1388400702987704E-2</v>
      </c>
      <c r="K226" s="2">
        <v>3.2206119162640899E-2</v>
      </c>
      <c r="L226" s="2">
        <v>3.9001560062402497E-2</v>
      </c>
      <c r="M226" s="2">
        <v>6.7567567567567599E-2</v>
      </c>
      <c r="N226" s="2">
        <v>-3.7974683544303799E-2</v>
      </c>
      <c r="O226" s="3">
        <v>0.101449275362319</v>
      </c>
      <c r="P226" s="3">
        <v>0.75835475578406197</v>
      </c>
    </row>
    <row r="227" spans="1:16" x14ac:dyDescent="0.3">
      <c r="A227" s="8" t="s">
        <v>201</v>
      </c>
      <c r="B227" s="8" t="s">
        <v>94</v>
      </c>
      <c r="C227" s="2">
        <v>4.6632124352331598E-2</v>
      </c>
      <c r="D227" s="2">
        <v>0</v>
      </c>
      <c r="E227" s="2">
        <v>-9.9009900990098994E-3</v>
      </c>
      <c r="F227" s="2">
        <v>0.01</v>
      </c>
      <c r="G227" s="2">
        <v>5.4455445544554497E-2</v>
      </c>
      <c r="H227" s="2">
        <v>6.1032863849765299E-2</v>
      </c>
      <c r="I227" s="2">
        <v>9.2920353982300904E-2</v>
      </c>
      <c r="J227" s="2">
        <v>0.121457489878543</v>
      </c>
      <c r="K227" s="2">
        <v>7.9422382671480093E-2</v>
      </c>
      <c r="L227" s="2">
        <v>0.107023411371237</v>
      </c>
      <c r="M227" s="2">
        <v>7.8549848942598199E-2</v>
      </c>
      <c r="N227" s="2">
        <v>-2.8011204481792701E-2</v>
      </c>
      <c r="O227" s="3">
        <v>0.25270758122743697</v>
      </c>
      <c r="P227" s="3">
        <v>0.71782178217821802</v>
      </c>
    </row>
    <row r="228" spans="1:16" x14ac:dyDescent="0.3">
      <c r="A228" s="8" t="s">
        <v>201</v>
      </c>
      <c r="B228" s="8" t="s">
        <v>95</v>
      </c>
      <c r="C228" s="2">
        <v>3.72058413170868E-4</v>
      </c>
      <c r="D228" s="2">
        <v>1.5062761506276201E-2</v>
      </c>
      <c r="E228" s="2">
        <v>2.2533663094256699E-2</v>
      </c>
      <c r="F228" s="2">
        <v>3.1711905401773703E-2</v>
      </c>
      <c r="G228" s="2">
        <v>4.0982894851089698E-2</v>
      </c>
      <c r="H228" s="2">
        <v>2.1853365585119699E-2</v>
      </c>
      <c r="I228" s="2">
        <v>1.5672190025304102E-2</v>
      </c>
      <c r="J228" s="2">
        <v>1.09298400707225E-2</v>
      </c>
      <c r="K228" s="2">
        <v>1.21631290245648E-2</v>
      </c>
      <c r="L228" s="2">
        <v>1.0053408733898799E-2</v>
      </c>
      <c r="M228" s="2">
        <v>2.2395023328149299E-2</v>
      </c>
      <c r="N228" s="2">
        <v>-4.3124429571037397E-2</v>
      </c>
      <c r="O228" s="3">
        <v>1.58995150647905E-4</v>
      </c>
      <c r="P228" s="3">
        <v>0.152422826783915</v>
      </c>
    </row>
    <row r="229" spans="1:16" x14ac:dyDescent="0.3">
      <c r="A229" s="8" t="s">
        <v>201</v>
      </c>
      <c r="B229" s="8" t="s">
        <v>96</v>
      </c>
      <c r="C229" s="2">
        <v>6.6161268090971698E-2</v>
      </c>
      <c r="D229" s="2">
        <v>5.8823529411764698E-2</v>
      </c>
      <c r="E229" s="2">
        <v>1.6483516483516501E-2</v>
      </c>
      <c r="F229" s="2">
        <v>2.6426426426426401E-2</v>
      </c>
      <c r="G229" s="2">
        <v>4.44704505558806E-2</v>
      </c>
      <c r="H229" s="2">
        <v>1.06442577030812E-2</v>
      </c>
      <c r="I229" s="2">
        <v>2.82705099778271E-2</v>
      </c>
      <c r="J229" s="2">
        <v>-9.7035040431266793E-3</v>
      </c>
      <c r="K229" s="2">
        <v>2.44964616222101E-2</v>
      </c>
      <c r="L229" s="2">
        <v>3.0818278427205099E-2</v>
      </c>
      <c r="M229" s="2">
        <v>3.7113402061855698E-2</v>
      </c>
      <c r="N229" s="2">
        <v>-7.7534791252485094E-2</v>
      </c>
      <c r="O229" s="3">
        <v>1.0342950462710899E-2</v>
      </c>
      <c r="P229" s="3">
        <v>0.133089133089133</v>
      </c>
    </row>
    <row r="230" spans="1:16" x14ac:dyDescent="0.3">
      <c r="A230" s="8" t="s">
        <v>201</v>
      </c>
      <c r="B230" s="8" t="s">
        <v>97</v>
      </c>
      <c r="C230" s="2">
        <v>3.1496062992125998E-2</v>
      </c>
      <c r="D230" s="2">
        <v>1.5267175572519101E-2</v>
      </c>
      <c r="E230" s="2">
        <v>0.112781954887218</v>
      </c>
      <c r="F230" s="2">
        <v>8.4459459459459499E-2</v>
      </c>
      <c r="G230" s="2">
        <v>0.137071651090343</v>
      </c>
      <c r="H230" s="2">
        <v>5.4794520547945202E-2</v>
      </c>
      <c r="I230" s="2">
        <v>-5.1948051948051896E-3</v>
      </c>
      <c r="J230" s="2">
        <v>7.3107049608355096E-2</v>
      </c>
      <c r="K230" s="2">
        <v>7.0559610705596104E-2</v>
      </c>
      <c r="L230" s="2">
        <v>9.0909090909090898E-2</v>
      </c>
      <c r="M230" s="2">
        <v>9.7916666666666693E-2</v>
      </c>
      <c r="N230" s="2">
        <v>3.0360531309297899E-2</v>
      </c>
      <c r="O230" s="3">
        <v>0.321167883211679</v>
      </c>
      <c r="P230" s="3">
        <v>1.0413533834586499</v>
      </c>
    </row>
    <row r="231" spans="1:16" x14ac:dyDescent="0.3">
      <c r="A231" s="8" t="s">
        <v>201</v>
      </c>
      <c r="B231" s="8" t="s">
        <v>98</v>
      </c>
      <c r="C231" s="2">
        <v>-1.8939393939393901E-3</v>
      </c>
      <c r="D231" s="2">
        <v>7.0208728652751407E-2</v>
      </c>
      <c r="E231" s="2">
        <v>7.9787234042553196E-2</v>
      </c>
      <c r="F231" s="2">
        <v>7.2249589490968796E-2</v>
      </c>
      <c r="G231" s="2">
        <v>9.9540581929555894E-2</v>
      </c>
      <c r="H231" s="2">
        <v>0.16991643454038999</v>
      </c>
      <c r="I231" s="2">
        <v>0.22500000000000001</v>
      </c>
      <c r="J231" s="2">
        <v>0.15160349854227401</v>
      </c>
      <c r="K231" s="2">
        <v>0.266666666666667</v>
      </c>
      <c r="L231" s="2">
        <v>0.157894736842105</v>
      </c>
      <c r="M231" s="2">
        <v>0.164556962025316</v>
      </c>
      <c r="N231" s="2">
        <v>-1.28458498023715E-2</v>
      </c>
      <c r="O231" s="3">
        <v>0.68607594936708904</v>
      </c>
      <c r="P231" s="3">
        <v>2.5425531914893602</v>
      </c>
    </row>
    <row r="232" spans="1:16" x14ac:dyDescent="0.3">
      <c r="A232" s="8" t="s">
        <v>201</v>
      </c>
      <c r="B232" s="8" t="s">
        <v>99</v>
      </c>
      <c r="C232" s="2">
        <v>-1.76600441501104E-2</v>
      </c>
      <c r="D232" s="2">
        <v>-3.89513108614232E-2</v>
      </c>
      <c r="E232" s="2">
        <v>-6.0015588464536203E-2</v>
      </c>
      <c r="F232" s="2">
        <v>-1.57545605306799E-2</v>
      </c>
      <c r="G232" s="2">
        <v>-8.4245998315079997E-4</v>
      </c>
      <c r="H232" s="2">
        <v>-7.5885328836424997E-3</v>
      </c>
      <c r="I232" s="2">
        <v>-1.86915887850467E-2</v>
      </c>
      <c r="J232" s="2">
        <v>-2.07792207792208E-2</v>
      </c>
      <c r="K232" s="2">
        <v>-3.5366931918656098E-3</v>
      </c>
      <c r="L232" s="2">
        <v>-0.10736468500443699</v>
      </c>
      <c r="M232" s="2">
        <v>-6.9582504970178899E-2</v>
      </c>
      <c r="N232" s="2">
        <v>-7.4786324786324798E-2</v>
      </c>
      <c r="O232" s="3">
        <v>-0.23430592396109601</v>
      </c>
      <c r="P232" s="3">
        <v>-0.32501948558067001</v>
      </c>
    </row>
    <row r="233" spans="1:16" x14ac:dyDescent="0.3">
      <c r="A233" s="8" t="s">
        <v>201</v>
      </c>
      <c r="B233" s="8" t="s">
        <v>100</v>
      </c>
      <c r="C233" s="2">
        <v>-7.7247191011235894E-2</v>
      </c>
      <c r="D233" s="2">
        <v>-7.3059360730593603E-2</v>
      </c>
      <c r="E233" s="2">
        <v>1.64203612479475E-3</v>
      </c>
      <c r="F233" s="2">
        <v>-2.1311475409836099E-2</v>
      </c>
      <c r="G233" s="2">
        <v>3.3500837520938E-2</v>
      </c>
      <c r="H233" s="2">
        <v>3.2414910858995102E-3</v>
      </c>
      <c r="I233" s="2">
        <v>4.0387722132471701E-2</v>
      </c>
      <c r="J233" s="2">
        <v>9.0062111801242198E-2</v>
      </c>
      <c r="K233" s="2">
        <v>0.14387464387464399</v>
      </c>
      <c r="L233" s="2">
        <v>-2.7397260273972601E-2</v>
      </c>
      <c r="M233" s="2">
        <v>2.8169014084507001E-2</v>
      </c>
      <c r="N233" s="2">
        <v>-7.7210460772104597E-2</v>
      </c>
      <c r="O233" s="3">
        <v>5.5555555555555601E-2</v>
      </c>
      <c r="P233" s="3">
        <v>0.216748768472906</v>
      </c>
    </row>
    <row r="234" spans="1:16" x14ac:dyDescent="0.3">
      <c r="A234" s="8" t="s">
        <v>202</v>
      </c>
      <c r="B234" s="8" t="s">
        <v>89</v>
      </c>
      <c r="C234" s="2">
        <v>5.4726368159204002E-2</v>
      </c>
      <c r="D234" s="2">
        <v>5.1886792452830198E-2</v>
      </c>
      <c r="E234" s="2">
        <v>-1.55225939979303E-2</v>
      </c>
      <c r="F234" s="2">
        <v>6.2018220042046303E-2</v>
      </c>
      <c r="G234" s="2">
        <v>6.6314747608050104E-2</v>
      </c>
      <c r="H234" s="2">
        <v>3.03217821782178E-2</v>
      </c>
      <c r="I234" s="2">
        <v>3.7237237237237202E-2</v>
      </c>
      <c r="J234" s="2">
        <v>9.9305153445280805E-2</v>
      </c>
      <c r="K234" s="2">
        <v>4.2665262048985998E-2</v>
      </c>
      <c r="L234" s="2">
        <v>5.8348067693862103E-2</v>
      </c>
      <c r="M234" s="2">
        <v>8.4964200477327001E-2</v>
      </c>
      <c r="N234" s="2">
        <v>0.10668719753629601</v>
      </c>
      <c r="O234" s="3">
        <v>0.32499341585462199</v>
      </c>
      <c r="P234" s="3">
        <v>0.73542600896860999</v>
      </c>
    </row>
    <row r="235" spans="1:16" x14ac:dyDescent="0.3">
      <c r="A235" s="8" t="s">
        <v>202</v>
      </c>
      <c r="B235" s="8" t="s">
        <v>90</v>
      </c>
      <c r="C235" s="2">
        <v>-1.44164125311894E-2</v>
      </c>
      <c r="D235" s="2">
        <v>-1.5189873417721499E-2</v>
      </c>
      <c r="E235" s="2">
        <v>2.8277634961439601E-2</v>
      </c>
      <c r="F235" s="2">
        <v>3.4444444444444403E-2</v>
      </c>
      <c r="G235" s="2">
        <v>4.3501611170784098E-2</v>
      </c>
      <c r="H235" s="2">
        <v>5.4040144107050901E-2</v>
      </c>
      <c r="I235" s="2">
        <v>7.7880859375E-2</v>
      </c>
      <c r="J235" s="2">
        <v>8.6976217440543596E-2</v>
      </c>
      <c r="K235" s="2">
        <v>9.8978953948739304E-2</v>
      </c>
      <c r="L235" s="2">
        <v>0.12457337883958999</v>
      </c>
      <c r="M235" s="2">
        <v>0.13168099814533801</v>
      </c>
      <c r="N235" s="2">
        <v>0.108015494636472</v>
      </c>
      <c r="O235" s="3">
        <v>0.54969785371952495</v>
      </c>
      <c r="P235" s="3">
        <v>1.1242502142245101</v>
      </c>
    </row>
    <row r="236" spans="1:16" x14ac:dyDescent="0.3">
      <c r="A236" s="8" t="s">
        <v>202</v>
      </c>
      <c r="B236" s="8" t="s">
        <v>91</v>
      </c>
      <c r="C236" s="2">
        <v>7.3359073359073407E-2</v>
      </c>
      <c r="D236" s="2">
        <v>7.9136690647481994E-2</v>
      </c>
      <c r="E236" s="2">
        <v>0.08</v>
      </c>
      <c r="F236" s="2">
        <v>5.2469135802469098E-2</v>
      </c>
      <c r="G236" s="2">
        <v>1.17302052785924E-2</v>
      </c>
      <c r="H236" s="2">
        <v>8.6956521739130405E-2</v>
      </c>
      <c r="I236" s="2">
        <v>9.3333333333333296E-2</v>
      </c>
      <c r="J236" s="2">
        <v>0.107317073170732</v>
      </c>
      <c r="K236" s="2">
        <v>5.2863436123347998E-2</v>
      </c>
      <c r="L236" s="2">
        <v>7.9497907949790794E-2</v>
      </c>
      <c r="M236" s="2">
        <v>0.124031007751938</v>
      </c>
      <c r="N236" s="2">
        <v>9.3103448275862102E-2</v>
      </c>
      <c r="O236" s="3">
        <v>0.39647577092510999</v>
      </c>
      <c r="P236" s="3">
        <v>1.11333333333333</v>
      </c>
    </row>
    <row r="237" spans="1:16" x14ac:dyDescent="0.3">
      <c r="A237" s="8" t="s">
        <v>202</v>
      </c>
      <c r="B237" s="8" t="s">
        <v>92</v>
      </c>
      <c r="C237" s="2">
        <v>-1.6129032258064498E-2</v>
      </c>
      <c r="D237" s="2">
        <v>-1.34128166915052E-2</v>
      </c>
      <c r="E237" s="2">
        <v>9.2145015105740205E-2</v>
      </c>
      <c r="F237" s="2">
        <v>6.2240663900414897E-2</v>
      </c>
      <c r="G237" s="2">
        <v>9.8958333333333301E-2</v>
      </c>
      <c r="H237" s="2">
        <v>0.16587677725118499</v>
      </c>
      <c r="I237" s="2">
        <v>0.14532520325203299</v>
      </c>
      <c r="J237" s="2">
        <v>8.8731144631765693E-2</v>
      </c>
      <c r="K237" s="2">
        <v>0.10676446617766901</v>
      </c>
      <c r="L237" s="2">
        <v>0.14285714285714299</v>
      </c>
      <c r="M237" s="2">
        <v>0.14239690721649501</v>
      </c>
      <c r="N237" s="2">
        <v>6.9937958262831404E-2</v>
      </c>
      <c r="O237" s="3">
        <v>0.54604726976365103</v>
      </c>
      <c r="P237" s="3">
        <v>1.86555891238671</v>
      </c>
    </row>
    <row r="238" spans="1:16" x14ac:dyDescent="0.3">
      <c r="A238" s="8" t="s">
        <v>202</v>
      </c>
      <c r="B238" s="8" t="s">
        <v>93</v>
      </c>
      <c r="C238" s="2">
        <v>0.109181141439206</v>
      </c>
      <c r="D238" s="2">
        <v>1.34228187919463E-2</v>
      </c>
      <c r="E238" s="2">
        <v>6.6225165562913899E-2</v>
      </c>
      <c r="F238" s="2">
        <v>7.4534161490683204E-2</v>
      </c>
      <c r="G238" s="2">
        <v>2.3121387283237E-2</v>
      </c>
      <c r="H238" s="2">
        <v>1.6949152542372899E-2</v>
      </c>
      <c r="I238" s="2">
        <v>7.9629629629629606E-2</v>
      </c>
      <c r="J238" s="2">
        <v>5.3173241852487098E-2</v>
      </c>
      <c r="K238" s="2">
        <v>4.8859934853420203E-2</v>
      </c>
      <c r="L238" s="2">
        <v>9.0062111801242198E-2</v>
      </c>
      <c r="M238" s="2">
        <v>6.4102564102564097E-2</v>
      </c>
      <c r="N238" s="2">
        <v>9.5046854082998705E-2</v>
      </c>
      <c r="O238" s="3">
        <v>0.33224755700325698</v>
      </c>
      <c r="P238" s="3">
        <v>0.80573951434878599</v>
      </c>
    </row>
    <row r="239" spans="1:16" x14ac:dyDescent="0.3">
      <c r="A239" s="8" t="s">
        <v>202</v>
      </c>
      <c r="B239" s="8" t="s">
        <v>94</v>
      </c>
      <c r="C239" s="2">
        <v>-4.81927710843374E-2</v>
      </c>
      <c r="D239" s="2">
        <v>5.6962025316455701E-2</v>
      </c>
      <c r="E239" s="2">
        <v>-1.79640718562874E-2</v>
      </c>
      <c r="F239" s="2">
        <v>4.8780487804878099E-2</v>
      </c>
      <c r="G239" s="2">
        <v>5.8139534883720902E-2</v>
      </c>
      <c r="H239" s="2">
        <v>9.3406593406593394E-2</v>
      </c>
      <c r="I239" s="2">
        <v>8.5427135678391997E-2</v>
      </c>
      <c r="J239" s="2">
        <v>8.7962962962963007E-2</v>
      </c>
      <c r="K239" s="2">
        <v>8.0851063829787198E-2</v>
      </c>
      <c r="L239" s="2">
        <v>0.13779527559055099</v>
      </c>
      <c r="M239" s="2">
        <v>7.9584775086505202E-2</v>
      </c>
      <c r="N239" s="2">
        <v>2.5641025641025599E-2</v>
      </c>
      <c r="O239" s="3">
        <v>0.36170212765957399</v>
      </c>
      <c r="P239" s="3">
        <v>0.91616766467065902</v>
      </c>
    </row>
    <row r="240" spans="1:16" x14ac:dyDescent="0.3">
      <c r="A240" s="8" t="s">
        <v>202</v>
      </c>
      <c r="B240" s="8" t="s">
        <v>95</v>
      </c>
      <c r="C240" s="2">
        <v>7.1558963125228203E-3</v>
      </c>
      <c r="D240" s="2">
        <v>7.6125570941782102E-3</v>
      </c>
      <c r="E240" s="2">
        <v>-8.7062886746294404E-3</v>
      </c>
      <c r="F240" s="2">
        <v>7.7665674675183299E-3</v>
      </c>
      <c r="G240" s="2">
        <v>5.0417747046960504E-3</v>
      </c>
      <c r="H240" s="2">
        <v>-4.2998423391142301E-4</v>
      </c>
      <c r="I240" s="2">
        <v>5.7355893318038404E-4</v>
      </c>
      <c r="J240" s="2">
        <v>3.89079965606191E-2</v>
      </c>
      <c r="K240" s="2">
        <v>-7.5177598455065898E-3</v>
      </c>
      <c r="L240" s="2">
        <v>6.5323141070187602E-3</v>
      </c>
      <c r="M240" s="2">
        <v>1.53272576636288E-2</v>
      </c>
      <c r="N240" s="2">
        <v>3.0055759553923599E-2</v>
      </c>
      <c r="O240" s="3">
        <v>4.4761707703979602E-2</v>
      </c>
      <c r="P240" s="3">
        <v>8.9940998704849603E-2</v>
      </c>
    </row>
    <row r="241" spans="1:16" x14ac:dyDescent="0.3">
      <c r="A241" s="8" t="s">
        <v>202</v>
      </c>
      <c r="B241" s="8" t="s">
        <v>96</v>
      </c>
      <c r="C241" s="2">
        <v>4.1930379746835403E-2</v>
      </c>
      <c r="D241" s="2">
        <v>2.3538344722855001E-2</v>
      </c>
      <c r="E241" s="2">
        <v>9.6439169139465892E-3</v>
      </c>
      <c r="F241" s="2">
        <v>1.65319617927994E-2</v>
      </c>
      <c r="G241" s="2">
        <v>1.7708709794000702E-2</v>
      </c>
      <c r="H241" s="2">
        <v>3.6221590909090898E-2</v>
      </c>
      <c r="I241" s="2">
        <v>2.8101439342015099E-2</v>
      </c>
      <c r="J241" s="2">
        <v>6.3333333333333297E-3</v>
      </c>
      <c r="K241" s="2">
        <v>-3.3123550844650499E-4</v>
      </c>
      <c r="L241" s="2">
        <v>0</v>
      </c>
      <c r="M241" s="2">
        <v>1.55732273028496E-2</v>
      </c>
      <c r="N241" s="2">
        <v>-3.2626427406199E-4</v>
      </c>
      <c r="O241" s="3">
        <v>1.49055978800927E-2</v>
      </c>
      <c r="P241" s="3">
        <v>0.13649851632047499</v>
      </c>
    </row>
    <row r="242" spans="1:16" x14ac:dyDescent="0.3">
      <c r="A242" s="8" t="s">
        <v>202</v>
      </c>
      <c r="B242" s="8" t="s">
        <v>97</v>
      </c>
      <c r="C242" s="2">
        <v>0.124542124542125</v>
      </c>
      <c r="D242" s="2">
        <v>8.1433224755700306E-2</v>
      </c>
      <c r="E242" s="2">
        <v>9.9397590361445798E-2</v>
      </c>
      <c r="F242" s="2">
        <v>-2.19178082191781E-2</v>
      </c>
      <c r="G242" s="2">
        <v>5.0420168067226899E-2</v>
      </c>
      <c r="H242" s="2">
        <v>2.4E-2</v>
      </c>
      <c r="I242" s="2">
        <v>0.106770833333333</v>
      </c>
      <c r="J242" s="2">
        <v>0.13176470588235301</v>
      </c>
      <c r="K242" s="2">
        <v>3.1185031185031201E-2</v>
      </c>
      <c r="L242" s="2">
        <v>7.4596774193548404E-2</v>
      </c>
      <c r="M242" s="2">
        <v>0.11257035647279499</v>
      </c>
      <c r="N242" s="2">
        <v>2.02360876897133E-2</v>
      </c>
      <c r="O242" s="3">
        <v>0.25779625779625798</v>
      </c>
      <c r="P242" s="3">
        <v>0.82228915662650603</v>
      </c>
    </row>
    <row r="243" spans="1:16" x14ac:dyDescent="0.3">
      <c r="A243" s="8" t="s">
        <v>202</v>
      </c>
      <c r="B243" s="8" t="s">
        <v>98</v>
      </c>
      <c r="C243" s="2">
        <v>-3.2258064516128997E-2</v>
      </c>
      <c r="D243" s="2">
        <v>2.70833333333333E-2</v>
      </c>
      <c r="E243" s="2">
        <v>9.9391480730223095E-2</v>
      </c>
      <c r="F243" s="2">
        <v>9.9630996309963096E-2</v>
      </c>
      <c r="G243" s="2">
        <v>0.11744966442953</v>
      </c>
      <c r="H243" s="2">
        <v>0.108108108108108</v>
      </c>
      <c r="I243" s="2">
        <v>0.17886178861788599</v>
      </c>
      <c r="J243" s="2">
        <v>0.17931034482758601</v>
      </c>
      <c r="K243" s="2">
        <v>0.13937621832358699</v>
      </c>
      <c r="L243" s="2">
        <v>0.12660393498716899</v>
      </c>
      <c r="M243" s="2">
        <v>0.16628701594532999</v>
      </c>
      <c r="N243" s="2">
        <v>6.5755208333333301E-2</v>
      </c>
      <c r="O243" s="3">
        <v>0.59551656920078</v>
      </c>
      <c r="P243" s="3">
        <v>2.32048681541582</v>
      </c>
    </row>
    <row r="244" spans="1:16" x14ac:dyDescent="0.3">
      <c r="A244" s="8" t="s">
        <v>202</v>
      </c>
      <c r="B244" s="8" t="s">
        <v>99</v>
      </c>
      <c r="C244" s="2">
        <v>-2.4090694378837998E-2</v>
      </c>
      <c r="D244" s="2">
        <v>-6.5827686350435594E-2</v>
      </c>
      <c r="E244" s="2">
        <v>-8.6010362694300499E-2</v>
      </c>
      <c r="F244" s="2">
        <v>-5.10204081632653E-2</v>
      </c>
      <c r="G244" s="2">
        <v>-2.6284348864993999E-2</v>
      </c>
      <c r="H244" s="2">
        <v>-2.2699386503067499E-2</v>
      </c>
      <c r="I244" s="2">
        <v>-1.44381669805399E-2</v>
      </c>
      <c r="J244" s="2">
        <v>1.6560509554140099E-2</v>
      </c>
      <c r="K244" s="2">
        <v>-1.37844611528822E-2</v>
      </c>
      <c r="L244" s="2">
        <v>-0.12960609911054599</v>
      </c>
      <c r="M244" s="2">
        <v>-6.5693430656934296E-2</v>
      </c>
      <c r="N244" s="2">
        <v>-6.3281249999999997E-2</v>
      </c>
      <c r="O244" s="3">
        <v>-0.24874686716791999</v>
      </c>
      <c r="P244" s="3">
        <v>-0.37875647668393803</v>
      </c>
    </row>
    <row r="245" spans="1:16" x14ac:dyDescent="0.3">
      <c r="A245" s="8" t="s">
        <v>202</v>
      </c>
      <c r="B245" s="8" t="s">
        <v>100</v>
      </c>
      <c r="C245" s="2">
        <v>-7.6832151300236406E-2</v>
      </c>
      <c r="D245" s="2">
        <v>-8.3226632522407196E-2</v>
      </c>
      <c r="E245" s="2">
        <v>-5.4469273743016799E-2</v>
      </c>
      <c r="F245" s="2">
        <v>-2.36336779911374E-2</v>
      </c>
      <c r="G245" s="2">
        <v>3.0257186081694399E-3</v>
      </c>
      <c r="H245" s="2">
        <v>7.5414781297134196E-3</v>
      </c>
      <c r="I245" s="2">
        <v>4.9401197604790399E-2</v>
      </c>
      <c r="J245" s="2">
        <v>7.4179743223965797E-2</v>
      </c>
      <c r="K245" s="2">
        <v>5.0464807436919001E-2</v>
      </c>
      <c r="L245" s="2">
        <v>-7.7117572692793901E-2</v>
      </c>
      <c r="M245" s="2">
        <v>-1.3698630136986299E-3</v>
      </c>
      <c r="N245" s="2">
        <v>-1.5089163237311401E-2</v>
      </c>
      <c r="O245" s="3">
        <v>-4.6480743691899098E-2</v>
      </c>
      <c r="P245" s="3">
        <v>2.7932960893854702E-3</v>
      </c>
    </row>
    <row r="246" spans="1:16" x14ac:dyDescent="0.3">
      <c r="A246" s="8" t="s">
        <v>203</v>
      </c>
      <c r="B246" s="8" t="s">
        <v>89</v>
      </c>
      <c r="C246" s="2">
        <v>2.82738095238095E-2</v>
      </c>
      <c r="D246" s="2">
        <v>4.4862518089725002E-2</v>
      </c>
      <c r="E246" s="2">
        <v>0.17590027700831001</v>
      </c>
      <c r="F246" s="2">
        <v>4.1224970553592498E-2</v>
      </c>
      <c r="G246" s="2">
        <v>5.4298642533936702E-2</v>
      </c>
      <c r="H246" s="2">
        <v>8.5836909871244593E-2</v>
      </c>
      <c r="I246" s="2">
        <v>8.7944664031620601E-2</v>
      </c>
      <c r="J246" s="2">
        <v>-3.6330608537693002E-2</v>
      </c>
      <c r="K246" s="2">
        <v>7.0688030160226206E-2</v>
      </c>
      <c r="L246" s="2">
        <v>6.8661971830985893E-2</v>
      </c>
      <c r="M246" s="2">
        <v>6.3426688632619396E-2</v>
      </c>
      <c r="N246" s="2">
        <v>8.9852827265685498E-2</v>
      </c>
      <c r="O246" s="3">
        <v>0.326107445805844</v>
      </c>
      <c r="P246" s="3">
        <v>0.94875346260387805</v>
      </c>
    </row>
    <row r="247" spans="1:16" x14ac:dyDescent="0.3">
      <c r="A247" s="8" t="s">
        <v>203</v>
      </c>
      <c r="B247" s="8" t="s">
        <v>90</v>
      </c>
      <c r="C247" s="2">
        <v>-3.59231411862991E-2</v>
      </c>
      <c r="D247" s="2">
        <v>-1.8197573656845802E-2</v>
      </c>
      <c r="E247" s="2">
        <v>6.0017652250662003E-2</v>
      </c>
      <c r="F247" s="2">
        <v>-1.1656952539550401E-2</v>
      </c>
      <c r="G247" s="2">
        <v>3.5383319292333598E-2</v>
      </c>
      <c r="H247" s="2">
        <v>9.9267697314890199E-2</v>
      </c>
      <c r="I247" s="2">
        <v>0.13471502590673601</v>
      </c>
      <c r="J247" s="2">
        <v>4.6966731898238703E-2</v>
      </c>
      <c r="K247" s="2">
        <v>0.158255451713396</v>
      </c>
      <c r="L247" s="2">
        <v>0.16406670252824099</v>
      </c>
      <c r="M247" s="2">
        <v>0.15249537892791101</v>
      </c>
      <c r="N247" s="2">
        <v>9.2622293504410605E-2</v>
      </c>
      <c r="O247" s="3">
        <v>0.69781931464174496</v>
      </c>
      <c r="P247" s="3">
        <v>1.40511915269197</v>
      </c>
    </row>
    <row r="248" spans="1:16" x14ac:dyDescent="0.3">
      <c r="A248" s="8" t="s">
        <v>203</v>
      </c>
      <c r="B248" s="8" t="s">
        <v>91</v>
      </c>
      <c r="C248" s="2">
        <v>5.7142857142857099E-2</v>
      </c>
      <c r="D248" s="2">
        <v>0</v>
      </c>
      <c r="E248" s="2">
        <v>0.17567567567567599</v>
      </c>
      <c r="F248" s="2">
        <v>-1.1494252873563199E-2</v>
      </c>
      <c r="G248" s="2">
        <v>-5.8139534883720902E-2</v>
      </c>
      <c r="H248" s="2">
        <v>0.18518518518518501</v>
      </c>
      <c r="I248" s="2">
        <v>0.1875</v>
      </c>
      <c r="J248" s="2">
        <v>0</v>
      </c>
      <c r="K248" s="2">
        <v>5.2631578947368397E-2</v>
      </c>
      <c r="L248" s="2">
        <v>-8.3333333333333297E-3</v>
      </c>
      <c r="M248" s="2">
        <v>0.126050420168067</v>
      </c>
      <c r="N248" s="2">
        <v>0.14925373134328401</v>
      </c>
      <c r="O248" s="3">
        <v>0.35087719298245601</v>
      </c>
      <c r="P248" s="3">
        <v>1.08108108108108</v>
      </c>
    </row>
    <row r="249" spans="1:16" x14ac:dyDescent="0.3">
      <c r="A249" s="8" t="s">
        <v>203</v>
      </c>
      <c r="B249" s="8" t="s">
        <v>92</v>
      </c>
      <c r="C249" s="2">
        <v>-3.6458333333333301E-2</v>
      </c>
      <c r="D249" s="2">
        <v>-1.62162162162162E-2</v>
      </c>
      <c r="E249" s="2">
        <v>0.13186813186813201</v>
      </c>
      <c r="F249" s="2">
        <v>2.4271844660194199E-2</v>
      </c>
      <c r="G249" s="2">
        <v>4.2654028436019002E-2</v>
      </c>
      <c r="H249" s="2">
        <v>0.236363636363636</v>
      </c>
      <c r="I249" s="2">
        <v>0.308823529411765</v>
      </c>
      <c r="J249" s="2">
        <v>0.210674157303371</v>
      </c>
      <c r="K249" s="2">
        <v>0.17169373549884001</v>
      </c>
      <c r="L249" s="2">
        <v>0.25742574257425699</v>
      </c>
      <c r="M249" s="2">
        <v>0.20472440944881901</v>
      </c>
      <c r="N249" s="2">
        <v>0.18039215686274501</v>
      </c>
      <c r="O249" s="3">
        <v>1.0951276102088201</v>
      </c>
      <c r="P249" s="3">
        <v>3.9615384615384599</v>
      </c>
    </row>
    <row r="250" spans="1:16" x14ac:dyDescent="0.3">
      <c r="A250" s="8" t="s">
        <v>203</v>
      </c>
      <c r="B250" s="8" t="s">
        <v>93</v>
      </c>
      <c r="C250" s="2">
        <v>7.0796460176991094E-2</v>
      </c>
      <c r="D250" s="2">
        <v>8.2644628099173598E-2</v>
      </c>
      <c r="E250" s="2">
        <v>0.103053435114504</v>
      </c>
      <c r="F250" s="2">
        <v>2.0761245674740501E-2</v>
      </c>
      <c r="G250" s="2">
        <v>6.7796610169491497E-2</v>
      </c>
      <c r="H250" s="2">
        <v>5.7142857142857099E-2</v>
      </c>
      <c r="I250" s="2">
        <v>9.00900900900901E-2</v>
      </c>
      <c r="J250" s="2">
        <v>3.5812672176308499E-2</v>
      </c>
      <c r="K250" s="2">
        <v>4.5212765957446797E-2</v>
      </c>
      <c r="L250" s="2">
        <v>5.8524173027989797E-2</v>
      </c>
      <c r="M250" s="2">
        <v>8.8942307692307696E-2</v>
      </c>
      <c r="N250" s="2">
        <v>0.116997792494481</v>
      </c>
      <c r="O250" s="3">
        <v>0.34574468085106402</v>
      </c>
      <c r="P250" s="3">
        <v>0.93129770992366401</v>
      </c>
    </row>
    <row r="251" spans="1:16" x14ac:dyDescent="0.3">
      <c r="A251" s="8" t="s">
        <v>203</v>
      </c>
      <c r="B251" s="8" t="s">
        <v>94</v>
      </c>
      <c r="C251" s="2">
        <v>-2.4390243902439001E-2</v>
      </c>
      <c r="D251" s="2">
        <v>-1.2500000000000001E-2</v>
      </c>
      <c r="E251" s="2">
        <v>0.151898734177215</v>
      </c>
      <c r="F251" s="2">
        <v>-5.4945054945054903E-2</v>
      </c>
      <c r="G251" s="2">
        <v>0.17441860465116299</v>
      </c>
      <c r="H251" s="2">
        <v>9.9009900990099001E-2</v>
      </c>
      <c r="I251" s="2">
        <v>0.135135135135135</v>
      </c>
      <c r="J251" s="2">
        <v>4.7619047619047603E-2</v>
      </c>
      <c r="K251" s="2">
        <v>0.10606060606060599</v>
      </c>
      <c r="L251" s="2">
        <v>-3.42465753424658E-2</v>
      </c>
      <c r="M251" s="2">
        <v>0.14893617021276601</v>
      </c>
      <c r="N251" s="2">
        <v>4.3209876543209902E-2</v>
      </c>
      <c r="O251" s="3">
        <v>0.28030303030303</v>
      </c>
      <c r="P251" s="3">
        <v>1.13924050632911</v>
      </c>
    </row>
    <row r="252" spans="1:16" x14ac:dyDescent="0.3">
      <c r="A252" s="8" t="s">
        <v>203</v>
      </c>
      <c r="B252" s="8" t="s">
        <v>95</v>
      </c>
      <c r="C252" s="2">
        <v>1.0864029876082201E-2</v>
      </c>
      <c r="D252" s="2">
        <v>1.58690176322418E-2</v>
      </c>
      <c r="E252" s="2">
        <v>3.0911645590544701E-2</v>
      </c>
      <c r="F252" s="2">
        <v>1.4110478633849099E-2</v>
      </c>
      <c r="G252" s="2">
        <v>3.2808917701003998E-2</v>
      </c>
      <c r="H252" s="2">
        <v>1.4314145744029399E-2</v>
      </c>
      <c r="I252" s="2">
        <v>2.14323447286997E-2</v>
      </c>
      <c r="J252" s="2">
        <v>2.54894717399335E-2</v>
      </c>
      <c r="K252" s="2">
        <v>2.52881844380403E-2</v>
      </c>
      <c r="L252" s="2">
        <v>2.0940200969713999E-2</v>
      </c>
      <c r="M252" s="2">
        <v>1.7413448964140699E-2</v>
      </c>
      <c r="N252" s="2">
        <v>2.8412934650250299E-2</v>
      </c>
      <c r="O252" s="3">
        <v>9.5244956772334299E-2</v>
      </c>
      <c r="P252" s="3">
        <v>0.25646747665096298</v>
      </c>
    </row>
    <row r="253" spans="1:16" x14ac:dyDescent="0.3">
      <c r="A253" s="8" t="s">
        <v>203</v>
      </c>
      <c r="B253" s="8" t="s">
        <v>96</v>
      </c>
      <c r="C253" s="2">
        <v>3.5742652899126301E-2</v>
      </c>
      <c r="D253" s="2">
        <v>1.30368098159509E-2</v>
      </c>
      <c r="E253" s="2">
        <v>1.8168054504163499E-2</v>
      </c>
      <c r="F253" s="2">
        <v>4.9070631970260202E-2</v>
      </c>
      <c r="G253" s="2">
        <v>1.55917788802268E-2</v>
      </c>
      <c r="H253" s="2">
        <v>1.95394277739009E-2</v>
      </c>
      <c r="I253" s="2">
        <v>-7.5290896646132803E-3</v>
      </c>
      <c r="J253" s="2">
        <v>2.5517241379310301E-2</v>
      </c>
      <c r="K253" s="2">
        <v>1.00874243443174E-2</v>
      </c>
      <c r="L253" s="2">
        <v>0</v>
      </c>
      <c r="M253" s="2">
        <v>3.7949400798934801E-2</v>
      </c>
      <c r="N253" s="2">
        <v>-1.09044259140475E-2</v>
      </c>
      <c r="O253" s="3">
        <v>3.6987222595830503E-2</v>
      </c>
      <c r="P253" s="3">
        <v>0.167297501892506</v>
      </c>
    </row>
    <row r="254" spans="1:16" x14ac:dyDescent="0.3">
      <c r="A254" s="8" t="s">
        <v>203</v>
      </c>
      <c r="B254" s="8" t="s">
        <v>97</v>
      </c>
      <c r="C254" s="2">
        <v>3.1578947368421102E-2</v>
      </c>
      <c r="D254" s="2">
        <v>0.14285714285714299</v>
      </c>
      <c r="E254" s="2">
        <v>9.8214285714285698E-2</v>
      </c>
      <c r="F254" s="2">
        <v>3.2520325203252001E-2</v>
      </c>
      <c r="G254" s="2">
        <v>-2.3622047244094498E-2</v>
      </c>
      <c r="H254" s="2">
        <v>0</v>
      </c>
      <c r="I254" s="2">
        <v>0.13709677419354799</v>
      </c>
      <c r="J254" s="2">
        <v>4.2553191489361701E-2</v>
      </c>
      <c r="K254" s="2">
        <v>0.17687074829932001</v>
      </c>
      <c r="L254" s="2">
        <v>8.6705202312138699E-2</v>
      </c>
      <c r="M254" s="2">
        <v>4.7872340425531901E-2</v>
      </c>
      <c r="N254" s="2">
        <v>9.13705583756345E-2</v>
      </c>
      <c r="O254" s="3">
        <v>0.46258503401360501</v>
      </c>
      <c r="P254" s="3">
        <v>0.91964285714285698</v>
      </c>
    </row>
    <row r="255" spans="1:16" x14ac:dyDescent="0.3">
      <c r="A255" s="8" t="s">
        <v>203</v>
      </c>
      <c r="B255" s="8" t="s">
        <v>98</v>
      </c>
      <c r="C255" s="2">
        <v>5.8536585365853697E-2</v>
      </c>
      <c r="D255" s="2">
        <v>3.2258064516128997E-2</v>
      </c>
      <c r="E255" s="2">
        <v>3.125E-2</v>
      </c>
      <c r="F255" s="2">
        <v>-8.6580086580086597E-3</v>
      </c>
      <c r="G255" s="2">
        <v>6.1135371179039298E-2</v>
      </c>
      <c r="H255" s="2">
        <v>7.4074074074074098E-2</v>
      </c>
      <c r="I255" s="2">
        <v>0.27586206896551702</v>
      </c>
      <c r="J255" s="2">
        <v>0.15915915915915901</v>
      </c>
      <c r="K255" s="2">
        <v>0.22538860103626901</v>
      </c>
      <c r="L255" s="2">
        <v>0.22198731501057101</v>
      </c>
      <c r="M255" s="2">
        <v>0.15397923875432501</v>
      </c>
      <c r="N255" s="2">
        <v>0.119940029985007</v>
      </c>
      <c r="O255" s="3">
        <v>0.93523316062176198</v>
      </c>
      <c r="P255" s="3">
        <v>2.3348214285714302</v>
      </c>
    </row>
    <row r="256" spans="1:16" x14ac:dyDescent="0.3">
      <c r="A256" s="8" t="s">
        <v>203</v>
      </c>
      <c r="B256" s="8" t="s">
        <v>99</v>
      </c>
      <c r="C256" s="2">
        <v>-2.8396009209516501E-2</v>
      </c>
      <c r="D256" s="2">
        <v>-5.13428120063191E-2</v>
      </c>
      <c r="E256" s="2">
        <v>1.08243130724396E-2</v>
      </c>
      <c r="F256" s="2">
        <v>-2.3064250411861598E-2</v>
      </c>
      <c r="G256" s="2">
        <v>-7.5885328836424997E-3</v>
      </c>
      <c r="H256" s="2">
        <v>-1.86915887850467E-2</v>
      </c>
      <c r="I256" s="2">
        <v>-2.1645021645021599E-2</v>
      </c>
      <c r="J256" s="2">
        <v>-7.9646017699115008E-3</v>
      </c>
      <c r="K256" s="2">
        <v>-8.0285459411239997E-3</v>
      </c>
      <c r="L256" s="2">
        <v>-0.128597122302158</v>
      </c>
      <c r="M256" s="2">
        <v>-0.10010319917440701</v>
      </c>
      <c r="N256" s="2">
        <v>-4.3577981651376101E-2</v>
      </c>
      <c r="O256" s="3">
        <v>-0.25602140945584301</v>
      </c>
      <c r="P256" s="3">
        <v>-0.30557868442964198</v>
      </c>
    </row>
    <row r="257" spans="1:16" x14ac:dyDescent="0.3">
      <c r="A257" s="8" t="s">
        <v>203</v>
      </c>
      <c r="B257" s="8" t="s">
        <v>100</v>
      </c>
      <c r="C257" s="2">
        <v>-5.7239057239057201E-2</v>
      </c>
      <c r="D257" s="2">
        <v>-6.4285714285714293E-2</v>
      </c>
      <c r="E257" s="2">
        <v>3.81679389312977E-3</v>
      </c>
      <c r="F257" s="2">
        <v>-3.04182509505703E-2</v>
      </c>
      <c r="G257" s="2">
        <v>2.7450980392156901E-2</v>
      </c>
      <c r="H257" s="2">
        <v>1.5267175572519101E-2</v>
      </c>
      <c r="I257" s="2">
        <v>8.2706766917293201E-2</v>
      </c>
      <c r="J257" s="2">
        <v>2.4305555555555601E-2</v>
      </c>
      <c r="K257" s="2">
        <v>3.7288135593220299E-2</v>
      </c>
      <c r="L257" s="2">
        <v>6.2091503267973899E-2</v>
      </c>
      <c r="M257" s="2">
        <v>4.9230769230769203E-2</v>
      </c>
      <c r="N257" s="2">
        <v>2.9325513196480898E-2</v>
      </c>
      <c r="O257" s="3">
        <v>0.189830508474576</v>
      </c>
      <c r="P257" s="3">
        <v>0.33969465648855002</v>
      </c>
    </row>
    <row r="258" spans="1:16" x14ac:dyDescent="0.3">
      <c r="A258" s="8" t="s">
        <v>204</v>
      </c>
      <c r="B258" s="8" t="s">
        <v>90</v>
      </c>
      <c r="C258" s="2">
        <v>-6.0012002400480096E-4</v>
      </c>
      <c r="D258" s="2">
        <v>-1.7213771016813401E-2</v>
      </c>
      <c r="E258" s="2">
        <v>-4.1140529531568201E-2</v>
      </c>
      <c r="F258" s="2">
        <v>-8.4961767204757904E-4</v>
      </c>
      <c r="G258" s="2">
        <v>1.0416666666666701E-2</v>
      </c>
      <c r="H258" s="2">
        <v>3.9974752787713001E-2</v>
      </c>
      <c r="I258" s="2">
        <v>3.0750556342302199E-2</v>
      </c>
      <c r="J258" s="2">
        <v>4.9460255152109903E-2</v>
      </c>
      <c r="K258" s="2">
        <v>7.9670843463624505E-2</v>
      </c>
      <c r="L258" s="2">
        <v>9.2672787112419899E-2</v>
      </c>
      <c r="M258" s="2">
        <v>0.110177552314521</v>
      </c>
      <c r="N258" s="2">
        <v>3.4556618592031997E-2</v>
      </c>
      <c r="O258" s="3">
        <v>0.35496540115952901</v>
      </c>
      <c r="P258" s="3">
        <v>0.475560081466395</v>
      </c>
    </row>
    <row r="259" spans="1:16" x14ac:dyDescent="0.3">
      <c r="A259" s="8" t="s">
        <v>204</v>
      </c>
      <c r="B259" s="8" t="s">
        <v>89</v>
      </c>
      <c r="C259" s="2">
        <v>9.2213114754098394E-2</v>
      </c>
      <c r="D259" s="2">
        <v>2.7204502814258898E-2</v>
      </c>
      <c r="E259" s="2">
        <v>2.78538812785388E-2</v>
      </c>
      <c r="F259" s="2">
        <v>5.3309640159928902E-2</v>
      </c>
      <c r="G259" s="2">
        <v>3.9223956136651202E-2</v>
      </c>
      <c r="H259" s="2">
        <v>5.8441558441558399E-2</v>
      </c>
      <c r="I259" s="2">
        <v>6.8634969325153394E-2</v>
      </c>
      <c r="J259" s="2">
        <v>8.2884822389666296E-2</v>
      </c>
      <c r="K259" s="2">
        <v>8.6812458581842306E-2</v>
      </c>
      <c r="L259" s="2">
        <v>7.5609756097561001E-2</v>
      </c>
      <c r="M259" s="2">
        <v>7.8514739229024896E-2</v>
      </c>
      <c r="N259" s="2">
        <v>2.3390275952693801E-2</v>
      </c>
      <c r="O259" s="3">
        <v>0.29025844930417499</v>
      </c>
      <c r="P259" s="3">
        <v>0.77808219178082205</v>
      </c>
    </row>
    <row r="260" spans="1:16" x14ac:dyDescent="0.3">
      <c r="A260" s="8" t="s">
        <v>204</v>
      </c>
      <c r="B260" s="8" t="s">
        <v>92</v>
      </c>
      <c r="C260" s="2">
        <v>7.7496274217585703E-2</v>
      </c>
      <c r="D260" s="2">
        <v>3.0428769017980601E-2</v>
      </c>
      <c r="E260" s="2">
        <v>-9.3959731543624206E-3</v>
      </c>
      <c r="F260" s="2">
        <v>9.0785907859078599E-2</v>
      </c>
      <c r="G260" s="2">
        <v>0.122981366459627</v>
      </c>
      <c r="H260" s="2">
        <v>0.164823008849558</v>
      </c>
      <c r="I260" s="2">
        <v>0.190883190883191</v>
      </c>
      <c r="J260" s="2">
        <v>0.16028708133971301</v>
      </c>
      <c r="K260" s="2">
        <v>0.216494845360825</v>
      </c>
      <c r="L260" s="2">
        <v>0.21638418079096</v>
      </c>
      <c r="M260" s="2">
        <v>0.17882025081281899</v>
      </c>
      <c r="N260" s="2">
        <v>9.5744680851063801E-2</v>
      </c>
      <c r="O260" s="3">
        <v>0.91134020618556699</v>
      </c>
      <c r="P260" s="3">
        <v>2.7328859060402699</v>
      </c>
    </row>
    <row r="261" spans="1:16" x14ac:dyDescent="0.3">
      <c r="A261" s="8" t="s">
        <v>204</v>
      </c>
      <c r="B261" s="8" t="s">
        <v>91</v>
      </c>
      <c r="C261" s="2">
        <v>0.20134228187919501</v>
      </c>
      <c r="D261" s="2">
        <v>6.7039106145251395E-2</v>
      </c>
      <c r="E261" s="2">
        <v>6.8062827225130906E-2</v>
      </c>
      <c r="F261" s="2">
        <v>7.8431372549019607E-2</v>
      </c>
      <c r="G261" s="2">
        <v>-9.0909090909090905E-3</v>
      </c>
      <c r="H261" s="2">
        <v>4.5871559633027499E-3</v>
      </c>
      <c r="I261" s="2">
        <v>4.5662100456621002E-3</v>
      </c>
      <c r="J261" s="2">
        <v>0.11363636363636399</v>
      </c>
      <c r="K261" s="2">
        <v>0.155102040816327</v>
      </c>
      <c r="L261" s="2">
        <v>4.5936395759717301E-2</v>
      </c>
      <c r="M261" s="2">
        <v>0.111486486486486</v>
      </c>
      <c r="N261" s="2">
        <v>3.64741641337386E-2</v>
      </c>
      <c r="O261" s="3">
        <v>0.39183673469387797</v>
      </c>
      <c r="P261" s="3">
        <v>0.78534031413612604</v>
      </c>
    </row>
    <row r="262" spans="1:16" x14ac:dyDescent="0.3">
      <c r="A262" s="8" t="s">
        <v>204</v>
      </c>
      <c r="B262" s="8" t="s">
        <v>94</v>
      </c>
      <c r="C262" s="2">
        <v>7.1428571428571397E-2</v>
      </c>
      <c r="D262" s="2">
        <v>-6.6666666666666693E-2</v>
      </c>
      <c r="E262" s="2">
        <v>-3.2967032967033003E-2</v>
      </c>
      <c r="F262" s="2">
        <v>0.107954545454545</v>
      </c>
      <c r="G262" s="2">
        <v>5.1282051282051299E-3</v>
      </c>
      <c r="H262" s="2">
        <v>-5.1020408163265302E-3</v>
      </c>
      <c r="I262" s="2">
        <v>5.6410256410256397E-2</v>
      </c>
      <c r="J262" s="2">
        <v>7.7669902912621394E-2</v>
      </c>
      <c r="K262" s="2">
        <v>0.112612612612613</v>
      </c>
      <c r="L262" s="2">
        <v>9.7165991902833995E-2</v>
      </c>
      <c r="M262" s="2">
        <v>0.11070110701107</v>
      </c>
      <c r="N262" s="2">
        <v>4.9833887043189397E-2</v>
      </c>
      <c r="O262" s="3">
        <v>0.42342342342342298</v>
      </c>
      <c r="P262" s="3">
        <v>0.73626373626373598</v>
      </c>
    </row>
    <row r="263" spans="1:16" x14ac:dyDescent="0.3">
      <c r="A263" s="8" t="s">
        <v>204</v>
      </c>
      <c r="B263" s="8" t="s">
        <v>93</v>
      </c>
      <c r="C263" s="2">
        <v>4.2253521126760597E-2</v>
      </c>
      <c r="D263" s="2">
        <v>2.4324324324324301E-2</v>
      </c>
      <c r="E263" s="2">
        <v>9.2348284960422203E-2</v>
      </c>
      <c r="F263" s="2">
        <v>5.0724637681159403E-2</v>
      </c>
      <c r="G263" s="2">
        <v>7.1264367816091995E-2</v>
      </c>
      <c r="H263" s="2">
        <v>6.6523605150214604E-2</v>
      </c>
      <c r="I263" s="2">
        <v>4.6277665995975902E-2</v>
      </c>
      <c r="J263" s="2">
        <v>7.69230769230769E-2</v>
      </c>
      <c r="K263" s="2">
        <v>2.8571428571428598E-2</v>
      </c>
      <c r="L263" s="2">
        <v>9.2013888888888895E-2</v>
      </c>
      <c r="M263" s="2">
        <v>7.1542130365659803E-2</v>
      </c>
      <c r="N263" s="2">
        <v>4.0059347181008897E-2</v>
      </c>
      <c r="O263" s="3">
        <v>0.251785714285714</v>
      </c>
      <c r="P263" s="3">
        <v>0.849604221635884</v>
      </c>
    </row>
    <row r="264" spans="1:16" x14ac:dyDescent="0.3">
      <c r="A264" s="8" t="s">
        <v>204</v>
      </c>
      <c r="B264" s="8" t="s">
        <v>100</v>
      </c>
      <c r="C264" s="2">
        <v>-3.4300791556728202E-2</v>
      </c>
      <c r="D264" s="2">
        <v>-8.0601092896174897E-2</v>
      </c>
      <c r="E264" s="2">
        <v>-7.7265973254086198E-2</v>
      </c>
      <c r="F264" s="2">
        <v>-2.41545893719807E-2</v>
      </c>
      <c r="G264" s="2">
        <v>9.9009900990098994E-3</v>
      </c>
      <c r="H264" s="2">
        <v>-3.26797385620915E-3</v>
      </c>
      <c r="I264" s="2">
        <v>-1.63934426229508E-3</v>
      </c>
      <c r="J264" s="2">
        <v>2.95566502463054E-2</v>
      </c>
      <c r="K264" s="2">
        <v>6.3795853269537503E-2</v>
      </c>
      <c r="L264" s="2">
        <v>-1.04947526236882E-2</v>
      </c>
      <c r="M264" s="2">
        <v>9.0909090909090905E-3</v>
      </c>
      <c r="N264" s="2">
        <v>2.4024024024024E-2</v>
      </c>
      <c r="O264" s="3">
        <v>8.7719298245614002E-2</v>
      </c>
      <c r="P264" s="3">
        <v>1.33729569093611E-2</v>
      </c>
    </row>
    <row r="265" spans="1:16" x14ac:dyDescent="0.3">
      <c r="A265" s="8" t="s">
        <v>204</v>
      </c>
      <c r="B265" s="8" t="s">
        <v>99</v>
      </c>
      <c r="C265" s="2">
        <v>-2.6350461133069799E-3</v>
      </c>
      <c r="D265" s="2">
        <v>-3.9630118890356697E-2</v>
      </c>
      <c r="E265" s="2">
        <v>-6.1898211829436001E-2</v>
      </c>
      <c r="F265" s="2">
        <v>-1.90615835777126E-2</v>
      </c>
      <c r="G265" s="2">
        <v>-2.46636771300448E-2</v>
      </c>
      <c r="H265" s="2">
        <v>-2.1455938697317999E-2</v>
      </c>
      <c r="I265" s="2">
        <v>-1.01801096319499E-2</v>
      </c>
      <c r="J265" s="2">
        <v>-1.1075949367088601E-2</v>
      </c>
      <c r="K265" s="2">
        <v>-9.5999999999999992E-3</v>
      </c>
      <c r="L265" s="2">
        <v>-0.10339256865912801</v>
      </c>
      <c r="M265" s="2">
        <v>-5.8558558558558599E-2</v>
      </c>
      <c r="N265" s="2">
        <v>-6.1244019138756003E-2</v>
      </c>
      <c r="O265" s="3">
        <v>-0.2152</v>
      </c>
      <c r="P265" s="3">
        <v>-0.32530949105914703</v>
      </c>
    </row>
    <row r="266" spans="1:16" x14ac:dyDescent="0.3">
      <c r="A266" s="8" t="s">
        <v>204</v>
      </c>
      <c r="B266" s="8" t="s">
        <v>98</v>
      </c>
      <c r="C266" s="2">
        <v>0.03</v>
      </c>
      <c r="D266" s="2">
        <v>-3.2362459546925598E-2</v>
      </c>
      <c r="E266" s="2">
        <v>6.6889632107023402E-3</v>
      </c>
      <c r="F266" s="2">
        <v>5.3156146179402002E-2</v>
      </c>
      <c r="G266" s="2">
        <v>6.7823343848580395E-2</v>
      </c>
      <c r="H266" s="2">
        <v>0.10930576070901001</v>
      </c>
      <c r="I266" s="2">
        <v>0.202396804260985</v>
      </c>
      <c r="J266" s="2">
        <v>0.121816168327796</v>
      </c>
      <c r="K266" s="2">
        <v>0.152023692003949</v>
      </c>
      <c r="L266" s="2">
        <v>0.173093401885176</v>
      </c>
      <c r="M266" s="2">
        <v>0.15193571950328699</v>
      </c>
      <c r="N266" s="2">
        <v>8.8776157260621394E-2</v>
      </c>
      <c r="O266" s="3">
        <v>0.69496544916090797</v>
      </c>
      <c r="P266" s="3">
        <v>1.8712374581939799</v>
      </c>
    </row>
    <row r="267" spans="1:16" x14ac:dyDescent="0.3">
      <c r="A267" s="8" t="s">
        <v>204</v>
      </c>
      <c r="B267" s="8" t="s">
        <v>97</v>
      </c>
      <c r="C267" s="2">
        <v>0.12953367875647701</v>
      </c>
      <c r="D267" s="2">
        <v>4.1284403669724801E-2</v>
      </c>
      <c r="E267" s="2">
        <v>6.1674008810572702E-2</v>
      </c>
      <c r="F267" s="2">
        <v>0.128630705394191</v>
      </c>
      <c r="G267" s="2">
        <v>-4.4117647058823498E-2</v>
      </c>
      <c r="H267" s="2">
        <v>4.6153846153846198E-2</v>
      </c>
      <c r="I267" s="2">
        <v>6.25E-2</v>
      </c>
      <c r="J267" s="2">
        <v>1.73010380622837E-2</v>
      </c>
      <c r="K267" s="2">
        <v>0.13265306122449</v>
      </c>
      <c r="L267" s="2">
        <v>0.12912912912912899</v>
      </c>
      <c r="M267" s="2">
        <v>0.10106382978723399</v>
      </c>
      <c r="N267" s="2">
        <v>1.4492753623188401E-2</v>
      </c>
      <c r="O267" s="3">
        <v>0.42857142857142899</v>
      </c>
      <c r="P267" s="3">
        <v>0.85022026431718101</v>
      </c>
    </row>
    <row r="268" spans="1:16" x14ac:dyDescent="0.3">
      <c r="A268" s="8" t="s">
        <v>204</v>
      </c>
      <c r="B268" s="8" t="s">
        <v>96</v>
      </c>
      <c r="C268" s="2">
        <v>3.6319612590799001E-2</v>
      </c>
      <c r="D268" s="2">
        <v>9.3457943925233603E-3</v>
      </c>
      <c r="E268" s="2">
        <v>-6.3657407407407404E-3</v>
      </c>
      <c r="F268" s="2">
        <v>6.4065230052417002E-3</v>
      </c>
      <c r="G268" s="2">
        <v>3.0092592592592601E-2</v>
      </c>
      <c r="H268" s="2">
        <v>1.51685393258427E-2</v>
      </c>
      <c r="I268" s="2">
        <v>-1.54952960708356E-2</v>
      </c>
      <c r="J268" s="2">
        <v>2.1922428330522801E-2</v>
      </c>
      <c r="K268" s="2">
        <v>-2.75027502750275E-3</v>
      </c>
      <c r="L268" s="2">
        <v>1.10314396028682E-2</v>
      </c>
      <c r="M268" s="2">
        <v>-8.7288597926895792E-3</v>
      </c>
      <c r="N268" s="2">
        <v>-7.7050082553659898E-3</v>
      </c>
      <c r="O268" s="3">
        <v>-8.2508250825082501E-3</v>
      </c>
      <c r="P268" s="3">
        <v>4.3402777777777797E-2</v>
      </c>
    </row>
    <row r="269" spans="1:16" x14ac:dyDescent="0.3">
      <c r="A269" s="8" t="s">
        <v>204</v>
      </c>
      <c r="B269" s="8" t="s">
        <v>95</v>
      </c>
      <c r="C269" s="2">
        <v>2.6459530396538301E-2</v>
      </c>
      <c r="D269" s="2">
        <v>-3.59364201796821E-3</v>
      </c>
      <c r="E269" s="2">
        <v>-6.9357747260369003E-4</v>
      </c>
      <c r="F269" s="2">
        <v>5.6912826207662403E-3</v>
      </c>
      <c r="G269" s="2">
        <v>1.7736369910283E-2</v>
      </c>
      <c r="H269" s="2">
        <v>2.0343120634705399E-2</v>
      </c>
      <c r="I269" s="2">
        <v>2.91752508805742E-2</v>
      </c>
      <c r="J269" s="2">
        <v>1.9114038486374801E-2</v>
      </c>
      <c r="K269" s="2">
        <v>2.6295780002534502E-2</v>
      </c>
      <c r="L269" s="2">
        <v>1.6546274001358299E-2</v>
      </c>
      <c r="M269" s="2">
        <v>1.7005769814758601E-2</v>
      </c>
      <c r="N269" s="2">
        <v>-4.06091370558376E-3</v>
      </c>
      <c r="O269" s="3">
        <v>5.6710176150044402E-2</v>
      </c>
      <c r="P269" s="3">
        <v>0.156679151061174</v>
      </c>
    </row>
    <row r="270" spans="1:16" x14ac:dyDescent="0.3">
      <c r="A270" s="11" t="s">
        <v>18</v>
      </c>
      <c r="B270" s="11" t="s">
        <v>18</v>
      </c>
      <c r="C270" s="3">
        <v>1.8098197773113601E-2</v>
      </c>
      <c r="D270" s="3">
        <v>7.5165139569571696E-3</v>
      </c>
      <c r="E270" s="3">
        <v>1.1663873188425E-2</v>
      </c>
      <c r="F270" s="3">
        <v>1.8747027495988802E-2</v>
      </c>
      <c r="G270" s="3">
        <v>2.5604851121462699E-2</v>
      </c>
      <c r="H270" s="3">
        <v>3.2383763099317203E-2</v>
      </c>
      <c r="I270" s="3">
        <v>3.7027167145535902E-2</v>
      </c>
      <c r="J270" s="3">
        <v>4.2475155468133102E-2</v>
      </c>
      <c r="K270" s="3">
        <v>4.0090174881903202E-2</v>
      </c>
      <c r="L270" s="3">
        <v>4.5215390382949701E-2</v>
      </c>
      <c r="M270" s="3">
        <v>5.5565633245382599E-2</v>
      </c>
      <c r="N270" s="3">
        <v>3.0804021278091499E-2</v>
      </c>
      <c r="O270" s="3">
        <v>0.18287304703256499</v>
      </c>
      <c r="P270" s="3">
        <v>0.39546134689712398</v>
      </c>
    </row>
    <row r="271" spans="1:16" x14ac:dyDescent="0.3">
      <c r="A271" s="15"/>
      <c r="B271" s="15"/>
    </row>
    <row r="272" spans="1:16" x14ac:dyDescent="0.3">
      <c r="A272" s="13" t="s">
        <v>42</v>
      </c>
      <c r="B272" s="15"/>
    </row>
    <row r="273" spans="1:2" x14ac:dyDescent="0.3">
      <c r="A273" s="14" t="s">
        <v>43</v>
      </c>
      <c r="B273" s="15"/>
    </row>
    <row r="274" spans="1:2" x14ac:dyDescent="0.3">
      <c r="A274" s="14" t="s">
        <v>44</v>
      </c>
      <c r="B274" s="15"/>
    </row>
    <row r="275" spans="1:2" x14ac:dyDescent="0.3">
      <c r="A275" s="14" t="s">
        <v>102</v>
      </c>
      <c r="B275" s="15"/>
    </row>
    <row r="276" spans="1:2" x14ac:dyDescent="0.3">
      <c r="A276" s="14" t="s">
        <v>47</v>
      </c>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96:O96"/>
    <mergeCell ref="C184:N184"/>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223</v>
      </c>
      <c r="B1" s="15"/>
    </row>
    <row r="2" spans="1:15" ht="15.6" x14ac:dyDescent="0.3">
      <c r="A2" s="12" t="s">
        <v>142</v>
      </c>
      <c r="B2" s="15"/>
    </row>
    <row r="3" spans="1:15" ht="15.6" x14ac:dyDescent="0.3">
      <c r="A3" s="12" t="s">
        <v>206</v>
      </c>
      <c r="B3" s="15"/>
    </row>
    <row r="4" spans="1:15" ht="15.6" x14ac:dyDescent="0.3">
      <c r="A4" s="12" t="s">
        <v>113</v>
      </c>
      <c r="B4" s="15"/>
    </row>
    <row r="5" spans="1:15" x14ac:dyDescent="0.3">
      <c r="A5" s="15"/>
      <c r="B5" s="15"/>
    </row>
    <row r="6" spans="1:15" x14ac:dyDescent="0.3">
      <c r="A6" s="16" t="str">
        <f>HYPERLINK("#'Table of contents'!A82",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103</v>
      </c>
      <c r="C9" s="1">
        <v>219</v>
      </c>
      <c r="D9" s="1">
        <v>230</v>
      </c>
      <c r="E9" s="1">
        <v>245</v>
      </c>
      <c r="F9" s="1">
        <v>271</v>
      </c>
      <c r="G9" s="1">
        <v>301</v>
      </c>
      <c r="H9" s="1">
        <v>318</v>
      </c>
      <c r="I9" s="1">
        <v>359</v>
      </c>
      <c r="J9" s="1">
        <v>414</v>
      </c>
      <c r="K9" s="1">
        <v>443</v>
      </c>
      <c r="L9" s="1">
        <v>506</v>
      </c>
      <c r="M9" s="1">
        <v>614</v>
      </c>
      <c r="N9" s="1">
        <v>725</v>
      </c>
      <c r="O9" s="1">
        <v>811</v>
      </c>
    </row>
    <row r="10" spans="1:15" x14ac:dyDescent="0.3">
      <c r="A10" s="7" t="s">
        <v>198</v>
      </c>
      <c r="B10" s="7" t="s">
        <v>104</v>
      </c>
      <c r="C10" s="1">
        <v>3543</v>
      </c>
      <c r="D10" s="1">
        <v>3729</v>
      </c>
      <c r="E10" s="1">
        <v>3886</v>
      </c>
      <c r="F10" s="1">
        <v>3953</v>
      </c>
      <c r="G10" s="1">
        <v>4108</v>
      </c>
      <c r="H10" s="1">
        <v>4248</v>
      </c>
      <c r="I10" s="1">
        <v>4471</v>
      </c>
      <c r="J10" s="1">
        <v>4571</v>
      </c>
      <c r="K10" s="1">
        <v>4899</v>
      </c>
      <c r="L10" s="1">
        <v>5165</v>
      </c>
      <c r="M10" s="1">
        <v>5872</v>
      </c>
      <c r="N10" s="1">
        <v>6342</v>
      </c>
      <c r="O10" s="1">
        <v>7055</v>
      </c>
    </row>
    <row r="11" spans="1:15" x14ac:dyDescent="0.3">
      <c r="A11" s="7" t="s">
        <v>198</v>
      </c>
      <c r="B11" s="7" t="s">
        <v>105</v>
      </c>
      <c r="C11" s="1">
        <v>1348</v>
      </c>
      <c r="D11" s="1">
        <v>1388</v>
      </c>
      <c r="E11" s="1">
        <v>1408</v>
      </c>
      <c r="F11" s="1">
        <v>1454</v>
      </c>
      <c r="G11" s="1">
        <v>1542</v>
      </c>
      <c r="H11" s="1">
        <v>1623</v>
      </c>
      <c r="I11" s="1">
        <v>1772</v>
      </c>
      <c r="J11" s="1">
        <v>1895</v>
      </c>
      <c r="K11" s="1">
        <v>2098</v>
      </c>
      <c r="L11" s="1">
        <v>2286</v>
      </c>
      <c r="M11" s="1">
        <v>2739</v>
      </c>
      <c r="N11" s="1">
        <v>3098</v>
      </c>
      <c r="O11" s="1">
        <v>3417</v>
      </c>
    </row>
    <row r="12" spans="1:15" x14ac:dyDescent="0.3">
      <c r="A12" s="7" t="s">
        <v>198</v>
      </c>
      <c r="B12" s="7" t="s">
        <v>106</v>
      </c>
      <c r="C12" s="1">
        <v>136</v>
      </c>
      <c r="D12" s="1">
        <v>147</v>
      </c>
      <c r="E12" s="1">
        <v>140</v>
      </c>
      <c r="F12" s="1">
        <v>128</v>
      </c>
      <c r="G12" s="1">
        <v>138</v>
      </c>
      <c r="H12" s="1">
        <v>137</v>
      </c>
      <c r="I12" s="1">
        <v>144</v>
      </c>
      <c r="J12" s="1">
        <v>144</v>
      </c>
      <c r="K12" s="1">
        <v>156</v>
      </c>
      <c r="L12" s="1">
        <v>171</v>
      </c>
      <c r="M12" s="1">
        <v>181</v>
      </c>
      <c r="N12" s="1">
        <v>181</v>
      </c>
      <c r="O12" s="1">
        <v>215</v>
      </c>
    </row>
    <row r="13" spans="1:15" x14ac:dyDescent="0.3">
      <c r="A13" s="7" t="s">
        <v>198</v>
      </c>
      <c r="B13" s="7" t="s">
        <v>107</v>
      </c>
      <c r="C13" s="1">
        <v>1244</v>
      </c>
      <c r="D13" s="1">
        <v>1366</v>
      </c>
      <c r="E13" s="1">
        <v>1447</v>
      </c>
      <c r="F13" s="1">
        <v>1520</v>
      </c>
      <c r="G13" s="1">
        <v>1658</v>
      </c>
      <c r="H13" s="1">
        <v>1848</v>
      </c>
      <c r="I13" s="1">
        <v>2157</v>
      </c>
      <c r="J13" s="1">
        <v>2481</v>
      </c>
      <c r="K13" s="1">
        <v>2833</v>
      </c>
      <c r="L13" s="1">
        <v>3227</v>
      </c>
      <c r="M13" s="1">
        <v>3849</v>
      </c>
      <c r="N13" s="1">
        <v>4505</v>
      </c>
      <c r="O13" s="1">
        <v>5128</v>
      </c>
    </row>
    <row r="14" spans="1:15" x14ac:dyDescent="0.3">
      <c r="A14" s="7" t="s">
        <v>198</v>
      </c>
      <c r="B14" s="7" t="s">
        <v>108</v>
      </c>
      <c r="C14" s="1">
        <v>102</v>
      </c>
      <c r="D14" s="1">
        <v>99</v>
      </c>
      <c r="E14" s="1">
        <v>117</v>
      </c>
      <c r="F14" s="1">
        <v>127</v>
      </c>
      <c r="G14" s="1">
        <v>128</v>
      </c>
      <c r="H14" s="1">
        <v>121</v>
      </c>
      <c r="I14" s="1">
        <v>140</v>
      </c>
      <c r="J14" s="1">
        <v>139</v>
      </c>
      <c r="K14" s="1">
        <v>153</v>
      </c>
      <c r="L14" s="1">
        <v>172</v>
      </c>
      <c r="M14" s="1">
        <v>199</v>
      </c>
      <c r="N14" s="1">
        <v>209</v>
      </c>
      <c r="O14" s="1">
        <v>228</v>
      </c>
    </row>
    <row r="15" spans="1:15" x14ac:dyDescent="0.3">
      <c r="A15" s="7" t="s">
        <v>198</v>
      </c>
      <c r="B15" s="7" t="s">
        <v>17</v>
      </c>
      <c r="C15" s="1">
        <v>148</v>
      </c>
      <c r="D15" s="1">
        <v>140</v>
      </c>
      <c r="E15" s="1">
        <v>162</v>
      </c>
      <c r="F15" s="1">
        <v>160</v>
      </c>
      <c r="G15" s="1">
        <v>180</v>
      </c>
      <c r="H15" s="1">
        <v>171</v>
      </c>
      <c r="I15" s="1">
        <v>172</v>
      </c>
      <c r="J15" s="1">
        <v>180</v>
      </c>
      <c r="K15" s="1">
        <v>196</v>
      </c>
      <c r="L15" s="1">
        <v>208</v>
      </c>
      <c r="M15" s="1">
        <v>252</v>
      </c>
      <c r="N15" s="1">
        <v>272</v>
      </c>
      <c r="O15" s="1">
        <v>289</v>
      </c>
    </row>
    <row r="16" spans="1:15" x14ac:dyDescent="0.3">
      <c r="A16" s="7" t="s">
        <v>198</v>
      </c>
      <c r="B16" s="7" t="s">
        <v>109</v>
      </c>
      <c r="C16" s="1">
        <v>2119</v>
      </c>
      <c r="D16" s="1">
        <v>2339</v>
      </c>
      <c r="E16" s="1">
        <v>2470</v>
      </c>
      <c r="F16" s="1">
        <v>2594</v>
      </c>
      <c r="G16" s="1">
        <v>2740</v>
      </c>
      <c r="H16" s="1">
        <v>2842</v>
      </c>
      <c r="I16" s="1">
        <v>2943</v>
      </c>
      <c r="J16" s="1">
        <v>3077</v>
      </c>
      <c r="K16" s="1">
        <v>3245</v>
      </c>
      <c r="L16" s="1">
        <v>3391</v>
      </c>
      <c r="M16" s="1">
        <v>3915</v>
      </c>
      <c r="N16" s="1">
        <v>4272</v>
      </c>
      <c r="O16" s="1">
        <v>4638</v>
      </c>
    </row>
    <row r="17" spans="1:15" x14ac:dyDescent="0.3">
      <c r="A17" s="7" t="s">
        <v>198</v>
      </c>
      <c r="B17" s="7" t="s">
        <v>110</v>
      </c>
      <c r="C17" s="1">
        <v>1131</v>
      </c>
      <c r="D17" s="1">
        <v>1169</v>
      </c>
      <c r="E17" s="1">
        <v>1299</v>
      </c>
      <c r="F17" s="1">
        <v>1336</v>
      </c>
      <c r="G17" s="1">
        <v>1387</v>
      </c>
      <c r="H17" s="1">
        <v>1385</v>
      </c>
      <c r="I17" s="1">
        <v>1424</v>
      </c>
      <c r="J17" s="1">
        <v>1490</v>
      </c>
      <c r="K17" s="1">
        <v>1574</v>
      </c>
      <c r="L17" s="1">
        <v>1592</v>
      </c>
      <c r="M17" s="1">
        <v>1839</v>
      </c>
      <c r="N17" s="1">
        <v>1984</v>
      </c>
      <c r="O17" s="1">
        <v>2189</v>
      </c>
    </row>
    <row r="18" spans="1:15" x14ac:dyDescent="0.3">
      <c r="A18" s="7" t="s">
        <v>198</v>
      </c>
      <c r="B18" s="7" t="s">
        <v>111</v>
      </c>
      <c r="C18" s="1">
        <v>8299</v>
      </c>
      <c r="D18" s="1">
        <v>8109</v>
      </c>
      <c r="E18" s="1">
        <v>7633</v>
      </c>
      <c r="F18" s="1">
        <v>7024</v>
      </c>
      <c r="G18" s="1">
        <v>6744</v>
      </c>
      <c r="H18" s="1">
        <v>6373</v>
      </c>
      <c r="I18" s="1">
        <v>6095</v>
      </c>
      <c r="J18" s="1">
        <v>5734</v>
      </c>
      <c r="K18" s="1">
        <v>5762</v>
      </c>
      <c r="L18" s="1">
        <v>5663</v>
      </c>
      <c r="M18" s="1">
        <v>4242</v>
      </c>
      <c r="N18" s="1">
        <v>3358</v>
      </c>
      <c r="O18" s="1">
        <v>2904</v>
      </c>
    </row>
    <row r="19" spans="1:15" x14ac:dyDescent="0.3">
      <c r="A19" s="7" t="s">
        <v>199</v>
      </c>
      <c r="B19" s="7" t="s">
        <v>103</v>
      </c>
      <c r="C19" s="1">
        <v>363</v>
      </c>
      <c r="D19" s="1">
        <v>403</v>
      </c>
      <c r="E19" s="1">
        <v>426</v>
      </c>
      <c r="F19" s="1">
        <v>438</v>
      </c>
      <c r="G19" s="1">
        <v>474</v>
      </c>
      <c r="H19" s="1">
        <v>493</v>
      </c>
      <c r="I19" s="1">
        <v>546</v>
      </c>
      <c r="J19" s="1">
        <v>607</v>
      </c>
      <c r="K19" s="1">
        <v>624</v>
      </c>
      <c r="L19" s="1">
        <v>733</v>
      </c>
      <c r="M19" s="1">
        <v>849</v>
      </c>
      <c r="N19" s="1">
        <v>985</v>
      </c>
      <c r="O19" s="1">
        <v>1015</v>
      </c>
    </row>
    <row r="20" spans="1:15" x14ac:dyDescent="0.3">
      <c r="A20" s="7" t="s">
        <v>199</v>
      </c>
      <c r="B20" s="7" t="s">
        <v>104</v>
      </c>
      <c r="C20" s="1">
        <v>7165</v>
      </c>
      <c r="D20" s="1">
        <v>7609</v>
      </c>
      <c r="E20" s="1">
        <v>7923</v>
      </c>
      <c r="F20" s="1">
        <v>8247</v>
      </c>
      <c r="G20" s="1">
        <v>8688</v>
      </c>
      <c r="H20" s="1">
        <v>9138</v>
      </c>
      <c r="I20" s="1">
        <v>9544</v>
      </c>
      <c r="J20" s="1">
        <v>9930</v>
      </c>
      <c r="K20" s="1">
        <v>10272</v>
      </c>
      <c r="L20" s="1">
        <v>10381</v>
      </c>
      <c r="M20" s="1">
        <v>11569</v>
      </c>
      <c r="N20" s="1">
        <v>12485</v>
      </c>
      <c r="O20" s="1">
        <v>12488</v>
      </c>
    </row>
    <row r="21" spans="1:15" x14ac:dyDescent="0.3">
      <c r="A21" s="7" t="s">
        <v>199</v>
      </c>
      <c r="B21" s="7" t="s">
        <v>105</v>
      </c>
      <c r="C21" s="1">
        <v>2540</v>
      </c>
      <c r="D21" s="1">
        <v>2641</v>
      </c>
      <c r="E21" s="1">
        <v>2683</v>
      </c>
      <c r="F21" s="1">
        <v>2804</v>
      </c>
      <c r="G21" s="1">
        <v>2934</v>
      </c>
      <c r="H21" s="1">
        <v>3119</v>
      </c>
      <c r="I21" s="1">
        <v>3379</v>
      </c>
      <c r="J21" s="1">
        <v>3657</v>
      </c>
      <c r="K21" s="1">
        <v>4024</v>
      </c>
      <c r="L21" s="1">
        <v>4280</v>
      </c>
      <c r="M21" s="1">
        <v>5035</v>
      </c>
      <c r="N21" s="1">
        <v>5644</v>
      </c>
      <c r="O21" s="1">
        <v>6045</v>
      </c>
    </row>
    <row r="22" spans="1:15" x14ac:dyDescent="0.3">
      <c r="A22" s="7" t="s">
        <v>199</v>
      </c>
      <c r="B22" s="7" t="s">
        <v>106</v>
      </c>
      <c r="C22" s="1">
        <v>690</v>
      </c>
      <c r="D22" s="1">
        <v>702</v>
      </c>
      <c r="E22" s="1">
        <v>730</v>
      </c>
      <c r="F22" s="1">
        <v>736</v>
      </c>
      <c r="G22" s="1">
        <v>748</v>
      </c>
      <c r="H22" s="1">
        <v>784</v>
      </c>
      <c r="I22" s="1">
        <v>818</v>
      </c>
      <c r="J22" s="1">
        <v>822</v>
      </c>
      <c r="K22" s="1">
        <v>847</v>
      </c>
      <c r="L22" s="1">
        <v>843</v>
      </c>
      <c r="M22" s="1">
        <v>951</v>
      </c>
      <c r="N22" s="1">
        <v>1018</v>
      </c>
      <c r="O22" s="1">
        <v>1017</v>
      </c>
    </row>
    <row r="23" spans="1:15" x14ac:dyDescent="0.3">
      <c r="A23" s="7" t="s">
        <v>199</v>
      </c>
      <c r="B23" s="7" t="s">
        <v>107</v>
      </c>
      <c r="C23" s="1">
        <v>2706</v>
      </c>
      <c r="D23" s="1">
        <v>2842</v>
      </c>
      <c r="E23" s="1">
        <v>2936</v>
      </c>
      <c r="F23" s="1">
        <v>3114</v>
      </c>
      <c r="G23" s="1">
        <v>3284</v>
      </c>
      <c r="H23" s="1">
        <v>3571</v>
      </c>
      <c r="I23" s="1">
        <v>3920</v>
      </c>
      <c r="J23" s="1">
        <v>4480</v>
      </c>
      <c r="K23" s="1">
        <v>5065</v>
      </c>
      <c r="L23" s="1">
        <v>5728</v>
      </c>
      <c r="M23" s="1">
        <v>6933</v>
      </c>
      <c r="N23" s="1">
        <v>8067</v>
      </c>
      <c r="O23" s="1">
        <v>8799</v>
      </c>
    </row>
    <row r="24" spans="1:15" x14ac:dyDescent="0.3">
      <c r="A24" s="7" t="s">
        <v>199</v>
      </c>
      <c r="B24" s="7" t="s">
        <v>108</v>
      </c>
      <c r="C24" s="1">
        <v>289</v>
      </c>
      <c r="D24" s="1">
        <v>315</v>
      </c>
      <c r="E24" s="1">
        <v>330</v>
      </c>
      <c r="F24" s="1">
        <v>339</v>
      </c>
      <c r="G24" s="1">
        <v>357</v>
      </c>
      <c r="H24" s="1">
        <v>390</v>
      </c>
      <c r="I24" s="1">
        <v>425</v>
      </c>
      <c r="J24" s="1">
        <v>435</v>
      </c>
      <c r="K24" s="1">
        <v>453</v>
      </c>
      <c r="L24" s="1">
        <v>476</v>
      </c>
      <c r="M24" s="1">
        <v>571</v>
      </c>
      <c r="N24" s="1">
        <v>631</v>
      </c>
      <c r="O24" s="1">
        <v>645</v>
      </c>
    </row>
    <row r="25" spans="1:15" x14ac:dyDescent="0.3">
      <c r="A25" s="7" t="s">
        <v>199</v>
      </c>
      <c r="B25" s="7" t="s">
        <v>17</v>
      </c>
      <c r="C25" s="1">
        <v>317</v>
      </c>
      <c r="D25" s="1">
        <v>370</v>
      </c>
      <c r="E25" s="1">
        <v>374</v>
      </c>
      <c r="F25" s="1">
        <v>384</v>
      </c>
      <c r="G25" s="1">
        <v>409</v>
      </c>
      <c r="H25" s="1">
        <v>450</v>
      </c>
      <c r="I25" s="1">
        <v>480</v>
      </c>
      <c r="J25" s="1">
        <v>497</v>
      </c>
      <c r="K25" s="1">
        <v>512</v>
      </c>
      <c r="L25" s="1">
        <v>533</v>
      </c>
      <c r="M25" s="1">
        <v>620</v>
      </c>
      <c r="N25" s="1">
        <v>682</v>
      </c>
      <c r="O25" s="1">
        <v>723</v>
      </c>
    </row>
    <row r="26" spans="1:15" x14ac:dyDescent="0.3">
      <c r="A26" s="7" t="s">
        <v>199</v>
      </c>
      <c r="B26" s="7" t="s">
        <v>109</v>
      </c>
      <c r="C26" s="1">
        <v>5663</v>
      </c>
      <c r="D26" s="1">
        <v>6113</v>
      </c>
      <c r="E26" s="1">
        <v>6640</v>
      </c>
      <c r="F26" s="1">
        <v>7274</v>
      </c>
      <c r="G26" s="1">
        <v>7773</v>
      </c>
      <c r="H26" s="1">
        <v>8345</v>
      </c>
      <c r="I26" s="1">
        <v>8932</v>
      </c>
      <c r="J26" s="1">
        <v>9340</v>
      </c>
      <c r="K26" s="1">
        <v>9908</v>
      </c>
      <c r="L26" s="1">
        <v>10275</v>
      </c>
      <c r="M26" s="1">
        <v>11617</v>
      </c>
      <c r="N26" s="1">
        <v>12546</v>
      </c>
      <c r="O26" s="1">
        <v>12701</v>
      </c>
    </row>
    <row r="27" spans="1:15" x14ac:dyDescent="0.3">
      <c r="A27" s="7" t="s">
        <v>199</v>
      </c>
      <c r="B27" s="7" t="s">
        <v>110</v>
      </c>
      <c r="C27" s="1">
        <v>2624</v>
      </c>
      <c r="D27" s="1">
        <v>2861</v>
      </c>
      <c r="E27" s="1">
        <v>3058</v>
      </c>
      <c r="F27" s="1">
        <v>3203</v>
      </c>
      <c r="G27" s="1">
        <v>3404</v>
      </c>
      <c r="H27" s="1">
        <v>3584</v>
      </c>
      <c r="I27" s="1">
        <v>3810</v>
      </c>
      <c r="J27" s="1">
        <v>3930</v>
      </c>
      <c r="K27" s="1">
        <v>4113</v>
      </c>
      <c r="L27" s="1">
        <v>4243</v>
      </c>
      <c r="M27" s="1">
        <v>4952</v>
      </c>
      <c r="N27" s="1">
        <v>5421</v>
      </c>
      <c r="O27" s="1">
        <v>5594</v>
      </c>
    </row>
    <row r="28" spans="1:15" x14ac:dyDescent="0.3">
      <c r="A28" s="7" t="s">
        <v>199</v>
      </c>
      <c r="B28" s="7" t="s">
        <v>111</v>
      </c>
      <c r="C28" s="1">
        <v>17566</v>
      </c>
      <c r="D28" s="1">
        <v>17357</v>
      </c>
      <c r="E28" s="1">
        <v>16569</v>
      </c>
      <c r="F28" s="1">
        <v>15644</v>
      </c>
      <c r="G28" s="1">
        <v>15019</v>
      </c>
      <c r="H28" s="1">
        <v>14353</v>
      </c>
      <c r="I28" s="1">
        <v>13883</v>
      </c>
      <c r="J28" s="1">
        <v>13322</v>
      </c>
      <c r="K28" s="1">
        <v>13118</v>
      </c>
      <c r="L28" s="1">
        <v>12738</v>
      </c>
      <c r="M28" s="1">
        <v>9023</v>
      </c>
      <c r="N28" s="1">
        <v>6978</v>
      </c>
      <c r="O28" s="1">
        <v>5816</v>
      </c>
    </row>
    <row r="29" spans="1:15" x14ac:dyDescent="0.3">
      <c r="A29" s="7" t="s">
        <v>200</v>
      </c>
      <c r="B29" s="7" t="s">
        <v>103</v>
      </c>
      <c r="C29" s="1">
        <v>288</v>
      </c>
      <c r="D29" s="1">
        <v>335</v>
      </c>
      <c r="E29" s="1">
        <v>361</v>
      </c>
      <c r="F29" s="1">
        <v>378</v>
      </c>
      <c r="G29" s="1">
        <v>406</v>
      </c>
      <c r="H29" s="1">
        <v>466</v>
      </c>
      <c r="I29" s="1">
        <v>510</v>
      </c>
      <c r="J29" s="1">
        <v>545</v>
      </c>
      <c r="K29" s="1">
        <v>576</v>
      </c>
      <c r="L29" s="1">
        <v>656</v>
      </c>
      <c r="M29" s="1">
        <v>777</v>
      </c>
      <c r="N29" s="1">
        <v>931</v>
      </c>
      <c r="O29" s="1">
        <v>1007</v>
      </c>
    </row>
    <row r="30" spans="1:15" x14ac:dyDescent="0.3">
      <c r="A30" s="7" t="s">
        <v>200</v>
      </c>
      <c r="B30" s="7" t="s">
        <v>104</v>
      </c>
      <c r="C30" s="1">
        <v>5677</v>
      </c>
      <c r="D30" s="1">
        <v>5943</v>
      </c>
      <c r="E30" s="1">
        <v>6192</v>
      </c>
      <c r="F30" s="1">
        <v>6507</v>
      </c>
      <c r="G30" s="1">
        <v>6639</v>
      </c>
      <c r="H30" s="1">
        <v>6914</v>
      </c>
      <c r="I30" s="1">
        <v>7259</v>
      </c>
      <c r="J30" s="1">
        <v>7632</v>
      </c>
      <c r="K30" s="1">
        <v>7871</v>
      </c>
      <c r="L30" s="1">
        <v>8012</v>
      </c>
      <c r="M30" s="1">
        <v>9016</v>
      </c>
      <c r="N30" s="1">
        <v>9846</v>
      </c>
      <c r="O30" s="1">
        <v>11248</v>
      </c>
    </row>
    <row r="31" spans="1:15" x14ac:dyDescent="0.3">
      <c r="A31" s="7" t="s">
        <v>200</v>
      </c>
      <c r="B31" s="7" t="s">
        <v>105</v>
      </c>
      <c r="C31" s="1">
        <v>2598</v>
      </c>
      <c r="D31" s="1">
        <v>2688</v>
      </c>
      <c r="E31" s="1">
        <v>2790</v>
      </c>
      <c r="F31" s="1">
        <v>2929</v>
      </c>
      <c r="G31" s="1">
        <v>2994</v>
      </c>
      <c r="H31" s="1">
        <v>3090</v>
      </c>
      <c r="I31" s="1">
        <v>3323</v>
      </c>
      <c r="J31" s="1">
        <v>3606</v>
      </c>
      <c r="K31" s="1">
        <v>3816</v>
      </c>
      <c r="L31" s="1">
        <v>3961</v>
      </c>
      <c r="M31" s="1">
        <v>4538</v>
      </c>
      <c r="N31" s="1">
        <v>5144</v>
      </c>
      <c r="O31" s="1">
        <v>5738</v>
      </c>
    </row>
    <row r="32" spans="1:15" x14ac:dyDescent="0.3">
      <c r="A32" s="7" t="s">
        <v>200</v>
      </c>
      <c r="B32" s="7" t="s">
        <v>106</v>
      </c>
      <c r="C32" s="1">
        <v>80</v>
      </c>
      <c r="D32" s="1">
        <v>81</v>
      </c>
      <c r="E32" s="1">
        <v>78</v>
      </c>
      <c r="F32" s="1">
        <v>89</v>
      </c>
      <c r="G32" s="1">
        <v>84</v>
      </c>
      <c r="H32" s="1">
        <v>84</v>
      </c>
      <c r="I32" s="1">
        <v>86</v>
      </c>
      <c r="J32" s="1">
        <v>84</v>
      </c>
      <c r="K32" s="1">
        <v>82</v>
      </c>
      <c r="L32" s="1">
        <v>81</v>
      </c>
      <c r="M32" s="1">
        <v>80</v>
      </c>
      <c r="N32" s="1">
        <v>79</v>
      </c>
      <c r="O32" s="1">
        <v>83</v>
      </c>
    </row>
    <row r="33" spans="1:15" x14ac:dyDescent="0.3">
      <c r="A33" s="7" t="s">
        <v>200</v>
      </c>
      <c r="B33" s="7" t="s">
        <v>107</v>
      </c>
      <c r="C33" s="1">
        <v>2591</v>
      </c>
      <c r="D33" s="1">
        <v>2829</v>
      </c>
      <c r="E33" s="1">
        <v>3130</v>
      </c>
      <c r="F33" s="1">
        <v>3455</v>
      </c>
      <c r="G33" s="1">
        <v>3794</v>
      </c>
      <c r="H33" s="1">
        <v>4109</v>
      </c>
      <c r="I33" s="1">
        <v>4681</v>
      </c>
      <c r="J33" s="1">
        <v>5449</v>
      </c>
      <c r="K33" s="1">
        <v>6244</v>
      </c>
      <c r="L33" s="1">
        <v>7042</v>
      </c>
      <c r="M33" s="1">
        <v>8400</v>
      </c>
      <c r="N33" s="1">
        <v>10020</v>
      </c>
      <c r="O33" s="1">
        <v>11757</v>
      </c>
    </row>
    <row r="34" spans="1:15" x14ac:dyDescent="0.3">
      <c r="A34" s="7" t="s">
        <v>200</v>
      </c>
      <c r="B34" s="7" t="s">
        <v>108</v>
      </c>
      <c r="C34" s="1">
        <v>394</v>
      </c>
      <c r="D34" s="1">
        <v>414</v>
      </c>
      <c r="E34" s="1">
        <v>425</v>
      </c>
      <c r="F34" s="1">
        <v>458</v>
      </c>
      <c r="G34" s="1">
        <v>456</v>
      </c>
      <c r="H34" s="1">
        <v>487</v>
      </c>
      <c r="I34" s="1">
        <v>522</v>
      </c>
      <c r="J34" s="1">
        <v>538</v>
      </c>
      <c r="K34" s="1">
        <v>591</v>
      </c>
      <c r="L34" s="1">
        <v>654</v>
      </c>
      <c r="M34" s="1">
        <v>747</v>
      </c>
      <c r="N34" s="1">
        <v>834</v>
      </c>
      <c r="O34" s="1">
        <v>985</v>
      </c>
    </row>
    <row r="35" spans="1:15" x14ac:dyDescent="0.3">
      <c r="A35" s="7" t="s">
        <v>200</v>
      </c>
      <c r="B35" s="7" t="s">
        <v>17</v>
      </c>
      <c r="C35" s="1">
        <v>185</v>
      </c>
      <c r="D35" s="1">
        <v>187</v>
      </c>
      <c r="E35" s="1">
        <v>209</v>
      </c>
      <c r="F35" s="1">
        <v>208</v>
      </c>
      <c r="G35" s="1">
        <v>212</v>
      </c>
      <c r="H35" s="1">
        <v>219</v>
      </c>
      <c r="I35" s="1">
        <v>241</v>
      </c>
      <c r="J35" s="1">
        <v>261</v>
      </c>
      <c r="K35" s="1">
        <v>261</v>
      </c>
      <c r="L35" s="1">
        <v>266</v>
      </c>
      <c r="M35" s="1">
        <v>285</v>
      </c>
      <c r="N35" s="1">
        <v>317</v>
      </c>
      <c r="O35" s="1">
        <v>358</v>
      </c>
    </row>
    <row r="36" spans="1:15" x14ac:dyDescent="0.3">
      <c r="A36" s="7" t="s">
        <v>200</v>
      </c>
      <c r="B36" s="7" t="s">
        <v>109</v>
      </c>
      <c r="C36" s="1">
        <v>3732</v>
      </c>
      <c r="D36" s="1">
        <v>3961</v>
      </c>
      <c r="E36" s="1">
        <v>4207</v>
      </c>
      <c r="F36" s="1">
        <v>4445</v>
      </c>
      <c r="G36" s="1">
        <v>4564</v>
      </c>
      <c r="H36" s="1">
        <v>4796</v>
      </c>
      <c r="I36" s="1">
        <v>5034</v>
      </c>
      <c r="J36" s="1">
        <v>5332</v>
      </c>
      <c r="K36" s="1">
        <v>5565</v>
      </c>
      <c r="L36" s="1">
        <v>5652</v>
      </c>
      <c r="M36" s="1">
        <v>6366</v>
      </c>
      <c r="N36" s="1">
        <v>6867</v>
      </c>
      <c r="O36" s="1">
        <v>7527</v>
      </c>
    </row>
    <row r="37" spans="1:15" x14ac:dyDescent="0.3">
      <c r="A37" s="7" t="s">
        <v>200</v>
      </c>
      <c r="B37" s="7" t="s">
        <v>110</v>
      </c>
      <c r="C37" s="1">
        <v>1697</v>
      </c>
      <c r="D37" s="1">
        <v>1787</v>
      </c>
      <c r="E37" s="1">
        <v>1886</v>
      </c>
      <c r="F37" s="1">
        <v>2029</v>
      </c>
      <c r="G37" s="1">
        <v>2079</v>
      </c>
      <c r="H37" s="1">
        <v>2080</v>
      </c>
      <c r="I37" s="1">
        <v>2171</v>
      </c>
      <c r="J37" s="1">
        <v>2254</v>
      </c>
      <c r="K37" s="1">
        <v>2331</v>
      </c>
      <c r="L37" s="1">
        <v>2331</v>
      </c>
      <c r="M37" s="1">
        <v>2647</v>
      </c>
      <c r="N37" s="1">
        <v>2853</v>
      </c>
      <c r="O37" s="1">
        <v>3166</v>
      </c>
    </row>
    <row r="38" spans="1:15" x14ac:dyDescent="0.3">
      <c r="A38" s="7" t="s">
        <v>200</v>
      </c>
      <c r="B38" s="7" t="s">
        <v>111</v>
      </c>
      <c r="C38" s="1">
        <v>13412</v>
      </c>
      <c r="D38" s="1">
        <v>12907</v>
      </c>
      <c r="E38" s="1">
        <v>12237</v>
      </c>
      <c r="F38" s="1">
        <v>11908</v>
      </c>
      <c r="G38" s="1">
        <v>11350</v>
      </c>
      <c r="H38" s="1">
        <v>10682</v>
      </c>
      <c r="I38" s="1">
        <v>10273</v>
      </c>
      <c r="J38" s="1">
        <v>10116</v>
      </c>
      <c r="K38" s="1">
        <v>9750</v>
      </c>
      <c r="L38" s="1">
        <v>9529</v>
      </c>
      <c r="M38" s="1">
        <v>6756</v>
      </c>
      <c r="N38" s="1">
        <v>5306</v>
      </c>
      <c r="O38" s="1">
        <v>4564</v>
      </c>
    </row>
    <row r="39" spans="1:15" x14ac:dyDescent="0.3">
      <c r="A39" s="7" t="s">
        <v>201</v>
      </c>
      <c r="B39" s="7" t="s">
        <v>103</v>
      </c>
      <c r="C39" s="1">
        <v>192</v>
      </c>
      <c r="D39" s="1">
        <v>201</v>
      </c>
      <c r="E39" s="1">
        <v>230</v>
      </c>
      <c r="F39" s="1">
        <v>239</v>
      </c>
      <c r="G39" s="1">
        <v>273</v>
      </c>
      <c r="H39" s="1">
        <v>282</v>
      </c>
      <c r="I39" s="1">
        <v>319</v>
      </c>
      <c r="J39" s="1">
        <v>364</v>
      </c>
      <c r="K39" s="1">
        <v>392</v>
      </c>
      <c r="L39" s="1">
        <v>435</v>
      </c>
      <c r="M39" s="1">
        <v>571</v>
      </c>
      <c r="N39" s="1">
        <v>701</v>
      </c>
      <c r="O39" s="1">
        <v>665</v>
      </c>
    </row>
    <row r="40" spans="1:15" x14ac:dyDescent="0.3">
      <c r="A40" s="7" t="s">
        <v>201</v>
      </c>
      <c r="B40" s="7" t="s">
        <v>104</v>
      </c>
      <c r="C40" s="1">
        <v>4508</v>
      </c>
      <c r="D40" s="1">
        <v>4682</v>
      </c>
      <c r="E40" s="1">
        <v>4851</v>
      </c>
      <c r="F40" s="1">
        <v>5084</v>
      </c>
      <c r="G40" s="1">
        <v>5419</v>
      </c>
      <c r="H40" s="1">
        <v>5949</v>
      </c>
      <c r="I40" s="1">
        <v>6333</v>
      </c>
      <c r="J40" s="1">
        <v>6680</v>
      </c>
      <c r="K40" s="1">
        <v>6926</v>
      </c>
      <c r="L40" s="1">
        <v>7397</v>
      </c>
      <c r="M40" s="1">
        <v>8423</v>
      </c>
      <c r="N40" s="1">
        <v>9306</v>
      </c>
      <c r="O40" s="1">
        <v>8575</v>
      </c>
    </row>
    <row r="41" spans="1:15" x14ac:dyDescent="0.3">
      <c r="A41" s="7" t="s">
        <v>201</v>
      </c>
      <c r="B41" s="7" t="s">
        <v>105</v>
      </c>
      <c r="C41" s="1">
        <v>1563</v>
      </c>
      <c r="D41" s="1">
        <v>1581</v>
      </c>
      <c r="E41" s="1">
        <v>1619</v>
      </c>
      <c r="F41" s="1">
        <v>1669</v>
      </c>
      <c r="G41" s="1">
        <v>1786</v>
      </c>
      <c r="H41" s="1">
        <v>1969</v>
      </c>
      <c r="I41" s="1">
        <v>2126</v>
      </c>
      <c r="J41" s="1">
        <v>2282</v>
      </c>
      <c r="K41" s="1">
        <v>2400</v>
      </c>
      <c r="L41" s="1">
        <v>2596</v>
      </c>
      <c r="M41" s="1">
        <v>3077</v>
      </c>
      <c r="N41" s="1">
        <v>3515</v>
      </c>
      <c r="O41" s="1">
        <v>3295</v>
      </c>
    </row>
    <row r="42" spans="1:15" x14ac:dyDescent="0.3">
      <c r="A42" s="7" t="s">
        <v>201</v>
      </c>
      <c r="B42" s="7" t="s">
        <v>106</v>
      </c>
      <c r="C42" s="1">
        <v>141</v>
      </c>
      <c r="D42" s="1">
        <v>136</v>
      </c>
      <c r="E42" s="1">
        <v>144</v>
      </c>
      <c r="F42" s="1">
        <v>140</v>
      </c>
      <c r="G42" s="1">
        <v>142</v>
      </c>
      <c r="H42" s="1">
        <v>143</v>
      </c>
      <c r="I42" s="1">
        <v>150</v>
      </c>
      <c r="J42" s="1">
        <v>149</v>
      </c>
      <c r="K42" s="1">
        <v>139</v>
      </c>
      <c r="L42" s="1">
        <v>146</v>
      </c>
      <c r="M42" s="1">
        <v>164</v>
      </c>
      <c r="N42" s="1">
        <v>178</v>
      </c>
      <c r="O42" s="1">
        <v>172</v>
      </c>
    </row>
    <row r="43" spans="1:15" x14ac:dyDescent="0.3">
      <c r="A43" s="7" t="s">
        <v>201</v>
      </c>
      <c r="B43" s="7" t="s">
        <v>107</v>
      </c>
      <c r="C43" s="1">
        <v>1975</v>
      </c>
      <c r="D43" s="1">
        <v>2072</v>
      </c>
      <c r="E43" s="1">
        <v>2252</v>
      </c>
      <c r="F43" s="1">
        <v>2517</v>
      </c>
      <c r="G43" s="1">
        <v>2788</v>
      </c>
      <c r="H43" s="1">
        <v>3260</v>
      </c>
      <c r="I43" s="1">
        <v>3681</v>
      </c>
      <c r="J43" s="1">
        <v>4258</v>
      </c>
      <c r="K43" s="1">
        <v>4787</v>
      </c>
      <c r="L43" s="1">
        <v>5783</v>
      </c>
      <c r="M43" s="1">
        <v>7280</v>
      </c>
      <c r="N43" s="1">
        <v>8559</v>
      </c>
      <c r="O43" s="1">
        <v>8456</v>
      </c>
    </row>
    <row r="44" spans="1:15" x14ac:dyDescent="0.3">
      <c r="A44" s="7" t="s">
        <v>201</v>
      </c>
      <c r="B44" s="7" t="s">
        <v>108</v>
      </c>
      <c r="C44" s="1">
        <v>93</v>
      </c>
      <c r="D44" s="1">
        <v>86</v>
      </c>
      <c r="E44" s="1">
        <v>86</v>
      </c>
      <c r="F44" s="1">
        <v>102</v>
      </c>
      <c r="G44" s="1">
        <v>140</v>
      </c>
      <c r="H44" s="1">
        <v>153</v>
      </c>
      <c r="I44" s="1">
        <v>167</v>
      </c>
      <c r="J44" s="1">
        <v>190</v>
      </c>
      <c r="K44" s="1">
        <v>180</v>
      </c>
      <c r="L44" s="1">
        <v>185</v>
      </c>
      <c r="M44" s="1">
        <v>222</v>
      </c>
      <c r="N44" s="1">
        <v>252</v>
      </c>
      <c r="O44" s="1">
        <v>169</v>
      </c>
    </row>
    <row r="45" spans="1:15" x14ac:dyDescent="0.3">
      <c r="A45" s="7" t="s">
        <v>201</v>
      </c>
      <c r="B45" s="7" t="s">
        <v>17</v>
      </c>
      <c r="C45" s="1">
        <v>140</v>
      </c>
      <c r="D45" s="1">
        <v>141</v>
      </c>
      <c r="E45" s="1">
        <v>152</v>
      </c>
      <c r="F45" s="1">
        <v>162</v>
      </c>
      <c r="G45" s="1">
        <v>170</v>
      </c>
      <c r="H45" s="1">
        <v>188</v>
      </c>
      <c r="I45" s="1">
        <v>198</v>
      </c>
      <c r="J45" s="1">
        <v>195</v>
      </c>
      <c r="K45" s="1">
        <v>229</v>
      </c>
      <c r="L45" s="1">
        <v>244</v>
      </c>
      <c r="M45" s="1">
        <v>290</v>
      </c>
      <c r="N45" s="1">
        <v>319</v>
      </c>
      <c r="O45" s="1">
        <v>290</v>
      </c>
    </row>
    <row r="46" spans="1:15" x14ac:dyDescent="0.3">
      <c r="A46" s="7" t="s">
        <v>201</v>
      </c>
      <c r="B46" s="7" t="s">
        <v>109</v>
      </c>
      <c r="C46" s="1">
        <v>3382</v>
      </c>
      <c r="D46" s="1">
        <v>3623</v>
      </c>
      <c r="E46" s="1">
        <v>3889</v>
      </c>
      <c r="F46" s="1">
        <v>4219</v>
      </c>
      <c r="G46" s="1">
        <v>4586</v>
      </c>
      <c r="H46" s="1">
        <v>5018</v>
      </c>
      <c r="I46" s="1">
        <v>5398</v>
      </c>
      <c r="J46" s="1">
        <v>5727</v>
      </c>
      <c r="K46" s="1">
        <v>5996</v>
      </c>
      <c r="L46" s="1">
        <v>6255</v>
      </c>
      <c r="M46" s="1">
        <v>7118</v>
      </c>
      <c r="N46" s="1">
        <v>7783</v>
      </c>
      <c r="O46" s="1">
        <v>7536</v>
      </c>
    </row>
    <row r="47" spans="1:15" x14ac:dyDescent="0.3">
      <c r="A47" s="7" t="s">
        <v>201</v>
      </c>
      <c r="B47" s="7" t="s">
        <v>110</v>
      </c>
      <c r="C47" s="1">
        <v>1279</v>
      </c>
      <c r="D47" s="1">
        <v>1417</v>
      </c>
      <c r="E47" s="1">
        <v>1531</v>
      </c>
      <c r="F47" s="1">
        <v>1600</v>
      </c>
      <c r="G47" s="1">
        <v>1725</v>
      </c>
      <c r="H47" s="1">
        <v>1891</v>
      </c>
      <c r="I47" s="1">
        <v>1975</v>
      </c>
      <c r="J47" s="1">
        <v>2077</v>
      </c>
      <c r="K47" s="1">
        <v>2136</v>
      </c>
      <c r="L47" s="1">
        <v>2258</v>
      </c>
      <c r="M47" s="1">
        <v>2536</v>
      </c>
      <c r="N47" s="1">
        <v>2793</v>
      </c>
      <c r="O47" s="1">
        <v>2626</v>
      </c>
    </row>
    <row r="48" spans="1:15" x14ac:dyDescent="0.3">
      <c r="A48" s="7" t="s">
        <v>201</v>
      </c>
      <c r="B48" s="7" t="s">
        <v>111</v>
      </c>
      <c r="C48" s="1">
        <v>10053</v>
      </c>
      <c r="D48" s="1">
        <v>9434</v>
      </c>
      <c r="E48" s="1">
        <v>8973</v>
      </c>
      <c r="F48" s="1">
        <v>8638</v>
      </c>
      <c r="G48" s="1">
        <v>8403</v>
      </c>
      <c r="H48" s="1">
        <v>8155</v>
      </c>
      <c r="I48" s="1">
        <v>7783</v>
      </c>
      <c r="J48" s="1">
        <v>7538</v>
      </c>
      <c r="K48" s="1">
        <v>7389</v>
      </c>
      <c r="L48" s="1">
        <v>7268</v>
      </c>
      <c r="M48" s="1">
        <v>5035</v>
      </c>
      <c r="N48" s="1">
        <v>3822</v>
      </c>
      <c r="O48" s="1">
        <v>3170</v>
      </c>
    </row>
    <row r="49" spans="1:15" x14ac:dyDescent="0.3">
      <c r="A49" s="7" t="s">
        <v>202</v>
      </c>
      <c r="B49" s="7" t="s">
        <v>103</v>
      </c>
      <c r="C49" s="1">
        <v>254</v>
      </c>
      <c r="D49" s="1">
        <v>261</v>
      </c>
      <c r="E49" s="1">
        <v>268</v>
      </c>
      <c r="F49" s="1">
        <v>297</v>
      </c>
      <c r="G49" s="1">
        <v>318</v>
      </c>
      <c r="H49" s="1">
        <v>348</v>
      </c>
      <c r="I49" s="1">
        <v>389</v>
      </c>
      <c r="J49" s="1">
        <v>422</v>
      </c>
      <c r="K49" s="1">
        <v>495</v>
      </c>
      <c r="L49" s="1">
        <v>534</v>
      </c>
      <c r="M49" s="1">
        <v>731</v>
      </c>
      <c r="N49" s="1">
        <v>868</v>
      </c>
      <c r="O49" s="1">
        <v>948</v>
      </c>
    </row>
    <row r="50" spans="1:15" x14ac:dyDescent="0.3">
      <c r="A50" s="7" t="s">
        <v>202</v>
      </c>
      <c r="B50" s="7" t="s">
        <v>104</v>
      </c>
      <c r="C50" s="1">
        <v>6021</v>
      </c>
      <c r="D50" s="1">
        <v>6224</v>
      </c>
      <c r="E50" s="1">
        <v>6435</v>
      </c>
      <c r="F50" s="1">
        <v>6637</v>
      </c>
      <c r="G50" s="1">
        <v>6878</v>
      </c>
      <c r="H50" s="1">
        <v>7178</v>
      </c>
      <c r="I50" s="1">
        <v>7534</v>
      </c>
      <c r="J50" s="1">
        <v>7806</v>
      </c>
      <c r="K50" s="1">
        <v>8149</v>
      </c>
      <c r="L50" s="1">
        <v>8351</v>
      </c>
      <c r="M50" s="1">
        <v>9372</v>
      </c>
      <c r="N50" s="1">
        <v>10220</v>
      </c>
      <c r="O50" s="1">
        <v>10789</v>
      </c>
    </row>
    <row r="51" spans="1:15" x14ac:dyDescent="0.3">
      <c r="A51" s="7" t="s">
        <v>202</v>
      </c>
      <c r="B51" s="7" t="s">
        <v>105</v>
      </c>
      <c r="C51" s="1">
        <v>1368</v>
      </c>
      <c r="D51" s="1">
        <v>1393</v>
      </c>
      <c r="E51" s="1">
        <v>1458</v>
      </c>
      <c r="F51" s="1">
        <v>1493</v>
      </c>
      <c r="G51" s="1">
        <v>1610</v>
      </c>
      <c r="H51" s="1">
        <v>1695</v>
      </c>
      <c r="I51" s="1">
        <v>1799</v>
      </c>
      <c r="J51" s="1">
        <v>1969</v>
      </c>
      <c r="K51" s="1">
        <v>2125</v>
      </c>
      <c r="L51" s="1">
        <v>2309</v>
      </c>
      <c r="M51" s="1">
        <v>2698</v>
      </c>
      <c r="N51" s="1">
        <v>3179</v>
      </c>
      <c r="O51" s="1">
        <v>3651</v>
      </c>
    </row>
    <row r="52" spans="1:15" x14ac:dyDescent="0.3">
      <c r="A52" s="7" t="s">
        <v>202</v>
      </c>
      <c r="B52" s="7" t="s">
        <v>106</v>
      </c>
      <c r="C52" s="1">
        <v>101</v>
      </c>
      <c r="D52" s="1">
        <v>115</v>
      </c>
      <c r="E52" s="1">
        <v>122</v>
      </c>
      <c r="F52" s="1">
        <v>124</v>
      </c>
      <c r="G52" s="1">
        <v>124</v>
      </c>
      <c r="H52" s="1">
        <v>123</v>
      </c>
      <c r="I52" s="1">
        <v>126</v>
      </c>
      <c r="J52" s="1">
        <v>129</v>
      </c>
      <c r="K52" s="1">
        <v>148</v>
      </c>
      <c r="L52" s="1">
        <v>118</v>
      </c>
      <c r="M52" s="1">
        <v>138</v>
      </c>
      <c r="N52" s="1">
        <v>154</v>
      </c>
      <c r="O52" s="1">
        <v>164</v>
      </c>
    </row>
    <row r="53" spans="1:15" x14ac:dyDescent="0.3">
      <c r="A53" s="7" t="s">
        <v>202</v>
      </c>
      <c r="B53" s="7" t="s">
        <v>107</v>
      </c>
      <c r="C53" s="1">
        <v>1367</v>
      </c>
      <c r="D53" s="1">
        <v>1427</v>
      </c>
      <c r="E53" s="1">
        <v>1521</v>
      </c>
      <c r="F53" s="1">
        <v>1629</v>
      </c>
      <c r="G53" s="1">
        <v>1789</v>
      </c>
      <c r="H53" s="1">
        <v>1970</v>
      </c>
      <c r="I53" s="1">
        <v>2244</v>
      </c>
      <c r="J53" s="1">
        <v>2628</v>
      </c>
      <c r="K53" s="1">
        <v>3069</v>
      </c>
      <c r="L53" s="1">
        <v>3559</v>
      </c>
      <c r="M53" s="1">
        <v>4236</v>
      </c>
      <c r="N53" s="1">
        <v>5009</v>
      </c>
      <c r="O53" s="1">
        <v>5585</v>
      </c>
    </row>
    <row r="54" spans="1:15" x14ac:dyDescent="0.3">
      <c r="A54" s="7" t="s">
        <v>202</v>
      </c>
      <c r="B54" s="7" t="s">
        <v>108</v>
      </c>
      <c r="C54" s="1">
        <v>183</v>
      </c>
      <c r="D54" s="1">
        <v>197</v>
      </c>
      <c r="E54" s="1">
        <v>209</v>
      </c>
      <c r="F54" s="1">
        <v>195</v>
      </c>
      <c r="G54" s="1">
        <v>209</v>
      </c>
      <c r="H54" s="1">
        <v>237</v>
      </c>
      <c r="I54" s="1">
        <v>235</v>
      </c>
      <c r="J54" s="1">
        <v>265</v>
      </c>
      <c r="K54" s="1">
        <v>315</v>
      </c>
      <c r="L54" s="1">
        <v>330</v>
      </c>
      <c r="M54" s="1">
        <v>375</v>
      </c>
      <c r="N54" s="1">
        <v>419</v>
      </c>
      <c r="O54" s="1">
        <v>457</v>
      </c>
    </row>
    <row r="55" spans="1:15" x14ac:dyDescent="0.3">
      <c r="A55" s="7" t="s">
        <v>202</v>
      </c>
      <c r="B55" s="7" t="s">
        <v>17</v>
      </c>
      <c r="C55" s="1">
        <v>188</v>
      </c>
      <c r="D55" s="1">
        <v>196</v>
      </c>
      <c r="E55" s="1">
        <v>204</v>
      </c>
      <c r="F55" s="1">
        <v>224</v>
      </c>
      <c r="G55" s="1">
        <v>247</v>
      </c>
      <c r="H55" s="1">
        <v>248</v>
      </c>
      <c r="I55" s="1">
        <v>258</v>
      </c>
      <c r="J55" s="1">
        <v>274</v>
      </c>
      <c r="K55" s="1">
        <v>295</v>
      </c>
      <c r="L55" s="1">
        <v>296</v>
      </c>
      <c r="M55" s="1">
        <v>352</v>
      </c>
      <c r="N55" s="1">
        <v>376</v>
      </c>
      <c r="O55" s="1">
        <v>395</v>
      </c>
    </row>
    <row r="56" spans="1:15" x14ac:dyDescent="0.3">
      <c r="A56" s="7" t="s">
        <v>202</v>
      </c>
      <c r="B56" s="7" t="s">
        <v>109</v>
      </c>
      <c r="C56" s="1">
        <v>4087</v>
      </c>
      <c r="D56" s="1">
        <v>4385</v>
      </c>
      <c r="E56" s="1">
        <v>4734</v>
      </c>
      <c r="F56" s="1">
        <v>4940</v>
      </c>
      <c r="G56" s="1">
        <v>5213</v>
      </c>
      <c r="H56" s="1">
        <v>5503</v>
      </c>
      <c r="I56" s="1">
        <v>5751</v>
      </c>
      <c r="J56" s="1">
        <v>6058</v>
      </c>
      <c r="K56" s="1">
        <v>6512</v>
      </c>
      <c r="L56" s="1">
        <v>6701</v>
      </c>
      <c r="M56" s="1">
        <v>7541</v>
      </c>
      <c r="N56" s="1">
        <v>8210</v>
      </c>
      <c r="O56" s="1">
        <v>8829</v>
      </c>
    </row>
    <row r="57" spans="1:15" x14ac:dyDescent="0.3">
      <c r="A57" s="7" t="s">
        <v>202</v>
      </c>
      <c r="B57" s="7" t="s">
        <v>110</v>
      </c>
      <c r="C57" s="1">
        <v>1726</v>
      </c>
      <c r="D57" s="1">
        <v>1782</v>
      </c>
      <c r="E57" s="1">
        <v>1876</v>
      </c>
      <c r="F57" s="1">
        <v>1997</v>
      </c>
      <c r="G57" s="1">
        <v>2076</v>
      </c>
      <c r="H57" s="1">
        <v>2196</v>
      </c>
      <c r="I57" s="1">
        <v>2230</v>
      </c>
      <c r="J57" s="1">
        <v>2311</v>
      </c>
      <c r="K57" s="1">
        <v>2472</v>
      </c>
      <c r="L57" s="1">
        <v>2492</v>
      </c>
      <c r="M57" s="1">
        <v>2901</v>
      </c>
      <c r="N57" s="1">
        <v>3196</v>
      </c>
      <c r="O57" s="1">
        <v>3454</v>
      </c>
    </row>
    <row r="58" spans="1:15" x14ac:dyDescent="0.3">
      <c r="A58" s="7" t="s">
        <v>202</v>
      </c>
      <c r="B58" s="7" t="s">
        <v>111</v>
      </c>
      <c r="C58" s="1">
        <v>12390</v>
      </c>
      <c r="D58" s="1">
        <v>11946</v>
      </c>
      <c r="E58" s="1">
        <v>11220</v>
      </c>
      <c r="F58" s="1">
        <v>10459</v>
      </c>
      <c r="G58" s="1">
        <v>10030</v>
      </c>
      <c r="H58" s="1">
        <v>9626</v>
      </c>
      <c r="I58" s="1">
        <v>9207</v>
      </c>
      <c r="J58" s="1">
        <v>8865</v>
      </c>
      <c r="K58" s="1">
        <v>8920</v>
      </c>
      <c r="L58" s="1">
        <v>8715</v>
      </c>
      <c r="M58" s="1">
        <v>6288</v>
      </c>
      <c r="N58" s="1">
        <v>4948</v>
      </c>
      <c r="O58" s="1">
        <v>4236</v>
      </c>
    </row>
    <row r="59" spans="1:15" x14ac:dyDescent="0.3">
      <c r="A59" s="7" t="s">
        <v>203</v>
      </c>
      <c r="B59" s="7" t="s">
        <v>103</v>
      </c>
      <c r="C59" s="1">
        <v>106</v>
      </c>
      <c r="D59" s="1">
        <v>106</v>
      </c>
      <c r="E59" s="1">
        <v>110</v>
      </c>
      <c r="F59" s="1">
        <v>113</v>
      </c>
      <c r="G59" s="1">
        <v>115</v>
      </c>
      <c r="H59" s="1">
        <v>136</v>
      </c>
      <c r="I59" s="1">
        <v>170</v>
      </c>
      <c r="J59" s="1">
        <v>199</v>
      </c>
      <c r="K59" s="1">
        <v>226</v>
      </c>
      <c r="L59" s="1">
        <v>300</v>
      </c>
      <c r="M59" s="1">
        <v>401</v>
      </c>
      <c r="N59" s="1">
        <v>452</v>
      </c>
      <c r="O59" s="1">
        <v>474</v>
      </c>
    </row>
    <row r="60" spans="1:15" x14ac:dyDescent="0.3">
      <c r="A60" s="7" t="s">
        <v>203</v>
      </c>
      <c r="B60" s="7" t="s">
        <v>104</v>
      </c>
      <c r="C60" s="1">
        <v>3672</v>
      </c>
      <c r="D60" s="1">
        <v>3807</v>
      </c>
      <c r="E60" s="1">
        <v>3966</v>
      </c>
      <c r="F60" s="1">
        <v>4193</v>
      </c>
      <c r="G60" s="1">
        <v>4361</v>
      </c>
      <c r="H60" s="1">
        <v>4567</v>
      </c>
      <c r="I60" s="1">
        <v>4780</v>
      </c>
      <c r="J60" s="1">
        <v>4995</v>
      </c>
      <c r="K60" s="1">
        <v>5210</v>
      </c>
      <c r="L60" s="1">
        <v>5408</v>
      </c>
      <c r="M60" s="1">
        <v>6126</v>
      </c>
      <c r="N60" s="1">
        <v>6674</v>
      </c>
      <c r="O60" s="1">
        <v>7083</v>
      </c>
    </row>
    <row r="61" spans="1:15" x14ac:dyDescent="0.3">
      <c r="A61" s="7" t="s">
        <v>203</v>
      </c>
      <c r="B61" s="7" t="s">
        <v>105</v>
      </c>
      <c r="C61" s="1">
        <v>415</v>
      </c>
      <c r="D61" s="1">
        <v>413</v>
      </c>
      <c r="E61" s="1">
        <v>416</v>
      </c>
      <c r="F61" s="1">
        <v>472</v>
      </c>
      <c r="G61" s="1">
        <v>476</v>
      </c>
      <c r="H61" s="1">
        <v>487</v>
      </c>
      <c r="I61" s="1">
        <v>537</v>
      </c>
      <c r="J61" s="1">
        <v>644</v>
      </c>
      <c r="K61" s="1">
        <v>671</v>
      </c>
      <c r="L61" s="1">
        <v>757</v>
      </c>
      <c r="M61" s="1">
        <v>910</v>
      </c>
      <c r="N61" s="1">
        <v>1086</v>
      </c>
      <c r="O61" s="1">
        <v>1198</v>
      </c>
    </row>
    <row r="62" spans="1:15" x14ac:dyDescent="0.3">
      <c r="A62" s="7" t="s">
        <v>203</v>
      </c>
      <c r="B62" s="7" t="s">
        <v>106</v>
      </c>
      <c r="C62" s="1">
        <v>40</v>
      </c>
      <c r="D62" s="1">
        <v>45</v>
      </c>
      <c r="E62" s="1">
        <v>49</v>
      </c>
      <c r="F62" s="1">
        <v>53</v>
      </c>
      <c r="G62" s="1">
        <v>56</v>
      </c>
      <c r="H62" s="1">
        <v>55</v>
      </c>
      <c r="I62" s="1">
        <v>58</v>
      </c>
      <c r="J62" s="1">
        <v>63</v>
      </c>
      <c r="K62" s="1">
        <v>63</v>
      </c>
      <c r="L62" s="1">
        <v>68</v>
      </c>
      <c r="M62" s="1">
        <v>78</v>
      </c>
      <c r="N62" s="1">
        <v>78</v>
      </c>
      <c r="O62" s="1">
        <v>83</v>
      </c>
    </row>
    <row r="63" spans="1:15" x14ac:dyDescent="0.3">
      <c r="A63" s="7" t="s">
        <v>203</v>
      </c>
      <c r="B63" s="7" t="s">
        <v>107</v>
      </c>
      <c r="C63" s="1">
        <v>440</v>
      </c>
      <c r="D63" s="1">
        <v>465</v>
      </c>
      <c r="E63" s="1">
        <v>489</v>
      </c>
      <c r="F63" s="1">
        <v>544</v>
      </c>
      <c r="G63" s="1">
        <v>564</v>
      </c>
      <c r="H63" s="1">
        <v>637</v>
      </c>
      <c r="I63" s="1">
        <v>733</v>
      </c>
      <c r="J63" s="1">
        <v>879</v>
      </c>
      <c r="K63" s="1">
        <v>975</v>
      </c>
      <c r="L63" s="1">
        <v>1169</v>
      </c>
      <c r="M63" s="1">
        <v>1437</v>
      </c>
      <c r="N63" s="1">
        <v>1734</v>
      </c>
      <c r="O63" s="1">
        <v>1973</v>
      </c>
    </row>
    <row r="64" spans="1:15" x14ac:dyDescent="0.3">
      <c r="A64" s="7" t="s">
        <v>203</v>
      </c>
      <c r="B64" s="7" t="s">
        <v>108</v>
      </c>
      <c r="C64" s="1">
        <v>37</v>
      </c>
      <c r="D64" s="1">
        <v>37</v>
      </c>
      <c r="E64" s="1">
        <v>42</v>
      </c>
      <c r="F64" s="1">
        <v>56</v>
      </c>
      <c r="G64" s="1">
        <v>58</v>
      </c>
      <c r="H64" s="1">
        <v>54</v>
      </c>
      <c r="I64" s="1">
        <v>62</v>
      </c>
      <c r="J64" s="1">
        <v>72</v>
      </c>
      <c r="K64" s="1">
        <v>62</v>
      </c>
      <c r="L64" s="1">
        <v>60</v>
      </c>
      <c r="M64" s="1">
        <v>76</v>
      </c>
      <c r="N64" s="1">
        <v>75</v>
      </c>
      <c r="O64" s="1">
        <v>91</v>
      </c>
    </row>
    <row r="65" spans="1:15" x14ac:dyDescent="0.3">
      <c r="A65" s="7" t="s">
        <v>203</v>
      </c>
      <c r="B65" s="7" t="s">
        <v>17</v>
      </c>
      <c r="C65" s="1">
        <v>103</v>
      </c>
      <c r="D65" s="1">
        <v>119</v>
      </c>
      <c r="E65" s="1">
        <v>111</v>
      </c>
      <c r="F65" s="1">
        <v>120</v>
      </c>
      <c r="G65" s="1">
        <v>118</v>
      </c>
      <c r="H65" s="1">
        <v>126</v>
      </c>
      <c r="I65" s="1">
        <v>133</v>
      </c>
      <c r="J65" s="1">
        <v>148</v>
      </c>
      <c r="K65" s="1">
        <v>156</v>
      </c>
      <c r="L65" s="1">
        <v>166</v>
      </c>
      <c r="M65" s="1">
        <v>199</v>
      </c>
      <c r="N65" s="1">
        <v>215</v>
      </c>
      <c r="O65" s="1">
        <v>225</v>
      </c>
    </row>
    <row r="66" spans="1:15" x14ac:dyDescent="0.3">
      <c r="A66" s="7" t="s">
        <v>203</v>
      </c>
      <c r="B66" s="7" t="s">
        <v>109</v>
      </c>
      <c r="C66" s="1">
        <v>3327</v>
      </c>
      <c r="D66" s="1">
        <v>3572</v>
      </c>
      <c r="E66" s="1">
        <v>3863</v>
      </c>
      <c r="F66" s="1">
        <v>4140</v>
      </c>
      <c r="G66" s="1">
        <v>4374</v>
      </c>
      <c r="H66" s="1">
        <v>4767</v>
      </c>
      <c r="I66" s="1">
        <v>5095</v>
      </c>
      <c r="J66" s="1">
        <v>5460</v>
      </c>
      <c r="K66" s="1">
        <v>5800</v>
      </c>
      <c r="L66" s="1">
        <v>6140</v>
      </c>
      <c r="M66" s="1">
        <v>7200</v>
      </c>
      <c r="N66" s="1">
        <v>7878</v>
      </c>
      <c r="O66" s="1">
        <v>8495</v>
      </c>
    </row>
    <row r="67" spans="1:15" x14ac:dyDescent="0.3">
      <c r="A67" s="7" t="s">
        <v>203</v>
      </c>
      <c r="B67" s="7" t="s">
        <v>110</v>
      </c>
      <c r="C67" s="1">
        <v>1112</v>
      </c>
      <c r="D67" s="1">
        <v>1160</v>
      </c>
      <c r="E67" s="1">
        <v>1240</v>
      </c>
      <c r="F67" s="1">
        <v>1369</v>
      </c>
      <c r="G67" s="1">
        <v>1400</v>
      </c>
      <c r="H67" s="1">
        <v>1469</v>
      </c>
      <c r="I67" s="1">
        <v>1511</v>
      </c>
      <c r="J67" s="1">
        <v>1590</v>
      </c>
      <c r="K67" s="1">
        <v>1647</v>
      </c>
      <c r="L67" s="1">
        <v>1704</v>
      </c>
      <c r="M67" s="1">
        <v>1936</v>
      </c>
      <c r="N67" s="1">
        <v>2098</v>
      </c>
      <c r="O67" s="1">
        <v>2206</v>
      </c>
    </row>
    <row r="68" spans="1:15" x14ac:dyDescent="0.3">
      <c r="A68" s="7" t="s">
        <v>203</v>
      </c>
      <c r="B68" s="7" t="s">
        <v>111</v>
      </c>
      <c r="C68" s="1">
        <v>8128</v>
      </c>
      <c r="D68" s="1">
        <v>7777</v>
      </c>
      <c r="E68" s="1">
        <v>7385</v>
      </c>
      <c r="F68" s="1">
        <v>7312</v>
      </c>
      <c r="G68" s="1">
        <v>7084</v>
      </c>
      <c r="H68" s="1">
        <v>6883</v>
      </c>
      <c r="I68" s="1">
        <v>6614</v>
      </c>
      <c r="J68" s="1">
        <v>6420</v>
      </c>
      <c r="K68" s="1">
        <v>6225</v>
      </c>
      <c r="L68" s="1">
        <v>6184</v>
      </c>
      <c r="M68" s="1">
        <v>4417</v>
      </c>
      <c r="N68" s="1">
        <v>3427</v>
      </c>
      <c r="O68" s="1">
        <v>2927</v>
      </c>
    </row>
    <row r="69" spans="1:15" x14ac:dyDescent="0.3">
      <c r="A69" s="7" t="s">
        <v>204</v>
      </c>
      <c r="B69" s="7" t="s">
        <v>103</v>
      </c>
      <c r="C69" s="1">
        <v>212</v>
      </c>
      <c r="D69" s="1">
        <v>230</v>
      </c>
      <c r="E69" s="1">
        <v>249</v>
      </c>
      <c r="F69" s="1">
        <v>268</v>
      </c>
      <c r="G69" s="1">
        <v>301</v>
      </c>
      <c r="H69" s="1">
        <v>309</v>
      </c>
      <c r="I69" s="1">
        <v>335</v>
      </c>
      <c r="J69" s="1">
        <v>370</v>
      </c>
      <c r="K69" s="1">
        <v>412</v>
      </c>
      <c r="L69" s="1">
        <v>482</v>
      </c>
      <c r="M69" s="1">
        <v>632</v>
      </c>
      <c r="N69" s="1">
        <v>751</v>
      </c>
      <c r="O69" s="1">
        <v>789</v>
      </c>
    </row>
    <row r="70" spans="1:15" x14ac:dyDescent="0.3">
      <c r="A70" s="7" t="s">
        <v>204</v>
      </c>
      <c r="B70" s="7" t="s">
        <v>104</v>
      </c>
      <c r="C70" s="1">
        <v>5342</v>
      </c>
      <c r="D70" s="1">
        <v>5664</v>
      </c>
      <c r="E70" s="1">
        <v>5803</v>
      </c>
      <c r="F70" s="1">
        <v>5941</v>
      </c>
      <c r="G70" s="1">
        <v>6173</v>
      </c>
      <c r="H70" s="1">
        <v>6446</v>
      </c>
      <c r="I70" s="1">
        <v>6745</v>
      </c>
      <c r="J70" s="1">
        <v>7132</v>
      </c>
      <c r="K70" s="1">
        <v>7454</v>
      </c>
      <c r="L70" s="1">
        <v>7957</v>
      </c>
      <c r="M70" s="1">
        <v>9090</v>
      </c>
      <c r="N70" s="1">
        <v>9941</v>
      </c>
      <c r="O70" s="1">
        <v>10176</v>
      </c>
    </row>
    <row r="71" spans="1:15" x14ac:dyDescent="0.3">
      <c r="A71" s="7" t="s">
        <v>204</v>
      </c>
      <c r="B71" s="7" t="s">
        <v>105</v>
      </c>
      <c r="C71" s="1">
        <v>1759</v>
      </c>
      <c r="D71" s="1">
        <v>1769</v>
      </c>
      <c r="E71" s="1">
        <v>1742</v>
      </c>
      <c r="F71" s="1">
        <v>1714</v>
      </c>
      <c r="G71" s="1">
        <v>1728</v>
      </c>
      <c r="H71" s="1">
        <v>1770</v>
      </c>
      <c r="I71" s="1">
        <v>1869</v>
      </c>
      <c r="J71" s="1">
        <v>1920</v>
      </c>
      <c r="K71" s="1">
        <v>2025</v>
      </c>
      <c r="L71" s="1">
        <v>2209</v>
      </c>
      <c r="M71" s="1">
        <v>2566</v>
      </c>
      <c r="N71" s="1">
        <v>2896</v>
      </c>
      <c r="O71" s="1">
        <v>2934</v>
      </c>
    </row>
    <row r="72" spans="1:15" x14ac:dyDescent="0.3">
      <c r="A72" s="7" t="s">
        <v>204</v>
      </c>
      <c r="B72" s="7" t="s">
        <v>106</v>
      </c>
      <c r="C72" s="1">
        <v>74</v>
      </c>
      <c r="D72" s="1">
        <v>69</v>
      </c>
      <c r="E72" s="1">
        <v>69</v>
      </c>
      <c r="F72" s="1">
        <v>70</v>
      </c>
      <c r="G72" s="1">
        <v>75</v>
      </c>
      <c r="H72" s="1">
        <v>80</v>
      </c>
      <c r="I72" s="1">
        <v>82</v>
      </c>
      <c r="J72" s="1">
        <v>83</v>
      </c>
      <c r="K72" s="1">
        <v>92</v>
      </c>
      <c r="L72" s="1">
        <v>92</v>
      </c>
      <c r="M72" s="1">
        <v>97</v>
      </c>
      <c r="N72" s="1">
        <v>106</v>
      </c>
      <c r="O72" s="1">
        <v>104</v>
      </c>
    </row>
    <row r="73" spans="1:15" x14ac:dyDescent="0.3">
      <c r="A73" s="7" t="s">
        <v>204</v>
      </c>
      <c r="B73" s="7" t="s">
        <v>107</v>
      </c>
      <c r="C73" s="1">
        <v>1924</v>
      </c>
      <c r="D73" s="1">
        <v>2096</v>
      </c>
      <c r="E73" s="1">
        <v>2197</v>
      </c>
      <c r="F73" s="1">
        <v>2195</v>
      </c>
      <c r="G73" s="1">
        <v>2321</v>
      </c>
      <c r="H73" s="1">
        <v>2587</v>
      </c>
      <c r="I73" s="1">
        <v>2965</v>
      </c>
      <c r="J73" s="1">
        <v>3343</v>
      </c>
      <c r="K73" s="1">
        <v>3760</v>
      </c>
      <c r="L73" s="1">
        <v>4303</v>
      </c>
      <c r="M73" s="1">
        <v>5211</v>
      </c>
      <c r="N73" s="1">
        <v>6108</v>
      </c>
      <c r="O73" s="1">
        <v>6657</v>
      </c>
    </row>
    <row r="74" spans="1:15" x14ac:dyDescent="0.3">
      <c r="A74" s="7" t="s">
        <v>204</v>
      </c>
      <c r="B74" s="7" t="s">
        <v>109</v>
      </c>
      <c r="C74" s="1">
        <v>4262</v>
      </c>
      <c r="D74" s="1">
        <v>4592</v>
      </c>
      <c r="E74" s="1">
        <v>4842</v>
      </c>
      <c r="F74" s="1">
        <v>5151</v>
      </c>
      <c r="G74" s="1">
        <v>5367</v>
      </c>
      <c r="H74" s="1">
        <v>5671</v>
      </c>
      <c r="I74" s="1">
        <v>6088</v>
      </c>
      <c r="J74" s="1">
        <v>6551</v>
      </c>
      <c r="K74" s="1">
        <v>6972</v>
      </c>
      <c r="L74" s="1">
        <v>7347</v>
      </c>
      <c r="M74" s="1">
        <v>8399</v>
      </c>
      <c r="N74" s="1">
        <v>9054</v>
      </c>
      <c r="O74" s="1">
        <v>9509</v>
      </c>
    </row>
    <row r="75" spans="1:15" x14ac:dyDescent="0.3">
      <c r="A75" s="7" t="s">
        <v>204</v>
      </c>
      <c r="B75" s="7" t="s">
        <v>111</v>
      </c>
      <c r="C75" s="1">
        <v>11681</v>
      </c>
      <c r="D75" s="1">
        <v>11418</v>
      </c>
      <c r="E75" s="1">
        <v>10738</v>
      </c>
      <c r="F75" s="1">
        <v>10005</v>
      </c>
      <c r="G75" s="1">
        <v>9638</v>
      </c>
      <c r="H75" s="1">
        <v>9194</v>
      </c>
      <c r="I75" s="1">
        <v>8787</v>
      </c>
      <c r="J75" s="1">
        <v>8504</v>
      </c>
      <c r="K75" s="1">
        <v>8322</v>
      </c>
      <c r="L75" s="1">
        <v>8217</v>
      </c>
      <c r="M75" s="1">
        <v>5876</v>
      </c>
      <c r="N75" s="1">
        <v>4624</v>
      </c>
      <c r="O75" s="1">
        <v>3924</v>
      </c>
    </row>
    <row r="76" spans="1:15" x14ac:dyDescent="0.3">
      <c r="A76" s="7" t="s">
        <v>204</v>
      </c>
      <c r="B76" s="7" t="s">
        <v>17</v>
      </c>
      <c r="C76" s="1">
        <v>165</v>
      </c>
      <c r="D76" s="1">
        <v>186</v>
      </c>
      <c r="E76" s="1">
        <v>181</v>
      </c>
      <c r="F76" s="1">
        <v>190</v>
      </c>
      <c r="G76" s="1">
        <v>194</v>
      </c>
      <c r="H76" s="1">
        <v>207</v>
      </c>
      <c r="I76" s="1">
        <v>205</v>
      </c>
      <c r="J76" s="1">
        <v>212</v>
      </c>
      <c r="K76" s="1">
        <v>217</v>
      </c>
      <c r="L76" s="1">
        <v>240</v>
      </c>
      <c r="M76" s="1">
        <v>264</v>
      </c>
      <c r="N76" s="1">
        <v>314</v>
      </c>
      <c r="O76" s="1">
        <v>315</v>
      </c>
    </row>
    <row r="77" spans="1:15" x14ac:dyDescent="0.3">
      <c r="A77" s="7" t="s">
        <v>204</v>
      </c>
      <c r="B77" s="7" t="s">
        <v>110</v>
      </c>
      <c r="C77" s="1">
        <v>1597</v>
      </c>
      <c r="D77" s="1">
        <v>1713</v>
      </c>
      <c r="E77" s="1">
        <v>1750</v>
      </c>
      <c r="F77" s="1">
        <v>1780</v>
      </c>
      <c r="G77" s="1">
        <v>1868</v>
      </c>
      <c r="H77" s="1">
        <v>1976</v>
      </c>
      <c r="I77" s="1">
        <v>2066</v>
      </c>
      <c r="J77" s="1">
        <v>2148</v>
      </c>
      <c r="K77" s="1">
        <v>2218</v>
      </c>
      <c r="L77" s="1">
        <v>2329</v>
      </c>
      <c r="M77" s="1">
        <v>2663</v>
      </c>
      <c r="N77" s="1">
        <v>2887</v>
      </c>
      <c r="O77" s="1">
        <v>2912</v>
      </c>
    </row>
    <row r="78" spans="1:15" x14ac:dyDescent="0.3">
      <c r="A78" s="7" t="s">
        <v>204</v>
      </c>
      <c r="B78" s="7" t="s">
        <v>108</v>
      </c>
      <c r="C78" s="1">
        <v>110</v>
      </c>
      <c r="D78" s="1">
        <v>122</v>
      </c>
      <c r="E78" s="1">
        <v>124</v>
      </c>
      <c r="F78" s="1">
        <v>130</v>
      </c>
      <c r="G78" s="1">
        <v>133</v>
      </c>
      <c r="H78" s="1">
        <v>142</v>
      </c>
      <c r="I78" s="1">
        <v>137</v>
      </c>
      <c r="J78" s="1">
        <v>149</v>
      </c>
      <c r="K78" s="1">
        <v>159</v>
      </c>
      <c r="L78" s="1">
        <v>168</v>
      </c>
      <c r="M78" s="1">
        <v>200</v>
      </c>
      <c r="N78" s="1">
        <v>233</v>
      </c>
      <c r="O78" s="1">
        <v>238</v>
      </c>
    </row>
    <row r="79" spans="1:15" x14ac:dyDescent="0.3">
      <c r="A79" s="10" t="s">
        <v>18</v>
      </c>
      <c r="B79" s="10" t="s">
        <v>18</v>
      </c>
      <c r="C79" s="5">
        <v>184383</v>
      </c>
      <c r="D79" s="5">
        <v>187720</v>
      </c>
      <c r="E79" s="5">
        <v>189131</v>
      </c>
      <c r="F79" s="5">
        <v>191337</v>
      </c>
      <c r="G79" s="5">
        <v>194924</v>
      </c>
      <c r="H79" s="5">
        <v>199915</v>
      </c>
      <c r="I79" s="5">
        <v>206389</v>
      </c>
      <c r="J79" s="5">
        <v>214031</v>
      </c>
      <c r="K79" s="5">
        <v>223122</v>
      </c>
      <c r="L79" s="5">
        <v>232067</v>
      </c>
      <c r="M79" s="5">
        <v>242560</v>
      </c>
      <c r="N79" s="5">
        <v>256038</v>
      </c>
      <c r="O79" s="5">
        <v>263925</v>
      </c>
    </row>
    <row r="80" spans="1:15" x14ac:dyDescent="0.3">
      <c r="A80" s="15"/>
      <c r="B80" s="15"/>
    </row>
    <row r="81" spans="1:15" x14ac:dyDescent="0.3">
      <c r="A81" s="15"/>
      <c r="B81" s="15"/>
    </row>
    <row r="82" spans="1:15" x14ac:dyDescent="0.3">
      <c r="A82" s="15"/>
      <c r="B82" s="15"/>
      <c r="C82" s="18" t="s">
        <v>37</v>
      </c>
      <c r="D82" s="19"/>
      <c r="E82" s="19"/>
      <c r="F82" s="19"/>
      <c r="G82" s="19"/>
      <c r="H82" s="19"/>
      <c r="I82" s="19"/>
      <c r="J82" s="19"/>
      <c r="K82" s="19"/>
      <c r="L82" s="19"/>
      <c r="M82" s="19"/>
      <c r="N82" s="19"/>
      <c r="O82" s="19"/>
    </row>
    <row r="83" spans="1:15" x14ac:dyDescent="0.3">
      <c r="A83" s="9" t="s">
        <v>41</v>
      </c>
      <c r="B83" s="9" t="s">
        <v>41</v>
      </c>
      <c r="C83" s="4" t="s">
        <v>0</v>
      </c>
      <c r="D83" s="4" t="s">
        <v>1</v>
      </c>
      <c r="E83" s="4" t="s">
        <v>2</v>
      </c>
      <c r="F83" s="4" t="s">
        <v>3</v>
      </c>
      <c r="G83" s="4" t="s">
        <v>4</v>
      </c>
      <c r="H83" s="4" t="s">
        <v>5</v>
      </c>
      <c r="I83" s="4" t="s">
        <v>6</v>
      </c>
      <c r="J83" s="4" t="s">
        <v>7</v>
      </c>
      <c r="K83" s="4" t="s">
        <v>8</v>
      </c>
      <c r="L83" s="4" t="s">
        <v>9</v>
      </c>
      <c r="M83" s="4" t="s">
        <v>10</v>
      </c>
      <c r="N83" s="4" t="s">
        <v>11</v>
      </c>
      <c r="O83" s="4" t="s">
        <v>12</v>
      </c>
    </row>
    <row r="84" spans="1:15" x14ac:dyDescent="0.3">
      <c r="A84" s="8" t="s">
        <v>198</v>
      </c>
      <c r="B84" s="8" t="s">
        <v>103</v>
      </c>
      <c r="C84" s="2">
        <v>1.19744108480507E-2</v>
      </c>
      <c r="D84" s="2">
        <v>1.22889506304766E-2</v>
      </c>
      <c r="E84" s="2">
        <v>1.3027064390918301E-2</v>
      </c>
      <c r="F84" s="2">
        <v>1.45957882264232E-2</v>
      </c>
      <c r="G84" s="2">
        <v>1.59040473422805E-2</v>
      </c>
      <c r="H84" s="2">
        <v>1.6678904856813202E-2</v>
      </c>
      <c r="I84" s="2">
        <v>1.8244651115515601E-2</v>
      </c>
      <c r="J84" s="2">
        <v>2.0571428571428602E-2</v>
      </c>
      <c r="K84" s="2">
        <v>2.0740671379746198E-2</v>
      </c>
      <c r="L84" s="2">
        <v>2.26084625351861E-2</v>
      </c>
      <c r="M84" s="2">
        <v>2.5904986920934899E-2</v>
      </c>
      <c r="N84" s="2">
        <v>2.9062775595285799E-2</v>
      </c>
      <c r="O84" s="2">
        <v>3.0177867083426398E-2</v>
      </c>
    </row>
    <row r="85" spans="1:15" x14ac:dyDescent="0.3">
      <c r="A85" s="8" t="s">
        <v>198</v>
      </c>
      <c r="B85" s="8" t="s">
        <v>104</v>
      </c>
      <c r="C85" s="2">
        <v>0.193723002897917</v>
      </c>
      <c r="D85" s="2">
        <v>0.19924129087411799</v>
      </c>
      <c r="E85" s="2">
        <v>0.206625192747381</v>
      </c>
      <c r="F85" s="2">
        <v>0.21290461571605501</v>
      </c>
      <c r="G85" s="2">
        <v>0.21705590193384799</v>
      </c>
      <c r="H85" s="2">
        <v>0.22280499318158001</v>
      </c>
      <c r="I85" s="2">
        <v>0.227219596483204</v>
      </c>
      <c r="J85" s="2">
        <v>0.227130434782609</v>
      </c>
      <c r="K85" s="2">
        <v>0.229364670630647</v>
      </c>
      <c r="L85" s="2">
        <v>0.23077610473169199</v>
      </c>
      <c r="M85" s="2">
        <v>0.24774280651421801</v>
      </c>
      <c r="N85" s="2">
        <v>0.25422913493145199</v>
      </c>
      <c r="O85" s="2">
        <v>0.262521396144973</v>
      </c>
    </row>
    <row r="86" spans="1:15" x14ac:dyDescent="0.3">
      <c r="A86" s="8" t="s">
        <v>198</v>
      </c>
      <c r="B86" s="8" t="s">
        <v>105</v>
      </c>
      <c r="C86" s="2">
        <v>7.3705506041883098E-2</v>
      </c>
      <c r="D86" s="2">
        <v>7.4161145543919602E-2</v>
      </c>
      <c r="E86" s="2">
        <v>7.4865741479236497E-2</v>
      </c>
      <c r="F86" s="2">
        <v>7.8310981849517999E-2</v>
      </c>
      <c r="G86" s="2">
        <v>8.1475219275071301E-2</v>
      </c>
      <c r="H86" s="2">
        <v>8.5125354033357803E-2</v>
      </c>
      <c r="I86" s="2">
        <v>9.0054378208060198E-2</v>
      </c>
      <c r="J86" s="2">
        <v>9.4161490683229807E-2</v>
      </c>
      <c r="K86" s="2">
        <v>9.8225572358256505E-2</v>
      </c>
      <c r="L86" s="2">
        <v>0.102140208212323</v>
      </c>
      <c r="M86" s="2">
        <v>0.115559868365539</v>
      </c>
      <c r="N86" s="2">
        <v>0.124188246612683</v>
      </c>
      <c r="O86" s="2">
        <v>0.127148917169011</v>
      </c>
    </row>
    <row r="87" spans="1:15" x14ac:dyDescent="0.3">
      <c r="A87" s="8" t="s">
        <v>198</v>
      </c>
      <c r="B87" s="8" t="s">
        <v>106</v>
      </c>
      <c r="C87" s="2">
        <v>7.43616381431462E-3</v>
      </c>
      <c r="D87" s="2">
        <v>7.8542423594785207E-3</v>
      </c>
      <c r="E87" s="2">
        <v>7.4440367948104399E-3</v>
      </c>
      <c r="F87" s="2">
        <v>6.8939516346205598E-3</v>
      </c>
      <c r="G87" s="2">
        <v>7.2915565888196096E-3</v>
      </c>
      <c r="H87" s="2">
        <v>7.1855659288786299E-3</v>
      </c>
      <c r="I87" s="2">
        <v>7.3181887482848002E-3</v>
      </c>
      <c r="J87" s="2">
        <v>7.1552795031055898E-3</v>
      </c>
      <c r="K87" s="2">
        <v>7.3037127206329903E-3</v>
      </c>
      <c r="L87" s="2">
        <v>7.6404092757249497E-3</v>
      </c>
      <c r="M87" s="2">
        <v>7.6364863724580198E-3</v>
      </c>
      <c r="N87" s="2">
        <v>7.2556722520644599E-3</v>
      </c>
      <c r="O87" s="2">
        <v>8.0002976854952803E-3</v>
      </c>
    </row>
    <row r="88" spans="1:15" x14ac:dyDescent="0.3">
      <c r="A88" s="8" t="s">
        <v>198</v>
      </c>
      <c r="B88" s="8" t="s">
        <v>107</v>
      </c>
      <c r="C88" s="2">
        <v>6.8019027830936593E-2</v>
      </c>
      <c r="D88" s="2">
        <v>7.2985680701004502E-2</v>
      </c>
      <c r="E88" s="2">
        <v>7.6939437443505093E-2</v>
      </c>
      <c r="F88" s="2">
        <v>8.18656756611192E-2</v>
      </c>
      <c r="G88" s="2">
        <v>8.7604353799006704E-2</v>
      </c>
      <c r="H88" s="2">
        <v>9.6926465960348304E-2</v>
      </c>
      <c r="I88" s="2">
        <v>0.109620368958683</v>
      </c>
      <c r="J88" s="2">
        <v>0.12327950310558999</v>
      </c>
      <c r="K88" s="2">
        <v>0.13263729575354699</v>
      </c>
      <c r="L88" s="2">
        <v>0.14418479960680899</v>
      </c>
      <c r="M88" s="2">
        <v>0.16239135937895499</v>
      </c>
      <c r="N88" s="2">
        <v>0.180590074561052</v>
      </c>
      <c r="O88" s="2">
        <v>0.19081640247078999</v>
      </c>
    </row>
    <row r="89" spans="1:15" x14ac:dyDescent="0.3">
      <c r="A89" s="8" t="s">
        <v>198</v>
      </c>
      <c r="B89" s="8" t="s">
        <v>108</v>
      </c>
      <c r="C89" s="2">
        <v>5.5771228607359603E-3</v>
      </c>
      <c r="D89" s="2">
        <v>5.2895917931181898E-3</v>
      </c>
      <c r="E89" s="2">
        <v>6.2210878928058702E-3</v>
      </c>
      <c r="F89" s="2">
        <v>6.8400926374750899E-3</v>
      </c>
      <c r="G89" s="2">
        <v>6.7631829229631204E-3</v>
      </c>
      <c r="H89" s="2">
        <v>6.34637574740376E-3</v>
      </c>
      <c r="I89" s="2">
        <v>7.1149057274991099E-3</v>
      </c>
      <c r="J89" s="2">
        <v>6.9068322981366498E-3</v>
      </c>
      <c r="K89" s="2">
        <v>7.1632567067746603E-3</v>
      </c>
      <c r="L89" s="2">
        <v>7.6850900317233404E-3</v>
      </c>
      <c r="M89" s="2">
        <v>8.3959159564593704E-3</v>
      </c>
      <c r="N89" s="2">
        <v>8.3780966888479108E-3</v>
      </c>
      <c r="O89" s="2">
        <v>8.4840366153159201E-3</v>
      </c>
    </row>
    <row r="90" spans="1:15" x14ac:dyDescent="0.3">
      <c r="A90" s="8" t="s">
        <v>198</v>
      </c>
      <c r="B90" s="8" t="s">
        <v>17</v>
      </c>
      <c r="C90" s="2">
        <v>8.0922959155776703E-3</v>
      </c>
      <c r="D90" s="2">
        <v>7.4802308185509701E-3</v>
      </c>
      <c r="E90" s="2">
        <v>8.6138140054235098E-3</v>
      </c>
      <c r="F90" s="2">
        <v>8.6174395432756998E-3</v>
      </c>
      <c r="G90" s="2">
        <v>9.5107259854168898E-3</v>
      </c>
      <c r="H90" s="2">
        <v>8.9688450645127506E-3</v>
      </c>
      <c r="I90" s="2">
        <v>8.7411698937846193E-3</v>
      </c>
      <c r="J90" s="2">
        <v>8.9440993788819905E-3</v>
      </c>
      <c r="K90" s="2">
        <v>9.1764595720773504E-3</v>
      </c>
      <c r="L90" s="2">
        <v>9.2935972476654305E-3</v>
      </c>
      <c r="M90" s="2">
        <v>1.06320141760189E-2</v>
      </c>
      <c r="N90" s="2">
        <v>1.09035516716107E-2</v>
      </c>
      <c r="O90" s="2">
        <v>1.0753888516782001E-2</v>
      </c>
    </row>
    <row r="91" spans="1:15" x14ac:dyDescent="0.3">
      <c r="A91" s="8" t="s">
        <v>198</v>
      </c>
      <c r="B91" s="8" t="s">
        <v>109</v>
      </c>
      <c r="C91" s="2">
        <v>0.115861993548034</v>
      </c>
      <c r="D91" s="2">
        <v>0.12497328488993401</v>
      </c>
      <c r="E91" s="2">
        <v>0.131334077737013</v>
      </c>
      <c r="F91" s="2">
        <v>0.139710238595357</v>
      </c>
      <c r="G91" s="2">
        <v>0.14477438444467899</v>
      </c>
      <c r="H91" s="2">
        <v>0.149061155984475</v>
      </c>
      <c r="I91" s="2">
        <v>0.149565482543071</v>
      </c>
      <c r="J91" s="2">
        <v>0.152894409937888</v>
      </c>
      <c r="K91" s="2">
        <v>0.15192658832342301</v>
      </c>
      <c r="L91" s="2">
        <v>0.151512443590546</v>
      </c>
      <c r="M91" s="2">
        <v>0.165175934520294</v>
      </c>
      <c r="N91" s="2">
        <v>0.171249899783532</v>
      </c>
      <c r="O91" s="2">
        <v>0.172583165885242</v>
      </c>
    </row>
    <row r="92" spans="1:15" x14ac:dyDescent="0.3">
      <c r="A92" s="8" t="s">
        <v>198</v>
      </c>
      <c r="B92" s="8" t="s">
        <v>110</v>
      </c>
      <c r="C92" s="2">
        <v>6.1840450544042899E-2</v>
      </c>
      <c r="D92" s="2">
        <v>6.2459927334900599E-2</v>
      </c>
      <c r="E92" s="2">
        <v>6.9070027117562605E-2</v>
      </c>
      <c r="F92" s="2">
        <v>7.1955620186352098E-2</v>
      </c>
      <c r="G92" s="2">
        <v>7.3285427454295698E-2</v>
      </c>
      <c r="H92" s="2">
        <v>7.2642400083919006E-2</v>
      </c>
      <c r="I92" s="2">
        <v>7.2368755399705206E-2</v>
      </c>
      <c r="J92" s="2">
        <v>7.4037267080745303E-2</v>
      </c>
      <c r="K92" s="2">
        <v>7.3692588604335404E-2</v>
      </c>
      <c r="L92" s="2">
        <v>7.11317635494393E-2</v>
      </c>
      <c r="M92" s="2">
        <v>7.7588389165471297E-2</v>
      </c>
      <c r="N92" s="2">
        <v>7.9531788663513195E-2</v>
      </c>
      <c r="O92" s="2">
        <v>8.1454193644414696E-2</v>
      </c>
    </row>
    <row r="93" spans="1:15" x14ac:dyDescent="0.3">
      <c r="A93" s="8" t="s">
        <v>198</v>
      </c>
      <c r="B93" s="8" t="s">
        <v>111</v>
      </c>
      <c r="C93" s="2">
        <v>0.453770025698507</v>
      </c>
      <c r="D93" s="2">
        <v>0.43326565505449899</v>
      </c>
      <c r="E93" s="2">
        <v>0.40585952039134399</v>
      </c>
      <c r="F93" s="2">
        <v>0.37830559594980301</v>
      </c>
      <c r="G93" s="2">
        <v>0.35633520025361898</v>
      </c>
      <c r="H93" s="2">
        <v>0.33425993915871199</v>
      </c>
      <c r="I93" s="2">
        <v>0.30975250292219297</v>
      </c>
      <c r="J93" s="2">
        <v>0.28491925465838502</v>
      </c>
      <c r="K93" s="2">
        <v>0.26976918395055899</v>
      </c>
      <c r="L93" s="2">
        <v>0.25302712121889098</v>
      </c>
      <c r="M93" s="2">
        <v>0.178972238629652</v>
      </c>
      <c r="N93" s="2">
        <v>0.13461075923995799</v>
      </c>
      <c r="O93" s="2">
        <v>0.10805983478455</v>
      </c>
    </row>
    <row r="94" spans="1:15" x14ac:dyDescent="0.3">
      <c r="A94" s="8" t="s">
        <v>199</v>
      </c>
      <c r="B94" s="8" t="s">
        <v>103</v>
      </c>
      <c r="C94" s="2">
        <v>9.0925030684066797E-3</v>
      </c>
      <c r="D94" s="2">
        <v>9.7784679591391092E-3</v>
      </c>
      <c r="E94" s="2">
        <v>1.02234274880607E-2</v>
      </c>
      <c r="F94" s="2">
        <v>1.03833297773985E-2</v>
      </c>
      <c r="G94" s="2">
        <v>1.10002320724066E-2</v>
      </c>
      <c r="H94" s="2">
        <v>1.11470368779252E-2</v>
      </c>
      <c r="I94" s="2">
        <v>1.1937818396484201E-2</v>
      </c>
      <c r="J94" s="2">
        <v>1.29094002552105E-2</v>
      </c>
      <c r="K94" s="2">
        <v>1.27513487003433E-2</v>
      </c>
      <c r="L94" s="2">
        <v>1.45928727851881E-2</v>
      </c>
      <c r="M94" s="2">
        <v>1.6289332310053702E-2</v>
      </c>
      <c r="N94" s="2">
        <v>1.8087665497548502E-2</v>
      </c>
      <c r="O94" s="2">
        <v>1.8507375599438401E-2</v>
      </c>
    </row>
    <row r="95" spans="1:15" x14ac:dyDescent="0.3">
      <c r="A95" s="8" t="s">
        <v>199</v>
      </c>
      <c r="B95" s="8" t="s">
        <v>104</v>
      </c>
      <c r="C95" s="2">
        <v>0.1794704806753</v>
      </c>
      <c r="D95" s="2">
        <v>0.18462621017640099</v>
      </c>
      <c r="E95" s="2">
        <v>0.19014135208428301</v>
      </c>
      <c r="F95" s="2">
        <v>0.19550529834293401</v>
      </c>
      <c r="G95" s="2">
        <v>0.201624506846136</v>
      </c>
      <c r="H95" s="2">
        <v>0.20661586813485</v>
      </c>
      <c r="I95" s="2">
        <v>0.20867131643964401</v>
      </c>
      <c r="J95" s="2">
        <v>0.21118672905146699</v>
      </c>
      <c r="K95" s="2">
        <v>0.20990681706719</v>
      </c>
      <c r="L95" s="2">
        <v>0.20666932112283501</v>
      </c>
      <c r="M95" s="2">
        <v>0.221968534151957</v>
      </c>
      <c r="N95" s="2">
        <v>0.22926345557045</v>
      </c>
      <c r="O95" s="2">
        <v>0.227704538409642</v>
      </c>
    </row>
    <row r="96" spans="1:15" x14ac:dyDescent="0.3">
      <c r="A96" s="8" t="s">
        <v>199</v>
      </c>
      <c r="B96" s="8" t="s">
        <v>105</v>
      </c>
      <c r="C96" s="2">
        <v>6.3622473261027504E-2</v>
      </c>
      <c r="D96" s="2">
        <v>6.4081721786814802E-2</v>
      </c>
      <c r="E96" s="2">
        <v>6.4388394249922001E-2</v>
      </c>
      <c r="F96" s="2">
        <v>6.6472275561245006E-2</v>
      </c>
      <c r="G96" s="2">
        <v>6.8090044093757296E-2</v>
      </c>
      <c r="H96" s="2">
        <v>7.0522531485291806E-2</v>
      </c>
      <c r="I96" s="2">
        <v>7.3878916413407103E-2</v>
      </c>
      <c r="J96" s="2">
        <v>7.7775414717141597E-2</v>
      </c>
      <c r="K96" s="2">
        <v>8.2229851234265197E-2</v>
      </c>
      <c r="L96" s="2">
        <v>8.5208043002189898E-2</v>
      </c>
      <c r="M96" s="2">
        <v>9.6603990790483499E-2</v>
      </c>
      <c r="N96" s="2">
        <v>0.10364140514534401</v>
      </c>
      <c r="O96" s="2">
        <v>0.110223729555276</v>
      </c>
    </row>
    <row r="97" spans="1:15" x14ac:dyDescent="0.3">
      <c r="A97" s="8" t="s">
        <v>199</v>
      </c>
      <c r="B97" s="8" t="s">
        <v>106</v>
      </c>
      <c r="C97" s="2">
        <v>1.7283270295318499E-2</v>
      </c>
      <c r="D97" s="2">
        <v>1.70334603159197E-2</v>
      </c>
      <c r="E97" s="2">
        <v>1.7519018934939599E-2</v>
      </c>
      <c r="F97" s="2">
        <v>1.74477870232084E-2</v>
      </c>
      <c r="G97" s="2">
        <v>1.7359016012996099E-2</v>
      </c>
      <c r="H97" s="2">
        <v>1.7726728016822301E-2</v>
      </c>
      <c r="I97" s="2">
        <v>1.78848634584691E-2</v>
      </c>
      <c r="J97" s="2">
        <v>1.74819225861336E-2</v>
      </c>
      <c r="K97" s="2">
        <v>1.7308321072421098E-2</v>
      </c>
      <c r="L97" s="2">
        <v>1.6782799124029499E-2</v>
      </c>
      <c r="M97" s="2">
        <v>1.8246354566385299E-2</v>
      </c>
      <c r="N97" s="2">
        <v>1.8693648199496801E-2</v>
      </c>
      <c r="O97" s="2">
        <v>1.8543843334609698E-2</v>
      </c>
    </row>
    <row r="98" spans="1:15" x14ac:dyDescent="0.3">
      <c r="A98" s="8" t="s">
        <v>199</v>
      </c>
      <c r="B98" s="8" t="s">
        <v>107</v>
      </c>
      <c r="C98" s="2">
        <v>6.7780477419031607E-2</v>
      </c>
      <c r="D98" s="2">
        <v>6.8958823672142303E-2</v>
      </c>
      <c r="E98" s="2">
        <v>7.0460054236962694E-2</v>
      </c>
      <c r="F98" s="2">
        <v>7.3821207595476807E-2</v>
      </c>
      <c r="G98" s="2">
        <v>7.6212578324437202E-2</v>
      </c>
      <c r="H98" s="2">
        <v>8.0742532841929102E-2</v>
      </c>
      <c r="I98" s="2">
        <v>8.5707414128604803E-2</v>
      </c>
      <c r="J98" s="2">
        <v>9.5278604849000401E-2</v>
      </c>
      <c r="K98" s="2">
        <v>0.103502533921857</v>
      </c>
      <c r="L98" s="2">
        <v>0.114035436989847</v>
      </c>
      <c r="M98" s="2">
        <v>0.133019953952418</v>
      </c>
      <c r="N98" s="2">
        <v>0.148135225958095</v>
      </c>
      <c r="O98" s="2">
        <v>0.160439800886166</v>
      </c>
    </row>
    <row r="99" spans="1:15" x14ac:dyDescent="0.3">
      <c r="A99" s="8" t="s">
        <v>199</v>
      </c>
      <c r="B99" s="8" t="s">
        <v>108</v>
      </c>
      <c r="C99" s="2">
        <v>7.23893494977832E-3</v>
      </c>
      <c r="D99" s="2">
        <v>7.6432193725280897E-3</v>
      </c>
      <c r="E99" s="2">
        <v>7.91955650483573E-3</v>
      </c>
      <c r="F99" s="2">
        <v>8.0364127729180002E-3</v>
      </c>
      <c r="G99" s="2">
        <v>8.2849849152935705E-3</v>
      </c>
      <c r="H99" s="2">
        <v>8.8181427634702794E-3</v>
      </c>
      <c r="I99" s="2">
        <v>9.2922579093512904E-3</v>
      </c>
      <c r="J99" s="2">
        <v>9.2513823904721397E-3</v>
      </c>
      <c r="K99" s="2">
        <v>9.2569887199607705E-3</v>
      </c>
      <c r="L99" s="2">
        <v>9.4764085208042994E-3</v>
      </c>
      <c r="M99" s="2">
        <v>1.09554873369148E-2</v>
      </c>
      <c r="N99" s="2">
        <v>1.1587123785739201E-2</v>
      </c>
      <c r="O99" s="2">
        <v>1.17608445927466E-2</v>
      </c>
    </row>
    <row r="100" spans="1:15" x14ac:dyDescent="0.3">
      <c r="A100" s="8" t="s">
        <v>199</v>
      </c>
      <c r="B100" s="8" t="s">
        <v>17</v>
      </c>
      <c r="C100" s="2">
        <v>7.9402850487187808E-3</v>
      </c>
      <c r="D100" s="2">
        <v>8.9777497391599695E-3</v>
      </c>
      <c r="E100" s="2">
        <v>8.9754973721471593E-3</v>
      </c>
      <c r="F100" s="2">
        <v>9.1031932295000395E-3</v>
      </c>
      <c r="G100" s="2">
        <v>9.4917614295660195E-3</v>
      </c>
      <c r="H100" s="2">
        <v>1.0174780111696501E-2</v>
      </c>
      <c r="I100" s="2">
        <v>1.0494785403502601E-2</v>
      </c>
      <c r="J100" s="2">
        <v>1.0569970225435999E-2</v>
      </c>
      <c r="K100" s="2">
        <v>1.0462645087461199E-2</v>
      </c>
      <c r="L100" s="2">
        <v>1.0611188532749401E-2</v>
      </c>
      <c r="M100" s="2">
        <v>1.1895625479662299E-2</v>
      </c>
      <c r="N100" s="2">
        <v>1.25236425069321E-2</v>
      </c>
      <c r="O100" s="2">
        <v>1.3183086264427501E-2</v>
      </c>
    </row>
    <row r="101" spans="1:15" x14ac:dyDescent="0.3">
      <c r="A101" s="8" t="s">
        <v>199</v>
      </c>
      <c r="B101" s="8" t="s">
        <v>109</v>
      </c>
      <c r="C101" s="2">
        <v>0.141848057510708</v>
      </c>
      <c r="D101" s="2">
        <v>0.148326984204013</v>
      </c>
      <c r="E101" s="2">
        <v>0.15935107633972501</v>
      </c>
      <c r="F101" s="2">
        <v>0.17243913424839399</v>
      </c>
      <c r="G101" s="2">
        <v>0.18038988164307301</v>
      </c>
      <c r="H101" s="2">
        <v>0.188685644515794</v>
      </c>
      <c r="I101" s="2">
        <v>0.195290465050178</v>
      </c>
      <c r="J101" s="2">
        <v>0.19863887707358599</v>
      </c>
      <c r="K101" s="2">
        <v>0.202468530325323</v>
      </c>
      <c r="L101" s="2">
        <v>0.204559028469042</v>
      </c>
      <c r="M101" s="2">
        <v>0.222889485801995</v>
      </c>
      <c r="N101" s="2">
        <v>0.23038360541344499</v>
      </c>
      <c r="O101" s="2">
        <v>0.23158835220538601</v>
      </c>
    </row>
    <row r="102" spans="1:15" x14ac:dyDescent="0.3">
      <c r="A102" s="8" t="s">
        <v>199</v>
      </c>
      <c r="B102" s="8" t="s">
        <v>110</v>
      </c>
      <c r="C102" s="2">
        <v>6.5726523557848901E-2</v>
      </c>
      <c r="D102" s="2">
        <v>6.9419843253342398E-2</v>
      </c>
      <c r="E102" s="2">
        <v>7.3387890278144394E-2</v>
      </c>
      <c r="F102" s="2">
        <v>7.5931062276272401E-2</v>
      </c>
      <c r="G102" s="2">
        <v>7.8997447203527499E-2</v>
      </c>
      <c r="H102" s="2">
        <v>8.1036470934044799E-2</v>
      </c>
      <c r="I102" s="2">
        <v>8.3302359140302207E-2</v>
      </c>
      <c r="J102" s="2">
        <v>8.3581454700127594E-2</v>
      </c>
      <c r="K102" s="2">
        <v>8.4048553212359003E-2</v>
      </c>
      <c r="L102" s="2">
        <v>8.4471431415488796E-2</v>
      </c>
      <c r="M102" s="2">
        <v>9.5011511895625497E-2</v>
      </c>
      <c r="N102" s="2">
        <v>9.9546431129147794E-2</v>
      </c>
      <c r="O102" s="2">
        <v>0.102000255274146</v>
      </c>
    </row>
    <row r="103" spans="1:15" x14ac:dyDescent="0.3">
      <c r="A103" s="8" t="s">
        <v>199</v>
      </c>
      <c r="B103" s="8" t="s">
        <v>111</v>
      </c>
      <c r="C103" s="2">
        <v>0.43999699421386201</v>
      </c>
      <c r="D103" s="2">
        <v>0.42115351952053998</v>
      </c>
      <c r="E103" s="2">
        <v>0.397633732510979</v>
      </c>
      <c r="F103" s="2">
        <v>0.37086029917265301</v>
      </c>
      <c r="G103" s="2">
        <v>0.34854954745880701</v>
      </c>
      <c r="H103" s="2">
        <v>0.324530264318177</v>
      </c>
      <c r="I103" s="2">
        <v>0.30353980366005601</v>
      </c>
      <c r="J103" s="2">
        <v>0.28332624415142499</v>
      </c>
      <c r="K103" s="2">
        <v>0.26806441065881997</v>
      </c>
      <c r="L103" s="2">
        <v>0.25359347003782601</v>
      </c>
      <c r="M103" s="2">
        <v>0.17311972371450501</v>
      </c>
      <c r="N103" s="2">
        <v>0.128137796793801</v>
      </c>
      <c r="O103" s="2">
        <v>0.106048173878161</v>
      </c>
    </row>
    <row r="104" spans="1:15" x14ac:dyDescent="0.3">
      <c r="A104" s="8" t="s">
        <v>200</v>
      </c>
      <c r="B104" s="8" t="s">
        <v>103</v>
      </c>
      <c r="C104" s="2">
        <v>9.3951849677040497E-3</v>
      </c>
      <c r="D104" s="2">
        <v>1.0760632146987E-2</v>
      </c>
      <c r="E104" s="2">
        <v>1.1454862763763301E-2</v>
      </c>
      <c r="F104" s="2">
        <v>1.1664506572856901E-2</v>
      </c>
      <c r="G104" s="2">
        <v>1.2462397937258301E-2</v>
      </c>
      <c r="H104" s="2">
        <v>1.4152519209159701E-2</v>
      </c>
      <c r="I104" s="2">
        <v>1.4956011730205301E-2</v>
      </c>
      <c r="J104" s="2">
        <v>1.5216238099226599E-2</v>
      </c>
      <c r="K104" s="2">
        <v>1.55310486154178E-2</v>
      </c>
      <c r="L104" s="2">
        <v>1.7179970668342801E-2</v>
      </c>
      <c r="M104" s="2">
        <v>1.9615268100575602E-2</v>
      </c>
      <c r="N104" s="2">
        <v>2.20631798469085E-2</v>
      </c>
      <c r="O104" s="2">
        <v>2.16871621476105E-2</v>
      </c>
    </row>
    <row r="105" spans="1:15" x14ac:dyDescent="0.3">
      <c r="A105" s="8" t="s">
        <v>200</v>
      </c>
      <c r="B105" s="8" t="s">
        <v>104</v>
      </c>
      <c r="C105" s="2">
        <v>0.185196059241861</v>
      </c>
      <c r="D105" s="2">
        <v>0.19089682641654901</v>
      </c>
      <c r="E105" s="2">
        <v>0.196477867682056</v>
      </c>
      <c r="F105" s="2">
        <v>0.20079614886132199</v>
      </c>
      <c r="G105" s="2">
        <v>0.20378783227945199</v>
      </c>
      <c r="H105" s="2">
        <v>0.20997965195735999</v>
      </c>
      <c r="I105" s="2">
        <v>0.21287390029325501</v>
      </c>
      <c r="J105" s="2">
        <v>0.21308317279504099</v>
      </c>
      <c r="K105" s="2">
        <v>0.21223070078464201</v>
      </c>
      <c r="L105" s="2">
        <v>0.20982610517494199</v>
      </c>
      <c r="M105" s="2">
        <v>0.22760779561749001</v>
      </c>
      <c r="N105" s="2">
        <v>0.23333412327890601</v>
      </c>
      <c r="O105" s="2">
        <v>0.24224150927142299</v>
      </c>
    </row>
    <row r="106" spans="1:15" x14ac:dyDescent="0.3">
      <c r="A106" s="8" t="s">
        <v>200</v>
      </c>
      <c r="B106" s="8" t="s">
        <v>105</v>
      </c>
      <c r="C106" s="2">
        <v>8.4752397729496998E-2</v>
      </c>
      <c r="D106" s="2">
        <v>8.6342027495824203E-2</v>
      </c>
      <c r="E106" s="2">
        <v>8.85292717753451E-2</v>
      </c>
      <c r="F106" s="2">
        <v>9.0384496698142303E-2</v>
      </c>
      <c r="G106" s="2">
        <v>9.1902510896924305E-2</v>
      </c>
      <c r="H106" s="2">
        <v>9.3843957846144493E-2</v>
      </c>
      <c r="I106" s="2">
        <v>9.7448680351906194E-2</v>
      </c>
      <c r="J106" s="2">
        <v>0.100678448781305</v>
      </c>
      <c r="K106" s="2">
        <v>0.10289319707714301</v>
      </c>
      <c r="L106" s="2">
        <v>0.10373454850199</v>
      </c>
      <c r="M106" s="2">
        <v>0.11456124406745399</v>
      </c>
      <c r="N106" s="2">
        <v>0.12190440078678599</v>
      </c>
      <c r="O106" s="2">
        <v>0.12357590506751701</v>
      </c>
    </row>
    <row r="107" spans="1:15" x14ac:dyDescent="0.3">
      <c r="A107" s="8" t="s">
        <v>200</v>
      </c>
      <c r="B107" s="8" t="s">
        <v>106</v>
      </c>
      <c r="C107" s="2">
        <v>2.6097736021400099E-3</v>
      </c>
      <c r="D107" s="2">
        <v>2.6018244892714901E-3</v>
      </c>
      <c r="E107" s="2">
        <v>2.4750118990956699E-3</v>
      </c>
      <c r="F107" s="2">
        <v>2.7464049867308498E-3</v>
      </c>
      <c r="G107" s="2">
        <v>2.5784271594327499E-3</v>
      </c>
      <c r="H107" s="2">
        <v>2.5510978831961599E-3</v>
      </c>
      <c r="I107" s="2">
        <v>2.5219941348973598E-3</v>
      </c>
      <c r="J107" s="2">
        <v>2.3452550464863101E-3</v>
      </c>
      <c r="K107" s="2">
        <v>2.2110173376115598E-3</v>
      </c>
      <c r="L107" s="2">
        <v>2.1213073538654901E-3</v>
      </c>
      <c r="M107" s="2">
        <v>2.0195900232252901E-3</v>
      </c>
      <c r="N107" s="2">
        <v>1.8721710074175899E-3</v>
      </c>
      <c r="O107" s="2">
        <v>1.78752180561239E-3</v>
      </c>
    </row>
    <row r="108" spans="1:15" x14ac:dyDescent="0.3">
      <c r="A108" s="8" t="s">
        <v>200</v>
      </c>
      <c r="B108" s="8" t="s">
        <v>107</v>
      </c>
      <c r="C108" s="2">
        <v>8.4524042539309702E-2</v>
      </c>
      <c r="D108" s="2">
        <v>9.0871129384556104E-2</v>
      </c>
      <c r="E108" s="2">
        <v>9.9317785181659499E-2</v>
      </c>
      <c r="F108" s="2">
        <v>0.106616058754552</v>
      </c>
      <c r="G108" s="2">
        <v>0.116458960034379</v>
      </c>
      <c r="H108" s="2">
        <v>0.124791204786346</v>
      </c>
      <c r="I108" s="2">
        <v>0.13727272727272699</v>
      </c>
      <c r="J108" s="2">
        <v>0.152134461289332</v>
      </c>
      <c r="K108" s="2">
        <v>0.16836088117129999</v>
      </c>
      <c r="L108" s="2">
        <v>0.184422794887911</v>
      </c>
      <c r="M108" s="2">
        <v>0.21205695243865499</v>
      </c>
      <c r="N108" s="2">
        <v>0.237457639168661</v>
      </c>
      <c r="O108" s="2">
        <v>0.25320354058535999</v>
      </c>
    </row>
    <row r="109" spans="1:15" x14ac:dyDescent="0.3">
      <c r="A109" s="8" t="s">
        <v>200</v>
      </c>
      <c r="B109" s="8" t="s">
        <v>108</v>
      </c>
      <c r="C109" s="2">
        <v>1.28531349905396E-2</v>
      </c>
      <c r="D109" s="2">
        <v>1.32982140562765E-2</v>
      </c>
      <c r="E109" s="2">
        <v>1.34856417578931E-2</v>
      </c>
      <c r="F109" s="2">
        <v>1.4133185212614899E-2</v>
      </c>
      <c r="G109" s="2">
        <v>1.39971760083492E-2</v>
      </c>
      <c r="H109" s="2">
        <v>1.47902936799587E-2</v>
      </c>
      <c r="I109" s="2">
        <v>1.5307917888563101E-2</v>
      </c>
      <c r="J109" s="2">
        <v>1.50208001786861E-2</v>
      </c>
      <c r="K109" s="2">
        <v>1.59355030064443E-2</v>
      </c>
      <c r="L109" s="2">
        <v>1.7127592708988101E-2</v>
      </c>
      <c r="M109" s="2">
        <v>1.8857921841866101E-2</v>
      </c>
      <c r="N109" s="2">
        <v>1.9764438230205902E-2</v>
      </c>
      <c r="O109" s="2">
        <v>2.1213361187086801E-2</v>
      </c>
    </row>
    <row r="110" spans="1:15" x14ac:dyDescent="0.3">
      <c r="A110" s="8" t="s">
        <v>200</v>
      </c>
      <c r="B110" s="8" t="s">
        <v>17</v>
      </c>
      <c r="C110" s="2">
        <v>6.0351014549487802E-3</v>
      </c>
      <c r="D110" s="2">
        <v>6.0066812283181299E-3</v>
      </c>
      <c r="E110" s="2">
        <v>6.6317626527050604E-3</v>
      </c>
      <c r="F110" s="2">
        <v>6.4185644633709803E-3</v>
      </c>
      <c r="G110" s="2">
        <v>6.5074590214255004E-3</v>
      </c>
      <c r="H110" s="2">
        <v>6.6510766240471296E-3</v>
      </c>
      <c r="I110" s="2">
        <v>7.0674486803519098E-3</v>
      </c>
      <c r="J110" s="2">
        <v>7.2870424658681597E-3</v>
      </c>
      <c r="K110" s="2">
        <v>7.0375064038611899E-3</v>
      </c>
      <c r="L110" s="2">
        <v>6.9662685941755701E-3</v>
      </c>
      <c r="M110" s="2">
        <v>7.1947894577400803E-3</v>
      </c>
      <c r="N110" s="2">
        <v>7.5123823968528602E-3</v>
      </c>
      <c r="O110" s="2">
        <v>7.7100338121594602E-3</v>
      </c>
    </row>
    <row r="111" spans="1:15" x14ac:dyDescent="0.3">
      <c r="A111" s="8" t="s">
        <v>200</v>
      </c>
      <c r="B111" s="8" t="s">
        <v>109</v>
      </c>
      <c r="C111" s="2">
        <v>0.121745938539832</v>
      </c>
      <c r="D111" s="2">
        <v>0.12723242965437501</v>
      </c>
      <c r="E111" s="2">
        <v>0.13349198794225001</v>
      </c>
      <c r="F111" s="2">
        <v>0.137165956921558</v>
      </c>
      <c r="G111" s="2">
        <v>0.14009454232917901</v>
      </c>
      <c r="H111" s="2">
        <v>0.14565554104534301</v>
      </c>
      <c r="I111" s="2">
        <v>0.14762463343108501</v>
      </c>
      <c r="J111" s="2">
        <v>0.14886785604601199</v>
      </c>
      <c r="K111" s="2">
        <v>0.150052579070833</v>
      </c>
      <c r="L111" s="2">
        <v>0.14802011313639199</v>
      </c>
      <c r="M111" s="2">
        <v>0.16070887609815199</v>
      </c>
      <c r="N111" s="2">
        <v>0.16273668744223499</v>
      </c>
      <c r="O111" s="2">
        <v>0.16210453772101699</v>
      </c>
    </row>
    <row r="112" spans="1:15" x14ac:dyDescent="0.3">
      <c r="A112" s="8" t="s">
        <v>200</v>
      </c>
      <c r="B112" s="8" t="s">
        <v>110</v>
      </c>
      <c r="C112" s="2">
        <v>5.5359822535395099E-2</v>
      </c>
      <c r="D112" s="2">
        <v>5.7400745213927802E-2</v>
      </c>
      <c r="E112" s="2">
        <v>5.9844518483261902E-2</v>
      </c>
      <c r="F112" s="2">
        <v>6.2611862000863994E-2</v>
      </c>
      <c r="G112" s="2">
        <v>6.3816072195960499E-2</v>
      </c>
      <c r="H112" s="2">
        <v>6.31700428220002E-2</v>
      </c>
      <c r="I112" s="2">
        <v>6.3665689149560098E-2</v>
      </c>
      <c r="J112" s="2">
        <v>6.2931010414049193E-2</v>
      </c>
      <c r="K112" s="2">
        <v>6.2852212365518897E-2</v>
      </c>
      <c r="L112" s="2">
        <v>6.1046511627907002E-2</v>
      </c>
      <c r="M112" s="2">
        <v>6.68231848934666E-2</v>
      </c>
      <c r="N112" s="2">
        <v>6.7611441571675701E-2</v>
      </c>
      <c r="O112" s="2">
        <v>6.8184265500829094E-2</v>
      </c>
    </row>
    <row r="113" spans="1:15" x14ac:dyDescent="0.3">
      <c r="A113" s="8" t="s">
        <v>200</v>
      </c>
      <c r="B113" s="8" t="s">
        <v>111</v>
      </c>
      <c r="C113" s="2">
        <v>0.43752854439877298</v>
      </c>
      <c r="D113" s="2">
        <v>0.41458948991391498</v>
      </c>
      <c r="E113" s="2">
        <v>0.38829128986196998</v>
      </c>
      <c r="F113" s="2">
        <v>0.36746281552798898</v>
      </c>
      <c r="G113" s="2">
        <v>0.348394622137639</v>
      </c>
      <c r="H113" s="2">
        <v>0.32441461414644501</v>
      </c>
      <c r="I113" s="2">
        <v>0.30126099706744902</v>
      </c>
      <c r="J113" s="2">
        <v>0.28243571488399399</v>
      </c>
      <c r="K113" s="2">
        <v>0.26289535416722798</v>
      </c>
      <c r="L113" s="2">
        <v>0.249554787345485</v>
      </c>
      <c r="M113" s="2">
        <v>0.170554377461375</v>
      </c>
      <c r="N113" s="2">
        <v>0.12574353627035101</v>
      </c>
      <c r="O113" s="2">
        <v>9.8292162901384802E-2</v>
      </c>
    </row>
    <row r="114" spans="1:15" x14ac:dyDescent="0.3">
      <c r="A114" s="8" t="s">
        <v>201</v>
      </c>
      <c r="B114" s="8" t="s">
        <v>103</v>
      </c>
      <c r="C114" s="2">
        <v>8.2311583640572693E-3</v>
      </c>
      <c r="D114" s="2">
        <v>8.5996662816069797E-3</v>
      </c>
      <c r="E114" s="2">
        <v>9.6935980107050995E-3</v>
      </c>
      <c r="F114" s="2">
        <v>9.8071399261386895E-3</v>
      </c>
      <c r="G114" s="2">
        <v>1.0734507706826E-2</v>
      </c>
      <c r="H114" s="2">
        <v>1.04413507109005E-2</v>
      </c>
      <c r="I114" s="2">
        <v>1.1340206185567E-2</v>
      </c>
      <c r="J114" s="2">
        <v>1.2355736591989099E-2</v>
      </c>
      <c r="K114" s="2">
        <v>1.2821351475109599E-2</v>
      </c>
      <c r="L114" s="2">
        <v>1.3357079252003599E-2</v>
      </c>
      <c r="M114" s="2">
        <v>1.6447747436340601E-2</v>
      </c>
      <c r="N114" s="2">
        <v>1.8829912968733199E-2</v>
      </c>
      <c r="O114" s="2">
        <v>1.9025004291354401E-2</v>
      </c>
    </row>
    <row r="115" spans="1:15" x14ac:dyDescent="0.3">
      <c r="A115" s="8" t="s">
        <v>201</v>
      </c>
      <c r="B115" s="8" t="s">
        <v>104</v>
      </c>
      <c r="C115" s="2">
        <v>0.19326073908942801</v>
      </c>
      <c r="D115" s="2">
        <v>0.200316604629273</v>
      </c>
      <c r="E115" s="2">
        <v>0.20445062586926299</v>
      </c>
      <c r="F115" s="2">
        <v>0.20861715223635599</v>
      </c>
      <c r="G115" s="2">
        <v>0.213078011953444</v>
      </c>
      <c r="H115" s="2">
        <v>0.22026806872037899</v>
      </c>
      <c r="I115" s="2">
        <v>0.22513330963384301</v>
      </c>
      <c r="J115" s="2">
        <v>0.22674813306177899</v>
      </c>
      <c r="K115" s="2">
        <v>0.22653234774645101</v>
      </c>
      <c r="L115" s="2">
        <v>0.22713175914268999</v>
      </c>
      <c r="M115" s="2">
        <v>0.242625878557438</v>
      </c>
      <c r="N115" s="2">
        <v>0.24997313849790501</v>
      </c>
      <c r="O115" s="2">
        <v>0.245322423756938</v>
      </c>
    </row>
    <row r="116" spans="1:15" x14ac:dyDescent="0.3">
      <c r="A116" s="8" t="s">
        <v>201</v>
      </c>
      <c r="B116" s="8" t="s">
        <v>105</v>
      </c>
      <c r="C116" s="2">
        <v>6.7006773557403795E-2</v>
      </c>
      <c r="D116" s="2">
        <v>6.7642151200102696E-2</v>
      </c>
      <c r="E116" s="2">
        <v>6.8234500779702403E-2</v>
      </c>
      <c r="F116" s="2">
        <v>6.8485843249897399E-2</v>
      </c>
      <c r="G116" s="2">
        <v>7.0226486316451703E-2</v>
      </c>
      <c r="H116" s="2">
        <v>7.2904324644549795E-2</v>
      </c>
      <c r="I116" s="2">
        <v>7.5577675079985807E-2</v>
      </c>
      <c r="J116" s="2">
        <v>7.7460964019008802E-2</v>
      </c>
      <c r="K116" s="2">
        <v>7.8498070255772906E-2</v>
      </c>
      <c r="L116" s="2">
        <v>7.9712592501612098E-2</v>
      </c>
      <c r="M116" s="2">
        <v>8.8633483120175105E-2</v>
      </c>
      <c r="N116" s="2">
        <v>9.4418179864617993E-2</v>
      </c>
      <c r="O116" s="2">
        <v>9.4266750586485107E-2</v>
      </c>
    </row>
    <row r="117" spans="1:15" x14ac:dyDescent="0.3">
      <c r="A117" s="8" t="s">
        <v>201</v>
      </c>
      <c r="B117" s="8" t="s">
        <v>106</v>
      </c>
      <c r="C117" s="2">
        <v>6.0447569236045601E-3</v>
      </c>
      <c r="D117" s="2">
        <v>5.8186796731271098E-3</v>
      </c>
      <c r="E117" s="2">
        <v>6.0690352762675396E-3</v>
      </c>
      <c r="F117" s="2">
        <v>5.7447681575707801E-3</v>
      </c>
      <c r="G117" s="2">
        <v>5.5835168291915697E-3</v>
      </c>
      <c r="H117" s="2">
        <v>5.2947274881516597E-3</v>
      </c>
      <c r="I117" s="2">
        <v>5.3323853537148996E-3</v>
      </c>
      <c r="J117" s="2">
        <v>5.0577053632043503E-3</v>
      </c>
      <c r="K117" s="2">
        <v>4.5463465689801804E-3</v>
      </c>
      <c r="L117" s="2">
        <v>4.4830656799827997E-3</v>
      </c>
      <c r="M117" s="2">
        <v>4.7240465491416098E-3</v>
      </c>
      <c r="N117" s="2">
        <v>4.7813473729450898E-3</v>
      </c>
      <c r="O117" s="2">
        <v>4.9207529896435299E-3</v>
      </c>
    </row>
    <row r="118" spans="1:15" x14ac:dyDescent="0.3">
      <c r="A118" s="8" t="s">
        <v>201</v>
      </c>
      <c r="B118" s="8" t="s">
        <v>107</v>
      </c>
      <c r="C118" s="2">
        <v>8.4669467546943294E-2</v>
      </c>
      <c r="D118" s="2">
        <v>8.8649296196465999E-2</v>
      </c>
      <c r="E118" s="2">
        <v>9.4912968348295199E-2</v>
      </c>
      <c r="F118" s="2">
        <v>0.103282724661469</v>
      </c>
      <c r="G118" s="2">
        <v>0.10962566844919799</v>
      </c>
      <c r="H118" s="2">
        <v>0.120704976303318</v>
      </c>
      <c r="I118" s="2">
        <v>0.130856736580164</v>
      </c>
      <c r="J118" s="2">
        <v>0.144534962661236</v>
      </c>
      <c r="K118" s="2">
        <v>0.156570942630994</v>
      </c>
      <c r="L118" s="2">
        <v>0.17757238922835999</v>
      </c>
      <c r="M118" s="2">
        <v>0.209701578522871</v>
      </c>
      <c r="N118" s="2">
        <v>0.22990759643279299</v>
      </c>
      <c r="O118" s="2">
        <v>0.24191794930480101</v>
      </c>
    </row>
    <row r="119" spans="1:15" x14ac:dyDescent="0.3">
      <c r="A119" s="8" t="s">
        <v>201</v>
      </c>
      <c r="B119" s="8" t="s">
        <v>108</v>
      </c>
      <c r="C119" s="2">
        <v>3.9869673325902402E-3</v>
      </c>
      <c r="D119" s="2">
        <v>3.6794592050656701E-3</v>
      </c>
      <c r="E119" s="2">
        <v>3.6245627344375598E-3</v>
      </c>
      <c r="F119" s="2">
        <v>4.1854739433729998E-3</v>
      </c>
      <c r="G119" s="2">
        <v>5.5048757470902796E-3</v>
      </c>
      <c r="H119" s="2">
        <v>5.6649881516587699E-3</v>
      </c>
      <c r="I119" s="2">
        <v>5.9367223604692501E-3</v>
      </c>
      <c r="J119" s="2">
        <v>6.4494229463679604E-3</v>
      </c>
      <c r="K119" s="2">
        <v>5.8873552691829697E-3</v>
      </c>
      <c r="L119" s="2">
        <v>5.68059692326588E-3</v>
      </c>
      <c r="M119" s="2">
        <v>6.3947459384721701E-3</v>
      </c>
      <c r="N119" s="2">
        <v>6.7690985279896896E-3</v>
      </c>
      <c r="O119" s="2">
        <v>4.8349259026148703E-3</v>
      </c>
    </row>
    <row r="120" spans="1:15" x14ac:dyDescent="0.3">
      <c r="A120" s="8" t="s">
        <v>201</v>
      </c>
      <c r="B120" s="8" t="s">
        <v>17</v>
      </c>
      <c r="C120" s="2">
        <v>6.0018863071251002E-3</v>
      </c>
      <c r="D120" s="2">
        <v>6.03260171993326E-3</v>
      </c>
      <c r="E120" s="2">
        <v>6.4062039027268499E-3</v>
      </c>
      <c r="F120" s="2">
        <v>6.6475174394747599E-3</v>
      </c>
      <c r="G120" s="2">
        <v>6.6844919786096298E-3</v>
      </c>
      <c r="H120" s="2">
        <v>6.96090047393365E-3</v>
      </c>
      <c r="I120" s="2">
        <v>7.03874866690366E-3</v>
      </c>
      <c r="J120" s="2">
        <v>6.6191446028513196E-3</v>
      </c>
      <c r="K120" s="2">
        <v>7.49002420357166E-3</v>
      </c>
      <c r="L120" s="2">
        <v>7.4922467528479803E-3</v>
      </c>
      <c r="M120" s="2">
        <v>8.3534969466528396E-3</v>
      </c>
      <c r="N120" s="2">
        <v>8.5688191683678892E-3</v>
      </c>
      <c r="O120" s="2">
        <v>8.2966184127710695E-3</v>
      </c>
    </row>
    <row r="121" spans="1:15" x14ac:dyDescent="0.3">
      <c r="A121" s="8" t="s">
        <v>201</v>
      </c>
      <c r="B121" s="8" t="s">
        <v>109</v>
      </c>
      <c r="C121" s="2">
        <v>0.14498842493355099</v>
      </c>
      <c r="D121" s="2">
        <v>0.155007915115732</v>
      </c>
      <c r="E121" s="2">
        <v>0.16390609853753099</v>
      </c>
      <c r="F121" s="2">
        <v>0.17312269183422199</v>
      </c>
      <c r="G121" s="2">
        <v>0.18032400125825701</v>
      </c>
      <c r="H121" s="2">
        <v>0.18579680094786699</v>
      </c>
      <c r="I121" s="2">
        <v>0.19189477426235299</v>
      </c>
      <c r="J121" s="2">
        <v>0.194399185336049</v>
      </c>
      <c r="K121" s="2">
        <v>0.196114345522339</v>
      </c>
      <c r="L121" s="2">
        <v>0.19206558786501701</v>
      </c>
      <c r="M121" s="2">
        <v>0.2050351422975</v>
      </c>
      <c r="N121" s="2">
        <v>0.20906307080691999</v>
      </c>
      <c r="O121" s="2">
        <v>0.21559764261601</v>
      </c>
    </row>
    <row r="122" spans="1:15" x14ac:dyDescent="0.3">
      <c r="A122" s="8" t="s">
        <v>201</v>
      </c>
      <c r="B122" s="8" t="s">
        <v>110</v>
      </c>
      <c r="C122" s="2">
        <v>5.4831518477235698E-2</v>
      </c>
      <c r="D122" s="2">
        <v>6.0625508064861201E-2</v>
      </c>
      <c r="E122" s="2">
        <v>6.4525645888650104E-2</v>
      </c>
      <c r="F122" s="2">
        <v>6.5654493229380398E-2</v>
      </c>
      <c r="G122" s="2">
        <v>6.7827933312362407E-2</v>
      </c>
      <c r="H122" s="2">
        <v>7.0016291469194303E-2</v>
      </c>
      <c r="I122" s="2">
        <v>7.02097404905795E-2</v>
      </c>
      <c r="J122" s="2">
        <v>7.0502376103190795E-2</v>
      </c>
      <c r="K122" s="2">
        <v>6.9863282527637904E-2</v>
      </c>
      <c r="L122" s="2">
        <v>6.9333988393158699E-2</v>
      </c>
      <c r="M122" s="2">
        <v>7.3049890540384799E-2</v>
      </c>
      <c r="N122" s="2">
        <v>7.50241753518857E-2</v>
      </c>
      <c r="O122" s="2">
        <v>7.5127310179092494E-2</v>
      </c>
    </row>
    <row r="123" spans="1:15" x14ac:dyDescent="0.3">
      <c r="A123" s="8" t="s">
        <v>201</v>
      </c>
      <c r="B123" s="8" t="s">
        <v>111</v>
      </c>
      <c r="C123" s="2">
        <v>0.43097830746806098</v>
      </c>
      <c r="D123" s="2">
        <v>0.40362811791383202</v>
      </c>
      <c r="E123" s="2">
        <v>0.37817676065242101</v>
      </c>
      <c r="F123" s="2">
        <v>0.35445219532211703</v>
      </c>
      <c r="G123" s="2">
        <v>0.33041050644856901</v>
      </c>
      <c r="H123" s="2">
        <v>0.301947571090047</v>
      </c>
      <c r="I123" s="2">
        <v>0.27667970138642001</v>
      </c>
      <c r="J123" s="2">
        <v>0.255872369314324</v>
      </c>
      <c r="K123" s="2">
        <v>0.241675933799961</v>
      </c>
      <c r="L123" s="2">
        <v>0.22317069426106201</v>
      </c>
      <c r="M123" s="2">
        <v>0.145033990091024</v>
      </c>
      <c r="N123" s="2">
        <v>0.10266466100784399</v>
      </c>
      <c r="O123" s="2">
        <v>9.0690621960290693E-2</v>
      </c>
    </row>
    <row r="124" spans="1:15" x14ac:dyDescent="0.3">
      <c r="A124" s="8" t="s">
        <v>202</v>
      </c>
      <c r="B124" s="8" t="s">
        <v>103</v>
      </c>
      <c r="C124" s="2">
        <v>9.1746433086508893E-3</v>
      </c>
      <c r="D124" s="2">
        <v>9.3461290553605997E-3</v>
      </c>
      <c r="E124" s="2">
        <v>9.5553891681819797E-3</v>
      </c>
      <c r="F124" s="2">
        <v>1.06090373280943E-2</v>
      </c>
      <c r="G124" s="2">
        <v>1.1160244261949901E-2</v>
      </c>
      <c r="H124" s="2">
        <v>1.1948908117016901E-2</v>
      </c>
      <c r="I124" s="2">
        <v>1.3065529170725201E-2</v>
      </c>
      <c r="J124" s="2">
        <v>1.3733849708725199E-2</v>
      </c>
      <c r="K124" s="2">
        <v>1.5230769230769201E-2</v>
      </c>
      <c r="L124" s="2">
        <v>1.5985630893578798E-2</v>
      </c>
      <c r="M124" s="2">
        <v>2.1107646107646101E-2</v>
      </c>
      <c r="N124" s="2">
        <v>2.37294622597665E-2</v>
      </c>
      <c r="O124" s="2">
        <v>2.4618261140542198E-2</v>
      </c>
    </row>
    <row r="125" spans="1:15" x14ac:dyDescent="0.3">
      <c r="A125" s="8" t="s">
        <v>202</v>
      </c>
      <c r="B125" s="8" t="s">
        <v>104</v>
      </c>
      <c r="C125" s="2">
        <v>0.21748239118656301</v>
      </c>
      <c r="D125" s="2">
        <v>0.222874740385304</v>
      </c>
      <c r="E125" s="2">
        <v>0.22943630334795201</v>
      </c>
      <c r="F125" s="2">
        <v>0.23707804965172399</v>
      </c>
      <c r="G125" s="2">
        <v>0.24138415104934399</v>
      </c>
      <c r="H125" s="2">
        <v>0.24646339788490601</v>
      </c>
      <c r="I125" s="2">
        <v>0.253048063681859</v>
      </c>
      <c r="J125" s="2">
        <v>0.25404367494385999</v>
      </c>
      <c r="K125" s="2">
        <v>0.25073846153846202</v>
      </c>
      <c r="L125" s="2">
        <v>0.24999251609040599</v>
      </c>
      <c r="M125" s="2">
        <v>0.27061677061677097</v>
      </c>
      <c r="N125" s="2">
        <v>0.27939528144563802</v>
      </c>
      <c r="O125" s="2">
        <v>0.28017554793809102</v>
      </c>
    </row>
    <row r="126" spans="1:15" x14ac:dyDescent="0.3">
      <c r="A126" s="8" t="s">
        <v>202</v>
      </c>
      <c r="B126" s="8" t="s">
        <v>105</v>
      </c>
      <c r="C126" s="2">
        <v>4.9413039552104E-2</v>
      </c>
      <c r="D126" s="2">
        <v>4.9881830552173601E-2</v>
      </c>
      <c r="E126" s="2">
        <v>5.1984169429885499E-2</v>
      </c>
      <c r="F126" s="2">
        <v>5.3330951955706397E-2</v>
      </c>
      <c r="G126" s="2">
        <v>5.6503123464589002E-2</v>
      </c>
      <c r="H126" s="2">
        <v>5.8199423156159898E-2</v>
      </c>
      <c r="I126" s="2">
        <v>6.0423873979780302E-2</v>
      </c>
      <c r="J126" s="2">
        <v>6.4080450418199E-2</v>
      </c>
      <c r="K126" s="2">
        <v>6.5384615384615402E-2</v>
      </c>
      <c r="L126" s="2">
        <v>6.9121389013620693E-2</v>
      </c>
      <c r="M126" s="2">
        <v>7.7904827904827903E-2</v>
      </c>
      <c r="N126" s="2">
        <v>8.6907788621886903E-2</v>
      </c>
      <c r="O126" s="2">
        <v>9.4811467746961697E-2</v>
      </c>
    </row>
    <row r="127" spans="1:15" x14ac:dyDescent="0.3">
      <c r="A127" s="8" t="s">
        <v>202</v>
      </c>
      <c r="B127" s="8" t="s">
        <v>106</v>
      </c>
      <c r="C127" s="2">
        <v>3.6481849376918899E-3</v>
      </c>
      <c r="D127" s="2">
        <v>4.1180262121320596E-3</v>
      </c>
      <c r="E127" s="2">
        <v>4.3498413377544799E-3</v>
      </c>
      <c r="F127" s="2">
        <v>4.4293623861403801E-3</v>
      </c>
      <c r="G127" s="2">
        <v>4.3517933600056196E-3</v>
      </c>
      <c r="H127" s="2">
        <v>4.2233209723938998E-3</v>
      </c>
      <c r="I127" s="2">
        <v>4.2320223020857802E-3</v>
      </c>
      <c r="J127" s="2">
        <v>4.1982621147525004E-3</v>
      </c>
      <c r="K127" s="2">
        <v>4.5538461538461496E-3</v>
      </c>
      <c r="L127" s="2">
        <v>3.53240532854363E-3</v>
      </c>
      <c r="M127" s="2">
        <v>3.9847539847539803E-3</v>
      </c>
      <c r="N127" s="2">
        <v>4.2100658847972899E-3</v>
      </c>
      <c r="O127" s="2">
        <v>4.25885530279422E-3</v>
      </c>
    </row>
    <row r="128" spans="1:15" x14ac:dyDescent="0.3">
      <c r="A128" s="8" t="s">
        <v>202</v>
      </c>
      <c r="B128" s="8" t="s">
        <v>107</v>
      </c>
      <c r="C128" s="2">
        <v>4.9376918909156603E-2</v>
      </c>
      <c r="D128" s="2">
        <v>5.1099333954021303E-2</v>
      </c>
      <c r="E128" s="2">
        <v>5.4230398973152197E-2</v>
      </c>
      <c r="F128" s="2">
        <v>5.8188962314699097E-2</v>
      </c>
      <c r="G128" s="2">
        <v>6.27851477504036E-2</v>
      </c>
      <c r="H128" s="2">
        <v>6.7641807444032406E-2</v>
      </c>
      <c r="I128" s="2">
        <v>7.5370301951432503E-2</v>
      </c>
      <c r="J128" s="2">
        <v>8.5527386337748604E-2</v>
      </c>
      <c r="K128" s="2">
        <v>9.4430769230769193E-2</v>
      </c>
      <c r="L128" s="2">
        <v>0.10654093698548101</v>
      </c>
      <c r="M128" s="2">
        <v>0.12231462231462201</v>
      </c>
      <c r="N128" s="2">
        <v>0.13693649361655599</v>
      </c>
      <c r="O128" s="2">
        <v>0.14503479796405899</v>
      </c>
    </row>
    <row r="129" spans="1:15" x14ac:dyDescent="0.3">
      <c r="A129" s="8" t="s">
        <v>202</v>
      </c>
      <c r="B129" s="8" t="s">
        <v>108</v>
      </c>
      <c r="C129" s="2">
        <v>6.6100776593823402E-3</v>
      </c>
      <c r="D129" s="2">
        <v>7.05435794600014E-3</v>
      </c>
      <c r="E129" s="2">
        <v>7.4517773736941604E-3</v>
      </c>
      <c r="F129" s="2">
        <v>6.96552955884979E-3</v>
      </c>
      <c r="G129" s="2">
        <v>7.3348775180739796E-3</v>
      </c>
      <c r="H129" s="2">
        <v>8.1376184590028801E-3</v>
      </c>
      <c r="I129" s="2">
        <v>7.8930574681758594E-3</v>
      </c>
      <c r="J129" s="2">
        <v>8.6243369023985394E-3</v>
      </c>
      <c r="K129" s="2">
        <v>9.6923076923076893E-3</v>
      </c>
      <c r="L129" s="2">
        <v>9.8787606645711692E-3</v>
      </c>
      <c r="M129" s="2">
        <v>1.08281358281358E-2</v>
      </c>
      <c r="N129" s="2">
        <v>1.14546597774679E-2</v>
      </c>
      <c r="O129" s="2">
        <v>1.18676638620546E-2</v>
      </c>
    </row>
    <row r="130" spans="1:15" x14ac:dyDescent="0.3">
      <c r="A130" s="8" t="s">
        <v>202</v>
      </c>
      <c r="B130" s="8" t="s">
        <v>17</v>
      </c>
      <c r="C130" s="2">
        <v>6.79068087411956E-3</v>
      </c>
      <c r="D130" s="2">
        <v>7.0185490224163897E-3</v>
      </c>
      <c r="E130" s="2">
        <v>7.2735051877206103E-3</v>
      </c>
      <c r="F130" s="2">
        <v>8.00142882657617E-3</v>
      </c>
      <c r="G130" s="2">
        <v>8.6684916122692496E-3</v>
      </c>
      <c r="H130" s="2">
        <v>8.51531383051779E-3</v>
      </c>
      <c r="I130" s="2">
        <v>8.6655694756994604E-3</v>
      </c>
      <c r="J130" s="2">
        <v>8.9172389104045305E-3</v>
      </c>
      <c r="K130" s="2">
        <v>9.0769230769230796E-3</v>
      </c>
      <c r="L130" s="2">
        <v>8.8609489597365702E-3</v>
      </c>
      <c r="M130" s="2">
        <v>1.0164010164010201E-2</v>
      </c>
      <c r="N130" s="2">
        <v>1.0279121900543999E-2</v>
      </c>
      <c r="O130" s="2">
        <v>1.0257608808559301E-2</v>
      </c>
    </row>
    <row r="131" spans="1:15" x14ac:dyDescent="0.3">
      <c r="A131" s="8" t="s">
        <v>202</v>
      </c>
      <c r="B131" s="8" t="s">
        <v>109</v>
      </c>
      <c r="C131" s="2">
        <v>0.14762506772620601</v>
      </c>
      <c r="D131" s="2">
        <v>0.15702212991477499</v>
      </c>
      <c r="E131" s="2">
        <v>0.168788105679752</v>
      </c>
      <c r="F131" s="2">
        <v>0.17646008215752801</v>
      </c>
      <c r="G131" s="2">
        <v>0.18295079665894601</v>
      </c>
      <c r="H131" s="2">
        <v>0.18895069358604599</v>
      </c>
      <c r="I131" s="2">
        <v>0.19316158935948699</v>
      </c>
      <c r="J131" s="2">
        <v>0.197155596055586</v>
      </c>
      <c r="K131" s="2">
        <v>0.20036923076923099</v>
      </c>
      <c r="L131" s="2">
        <v>0.20059871276755001</v>
      </c>
      <c r="M131" s="2">
        <v>0.217746592746593</v>
      </c>
      <c r="N131" s="2">
        <v>0.224445720221985</v>
      </c>
      <c r="O131" s="2">
        <v>0.22927703334372099</v>
      </c>
    </row>
    <row r="132" spans="1:15" x14ac:dyDescent="0.3">
      <c r="A132" s="8" t="s">
        <v>202</v>
      </c>
      <c r="B132" s="8" t="s">
        <v>110</v>
      </c>
      <c r="C132" s="2">
        <v>6.2344229727289098E-2</v>
      </c>
      <c r="D132" s="2">
        <v>6.3811501826255099E-2</v>
      </c>
      <c r="E132" s="2">
        <v>6.68877241772739E-2</v>
      </c>
      <c r="F132" s="2">
        <v>7.1334166815502795E-2</v>
      </c>
      <c r="G132" s="2">
        <v>7.2857443672352099E-2</v>
      </c>
      <c r="H132" s="2">
        <v>7.5401730531520397E-2</v>
      </c>
      <c r="I132" s="2">
        <v>7.4900077251200806E-2</v>
      </c>
      <c r="J132" s="2">
        <v>7.5210726722426499E-2</v>
      </c>
      <c r="K132" s="2">
        <v>7.60615384615385E-2</v>
      </c>
      <c r="L132" s="2">
        <v>7.4599610836701094E-2</v>
      </c>
      <c r="M132" s="2">
        <v>8.3766458766458801E-2</v>
      </c>
      <c r="N132" s="2">
        <v>8.7372536154624203E-2</v>
      </c>
      <c r="O132" s="2">
        <v>8.9695647657629607E-2</v>
      </c>
    </row>
    <row r="133" spans="1:15" x14ac:dyDescent="0.3">
      <c r="A133" s="8" t="s">
        <v>202</v>
      </c>
      <c r="B133" s="8" t="s">
        <v>111</v>
      </c>
      <c r="C133" s="2">
        <v>0.44753476611883702</v>
      </c>
      <c r="D133" s="2">
        <v>0.42777340113156198</v>
      </c>
      <c r="E133" s="2">
        <v>0.400042785324634</v>
      </c>
      <c r="F133" s="2">
        <v>0.37360242900517898</v>
      </c>
      <c r="G133" s="2">
        <v>0.35200393065206698</v>
      </c>
      <c r="H133" s="2">
        <v>0.33051778601840398</v>
      </c>
      <c r="I133" s="2">
        <v>0.30923991535955397</v>
      </c>
      <c r="J133" s="2">
        <v>0.28850847788589801</v>
      </c>
      <c r="K133" s="2">
        <v>0.27446153846153798</v>
      </c>
      <c r="L133" s="2">
        <v>0.26088908845981101</v>
      </c>
      <c r="M133" s="2">
        <v>0.18156618156618201</v>
      </c>
      <c r="N133" s="2">
        <v>0.135268870116734</v>
      </c>
      <c r="O133" s="2">
        <v>0.11000311623558701</v>
      </c>
    </row>
    <row r="134" spans="1:15" x14ac:dyDescent="0.3">
      <c r="A134" s="8" t="s">
        <v>203</v>
      </c>
      <c r="B134" s="8" t="s">
        <v>103</v>
      </c>
      <c r="C134" s="2">
        <v>6.0989643268124297E-3</v>
      </c>
      <c r="D134" s="2">
        <v>6.0567967544711701E-3</v>
      </c>
      <c r="E134" s="2">
        <v>6.2248882349612402E-3</v>
      </c>
      <c r="F134" s="2">
        <v>6.1506640539952103E-3</v>
      </c>
      <c r="G134" s="2">
        <v>6.1808018918628402E-3</v>
      </c>
      <c r="H134" s="2">
        <v>7.0903498253480001E-3</v>
      </c>
      <c r="I134" s="2">
        <v>8.6325090133549994E-3</v>
      </c>
      <c r="J134" s="2">
        <v>9.7215437225207594E-3</v>
      </c>
      <c r="K134" s="2">
        <v>1.07439980984074E-2</v>
      </c>
      <c r="L134" s="2">
        <v>1.36636910184004E-2</v>
      </c>
      <c r="M134" s="2">
        <v>1.7603160667252E-2</v>
      </c>
      <c r="N134" s="2">
        <v>1.9058059619682099E-2</v>
      </c>
      <c r="O134" s="2">
        <v>1.91476469400121E-2</v>
      </c>
    </row>
    <row r="135" spans="1:15" x14ac:dyDescent="0.3">
      <c r="A135" s="8" t="s">
        <v>203</v>
      </c>
      <c r="B135" s="8" t="s">
        <v>104</v>
      </c>
      <c r="C135" s="2">
        <v>0.21127733026467199</v>
      </c>
      <c r="D135" s="2">
        <v>0.21753042683275201</v>
      </c>
      <c r="E135" s="2">
        <v>0.22443551581687499</v>
      </c>
      <c r="F135" s="2">
        <v>0.22822773786196399</v>
      </c>
      <c r="G135" s="2">
        <v>0.23438675696012001</v>
      </c>
      <c r="H135" s="2">
        <v>0.23810020332620799</v>
      </c>
      <c r="I135" s="2">
        <v>0.24272584166962899</v>
      </c>
      <c r="J135" s="2">
        <v>0.24401563263312201</v>
      </c>
      <c r="K135" s="2">
        <v>0.24768243403850701</v>
      </c>
      <c r="L135" s="2">
        <v>0.246310803425032</v>
      </c>
      <c r="M135" s="2">
        <v>0.26892010535557498</v>
      </c>
      <c r="N135" s="2">
        <v>0.28140152633132398</v>
      </c>
      <c r="O135" s="2">
        <v>0.28612401535043402</v>
      </c>
    </row>
    <row r="136" spans="1:15" x14ac:dyDescent="0.3">
      <c r="A136" s="8" t="s">
        <v>203</v>
      </c>
      <c r="B136" s="8" t="s">
        <v>105</v>
      </c>
      <c r="C136" s="2">
        <v>2.3878020713463802E-2</v>
      </c>
      <c r="D136" s="2">
        <v>2.3598651505628201E-2</v>
      </c>
      <c r="E136" s="2">
        <v>2.35413955067625E-2</v>
      </c>
      <c r="F136" s="2">
        <v>2.5691269322882598E-2</v>
      </c>
      <c r="G136" s="2">
        <v>2.5583145221971401E-2</v>
      </c>
      <c r="H136" s="2">
        <v>2.53897085657682E-2</v>
      </c>
      <c r="I136" s="2">
        <v>2.7268572589244901E-2</v>
      </c>
      <c r="J136" s="2">
        <v>3.14606741573034E-2</v>
      </c>
      <c r="K136" s="2">
        <v>3.1899215593059201E-2</v>
      </c>
      <c r="L136" s="2">
        <v>3.4478047003097097E-2</v>
      </c>
      <c r="M136" s="2">
        <v>3.99473222124671E-2</v>
      </c>
      <c r="N136" s="2">
        <v>4.5789939705696302E-2</v>
      </c>
      <c r="O136" s="2">
        <v>4.8394263785093899E-2</v>
      </c>
    </row>
    <row r="137" spans="1:15" x14ac:dyDescent="0.3">
      <c r="A137" s="8" t="s">
        <v>203</v>
      </c>
      <c r="B137" s="8" t="s">
        <v>106</v>
      </c>
      <c r="C137" s="2">
        <v>2.3014959723820501E-3</v>
      </c>
      <c r="D137" s="2">
        <v>2.5712816410490801E-3</v>
      </c>
      <c r="E137" s="2">
        <v>2.77290475921001E-3</v>
      </c>
      <c r="F137" s="2">
        <v>2.8848247332897898E-3</v>
      </c>
      <c r="G137" s="2">
        <v>3.0097817908201702E-3</v>
      </c>
      <c r="H137" s="2">
        <v>2.8674208852510299E-3</v>
      </c>
      <c r="I137" s="2">
        <v>2.9452089574975898E-3</v>
      </c>
      <c r="J137" s="2">
        <v>3.07767464582316E-3</v>
      </c>
      <c r="K137" s="2">
        <v>2.99500831946755E-3</v>
      </c>
      <c r="L137" s="2">
        <v>3.0971032975040998E-3</v>
      </c>
      <c r="M137" s="2">
        <v>3.4240561896400302E-3</v>
      </c>
      <c r="N137" s="2">
        <v>3.2887801998566402E-3</v>
      </c>
      <c r="O137" s="2">
        <v>3.3528580084831298E-3</v>
      </c>
    </row>
    <row r="138" spans="1:15" x14ac:dyDescent="0.3">
      <c r="A138" s="8" t="s">
        <v>203</v>
      </c>
      <c r="B138" s="8" t="s">
        <v>107</v>
      </c>
      <c r="C138" s="2">
        <v>2.53164556962025E-2</v>
      </c>
      <c r="D138" s="2">
        <v>2.65699102908405E-2</v>
      </c>
      <c r="E138" s="2">
        <v>2.7672457699054999E-2</v>
      </c>
      <c r="F138" s="2">
        <v>2.96102765077292E-2</v>
      </c>
      <c r="G138" s="2">
        <v>3.03128023218317E-2</v>
      </c>
      <c r="H138" s="2">
        <v>3.32099473437256E-2</v>
      </c>
      <c r="I138" s="2">
        <v>3.72213476869954E-2</v>
      </c>
      <c r="J138" s="2">
        <v>4.2940889106008802E-2</v>
      </c>
      <c r="K138" s="2">
        <v>4.6351319229854998E-2</v>
      </c>
      <c r="L138" s="2">
        <v>5.3242849335033697E-2</v>
      </c>
      <c r="M138" s="2">
        <v>6.3081650570675996E-2</v>
      </c>
      <c r="N138" s="2">
        <v>7.3112113673736101E-2</v>
      </c>
      <c r="O138" s="2">
        <v>7.9701070490809905E-2</v>
      </c>
    </row>
    <row r="139" spans="1:15" x14ac:dyDescent="0.3">
      <c r="A139" s="8" t="s">
        <v>203</v>
      </c>
      <c r="B139" s="8" t="s">
        <v>108</v>
      </c>
      <c r="C139" s="2">
        <v>2.1288837744533901E-3</v>
      </c>
      <c r="D139" s="2">
        <v>2.1141649048625798E-3</v>
      </c>
      <c r="E139" s="2">
        <v>2.3767755078942898E-3</v>
      </c>
      <c r="F139" s="2">
        <v>3.0481166993250601E-3</v>
      </c>
      <c r="G139" s="2">
        <v>3.1172739976351701E-3</v>
      </c>
      <c r="H139" s="2">
        <v>2.81528596006465E-3</v>
      </c>
      <c r="I139" s="2">
        <v>3.14832681663535E-3</v>
      </c>
      <c r="J139" s="2">
        <v>3.5173424523693201E-3</v>
      </c>
      <c r="K139" s="2">
        <v>2.9474685048728301E-3</v>
      </c>
      <c r="L139" s="2">
        <v>2.7327382036800899E-3</v>
      </c>
      <c r="M139" s="2">
        <v>3.33625987708516E-3</v>
      </c>
      <c r="N139" s="2">
        <v>3.1622886537083098E-3</v>
      </c>
      <c r="O139" s="2">
        <v>3.67602504544536E-3</v>
      </c>
    </row>
    <row r="140" spans="1:15" x14ac:dyDescent="0.3">
      <c r="A140" s="8" t="s">
        <v>203</v>
      </c>
      <c r="B140" s="8" t="s">
        <v>17</v>
      </c>
      <c r="C140" s="2">
        <v>5.9263521288837702E-3</v>
      </c>
      <c r="D140" s="2">
        <v>6.7996114507742397E-3</v>
      </c>
      <c r="E140" s="2">
        <v>6.28147812800634E-3</v>
      </c>
      <c r="F140" s="2">
        <v>6.5316786414108402E-3</v>
      </c>
      <c r="G140" s="2">
        <v>6.3420402020853504E-3</v>
      </c>
      <c r="H140" s="2">
        <v>6.5690005734841796E-3</v>
      </c>
      <c r="I140" s="2">
        <v>6.7536688163306801E-3</v>
      </c>
      <c r="J140" s="2">
        <v>7.2300928187591599E-3</v>
      </c>
      <c r="K140" s="2">
        <v>7.4162110767768E-3</v>
      </c>
      <c r="L140" s="2">
        <v>7.5605756968482396E-3</v>
      </c>
      <c r="M140" s="2">
        <v>8.7357330992098303E-3</v>
      </c>
      <c r="N140" s="2">
        <v>9.0652274739638199E-3</v>
      </c>
      <c r="O140" s="2">
        <v>9.0890729145627104E-3</v>
      </c>
    </row>
    <row r="141" spans="1:15" x14ac:dyDescent="0.3">
      <c r="A141" s="8" t="s">
        <v>203</v>
      </c>
      <c r="B141" s="8" t="s">
        <v>109</v>
      </c>
      <c r="C141" s="2">
        <v>0.19142692750287699</v>
      </c>
      <c r="D141" s="2">
        <v>0.204102622707274</v>
      </c>
      <c r="E141" s="2">
        <v>0.21860675683323</v>
      </c>
      <c r="F141" s="2">
        <v>0.22534291312867399</v>
      </c>
      <c r="G141" s="2">
        <v>0.23508545630441799</v>
      </c>
      <c r="H141" s="2">
        <v>0.248527188363485</v>
      </c>
      <c r="I141" s="2">
        <v>0.25872137307672799</v>
      </c>
      <c r="J141" s="2">
        <v>0.266731802638007</v>
      </c>
      <c r="K141" s="2">
        <v>0.27573092464939403</v>
      </c>
      <c r="L141" s="2">
        <v>0.27965020950992903</v>
      </c>
      <c r="M141" s="2">
        <v>0.31606672519754198</v>
      </c>
      <c r="N141" s="2">
        <v>0.33216680018552103</v>
      </c>
      <c r="O141" s="2">
        <v>0.34316299737426798</v>
      </c>
    </row>
    <row r="142" spans="1:15" x14ac:dyDescent="0.3">
      <c r="A142" s="8" t="s">
        <v>203</v>
      </c>
      <c r="B142" s="8" t="s">
        <v>110</v>
      </c>
      <c r="C142" s="2">
        <v>6.3981588032220899E-2</v>
      </c>
      <c r="D142" s="2">
        <v>6.6281926747043002E-2</v>
      </c>
      <c r="E142" s="2">
        <v>7.0171467375926694E-2</v>
      </c>
      <c r="F142" s="2">
        <v>7.4515567167428701E-2</v>
      </c>
      <c r="G142" s="2">
        <v>7.5244544770504102E-2</v>
      </c>
      <c r="H142" s="2">
        <v>7.6586205098795698E-2</v>
      </c>
      <c r="I142" s="2">
        <v>7.6727771289290606E-2</v>
      </c>
      <c r="J142" s="2">
        <v>7.7674645823155794E-2</v>
      </c>
      <c r="K142" s="2">
        <v>7.8298074637508902E-2</v>
      </c>
      <c r="L142" s="2">
        <v>7.7609764984514495E-2</v>
      </c>
      <c r="M142" s="2">
        <v>8.4986830553116802E-2</v>
      </c>
      <c r="N142" s="2">
        <v>8.8459754606400501E-2</v>
      </c>
      <c r="O142" s="2">
        <v>8.9113310442334906E-2</v>
      </c>
    </row>
    <row r="143" spans="1:15" x14ac:dyDescent="0.3">
      <c r="A143" s="8" t="s">
        <v>203</v>
      </c>
      <c r="B143" s="8" t="s">
        <v>111</v>
      </c>
      <c r="C143" s="2">
        <v>0.46766398158803202</v>
      </c>
      <c r="D143" s="2">
        <v>0.44437460716530502</v>
      </c>
      <c r="E143" s="2">
        <v>0.41791636013807898</v>
      </c>
      <c r="F143" s="2">
        <v>0.39799695188330098</v>
      </c>
      <c r="G143" s="2">
        <v>0.38073739653875099</v>
      </c>
      <c r="H143" s="2">
        <v>0.35884469005787001</v>
      </c>
      <c r="I143" s="2">
        <v>0.335855380084294</v>
      </c>
      <c r="J143" s="2">
        <v>0.313629702002931</v>
      </c>
      <c r="K143" s="2">
        <v>0.29593534585215098</v>
      </c>
      <c r="L143" s="2">
        <v>0.28165421752596098</v>
      </c>
      <c r="M143" s="2">
        <v>0.19389815627743601</v>
      </c>
      <c r="N143" s="2">
        <v>0.14449550955011201</v>
      </c>
      <c r="O143" s="2">
        <v>0.118238739648556</v>
      </c>
    </row>
    <row r="144" spans="1:15" x14ac:dyDescent="0.3">
      <c r="A144" s="8" t="s">
        <v>204</v>
      </c>
      <c r="B144" s="8" t="s">
        <v>103</v>
      </c>
      <c r="C144" s="2">
        <v>7.8153800781537996E-3</v>
      </c>
      <c r="D144" s="2">
        <v>8.2558598657525399E-3</v>
      </c>
      <c r="E144" s="2">
        <v>8.9907925618342693E-3</v>
      </c>
      <c r="F144" s="2">
        <v>9.7653403293980496E-3</v>
      </c>
      <c r="G144" s="2">
        <v>1.0828117130728799E-2</v>
      </c>
      <c r="H144" s="2">
        <v>1.0887182016771199E-2</v>
      </c>
      <c r="I144" s="2">
        <v>1.1441647597254001E-2</v>
      </c>
      <c r="J144" s="2">
        <v>1.2166250164408801E-2</v>
      </c>
      <c r="K144" s="2">
        <v>1.3025196800607E-2</v>
      </c>
      <c r="L144" s="2">
        <v>1.4455374280230301E-2</v>
      </c>
      <c r="M144" s="2">
        <v>1.8058174752842999E-2</v>
      </c>
      <c r="N144" s="2">
        <v>2.0344584710407999E-2</v>
      </c>
      <c r="O144" s="2">
        <v>2.1007508387028102E-2</v>
      </c>
    </row>
    <row r="145" spans="1:16" x14ac:dyDescent="0.3">
      <c r="A145" s="8" t="s">
        <v>204</v>
      </c>
      <c r="B145" s="8" t="s">
        <v>104</v>
      </c>
      <c r="C145" s="2">
        <v>0.19693283196932801</v>
      </c>
      <c r="D145" s="2">
        <v>0.20330952295488</v>
      </c>
      <c r="E145" s="2">
        <v>0.20953240657158301</v>
      </c>
      <c r="F145" s="2">
        <v>0.216477189914007</v>
      </c>
      <c r="G145" s="2">
        <v>0.22206633570760501</v>
      </c>
      <c r="H145" s="2">
        <v>0.22711577760552501</v>
      </c>
      <c r="I145" s="2">
        <v>0.23036988968202499</v>
      </c>
      <c r="J145" s="2">
        <v>0.23451269235828001</v>
      </c>
      <c r="K145" s="2">
        <v>0.23565489551389501</v>
      </c>
      <c r="L145" s="2">
        <v>0.238633637236084</v>
      </c>
      <c r="M145" s="2">
        <v>0.25972912737870701</v>
      </c>
      <c r="N145" s="2">
        <v>0.26930161998157898</v>
      </c>
      <c r="O145" s="2">
        <v>0.27094094467224</v>
      </c>
    </row>
    <row r="146" spans="1:16" x14ac:dyDescent="0.3">
      <c r="A146" s="8" t="s">
        <v>204</v>
      </c>
      <c r="B146" s="8" t="s">
        <v>105</v>
      </c>
      <c r="C146" s="2">
        <v>6.4845535648455396E-2</v>
      </c>
      <c r="D146" s="2">
        <v>6.3498330880505396E-2</v>
      </c>
      <c r="E146" s="2">
        <v>6.2899440332189901E-2</v>
      </c>
      <c r="F146" s="2">
        <v>6.2454452703687498E-2</v>
      </c>
      <c r="G146" s="2">
        <v>6.2162745521260498E-2</v>
      </c>
      <c r="H146" s="2">
        <v>6.23634698048059E-2</v>
      </c>
      <c r="I146" s="2">
        <v>6.38341473410977E-2</v>
      </c>
      <c r="J146" s="2">
        <v>6.3132973826121305E-2</v>
      </c>
      <c r="K146" s="2">
        <v>6.4019474566090195E-2</v>
      </c>
      <c r="L146" s="2">
        <v>6.6248800383877204E-2</v>
      </c>
      <c r="M146" s="2">
        <v>7.33184753414481E-2</v>
      </c>
      <c r="N146" s="2">
        <v>7.8452619602318904E-2</v>
      </c>
      <c r="O146" s="2">
        <v>7.8119175674956104E-2</v>
      </c>
    </row>
    <row r="147" spans="1:16" x14ac:dyDescent="0.3">
      <c r="A147" s="8" t="s">
        <v>204</v>
      </c>
      <c r="B147" s="8" t="s">
        <v>106</v>
      </c>
      <c r="C147" s="2">
        <v>2.7280100272801E-3</v>
      </c>
      <c r="D147" s="2">
        <v>2.4767579597257598E-3</v>
      </c>
      <c r="E147" s="2">
        <v>2.4914244448456398E-3</v>
      </c>
      <c r="F147" s="2">
        <v>2.55064859349949E-3</v>
      </c>
      <c r="G147" s="2">
        <v>2.6980358299158202E-3</v>
      </c>
      <c r="H147" s="2">
        <v>2.81868790078219E-3</v>
      </c>
      <c r="I147" s="2">
        <v>2.8006420984323199E-3</v>
      </c>
      <c r="J147" s="2">
        <v>2.7291858476917001E-3</v>
      </c>
      <c r="K147" s="2">
        <v>2.9085390913976801E-3</v>
      </c>
      <c r="L147" s="2">
        <v>2.7591170825335899E-3</v>
      </c>
      <c r="M147" s="2">
        <v>2.7715869478255901E-3</v>
      </c>
      <c r="N147" s="2">
        <v>2.8715392533997901E-3</v>
      </c>
      <c r="O147" s="2">
        <v>2.7690505351722701E-3</v>
      </c>
    </row>
    <row r="148" spans="1:16" x14ac:dyDescent="0.3">
      <c r="A148" s="8" t="s">
        <v>204</v>
      </c>
      <c r="B148" s="8" t="s">
        <v>107</v>
      </c>
      <c r="C148" s="2">
        <v>7.0928260709282598E-2</v>
      </c>
      <c r="D148" s="2">
        <v>7.5236009907031803E-2</v>
      </c>
      <c r="E148" s="2">
        <v>7.9328398627911204E-2</v>
      </c>
      <c r="F148" s="2">
        <v>7.9981052324734001E-2</v>
      </c>
      <c r="G148" s="2">
        <v>8.3495215483128299E-2</v>
      </c>
      <c r="H148" s="2">
        <v>9.1149319991543895E-2</v>
      </c>
      <c r="I148" s="2">
        <v>0.101267119778681</v>
      </c>
      <c r="J148" s="2">
        <v>0.109923714323293</v>
      </c>
      <c r="K148" s="2">
        <v>0.11887072808321</v>
      </c>
      <c r="L148" s="2">
        <v>0.12904870441458699</v>
      </c>
      <c r="M148" s="2">
        <v>0.14889422252700199</v>
      </c>
      <c r="N148" s="2">
        <v>0.165465676978924</v>
      </c>
      <c r="O148" s="2">
        <v>0.17724585973693999</v>
      </c>
    </row>
    <row r="149" spans="1:16" x14ac:dyDescent="0.3">
      <c r="A149" s="8" t="s">
        <v>204</v>
      </c>
      <c r="B149" s="8" t="s">
        <v>109</v>
      </c>
      <c r="C149" s="2">
        <v>0.157118631571186</v>
      </c>
      <c r="D149" s="2">
        <v>0.164830036971894</v>
      </c>
      <c r="E149" s="2">
        <v>0.174833002346994</v>
      </c>
      <c r="F149" s="2">
        <v>0.18769129864451201</v>
      </c>
      <c r="G149" s="2">
        <v>0.19307144398877599</v>
      </c>
      <c r="H149" s="2">
        <v>0.19980973856669701</v>
      </c>
      <c r="I149" s="2">
        <v>0.207930598722634</v>
      </c>
      <c r="J149" s="2">
        <v>0.21540839142443799</v>
      </c>
      <c r="K149" s="2">
        <v>0.220416679839398</v>
      </c>
      <c r="L149" s="2">
        <v>0.22033949136276401</v>
      </c>
      <c r="M149" s="2">
        <v>0.23998514200811499</v>
      </c>
      <c r="N149" s="2">
        <v>0.245272796229073</v>
      </c>
      <c r="O149" s="2">
        <v>0.25318174556685702</v>
      </c>
    </row>
    <row r="150" spans="1:16" x14ac:dyDescent="0.3">
      <c r="A150" s="8" t="s">
        <v>204</v>
      </c>
      <c r="B150" s="8" t="s">
        <v>111</v>
      </c>
      <c r="C150" s="2">
        <v>0.430620069306201</v>
      </c>
      <c r="D150" s="2">
        <v>0.40984959977027202</v>
      </c>
      <c r="E150" s="2">
        <v>0.38772341577902097</v>
      </c>
      <c r="F150" s="2">
        <v>0.36456055968517698</v>
      </c>
      <c r="G150" s="2">
        <v>0.346715591049716</v>
      </c>
      <c r="H150" s="2">
        <v>0.32393770699739299</v>
      </c>
      <c r="I150" s="2">
        <v>0.300112708767376</v>
      </c>
      <c r="J150" s="2">
        <v>0.27962646323819501</v>
      </c>
      <c r="K150" s="2">
        <v>0.26309632955012502</v>
      </c>
      <c r="L150" s="2">
        <v>0.24643114203454899</v>
      </c>
      <c r="M150" s="2">
        <v>0.16789530830333199</v>
      </c>
      <c r="N150" s="2">
        <v>0.125264127431327</v>
      </c>
      <c r="O150" s="2">
        <v>0.104478406730923</v>
      </c>
    </row>
    <row r="151" spans="1:16" x14ac:dyDescent="0.3">
      <c r="A151" s="8" t="s">
        <v>204</v>
      </c>
      <c r="B151" s="8" t="s">
        <v>17</v>
      </c>
      <c r="C151" s="2">
        <v>6.0827250608272501E-3</v>
      </c>
      <c r="D151" s="2">
        <v>6.6764779783911798E-3</v>
      </c>
      <c r="E151" s="2">
        <v>6.5354757176385603E-3</v>
      </c>
      <c r="F151" s="2">
        <v>6.9231890394986203E-3</v>
      </c>
      <c r="G151" s="2">
        <v>6.9789193467155904E-3</v>
      </c>
      <c r="H151" s="2">
        <v>7.2933549432739097E-3</v>
      </c>
      <c r="I151" s="2">
        <v>7.0016052460808104E-3</v>
      </c>
      <c r="J151" s="2">
        <v>6.9709325266342197E-3</v>
      </c>
      <c r="K151" s="2">
        <v>6.86035850905757E-3</v>
      </c>
      <c r="L151" s="2">
        <v>7.1976967370441496E-3</v>
      </c>
      <c r="M151" s="2">
        <v>7.5432881878964497E-3</v>
      </c>
      <c r="N151" s="2">
        <v>8.5062577883729708E-3</v>
      </c>
      <c r="O151" s="2">
        <v>8.3870280632621502E-3</v>
      </c>
    </row>
    <row r="152" spans="1:16" x14ac:dyDescent="0.3">
      <c r="A152" s="8" t="s">
        <v>204</v>
      </c>
      <c r="B152" s="8" t="s">
        <v>110</v>
      </c>
      <c r="C152" s="2">
        <v>5.88734055887341E-2</v>
      </c>
      <c r="D152" s="2">
        <v>6.14882084784091E-2</v>
      </c>
      <c r="E152" s="2">
        <v>6.3188301137389394E-2</v>
      </c>
      <c r="F152" s="2">
        <v>6.4859349948986997E-2</v>
      </c>
      <c r="G152" s="2">
        <v>6.7199079070436707E-2</v>
      </c>
      <c r="H152" s="2">
        <v>6.9621591149319997E-2</v>
      </c>
      <c r="I152" s="2">
        <v>7.05625192117217E-2</v>
      </c>
      <c r="J152" s="2">
        <v>7.0630014467973207E-2</v>
      </c>
      <c r="K152" s="2">
        <v>7.0121083746957094E-2</v>
      </c>
      <c r="L152" s="2">
        <v>6.9847648752399197E-2</v>
      </c>
      <c r="M152" s="2">
        <v>7.6090062289273702E-2</v>
      </c>
      <c r="N152" s="2">
        <v>7.8208809665709506E-2</v>
      </c>
      <c r="O152" s="2">
        <v>7.7533414984823495E-2</v>
      </c>
    </row>
    <row r="153" spans="1:16" x14ac:dyDescent="0.3">
      <c r="A153" s="8" t="s">
        <v>204</v>
      </c>
      <c r="B153" s="8" t="s">
        <v>108</v>
      </c>
      <c r="C153" s="2">
        <v>4.0551500405515001E-3</v>
      </c>
      <c r="D153" s="2">
        <v>4.3791952331383001E-3</v>
      </c>
      <c r="E153" s="2">
        <v>4.4773424805921603E-3</v>
      </c>
      <c r="F153" s="2">
        <v>4.7369188164990503E-3</v>
      </c>
      <c r="G153" s="2">
        <v>4.7845168717173901E-3</v>
      </c>
      <c r="H153" s="2">
        <v>5.0031710238883798E-3</v>
      </c>
      <c r="I153" s="2">
        <v>4.6791215546979096E-3</v>
      </c>
      <c r="J153" s="2">
        <v>4.8993818229646196E-3</v>
      </c>
      <c r="K153" s="2">
        <v>5.0267142992633804E-3</v>
      </c>
      <c r="L153" s="2">
        <v>5.0383877159308997E-3</v>
      </c>
      <c r="M153" s="2">
        <v>5.7146122635579203E-3</v>
      </c>
      <c r="N153" s="2">
        <v>6.3119683588882302E-3</v>
      </c>
      <c r="O153" s="2">
        <v>6.3368656477980701E-3</v>
      </c>
    </row>
    <row r="154" spans="1:16" x14ac:dyDescent="0.3">
      <c r="A154" s="15"/>
      <c r="B154" s="15"/>
    </row>
    <row r="155" spans="1:16" x14ac:dyDescent="0.3">
      <c r="A155" s="15"/>
      <c r="B155" s="15"/>
    </row>
    <row r="156" spans="1:16" x14ac:dyDescent="0.3">
      <c r="A156" s="15"/>
      <c r="B156" s="13"/>
      <c r="C156" s="18" t="s">
        <v>38</v>
      </c>
      <c r="D156" s="18"/>
      <c r="E156" s="18"/>
      <c r="F156" s="18"/>
      <c r="G156" s="18"/>
      <c r="H156" s="18"/>
      <c r="I156" s="18"/>
      <c r="J156" s="18"/>
      <c r="K156" s="18"/>
      <c r="L156" s="18"/>
      <c r="M156" s="18"/>
      <c r="N156" s="18"/>
      <c r="O156" s="6" t="s">
        <v>39</v>
      </c>
      <c r="P156" s="6" t="s">
        <v>40</v>
      </c>
    </row>
    <row r="157" spans="1:16" x14ac:dyDescent="0.3">
      <c r="A157" s="9" t="s">
        <v>41</v>
      </c>
      <c r="B157" s="9" t="s">
        <v>41</v>
      </c>
      <c r="C157" s="4" t="s">
        <v>19</v>
      </c>
      <c r="D157" s="4" t="s">
        <v>20</v>
      </c>
      <c r="E157" s="4" t="s">
        <v>21</v>
      </c>
      <c r="F157" s="4" t="s">
        <v>22</v>
      </c>
      <c r="G157" s="4" t="s">
        <v>23</v>
      </c>
      <c r="H157" s="4" t="s">
        <v>24</v>
      </c>
      <c r="I157" s="4" t="s">
        <v>25</v>
      </c>
      <c r="J157" s="4" t="s">
        <v>26</v>
      </c>
      <c r="K157" s="4" t="s">
        <v>27</v>
      </c>
      <c r="L157" s="4" t="s">
        <v>28</v>
      </c>
      <c r="M157" s="4" t="s">
        <v>29</v>
      </c>
      <c r="N157" s="4" t="s">
        <v>30</v>
      </c>
      <c r="O157" s="4" t="s">
        <v>31</v>
      </c>
      <c r="P157" s="4" t="s">
        <v>32</v>
      </c>
    </row>
    <row r="158" spans="1:16" x14ac:dyDescent="0.3">
      <c r="A158" s="8" t="s">
        <v>198</v>
      </c>
      <c r="B158" s="8" t="s">
        <v>103</v>
      </c>
      <c r="C158" s="2">
        <v>5.0228310502283102E-2</v>
      </c>
      <c r="D158" s="2">
        <v>6.5217391304347797E-2</v>
      </c>
      <c r="E158" s="2">
        <v>0.106122448979592</v>
      </c>
      <c r="F158" s="2">
        <v>0.11070110701107</v>
      </c>
      <c r="G158" s="2">
        <v>5.6478405315614599E-2</v>
      </c>
      <c r="H158" s="2">
        <v>0.128930817610063</v>
      </c>
      <c r="I158" s="2">
        <v>0.153203342618384</v>
      </c>
      <c r="J158" s="2">
        <v>7.0048309178743995E-2</v>
      </c>
      <c r="K158" s="2">
        <v>0.14221218961625301</v>
      </c>
      <c r="L158" s="2">
        <v>0.21343873517786599</v>
      </c>
      <c r="M158" s="2">
        <v>0.180781758957655</v>
      </c>
      <c r="N158" s="2">
        <v>0.118620689655172</v>
      </c>
      <c r="O158" s="3">
        <v>0.83069977426636599</v>
      </c>
      <c r="P158" s="3">
        <v>2.3102040816326501</v>
      </c>
    </row>
    <row r="159" spans="1:16" x14ac:dyDescent="0.3">
      <c r="A159" s="8" t="s">
        <v>198</v>
      </c>
      <c r="B159" s="8" t="s">
        <v>104</v>
      </c>
      <c r="C159" s="2">
        <v>5.2497883149872998E-2</v>
      </c>
      <c r="D159" s="2">
        <v>4.2102440332528801E-2</v>
      </c>
      <c r="E159" s="2">
        <v>1.72413793103448E-2</v>
      </c>
      <c r="F159" s="2">
        <v>3.9210726030862599E-2</v>
      </c>
      <c r="G159" s="2">
        <v>3.4079844206426499E-2</v>
      </c>
      <c r="H159" s="2">
        <v>5.2495291902071597E-2</v>
      </c>
      <c r="I159" s="2">
        <v>2.2366360993066398E-2</v>
      </c>
      <c r="J159" s="2">
        <v>7.1756727193174399E-2</v>
      </c>
      <c r="K159" s="2">
        <v>5.4296795264339698E-2</v>
      </c>
      <c r="L159" s="2">
        <v>0.13688286544046499</v>
      </c>
      <c r="M159" s="2">
        <v>8.0040871934604907E-2</v>
      </c>
      <c r="N159" s="2">
        <v>0.11242510249132801</v>
      </c>
      <c r="O159" s="3">
        <v>0.44008981424780602</v>
      </c>
      <c r="P159" s="3">
        <v>0.81549150797735503</v>
      </c>
    </row>
    <row r="160" spans="1:16" x14ac:dyDescent="0.3">
      <c r="A160" s="8" t="s">
        <v>198</v>
      </c>
      <c r="B160" s="8" t="s">
        <v>105</v>
      </c>
      <c r="C160" s="2">
        <v>2.9673590504451001E-2</v>
      </c>
      <c r="D160" s="2">
        <v>1.4409221902017299E-2</v>
      </c>
      <c r="E160" s="2">
        <v>3.2670454545454503E-2</v>
      </c>
      <c r="F160" s="2">
        <v>6.0522696011004101E-2</v>
      </c>
      <c r="G160" s="2">
        <v>5.2529182879377398E-2</v>
      </c>
      <c r="H160" s="2">
        <v>9.1805298829328405E-2</v>
      </c>
      <c r="I160" s="2">
        <v>6.9413092550790104E-2</v>
      </c>
      <c r="J160" s="2">
        <v>0.10712401055409</v>
      </c>
      <c r="K160" s="2">
        <v>8.9609151572926607E-2</v>
      </c>
      <c r="L160" s="2">
        <v>0.198162729658793</v>
      </c>
      <c r="M160" s="2">
        <v>0.13106973347937201</v>
      </c>
      <c r="N160" s="2">
        <v>0.10296965784377</v>
      </c>
      <c r="O160" s="3">
        <v>0.62869399428026695</v>
      </c>
      <c r="P160" s="3">
        <v>1.4268465909090899</v>
      </c>
    </row>
    <row r="161" spans="1:16" x14ac:dyDescent="0.3">
      <c r="A161" s="8" t="s">
        <v>198</v>
      </c>
      <c r="B161" s="8" t="s">
        <v>106</v>
      </c>
      <c r="C161" s="2">
        <v>8.0882352941176502E-2</v>
      </c>
      <c r="D161" s="2">
        <v>-4.7619047619047603E-2</v>
      </c>
      <c r="E161" s="2">
        <v>-8.5714285714285701E-2</v>
      </c>
      <c r="F161" s="2">
        <v>7.8125E-2</v>
      </c>
      <c r="G161" s="2">
        <v>-7.2463768115942004E-3</v>
      </c>
      <c r="H161" s="2">
        <v>5.1094890510948898E-2</v>
      </c>
      <c r="I161" s="2">
        <v>0</v>
      </c>
      <c r="J161" s="2">
        <v>8.3333333333333301E-2</v>
      </c>
      <c r="K161" s="2">
        <v>9.6153846153846201E-2</v>
      </c>
      <c r="L161" s="2">
        <v>5.8479532163742701E-2</v>
      </c>
      <c r="M161" s="2">
        <v>0</v>
      </c>
      <c r="N161" s="2">
        <v>0.187845303867403</v>
      </c>
      <c r="O161" s="3">
        <v>0.37820512820512803</v>
      </c>
      <c r="P161" s="3">
        <v>0.53571428571428603</v>
      </c>
    </row>
    <row r="162" spans="1:16" x14ac:dyDescent="0.3">
      <c r="A162" s="8" t="s">
        <v>198</v>
      </c>
      <c r="B162" s="8" t="s">
        <v>107</v>
      </c>
      <c r="C162" s="2">
        <v>9.8070739549839206E-2</v>
      </c>
      <c r="D162" s="2">
        <v>5.9297218155197701E-2</v>
      </c>
      <c r="E162" s="2">
        <v>5.0449205252245999E-2</v>
      </c>
      <c r="F162" s="2">
        <v>9.0789473684210503E-2</v>
      </c>
      <c r="G162" s="2">
        <v>0.11459589867309999</v>
      </c>
      <c r="H162" s="2">
        <v>0.167207792207792</v>
      </c>
      <c r="I162" s="2">
        <v>0.15020862308762201</v>
      </c>
      <c r="J162" s="2">
        <v>0.141878274889158</v>
      </c>
      <c r="K162" s="2">
        <v>0.13907518531592</v>
      </c>
      <c r="L162" s="2">
        <v>0.192748682987295</v>
      </c>
      <c r="M162" s="2">
        <v>0.170433878929592</v>
      </c>
      <c r="N162" s="2">
        <v>0.13829078801331901</v>
      </c>
      <c r="O162" s="3">
        <v>0.81009530533003904</v>
      </c>
      <c r="P162" s="3">
        <v>2.5438838977194198</v>
      </c>
    </row>
    <row r="163" spans="1:16" x14ac:dyDescent="0.3">
      <c r="A163" s="8" t="s">
        <v>198</v>
      </c>
      <c r="B163" s="8" t="s">
        <v>108</v>
      </c>
      <c r="C163" s="2">
        <v>-2.9411764705882401E-2</v>
      </c>
      <c r="D163" s="2">
        <v>0.18181818181818199</v>
      </c>
      <c r="E163" s="2">
        <v>8.54700854700855E-2</v>
      </c>
      <c r="F163" s="2">
        <v>7.8740157480314994E-3</v>
      </c>
      <c r="G163" s="2">
        <v>-5.46875E-2</v>
      </c>
      <c r="H163" s="2">
        <v>0.15702479338843001</v>
      </c>
      <c r="I163" s="2">
        <v>-7.14285714285714E-3</v>
      </c>
      <c r="J163" s="2">
        <v>0.100719424460432</v>
      </c>
      <c r="K163" s="2">
        <v>0.12418300653594801</v>
      </c>
      <c r="L163" s="2">
        <v>0.15697674418604701</v>
      </c>
      <c r="M163" s="2">
        <v>5.0251256281407003E-2</v>
      </c>
      <c r="N163" s="2">
        <v>9.0909090909090898E-2</v>
      </c>
      <c r="O163" s="3">
        <v>0.49019607843137297</v>
      </c>
      <c r="P163" s="3">
        <v>0.94871794871794901</v>
      </c>
    </row>
    <row r="164" spans="1:16" x14ac:dyDescent="0.3">
      <c r="A164" s="8" t="s">
        <v>198</v>
      </c>
      <c r="B164" s="8" t="s">
        <v>17</v>
      </c>
      <c r="C164" s="2">
        <v>-5.4054054054054099E-2</v>
      </c>
      <c r="D164" s="2">
        <v>0.157142857142857</v>
      </c>
      <c r="E164" s="2">
        <v>-1.2345679012345699E-2</v>
      </c>
      <c r="F164" s="2">
        <v>0.125</v>
      </c>
      <c r="G164" s="2">
        <v>-0.05</v>
      </c>
      <c r="H164" s="2">
        <v>5.8479532163742704E-3</v>
      </c>
      <c r="I164" s="2">
        <v>4.6511627906976702E-2</v>
      </c>
      <c r="J164" s="2">
        <v>8.8888888888888906E-2</v>
      </c>
      <c r="K164" s="2">
        <v>6.1224489795918401E-2</v>
      </c>
      <c r="L164" s="2">
        <v>0.21153846153846201</v>
      </c>
      <c r="M164" s="2">
        <v>7.9365079365079402E-2</v>
      </c>
      <c r="N164" s="2">
        <v>6.25E-2</v>
      </c>
      <c r="O164" s="3">
        <v>0.47448979591836699</v>
      </c>
      <c r="P164" s="3">
        <v>0.78395061728395099</v>
      </c>
    </row>
    <row r="165" spans="1:16" x14ac:dyDescent="0.3">
      <c r="A165" s="8" t="s">
        <v>198</v>
      </c>
      <c r="B165" s="8" t="s">
        <v>109</v>
      </c>
      <c r="C165" s="2">
        <v>0.103822557810288</v>
      </c>
      <c r="D165" s="2">
        <v>5.60068405301411E-2</v>
      </c>
      <c r="E165" s="2">
        <v>5.0202429149797598E-2</v>
      </c>
      <c r="F165" s="2">
        <v>5.6283731688512001E-2</v>
      </c>
      <c r="G165" s="2">
        <v>3.7226277372262799E-2</v>
      </c>
      <c r="H165" s="2">
        <v>3.55383532723434E-2</v>
      </c>
      <c r="I165" s="2">
        <v>4.5531770302412497E-2</v>
      </c>
      <c r="J165" s="2">
        <v>5.4598635034124099E-2</v>
      </c>
      <c r="K165" s="2">
        <v>4.4992295839753497E-2</v>
      </c>
      <c r="L165" s="2">
        <v>0.15452668829253899</v>
      </c>
      <c r="M165" s="2">
        <v>9.1187739463601494E-2</v>
      </c>
      <c r="N165" s="2">
        <v>8.5674157303370801E-2</v>
      </c>
      <c r="O165" s="3">
        <v>0.42927580893682599</v>
      </c>
      <c r="P165" s="3">
        <v>0.87773279352226696</v>
      </c>
    </row>
    <row r="166" spans="1:16" x14ac:dyDescent="0.3">
      <c r="A166" s="8" t="s">
        <v>198</v>
      </c>
      <c r="B166" s="8" t="s">
        <v>110</v>
      </c>
      <c r="C166" s="2">
        <v>3.35985853227233E-2</v>
      </c>
      <c r="D166" s="2">
        <v>0.111206159110351</v>
      </c>
      <c r="E166" s="2">
        <v>2.8483448806774399E-2</v>
      </c>
      <c r="F166" s="2">
        <v>3.8173652694610802E-2</v>
      </c>
      <c r="G166" s="2">
        <v>-1.44196106705119E-3</v>
      </c>
      <c r="H166" s="2">
        <v>2.8158844765343E-2</v>
      </c>
      <c r="I166" s="2">
        <v>4.6348314606741603E-2</v>
      </c>
      <c r="J166" s="2">
        <v>5.6375838926174503E-2</v>
      </c>
      <c r="K166" s="2">
        <v>1.143583227446E-2</v>
      </c>
      <c r="L166" s="2">
        <v>0.15515075376884399</v>
      </c>
      <c r="M166" s="2">
        <v>7.8847199564980999E-2</v>
      </c>
      <c r="N166" s="2">
        <v>0.10332661290322601</v>
      </c>
      <c r="O166" s="3">
        <v>0.39072426937738203</v>
      </c>
      <c r="P166" s="3">
        <v>0.68514241724403402</v>
      </c>
    </row>
    <row r="167" spans="1:16" x14ac:dyDescent="0.3">
      <c r="A167" s="8" t="s">
        <v>198</v>
      </c>
      <c r="B167" s="8" t="s">
        <v>111</v>
      </c>
      <c r="C167" s="2">
        <v>-2.28943246174238E-2</v>
      </c>
      <c r="D167" s="2">
        <v>-5.8700209643605901E-2</v>
      </c>
      <c r="E167" s="2">
        <v>-7.9785143456046106E-2</v>
      </c>
      <c r="F167" s="2">
        <v>-3.9863325740318901E-2</v>
      </c>
      <c r="G167" s="2">
        <v>-5.5011862396204002E-2</v>
      </c>
      <c r="H167" s="2">
        <v>-4.3621528322611E-2</v>
      </c>
      <c r="I167" s="2">
        <v>-5.9228876127973701E-2</v>
      </c>
      <c r="J167" s="2">
        <v>4.88315312173003E-3</v>
      </c>
      <c r="K167" s="2">
        <v>-1.7181534189517501E-2</v>
      </c>
      <c r="L167" s="2">
        <v>-0.25092707045735502</v>
      </c>
      <c r="M167" s="2">
        <v>-0.20839226779820799</v>
      </c>
      <c r="N167" s="2">
        <v>-0.135199523525908</v>
      </c>
      <c r="O167" s="3">
        <v>-0.49600833044081899</v>
      </c>
      <c r="P167" s="3">
        <v>-0.61954670509629195</v>
      </c>
    </row>
    <row r="168" spans="1:16" x14ac:dyDescent="0.3">
      <c r="A168" s="8" t="s">
        <v>199</v>
      </c>
      <c r="B168" s="8" t="s">
        <v>103</v>
      </c>
      <c r="C168" s="2">
        <v>0.11019283746556501</v>
      </c>
      <c r="D168" s="2">
        <v>5.7071960297766698E-2</v>
      </c>
      <c r="E168" s="2">
        <v>2.8169014084507001E-2</v>
      </c>
      <c r="F168" s="2">
        <v>8.2191780821917804E-2</v>
      </c>
      <c r="G168" s="2">
        <v>4.0084388185653998E-2</v>
      </c>
      <c r="H168" s="2">
        <v>0.107505070993915</v>
      </c>
      <c r="I168" s="2">
        <v>0.111721611721612</v>
      </c>
      <c r="J168" s="2">
        <v>2.8006589785831999E-2</v>
      </c>
      <c r="K168" s="2">
        <v>0.174679487179487</v>
      </c>
      <c r="L168" s="2">
        <v>0.15825375170532099</v>
      </c>
      <c r="M168" s="2">
        <v>0.16018845700824499</v>
      </c>
      <c r="N168" s="2">
        <v>3.0456852791878201E-2</v>
      </c>
      <c r="O168" s="3">
        <v>0.62660256410256399</v>
      </c>
      <c r="P168" s="3">
        <v>1.3826291079812201</v>
      </c>
    </row>
    <row r="169" spans="1:16" x14ac:dyDescent="0.3">
      <c r="A169" s="8" t="s">
        <v>199</v>
      </c>
      <c r="B169" s="8" t="s">
        <v>104</v>
      </c>
      <c r="C169" s="2">
        <v>6.1967899511514303E-2</v>
      </c>
      <c r="D169" s="2">
        <v>4.1266920751741397E-2</v>
      </c>
      <c r="E169" s="2">
        <v>4.0893600908746698E-2</v>
      </c>
      <c r="F169" s="2">
        <v>5.34739905420153E-2</v>
      </c>
      <c r="G169" s="2">
        <v>5.1795580110497202E-2</v>
      </c>
      <c r="H169" s="2">
        <v>4.4429853359597302E-2</v>
      </c>
      <c r="I169" s="2">
        <v>4.04442581726739E-2</v>
      </c>
      <c r="J169" s="2">
        <v>3.4441087613293099E-2</v>
      </c>
      <c r="K169" s="2">
        <v>1.0611370716510899E-2</v>
      </c>
      <c r="L169" s="2">
        <v>0.11443984201907299</v>
      </c>
      <c r="M169" s="2">
        <v>7.91771112455701E-2</v>
      </c>
      <c r="N169" s="2">
        <v>2.4028834601521801E-4</v>
      </c>
      <c r="O169" s="3">
        <v>0.21573208722741399</v>
      </c>
      <c r="P169" s="3">
        <v>0.57617064243342198</v>
      </c>
    </row>
    <row r="170" spans="1:16" x14ac:dyDescent="0.3">
      <c r="A170" s="8" t="s">
        <v>199</v>
      </c>
      <c r="B170" s="8" t="s">
        <v>105</v>
      </c>
      <c r="C170" s="2">
        <v>3.97637795275591E-2</v>
      </c>
      <c r="D170" s="2">
        <v>1.59030670200682E-2</v>
      </c>
      <c r="E170" s="2">
        <v>4.5098770033544497E-2</v>
      </c>
      <c r="F170" s="2">
        <v>4.6362339514978597E-2</v>
      </c>
      <c r="G170" s="2">
        <v>6.3053851397409696E-2</v>
      </c>
      <c r="H170" s="2">
        <v>8.3360051298493096E-2</v>
      </c>
      <c r="I170" s="2">
        <v>8.2272861793430005E-2</v>
      </c>
      <c r="J170" s="2">
        <v>0.10035548263603999</v>
      </c>
      <c r="K170" s="2">
        <v>6.3618290258449298E-2</v>
      </c>
      <c r="L170" s="2">
        <v>0.17640186915887901</v>
      </c>
      <c r="M170" s="2">
        <v>0.120953326713009</v>
      </c>
      <c r="N170" s="2">
        <v>7.1048901488306199E-2</v>
      </c>
      <c r="O170" s="3">
        <v>0.50223658051689901</v>
      </c>
      <c r="P170" s="3">
        <v>1.2530749161386501</v>
      </c>
    </row>
    <row r="171" spans="1:16" x14ac:dyDescent="0.3">
      <c r="A171" s="8" t="s">
        <v>199</v>
      </c>
      <c r="B171" s="8" t="s">
        <v>106</v>
      </c>
      <c r="C171" s="2">
        <v>1.7391304347826101E-2</v>
      </c>
      <c r="D171" s="2">
        <v>3.9886039886039899E-2</v>
      </c>
      <c r="E171" s="2">
        <v>8.21917808219178E-3</v>
      </c>
      <c r="F171" s="2">
        <v>1.6304347826087001E-2</v>
      </c>
      <c r="G171" s="2">
        <v>4.8128342245989303E-2</v>
      </c>
      <c r="H171" s="2">
        <v>4.3367346938775503E-2</v>
      </c>
      <c r="I171" s="2">
        <v>4.8899755501222502E-3</v>
      </c>
      <c r="J171" s="2">
        <v>3.0413625304136299E-2</v>
      </c>
      <c r="K171" s="2">
        <v>-4.7225501770956297E-3</v>
      </c>
      <c r="L171" s="2">
        <v>0.128113879003559</v>
      </c>
      <c r="M171" s="2">
        <v>7.0452155625657195E-2</v>
      </c>
      <c r="N171" s="2">
        <v>-9.8231827111984298E-4</v>
      </c>
      <c r="O171" s="3">
        <v>0.20070838252656401</v>
      </c>
      <c r="P171" s="3">
        <v>0.39315068493150701</v>
      </c>
    </row>
    <row r="172" spans="1:16" x14ac:dyDescent="0.3">
      <c r="A172" s="8" t="s">
        <v>199</v>
      </c>
      <c r="B172" s="8" t="s">
        <v>107</v>
      </c>
      <c r="C172" s="2">
        <v>5.02586844050259E-2</v>
      </c>
      <c r="D172" s="2">
        <v>3.3075299085151298E-2</v>
      </c>
      <c r="E172" s="2">
        <v>6.0626702997275198E-2</v>
      </c>
      <c r="F172" s="2">
        <v>5.4592164418754002E-2</v>
      </c>
      <c r="G172" s="2">
        <v>8.7393422655298397E-2</v>
      </c>
      <c r="H172" s="2">
        <v>9.7731727807336896E-2</v>
      </c>
      <c r="I172" s="2">
        <v>0.14285714285714299</v>
      </c>
      <c r="J172" s="2">
        <v>0.13058035714285701</v>
      </c>
      <c r="K172" s="2">
        <v>0.130898321816387</v>
      </c>
      <c r="L172" s="2">
        <v>0.210370111731844</v>
      </c>
      <c r="M172" s="2">
        <v>0.16356555603634801</v>
      </c>
      <c r="N172" s="2">
        <v>9.0740052063964294E-2</v>
      </c>
      <c r="O172" s="3">
        <v>0.73721618953603196</v>
      </c>
      <c r="P172" s="3">
        <v>1.9969346049046299</v>
      </c>
    </row>
    <row r="173" spans="1:16" x14ac:dyDescent="0.3">
      <c r="A173" s="8" t="s">
        <v>199</v>
      </c>
      <c r="B173" s="8" t="s">
        <v>108</v>
      </c>
      <c r="C173" s="2">
        <v>8.9965397923875395E-2</v>
      </c>
      <c r="D173" s="2">
        <v>4.7619047619047603E-2</v>
      </c>
      <c r="E173" s="2">
        <v>2.7272727272727299E-2</v>
      </c>
      <c r="F173" s="2">
        <v>5.3097345132743397E-2</v>
      </c>
      <c r="G173" s="2">
        <v>9.2436974789915999E-2</v>
      </c>
      <c r="H173" s="2">
        <v>8.9743589743589702E-2</v>
      </c>
      <c r="I173" s="2">
        <v>2.3529411764705899E-2</v>
      </c>
      <c r="J173" s="2">
        <v>4.13793103448276E-2</v>
      </c>
      <c r="K173" s="2">
        <v>5.0772626931567297E-2</v>
      </c>
      <c r="L173" s="2">
        <v>0.19957983193277301</v>
      </c>
      <c r="M173" s="2">
        <v>0.10507880910683</v>
      </c>
      <c r="N173" s="2">
        <v>2.2187004754358201E-2</v>
      </c>
      <c r="O173" s="3">
        <v>0.42384105960264901</v>
      </c>
      <c r="P173" s="3">
        <v>0.95454545454545503</v>
      </c>
    </row>
    <row r="174" spans="1:16" x14ac:dyDescent="0.3">
      <c r="A174" s="8" t="s">
        <v>199</v>
      </c>
      <c r="B174" s="8" t="s">
        <v>17</v>
      </c>
      <c r="C174" s="2">
        <v>0.16719242902208201</v>
      </c>
      <c r="D174" s="2">
        <v>1.0810810810810799E-2</v>
      </c>
      <c r="E174" s="2">
        <v>2.6737967914438499E-2</v>
      </c>
      <c r="F174" s="2">
        <v>6.5104166666666699E-2</v>
      </c>
      <c r="G174" s="2">
        <v>0.10024449877750601</v>
      </c>
      <c r="H174" s="2">
        <v>6.6666666666666693E-2</v>
      </c>
      <c r="I174" s="2">
        <v>3.54166666666667E-2</v>
      </c>
      <c r="J174" s="2">
        <v>3.0181086519114698E-2</v>
      </c>
      <c r="K174" s="2">
        <v>4.1015625E-2</v>
      </c>
      <c r="L174" s="2">
        <v>0.16322701688555299</v>
      </c>
      <c r="M174" s="2">
        <v>0.1</v>
      </c>
      <c r="N174" s="2">
        <v>6.0117302052785898E-2</v>
      </c>
      <c r="O174" s="3">
        <v>0.412109375</v>
      </c>
      <c r="P174" s="3">
        <v>0.93315508021390403</v>
      </c>
    </row>
    <row r="175" spans="1:16" x14ac:dyDescent="0.3">
      <c r="A175" s="8" t="s">
        <v>199</v>
      </c>
      <c r="B175" s="8" t="s">
        <v>109</v>
      </c>
      <c r="C175" s="2">
        <v>7.9463182058979301E-2</v>
      </c>
      <c r="D175" s="2">
        <v>8.6209716996564698E-2</v>
      </c>
      <c r="E175" s="2">
        <v>9.5481927710843406E-2</v>
      </c>
      <c r="F175" s="2">
        <v>6.8600494913390195E-2</v>
      </c>
      <c r="G175" s="2">
        <v>7.3588061237617394E-2</v>
      </c>
      <c r="H175" s="2">
        <v>7.0341521869382903E-2</v>
      </c>
      <c r="I175" s="2">
        <v>4.5678459471562897E-2</v>
      </c>
      <c r="J175" s="2">
        <v>6.0813704496788003E-2</v>
      </c>
      <c r="K175" s="2">
        <v>3.7040775131207099E-2</v>
      </c>
      <c r="L175" s="2">
        <v>0.13060827250608301</v>
      </c>
      <c r="M175" s="2">
        <v>7.9969010932254503E-2</v>
      </c>
      <c r="N175" s="2">
        <v>1.2354535310059001E-2</v>
      </c>
      <c r="O175" s="3">
        <v>0.28189341945902302</v>
      </c>
      <c r="P175" s="3">
        <v>0.91280120481927696</v>
      </c>
    </row>
    <row r="176" spans="1:16" x14ac:dyDescent="0.3">
      <c r="A176" s="8" t="s">
        <v>199</v>
      </c>
      <c r="B176" s="8" t="s">
        <v>110</v>
      </c>
      <c r="C176" s="2">
        <v>9.0320121951219495E-2</v>
      </c>
      <c r="D176" s="2">
        <v>6.8857042991960896E-2</v>
      </c>
      <c r="E176" s="2">
        <v>4.7416612164813597E-2</v>
      </c>
      <c r="F176" s="2">
        <v>6.2753668435841403E-2</v>
      </c>
      <c r="G176" s="2">
        <v>5.2878965922444197E-2</v>
      </c>
      <c r="H176" s="2">
        <v>6.3058035714285698E-2</v>
      </c>
      <c r="I176" s="2">
        <v>3.1496062992125998E-2</v>
      </c>
      <c r="J176" s="2">
        <v>4.6564885496183199E-2</v>
      </c>
      <c r="K176" s="2">
        <v>3.1607099440797502E-2</v>
      </c>
      <c r="L176" s="2">
        <v>0.16709875088380899</v>
      </c>
      <c r="M176" s="2">
        <v>9.47092084006462E-2</v>
      </c>
      <c r="N176" s="2">
        <v>3.1912931193506702E-2</v>
      </c>
      <c r="O176" s="3">
        <v>0.36007780209093099</v>
      </c>
      <c r="P176" s="3">
        <v>0.82930019620667095</v>
      </c>
    </row>
    <row r="177" spans="1:16" x14ac:dyDescent="0.3">
      <c r="A177" s="8" t="s">
        <v>199</v>
      </c>
      <c r="B177" s="8" t="s">
        <v>111</v>
      </c>
      <c r="C177" s="2">
        <v>-1.1897984743254E-2</v>
      </c>
      <c r="D177" s="2">
        <v>-4.5399550613585297E-2</v>
      </c>
      <c r="E177" s="2">
        <v>-5.5827147081899897E-2</v>
      </c>
      <c r="F177" s="2">
        <v>-3.9951419074405498E-2</v>
      </c>
      <c r="G177" s="2">
        <v>-4.4343831147213499E-2</v>
      </c>
      <c r="H177" s="2">
        <v>-3.2745767435379401E-2</v>
      </c>
      <c r="I177" s="2">
        <v>-4.0409133472592403E-2</v>
      </c>
      <c r="J177" s="2">
        <v>-1.53130160636541E-2</v>
      </c>
      <c r="K177" s="2">
        <v>-2.8967830461960699E-2</v>
      </c>
      <c r="L177" s="2">
        <v>-0.29164704035170402</v>
      </c>
      <c r="M177" s="2">
        <v>-0.22664302338468401</v>
      </c>
      <c r="N177" s="2">
        <v>-0.16652335912869001</v>
      </c>
      <c r="O177" s="3">
        <v>-0.55663973166641301</v>
      </c>
      <c r="P177" s="3">
        <v>-0.64898304061802203</v>
      </c>
    </row>
    <row r="178" spans="1:16" x14ac:dyDescent="0.3">
      <c r="A178" s="8" t="s">
        <v>200</v>
      </c>
      <c r="B178" s="8" t="s">
        <v>103</v>
      </c>
      <c r="C178" s="2">
        <v>0.163194444444444</v>
      </c>
      <c r="D178" s="2">
        <v>7.7611940298507501E-2</v>
      </c>
      <c r="E178" s="2">
        <v>4.7091412742382301E-2</v>
      </c>
      <c r="F178" s="2">
        <v>7.4074074074074098E-2</v>
      </c>
      <c r="G178" s="2">
        <v>0.147783251231527</v>
      </c>
      <c r="H178" s="2">
        <v>9.4420600858369105E-2</v>
      </c>
      <c r="I178" s="2">
        <v>6.8627450980392204E-2</v>
      </c>
      <c r="J178" s="2">
        <v>5.6880733944954097E-2</v>
      </c>
      <c r="K178" s="2">
        <v>0.13888888888888901</v>
      </c>
      <c r="L178" s="2">
        <v>0.18445121951219501</v>
      </c>
      <c r="M178" s="2">
        <v>0.19819819819819801</v>
      </c>
      <c r="N178" s="2">
        <v>8.1632653061224497E-2</v>
      </c>
      <c r="O178" s="3">
        <v>0.74826388888888895</v>
      </c>
      <c r="P178" s="3">
        <v>1.7894736842105301</v>
      </c>
    </row>
    <row r="179" spans="1:16" x14ac:dyDescent="0.3">
      <c r="A179" s="8" t="s">
        <v>200</v>
      </c>
      <c r="B179" s="8" t="s">
        <v>104</v>
      </c>
      <c r="C179" s="2">
        <v>4.6855733662145502E-2</v>
      </c>
      <c r="D179" s="2">
        <v>4.1898031297324598E-2</v>
      </c>
      <c r="E179" s="2">
        <v>5.08720930232558E-2</v>
      </c>
      <c r="F179" s="2">
        <v>2.0285846011987099E-2</v>
      </c>
      <c r="G179" s="2">
        <v>4.14219008886881E-2</v>
      </c>
      <c r="H179" s="2">
        <v>4.9898756146948199E-2</v>
      </c>
      <c r="I179" s="2">
        <v>5.1384488221518101E-2</v>
      </c>
      <c r="J179" s="2">
        <v>3.13155136268344E-2</v>
      </c>
      <c r="K179" s="2">
        <v>1.79138610087664E-2</v>
      </c>
      <c r="L179" s="2">
        <v>0.12531203195207199</v>
      </c>
      <c r="M179" s="2">
        <v>9.2058562555456996E-2</v>
      </c>
      <c r="N179" s="2">
        <v>0.14239284988827899</v>
      </c>
      <c r="O179" s="3">
        <v>0.42904332359293601</v>
      </c>
      <c r="P179" s="3">
        <v>0.81653746770025804</v>
      </c>
    </row>
    <row r="180" spans="1:16" x14ac:dyDescent="0.3">
      <c r="A180" s="8" t="s">
        <v>200</v>
      </c>
      <c r="B180" s="8" t="s">
        <v>105</v>
      </c>
      <c r="C180" s="2">
        <v>3.4642032332563501E-2</v>
      </c>
      <c r="D180" s="2">
        <v>3.7946428571428603E-2</v>
      </c>
      <c r="E180" s="2">
        <v>4.9820788530465898E-2</v>
      </c>
      <c r="F180" s="2">
        <v>2.21918743598498E-2</v>
      </c>
      <c r="G180" s="2">
        <v>3.2064128256513003E-2</v>
      </c>
      <c r="H180" s="2">
        <v>7.5404530744336604E-2</v>
      </c>
      <c r="I180" s="2">
        <v>8.5164008426120999E-2</v>
      </c>
      <c r="J180" s="2">
        <v>5.8236272878535798E-2</v>
      </c>
      <c r="K180" s="2">
        <v>3.7997903563941303E-2</v>
      </c>
      <c r="L180" s="2">
        <v>0.145670285281495</v>
      </c>
      <c r="M180" s="2">
        <v>0.133539003966505</v>
      </c>
      <c r="N180" s="2">
        <v>0.11547433903576999</v>
      </c>
      <c r="O180" s="3">
        <v>0.50366876310272501</v>
      </c>
      <c r="P180" s="3">
        <v>1.05663082437276</v>
      </c>
    </row>
    <row r="181" spans="1:16" x14ac:dyDescent="0.3">
      <c r="A181" s="8" t="s">
        <v>200</v>
      </c>
      <c r="B181" s="8" t="s">
        <v>106</v>
      </c>
      <c r="C181" s="2">
        <v>1.2500000000000001E-2</v>
      </c>
      <c r="D181" s="2">
        <v>-3.7037037037037E-2</v>
      </c>
      <c r="E181" s="2">
        <v>0.141025641025641</v>
      </c>
      <c r="F181" s="2">
        <v>-5.6179775280898903E-2</v>
      </c>
      <c r="G181" s="2">
        <v>0</v>
      </c>
      <c r="H181" s="2">
        <v>2.3809523809523801E-2</v>
      </c>
      <c r="I181" s="2">
        <v>-2.32558139534884E-2</v>
      </c>
      <c r="J181" s="2">
        <v>-2.3809523809523801E-2</v>
      </c>
      <c r="K181" s="2">
        <v>-1.21951219512195E-2</v>
      </c>
      <c r="L181" s="2">
        <v>-1.2345679012345699E-2</v>
      </c>
      <c r="M181" s="2">
        <v>-1.2500000000000001E-2</v>
      </c>
      <c r="N181" s="2">
        <v>5.0632911392405097E-2</v>
      </c>
      <c r="O181" s="3">
        <v>1.21951219512195E-2</v>
      </c>
      <c r="P181" s="3">
        <v>6.4102564102564097E-2</v>
      </c>
    </row>
    <row r="182" spans="1:16" x14ac:dyDescent="0.3">
      <c r="A182" s="8" t="s">
        <v>200</v>
      </c>
      <c r="B182" s="8" t="s">
        <v>107</v>
      </c>
      <c r="C182" s="2">
        <v>9.1856426090312596E-2</v>
      </c>
      <c r="D182" s="2">
        <v>0.106398020501944</v>
      </c>
      <c r="E182" s="2">
        <v>0.103833865814696</v>
      </c>
      <c r="F182" s="2">
        <v>9.8118668596237302E-2</v>
      </c>
      <c r="G182" s="2">
        <v>8.3025830258302596E-2</v>
      </c>
      <c r="H182" s="2">
        <v>0.13920661961547801</v>
      </c>
      <c r="I182" s="2">
        <v>0.16406750694296099</v>
      </c>
      <c r="J182" s="2">
        <v>0.145898329968802</v>
      </c>
      <c r="K182" s="2">
        <v>0.12780269058296001</v>
      </c>
      <c r="L182" s="2">
        <v>0.192842942345924</v>
      </c>
      <c r="M182" s="2">
        <v>0.192857142857143</v>
      </c>
      <c r="N182" s="2">
        <v>0.17335329341317399</v>
      </c>
      <c r="O182" s="3">
        <v>0.88292761050608604</v>
      </c>
      <c r="P182" s="3">
        <v>2.7562300319488799</v>
      </c>
    </row>
    <row r="183" spans="1:16" x14ac:dyDescent="0.3">
      <c r="A183" s="8" t="s">
        <v>200</v>
      </c>
      <c r="B183" s="8" t="s">
        <v>108</v>
      </c>
      <c r="C183" s="2">
        <v>5.0761421319797002E-2</v>
      </c>
      <c r="D183" s="2">
        <v>2.6570048309178699E-2</v>
      </c>
      <c r="E183" s="2">
        <v>7.7647058823529402E-2</v>
      </c>
      <c r="F183" s="2">
        <v>-4.3668122270742399E-3</v>
      </c>
      <c r="G183" s="2">
        <v>6.7982456140350894E-2</v>
      </c>
      <c r="H183" s="2">
        <v>7.1868583162217697E-2</v>
      </c>
      <c r="I183" s="2">
        <v>3.0651340996168602E-2</v>
      </c>
      <c r="J183" s="2">
        <v>9.8513011152416396E-2</v>
      </c>
      <c r="K183" s="2">
        <v>0.10659898477157401</v>
      </c>
      <c r="L183" s="2">
        <v>0.142201834862385</v>
      </c>
      <c r="M183" s="2">
        <v>0.116465863453815</v>
      </c>
      <c r="N183" s="2">
        <v>0.18105515587529999</v>
      </c>
      <c r="O183" s="3">
        <v>0.66666666666666696</v>
      </c>
      <c r="P183" s="3">
        <v>1.3176470588235301</v>
      </c>
    </row>
    <row r="184" spans="1:16" x14ac:dyDescent="0.3">
      <c r="A184" s="8" t="s">
        <v>200</v>
      </c>
      <c r="B184" s="8" t="s">
        <v>17</v>
      </c>
      <c r="C184" s="2">
        <v>1.0810810810810799E-2</v>
      </c>
      <c r="D184" s="2">
        <v>0.11764705882352899</v>
      </c>
      <c r="E184" s="2">
        <v>-4.78468899521531E-3</v>
      </c>
      <c r="F184" s="2">
        <v>1.9230769230769201E-2</v>
      </c>
      <c r="G184" s="2">
        <v>3.3018867924528301E-2</v>
      </c>
      <c r="H184" s="2">
        <v>0.100456621004566</v>
      </c>
      <c r="I184" s="2">
        <v>8.29875518672199E-2</v>
      </c>
      <c r="J184" s="2">
        <v>0</v>
      </c>
      <c r="K184" s="2">
        <v>1.9157088122605401E-2</v>
      </c>
      <c r="L184" s="2">
        <v>7.1428571428571397E-2</v>
      </c>
      <c r="M184" s="2">
        <v>0.11228070175438599</v>
      </c>
      <c r="N184" s="2">
        <v>0.12933753943217699</v>
      </c>
      <c r="O184" s="3">
        <v>0.37164750957854398</v>
      </c>
      <c r="P184" s="3">
        <v>0.71291866028708095</v>
      </c>
    </row>
    <row r="185" spans="1:16" x14ac:dyDescent="0.3">
      <c r="A185" s="8" t="s">
        <v>200</v>
      </c>
      <c r="B185" s="8" t="s">
        <v>109</v>
      </c>
      <c r="C185" s="2">
        <v>6.1361200428724498E-2</v>
      </c>
      <c r="D185" s="2">
        <v>6.2105528906841699E-2</v>
      </c>
      <c r="E185" s="2">
        <v>5.6572379367720499E-2</v>
      </c>
      <c r="F185" s="2">
        <v>2.67716535433071E-2</v>
      </c>
      <c r="G185" s="2">
        <v>5.0832602979842198E-2</v>
      </c>
      <c r="H185" s="2">
        <v>4.9624687239366097E-2</v>
      </c>
      <c r="I185" s="2">
        <v>5.9197457290425103E-2</v>
      </c>
      <c r="J185" s="2">
        <v>4.3698424606151497E-2</v>
      </c>
      <c r="K185" s="2">
        <v>1.5633423180592999E-2</v>
      </c>
      <c r="L185" s="2">
        <v>0.12632696390658199</v>
      </c>
      <c r="M185" s="2">
        <v>7.8699340245051805E-2</v>
      </c>
      <c r="N185" s="2">
        <v>9.6111839231105306E-2</v>
      </c>
      <c r="O185" s="3">
        <v>0.35256064690027</v>
      </c>
      <c r="P185" s="3">
        <v>0.78916092227240298</v>
      </c>
    </row>
    <row r="186" spans="1:16" x14ac:dyDescent="0.3">
      <c r="A186" s="8" t="s">
        <v>200</v>
      </c>
      <c r="B186" s="8" t="s">
        <v>110</v>
      </c>
      <c r="C186" s="2">
        <v>5.30347672362994E-2</v>
      </c>
      <c r="D186" s="2">
        <v>5.5400111919418002E-2</v>
      </c>
      <c r="E186" s="2">
        <v>7.5821845174973507E-2</v>
      </c>
      <c r="F186" s="2">
        <v>2.4642681123706298E-2</v>
      </c>
      <c r="G186" s="2">
        <v>4.8100048100048102E-4</v>
      </c>
      <c r="H186" s="2">
        <v>4.3749999999999997E-2</v>
      </c>
      <c r="I186" s="2">
        <v>3.8231229847996297E-2</v>
      </c>
      <c r="J186" s="2">
        <v>3.4161490683229802E-2</v>
      </c>
      <c r="K186" s="2">
        <v>0</v>
      </c>
      <c r="L186" s="2">
        <v>0.13556413556413599</v>
      </c>
      <c r="M186" s="2">
        <v>7.7823951643369804E-2</v>
      </c>
      <c r="N186" s="2">
        <v>0.109709078163337</v>
      </c>
      <c r="O186" s="3">
        <v>0.35821535821535799</v>
      </c>
      <c r="P186" s="3">
        <v>0.67868504772004201</v>
      </c>
    </row>
    <row r="187" spans="1:16" x14ac:dyDescent="0.3">
      <c r="A187" s="8" t="s">
        <v>200</v>
      </c>
      <c r="B187" s="8" t="s">
        <v>111</v>
      </c>
      <c r="C187" s="2">
        <v>-3.7652848195645697E-2</v>
      </c>
      <c r="D187" s="2">
        <v>-5.19098163787092E-2</v>
      </c>
      <c r="E187" s="2">
        <v>-2.68856745934461E-2</v>
      </c>
      <c r="F187" s="2">
        <v>-4.6859254282835099E-2</v>
      </c>
      <c r="G187" s="2">
        <v>-5.8854625550660802E-2</v>
      </c>
      <c r="H187" s="2">
        <v>-3.8288709979404603E-2</v>
      </c>
      <c r="I187" s="2">
        <v>-1.52827801031831E-2</v>
      </c>
      <c r="J187" s="2">
        <v>-3.6180308422301299E-2</v>
      </c>
      <c r="K187" s="2">
        <v>-2.26666666666667E-2</v>
      </c>
      <c r="L187" s="2">
        <v>-0.29100640151117602</v>
      </c>
      <c r="M187" s="2">
        <v>-0.21462403789224399</v>
      </c>
      <c r="N187" s="2">
        <v>-0.13984168865435401</v>
      </c>
      <c r="O187" s="3">
        <v>-0.53189743589743599</v>
      </c>
      <c r="P187" s="3">
        <v>-0.62703276946964104</v>
      </c>
    </row>
    <row r="188" spans="1:16" x14ac:dyDescent="0.3">
      <c r="A188" s="8" t="s">
        <v>201</v>
      </c>
      <c r="B188" s="8" t="s">
        <v>103</v>
      </c>
      <c r="C188" s="2">
        <v>4.6875E-2</v>
      </c>
      <c r="D188" s="2">
        <v>0.144278606965174</v>
      </c>
      <c r="E188" s="2">
        <v>3.9130434782608699E-2</v>
      </c>
      <c r="F188" s="2">
        <v>0.14225941422594099</v>
      </c>
      <c r="G188" s="2">
        <v>3.2967032967033003E-2</v>
      </c>
      <c r="H188" s="2">
        <v>0.13120567375886499</v>
      </c>
      <c r="I188" s="2">
        <v>0.14106583072100301</v>
      </c>
      <c r="J188" s="2">
        <v>7.69230769230769E-2</v>
      </c>
      <c r="K188" s="2">
        <v>0.10969387755102</v>
      </c>
      <c r="L188" s="2">
        <v>0.31264367816091998</v>
      </c>
      <c r="M188" s="2">
        <v>0.227670753064799</v>
      </c>
      <c r="N188" s="2">
        <v>-5.1355206847360897E-2</v>
      </c>
      <c r="O188" s="3">
        <v>0.69642857142857095</v>
      </c>
      <c r="P188" s="3">
        <v>1.89130434782609</v>
      </c>
    </row>
    <row r="189" spans="1:16" x14ac:dyDescent="0.3">
      <c r="A189" s="8" t="s">
        <v>201</v>
      </c>
      <c r="B189" s="8" t="s">
        <v>104</v>
      </c>
      <c r="C189" s="2">
        <v>3.85980479148181E-2</v>
      </c>
      <c r="D189" s="2">
        <v>3.6095685604442498E-2</v>
      </c>
      <c r="E189" s="2">
        <v>4.8031333745619499E-2</v>
      </c>
      <c r="F189" s="2">
        <v>6.5892997639653797E-2</v>
      </c>
      <c r="G189" s="2">
        <v>9.7804022882450603E-2</v>
      </c>
      <c r="H189" s="2">
        <v>6.4548663640948106E-2</v>
      </c>
      <c r="I189" s="2">
        <v>5.4792357492499603E-2</v>
      </c>
      <c r="J189" s="2">
        <v>3.6826347305389202E-2</v>
      </c>
      <c r="K189" s="2">
        <v>6.8004620271440899E-2</v>
      </c>
      <c r="L189" s="2">
        <v>0.13870488035690101</v>
      </c>
      <c r="M189" s="2">
        <v>0.104832007598243</v>
      </c>
      <c r="N189" s="2">
        <v>-7.8551472168493397E-2</v>
      </c>
      <c r="O189" s="3">
        <v>0.23808836269130801</v>
      </c>
      <c r="P189" s="3">
        <v>0.76767676767676796</v>
      </c>
    </row>
    <row r="190" spans="1:16" x14ac:dyDescent="0.3">
      <c r="A190" s="8" t="s">
        <v>201</v>
      </c>
      <c r="B190" s="8" t="s">
        <v>105</v>
      </c>
      <c r="C190" s="2">
        <v>1.1516314779270599E-2</v>
      </c>
      <c r="D190" s="2">
        <v>2.40354206198608E-2</v>
      </c>
      <c r="E190" s="2">
        <v>3.0883261272390401E-2</v>
      </c>
      <c r="F190" s="2">
        <v>7.0101857399640505E-2</v>
      </c>
      <c r="G190" s="2">
        <v>0.102463605823068</v>
      </c>
      <c r="H190" s="2">
        <v>7.9735906551548996E-2</v>
      </c>
      <c r="I190" s="2">
        <v>7.3377234242709297E-2</v>
      </c>
      <c r="J190" s="2">
        <v>5.17090271691499E-2</v>
      </c>
      <c r="K190" s="2">
        <v>8.1666666666666707E-2</v>
      </c>
      <c r="L190" s="2">
        <v>0.18528505392912201</v>
      </c>
      <c r="M190" s="2">
        <v>0.14234644133896701</v>
      </c>
      <c r="N190" s="2">
        <v>-6.2588904694167793E-2</v>
      </c>
      <c r="O190" s="3">
        <v>0.37291666666666701</v>
      </c>
      <c r="P190" s="3">
        <v>1.0352069178505201</v>
      </c>
    </row>
    <row r="191" spans="1:16" x14ac:dyDescent="0.3">
      <c r="A191" s="8" t="s">
        <v>201</v>
      </c>
      <c r="B191" s="8" t="s">
        <v>106</v>
      </c>
      <c r="C191" s="2">
        <v>-3.54609929078014E-2</v>
      </c>
      <c r="D191" s="2">
        <v>5.8823529411764698E-2</v>
      </c>
      <c r="E191" s="2">
        <v>-2.7777777777777801E-2</v>
      </c>
      <c r="F191" s="2">
        <v>1.4285714285714299E-2</v>
      </c>
      <c r="G191" s="2">
        <v>7.0422535211267599E-3</v>
      </c>
      <c r="H191" s="2">
        <v>4.8951048951049E-2</v>
      </c>
      <c r="I191" s="2">
        <v>-6.6666666666666697E-3</v>
      </c>
      <c r="J191" s="2">
        <v>-6.7114093959731502E-2</v>
      </c>
      <c r="K191" s="2">
        <v>5.0359712230215799E-2</v>
      </c>
      <c r="L191" s="2">
        <v>0.123287671232877</v>
      </c>
      <c r="M191" s="2">
        <v>8.5365853658536606E-2</v>
      </c>
      <c r="N191" s="2">
        <v>-3.3707865168539297E-2</v>
      </c>
      <c r="O191" s="3">
        <v>0.23741007194244601</v>
      </c>
      <c r="P191" s="3">
        <v>0.194444444444444</v>
      </c>
    </row>
    <row r="192" spans="1:16" x14ac:dyDescent="0.3">
      <c r="A192" s="8" t="s">
        <v>201</v>
      </c>
      <c r="B192" s="8" t="s">
        <v>107</v>
      </c>
      <c r="C192" s="2">
        <v>4.9113924050632897E-2</v>
      </c>
      <c r="D192" s="2">
        <v>8.6872586872586893E-2</v>
      </c>
      <c r="E192" s="2">
        <v>0.117673179396092</v>
      </c>
      <c r="F192" s="2">
        <v>0.10766785856178</v>
      </c>
      <c r="G192" s="2">
        <v>0.169296987087518</v>
      </c>
      <c r="H192" s="2">
        <v>0.129141104294479</v>
      </c>
      <c r="I192" s="2">
        <v>0.156750882912252</v>
      </c>
      <c r="J192" s="2">
        <v>0.124236730859558</v>
      </c>
      <c r="K192" s="2">
        <v>0.208063505326927</v>
      </c>
      <c r="L192" s="2">
        <v>0.25886218225834301</v>
      </c>
      <c r="M192" s="2">
        <v>0.17568681318681301</v>
      </c>
      <c r="N192" s="2">
        <v>-1.20341161350625E-2</v>
      </c>
      <c r="O192" s="3">
        <v>0.766450804261542</v>
      </c>
      <c r="P192" s="3">
        <v>2.75488454706927</v>
      </c>
    </row>
    <row r="193" spans="1:16" x14ac:dyDescent="0.3">
      <c r="A193" s="8" t="s">
        <v>201</v>
      </c>
      <c r="B193" s="8" t="s">
        <v>108</v>
      </c>
      <c r="C193" s="2">
        <v>-7.5268817204301106E-2</v>
      </c>
      <c r="D193" s="2">
        <v>0</v>
      </c>
      <c r="E193" s="2">
        <v>0.186046511627907</v>
      </c>
      <c r="F193" s="2">
        <v>0.37254901960784298</v>
      </c>
      <c r="G193" s="2">
        <v>9.2857142857142902E-2</v>
      </c>
      <c r="H193" s="2">
        <v>9.1503267973856203E-2</v>
      </c>
      <c r="I193" s="2">
        <v>0.13772455089820401</v>
      </c>
      <c r="J193" s="2">
        <v>-5.2631578947368397E-2</v>
      </c>
      <c r="K193" s="2">
        <v>2.7777777777777801E-2</v>
      </c>
      <c r="L193" s="2">
        <v>0.2</v>
      </c>
      <c r="M193" s="2">
        <v>0.135135135135135</v>
      </c>
      <c r="N193" s="2">
        <v>-0.32936507936507903</v>
      </c>
      <c r="O193" s="3">
        <v>-6.1111111111111102E-2</v>
      </c>
      <c r="P193" s="3">
        <v>0.96511627906976705</v>
      </c>
    </row>
    <row r="194" spans="1:16" x14ac:dyDescent="0.3">
      <c r="A194" s="8" t="s">
        <v>201</v>
      </c>
      <c r="B194" s="8" t="s">
        <v>17</v>
      </c>
      <c r="C194" s="2">
        <v>7.14285714285714E-3</v>
      </c>
      <c r="D194" s="2">
        <v>7.8014184397163094E-2</v>
      </c>
      <c r="E194" s="2">
        <v>6.5789473684210495E-2</v>
      </c>
      <c r="F194" s="2">
        <v>4.9382716049382699E-2</v>
      </c>
      <c r="G194" s="2">
        <v>0.105882352941176</v>
      </c>
      <c r="H194" s="2">
        <v>5.31914893617021E-2</v>
      </c>
      <c r="I194" s="2">
        <v>-1.5151515151515201E-2</v>
      </c>
      <c r="J194" s="2">
        <v>0.17435897435897399</v>
      </c>
      <c r="K194" s="2">
        <v>6.5502183406113496E-2</v>
      </c>
      <c r="L194" s="2">
        <v>0.188524590163934</v>
      </c>
      <c r="M194" s="2">
        <v>0.1</v>
      </c>
      <c r="N194" s="2">
        <v>-9.0909090909090898E-2</v>
      </c>
      <c r="O194" s="3">
        <v>0.26637554585152801</v>
      </c>
      <c r="P194" s="3">
        <v>0.90789473684210498</v>
      </c>
    </row>
    <row r="195" spans="1:16" x14ac:dyDescent="0.3">
      <c r="A195" s="8" t="s">
        <v>201</v>
      </c>
      <c r="B195" s="8" t="s">
        <v>109</v>
      </c>
      <c r="C195" s="2">
        <v>7.1259609698403295E-2</v>
      </c>
      <c r="D195" s="2">
        <v>7.3419817830527201E-2</v>
      </c>
      <c r="E195" s="2">
        <v>8.48547184366161E-2</v>
      </c>
      <c r="F195" s="2">
        <v>8.6987437781464796E-2</v>
      </c>
      <c r="G195" s="2">
        <v>9.4199738334060201E-2</v>
      </c>
      <c r="H195" s="2">
        <v>7.5727381426863305E-2</v>
      </c>
      <c r="I195" s="2">
        <v>6.09484994442386E-2</v>
      </c>
      <c r="J195" s="2">
        <v>4.6970490658285298E-2</v>
      </c>
      <c r="K195" s="2">
        <v>4.3195463642428301E-2</v>
      </c>
      <c r="L195" s="2">
        <v>0.13796962430056001</v>
      </c>
      <c r="M195" s="2">
        <v>9.3425119415566193E-2</v>
      </c>
      <c r="N195" s="2">
        <v>-3.1735834511114003E-2</v>
      </c>
      <c r="O195" s="3">
        <v>0.25683789192795198</v>
      </c>
      <c r="P195" s="3">
        <v>0.93777320647981499</v>
      </c>
    </row>
    <row r="196" spans="1:16" x14ac:dyDescent="0.3">
      <c r="A196" s="8" t="s">
        <v>201</v>
      </c>
      <c r="B196" s="8" t="s">
        <v>110</v>
      </c>
      <c r="C196" s="2">
        <v>0.107896794370602</v>
      </c>
      <c r="D196" s="2">
        <v>8.04516584333098E-2</v>
      </c>
      <c r="E196" s="2">
        <v>4.50685826257348E-2</v>
      </c>
      <c r="F196" s="2">
        <v>7.8125E-2</v>
      </c>
      <c r="G196" s="2">
        <v>9.6231884057971007E-2</v>
      </c>
      <c r="H196" s="2">
        <v>4.4420941300898999E-2</v>
      </c>
      <c r="I196" s="2">
        <v>5.1645569620253198E-2</v>
      </c>
      <c r="J196" s="2">
        <v>2.8406355320173299E-2</v>
      </c>
      <c r="K196" s="2">
        <v>5.71161048689139E-2</v>
      </c>
      <c r="L196" s="2">
        <v>0.12311780336581001</v>
      </c>
      <c r="M196" s="2">
        <v>0.101340694006309</v>
      </c>
      <c r="N196" s="2">
        <v>-5.9792337987826703E-2</v>
      </c>
      <c r="O196" s="3">
        <v>0.22940074906367</v>
      </c>
      <c r="P196" s="3">
        <v>0.71521881123448705</v>
      </c>
    </row>
    <row r="197" spans="1:16" x14ac:dyDescent="0.3">
      <c r="A197" s="8" t="s">
        <v>201</v>
      </c>
      <c r="B197" s="8" t="s">
        <v>111</v>
      </c>
      <c r="C197" s="2">
        <v>-6.1573659604098302E-2</v>
      </c>
      <c r="D197" s="2">
        <v>-4.8865804536781902E-2</v>
      </c>
      <c r="E197" s="2">
        <v>-3.7334224896913001E-2</v>
      </c>
      <c r="F197" s="2">
        <v>-2.72053716137995E-2</v>
      </c>
      <c r="G197" s="2">
        <v>-2.9513269070569999E-2</v>
      </c>
      <c r="H197" s="2">
        <v>-4.5616186388718602E-2</v>
      </c>
      <c r="I197" s="2">
        <v>-3.1478864191185903E-2</v>
      </c>
      <c r="J197" s="2">
        <v>-1.9766516317325501E-2</v>
      </c>
      <c r="K197" s="2">
        <v>-1.6375693598592499E-2</v>
      </c>
      <c r="L197" s="2">
        <v>-0.30723720418271899</v>
      </c>
      <c r="M197" s="2">
        <v>-0.24091360476663401</v>
      </c>
      <c r="N197" s="2">
        <v>-0.17059131344845599</v>
      </c>
      <c r="O197" s="3">
        <v>-0.57098389497902302</v>
      </c>
      <c r="P197" s="3">
        <v>-0.64671793157249502</v>
      </c>
    </row>
    <row r="198" spans="1:16" x14ac:dyDescent="0.3">
      <c r="A198" s="8" t="s">
        <v>202</v>
      </c>
      <c r="B198" s="8" t="s">
        <v>103</v>
      </c>
      <c r="C198" s="2">
        <v>2.7559055118110201E-2</v>
      </c>
      <c r="D198" s="2">
        <v>2.68199233716475E-2</v>
      </c>
      <c r="E198" s="2">
        <v>0.10820895522388101</v>
      </c>
      <c r="F198" s="2">
        <v>7.0707070707070704E-2</v>
      </c>
      <c r="G198" s="2">
        <v>9.4339622641509399E-2</v>
      </c>
      <c r="H198" s="2">
        <v>0.117816091954023</v>
      </c>
      <c r="I198" s="2">
        <v>8.4832904884318799E-2</v>
      </c>
      <c r="J198" s="2">
        <v>0.172985781990521</v>
      </c>
      <c r="K198" s="2">
        <v>7.8787878787878796E-2</v>
      </c>
      <c r="L198" s="2">
        <v>0.36891385767790302</v>
      </c>
      <c r="M198" s="2">
        <v>0.18741450068399501</v>
      </c>
      <c r="N198" s="2">
        <v>9.2165898617511496E-2</v>
      </c>
      <c r="O198" s="3">
        <v>0.91515151515151505</v>
      </c>
      <c r="P198" s="3">
        <v>2.5373134328358198</v>
      </c>
    </row>
    <row r="199" spans="1:16" x14ac:dyDescent="0.3">
      <c r="A199" s="8" t="s">
        <v>202</v>
      </c>
      <c r="B199" s="8" t="s">
        <v>104</v>
      </c>
      <c r="C199" s="2">
        <v>3.3715329679455203E-2</v>
      </c>
      <c r="D199" s="2">
        <v>3.3901028277634998E-2</v>
      </c>
      <c r="E199" s="2">
        <v>3.1390831390831403E-2</v>
      </c>
      <c r="F199" s="2">
        <v>3.6311586560192899E-2</v>
      </c>
      <c r="G199" s="2">
        <v>4.3617330619366103E-2</v>
      </c>
      <c r="H199" s="2">
        <v>4.95959877403176E-2</v>
      </c>
      <c r="I199" s="2">
        <v>3.6102999734536803E-2</v>
      </c>
      <c r="J199" s="2">
        <v>4.3940558544709199E-2</v>
      </c>
      <c r="K199" s="2">
        <v>2.4788317584979801E-2</v>
      </c>
      <c r="L199" s="2">
        <v>0.122260807088971</v>
      </c>
      <c r="M199" s="2">
        <v>9.0482287665386296E-2</v>
      </c>
      <c r="N199" s="2">
        <v>5.5675146771037201E-2</v>
      </c>
      <c r="O199" s="3">
        <v>0.32396613081359699</v>
      </c>
      <c r="P199" s="3">
        <v>0.67661227661227696</v>
      </c>
    </row>
    <row r="200" spans="1:16" x14ac:dyDescent="0.3">
      <c r="A200" s="8" t="s">
        <v>202</v>
      </c>
      <c r="B200" s="8" t="s">
        <v>105</v>
      </c>
      <c r="C200" s="2">
        <v>1.82748538011696E-2</v>
      </c>
      <c r="D200" s="2">
        <v>4.6661880832735099E-2</v>
      </c>
      <c r="E200" s="2">
        <v>2.40054869684499E-2</v>
      </c>
      <c r="F200" s="2">
        <v>7.8365706630944401E-2</v>
      </c>
      <c r="G200" s="2">
        <v>5.2795031055900603E-2</v>
      </c>
      <c r="H200" s="2">
        <v>6.1356932153392302E-2</v>
      </c>
      <c r="I200" s="2">
        <v>9.4496942745969995E-2</v>
      </c>
      <c r="J200" s="2">
        <v>7.9228034535297101E-2</v>
      </c>
      <c r="K200" s="2">
        <v>8.6588235294117605E-2</v>
      </c>
      <c r="L200" s="2">
        <v>0.16847119965353</v>
      </c>
      <c r="M200" s="2">
        <v>0.17828020756115601</v>
      </c>
      <c r="N200" s="2">
        <v>0.14847436300723499</v>
      </c>
      <c r="O200" s="3">
        <v>0.71811764705882397</v>
      </c>
      <c r="P200" s="3">
        <v>1.50411522633745</v>
      </c>
    </row>
    <row r="201" spans="1:16" x14ac:dyDescent="0.3">
      <c r="A201" s="8" t="s">
        <v>202</v>
      </c>
      <c r="B201" s="8" t="s">
        <v>106</v>
      </c>
      <c r="C201" s="2">
        <v>0.13861386138613899</v>
      </c>
      <c r="D201" s="2">
        <v>6.08695652173913E-2</v>
      </c>
      <c r="E201" s="2">
        <v>1.63934426229508E-2</v>
      </c>
      <c r="F201" s="2">
        <v>0</v>
      </c>
      <c r="G201" s="2">
        <v>-8.0645161290322596E-3</v>
      </c>
      <c r="H201" s="2">
        <v>2.4390243902439001E-2</v>
      </c>
      <c r="I201" s="2">
        <v>2.3809523809523801E-2</v>
      </c>
      <c r="J201" s="2">
        <v>0.14728682170542601</v>
      </c>
      <c r="K201" s="2">
        <v>-0.20270270270270299</v>
      </c>
      <c r="L201" s="2">
        <v>0.169491525423729</v>
      </c>
      <c r="M201" s="2">
        <v>0.115942028985507</v>
      </c>
      <c r="N201" s="2">
        <v>6.4935064935064901E-2</v>
      </c>
      <c r="O201" s="3">
        <v>0.108108108108108</v>
      </c>
      <c r="P201" s="3">
        <v>0.34426229508196698</v>
      </c>
    </row>
    <row r="202" spans="1:16" x14ac:dyDescent="0.3">
      <c r="A202" s="8" t="s">
        <v>202</v>
      </c>
      <c r="B202" s="8" t="s">
        <v>107</v>
      </c>
      <c r="C202" s="2">
        <v>4.3891733723482103E-2</v>
      </c>
      <c r="D202" s="2">
        <v>6.5872459705676206E-2</v>
      </c>
      <c r="E202" s="2">
        <v>7.1005917159763302E-2</v>
      </c>
      <c r="F202" s="2">
        <v>9.8219766728054006E-2</v>
      </c>
      <c r="G202" s="2">
        <v>0.101173840134153</v>
      </c>
      <c r="H202" s="2">
        <v>0.13908629441624401</v>
      </c>
      <c r="I202" s="2">
        <v>0.17112299465240599</v>
      </c>
      <c r="J202" s="2">
        <v>0.167808219178082</v>
      </c>
      <c r="K202" s="2">
        <v>0.15966112740306301</v>
      </c>
      <c r="L202" s="2">
        <v>0.19022197246417499</v>
      </c>
      <c r="M202" s="2">
        <v>0.182483474976393</v>
      </c>
      <c r="N202" s="2">
        <v>0.114993012577361</v>
      </c>
      <c r="O202" s="3">
        <v>0.81981101335939999</v>
      </c>
      <c r="P202" s="3">
        <v>2.6719263642340598</v>
      </c>
    </row>
    <row r="203" spans="1:16" x14ac:dyDescent="0.3">
      <c r="A203" s="8" t="s">
        <v>202</v>
      </c>
      <c r="B203" s="8" t="s">
        <v>108</v>
      </c>
      <c r="C203" s="2">
        <v>7.6502732240437202E-2</v>
      </c>
      <c r="D203" s="2">
        <v>6.0913705583756299E-2</v>
      </c>
      <c r="E203" s="2">
        <v>-6.6985645933014398E-2</v>
      </c>
      <c r="F203" s="2">
        <v>7.1794871794871803E-2</v>
      </c>
      <c r="G203" s="2">
        <v>0.13397129186602899</v>
      </c>
      <c r="H203" s="2">
        <v>-8.4388185654008397E-3</v>
      </c>
      <c r="I203" s="2">
        <v>0.12765957446808501</v>
      </c>
      <c r="J203" s="2">
        <v>0.18867924528301899</v>
      </c>
      <c r="K203" s="2">
        <v>4.7619047619047603E-2</v>
      </c>
      <c r="L203" s="2">
        <v>0.13636363636363599</v>
      </c>
      <c r="M203" s="2">
        <v>0.117333333333333</v>
      </c>
      <c r="N203" s="2">
        <v>9.0692124105011901E-2</v>
      </c>
      <c r="O203" s="3">
        <v>0.45079365079365102</v>
      </c>
      <c r="P203" s="3">
        <v>1.1866028708134</v>
      </c>
    </row>
    <row r="204" spans="1:16" x14ac:dyDescent="0.3">
      <c r="A204" s="8" t="s">
        <v>202</v>
      </c>
      <c r="B204" s="8" t="s">
        <v>17</v>
      </c>
      <c r="C204" s="2">
        <v>4.2553191489361701E-2</v>
      </c>
      <c r="D204" s="2">
        <v>4.08163265306122E-2</v>
      </c>
      <c r="E204" s="2">
        <v>9.8039215686274495E-2</v>
      </c>
      <c r="F204" s="2">
        <v>0.10267857142857099</v>
      </c>
      <c r="G204" s="2">
        <v>4.0485829959514196E-3</v>
      </c>
      <c r="H204" s="2">
        <v>4.0322580645161303E-2</v>
      </c>
      <c r="I204" s="2">
        <v>6.2015503875968998E-2</v>
      </c>
      <c r="J204" s="2">
        <v>7.6642335766423403E-2</v>
      </c>
      <c r="K204" s="2">
        <v>3.3898305084745801E-3</v>
      </c>
      <c r="L204" s="2">
        <v>0.18918918918918901</v>
      </c>
      <c r="M204" s="2">
        <v>6.8181818181818205E-2</v>
      </c>
      <c r="N204" s="2">
        <v>5.0531914893616997E-2</v>
      </c>
      <c r="O204" s="3">
        <v>0.338983050847458</v>
      </c>
      <c r="P204" s="3">
        <v>0.93627450980392202</v>
      </c>
    </row>
    <row r="205" spans="1:16" x14ac:dyDescent="0.3">
      <c r="A205" s="8" t="s">
        <v>202</v>
      </c>
      <c r="B205" s="8" t="s">
        <v>109</v>
      </c>
      <c r="C205" s="2">
        <v>7.2914117934915604E-2</v>
      </c>
      <c r="D205" s="2">
        <v>7.9589509692132299E-2</v>
      </c>
      <c r="E205" s="2">
        <v>4.3514997887621497E-2</v>
      </c>
      <c r="F205" s="2">
        <v>5.5263157894736799E-2</v>
      </c>
      <c r="G205" s="2">
        <v>5.5630155380778798E-2</v>
      </c>
      <c r="H205" s="2">
        <v>4.5066327457750299E-2</v>
      </c>
      <c r="I205" s="2">
        <v>5.33820205181708E-2</v>
      </c>
      <c r="J205" s="2">
        <v>7.4942225156817394E-2</v>
      </c>
      <c r="K205" s="2">
        <v>2.90233415233415E-2</v>
      </c>
      <c r="L205" s="2">
        <v>0.12535442471272901</v>
      </c>
      <c r="M205" s="2">
        <v>8.8715024532555406E-2</v>
      </c>
      <c r="N205" s="2">
        <v>7.5395858708891594E-2</v>
      </c>
      <c r="O205" s="3">
        <v>0.355804668304668</v>
      </c>
      <c r="P205" s="3">
        <v>0.86501901140684401</v>
      </c>
    </row>
    <row r="206" spans="1:16" x14ac:dyDescent="0.3">
      <c r="A206" s="8" t="s">
        <v>202</v>
      </c>
      <c r="B206" s="8" t="s">
        <v>110</v>
      </c>
      <c r="C206" s="2">
        <v>3.24449594438007E-2</v>
      </c>
      <c r="D206" s="2">
        <v>5.27497194163861E-2</v>
      </c>
      <c r="E206" s="2">
        <v>6.4498933901919006E-2</v>
      </c>
      <c r="F206" s="2">
        <v>3.95593390085128E-2</v>
      </c>
      <c r="G206" s="2">
        <v>5.7803468208092498E-2</v>
      </c>
      <c r="H206" s="2">
        <v>1.54826958105647E-2</v>
      </c>
      <c r="I206" s="2">
        <v>3.6322869955156899E-2</v>
      </c>
      <c r="J206" s="2">
        <v>6.9666810904370394E-2</v>
      </c>
      <c r="K206" s="2">
        <v>8.0906148867313891E-3</v>
      </c>
      <c r="L206" s="2">
        <v>0.16412520064205499</v>
      </c>
      <c r="M206" s="2">
        <v>0.10168907273354</v>
      </c>
      <c r="N206" s="2">
        <v>8.07259073842303E-2</v>
      </c>
      <c r="O206" s="3">
        <v>0.39724919093851102</v>
      </c>
      <c r="P206" s="3">
        <v>0.84115138592750505</v>
      </c>
    </row>
    <row r="207" spans="1:16" x14ac:dyDescent="0.3">
      <c r="A207" s="8" t="s">
        <v>202</v>
      </c>
      <c r="B207" s="8" t="s">
        <v>111</v>
      </c>
      <c r="C207" s="2">
        <v>-3.5835351089588401E-2</v>
      </c>
      <c r="D207" s="2">
        <v>-6.0773480662983402E-2</v>
      </c>
      <c r="E207" s="2">
        <v>-6.7825311942959002E-2</v>
      </c>
      <c r="F207" s="2">
        <v>-4.10173056697581E-2</v>
      </c>
      <c r="G207" s="2">
        <v>-4.02791625124626E-2</v>
      </c>
      <c r="H207" s="2">
        <v>-4.3527945148555999E-2</v>
      </c>
      <c r="I207" s="2">
        <v>-3.7145650048875899E-2</v>
      </c>
      <c r="J207" s="2">
        <v>6.2041737168640702E-3</v>
      </c>
      <c r="K207" s="2">
        <v>-2.29820627802691E-2</v>
      </c>
      <c r="L207" s="2">
        <v>-0.27848537005163498</v>
      </c>
      <c r="M207" s="2">
        <v>-0.21310432569974599</v>
      </c>
      <c r="N207" s="2">
        <v>-0.14389652384801899</v>
      </c>
      <c r="O207" s="3">
        <v>-0.52511210762331795</v>
      </c>
      <c r="P207" s="3">
        <v>-0.62245989304812799</v>
      </c>
    </row>
    <row r="208" spans="1:16" x14ac:dyDescent="0.3">
      <c r="A208" s="8" t="s">
        <v>203</v>
      </c>
      <c r="B208" s="8" t="s">
        <v>103</v>
      </c>
      <c r="C208" s="2">
        <v>0</v>
      </c>
      <c r="D208" s="2">
        <v>3.77358490566038E-2</v>
      </c>
      <c r="E208" s="2">
        <v>2.7272727272727299E-2</v>
      </c>
      <c r="F208" s="2">
        <v>1.7699115044247801E-2</v>
      </c>
      <c r="G208" s="2">
        <v>0.182608695652174</v>
      </c>
      <c r="H208" s="2">
        <v>0.25</v>
      </c>
      <c r="I208" s="2">
        <v>0.17058823529411801</v>
      </c>
      <c r="J208" s="2">
        <v>0.135678391959799</v>
      </c>
      <c r="K208" s="2">
        <v>0.32743362831858402</v>
      </c>
      <c r="L208" s="2">
        <v>0.336666666666667</v>
      </c>
      <c r="M208" s="2">
        <v>0.12718204488778101</v>
      </c>
      <c r="N208" s="2">
        <v>4.8672566371681401E-2</v>
      </c>
      <c r="O208" s="3">
        <v>1.0973451327433601</v>
      </c>
      <c r="P208" s="3">
        <v>3.30909090909091</v>
      </c>
    </row>
    <row r="209" spans="1:16" x14ac:dyDescent="0.3">
      <c r="A209" s="8" t="s">
        <v>203</v>
      </c>
      <c r="B209" s="8" t="s">
        <v>104</v>
      </c>
      <c r="C209" s="2">
        <v>3.6764705882352901E-2</v>
      </c>
      <c r="D209" s="2">
        <v>4.1765169424743898E-2</v>
      </c>
      <c r="E209" s="2">
        <v>5.7236510337871901E-2</v>
      </c>
      <c r="F209" s="2">
        <v>4.0066777963272099E-2</v>
      </c>
      <c r="G209" s="2">
        <v>4.7236872277000699E-2</v>
      </c>
      <c r="H209" s="2">
        <v>4.6638931464856599E-2</v>
      </c>
      <c r="I209" s="2">
        <v>4.4979079497907901E-2</v>
      </c>
      <c r="J209" s="2">
        <v>4.3043043043043003E-2</v>
      </c>
      <c r="K209" s="2">
        <v>3.80038387715931E-2</v>
      </c>
      <c r="L209" s="2">
        <v>0.132766272189349</v>
      </c>
      <c r="M209" s="2">
        <v>8.9454782892588999E-2</v>
      </c>
      <c r="N209" s="2">
        <v>6.1282589151932902E-2</v>
      </c>
      <c r="O209" s="3">
        <v>0.35950095969289803</v>
      </c>
      <c r="P209" s="3">
        <v>0.78593040847201201</v>
      </c>
    </row>
    <row r="210" spans="1:16" x14ac:dyDescent="0.3">
      <c r="A210" s="8" t="s">
        <v>203</v>
      </c>
      <c r="B210" s="8" t="s">
        <v>105</v>
      </c>
      <c r="C210" s="2">
        <v>-4.8192771084337397E-3</v>
      </c>
      <c r="D210" s="2">
        <v>7.2639225181598101E-3</v>
      </c>
      <c r="E210" s="2">
        <v>0.134615384615385</v>
      </c>
      <c r="F210" s="2">
        <v>8.4745762711864406E-3</v>
      </c>
      <c r="G210" s="2">
        <v>2.3109243697479E-2</v>
      </c>
      <c r="H210" s="2">
        <v>0.102669404517454</v>
      </c>
      <c r="I210" s="2">
        <v>0.199255121042831</v>
      </c>
      <c r="J210" s="2">
        <v>4.1925465838509299E-2</v>
      </c>
      <c r="K210" s="2">
        <v>0.12816691505216099</v>
      </c>
      <c r="L210" s="2">
        <v>0.20211360634081901</v>
      </c>
      <c r="M210" s="2">
        <v>0.193406593406593</v>
      </c>
      <c r="N210" s="2">
        <v>0.103130755064457</v>
      </c>
      <c r="O210" s="3">
        <v>0.785394932935917</v>
      </c>
      <c r="P210" s="3">
        <v>1.8798076923076901</v>
      </c>
    </row>
    <row r="211" spans="1:16" x14ac:dyDescent="0.3">
      <c r="A211" s="8" t="s">
        <v>203</v>
      </c>
      <c r="B211" s="8" t="s">
        <v>106</v>
      </c>
      <c r="C211" s="2">
        <v>0.125</v>
      </c>
      <c r="D211" s="2">
        <v>8.8888888888888906E-2</v>
      </c>
      <c r="E211" s="2">
        <v>8.1632653061224497E-2</v>
      </c>
      <c r="F211" s="2">
        <v>5.6603773584905703E-2</v>
      </c>
      <c r="G211" s="2">
        <v>-1.7857142857142901E-2</v>
      </c>
      <c r="H211" s="2">
        <v>5.4545454545454501E-2</v>
      </c>
      <c r="I211" s="2">
        <v>8.6206896551724102E-2</v>
      </c>
      <c r="J211" s="2">
        <v>0</v>
      </c>
      <c r="K211" s="2">
        <v>7.9365079365079402E-2</v>
      </c>
      <c r="L211" s="2">
        <v>0.14705882352941199</v>
      </c>
      <c r="M211" s="2">
        <v>0</v>
      </c>
      <c r="N211" s="2">
        <v>6.4102564102564097E-2</v>
      </c>
      <c r="O211" s="3">
        <v>0.317460317460317</v>
      </c>
      <c r="P211" s="3">
        <v>0.69387755102040805</v>
      </c>
    </row>
    <row r="212" spans="1:16" x14ac:dyDescent="0.3">
      <c r="A212" s="8" t="s">
        <v>203</v>
      </c>
      <c r="B212" s="8" t="s">
        <v>107</v>
      </c>
      <c r="C212" s="2">
        <v>5.6818181818181802E-2</v>
      </c>
      <c r="D212" s="2">
        <v>5.16129032258065E-2</v>
      </c>
      <c r="E212" s="2">
        <v>0.11247443762781199</v>
      </c>
      <c r="F212" s="2">
        <v>3.6764705882352901E-2</v>
      </c>
      <c r="G212" s="2">
        <v>0.129432624113475</v>
      </c>
      <c r="H212" s="2">
        <v>0.15070643642072201</v>
      </c>
      <c r="I212" s="2">
        <v>0.199181446111869</v>
      </c>
      <c r="J212" s="2">
        <v>0.109215017064846</v>
      </c>
      <c r="K212" s="2">
        <v>0.198974358974359</v>
      </c>
      <c r="L212" s="2">
        <v>0.229255774165954</v>
      </c>
      <c r="M212" s="2">
        <v>0.20668058455114799</v>
      </c>
      <c r="N212" s="2">
        <v>0.13783160322952701</v>
      </c>
      <c r="O212" s="3">
        <v>1.0235897435897401</v>
      </c>
      <c r="P212" s="3">
        <v>3.03476482617587</v>
      </c>
    </row>
    <row r="213" spans="1:16" x14ac:dyDescent="0.3">
      <c r="A213" s="8" t="s">
        <v>203</v>
      </c>
      <c r="B213" s="8" t="s">
        <v>108</v>
      </c>
      <c r="C213" s="2">
        <v>0</v>
      </c>
      <c r="D213" s="2">
        <v>0.135135135135135</v>
      </c>
      <c r="E213" s="2">
        <v>0.33333333333333298</v>
      </c>
      <c r="F213" s="2">
        <v>3.5714285714285698E-2</v>
      </c>
      <c r="G213" s="2">
        <v>-6.8965517241379296E-2</v>
      </c>
      <c r="H213" s="2">
        <v>0.148148148148148</v>
      </c>
      <c r="I213" s="2">
        <v>0.16129032258064499</v>
      </c>
      <c r="J213" s="2">
        <v>-0.13888888888888901</v>
      </c>
      <c r="K213" s="2">
        <v>-3.2258064516128997E-2</v>
      </c>
      <c r="L213" s="2">
        <v>0.266666666666667</v>
      </c>
      <c r="M213" s="2">
        <v>-1.3157894736842099E-2</v>
      </c>
      <c r="N213" s="2">
        <v>0.21333333333333299</v>
      </c>
      <c r="O213" s="3">
        <v>0.467741935483871</v>
      </c>
      <c r="P213" s="3">
        <v>1.1666666666666701</v>
      </c>
    </row>
    <row r="214" spans="1:16" x14ac:dyDescent="0.3">
      <c r="A214" s="8" t="s">
        <v>203</v>
      </c>
      <c r="B214" s="8" t="s">
        <v>17</v>
      </c>
      <c r="C214" s="2">
        <v>0.15533980582524301</v>
      </c>
      <c r="D214" s="2">
        <v>-6.7226890756302504E-2</v>
      </c>
      <c r="E214" s="2">
        <v>8.1081081081081099E-2</v>
      </c>
      <c r="F214" s="2">
        <v>-1.6666666666666701E-2</v>
      </c>
      <c r="G214" s="2">
        <v>6.7796610169491497E-2</v>
      </c>
      <c r="H214" s="2">
        <v>5.5555555555555601E-2</v>
      </c>
      <c r="I214" s="2">
        <v>0.112781954887218</v>
      </c>
      <c r="J214" s="2">
        <v>5.4054054054054099E-2</v>
      </c>
      <c r="K214" s="2">
        <v>6.4102564102564097E-2</v>
      </c>
      <c r="L214" s="2">
        <v>0.19879518072289201</v>
      </c>
      <c r="M214" s="2">
        <v>8.0402010050251299E-2</v>
      </c>
      <c r="N214" s="2">
        <v>4.6511627906976702E-2</v>
      </c>
      <c r="O214" s="3">
        <v>0.44230769230769201</v>
      </c>
      <c r="P214" s="3">
        <v>1.0270270270270301</v>
      </c>
    </row>
    <row r="215" spans="1:16" x14ac:dyDescent="0.3">
      <c r="A215" s="8" t="s">
        <v>203</v>
      </c>
      <c r="B215" s="8" t="s">
        <v>109</v>
      </c>
      <c r="C215" s="2">
        <v>7.3639915840096201E-2</v>
      </c>
      <c r="D215" s="2">
        <v>8.1466965285554305E-2</v>
      </c>
      <c r="E215" s="2">
        <v>7.1705928035205799E-2</v>
      </c>
      <c r="F215" s="2">
        <v>5.6521739130434803E-2</v>
      </c>
      <c r="G215" s="2">
        <v>8.9849108367626898E-2</v>
      </c>
      <c r="H215" s="2">
        <v>6.8806377176421199E-2</v>
      </c>
      <c r="I215" s="2">
        <v>7.1638861629048103E-2</v>
      </c>
      <c r="J215" s="2">
        <v>6.22710622710623E-2</v>
      </c>
      <c r="K215" s="2">
        <v>5.8620689655172399E-2</v>
      </c>
      <c r="L215" s="2">
        <v>0.17263843648208499</v>
      </c>
      <c r="M215" s="2">
        <v>9.4166666666666704E-2</v>
      </c>
      <c r="N215" s="2">
        <v>7.8319370398578295E-2</v>
      </c>
      <c r="O215" s="3">
        <v>0.46465517241379301</v>
      </c>
      <c r="P215" s="3">
        <v>1.1990680818017101</v>
      </c>
    </row>
    <row r="216" spans="1:16" x14ac:dyDescent="0.3">
      <c r="A216" s="8" t="s">
        <v>203</v>
      </c>
      <c r="B216" s="8" t="s">
        <v>110</v>
      </c>
      <c r="C216" s="2">
        <v>4.3165467625899297E-2</v>
      </c>
      <c r="D216" s="2">
        <v>6.8965517241379296E-2</v>
      </c>
      <c r="E216" s="2">
        <v>0.10403225806451601</v>
      </c>
      <c r="F216" s="2">
        <v>2.2644265887509101E-2</v>
      </c>
      <c r="G216" s="2">
        <v>4.9285714285714301E-2</v>
      </c>
      <c r="H216" s="2">
        <v>2.8590878148400299E-2</v>
      </c>
      <c r="I216" s="2">
        <v>5.2283256121773702E-2</v>
      </c>
      <c r="J216" s="2">
        <v>3.5849056603773598E-2</v>
      </c>
      <c r="K216" s="2">
        <v>3.4608378870674E-2</v>
      </c>
      <c r="L216" s="2">
        <v>0.136150234741784</v>
      </c>
      <c r="M216" s="2">
        <v>8.3677685950413194E-2</v>
      </c>
      <c r="N216" s="2">
        <v>5.1477597712106797E-2</v>
      </c>
      <c r="O216" s="3">
        <v>0.33940497874924103</v>
      </c>
      <c r="P216" s="3">
        <v>0.77903225806451604</v>
      </c>
    </row>
    <row r="217" spans="1:16" x14ac:dyDescent="0.3">
      <c r="A217" s="8" t="s">
        <v>203</v>
      </c>
      <c r="B217" s="8" t="s">
        <v>111</v>
      </c>
      <c r="C217" s="2">
        <v>-4.3184055118110201E-2</v>
      </c>
      <c r="D217" s="2">
        <v>-5.0405040504050397E-2</v>
      </c>
      <c r="E217" s="2">
        <v>-9.8849018280297903E-3</v>
      </c>
      <c r="F217" s="2">
        <v>-3.11816192560175E-2</v>
      </c>
      <c r="G217" s="2">
        <v>-2.8373800112930499E-2</v>
      </c>
      <c r="H217" s="2">
        <v>-3.9081795728606698E-2</v>
      </c>
      <c r="I217" s="2">
        <v>-2.9331720592682201E-2</v>
      </c>
      <c r="J217" s="2">
        <v>-3.03738317757009E-2</v>
      </c>
      <c r="K217" s="2">
        <v>-6.5863453815261002E-3</v>
      </c>
      <c r="L217" s="2">
        <v>-0.28573738680465699</v>
      </c>
      <c r="M217" s="2">
        <v>-0.22413402762055701</v>
      </c>
      <c r="N217" s="2">
        <v>-0.14590020426028599</v>
      </c>
      <c r="O217" s="3">
        <v>-0.52979919678714904</v>
      </c>
      <c r="P217" s="3">
        <v>-0.60365605958023005</v>
      </c>
    </row>
    <row r="218" spans="1:16" x14ac:dyDescent="0.3">
      <c r="A218" s="8" t="s">
        <v>204</v>
      </c>
      <c r="B218" s="8" t="s">
        <v>103</v>
      </c>
      <c r="C218" s="2">
        <v>8.4905660377358499E-2</v>
      </c>
      <c r="D218" s="2">
        <v>8.2608695652173894E-2</v>
      </c>
      <c r="E218" s="2">
        <v>7.63052208835341E-2</v>
      </c>
      <c r="F218" s="2">
        <v>0.12313432835820901</v>
      </c>
      <c r="G218" s="2">
        <v>2.6578073089701001E-2</v>
      </c>
      <c r="H218" s="2">
        <v>8.41423948220065E-2</v>
      </c>
      <c r="I218" s="2">
        <v>0.104477611940299</v>
      </c>
      <c r="J218" s="2">
        <v>0.11351351351351401</v>
      </c>
      <c r="K218" s="2">
        <v>0.16990291262135901</v>
      </c>
      <c r="L218" s="2">
        <v>0.31120331950207503</v>
      </c>
      <c r="M218" s="2">
        <v>0.188291139240506</v>
      </c>
      <c r="N218" s="2">
        <v>5.0599201065246298E-2</v>
      </c>
      <c r="O218" s="3">
        <v>0.91504854368931998</v>
      </c>
      <c r="P218" s="3">
        <v>2.1686746987951802</v>
      </c>
    </row>
    <row r="219" spans="1:16" x14ac:dyDescent="0.3">
      <c r="A219" s="8" t="s">
        <v>204</v>
      </c>
      <c r="B219" s="8" t="s">
        <v>104</v>
      </c>
      <c r="C219" s="2">
        <v>6.0277049794084603E-2</v>
      </c>
      <c r="D219" s="2">
        <v>2.4540960451977401E-2</v>
      </c>
      <c r="E219" s="2">
        <v>2.3780803032914001E-2</v>
      </c>
      <c r="F219" s="2">
        <v>3.9050664871233799E-2</v>
      </c>
      <c r="G219" s="2">
        <v>4.4224850153896003E-2</v>
      </c>
      <c r="H219" s="2">
        <v>4.6385355259075403E-2</v>
      </c>
      <c r="I219" s="2">
        <v>5.73758339510749E-2</v>
      </c>
      <c r="J219" s="2">
        <v>4.5148625911385298E-2</v>
      </c>
      <c r="K219" s="2">
        <v>6.7480547357123694E-2</v>
      </c>
      <c r="L219" s="2">
        <v>0.14239034812115101</v>
      </c>
      <c r="M219" s="2">
        <v>9.3619361936193607E-2</v>
      </c>
      <c r="N219" s="2">
        <v>2.3639472890051302E-2</v>
      </c>
      <c r="O219" s="3">
        <v>0.36517306144352002</v>
      </c>
      <c r="P219" s="3">
        <v>0.75357573668791999</v>
      </c>
    </row>
    <row r="220" spans="1:16" x14ac:dyDescent="0.3">
      <c r="A220" s="8" t="s">
        <v>204</v>
      </c>
      <c r="B220" s="8" t="s">
        <v>105</v>
      </c>
      <c r="C220" s="2">
        <v>5.6850483229107397E-3</v>
      </c>
      <c r="D220" s="2">
        <v>-1.52628603730921E-2</v>
      </c>
      <c r="E220" s="2">
        <v>-1.60734787600459E-2</v>
      </c>
      <c r="F220" s="2">
        <v>8.1680280046674408E-3</v>
      </c>
      <c r="G220" s="2">
        <v>2.4305555555555601E-2</v>
      </c>
      <c r="H220" s="2">
        <v>5.5932203389830501E-2</v>
      </c>
      <c r="I220" s="2">
        <v>2.7287319422150898E-2</v>
      </c>
      <c r="J220" s="2">
        <v>5.46875E-2</v>
      </c>
      <c r="K220" s="2">
        <v>9.0864197530864194E-2</v>
      </c>
      <c r="L220" s="2">
        <v>0.16161158895427799</v>
      </c>
      <c r="M220" s="2">
        <v>0.128604832424006</v>
      </c>
      <c r="N220" s="2">
        <v>1.3121546961325999E-2</v>
      </c>
      <c r="O220" s="3">
        <v>0.448888888888889</v>
      </c>
      <c r="P220" s="3">
        <v>0.68427095292766904</v>
      </c>
    </row>
    <row r="221" spans="1:16" x14ac:dyDescent="0.3">
      <c r="A221" s="8" t="s">
        <v>204</v>
      </c>
      <c r="B221" s="8" t="s">
        <v>106</v>
      </c>
      <c r="C221" s="2">
        <v>-6.7567567567567599E-2</v>
      </c>
      <c r="D221" s="2">
        <v>0</v>
      </c>
      <c r="E221" s="2">
        <v>1.4492753623188401E-2</v>
      </c>
      <c r="F221" s="2">
        <v>7.1428571428571397E-2</v>
      </c>
      <c r="G221" s="2">
        <v>6.6666666666666693E-2</v>
      </c>
      <c r="H221" s="2">
        <v>2.5000000000000001E-2</v>
      </c>
      <c r="I221" s="2">
        <v>1.21951219512195E-2</v>
      </c>
      <c r="J221" s="2">
        <v>0.108433734939759</v>
      </c>
      <c r="K221" s="2">
        <v>0</v>
      </c>
      <c r="L221" s="2">
        <v>5.4347826086956499E-2</v>
      </c>
      <c r="M221" s="2">
        <v>9.2783505154639206E-2</v>
      </c>
      <c r="N221" s="2">
        <v>-1.88679245283019E-2</v>
      </c>
      <c r="O221" s="3">
        <v>0.13043478260869601</v>
      </c>
      <c r="P221" s="3">
        <v>0.50724637681159401</v>
      </c>
    </row>
    <row r="222" spans="1:16" x14ac:dyDescent="0.3">
      <c r="A222" s="8" t="s">
        <v>204</v>
      </c>
      <c r="B222" s="8" t="s">
        <v>107</v>
      </c>
      <c r="C222" s="2">
        <v>8.9397089397089402E-2</v>
      </c>
      <c r="D222" s="2">
        <v>4.8187022900763397E-2</v>
      </c>
      <c r="E222" s="2">
        <v>-9.1033227127901696E-4</v>
      </c>
      <c r="F222" s="2">
        <v>5.74031890660592E-2</v>
      </c>
      <c r="G222" s="2">
        <v>0.11460577337354599</v>
      </c>
      <c r="H222" s="2">
        <v>0.146115191341322</v>
      </c>
      <c r="I222" s="2">
        <v>0.12748735244519399</v>
      </c>
      <c r="J222" s="2">
        <v>0.124738259048759</v>
      </c>
      <c r="K222" s="2">
        <v>0.14441489361702101</v>
      </c>
      <c r="L222" s="2">
        <v>0.211015570532187</v>
      </c>
      <c r="M222" s="2">
        <v>0.17213586643638501</v>
      </c>
      <c r="N222" s="2">
        <v>8.9882121807465604E-2</v>
      </c>
      <c r="O222" s="3">
        <v>0.77047872340425505</v>
      </c>
      <c r="P222" s="3">
        <v>2.0300409649522102</v>
      </c>
    </row>
    <row r="223" spans="1:16" x14ac:dyDescent="0.3">
      <c r="A223" s="8" t="s">
        <v>204</v>
      </c>
      <c r="B223" s="8" t="s">
        <v>109</v>
      </c>
      <c r="C223" s="2">
        <v>7.7428437353355195E-2</v>
      </c>
      <c r="D223" s="2">
        <v>5.4442508710801397E-2</v>
      </c>
      <c r="E223" s="2">
        <v>6.3816604708798005E-2</v>
      </c>
      <c r="F223" s="2">
        <v>4.1933605125218397E-2</v>
      </c>
      <c r="G223" s="2">
        <v>5.66424445686603E-2</v>
      </c>
      <c r="H223" s="2">
        <v>7.3532004937400794E-2</v>
      </c>
      <c r="I223" s="2">
        <v>7.6051248357424397E-2</v>
      </c>
      <c r="J223" s="2">
        <v>6.4264997710273206E-2</v>
      </c>
      <c r="K223" s="2">
        <v>5.37865748709122E-2</v>
      </c>
      <c r="L223" s="2">
        <v>0.143187695658092</v>
      </c>
      <c r="M223" s="2">
        <v>7.7985474461245402E-2</v>
      </c>
      <c r="N223" s="2">
        <v>5.0254031367351397E-2</v>
      </c>
      <c r="O223" s="3">
        <v>0.36388410786001102</v>
      </c>
      <c r="P223" s="3">
        <v>0.963857909954564</v>
      </c>
    </row>
    <row r="224" spans="1:16" x14ac:dyDescent="0.3">
      <c r="A224" s="8" t="s">
        <v>204</v>
      </c>
      <c r="B224" s="8" t="s">
        <v>111</v>
      </c>
      <c r="C224" s="2">
        <v>-2.2515195616813598E-2</v>
      </c>
      <c r="D224" s="2">
        <v>-5.95550884568226E-2</v>
      </c>
      <c r="E224" s="2">
        <v>-6.8262246228347895E-2</v>
      </c>
      <c r="F224" s="2">
        <v>-3.6681659170414799E-2</v>
      </c>
      <c r="G224" s="2">
        <v>-4.60676488898112E-2</v>
      </c>
      <c r="H224" s="2">
        <v>-4.4268000870132697E-2</v>
      </c>
      <c r="I224" s="2">
        <v>-3.2206668942756297E-2</v>
      </c>
      <c r="J224" s="2">
        <v>-2.1401693320790199E-2</v>
      </c>
      <c r="K224" s="2">
        <v>-1.26171593366979E-2</v>
      </c>
      <c r="L224" s="2">
        <v>-0.28489716441523699</v>
      </c>
      <c r="M224" s="2">
        <v>-0.21307011572498299</v>
      </c>
      <c r="N224" s="2">
        <v>-0.15138408304498299</v>
      </c>
      <c r="O224" s="3">
        <v>-0.52847873107426102</v>
      </c>
      <c r="P224" s="3">
        <v>-0.63456882100949896</v>
      </c>
    </row>
    <row r="225" spans="1:16" x14ac:dyDescent="0.3">
      <c r="A225" s="8" t="s">
        <v>204</v>
      </c>
      <c r="B225" s="8" t="s">
        <v>17</v>
      </c>
      <c r="C225" s="2">
        <v>0.12727272727272701</v>
      </c>
      <c r="D225" s="2">
        <v>-2.68817204301075E-2</v>
      </c>
      <c r="E225" s="2">
        <v>4.9723756906077297E-2</v>
      </c>
      <c r="F225" s="2">
        <v>2.1052631578947399E-2</v>
      </c>
      <c r="G225" s="2">
        <v>6.7010309278350499E-2</v>
      </c>
      <c r="H225" s="2">
        <v>-9.6618357487922701E-3</v>
      </c>
      <c r="I225" s="2">
        <v>3.4146341463414602E-2</v>
      </c>
      <c r="J225" s="2">
        <v>2.3584905660377398E-2</v>
      </c>
      <c r="K225" s="2">
        <v>0.105990783410138</v>
      </c>
      <c r="L225" s="2">
        <v>0.1</v>
      </c>
      <c r="M225" s="2">
        <v>0.189393939393939</v>
      </c>
      <c r="N225" s="2">
        <v>3.1847133757961798E-3</v>
      </c>
      <c r="O225" s="3">
        <v>0.45161290322580599</v>
      </c>
      <c r="P225" s="3">
        <v>0.74033149171270696</v>
      </c>
    </row>
    <row r="226" spans="1:16" x14ac:dyDescent="0.3">
      <c r="A226" s="8" t="s">
        <v>204</v>
      </c>
      <c r="B226" s="8" t="s">
        <v>110</v>
      </c>
      <c r="C226" s="2">
        <v>7.2636192861615503E-2</v>
      </c>
      <c r="D226" s="2">
        <v>2.1599532983070598E-2</v>
      </c>
      <c r="E226" s="2">
        <v>1.7142857142857099E-2</v>
      </c>
      <c r="F226" s="2">
        <v>4.9438202247190997E-2</v>
      </c>
      <c r="G226" s="2">
        <v>5.78158458244111E-2</v>
      </c>
      <c r="H226" s="2">
        <v>4.5546558704453399E-2</v>
      </c>
      <c r="I226" s="2">
        <v>3.96902226524685E-2</v>
      </c>
      <c r="J226" s="2">
        <v>3.2588454376163901E-2</v>
      </c>
      <c r="K226" s="2">
        <v>5.0045085662759198E-2</v>
      </c>
      <c r="L226" s="2">
        <v>0.14340918849291501</v>
      </c>
      <c r="M226" s="2">
        <v>8.4115659031167897E-2</v>
      </c>
      <c r="N226" s="2">
        <v>8.6595081399376498E-3</v>
      </c>
      <c r="O226" s="3">
        <v>0.312894499549143</v>
      </c>
      <c r="P226" s="3">
        <v>0.66400000000000003</v>
      </c>
    </row>
    <row r="227" spans="1:16" x14ac:dyDescent="0.3">
      <c r="A227" s="8" t="s">
        <v>204</v>
      </c>
      <c r="B227" s="8" t="s">
        <v>108</v>
      </c>
      <c r="C227" s="2">
        <v>0.109090909090909</v>
      </c>
      <c r="D227" s="2">
        <v>1.63934426229508E-2</v>
      </c>
      <c r="E227" s="2">
        <v>4.8387096774193498E-2</v>
      </c>
      <c r="F227" s="2">
        <v>2.3076923076923099E-2</v>
      </c>
      <c r="G227" s="2">
        <v>6.7669172932330796E-2</v>
      </c>
      <c r="H227" s="2">
        <v>-3.5211267605633798E-2</v>
      </c>
      <c r="I227" s="2">
        <v>8.7591240875912399E-2</v>
      </c>
      <c r="J227" s="2">
        <v>6.7114093959731502E-2</v>
      </c>
      <c r="K227" s="2">
        <v>5.6603773584905703E-2</v>
      </c>
      <c r="L227" s="2">
        <v>0.19047619047618999</v>
      </c>
      <c r="M227" s="2">
        <v>0.16500000000000001</v>
      </c>
      <c r="N227" s="2">
        <v>2.14592274678112E-2</v>
      </c>
      <c r="O227" s="3">
        <v>0.49685534591195002</v>
      </c>
      <c r="P227" s="3">
        <v>0.91935483870967705</v>
      </c>
    </row>
    <row r="228" spans="1:16" x14ac:dyDescent="0.3">
      <c r="A228" s="11" t="s">
        <v>18</v>
      </c>
      <c r="B228" s="11" t="s">
        <v>18</v>
      </c>
      <c r="C228" s="3">
        <v>1.8098197773113601E-2</v>
      </c>
      <c r="D228" s="3">
        <v>7.5165139569571696E-3</v>
      </c>
      <c r="E228" s="3">
        <v>1.1663873188425E-2</v>
      </c>
      <c r="F228" s="3">
        <v>1.8747027495988802E-2</v>
      </c>
      <c r="G228" s="3">
        <v>2.5604851121462699E-2</v>
      </c>
      <c r="H228" s="3">
        <v>3.2383763099317203E-2</v>
      </c>
      <c r="I228" s="3">
        <v>3.7027167145535902E-2</v>
      </c>
      <c r="J228" s="3">
        <v>4.2475155468133102E-2</v>
      </c>
      <c r="K228" s="3">
        <v>4.0090174881903202E-2</v>
      </c>
      <c r="L228" s="3">
        <v>4.5215390382949701E-2</v>
      </c>
      <c r="M228" s="3">
        <v>5.5565633245382599E-2</v>
      </c>
      <c r="N228" s="3">
        <v>3.0804021278091499E-2</v>
      </c>
      <c r="O228" s="3">
        <v>0.18287304703256499</v>
      </c>
      <c r="P228" s="3">
        <v>0.39546134689712398</v>
      </c>
    </row>
    <row r="229" spans="1:16" x14ac:dyDescent="0.3">
      <c r="A229" s="15"/>
      <c r="B229" s="15"/>
    </row>
    <row r="230" spans="1:16" x14ac:dyDescent="0.3">
      <c r="A230" s="13" t="s">
        <v>42</v>
      </c>
      <c r="B230" s="15"/>
    </row>
    <row r="231" spans="1:16" x14ac:dyDescent="0.3">
      <c r="A231" s="14" t="s">
        <v>43</v>
      </c>
      <c r="B231" s="15"/>
    </row>
    <row r="232" spans="1:16" x14ac:dyDescent="0.3">
      <c r="A232" s="14" t="s">
        <v>44</v>
      </c>
      <c r="B232" s="15"/>
    </row>
    <row r="233" spans="1:16" x14ac:dyDescent="0.3">
      <c r="A233" s="14" t="s">
        <v>114</v>
      </c>
      <c r="B233" s="15"/>
    </row>
    <row r="234" spans="1:16" x14ac:dyDescent="0.3">
      <c r="A234" s="14" t="s">
        <v>47</v>
      </c>
      <c r="B234" s="15"/>
    </row>
    <row r="235" spans="1:16" x14ac:dyDescent="0.3">
      <c r="A235" s="15"/>
      <c r="B235" s="15"/>
    </row>
    <row r="236" spans="1:16" x14ac:dyDescent="0.3">
      <c r="A236" s="15"/>
      <c r="B236" s="15"/>
    </row>
    <row r="237" spans="1:16" x14ac:dyDescent="0.3">
      <c r="A237" s="15"/>
      <c r="B237" s="15"/>
    </row>
    <row r="238" spans="1:16" x14ac:dyDescent="0.3">
      <c r="A238" s="15"/>
      <c r="B238" s="15"/>
    </row>
    <row r="239" spans="1:16" x14ac:dyDescent="0.3">
      <c r="A239" s="15"/>
      <c r="B239" s="15"/>
    </row>
    <row r="240" spans="1:16"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82:O82"/>
    <mergeCell ref="C156:N15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224</v>
      </c>
      <c r="B1" s="15"/>
    </row>
    <row r="2" spans="1:15" ht="15.6" x14ac:dyDescent="0.3">
      <c r="A2" s="12" t="s">
        <v>142</v>
      </c>
      <c r="B2" s="15"/>
    </row>
    <row r="3" spans="1:15" ht="15.6" x14ac:dyDescent="0.3">
      <c r="A3" s="12" t="s">
        <v>206</v>
      </c>
      <c r="B3" s="15"/>
    </row>
    <row r="4" spans="1:15" ht="15.6" x14ac:dyDescent="0.3">
      <c r="A4" s="12" t="s">
        <v>119</v>
      </c>
      <c r="B4" s="15"/>
    </row>
    <row r="5" spans="1:15" x14ac:dyDescent="0.3">
      <c r="A5" s="15"/>
      <c r="B5" s="15"/>
    </row>
    <row r="6" spans="1:15" x14ac:dyDescent="0.3">
      <c r="A6" s="16" t="str">
        <f>HYPERLINK("#'Table of contents'!A83",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115</v>
      </c>
      <c r="C9" s="1">
        <v>84</v>
      </c>
      <c r="D9" s="1">
        <v>87</v>
      </c>
      <c r="E9" s="1">
        <v>90</v>
      </c>
      <c r="F9" s="1">
        <v>94</v>
      </c>
      <c r="G9" s="1">
        <v>101</v>
      </c>
      <c r="H9" s="1">
        <v>115</v>
      </c>
      <c r="I9" s="1">
        <v>108</v>
      </c>
      <c r="J9" s="1">
        <v>125</v>
      </c>
      <c r="K9" s="1">
        <v>143</v>
      </c>
      <c r="L9" s="1">
        <v>158</v>
      </c>
      <c r="M9" s="1">
        <v>191</v>
      </c>
      <c r="N9" s="1">
        <v>221</v>
      </c>
      <c r="O9" s="1">
        <v>252</v>
      </c>
    </row>
    <row r="10" spans="1:15" x14ac:dyDescent="0.3">
      <c r="A10" s="7" t="s">
        <v>198</v>
      </c>
      <c r="B10" s="7" t="s">
        <v>116</v>
      </c>
      <c r="C10" s="1">
        <v>8419</v>
      </c>
      <c r="D10" s="1">
        <v>8945</v>
      </c>
      <c r="E10" s="1">
        <v>9399</v>
      </c>
      <c r="F10" s="1">
        <v>9712</v>
      </c>
      <c r="G10" s="1">
        <v>10267</v>
      </c>
      <c r="H10" s="1">
        <v>10758</v>
      </c>
      <c r="I10" s="1">
        <v>11607</v>
      </c>
      <c r="J10" s="1">
        <v>12324</v>
      </c>
      <c r="K10" s="1">
        <v>13424</v>
      </c>
      <c r="L10" s="1">
        <v>14452</v>
      </c>
      <c r="M10" s="1">
        <v>16768</v>
      </c>
      <c r="N10" s="1">
        <v>18614</v>
      </c>
      <c r="O10" s="1">
        <v>20692</v>
      </c>
    </row>
    <row r="11" spans="1:15" x14ac:dyDescent="0.3">
      <c r="A11" s="7" t="s">
        <v>198</v>
      </c>
      <c r="B11" s="7" t="s">
        <v>117</v>
      </c>
      <c r="C11" s="1">
        <v>118</v>
      </c>
      <c r="D11" s="1">
        <v>126</v>
      </c>
      <c r="E11" s="1">
        <v>134</v>
      </c>
      <c r="F11" s="1">
        <v>148</v>
      </c>
      <c r="G11" s="1">
        <v>149</v>
      </c>
      <c r="H11" s="1">
        <v>167</v>
      </c>
      <c r="I11" s="1">
        <v>167</v>
      </c>
      <c r="J11" s="1">
        <v>171</v>
      </c>
      <c r="K11" s="1">
        <v>197</v>
      </c>
      <c r="L11" s="1">
        <v>219</v>
      </c>
      <c r="M11" s="1">
        <v>237</v>
      </c>
      <c r="N11" s="1">
        <v>262</v>
      </c>
      <c r="O11" s="1">
        <v>282</v>
      </c>
    </row>
    <row r="12" spans="1:15" x14ac:dyDescent="0.3">
      <c r="A12" s="7" t="s">
        <v>198</v>
      </c>
      <c r="B12" s="7" t="s">
        <v>17</v>
      </c>
      <c r="C12" s="1">
        <v>36</v>
      </c>
      <c r="D12" s="1">
        <v>40</v>
      </c>
      <c r="E12" s="1">
        <v>50</v>
      </c>
      <c r="F12" s="1">
        <v>43</v>
      </c>
      <c r="G12" s="1">
        <v>42</v>
      </c>
      <c r="H12" s="1">
        <v>40</v>
      </c>
      <c r="I12" s="1">
        <v>41</v>
      </c>
      <c r="J12" s="1">
        <v>43</v>
      </c>
      <c r="K12" s="1">
        <v>50</v>
      </c>
      <c r="L12" s="1">
        <v>55</v>
      </c>
      <c r="M12" s="1">
        <v>60</v>
      </c>
      <c r="N12" s="1">
        <v>74</v>
      </c>
      <c r="O12" s="1">
        <v>90</v>
      </c>
    </row>
    <row r="13" spans="1:15" x14ac:dyDescent="0.3">
      <c r="A13" s="7" t="s">
        <v>198</v>
      </c>
      <c r="B13" s="7" t="s">
        <v>110</v>
      </c>
      <c r="C13" s="1">
        <v>1334</v>
      </c>
      <c r="D13" s="1">
        <v>1411</v>
      </c>
      <c r="E13" s="1">
        <v>1503</v>
      </c>
      <c r="F13" s="1">
        <v>1547</v>
      </c>
      <c r="G13" s="1">
        <v>1622</v>
      </c>
      <c r="H13" s="1">
        <v>1612</v>
      </c>
      <c r="I13" s="1">
        <v>1659</v>
      </c>
      <c r="J13" s="1">
        <v>1728</v>
      </c>
      <c r="K13" s="1">
        <v>1783</v>
      </c>
      <c r="L13" s="1">
        <v>1834</v>
      </c>
      <c r="M13" s="1">
        <v>2204</v>
      </c>
      <c r="N13" s="1">
        <v>2417</v>
      </c>
      <c r="O13" s="1">
        <v>2654</v>
      </c>
    </row>
    <row r="14" spans="1:15" x14ac:dyDescent="0.3">
      <c r="A14" s="7" t="s">
        <v>198</v>
      </c>
      <c r="B14" s="7" t="s">
        <v>111</v>
      </c>
      <c r="C14" s="1">
        <v>8298</v>
      </c>
      <c r="D14" s="1">
        <v>8107</v>
      </c>
      <c r="E14" s="1">
        <v>7631</v>
      </c>
      <c r="F14" s="1">
        <v>7023</v>
      </c>
      <c r="G14" s="1">
        <v>6745</v>
      </c>
      <c r="H14" s="1">
        <v>6374</v>
      </c>
      <c r="I14" s="1">
        <v>6095</v>
      </c>
      <c r="J14" s="1">
        <v>5734</v>
      </c>
      <c r="K14" s="1">
        <v>5762</v>
      </c>
      <c r="L14" s="1">
        <v>5663</v>
      </c>
      <c r="M14" s="1">
        <v>4242</v>
      </c>
      <c r="N14" s="1">
        <v>3358</v>
      </c>
      <c r="O14" s="1">
        <v>2904</v>
      </c>
    </row>
    <row r="15" spans="1:15" x14ac:dyDescent="0.3">
      <c r="A15" s="7" t="s">
        <v>199</v>
      </c>
      <c r="B15" s="7" t="s">
        <v>115</v>
      </c>
      <c r="C15" s="1">
        <v>157</v>
      </c>
      <c r="D15" s="1">
        <v>161</v>
      </c>
      <c r="E15" s="1">
        <v>194</v>
      </c>
      <c r="F15" s="1">
        <v>195</v>
      </c>
      <c r="G15" s="1">
        <v>212</v>
      </c>
      <c r="H15" s="1">
        <v>230</v>
      </c>
      <c r="I15" s="1">
        <v>272</v>
      </c>
      <c r="J15" s="1">
        <v>306</v>
      </c>
      <c r="K15" s="1">
        <v>336</v>
      </c>
      <c r="L15" s="1">
        <v>379</v>
      </c>
      <c r="M15" s="1">
        <v>465</v>
      </c>
      <c r="N15" s="1">
        <v>554</v>
      </c>
      <c r="O15" s="1">
        <v>590</v>
      </c>
    </row>
    <row r="16" spans="1:15" x14ac:dyDescent="0.3">
      <c r="A16" s="7" t="s">
        <v>199</v>
      </c>
      <c r="B16" s="7" t="s">
        <v>116</v>
      </c>
      <c r="C16" s="1">
        <v>18267</v>
      </c>
      <c r="D16" s="1">
        <v>19487</v>
      </c>
      <c r="E16" s="1">
        <v>20444</v>
      </c>
      <c r="F16" s="1">
        <v>21686</v>
      </c>
      <c r="G16" s="1">
        <v>22965</v>
      </c>
      <c r="H16" s="1">
        <v>24559</v>
      </c>
      <c r="I16" s="1">
        <v>26209</v>
      </c>
      <c r="J16" s="1">
        <v>27860</v>
      </c>
      <c r="K16" s="1">
        <v>29701</v>
      </c>
      <c r="L16" s="1">
        <v>31164</v>
      </c>
      <c r="M16" s="1">
        <v>35720</v>
      </c>
      <c r="N16" s="1">
        <v>39334</v>
      </c>
      <c r="O16" s="1">
        <v>40567</v>
      </c>
    </row>
    <row r="17" spans="1:15" x14ac:dyDescent="0.3">
      <c r="A17" s="7" t="s">
        <v>199</v>
      </c>
      <c r="B17" s="7" t="s">
        <v>117</v>
      </c>
      <c r="C17" s="1">
        <v>689</v>
      </c>
      <c r="D17" s="1">
        <v>737</v>
      </c>
      <c r="E17" s="1">
        <v>798</v>
      </c>
      <c r="F17" s="1">
        <v>871</v>
      </c>
      <c r="G17" s="1">
        <v>918</v>
      </c>
      <c r="H17" s="1">
        <v>964</v>
      </c>
      <c r="I17" s="1">
        <v>1035</v>
      </c>
      <c r="J17" s="1">
        <v>1085</v>
      </c>
      <c r="K17" s="1">
        <v>1126</v>
      </c>
      <c r="L17" s="1">
        <v>1170</v>
      </c>
      <c r="M17" s="1">
        <v>1313</v>
      </c>
      <c r="N17" s="1">
        <v>1392</v>
      </c>
      <c r="O17" s="1">
        <v>1449</v>
      </c>
    </row>
    <row r="18" spans="1:15" x14ac:dyDescent="0.3">
      <c r="A18" s="7" t="s">
        <v>199</v>
      </c>
      <c r="B18" s="7" t="s">
        <v>17</v>
      </c>
      <c r="C18" s="1">
        <v>83</v>
      </c>
      <c r="D18" s="1">
        <v>91</v>
      </c>
      <c r="E18" s="1">
        <v>93</v>
      </c>
      <c r="F18" s="1">
        <v>102</v>
      </c>
      <c r="G18" s="1">
        <v>99</v>
      </c>
      <c r="H18" s="1">
        <v>108</v>
      </c>
      <c r="I18" s="1">
        <v>117</v>
      </c>
      <c r="J18" s="1">
        <v>124</v>
      </c>
      <c r="K18" s="1">
        <v>132</v>
      </c>
      <c r="L18" s="1">
        <v>134</v>
      </c>
      <c r="M18" s="1">
        <v>170</v>
      </c>
      <c r="N18" s="1">
        <v>191</v>
      </c>
      <c r="O18" s="1">
        <v>193</v>
      </c>
    </row>
    <row r="19" spans="1:15" x14ac:dyDescent="0.3">
      <c r="A19" s="7" t="s">
        <v>199</v>
      </c>
      <c r="B19" s="7" t="s">
        <v>110</v>
      </c>
      <c r="C19" s="1">
        <v>3155</v>
      </c>
      <c r="D19" s="1">
        <v>3373</v>
      </c>
      <c r="E19" s="1">
        <v>3565</v>
      </c>
      <c r="F19" s="1">
        <v>3680</v>
      </c>
      <c r="G19" s="1">
        <v>3875</v>
      </c>
      <c r="H19" s="1">
        <v>4012</v>
      </c>
      <c r="I19" s="1">
        <v>4221</v>
      </c>
      <c r="J19" s="1">
        <v>4323</v>
      </c>
      <c r="K19" s="1">
        <v>4522</v>
      </c>
      <c r="L19" s="1">
        <v>4645</v>
      </c>
      <c r="M19" s="1">
        <v>5429</v>
      </c>
      <c r="N19" s="1">
        <v>6008</v>
      </c>
      <c r="O19" s="1">
        <v>6228</v>
      </c>
    </row>
    <row r="20" spans="1:15" x14ac:dyDescent="0.3">
      <c r="A20" s="7" t="s">
        <v>199</v>
      </c>
      <c r="B20" s="7" t="s">
        <v>111</v>
      </c>
      <c r="C20" s="1">
        <v>17572</v>
      </c>
      <c r="D20" s="1">
        <v>17364</v>
      </c>
      <c r="E20" s="1">
        <v>16575</v>
      </c>
      <c r="F20" s="1">
        <v>15649</v>
      </c>
      <c r="G20" s="1">
        <v>15021</v>
      </c>
      <c r="H20" s="1">
        <v>14354</v>
      </c>
      <c r="I20" s="1">
        <v>13883</v>
      </c>
      <c r="J20" s="1">
        <v>13322</v>
      </c>
      <c r="K20" s="1">
        <v>13119</v>
      </c>
      <c r="L20" s="1">
        <v>12738</v>
      </c>
      <c r="M20" s="1">
        <v>9023</v>
      </c>
      <c r="N20" s="1">
        <v>6978</v>
      </c>
      <c r="O20" s="1">
        <v>5816</v>
      </c>
    </row>
    <row r="21" spans="1:15" x14ac:dyDescent="0.3">
      <c r="A21" s="7" t="s">
        <v>200</v>
      </c>
      <c r="B21" s="7" t="s">
        <v>115</v>
      </c>
      <c r="C21" s="1">
        <v>105</v>
      </c>
      <c r="D21" s="1">
        <v>120</v>
      </c>
      <c r="E21" s="1">
        <v>123</v>
      </c>
      <c r="F21" s="1">
        <v>130</v>
      </c>
      <c r="G21" s="1">
        <v>142</v>
      </c>
      <c r="H21" s="1">
        <v>152</v>
      </c>
      <c r="I21" s="1">
        <v>157</v>
      </c>
      <c r="J21" s="1">
        <v>184</v>
      </c>
      <c r="K21" s="1">
        <v>198</v>
      </c>
      <c r="L21" s="1">
        <v>234</v>
      </c>
      <c r="M21" s="1">
        <v>288</v>
      </c>
      <c r="N21" s="1">
        <v>329</v>
      </c>
      <c r="O21" s="1">
        <v>392</v>
      </c>
    </row>
    <row r="22" spans="1:15" x14ac:dyDescent="0.3">
      <c r="A22" s="7" t="s">
        <v>200</v>
      </c>
      <c r="B22" s="7" t="s">
        <v>116</v>
      </c>
      <c r="C22" s="1">
        <v>14644</v>
      </c>
      <c r="D22" s="1">
        <v>15505</v>
      </c>
      <c r="E22" s="1">
        <v>16383</v>
      </c>
      <c r="F22" s="1">
        <v>17438</v>
      </c>
      <c r="G22" s="1">
        <v>18104</v>
      </c>
      <c r="H22" s="1">
        <v>19128</v>
      </c>
      <c r="I22" s="1">
        <v>20630</v>
      </c>
      <c r="J22" s="1">
        <v>22379</v>
      </c>
      <c r="K22" s="1">
        <v>23927</v>
      </c>
      <c r="L22" s="1">
        <v>25132</v>
      </c>
      <c r="M22" s="1">
        <v>28718</v>
      </c>
      <c r="N22" s="1">
        <v>32284</v>
      </c>
      <c r="O22" s="1">
        <v>36797</v>
      </c>
    </row>
    <row r="23" spans="1:15" x14ac:dyDescent="0.3">
      <c r="A23" s="7" t="s">
        <v>200</v>
      </c>
      <c r="B23" s="7" t="s">
        <v>117</v>
      </c>
      <c r="C23" s="1">
        <v>201</v>
      </c>
      <c r="D23" s="1">
        <v>219</v>
      </c>
      <c r="E23" s="1">
        <v>250</v>
      </c>
      <c r="F23" s="1">
        <v>248</v>
      </c>
      <c r="G23" s="1">
        <v>251</v>
      </c>
      <c r="H23" s="1">
        <v>272</v>
      </c>
      <c r="I23" s="1">
        <v>281</v>
      </c>
      <c r="J23" s="1">
        <v>291</v>
      </c>
      <c r="K23" s="1">
        <v>299</v>
      </c>
      <c r="L23" s="1">
        <v>311</v>
      </c>
      <c r="M23" s="1">
        <v>346</v>
      </c>
      <c r="N23" s="1">
        <v>381</v>
      </c>
      <c r="O23" s="1">
        <v>432</v>
      </c>
    </row>
    <row r="24" spans="1:15" x14ac:dyDescent="0.3">
      <c r="A24" s="7" t="s">
        <v>200</v>
      </c>
      <c r="B24" s="7" t="s">
        <v>17</v>
      </c>
      <c r="C24" s="1">
        <v>51</v>
      </c>
      <c r="D24" s="1">
        <v>51</v>
      </c>
      <c r="E24" s="1">
        <v>50</v>
      </c>
      <c r="F24" s="1">
        <v>54</v>
      </c>
      <c r="G24" s="1">
        <v>53</v>
      </c>
      <c r="H24" s="1">
        <v>54</v>
      </c>
      <c r="I24" s="1">
        <v>60</v>
      </c>
      <c r="J24" s="1">
        <v>64</v>
      </c>
      <c r="K24" s="1">
        <v>75</v>
      </c>
      <c r="L24" s="1">
        <v>93</v>
      </c>
      <c r="M24" s="1">
        <v>115</v>
      </c>
      <c r="N24" s="1">
        <v>142</v>
      </c>
      <c r="O24" s="1">
        <v>165</v>
      </c>
    </row>
    <row r="25" spans="1:15" x14ac:dyDescent="0.3">
      <c r="A25" s="7" t="s">
        <v>200</v>
      </c>
      <c r="B25" s="7" t="s">
        <v>110</v>
      </c>
      <c r="C25" s="1">
        <v>2233</v>
      </c>
      <c r="D25" s="1">
        <v>2322</v>
      </c>
      <c r="E25" s="1">
        <v>2464</v>
      </c>
      <c r="F25" s="1">
        <v>2622</v>
      </c>
      <c r="G25" s="1">
        <v>2673</v>
      </c>
      <c r="H25" s="1">
        <v>2636</v>
      </c>
      <c r="I25" s="1">
        <v>2698</v>
      </c>
      <c r="J25" s="1">
        <v>2782</v>
      </c>
      <c r="K25" s="1">
        <v>2837</v>
      </c>
      <c r="L25" s="1">
        <v>2884</v>
      </c>
      <c r="M25" s="1">
        <v>3388</v>
      </c>
      <c r="N25" s="1">
        <v>3755</v>
      </c>
      <c r="O25" s="1">
        <v>4083</v>
      </c>
    </row>
    <row r="26" spans="1:15" x14ac:dyDescent="0.3">
      <c r="A26" s="7" t="s">
        <v>200</v>
      </c>
      <c r="B26" s="7" t="s">
        <v>111</v>
      </c>
      <c r="C26" s="1">
        <v>13420</v>
      </c>
      <c r="D26" s="1">
        <v>12915</v>
      </c>
      <c r="E26" s="1">
        <v>12245</v>
      </c>
      <c r="F26" s="1">
        <v>11914</v>
      </c>
      <c r="G26" s="1">
        <v>11355</v>
      </c>
      <c r="H26" s="1">
        <v>10685</v>
      </c>
      <c r="I26" s="1">
        <v>10274</v>
      </c>
      <c r="J26" s="1">
        <v>10117</v>
      </c>
      <c r="K26" s="1">
        <v>9751</v>
      </c>
      <c r="L26" s="1">
        <v>9530</v>
      </c>
      <c r="M26" s="1">
        <v>6757</v>
      </c>
      <c r="N26" s="1">
        <v>5306</v>
      </c>
      <c r="O26" s="1">
        <v>4564</v>
      </c>
    </row>
    <row r="27" spans="1:15" x14ac:dyDescent="0.3">
      <c r="A27" s="7" t="s">
        <v>201</v>
      </c>
      <c r="B27" s="7" t="s">
        <v>115</v>
      </c>
      <c r="C27" s="1">
        <v>93</v>
      </c>
      <c r="D27" s="1">
        <v>97</v>
      </c>
      <c r="E27" s="1">
        <v>102</v>
      </c>
      <c r="F27" s="1">
        <v>111</v>
      </c>
      <c r="G27" s="1">
        <v>117</v>
      </c>
      <c r="H27" s="1">
        <v>123</v>
      </c>
      <c r="I27" s="1">
        <v>146</v>
      </c>
      <c r="J27" s="1">
        <v>163</v>
      </c>
      <c r="K27" s="1">
        <v>197</v>
      </c>
      <c r="L27" s="1">
        <v>215</v>
      </c>
      <c r="M27" s="1">
        <v>300</v>
      </c>
      <c r="N27" s="1">
        <v>356</v>
      </c>
      <c r="O27" s="1">
        <v>382</v>
      </c>
    </row>
    <row r="28" spans="1:15" x14ac:dyDescent="0.3">
      <c r="A28" s="7" t="s">
        <v>201</v>
      </c>
      <c r="B28" s="7" t="s">
        <v>116</v>
      </c>
      <c r="C28" s="1">
        <v>11225</v>
      </c>
      <c r="D28" s="1">
        <v>11751</v>
      </c>
      <c r="E28" s="1">
        <v>12402</v>
      </c>
      <c r="F28" s="1">
        <v>13245</v>
      </c>
      <c r="G28" s="1">
        <v>14345</v>
      </c>
      <c r="H28" s="1">
        <v>15975</v>
      </c>
      <c r="I28" s="1">
        <v>17328</v>
      </c>
      <c r="J28" s="1">
        <v>18740</v>
      </c>
      <c r="K28" s="1">
        <v>19840</v>
      </c>
      <c r="L28" s="1">
        <v>21792</v>
      </c>
      <c r="M28" s="1">
        <v>25624</v>
      </c>
      <c r="N28" s="1">
        <v>28877</v>
      </c>
      <c r="O28" s="1">
        <v>27301</v>
      </c>
    </row>
    <row r="29" spans="1:15" x14ac:dyDescent="0.3">
      <c r="A29" s="7" t="s">
        <v>201</v>
      </c>
      <c r="B29" s="7" t="s">
        <v>117</v>
      </c>
      <c r="C29" s="1">
        <v>301</v>
      </c>
      <c r="D29" s="1">
        <v>324</v>
      </c>
      <c r="E29" s="1">
        <v>364</v>
      </c>
      <c r="F29" s="1">
        <v>381</v>
      </c>
      <c r="G29" s="1">
        <v>418</v>
      </c>
      <c r="H29" s="1">
        <v>427</v>
      </c>
      <c r="I29" s="1">
        <v>465</v>
      </c>
      <c r="J29" s="1">
        <v>507</v>
      </c>
      <c r="K29" s="1">
        <v>551</v>
      </c>
      <c r="L29" s="1">
        <v>572</v>
      </c>
      <c r="M29" s="1">
        <v>618</v>
      </c>
      <c r="N29" s="1">
        <v>676</v>
      </c>
      <c r="O29" s="1">
        <v>703</v>
      </c>
    </row>
    <row r="30" spans="1:15" x14ac:dyDescent="0.3">
      <c r="A30" s="7" t="s">
        <v>201</v>
      </c>
      <c r="B30" s="7" t="s">
        <v>17</v>
      </c>
      <c r="C30" s="1">
        <v>39</v>
      </c>
      <c r="D30" s="1">
        <v>34</v>
      </c>
      <c r="E30" s="1">
        <v>37</v>
      </c>
      <c r="F30" s="1">
        <v>35</v>
      </c>
      <c r="G30" s="1">
        <v>42</v>
      </c>
      <c r="H30" s="1">
        <v>44</v>
      </c>
      <c r="I30" s="1">
        <v>54</v>
      </c>
      <c r="J30" s="1">
        <v>58</v>
      </c>
      <c r="K30" s="1">
        <v>65</v>
      </c>
      <c r="L30" s="1">
        <v>72</v>
      </c>
      <c r="M30" s="1">
        <v>103</v>
      </c>
      <c r="N30" s="1">
        <v>115</v>
      </c>
      <c r="O30" s="1">
        <v>113</v>
      </c>
    </row>
    <row r="31" spans="1:15" x14ac:dyDescent="0.3">
      <c r="A31" s="7" t="s">
        <v>201</v>
      </c>
      <c r="B31" s="7" t="s">
        <v>110</v>
      </c>
      <c r="C31" s="1">
        <v>1614</v>
      </c>
      <c r="D31" s="1">
        <v>1733</v>
      </c>
      <c r="E31" s="1">
        <v>1849</v>
      </c>
      <c r="F31" s="1">
        <v>1961</v>
      </c>
      <c r="G31" s="1">
        <v>2107</v>
      </c>
      <c r="H31" s="1">
        <v>2284</v>
      </c>
      <c r="I31" s="1">
        <v>2354</v>
      </c>
      <c r="J31" s="1">
        <v>2454</v>
      </c>
      <c r="K31" s="1">
        <v>2531</v>
      </c>
      <c r="L31" s="1">
        <v>2648</v>
      </c>
      <c r="M31" s="1">
        <v>3036</v>
      </c>
      <c r="N31" s="1">
        <v>3382</v>
      </c>
      <c r="O31" s="1">
        <v>3285</v>
      </c>
    </row>
    <row r="32" spans="1:15" x14ac:dyDescent="0.3">
      <c r="A32" s="7" t="s">
        <v>201</v>
      </c>
      <c r="B32" s="7" t="s">
        <v>111</v>
      </c>
      <c r="C32" s="1">
        <v>10054</v>
      </c>
      <c r="D32" s="1">
        <v>9434</v>
      </c>
      <c r="E32" s="1">
        <v>8973</v>
      </c>
      <c r="F32" s="1">
        <v>8637</v>
      </c>
      <c r="G32" s="1">
        <v>8403</v>
      </c>
      <c r="H32" s="1">
        <v>8155</v>
      </c>
      <c r="I32" s="1">
        <v>7783</v>
      </c>
      <c r="J32" s="1">
        <v>7538</v>
      </c>
      <c r="K32" s="1">
        <v>7390</v>
      </c>
      <c r="L32" s="1">
        <v>7268</v>
      </c>
      <c r="M32" s="1">
        <v>5035</v>
      </c>
      <c r="N32" s="1">
        <v>3822</v>
      </c>
      <c r="O32" s="1">
        <v>3170</v>
      </c>
    </row>
    <row r="33" spans="1:15" x14ac:dyDescent="0.3">
      <c r="A33" s="7" t="s">
        <v>202</v>
      </c>
      <c r="B33" s="7" t="s">
        <v>115</v>
      </c>
      <c r="C33" s="1">
        <v>102</v>
      </c>
      <c r="D33" s="1">
        <v>101</v>
      </c>
      <c r="E33" s="1">
        <v>107</v>
      </c>
      <c r="F33" s="1">
        <v>114</v>
      </c>
      <c r="G33" s="1">
        <v>126</v>
      </c>
      <c r="H33" s="1">
        <v>135</v>
      </c>
      <c r="I33" s="1">
        <v>151</v>
      </c>
      <c r="J33" s="1">
        <v>174</v>
      </c>
      <c r="K33" s="1">
        <v>196</v>
      </c>
      <c r="L33" s="1">
        <v>204</v>
      </c>
      <c r="M33" s="1">
        <v>232</v>
      </c>
      <c r="N33" s="1">
        <v>305</v>
      </c>
      <c r="O33" s="1">
        <v>357</v>
      </c>
    </row>
    <row r="34" spans="1:15" x14ac:dyDescent="0.3">
      <c r="A34" s="7" t="s">
        <v>202</v>
      </c>
      <c r="B34" s="7" t="s">
        <v>116</v>
      </c>
      <c r="C34" s="1">
        <v>12831</v>
      </c>
      <c r="D34" s="1">
        <v>13416</v>
      </c>
      <c r="E34" s="1">
        <v>14156</v>
      </c>
      <c r="F34" s="1">
        <v>14684</v>
      </c>
      <c r="G34" s="1">
        <v>15486</v>
      </c>
      <c r="H34" s="1">
        <v>16407</v>
      </c>
      <c r="I34" s="1">
        <v>17361</v>
      </c>
      <c r="J34" s="1">
        <v>18535</v>
      </c>
      <c r="K34" s="1">
        <v>20096</v>
      </c>
      <c r="L34" s="1">
        <v>21138</v>
      </c>
      <c r="M34" s="1">
        <v>24188</v>
      </c>
      <c r="N34" s="1">
        <v>26924</v>
      </c>
      <c r="O34" s="1">
        <v>29246</v>
      </c>
    </row>
    <row r="35" spans="1:15" x14ac:dyDescent="0.3">
      <c r="A35" s="7" t="s">
        <v>202</v>
      </c>
      <c r="B35" s="7" t="s">
        <v>117</v>
      </c>
      <c r="C35" s="1">
        <v>249</v>
      </c>
      <c r="D35" s="1">
        <v>258</v>
      </c>
      <c r="E35" s="1">
        <v>269</v>
      </c>
      <c r="F35" s="1">
        <v>286</v>
      </c>
      <c r="G35" s="1">
        <v>286</v>
      </c>
      <c r="H35" s="1">
        <v>294</v>
      </c>
      <c r="I35" s="1">
        <v>333</v>
      </c>
      <c r="J35" s="1">
        <v>356</v>
      </c>
      <c r="K35" s="1">
        <v>377</v>
      </c>
      <c r="L35" s="1">
        <v>399</v>
      </c>
      <c r="M35" s="1">
        <v>454</v>
      </c>
      <c r="N35" s="1">
        <v>491</v>
      </c>
      <c r="O35" s="1">
        <v>521</v>
      </c>
    </row>
    <row r="36" spans="1:15" x14ac:dyDescent="0.3">
      <c r="A36" s="7" t="s">
        <v>202</v>
      </c>
      <c r="B36" s="7" t="s">
        <v>17</v>
      </c>
      <c r="C36" s="1">
        <v>58</v>
      </c>
      <c r="D36" s="1">
        <v>54</v>
      </c>
      <c r="E36" s="1">
        <v>63</v>
      </c>
      <c r="F36" s="1">
        <v>62</v>
      </c>
      <c r="G36" s="1">
        <v>74</v>
      </c>
      <c r="H36" s="1">
        <v>67</v>
      </c>
      <c r="I36" s="1">
        <v>72</v>
      </c>
      <c r="J36" s="1">
        <v>74</v>
      </c>
      <c r="K36" s="1">
        <v>82</v>
      </c>
      <c r="L36" s="1">
        <v>85</v>
      </c>
      <c r="M36" s="1">
        <v>100</v>
      </c>
      <c r="N36" s="1">
        <v>124</v>
      </c>
      <c r="O36" s="1">
        <v>130</v>
      </c>
    </row>
    <row r="37" spans="1:15" x14ac:dyDescent="0.3">
      <c r="A37" s="7" t="s">
        <v>202</v>
      </c>
      <c r="B37" s="7" t="s">
        <v>110</v>
      </c>
      <c r="C37" s="1">
        <v>2051</v>
      </c>
      <c r="D37" s="1">
        <v>2148</v>
      </c>
      <c r="E37" s="1">
        <v>2229</v>
      </c>
      <c r="F37" s="1">
        <v>2387</v>
      </c>
      <c r="G37" s="1">
        <v>2490</v>
      </c>
      <c r="H37" s="1">
        <v>2595</v>
      </c>
      <c r="I37" s="1">
        <v>2649</v>
      </c>
      <c r="J37" s="1">
        <v>2723</v>
      </c>
      <c r="K37" s="1">
        <v>2829</v>
      </c>
      <c r="L37" s="1">
        <v>2864</v>
      </c>
      <c r="M37" s="1">
        <v>3370</v>
      </c>
      <c r="N37" s="1">
        <v>3787</v>
      </c>
      <c r="O37" s="1">
        <v>4018</v>
      </c>
    </row>
    <row r="38" spans="1:15" x14ac:dyDescent="0.3">
      <c r="A38" s="7" t="s">
        <v>202</v>
      </c>
      <c r="B38" s="7" t="s">
        <v>111</v>
      </c>
      <c r="C38" s="1">
        <v>12394</v>
      </c>
      <c r="D38" s="1">
        <v>11949</v>
      </c>
      <c r="E38" s="1">
        <v>11223</v>
      </c>
      <c r="F38" s="1">
        <v>10462</v>
      </c>
      <c r="G38" s="1">
        <v>10032</v>
      </c>
      <c r="H38" s="1">
        <v>9626</v>
      </c>
      <c r="I38" s="1">
        <v>9207</v>
      </c>
      <c r="J38" s="1">
        <v>8865</v>
      </c>
      <c r="K38" s="1">
        <v>8920</v>
      </c>
      <c r="L38" s="1">
        <v>8715</v>
      </c>
      <c r="M38" s="1">
        <v>6288</v>
      </c>
      <c r="N38" s="1">
        <v>4948</v>
      </c>
      <c r="O38" s="1">
        <v>4236</v>
      </c>
    </row>
    <row r="39" spans="1:15" x14ac:dyDescent="0.3">
      <c r="A39" s="7" t="s">
        <v>203</v>
      </c>
      <c r="B39" s="7" t="s">
        <v>115</v>
      </c>
      <c r="C39" s="1">
        <v>44</v>
      </c>
      <c r="D39" s="1">
        <v>50</v>
      </c>
      <c r="E39" s="1">
        <v>50</v>
      </c>
      <c r="F39" s="1">
        <v>67</v>
      </c>
      <c r="G39" s="1">
        <v>77</v>
      </c>
      <c r="H39" s="1">
        <v>96</v>
      </c>
      <c r="I39" s="1">
        <v>106</v>
      </c>
      <c r="J39" s="1">
        <v>111</v>
      </c>
      <c r="K39" s="1">
        <v>143</v>
      </c>
      <c r="L39" s="1">
        <v>173</v>
      </c>
      <c r="M39" s="1">
        <v>227</v>
      </c>
      <c r="N39" s="1">
        <v>261</v>
      </c>
      <c r="O39" s="1">
        <v>326</v>
      </c>
    </row>
    <row r="40" spans="1:15" x14ac:dyDescent="0.3">
      <c r="A40" s="7" t="s">
        <v>203</v>
      </c>
      <c r="B40" s="7" t="s">
        <v>116</v>
      </c>
      <c r="C40" s="1">
        <v>7705</v>
      </c>
      <c r="D40" s="1">
        <v>8083</v>
      </c>
      <c r="E40" s="1">
        <v>8524</v>
      </c>
      <c r="F40" s="1">
        <v>9142</v>
      </c>
      <c r="G40" s="1">
        <v>9557</v>
      </c>
      <c r="H40" s="1">
        <v>10206</v>
      </c>
      <c r="I40" s="1">
        <v>10904</v>
      </c>
      <c r="J40" s="1">
        <v>11757</v>
      </c>
      <c r="K40" s="1">
        <v>12388</v>
      </c>
      <c r="L40" s="1">
        <v>13235</v>
      </c>
      <c r="M40" s="1">
        <v>15363</v>
      </c>
      <c r="N40" s="1">
        <v>16979</v>
      </c>
      <c r="O40" s="1">
        <v>18278</v>
      </c>
    </row>
    <row r="41" spans="1:15" x14ac:dyDescent="0.3">
      <c r="A41" s="7" t="s">
        <v>203</v>
      </c>
      <c r="B41" s="7" t="s">
        <v>117</v>
      </c>
      <c r="C41" s="1">
        <v>109</v>
      </c>
      <c r="D41" s="1">
        <v>131</v>
      </c>
      <c r="E41" s="1">
        <v>138</v>
      </c>
      <c r="F41" s="1">
        <v>155</v>
      </c>
      <c r="G41" s="1">
        <v>166</v>
      </c>
      <c r="H41" s="1">
        <v>191</v>
      </c>
      <c r="I41" s="1">
        <v>196</v>
      </c>
      <c r="J41" s="1">
        <v>215</v>
      </c>
      <c r="K41" s="1">
        <v>237</v>
      </c>
      <c r="L41" s="1">
        <v>251</v>
      </c>
      <c r="M41" s="1">
        <v>281</v>
      </c>
      <c r="N41" s="1">
        <v>312</v>
      </c>
      <c r="O41" s="1">
        <v>340</v>
      </c>
    </row>
    <row r="42" spans="1:15" x14ac:dyDescent="0.3">
      <c r="A42" s="7" t="s">
        <v>203</v>
      </c>
      <c r="B42" s="7" t="s">
        <v>17</v>
      </c>
      <c r="C42" s="1">
        <v>26</v>
      </c>
      <c r="D42" s="1">
        <v>33</v>
      </c>
      <c r="E42" s="1">
        <v>33</v>
      </c>
      <c r="F42" s="1">
        <v>31</v>
      </c>
      <c r="G42" s="1">
        <v>34</v>
      </c>
      <c r="H42" s="1">
        <v>37</v>
      </c>
      <c r="I42" s="1">
        <v>35</v>
      </c>
      <c r="J42" s="1">
        <v>39</v>
      </c>
      <c r="K42" s="1">
        <v>46</v>
      </c>
      <c r="L42" s="1">
        <v>51</v>
      </c>
      <c r="M42" s="1">
        <v>76</v>
      </c>
      <c r="N42" s="1">
        <v>80</v>
      </c>
      <c r="O42" s="1">
        <v>89</v>
      </c>
    </row>
    <row r="43" spans="1:15" x14ac:dyDescent="0.3">
      <c r="A43" s="7" t="s">
        <v>203</v>
      </c>
      <c r="B43" s="7" t="s">
        <v>110</v>
      </c>
      <c r="C43" s="1">
        <v>1367</v>
      </c>
      <c r="D43" s="1">
        <v>1427</v>
      </c>
      <c r="E43" s="1">
        <v>1541</v>
      </c>
      <c r="F43" s="1">
        <v>1665</v>
      </c>
      <c r="G43" s="1">
        <v>1688</v>
      </c>
      <c r="H43" s="1">
        <v>1768</v>
      </c>
      <c r="I43" s="1">
        <v>1838</v>
      </c>
      <c r="J43" s="1">
        <v>1928</v>
      </c>
      <c r="K43" s="1">
        <v>1996</v>
      </c>
      <c r="L43" s="1">
        <v>2061</v>
      </c>
      <c r="M43" s="1">
        <v>2416</v>
      </c>
      <c r="N43" s="1">
        <v>2658</v>
      </c>
      <c r="O43" s="1">
        <v>2795</v>
      </c>
    </row>
    <row r="44" spans="1:15" x14ac:dyDescent="0.3">
      <c r="A44" s="7" t="s">
        <v>203</v>
      </c>
      <c r="B44" s="7" t="s">
        <v>111</v>
      </c>
      <c r="C44" s="1">
        <v>8129</v>
      </c>
      <c r="D44" s="1">
        <v>7777</v>
      </c>
      <c r="E44" s="1">
        <v>7385</v>
      </c>
      <c r="F44" s="1">
        <v>7312</v>
      </c>
      <c r="G44" s="1">
        <v>7084</v>
      </c>
      <c r="H44" s="1">
        <v>6883</v>
      </c>
      <c r="I44" s="1">
        <v>6614</v>
      </c>
      <c r="J44" s="1">
        <v>6420</v>
      </c>
      <c r="K44" s="1">
        <v>6225</v>
      </c>
      <c r="L44" s="1">
        <v>6185</v>
      </c>
      <c r="M44" s="1">
        <v>4417</v>
      </c>
      <c r="N44" s="1">
        <v>3427</v>
      </c>
      <c r="O44" s="1">
        <v>2927</v>
      </c>
    </row>
    <row r="45" spans="1:15" x14ac:dyDescent="0.3">
      <c r="A45" s="7" t="s">
        <v>204</v>
      </c>
      <c r="B45" s="7" t="s">
        <v>115</v>
      </c>
      <c r="C45" s="1">
        <v>110</v>
      </c>
      <c r="D45" s="1">
        <v>112</v>
      </c>
      <c r="E45" s="1">
        <v>119</v>
      </c>
      <c r="F45" s="1">
        <v>127</v>
      </c>
      <c r="G45" s="1">
        <v>135</v>
      </c>
      <c r="H45" s="1">
        <v>147</v>
      </c>
      <c r="I45" s="1">
        <v>164</v>
      </c>
      <c r="J45" s="1">
        <v>203</v>
      </c>
      <c r="K45" s="1">
        <v>228</v>
      </c>
      <c r="L45" s="1">
        <v>298</v>
      </c>
      <c r="M45" s="1">
        <v>392</v>
      </c>
      <c r="N45" s="1">
        <v>459</v>
      </c>
      <c r="O45" s="1">
        <v>531</v>
      </c>
    </row>
    <row r="46" spans="1:15" x14ac:dyDescent="0.3">
      <c r="A46" s="7" t="s">
        <v>204</v>
      </c>
      <c r="B46" s="7" t="s">
        <v>116</v>
      </c>
      <c r="C46" s="1">
        <v>13034</v>
      </c>
      <c r="D46" s="1">
        <v>13871</v>
      </c>
      <c r="E46" s="1">
        <v>14325</v>
      </c>
      <c r="F46" s="1">
        <v>14738</v>
      </c>
      <c r="G46" s="1">
        <v>15382</v>
      </c>
      <c r="H46" s="1">
        <v>16286</v>
      </c>
      <c r="I46" s="1">
        <v>17453</v>
      </c>
      <c r="J46" s="1">
        <v>18723</v>
      </c>
      <c r="K46" s="1">
        <v>19964</v>
      </c>
      <c r="L46" s="1">
        <v>21587</v>
      </c>
      <c r="M46" s="1">
        <v>24915</v>
      </c>
      <c r="N46" s="1">
        <v>27644</v>
      </c>
      <c r="O46" s="1">
        <v>28815</v>
      </c>
    </row>
    <row r="47" spans="1:15" x14ac:dyDescent="0.3">
      <c r="A47" s="7" t="s">
        <v>204</v>
      </c>
      <c r="B47" s="7" t="s">
        <v>117</v>
      </c>
      <c r="C47" s="1">
        <v>231</v>
      </c>
      <c r="D47" s="1">
        <v>247</v>
      </c>
      <c r="E47" s="1">
        <v>261</v>
      </c>
      <c r="F47" s="1">
        <v>281</v>
      </c>
      <c r="G47" s="1">
        <v>284</v>
      </c>
      <c r="H47" s="1">
        <v>316</v>
      </c>
      <c r="I47" s="1">
        <v>335</v>
      </c>
      <c r="J47" s="1">
        <v>360</v>
      </c>
      <c r="K47" s="1">
        <v>389</v>
      </c>
      <c r="L47" s="1">
        <v>412</v>
      </c>
      <c r="M47" s="1">
        <v>474</v>
      </c>
      <c r="N47" s="1">
        <v>520</v>
      </c>
      <c r="O47" s="1">
        <v>544</v>
      </c>
    </row>
    <row r="48" spans="1:15" x14ac:dyDescent="0.3">
      <c r="A48" s="7" t="s">
        <v>204</v>
      </c>
      <c r="B48" s="7" t="s">
        <v>111</v>
      </c>
      <c r="C48" s="1">
        <v>11680</v>
      </c>
      <c r="D48" s="1">
        <v>11417</v>
      </c>
      <c r="E48" s="1">
        <v>10737</v>
      </c>
      <c r="F48" s="1">
        <v>10004</v>
      </c>
      <c r="G48" s="1">
        <v>9637</v>
      </c>
      <c r="H48" s="1">
        <v>9193</v>
      </c>
      <c r="I48" s="1">
        <v>8785</v>
      </c>
      <c r="J48" s="1">
        <v>8504</v>
      </c>
      <c r="K48" s="1">
        <v>8321</v>
      </c>
      <c r="L48" s="1">
        <v>8217</v>
      </c>
      <c r="M48" s="1">
        <v>5876</v>
      </c>
      <c r="N48" s="1">
        <v>4624</v>
      </c>
      <c r="O48" s="1">
        <v>3924</v>
      </c>
    </row>
    <row r="49" spans="1:15" x14ac:dyDescent="0.3">
      <c r="A49" s="7" t="s">
        <v>204</v>
      </c>
      <c r="B49" s="7" t="s">
        <v>17</v>
      </c>
      <c r="C49" s="1">
        <v>63</v>
      </c>
      <c r="D49" s="1">
        <v>74</v>
      </c>
      <c r="E49" s="1">
        <v>71</v>
      </c>
      <c r="F49" s="1">
        <v>68</v>
      </c>
      <c r="G49" s="1">
        <v>68</v>
      </c>
      <c r="H49" s="1">
        <v>67</v>
      </c>
      <c r="I49" s="1">
        <v>60</v>
      </c>
      <c r="J49" s="1">
        <v>62</v>
      </c>
      <c r="K49" s="1">
        <v>73</v>
      </c>
      <c r="L49" s="1">
        <v>78</v>
      </c>
      <c r="M49" s="1">
        <v>92</v>
      </c>
      <c r="N49" s="1">
        <v>109</v>
      </c>
      <c r="O49" s="1">
        <v>126</v>
      </c>
    </row>
    <row r="50" spans="1:15" x14ac:dyDescent="0.3">
      <c r="A50" s="7" t="s">
        <v>204</v>
      </c>
      <c r="B50" s="7" t="s">
        <v>110</v>
      </c>
      <c r="C50" s="1">
        <v>2008</v>
      </c>
      <c r="D50" s="1">
        <v>2138</v>
      </c>
      <c r="E50" s="1">
        <v>2182</v>
      </c>
      <c r="F50" s="1">
        <v>2226</v>
      </c>
      <c r="G50" s="1">
        <v>2292</v>
      </c>
      <c r="H50" s="1">
        <v>2373</v>
      </c>
      <c r="I50" s="1">
        <v>2482</v>
      </c>
      <c r="J50" s="1">
        <v>2560</v>
      </c>
      <c r="K50" s="1">
        <v>2656</v>
      </c>
      <c r="L50" s="1">
        <v>2752</v>
      </c>
      <c r="M50" s="1">
        <v>3249</v>
      </c>
      <c r="N50" s="1">
        <v>3558</v>
      </c>
      <c r="O50" s="1">
        <v>3618</v>
      </c>
    </row>
    <row r="51" spans="1:15" x14ac:dyDescent="0.3">
      <c r="A51" s="10" t="s">
        <v>18</v>
      </c>
      <c r="B51" s="10" t="s">
        <v>18</v>
      </c>
      <c r="C51" s="5">
        <v>184383</v>
      </c>
      <c r="D51" s="5">
        <v>187720</v>
      </c>
      <c r="E51" s="5">
        <v>189131</v>
      </c>
      <c r="F51" s="5">
        <v>191337</v>
      </c>
      <c r="G51" s="5">
        <v>194924</v>
      </c>
      <c r="H51" s="5">
        <v>199915</v>
      </c>
      <c r="I51" s="5">
        <v>206389</v>
      </c>
      <c r="J51" s="5">
        <v>214031</v>
      </c>
      <c r="K51" s="5">
        <v>223122</v>
      </c>
      <c r="L51" s="5">
        <v>232067</v>
      </c>
      <c r="M51" s="5">
        <v>242560</v>
      </c>
      <c r="N51" s="5">
        <v>256038</v>
      </c>
      <c r="O51" s="5">
        <v>263925</v>
      </c>
    </row>
    <row r="52" spans="1:15" x14ac:dyDescent="0.3">
      <c r="A52" s="15"/>
      <c r="B52" s="15"/>
    </row>
    <row r="53" spans="1:15" x14ac:dyDescent="0.3">
      <c r="A53" s="15"/>
      <c r="B53" s="15"/>
    </row>
    <row r="54" spans="1:15" x14ac:dyDescent="0.3">
      <c r="A54" s="15"/>
      <c r="B54" s="15"/>
      <c r="C54" s="18" t="s">
        <v>37</v>
      </c>
      <c r="D54" s="19"/>
      <c r="E54" s="19"/>
      <c r="F54" s="19"/>
      <c r="G54" s="19"/>
      <c r="H54" s="19"/>
      <c r="I54" s="19"/>
      <c r="J54" s="19"/>
      <c r="K54" s="19"/>
      <c r="L54" s="19"/>
      <c r="M54" s="19"/>
      <c r="N54" s="19"/>
      <c r="O54" s="19"/>
    </row>
    <row r="55" spans="1:15" x14ac:dyDescent="0.3">
      <c r="A55" s="9" t="s">
        <v>41</v>
      </c>
      <c r="B55" s="9" t="s">
        <v>41</v>
      </c>
      <c r="C55" s="4" t="s">
        <v>0</v>
      </c>
      <c r="D55" s="4" t="s">
        <v>1</v>
      </c>
      <c r="E55" s="4" t="s">
        <v>2</v>
      </c>
      <c r="F55" s="4" t="s">
        <v>3</v>
      </c>
      <c r="G55" s="4" t="s">
        <v>4</v>
      </c>
      <c r="H55" s="4" t="s">
        <v>5</v>
      </c>
      <c r="I55" s="4" t="s">
        <v>6</v>
      </c>
      <c r="J55" s="4" t="s">
        <v>7</v>
      </c>
      <c r="K55" s="4" t="s">
        <v>8</v>
      </c>
      <c r="L55" s="4" t="s">
        <v>9</v>
      </c>
      <c r="M55" s="4" t="s">
        <v>10</v>
      </c>
      <c r="N55" s="4" t="s">
        <v>11</v>
      </c>
      <c r="O55" s="4" t="s">
        <v>12</v>
      </c>
    </row>
    <row r="56" spans="1:15" x14ac:dyDescent="0.3">
      <c r="A56" s="8" t="s">
        <v>198</v>
      </c>
      <c r="B56" s="8" t="s">
        <v>115</v>
      </c>
      <c r="C56" s="2">
        <v>4.5929247088413797E-3</v>
      </c>
      <c r="D56" s="2">
        <v>4.6484291515280999E-3</v>
      </c>
      <c r="E56" s="2">
        <v>4.78545222523528E-3</v>
      </c>
      <c r="F56" s="2">
        <v>5.0627457316744801E-3</v>
      </c>
      <c r="G56" s="2">
        <v>5.3365740251505901E-3</v>
      </c>
      <c r="H56" s="2">
        <v>6.0316794293506799E-3</v>
      </c>
      <c r="I56" s="2">
        <v>5.4886415612135997E-3</v>
      </c>
      <c r="J56" s="2">
        <v>6.2111801242236003E-3</v>
      </c>
      <c r="K56" s="2">
        <v>6.69506999391357E-3</v>
      </c>
      <c r="L56" s="2">
        <v>7.0595594477458603E-3</v>
      </c>
      <c r="M56" s="2">
        <v>8.0583916969032207E-3</v>
      </c>
      <c r="N56" s="2">
        <v>8.8591357331836793E-3</v>
      </c>
      <c r="O56" s="2">
        <v>9.3770931011386508E-3</v>
      </c>
    </row>
    <row r="57" spans="1:15" x14ac:dyDescent="0.3">
      <c r="A57" s="8" t="s">
        <v>198</v>
      </c>
      <c r="B57" s="8" t="s">
        <v>116</v>
      </c>
      <c r="C57" s="2">
        <v>0.46033134671113801</v>
      </c>
      <c r="D57" s="2">
        <v>0.47793331908527498</v>
      </c>
      <c r="E57" s="2">
        <v>0.499760727388738</v>
      </c>
      <c r="F57" s="2">
        <v>0.52307858027683496</v>
      </c>
      <c r="G57" s="2">
        <v>0.54248124273486198</v>
      </c>
      <c r="H57" s="2">
        <v>0.56425049826916995</v>
      </c>
      <c r="I57" s="2">
        <v>0.58987650556487303</v>
      </c>
      <c r="J57" s="2">
        <v>0.61237267080745295</v>
      </c>
      <c r="K57" s="2">
        <v>0.62849384334472602</v>
      </c>
      <c r="L57" s="2">
        <v>0.64572628568875401</v>
      </c>
      <c r="M57" s="2">
        <v>0.70745084802970204</v>
      </c>
      <c r="N57" s="2">
        <v>0.74617173093882805</v>
      </c>
      <c r="O57" s="2">
        <v>0.769963533526829</v>
      </c>
    </row>
    <row r="58" spans="1:15" x14ac:dyDescent="0.3">
      <c r="A58" s="8" t="s">
        <v>198</v>
      </c>
      <c r="B58" s="8" t="s">
        <v>117</v>
      </c>
      <c r="C58" s="2">
        <v>6.4519656624200299E-3</v>
      </c>
      <c r="D58" s="2">
        <v>6.7322077366958697E-3</v>
      </c>
      <c r="E58" s="2">
        <v>7.1250066464614197E-3</v>
      </c>
      <c r="F58" s="2">
        <v>7.9711315775300301E-3</v>
      </c>
      <c r="G58" s="2">
        <v>7.8727676212617601E-3</v>
      </c>
      <c r="H58" s="2">
        <v>8.7590475191440306E-3</v>
      </c>
      <c r="I58" s="2">
        <v>8.4870661178025105E-3</v>
      </c>
      <c r="J58" s="2">
        <v>8.4968944099378906E-3</v>
      </c>
      <c r="K58" s="2">
        <v>9.2232782433634506E-3</v>
      </c>
      <c r="L58" s="2">
        <v>9.7850855636477403E-3</v>
      </c>
      <c r="M58" s="2">
        <v>9.9991561893511098E-3</v>
      </c>
      <c r="N58" s="2">
        <v>1.05026858013309E-2</v>
      </c>
      <c r="O58" s="2">
        <v>1.0493413708417099E-2</v>
      </c>
    </row>
    <row r="59" spans="1:15" x14ac:dyDescent="0.3">
      <c r="A59" s="8" t="s">
        <v>198</v>
      </c>
      <c r="B59" s="8" t="s">
        <v>17</v>
      </c>
      <c r="C59" s="2">
        <v>1.9683963037891599E-3</v>
      </c>
      <c r="D59" s="2">
        <v>2.1372088053002798E-3</v>
      </c>
      <c r="E59" s="2">
        <v>2.6585845695751599E-3</v>
      </c>
      <c r="F59" s="2">
        <v>2.3159368772553502E-3</v>
      </c>
      <c r="G59" s="2">
        <v>2.2191693965972698E-3</v>
      </c>
      <c r="H59" s="2">
        <v>2.09797545368719E-3</v>
      </c>
      <c r="I59" s="2">
        <v>2.0836509630533101E-3</v>
      </c>
      <c r="J59" s="2">
        <v>2.1366459627329198E-3</v>
      </c>
      <c r="K59" s="2">
        <v>2.3409335643054499E-3</v>
      </c>
      <c r="L59" s="2">
        <v>2.4574415799115301E-3</v>
      </c>
      <c r="M59" s="2">
        <v>2.5314319466711701E-3</v>
      </c>
      <c r="N59" s="2">
        <v>2.9664074400705502E-3</v>
      </c>
      <c r="O59" s="2">
        <v>3.3489618218352302E-3</v>
      </c>
    </row>
    <row r="60" spans="1:15" x14ac:dyDescent="0.3">
      <c r="A60" s="8" t="s">
        <v>198</v>
      </c>
      <c r="B60" s="8" t="s">
        <v>110</v>
      </c>
      <c r="C60" s="2">
        <v>7.2940018590409494E-2</v>
      </c>
      <c r="D60" s="2">
        <v>7.5390040606967301E-2</v>
      </c>
      <c r="E60" s="2">
        <v>7.9917052161429303E-2</v>
      </c>
      <c r="F60" s="2">
        <v>8.3319868584046997E-2</v>
      </c>
      <c r="G60" s="2">
        <v>8.5702208601923305E-2</v>
      </c>
      <c r="H60" s="2">
        <v>8.4548410783593805E-2</v>
      </c>
      <c r="I60" s="2">
        <v>8.4311632870864503E-2</v>
      </c>
      <c r="J60" s="2">
        <v>8.5863354037267095E-2</v>
      </c>
      <c r="K60" s="2">
        <v>8.3477690903132201E-2</v>
      </c>
      <c r="L60" s="2">
        <v>8.1944506501049993E-2</v>
      </c>
      <c r="M60" s="2">
        <v>9.2987933507720902E-2</v>
      </c>
      <c r="N60" s="2">
        <v>9.6889280846628706E-2</v>
      </c>
      <c r="O60" s="2">
        <v>9.8757163057229994E-2</v>
      </c>
    </row>
    <row r="61" spans="1:15" x14ac:dyDescent="0.3">
      <c r="A61" s="8" t="s">
        <v>198</v>
      </c>
      <c r="B61" s="8" t="s">
        <v>111</v>
      </c>
      <c r="C61" s="2">
        <v>0.45371534802340202</v>
      </c>
      <c r="D61" s="2">
        <v>0.43315879461423401</v>
      </c>
      <c r="E61" s="2">
        <v>0.40575317700856101</v>
      </c>
      <c r="F61" s="2">
        <v>0.37825173695265801</v>
      </c>
      <c r="G61" s="2">
        <v>0.35638803762020499</v>
      </c>
      <c r="H61" s="2">
        <v>0.33431238854505402</v>
      </c>
      <c r="I61" s="2">
        <v>0.30975250292219297</v>
      </c>
      <c r="J61" s="2">
        <v>0.28491925465838502</v>
      </c>
      <c r="K61" s="2">
        <v>0.26976918395055899</v>
      </c>
      <c r="L61" s="2">
        <v>0.25302712121889098</v>
      </c>
      <c r="M61" s="2">
        <v>0.178972238629652</v>
      </c>
      <c r="N61" s="2">
        <v>0.13461075923995799</v>
      </c>
      <c r="O61" s="2">
        <v>0.10805983478455</v>
      </c>
    </row>
    <row r="62" spans="1:15" x14ac:dyDescent="0.3">
      <c r="A62" s="8" t="s">
        <v>199</v>
      </c>
      <c r="B62" s="8" t="s">
        <v>115</v>
      </c>
      <c r="C62" s="2">
        <v>3.9325701976304396E-3</v>
      </c>
      <c r="D62" s="2">
        <v>3.9065343459588004E-3</v>
      </c>
      <c r="E62" s="2">
        <v>4.6557392786003996E-3</v>
      </c>
      <c r="F62" s="2">
        <v>4.6227153118554897E-3</v>
      </c>
      <c r="G62" s="2">
        <v>4.9199350197261498E-3</v>
      </c>
      <c r="H62" s="2">
        <v>5.2004431682004196E-3</v>
      </c>
      <c r="I62" s="2">
        <v>5.9470450619848302E-3</v>
      </c>
      <c r="J62" s="2">
        <v>6.5078689919183296E-3</v>
      </c>
      <c r="K62" s="2">
        <v>6.8661108386463996E-3</v>
      </c>
      <c r="L62" s="2">
        <v>7.5452916583714901E-3</v>
      </c>
      <c r="M62" s="2">
        <v>8.9217191097467393E-3</v>
      </c>
      <c r="N62" s="2">
        <v>1.0173164147859799E-2</v>
      </c>
      <c r="O62" s="2">
        <v>1.07579818755356E-2</v>
      </c>
    </row>
    <row r="63" spans="1:15" x14ac:dyDescent="0.3">
      <c r="A63" s="8" t="s">
        <v>199</v>
      </c>
      <c r="B63" s="8" t="s">
        <v>116</v>
      </c>
      <c r="C63" s="2">
        <v>0.45755579490519199</v>
      </c>
      <c r="D63" s="2">
        <v>0.47283624099192001</v>
      </c>
      <c r="E63" s="2">
        <v>0.49062852480261099</v>
      </c>
      <c r="F63" s="2">
        <v>0.51409335514306698</v>
      </c>
      <c r="G63" s="2">
        <v>0.53295428173590198</v>
      </c>
      <c r="H63" s="2">
        <v>0.55529427725145297</v>
      </c>
      <c r="I63" s="2">
        <v>0.57303714716750098</v>
      </c>
      <c r="J63" s="2">
        <v>0.59251382390472096</v>
      </c>
      <c r="K63" s="2">
        <v>0.60693558934117997</v>
      </c>
      <c r="L63" s="2">
        <v>0.62042604021501102</v>
      </c>
      <c r="M63" s="2">
        <v>0.68534151957022305</v>
      </c>
      <c r="N63" s="2">
        <v>0.72229465449804398</v>
      </c>
      <c r="O63" s="2">
        <v>0.73969330634720898</v>
      </c>
    </row>
    <row r="64" spans="1:15" x14ac:dyDescent="0.3">
      <c r="A64" s="8" t="s">
        <v>199</v>
      </c>
      <c r="B64" s="8" t="s">
        <v>117</v>
      </c>
      <c r="C64" s="2">
        <v>1.7258222077499202E-2</v>
      </c>
      <c r="D64" s="2">
        <v>1.7882706912867301E-2</v>
      </c>
      <c r="E64" s="2">
        <v>1.9150927548057299E-2</v>
      </c>
      <c r="F64" s="2">
        <v>2.0648128392954501E-2</v>
      </c>
      <c r="G64" s="2">
        <v>2.1304246925040599E-2</v>
      </c>
      <c r="H64" s="2">
        <v>2.1796640061500901E-2</v>
      </c>
      <c r="I64" s="2">
        <v>2.2629381026302599E-2</v>
      </c>
      <c r="J64" s="2">
        <v>2.30752871118673E-2</v>
      </c>
      <c r="K64" s="2">
        <v>2.300964525094E-2</v>
      </c>
      <c r="L64" s="2">
        <v>2.3292852876766901E-2</v>
      </c>
      <c r="M64" s="2">
        <v>2.5191864927091301E-2</v>
      </c>
      <c r="N64" s="2">
        <v>2.55614521549112E-2</v>
      </c>
      <c r="O64" s="2">
        <v>2.64208741316121E-2</v>
      </c>
    </row>
    <row r="65" spans="1:15" x14ac:dyDescent="0.3">
      <c r="A65" s="8" t="s">
        <v>199</v>
      </c>
      <c r="B65" s="8" t="s">
        <v>17</v>
      </c>
      <c r="C65" s="2">
        <v>2.07900207900208E-3</v>
      </c>
      <c r="D65" s="2">
        <v>2.2080411520636698E-3</v>
      </c>
      <c r="E65" s="2">
        <v>2.2318750149991598E-3</v>
      </c>
      <c r="F65" s="2">
        <v>2.4180357015859502E-3</v>
      </c>
      <c r="G65" s="2">
        <v>2.2975168252494802E-3</v>
      </c>
      <c r="H65" s="2">
        <v>2.4419472268071502E-3</v>
      </c>
      <c r="I65" s="2">
        <v>2.5581039421037699E-3</v>
      </c>
      <c r="J65" s="2">
        <v>2.63717566992769E-3</v>
      </c>
      <c r="K65" s="2">
        <v>2.69740068661108E-3</v>
      </c>
      <c r="L65" s="2">
        <v>2.6677284491339799E-3</v>
      </c>
      <c r="M65" s="2">
        <v>3.2617037605525701E-3</v>
      </c>
      <c r="N65" s="2">
        <v>3.5073544264281899E-3</v>
      </c>
      <c r="O65" s="2">
        <v>3.5191364440311399E-3</v>
      </c>
    </row>
    <row r="66" spans="1:15" x14ac:dyDescent="0.3">
      <c r="A66" s="8" t="s">
        <v>199</v>
      </c>
      <c r="B66" s="8" t="s">
        <v>110</v>
      </c>
      <c r="C66" s="2">
        <v>7.9027127219898297E-2</v>
      </c>
      <c r="D66" s="2">
        <v>8.1843107757261099E-2</v>
      </c>
      <c r="E66" s="2">
        <v>8.5555208908301095E-2</v>
      </c>
      <c r="F66" s="2">
        <v>8.7238935116041999E-2</v>
      </c>
      <c r="G66" s="2">
        <v>8.9928057553956803E-2</v>
      </c>
      <c r="H66" s="2">
        <v>9.0713817351391696E-2</v>
      </c>
      <c r="I66" s="2">
        <v>9.2288519142051301E-2</v>
      </c>
      <c r="J66" s="2">
        <v>9.1939600170140398E-2</v>
      </c>
      <c r="K66" s="2">
        <v>9.24064083701161E-2</v>
      </c>
      <c r="L66" s="2">
        <v>9.2474616762890705E-2</v>
      </c>
      <c r="M66" s="2">
        <v>0.104163468917882</v>
      </c>
      <c r="N66" s="2">
        <v>0.11032557797895599</v>
      </c>
      <c r="O66" s="2">
        <v>0.113560527323451</v>
      </c>
    </row>
    <row r="67" spans="1:15" x14ac:dyDescent="0.3">
      <c r="A67" s="8" t="s">
        <v>199</v>
      </c>
      <c r="B67" s="8" t="s">
        <v>111</v>
      </c>
      <c r="C67" s="2">
        <v>0.44014728352077698</v>
      </c>
      <c r="D67" s="2">
        <v>0.42132336883992899</v>
      </c>
      <c r="E67" s="2">
        <v>0.39777772444743098</v>
      </c>
      <c r="F67" s="2">
        <v>0.37097883033449502</v>
      </c>
      <c r="G67" s="2">
        <v>0.34859596194012499</v>
      </c>
      <c r="H67" s="2">
        <v>0.324552874940647</v>
      </c>
      <c r="I67" s="2">
        <v>0.30353980366005601</v>
      </c>
      <c r="J67" s="2">
        <v>0.28332624415142499</v>
      </c>
      <c r="K67" s="2">
        <v>0.268084845512506</v>
      </c>
      <c r="L67" s="2">
        <v>0.25359347003782601</v>
      </c>
      <c r="M67" s="2">
        <v>0.17311972371450501</v>
      </c>
      <c r="N67" s="2">
        <v>0.128137796793801</v>
      </c>
      <c r="O67" s="2">
        <v>0.106048173878161</v>
      </c>
    </row>
    <row r="68" spans="1:15" x14ac:dyDescent="0.3">
      <c r="A68" s="8" t="s">
        <v>200</v>
      </c>
      <c r="B68" s="8" t="s">
        <v>115</v>
      </c>
      <c r="C68" s="2">
        <v>3.4253278528087699E-3</v>
      </c>
      <c r="D68" s="2">
        <v>3.85455479892072E-3</v>
      </c>
      <c r="E68" s="2">
        <v>3.9029033793431698E-3</v>
      </c>
      <c r="F68" s="2">
        <v>4.0116027896068603E-3</v>
      </c>
      <c r="G68" s="2">
        <v>4.3587697218982098E-3</v>
      </c>
      <c r="H68" s="2">
        <v>4.6162723600692403E-3</v>
      </c>
      <c r="I68" s="2">
        <v>4.6041055718475101E-3</v>
      </c>
      <c r="J68" s="2">
        <v>5.1372253399223798E-3</v>
      </c>
      <c r="K68" s="2">
        <v>5.3387979615498703E-3</v>
      </c>
      <c r="L68" s="2">
        <v>6.1282212445003103E-3</v>
      </c>
      <c r="M68" s="2">
        <v>7.27052408361103E-3</v>
      </c>
      <c r="N68" s="2">
        <v>7.7967628030428697E-3</v>
      </c>
      <c r="O68" s="2">
        <v>8.4422716602416403E-3</v>
      </c>
    </row>
    <row r="69" spans="1:15" x14ac:dyDescent="0.3">
      <c r="A69" s="8" t="s">
        <v>200</v>
      </c>
      <c r="B69" s="8" t="s">
        <v>116</v>
      </c>
      <c r="C69" s="2">
        <v>0.47771905787173002</v>
      </c>
      <c r="D69" s="2">
        <v>0.498040601310549</v>
      </c>
      <c r="E69" s="2">
        <v>0.51984769157543997</v>
      </c>
      <c r="F69" s="2">
        <v>0.53811022650126505</v>
      </c>
      <c r="G69" s="2">
        <v>0.55571244398060005</v>
      </c>
      <c r="H69" s="2">
        <v>0.58092143225923998</v>
      </c>
      <c r="I69" s="2">
        <v>0.60498533724340198</v>
      </c>
      <c r="J69" s="2">
        <v>0.62481503196805999</v>
      </c>
      <c r="K69" s="2">
        <v>0.64515868093941298</v>
      </c>
      <c r="L69" s="2">
        <v>0.65818143725120504</v>
      </c>
      <c r="M69" s="2">
        <v>0.72498232858729705</v>
      </c>
      <c r="N69" s="2">
        <v>0.76507808611986605</v>
      </c>
      <c r="O69" s="2">
        <v>0.79247517929059097</v>
      </c>
    </row>
    <row r="70" spans="1:15" x14ac:dyDescent="0.3">
      <c r="A70" s="8" t="s">
        <v>200</v>
      </c>
      <c r="B70" s="8" t="s">
        <v>117</v>
      </c>
      <c r="C70" s="2">
        <v>6.5570561753767898E-3</v>
      </c>
      <c r="D70" s="2">
        <v>7.0345625080303203E-3</v>
      </c>
      <c r="E70" s="2">
        <v>7.9327304458194497E-3</v>
      </c>
      <c r="F70" s="2">
        <v>7.6529037832500204E-3</v>
      </c>
      <c r="G70" s="2">
        <v>7.7045859168764202E-3</v>
      </c>
      <c r="H70" s="2">
        <v>8.2606979074923304E-3</v>
      </c>
      <c r="I70" s="2">
        <v>8.2404692082111396E-3</v>
      </c>
      <c r="J70" s="2">
        <v>8.1246335538989901E-3</v>
      </c>
      <c r="K70" s="2">
        <v>8.0621241944616694E-3</v>
      </c>
      <c r="L70" s="2">
        <v>8.1447726796564004E-3</v>
      </c>
      <c r="M70" s="2">
        <v>8.7347268504493602E-3</v>
      </c>
      <c r="N70" s="2">
        <v>9.0290778965329294E-3</v>
      </c>
      <c r="O70" s="2">
        <v>9.3037279521030296E-3</v>
      </c>
    </row>
    <row r="71" spans="1:15" x14ac:dyDescent="0.3">
      <c r="A71" s="8" t="s">
        <v>200</v>
      </c>
      <c r="B71" s="8" t="s">
        <v>17</v>
      </c>
      <c r="C71" s="2">
        <v>1.66373067136426E-3</v>
      </c>
      <c r="D71" s="2">
        <v>1.6381857895413101E-3</v>
      </c>
      <c r="E71" s="2">
        <v>1.5865460891638899E-3</v>
      </c>
      <c r="F71" s="2">
        <v>1.6663580818366999E-3</v>
      </c>
      <c r="G71" s="2">
        <v>1.6268647553563801E-3</v>
      </c>
      <c r="H71" s="2">
        <v>1.6399914963403899E-3</v>
      </c>
      <c r="I71" s="2">
        <v>1.75953079178886E-3</v>
      </c>
      <c r="J71" s="2">
        <v>1.7868609877990901E-3</v>
      </c>
      <c r="K71" s="2">
        <v>2.0222719551325299E-3</v>
      </c>
      <c r="L71" s="2">
        <v>2.43557510999371E-3</v>
      </c>
      <c r="M71" s="2">
        <v>2.9031606583863499E-3</v>
      </c>
      <c r="N71" s="2">
        <v>3.3651681399151602E-3</v>
      </c>
      <c r="O71" s="2">
        <v>3.5535072039282402E-3</v>
      </c>
    </row>
    <row r="72" spans="1:15" x14ac:dyDescent="0.3">
      <c r="A72" s="8" t="s">
        <v>200</v>
      </c>
      <c r="B72" s="8" t="s">
        <v>110</v>
      </c>
      <c r="C72" s="2">
        <v>7.2845305669733199E-2</v>
      </c>
      <c r="D72" s="2">
        <v>7.4585635359115998E-2</v>
      </c>
      <c r="E72" s="2">
        <v>7.8184991273996501E-2</v>
      </c>
      <c r="F72" s="2">
        <v>8.0910942418070703E-2</v>
      </c>
      <c r="G72" s="2">
        <v>8.2049235680520596E-2</v>
      </c>
      <c r="H72" s="2">
        <v>8.0055881191727199E-2</v>
      </c>
      <c r="I72" s="2">
        <v>7.9120234604105596E-2</v>
      </c>
      <c r="J72" s="2">
        <v>7.7672613563391696E-2</v>
      </c>
      <c r="K72" s="2">
        <v>7.64958071561464E-2</v>
      </c>
      <c r="L72" s="2">
        <v>7.5529017389482506E-2</v>
      </c>
      <c r="M72" s="2">
        <v>8.5529637483590798E-2</v>
      </c>
      <c r="N72" s="2">
        <v>8.8987368770291703E-2</v>
      </c>
      <c r="O72" s="2">
        <v>8.7933150991751599E-2</v>
      </c>
    </row>
    <row r="73" spans="1:15" x14ac:dyDescent="0.3">
      <c r="A73" s="8" t="s">
        <v>200</v>
      </c>
      <c r="B73" s="8" t="s">
        <v>111</v>
      </c>
      <c r="C73" s="2">
        <v>0.437789521758987</v>
      </c>
      <c r="D73" s="2">
        <v>0.41484646023384297</v>
      </c>
      <c r="E73" s="2">
        <v>0.38854513723623701</v>
      </c>
      <c r="F73" s="2">
        <v>0.36764796642596997</v>
      </c>
      <c r="G73" s="2">
        <v>0.348548099944748</v>
      </c>
      <c r="H73" s="2">
        <v>0.32450572478513101</v>
      </c>
      <c r="I73" s="2">
        <v>0.30129032258064498</v>
      </c>
      <c r="J73" s="2">
        <v>0.28246363458692803</v>
      </c>
      <c r="K73" s="2">
        <v>0.262922317793297</v>
      </c>
      <c r="L73" s="2">
        <v>0.24958097632516199</v>
      </c>
      <c r="M73" s="2">
        <v>0.17057962233666599</v>
      </c>
      <c r="N73" s="2">
        <v>0.12574353627035101</v>
      </c>
      <c r="O73" s="2">
        <v>9.8292162901384802E-2</v>
      </c>
    </row>
    <row r="74" spans="1:15" x14ac:dyDescent="0.3">
      <c r="A74" s="8" t="s">
        <v>201</v>
      </c>
      <c r="B74" s="8" t="s">
        <v>115</v>
      </c>
      <c r="C74" s="2">
        <v>3.9869673325902402E-3</v>
      </c>
      <c r="D74" s="2">
        <v>4.15008770803919E-3</v>
      </c>
      <c r="E74" s="2">
        <v>4.2988999873561796E-3</v>
      </c>
      <c r="F74" s="2">
        <v>4.55478046778826E-3</v>
      </c>
      <c r="G74" s="2">
        <v>4.6005033029254501E-3</v>
      </c>
      <c r="H74" s="2">
        <v>4.5542061611374401E-3</v>
      </c>
      <c r="I74" s="2">
        <v>5.1901884109491602E-3</v>
      </c>
      <c r="J74" s="2">
        <v>5.5329260013577703E-3</v>
      </c>
      <c r="K74" s="2">
        <v>6.4433832668280202E-3</v>
      </c>
      <c r="L74" s="2">
        <v>6.6017748027143996E-3</v>
      </c>
      <c r="M74" s="2">
        <v>8.6415485655029402E-3</v>
      </c>
      <c r="N74" s="2">
        <v>9.5626947458901899E-3</v>
      </c>
      <c r="O74" s="2">
        <v>1.0928649081650201E-2</v>
      </c>
    </row>
    <row r="75" spans="1:15" x14ac:dyDescent="0.3">
      <c r="A75" s="8" t="s">
        <v>201</v>
      </c>
      <c r="B75" s="8" t="s">
        <v>116</v>
      </c>
      <c r="C75" s="2">
        <v>0.48122266998199398</v>
      </c>
      <c r="D75" s="2">
        <v>0.50275959440379903</v>
      </c>
      <c r="E75" s="2">
        <v>0.52269566316854199</v>
      </c>
      <c r="F75" s="2">
        <v>0.54349610176446495</v>
      </c>
      <c r="G75" s="2">
        <v>0.56405316137150097</v>
      </c>
      <c r="H75" s="2">
        <v>0.59149140995260696</v>
      </c>
      <c r="I75" s="2">
        <v>0.61599715606114502</v>
      </c>
      <c r="J75" s="2">
        <v>0.63611676849966103</v>
      </c>
      <c r="K75" s="2">
        <v>0.64891738078105599</v>
      </c>
      <c r="L75" s="2">
        <v>0.66914361163140601</v>
      </c>
      <c r="M75" s="2">
        <v>0.73810346814149097</v>
      </c>
      <c r="N75" s="2">
        <v>0.77567959600300895</v>
      </c>
      <c r="O75" s="2">
        <v>0.78105510098987196</v>
      </c>
    </row>
    <row r="76" spans="1:15" x14ac:dyDescent="0.3">
      <c r="A76" s="8" t="s">
        <v>201</v>
      </c>
      <c r="B76" s="8" t="s">
        <v>117</v>
      </c>
      <c r="C76" s="2">
        <v>1.2904055560319001E-2</v>
      </c>
      <c r="D76" s="2">
        <v>1.3862148633038101E-2</v>
      </c>
      <c r="E76" s="2">
        <v>1.5341172503898499E-2</v>
      </c>
      <c r="F76" s="2">
        <v>1.5633976200246199E-2</v>
      </c>
      <c r="G76" s="2">
        <v>1.64359861591695E-2</v>
      </c>
      <c r="H76" s="2">
        <v>1.5810130331753599E-2</v>
      </c>
      <c r="I76" s="2">
        <v>1.6530394596516201E-2</v>
      </c>
      <c r="J76" s="2">
        <v>1.7209775967413399E-2</v>
      </c>
      <c r="K76" s="2">
        <v>1.8021848629554499E-2</v>
      </c>
      <c r="L76" s="2">
        <v>1.7563791568151799E-2</v>
      </c>
      <c r="M76" s="2">
        <v>1.7801590044936099E-2</v>
      </c>
      <c r="N76" s="2">
        <v>1.81583754163533E-2</v>
      </c>
      <c r="O76" s="2">
        <v>2.01121473937175E-2</v>
      </c>
    </row>
    <row r="77" spans="1:15" x14ac:dyDescent="0.3">
      <c r="A77" s="8" t="s">
        <v>201</v>
      </c>
      <c r="B77" s="8" t="s">
        <v>17</v>
      </c>
      <c r="C77" s="2">
        <v>1.6719540426991301E-3</v>
      </c>
      <c r="D77" s="2">
        <v>1.4546699182817801E-3</v>
      </c>
      <c r="E77" s="2">
        <v>1.5594048973743E-3</v>
      </c>
      <c r="F77" s="2">
        <v>1.4361920393927E-3</v>
      </c>
      <c r="G77" s="2">
        <v>1.6514627241270799E-3</v>
      </c>
      <c r="H77" s="2">
        <v>1.62914691943128E-3</v>
      </c>
      <c r="I77" s="2">
        <v>1.9196587273373599E-3</v>
      </c>
      <c r="J77" s="2">
        <v>1.9687712152070599E-3</v>
      </c>
      <c r="K77" s="2">
        <v>2.1259894027605198E-3</v>
      </c>
      <c r="L77" s="2">
        <v>2.21082691067645E-3</v>
      </c>
      <c r="M77" s="2">
        <v>2.96693167415601E-3</v>
      </c>
      <c r="N77" s="2">
        <v>3.08907274094767E-3</v>
      </c>
      <c r="O77" s="2">
        <v>3.2328202780797601E-3</v>
      </c>
    </row>
    <row r="78" spans="1:15" x14ac:dyDescent="0.3">
      <c r="A78" s="8" t="s">
        <v>201</v>
      </c>
      <c r="B78" s="8" t="s">
        <v>110</v>
      </c>
      <c r="C78" s="2">
        <v>6.9193174997856502E-2</v>
      </c>
      <c r="D78" s="2">
        <v>7.4145381423009499E-2</v>
      </c>
      <c r="E78" s="2">
        <v>7.7928098790407505E-2</v>
      </c>
      <c r="F78" s="2">
        <v>8.0467788264259293E-2</v>
      </c>
      <c r="G78" s="2">
        <v>8.2848379993708698E-2</v>
      </c>
      <c r="H78" s="2">
        <v>8.4567535545023706E-2</v>
      </c>
      <c r="I78" s="2">
        <v>8.3682900817632397E-2</v>
      </c>
      <c r="J78" s="2">
        <v>8.3299389002036706E-2</v>
      </c>
      <c r="K78" s="2">
        <v>8.2782756590567094E-2</v>
      </c>
      <c r="L78" s="2">
        <v>8.13093008259895E-2</v>
      </c>
      <c r="M78" s="2">
        <v>8.7452471482889704E-2</v>
      </c>
      <c r="N78" s="2">
        <v>9.0845600085956796E-2</v>
      </c>
      <c r="O78" s="2">
        <v>9.3980660296389504E-2</v>
      </c>
    </row>
    <row r="79" spans="1:15" x14ac:dyDescent="0.3">
      <c r="A79" s="8" t="s">
        <v>201</v>
      </c>
      <c r="B79" s="8" t="s">
        <v>111</v>
      </c>
      <c r="C79" s="2">
        <v>0.43102117808454099</v>
      </c>
      <c r="D79" s="2">
        <v>0.40362811791383202</v>
      </c>
      <c r="E79" s="2">
        <v>0.37817676065242101</v>
      </c>
      <c r="F79" s="2">
        <v>0.35441116126384897</v>
      </c>
      <c r="G79" s="2">
        <v>0.33041050644856901</v>
      </c>
      <c r="H79" s="2">
        <v>0.301947571090047</v>
      </c>
      <c r="I79" s="2">
        <v>0.27667970138642001</v>
      </c>
      <c r="J79" s="2">
        <v>0.255872369314324</v>
      </c>
      <c r="K79" s="2">
        <v>0.241708641329234</v>
      </c>
      <c r="L79" s="2">
        <v>0.22317069426106201</v>
      </c>
      <c r="M79" s="2">
        <v>0.145033990091024</v>
      </c>
      <c r="N79" s="2">
        <v>0.10266466100784399</v>
      </c>
      <c r="O79" s="2">
        <v>9.0690621960290693E-2</v>
      </c>
    </row>
    <row r="80" spans="1:15" x14ac:dyDescent="0.3">
      <c r="A80" s="8" t="s">
        <v>202</v>
      </c>
      <c r="B80" s="8" t="s">
        <v>115</v>
      </c>
      <c r="C80" s="2">
        <v>3.6843055806393401E-3</v>
      </c>
      <c r="D80" s="2">
        <v>3.6167012819594601E-3</v>
      </c>
      <c r="E80" s="2">
        <v>3.81502477983385E-3</v>
      </c>
      <c r="F80" s="2">
        <v>4.0721557420967999E-3</v>
      </c>
      <c r="G80" s="2">
        <v>4.4219835754895796E-3</v>
      </c>
      <c r="H80" s="2">
        <v>4.6353522867737902E-3</v>
      </c>
      <c r="I80" s="2">
        <v>5.0717092667853401E-3</v>
      </c>
      <c r="J80" s="2">
        <v>5.6627721547824403E-3</v>
      </c>
      <c r="K80" s="2">
        <v>6.0307692307692302E-3</v>
      </c>
      <c r="L80" s="2">
        <v>6.1068702290076301E-3</v>
      </c>
      <c r="M80" s="2">
        <v>6.6990066990067001E-3</v>
      </c>
      <c r="N80" s="2">
        <v>8.3381174991115099E-3</v>
      </c>
      <c r="O80" s="2">
        <v>9.2708008725459704E-3</v>
      </c>
    </row>
    <row r="81" spans="1:15" x14ac:dyDescent="0.3">
      <c r="A81" s="8" t="s">
        <v>202</v>
      </c>
      <c r="B81" s="8" t="s">
        <v>116</v>
      </c>
      <c r="C81" s="2">
        <v>0.46346396965865999</v>
      </c>
      <c r="D81" s="2">
        <v>0.480412518799685</v>
      </c>
      <c r="E81" s="2">
        <v>0.50472421292829905</v>
      </c>
      <c r="F81" s="2">
        <v>0.52452223611359206</v>
      </c>
      <c r="G81" s="2">
        <v>0.54348283849231405</v>
      </c>
      <c r="H81" s="2">
        <v>0.56334981458590805</v>
      </c>
      <c r="I81" s="2">
        <v>0.58311221576596195</v>
      </c>
      <c r="J81" s="2">
        <v>0.60321541315455496</v>
      </c>
      <c r="K81" s="2">
        <v>0.61833846153846195</v>
      </c>
      <c r="L81" s="2">
        <v>0.63277952402335003</v>
      </c>
      <c r="M81" s="2">
        <v>0.69842919842919804</v>
      </c>
      <c r="N81" s="2">
        <v>0.73605073949533895</v>
      </c>
      <c r="O81" s="2">
        <v>0.75947854991170705</v>
      </c>
    </row>
    <row r="82" spans="1:15" x14ac:dyDescent="0.3">
      <c r="A82" s="8" t="s">
        <v>202</v>
      </c>
      <c r="B82" s="8" t="s">
        <v>117</v>
      </c>
      <c r="C82" s="2">
        <v>8.9940400939136703E-3</v>
      </c>
      <c r="D82" s="2">
        <v>9.2387022846093306E-3</v>
      </c>
      <c r="E82" s="2">
        <v>9.5910436053766902E-3</v>
      </c>
      <c r="F82" s="2">
        <v>1.02161100196464E-2</v>
      </c>
      <c r="G82" s="2">
        <v>1.00372008142065E-2</v>
      </c>
      <c r="H82" s="2">
        <v>1.0094767202307399E-2</v>
      </c>
      <c r="I82" s="2">
        <v>1.1184630369798099E-2</v>
      </c>
      <c r="J82" s="2">
        <v>1.15859016500146E-2</v>
      </c>
      <c r="K82" s="2">
        <v>1.1599999999999999E-2</v>
      </c>
      <c r="L82" s="2">
        <v>1.1944319712617901E-2</v>
      </c>
      <c r="M82" s="2">
        <v>1.31092631092631E-2</v>
      </c>
      <c r="N82" s="2">
        <v>1.34230022690615E-2</v>
      </c>
      <c r="O82" s="2">
        <v>1.35296561753402E-2</v>
      </c>
    </row>
    <row r="83" spans="1:15" x14ac:dyDescent="0.3">
      <c r="A83" s="8" t="s">
        <v>202</v>
      </c>
      <c r="B83" s="8" t="s">
        <v>17</v>
      </c>
      <c r="C83" s="2">
        <v>2.0949972909517799E-3</v>
      </c>
      <c r="D83" s="2">
        <v>1.9336818735228799E-3</v>
      </c>
      <c r="E83" s="2">
        <v>2.2462295432666602E-3</v>
      </c>
      <c r="F83" s="2">
        <v>2.2146811930701901E-3</v>
      </c>
      <c r="G83" s="2">
        <v>2.5970379729065799E-3</v>
      </c>
      <c r="H83" s="2">
        <v>2.3005081719544001E-3</v>
      </c>
      <c r="I83" s="2">
        <v>2.4182984583347301E-3</v>
      </c>
      <c r="J83" s="2">
        <v>2.4083053991603501E-3</v>
      </c>
      <c r="K83" s="2">
        <v>2.52307692307692E-3</v>
      </c>
      <c r="L83" s="2">
        <v>2.5445292620865098E-3</v>
      </c>
      <c r="M83" s="2">
        <v>2.8875028875028899E-3</v>
      </c>
      <c r="N83" s="2">
        <v>3.3899231799666501E-3</v>
      </c>
      <c r="O83" s="2">
        <v>3.37592188636128E-3</v>
      </c>
    </row>
    <row r="84" spans="1:15" x14ac:dyDescent="0.3">
      <c r="A84" s="8" t="s">
        <v>202</v>
      </c>
      <c r="B84" s="8" t="s">
        <v>110</v>
      </c>
      <c r="C84" s="2">
        <v>7.40834386852086E-2</v>
      </c>
      <c r="D84" s="2">
        <v>7.6917567857910193E-2</v>
      </c>
      <c r="E84" s="2">
        <v>7.9473740507006105E-2</v>
      </c>
      <c r="F84" s="2">
        <v>8.5265225933202404E-2</v>
      </c>
      <c r="G84" s="2">
        <v>8.73868182775321E-2</v>
      </c>
      <c r="H84" s="2">
        <v>8.9101771734651794E-2</v>
      </c>
      <c r="I84" s="2">
        <v>8.8973230779565399E-2</v>
      </c>
      <c r="J84" s="2">
        <v>8.8619129755589499E-2</v>
      </c>
      <c r="K84" s="2">
        <v>8.7046153846153801E-2</v>
      </c>
      <c r="L84" s="2">
        <v>8.5735668313126803E-2</v>
      </c>
      <c r="M84" s="2">
        <v>9.7308847308847299E-2</v>
      </c>
      <c r="N84" s="2">
        <v>0.10352934743978801</v>
      </c>
      <c r="O84" s="2">
        <v>0.104341954918459</v>
      </c>
    </row>
    <row r="85" spans="1:15" x14ac:dyDescent="0.3">
      <c r="A85" s="8" t="s">
        <v>202</v>
      </c>
      <c r="B85" s="8" t="s">
        <v>111</v>
      </c>
      <c r="C85" s="2">
        <v>0.44767924869062697</v>
      </c>
      <c r="D85" s="2">
        <v>0.42788082790231302</v>
      </c>
      <c r="E85" s="2">
        <v>0.40014974863621799</v>
      </c>
      <c r="F85" s="2">
        <v>0.37370959099839302</v>
      </c>
      <c r="G85" s="2">
        <v>0.35207412086755102</v>
      </c>
      <c r="H85" s="2">
        <v>0.33051778601840398</v>
      </c>
      <c r="I85" s="2">
        <v>0.30923991535955397</v>
      </c>
      <c r="J85" s="2">
        <v>0.28850847788589801</v>
      </c>
      <c r="K85" s="2">
        <v>0.27446153846153798</v>
      </c>
      <c r="L85" s="2">
        <v>0.26088908845981101</v>
      </c>
      <c r="M85" s="2">
        <v>0.18156618156618201</v>
      </c>
      <c r="N85" s="2">
        <v>0.135268870116734</v>
      </c>
      <c r="O85" s="2">
        <v>0.11000311623558701</v>
      </c>
    </row>
    <row r="86" spans="1:15" x14ac:dyDescent="0.3">
      <c r="A86" s="8" t="s">
        <v>203</v>
      </c>
      <c r="B86" s="8" t="s">
        <v>115</v>
      </c>
      <c r="C86" s="2">
        <v>2.5316455696202502E-3</v>
      </c>
      <c r="D86" s="2">
        <v>2.8569796011656502E-3</v>
      </c>
      <c r="E86" s="2">
        <v>2.8294946522551098E-3</v>
      </c>
      <c r="F86" s="2">
        <v>3.64685390812105E-3</v>
      </c>
      <c r="G86" s="2">
        <v>4.1384499623777302E-3</v>
      </c>
      <c r="H86" s="2">
        <v>5.0049528178927102E-3</v>
      </c>
      <c r="I86" s="2">
        <v>5.3826232671507603E-3</v>
      </c>
      <c r="J86" s="2">
        <v>5.4225696140693704E-3</v>
      </c>
      <c r="K86" s="2">
        <v>6.7981934870453998E-3</v>
      </c>
      <c r="L86" s="2">
        <v>7.8793951539442506E-3</v>
      </c>
      <c r="M86" s="2">
        <v>9.96488147497805E-3</v>
      </c>
      <c r="N86" s="2">
        <v>1.10047645149049E-2</v>
      </c>
      <c r="O86" s="2">
        <v>1.31690567562109E-2</v>
      </c>
    </row>
    <row r="87" spans="1:15" x14ac:dyDescent="0.3">
      <c r="A87" s="8" t="s">
        <v>203</v>
      </c>
      <c r="B87" s="8" t="s">
        <v>116</v>
      </c>
      <c r="C87" s="2">
        <v>0.44332566168009202</v>
      </c>
      <c r="D87" s="2">
        <v>0.46185932232443899</v>
      </c>
      <c r="E87" s="2">
        <v>0.48237224831645098</v>
      </c>
      <c r="F87" s="2">
        <v>0.49760505116481601</v>
      </c>
      <c r="G87" s="2">
        <v>0.51365151026550604</v>
      </c>
      <c r="H87" s="2">
        <v>0.532089046452218</v>
      </c>
      <c r="I87" s="2">
        <v>0.55369928400954604</v>
      </c>
      <c r="J87" s="2">
        <v>0.57435271128480703</v>
      </c>
      <c r="K87" s="2">
        <v>0.58892322319942902</v>
      </c>
      <c r="L87" s="2">
        <v>0.60279650209509905</v>
      </c>
      <c r="M87" s="2">
        <v>0.67440737489025504</v>
      </c>
      <c r="N87" s="2">
        <v>0.71589998735084504</v>
      </c>
      <c r="O87" s="2">
        <v>0.73835588769945504</v>
      </c>
    </row>
    <row r="88" spans="1:15" x14ac:dyDescent="0.3">
      <c r="A88" s="8" t="s">
        <v>203</v>
      </c>
      <c r="B88" s="8" t="s">
        <v>117</v>
      </c>
      <c r="C88" s="2">
        <v>6.2715765247410796E-3</v>
      </c>
      <c r="D88" s="2">
        <v>7.485286555054E-3</v>
      </c>
      <c r="E88" s="2">
        <v>7.8094052402241003E-3</v>
      </c>
      <c r="F88" s="2">
        <v>8.4367515784890008E-3</v>
      </c>
      <c r="G88" s="2">
        <v>8.9218531656454908E-3</v>
      </c>
      <c r="H88" s="2">
        <v>9.9577707105990305E-3</v>
      </c>
      <c r="I88" s="2">
        <v>9.9527750977504697E-3</v>
      </c>
      <c r="J88" s="2">
        <v>1.05031753786028E-2</v>
      </c>
      <c r="K88" s="2">
        <v>1.1266936058949399E-2</v>
      </c>
      <c r="L88" s="2">
        <v>1.14319548187284E-2</v>
      </c>
      <c r="M88" s="2">
        <v>1.23353819139596E-2</v>
      </c>
      <c r="N88" s="2">
        <v>1.3155120799426601E-2</v>
      </c>
      <c r="O88" s="2">
        <v>1.3734599070894801E-2</v>
      </c>
    </row>
    <row r="89" spans="1:15" x14ac:dyDescent="0.3">
      <c r="A89" s="8" t="s">
        <v>203</v>
      </c>
      <c r="B89" s="8" t="s">
        <v>17</v>
      </c>
      <c r="C89" s="2">
        <v>1.49597238204833E-3</v>
      </c>
      <c r="D89" s="2">
        <v>1.8856065367693299E-3</v>
      </c>
      <c r="E89" s="2">
        <v>1.86746647048837E-3</v>
      </c>
      <c r="F89" s="2">
        <v>1.6873503156977999E-3</v>
      </c>
      <c r="G89" s="2">
        <v>1.8273675158551001E-3</v>
      </c>
      <c r="H89" s="2">
        <v>1.9289922318961501E-3</v>
      </c>
      <c r="I89" s="2">
        <v>1.7772812674554401E-3</v>
      </c>
      <c r="J89" s="2">
        <v>1.9052271617000501E-3</v>
      </c>
      <c r="K89" s="2">
        <v>2.1868314713572598E-3</v>
      </c>
      <c r="L89" s="2">
        <v>2.3228274731280701E-3</v>
      </c>
      <c r="M89" s="2">
        <v>3.33625987708516E-3</v>
      </c>
      <c r="N89" s="2">
        <v>3.3731078972888602E-3</v>
      </c>
      <c r="O89" s="2">
        <v>3.59523328620481E-3</v>
      </c>
    </row>
    <row r="90" spans="1:15" x14ac:dyDescent="0.3">
      <c r="A90" s="8" t="s">
        <v>203</v>
      </c>
      <c r="B90" s="8" t="s">
        <v>110</v>
      </c>
      <c r="C90" s="2">
        <v>7.8653624856156498E-2</v>
      </c>
      <c r="D90" s="2">
        <v>8.1538197817267594E-2</v>
      </c>
      <c r="E90" s="2">
        <v>8.7205025182502394E-2</v>
      </c>
      <c r="F90" s="2">
        <v>9.0627041149575399E-2</v>
      </c>
      <c r="G90" s="2">
        <v>9.0723422551864996E-2</v>
      </c>
      <c r="H90" s="2">
        <v>9.2174547729524006E-2</v>
      </c>
      <c r="I90" s="2">
        <v>9.3332656273802897E-2</v>
      </c>
      <c r="J90" s="2">
        <v>9.4186614557889597E-2</v>
      </c>
      <c r="K90" s="2">
        <v>9.4889469931067297E-2</v>
      </c>
      <c r="L90" s="2">
        <v>9.3869557296410999E-2</v>
      </c>
      <c r="M90" s="2">
        <v>0.106057945566286</v>
      </c>
      <c r="N90" s="2">
        <v>0.112071509887423</v>
      </c>
      <c r="O90" s="2">
        <v>0.11290648353867901</v>
      </c>
    </row>
    <row r="91" spans="1:15" x14ac:dyDescent="0.3">
      <c r="A91" s="8" t="s">
        <v>203</v>
      </c>
      <c r="B91" s="8" t="s">
        <v>111</v>
      </c>
      <c r="C91" s="2">
        <v>0.46772151898734199</v>
      </c>
      <c r="D91" s="2">
        <v>0.44437460716530502</v>
      </c>
      <c r="E91" s="2">
        <v>0.41791636013807898</v>
      </c>
      <c r="F91" s="2">
        <v>0.39799695188330098</v>
      </c>
      <c r="G91" s="2">
        <v>0.38073739653875099</v>
      </c>
      <c r="H91" s="2">
        <v>0.35884469005787001</v>
      </c>
      <c r="I91" s="2">
        <v>0.335855380084294</v>
      </c>
      <c r="J91" s="2">
        <v>0.313629702002931</v>
      </c>
      <c r="K91" s="2">
        <v>0.29593534585215098</v>
      </c>
      <c r="L91" s="2">
        <v>0.28169976316268902</v>
      </c>
      <c r="M91" s="2">
        <v>0.19389815627743601</v>
      </c>
      <c r="N91" s="2">
        <v>0.14449550955011201</v>
      </c>
      <c r="O91" s="2">
        <v>0.118238739648556</v>
      </c>
    </row>
    <row r="92" spans="1:15" x14ac:dyDescent="0.3">
      <c r="A92" s="8" t="s">
        <v>204</v>
      </c>
      <c r="B92" s="8" t="s">
        <v>115</v>
      </c>
      <c r="C92" s="2">
        <v>4.0551500405515001E-3</v>
      </c>
      <c r="D92" s="2">
        <v>4.0202448041925399E-3</v>
      </c>
      <c r="E92" s="2">
        <v>4.2968044773424802E-3</v>
      </c>
      <c r="F92" s="2">
        <v>4.6276053053490697E-3</v>
      </c>
      <c r="G92" s="2">
        <v>4.8564644938484799E-3</v>
      </c>
      <c r="H92" s="2">
        <v>5.1793390176872699E-3</v>
      </c>
      <c r="I92" s="2">
        <v>5.6012841968646502E-3</v>
      </c>
      <c r="J92" s="2">
        <v>6.67499671182428E-3</v>
      </c>
      <c r="K92" s="2">
        <v>7.2081186178116399E-3</v>
      </c>
      <c r="L92" s="2">
        <v>8.9371401151631495E-3</v>
      </c>
      <c r="M92" s="2">
        <v>1.1200640036573501E-2</v>
      </c>
      <c r="N92" s="2">
        <v>1.2434306767080201E-2</v>
      </c>
      <c r="O92" s="2">
        <v>1.4138133020927601E-2</v>
      </c>
    </row>
    <row r="93" spans="1:15" x14ac:dyDescent="0.3">
      <c r="A93" s="8" t="s">
        <v>204</v>
      </c>
      <c r="B93" s="8" t="s">
        <v>116</v>
      </c>
      <c r="C93" s="2">
        <v>0.48049841480498401</v>
      </c>
      <c r="D93" s="2">
        <v>0.49790013999066701</v>
      </c>
      <c r="E93" s="2">
        <v>0.51724137931034497</v>
      </c>
      <c r="F93" s="2">
        <v>0.53702084244279302</v>
      </c>
      <c r="G93" s="2">
        <v>0.55334916181020199</v>
      </c>
      <c r="H93" s="2">
        <v>0.57381438940173302</v>
      </c>
      <c r="I93" s="2">
        <v>0.59609276273096801</v>
      </c>
      <c r="J93" s="2">
        <v>0.61564514007628601</v>
      </c>
      <c r="K93" s="2">
        <v>0.63115298283329602</v>
      </c>
      <c r="L93" s="2">
        <v>0.64740283109404995</v>
      </c>
      <c r="M93" s="2">
        <v>0.71189782273272795</v>
      </c>
      <c r="N93" s="2">
        <v>0.74887576529230104</v>
      </c>
      <c r="O93" s="2">
        <v>0.76721337664412403</v>
      </c>
    </row>
    <row r="94" spans="1:15" x14ac:dyDescent="0.3">
      <c r="A94" s="8" t="s">
        <v>204</v>
      </c>
      <c r="B94" s="8" t="s">
        <v>117</v>
      </c>
      <c r="C94" s="2">
        <v>8.5158150851581509E-3</v>
      </c>
      <c r="D94" s="2">
        <v>8.8660755949603407E-3</v>
      </c>
      <c r="E94" s="2">
        <v>9.4240837696335095E-3</v>
      </c>
      <c r="F94" s="2">
        <v>1.0239032211048001E-2</v>
      </c>
      <c r="G94" s="2">
        <v>1.02165623426146E-2</v>
      </c>
      <c r="H94" s="2">
        <v>1.11338172080896E-2</v>
      </c>
      <c r="I94" s="2">
        <v>1.1441647597254001E-2</v>
      </c>
      <c r="J94" s="2">
        <v>1.1837432592397701E-2</v>
      </c>
      <c r="K94" s="2">
        <v>1.22980620277576E-2</v>
      </c>
      <c r="L94" s="2">
        <v>1.2356046065259099E-2</v>
      </c>
      <c r="M94" s="2">
        <v>1.35436310646323E-2</v>
      </c>
      <c r="N94" s="2">
        <v>1.4086796337433E-2</v>
      </c>
      <c r="O94" s="2">
        <v>1.4484264337824199E-2</v>
      </c>
    </row>
    <row r="95" spans="1:15" x14ac:dyDescent="0.3">
      <c r="A95" s="8" t="s">
        <v>204</v>
      </c>
      <c r="B95" s="8" t="s">
        <v>111</v>
      </c>
      <c r="C95" s="2">
        <v>0.43058320430583202</v>
      </c>
      <c r="D95" s="2">
        <v>0.40981370472737699</v>
      </c>
      <c r="E95" s="2">
        <v>0.38768730817837199</v>
      </c>
      <c r="F95" s="2">
        <v>0.36452412184812699</v>
      </c>
      <c r="G95" s="2">
        <v>0.34667961723864998</v>
      </c>
      <c r="H95" s="2">
        <v>0.32390247339863298</v>
      </c>
      <c r="I95" s="2">
        <v>0.30004440042351199</v>
      </c>
      <c r="J95" s="2">
        <v>0.27962646323819501</v>
      </c>
      <c r="K95" s="2">
        <v>0.26306471499478401</v>
      </c>
      <c r="L95" s="2">
        <v>0.24643114203454899</v>
      </c>
      <c r="M95" s="2">
        <v>0.16789530830333199</v>
      </c>
      <c r="N95" s="2">
        <v>0.125264127431327</v>
      </c>
      <c r="O95" s="2">
        <v>0.104478406730923</v>
      </c>
    </row>
    <row r="96" spans="1:15" x14ac:dyDescent="0.3">
      <c r="A96" s="8" t="s">
        <v>204</v>
      </c>
      <c r="B96" s="8" t="s">
        <v>17</v>
      </c>
      <c r="C96" s="2">
        <v>2.3224950232249501E-3</v>
      </c>
      <c r="D96" s="2">
        <v>2.6562331741986399E-3</v>
      </c>
      <c r="E96" s="2">
        <v>2.5636396461455099E-3</v>
      </c>
      <c r="F96" s="2">
        <v>2.4777729193995002E-3</v>
      </c>
      <c r="G96" s="2">
        <v>2.44621915245701E-3</v>
      </c>
      <c r="H96" s="2">
        <v>2.3606511169050799E-3</v>
      </c>
      <c r="I96" s="2">
        <v>2.0492503159260898E-3</v>
      </c>
      <c r="J96" s="2">
        <v>2.0386689464684999E-3</v>
      </c>
      <c r="K96" s="2">
        <v>2.30786253991338E-3</v>
      </c>
      <c r="L96" s="2">
        <v>2.3392514395393499E-3</v>
      </c>
      <c r="M96" s="2">
        <v>2.6287216412366398E-3</v>
      </c>
      <c r="N96" s="2">
        <v>2.9528092322696001E-3</v>
      </c>
      <c r="O96" s="2">
        <v>3.3548112253048599E-3</v>
      </c>
    </row>
    <row r="97" spans="1:16" x14ac:dyDescent="0.3">
      <c r="A97" s="8" t="s">
        <v>204</v>
      </c>
      <c r="B97" s="8" t="s">
        <v>110</v>
      </c>
      <c r="C97" s="2">
        <v>7.4024920740249203E-2</v>
      </c>
      <c r="D97" s="2">
        <v>7.6743601708604003E-2</v>
      </c>
      <c r="E97" s="2">
        <v>7.8786784618162103E-2</v>
      </c>
      <c r="F97" s="2">
        <v>8.1110625273283804E-2</v>
      </c>
      <c r="G97" s="2">
        <v>8.2451974962227503E-2</v>
      </c>
      <c r="H97" s="2">
        <v>8.3609329856951603E-2</v>
      </c>
      <c r="I97" s="2">
        <v>8.4770654735475903E-2</v>
      </c>
      <c r="J97" s="2">
        <v>8.4177298434828393E-2</v>
      </c>
      <c r="K97" s="2">
        <v>8.3968258986437394E-2</v>
      </c>
      <c r="L97" s="2">
        <v>8.2533589251439499E-2</v>
      </c>
      <c r="M97" s="2">
        <v>9.2833876221498399E-2</v>
      </c>
      <c r="N97" s="2">
        <v>9.6386194939589304E-2</v>
      </c>
      <c r="O97" s="2">
        <v>9.6331008040896698E-2</v>
      </c>
    </row>
    <row r="98" spans="1:16" x14ac:dyDescent="0.3">
      <c r="A98" s="15"/>
      <c r="B98" s="15"/>
    </row>
    <row r="99" spans="1:16" x14ac:dyDescent="0.3">
      <c r="A99" s="15"/>
      <c r="B99" s="15"/>
    </row>
    <row r="100" spans="1:16" x14ac:dyDescent="0.3">
      <c r="A100" s="15"/>
      <c r="B100" s="13"/>
      <c r="C100" s="18" t="s">
        <v>38</v>
      </c>
      <c r="D100" s="18"/>
      <c r="E100" s="18"/>
      <c r="F100" s="18"/>
      <c r="G100" s="18"/>
      <c r="H100" s="18"/>
      <c r="I100" s="18"/>
      <c r="J100" s="18"/>
      <c r="K100" s="18"/>
      <c r="L100" s="18"/>
      <c r="M100" s="18"/>
      <c r="N100" s="18"/>
      <c r="O100" s="6" t="s">
        <v>39</v>
      </c>
      <c r="P100" s="6" t="s">
        <v>40</v>
      </c>
    </row>
    <row r="101" spans="1:16" x14ac:dyDescent="0.3">
      <c r="A101" s="9" t="s">
        <v>41</v>
      </c>
      <c r="B101" s="9" t="s">
        <v>41</v>
      </c>
      <c r="C101" s="4" t="s">
        <v>19</v>
      </c>
      <c r="D101" s="4" t="s">
        <v>20</v>
      </c>
      <c r="E101" s="4" t="s">
        <v>21</v>
      </c>
      <c r="F101" s="4" t="s">
        <v>22</v>
      </c>
      <c r="G101" s="4" t="s">
        <v>23</v>
      </c>
      <c r="H101" s="4" t="s">
        <v>24</v>
      </c>
      <c r="I101" s="4" t="s">
        <v>25</v>
      </c>
      <c r="J101" s="4" t="s">
        <v>26</v>
      </c>
      <c r="K101" s="4" t="s">
        <v>27</v>
      </c>
      <c r="L101" s="4" t="s">
        <v>28</v>
      </c>
      <c r="M101" s="4" t="s">
        <v>29</v>
      </c>
      <c r="N101" s="4" t="s">
        <v>30</v>
      </c>
      <c r="O101" s="4" t="s">
        <v>31</v>
      </c>
      <c r="P101" s="4" t="s">
        <v>32</v>
      </c>
    </row>
    <row r="102" spans="1:16" x14ac:dyDescent="0.3">
      <c r="A102" s="8" t="s">
        <v>198</v>
      </c>
      <c r="B102" s="8" t="s">
        <v>115</v>
      </c>
      <c r="C102" s="2">
        <v>3.5714285714285698E-2</v>
      </c>
      <c r="D102" s="2">
        <v>3.4482758620689703E-2</v>
      </c>
      <c r="E102" s="2">
        <v>4.4444444444444398E-2</v>
      </c>
      <c r="F102" s="2">
        <v>7.4468085106383003E-2</v>
      </c>
      <c r="G102" s="2">
        <v>0.13861386138613899</v>
      </c>
      <c r="H102" s="2">
        <v>-6.08695652173913E-2</v>
      </c>
      <c r="I102" s="2">
        <v>0.157407407407407</v>
      </c>
      <c r="J102" s="2">
        <v>0.14399999999999999</v>
      </c>
      <c r="K102" s="2">
        <v>0.10489510489510501</v>
      </c>
      <c r="L102" s="2">
        <v>0.208860759493671</v>
      </c>
      <c r="M102" s="2">
        <v>0.15706806282722499</v>
      </c>
      <c r="N102" s="2">
        <v>0.14027149321266999</v>
      </c>
      <c r="O102" s="3">
        <v>0.76223776223776196</v>
      </c>
      <c r="P102" s="3">
        <v>1.8</v>
      </c>
    </row>
    <row r="103" spans="1:16" x14ac:dyDescent="0.3">
      <c r="A103" s="8" t="s">
        <v>198</v>
      </c>
      <c r="B103" s="8" t="s">
        <v>116</v>
      </c>
      <c r="C103" s="2">
        <v>6.2477728946430701E-2</v>
      </c>
      <c r="D103" s="2">
        <v>5.0754611514812698E-2</v>
      </c>
      <c r="E103" s="2">
        <v>3.3301415044153598E-2</v>
      </c>
      <c r="F103" s="2">
        <v>5.7145799011532099E-2</v>
      </c>
      <c r="G103" s="2">
        <v>4.7823122625888802E-2</v>
      </c>
      <c r="H103" s="2">
        <v>7.8918014500836603E-2</v>
      </c>
      <c r="I103" s="2">
        <v>6.1773067976221202E-2</v>
      </c>
      <c r="J103" s="2">
        <v>8.92567348263551E-2</v>
      </c>
      <c r="K103" s="2">
        <v>7.6579261025029793E-2</v>
      </c>
      <c r="L103" s="2">
        <v>0.160254636036535</v>
      </c>
      <c r="M103" s="2">
        <v>0.110090648854962</v>
      </c>
      <c r="N103" s="2">
        <v>0.111636402707639</v>
      </c>
      <c r="O103" s="3">
        <v>0.54141835518474402</v>
      </c>
      <c r="P103" s="3">
        <v>1.20151079902117</v>
      </c>
    </row>
    <row r="104" spans="1:16" x14ac:dyDescent="0.3">
      <c r="A104" s="8" t="s">
        <v>198</v>
      </c>
      <c r="B104" s="8" t="s">
        <v>117</v>
      </c>
      <c r="C104" s="2">
        <v>6.7796610169491497E-2</v>
      </c>
      <c r="D104" s="2">
        <v>6.3492063492063502E-2</v>
      </c>
      <c r="E104" s="2">
        <v>0.104477611940299</v>
      </c>
      <c r="F104" s="2">
        <v>6.7567567567567597E-3</v>
      </c>
      <c r="G104" s="2">
        <v>0.12080536912751701</v>
      </c>
      <c r="H104" s="2">
        <v>0</v>
      </c>
      <c r="I104" s="2">
        <v>2.39520958083832E-2</v>
      </c>
      <c r="J104" s="2">
        <v>0.15204678362573101</v>
      </c>
      <c r="K104" s="2">
        <v>0.111675126903553</v>
      </c>
      <c r="L104" s="2">
        <v>8.2191780821917804E-2</v>
      </c>
      <c r="M104" s="2">
        <v>0.105485232067511</v>
      </c>
      <c r="N104" s="2">
        <v>7.6335877862595394E-2</v>
      </c>
      <c r="O104" s="3">
        <v>0.43147208121827402</v>
      </c>
      <c r="P104" s="3">
        <v>1.1044776119402999</v>
      </c>
    </row>
    <row r="105" spans="1:16" x14ac:dyDescent="0.3">
      <c r="A105" s="8" t="s">
        <v>198</v>
      </c>
      <c r="B105" s="8" t="s">
        <v>17</v>
      </c>
      <c r="C105" s="2">
        <v>0.11111111111111099</v>
      </c>
      <c r="D105" s="2">
        <v>0.25</v>
      </c>
      <c r="E105" s="2">
        <v>-0.14000000000000001</v>
      </c>
      <c r="F105" s="2">
        <v>-2.32558139534884E-2</v>
      </c>
      <c r="G105" s="2">
        <v>-4.7619047619047603E-2</v>
      </c>
      <c r="H105" s="2">
        <v>2.5000000000000001E-2</v>
      </c>
      <c r="I105" s="2">
        <v>4.8780487804878099E-2</v>
      </c>
      <c r="J105" s="2">
        <v>0.162790697674419</v>
      </c>
      <c r="K105" s="2">
        <v>0.1</v>
      </c>
      <c r="L105" s="2">
        <v>9.0909090909090898E-2</v>
      </c>
      <c r="M105" s="2">
        <v>0.233333333333333</v>
      </c>
      <c r="N105" s="2">
        <v>0.21621621621621601</v>
      </c>
      <c r="O105" s="3">
        <v>0.8</v>
      </c>
      <c r="P105" s="3">
        <v>0.8</v>
      </c>
    </row>
    <row r="106" spans="1:16" x14ac:dyDescent="0.3">
      <c r="A106" s="8" t="s">
        <v>198</v>
      </c>
      <c r="B106" s="8" t="s">
        <v>110</v>
      </c>
      <c r="C106" s="2">
        <v>5.7721139430284903E-2</v>
      </c>
      <c r="D106" s="2">
        <v>6.52019844082211E-2</v>
      </c>
      <c r="E106" s="2">
        <v>2.9274783765801698E-2</v>
      </c>
      <c r="F106" s="2">
        <v>4.8480930833871998E-2</v>
      </c>
      <c r="G106" s="2">
        <v>-6.1652281134402E-3</v>
      </c>
      <c r="H106" s="2">
        <v>2.9156327543424301E-2</v>
      </c>
      <c r="I106" s="2">
        <v>4.1591320072332703E-2</v>
      </c>
      <c r="J106" s="2">
        <v>3.1828703703703699E-2</v>
      </c>
      <c r="K106" s="2">
        <v>2.86034772854739E-2</v>
      </c>
      <c r="L106" s="2">
        <v>0.20174482006543101</v>
      </c>
      <c r="M106" s="2">
        <v>9.6642468239564405E-2</v>
      </c>
      <c r="N106" s="2">
        <v>9.8055440628878804E-2</v>
      </c>
      <c r="O106" s="3">
        <v>0.488502523836231</v>
      </c>
      <c r="P106" s="3">
        <v>0.76580172987358597</v>
      </c>
    </row>
    <row r="107" spans="1:16" x14ac:dyDescent="0.3">
      <c r="A107" s="8" t="s">
        <v>198</v>
      </c>
      <c r="B107" s="8" t="s">
        <v>111</v>
      </c>
      <c r="C107" s="2">
        <v>-2.30175946011087E-2</v>
      </c>
      <c r="D107" s="2">
        <v>-5.8714691007771103E-2</v>
      </c>
      <c r="E107" s="2">
        <v>-7.9675009828331797E-2</v>
      </c>
      <c r="F107" s="2">
        <v>-3.9584223266410402E-2</v>
      </c>
      <c r="G107" s="2">
        <v>-5.5003706449221597E-2</v>
      </c>
      <c r="H107" s="2">
        <v>-4.3771572011295903E-2</v>
      </c>
      <c r="I107" s="2">
        <v>-5.9228876127973701E-2</v>
      </c>
      <c r="J107" s="2">
        <v>4.88315312173003E-3</v>
      </c>
      <c r="K107" s="2">
        <v>-1.7181534189517501E-2</v>
      </c>
      <c r="L107" s="2">
        <v>-0.25092707045735502</v>
      </c>
      <c r="M107" s="2">
        <v>-0.20839226779820799</v>
      </c>
      <c r="N107" s="2">
        <v>-0.135199523525908</v>
      </c>
      <c r="O107" s="3">
        <v>-0.49600833044081899</v>
      </c>
      <c r="P107" s="3">
        <v>-0.61944699253046798</v>
      </c>
    </row>
    <row r="108" spans="1:16" x14ac:dyDescent="0.3">
      <c r="A108" s="8" t="s">
        <v>199</v>
      </c>
      <c r="B108" s="8" t="s">
        <v>115</v>
      </c>
      <c r="C108" s="2">
        <v>2.54777070063694E-2</v>
      </c>
      <c r="D108" s="2">
        <v>0.20496894409937899</v>
      </c>
      <c r="E108" s="2">
        <v>5.1546391752577301E-3</v>
      </c>
      <c r="F108" s="2">
        <v>8.7179487179487203E-2</v>
      </c>
      <c r="G108" s="2">
        <v>8.4905660377358499E-2</v>
      </c>
      <c r="H108" s="2">
        <v>0.182608695652174</v>
      </c>
      <c r="I108" s="2">
        <v>0.125</v>
      </c>
      <c r="J108" s="2">
        <v>9.8039215686274495E-2</v>
      </c>
      <c r="K108" s="2">
        <v>0.12797619047618999</v>
      </c>
      <c r="L108" s="2">
        <v>0.22691292875989399</v>
      </c>
      <c r="M108" s="2">
        <v>0.19139784946236599</v>
      </c>
      <c r="N108" s="2">
        <v>6.4981949458483707E-2</v>
      </c>
      <c r="O108" s="3">
        <v>0.75595238095238104</v>
      </c>
      <c r="P108" s="3">
        <v>2.0412371134020599</v>
      </c>
    </row>
    <row r="109" spans="1:16" x14ac:dyDescent="0.3">
      <c r="A109" s="8" t="s">
        <v>199</v>
      </c>
      <c r="B109" s="8" t="s">
        <v>116</v>
      </c>
      <c r="C109" s="2">
        <v>6.6787102425138203E-2</v>
      </c>
      <c r="D109" s="2">
        <v>4.9109662852157801E-2</v>
      </c>
      <c r="E109" s="2">
        <v>6.0751320680884402E-2</v>
      </c>
      <c r="F109" s="2">
        <v>5.89781425804667E-2</v>
      </c>
      <c r="G109" s="2">
        <v>6.9409971696059197E-2</v>
      </c>
      <c r="H109" s="2">
        <v>6.7185145974999E-2</v>
      </c>
      <c r="I109" s="2">
        <v>6.2993628143004299E-2</v>
      </c>
      <c r="J109" s="2">
        <v>6.6080402010050193E-2</v>
      </c>
      <c r="K109" s="2">
        <v>4.9257600754183402E-2</v>
      </c>
      <c r="L109" s="2">
        <v>0.146194326787319</v>
      </c>
      <c r="M109" s="2">
        <v>0.101175811870101</v>
      </c>
      <c r="N109" s="2">
        <v>3.1346926323282703E-2</v>
      </c>
      <c r="O109" s="3">
        <v>0.36584626780243101</v>
      </c>
      <c r="P109" s="3">
        <v>0.98429857170808099</v>
      </c>
    </row>
    <row r="110" spans="1:16" x14ac:dyDescent="0.3">
      <c r="A110" s="8" t="s">
        <v>199</v>
      </c>
      <c r="B110" s="8" t="s">
        <v>117</v>
      </c>
      <c r="C110" s="2">
        <v>6.9666182873729998E-2</v>
      </c>
      <c r="D110" s="2">
        <v>8.2767978290366306E-2</v>
      </c>
      <c r="E110" s="2">
        <v>9.1478696741854604E-2</v>
      </c>
      <c r="F110" s="2">
        <v>5.3960964408725602E-2</v>
      </c>
      <c r="G110" s="2">
        <v>5.0108932461873597E-2</v>
      </c>
      <c r="H110" s="2">
        <v>7.3651452282157706E-2</v>
      </c>
      <c r="I110" s="2">
        <v>4.8309178743961401E-2</v>
      </c>
      <c r="J110" s="2">
        <v>3.77880184331797E-2</v>
      </c>
      <c r="K110" s="2">
        <v>3.9076376554174098E-2</v>
      </c>
      <c r="L110" s="2">
        <v>0.122222222222222</v>
      </c>
      <c r="M110" s="2">
        <v>6.0167555217060201E-2</v>
      </c>
      <c r="N110" s="2">
        <v>4.0948275862068999E-2</v>
      </c>
      <c r="O110" s="3">
        <v>0.28685612788632298</v>
      </c>
      <c r="P110" s="3">
        <v>0.81578947368421095</v>
      </c>
    </row>
    <row r="111" spans="1:16" x14ac:dyDescent="0.3">
      <c r="A111" s="8" t="s">
        <v>199</v>
      </c>
      <c r="B111" s="8" t="s">
        <v>17</v>
      </c>
      <c r="C111" s="2">
        <v>9.6385542168674704E-2</v>
      </c>
      <c r="D111" s="2">
        <v>2.1978021978022001E-2</v>
      </c>
      <c r="E111" s="2">
        <v>9.6774193548387094E-2</v>
      </c>
      <c r="F111" s="2">
        <v>-2.9411764705882401E-2</v>
      </c>
      <c r="G111" s="2">
        <v>9.0909090909090898E-2</v>
      </c>
      <c r="H111" s="2">
        <v>8.3333333333333301E-2</v>
      </c>
      <c r="I111" s="2">
        <v>5.9829059829059797E-2</v>
      </c>
      <c r="J111" s="2">
        <v>6.4516129032258104E-2</v>
      </c>
      <c r="K111" s="2">
        <v>1.5151515151515201E-2</v>
      </c>
      <c r="L111" s="2">
        <v>0.26865671641791</v>
      </c>
      <c r="M111" s="2">
        <v>0.123529411764706</v>
      </c>
      <c r="N111" s="2">
        <v>1.04712041884817E-2</v>
      </c>
      <c r="O111" s="3">
        <v>0.46212121212121199</v>
      </c>
      <c r="P111" s="3">
        <v>1.0752688172042999</v>
      </c>
    </row>
    <row r="112" spans="1:16" x14ac:dyDescent="0.3">
      <c r="A112" s="8" t="s">
        <v>199</v>
      </c>
      <c r="B112" s="8" t="s">
        <v>110</v>
      </c>
      <c r="C112" s="2">
        <v>6.90966719492868E-2</v>
      </c>
      <c r="D112" s="2">
        <v>5.6922620812333201E-2</v>
      </c>
      <c r="E112" s="2">
        <v>3.2258064516128997E-2</v>
      </c>
      <c r="F112" s="2">
        <v>5.2989130434782601E-2</v>
      </c>
      <c r="G112" s="2">
        <v>3.53548387096774E-2</v>
      </c>
      <c r="H112" s="2">
        <v>5.2093718843469597E-2</v>
      </c>
      <c r="I112" s="2">
        <v>2.4164889836531599E-2</v>
      </c>
      <c r="J112" s="2">
        <v>4.6032847559565097E-2</v>
      </c>
      <c r="K112" s="2">
        <v>2.7200353825740799E-2</v>
      </c>
      <c r="L112" s="2">
        <v>0.168783638320775</v>
      </c>
      <c r="M112" s="2">
        <v>0.10664947504144399</v>
      </c>
      <c r="N112" s="2">
        <v>3.6617842876165103E-2</v>
      </c>
      <c r="O112" s="3">
        <v>0.37726669615214498</v>
      </c>
      <c r="P112" s="3">
        <v>0.74698457223001402</v>
      </c>
    </row>
    <row r="113" spans="1:16" x14ac:dyDescent="0.3">
      <c r="A113" s="8" t="s">
        <v>199</v>
      </c>
      <c r="B113" s="8" t="s">
        <v>111</v>
      </c>
      <c r="C113" s="2">
        <v>-1.18370134304575E-2</v>
      </c>
      <c r="D113" s="2">
        <v>-4.5438838977194203E-2</v>
      </c>
      <c r="E113" s="2">
        <v>-5.5867269984916999E-2</v>
      </c>
      <c r="F113" s="2">
        <v>-4.0130359767397303E-2</v>
      </c>
      <c r="G113" s="2">
        <v>-4.44045003661541E-2</v>
      </c>
      <c r="H113" s="2">
        <v>-3.2813153128047903E-2</v>
      </c>
      <c r="I113" s="2">
        <v>-4.0409133472592403E-2</v>
      </c>
      <c r="J113" s="2">
        <v>-1.52379522594205E-2</v>
      </c>
      <c r="K113" s="2">
        <v>-2.9041847701806501E-2</v>
      </c>
      <c r="L113" s="2">
        <v>-0.29164704035170402</v>
      </c>
      <c r="M113" s="2">
        <v>-0.22664302338468401</v>
      </c>
      <c r="N113" s="2">
        <v>-0.16652335912869001</v>
      </c>
      <c r="O113" s="3">
        <v>-0.55667352694565098</v>
      </c>
      <c r="P113" s="3">
        <v>-0.64911010558069404</v>
      </c>
    </row>
    <row r="114" spans="1:16" x14ac:dyDescent="0.3">
      <c r="A114" s="8" t="s">
        <v>200</v>
      </c>
      <c r="B114" s="8" t="s">
        <v>115</v>
      </c>
      <c r="C114" s="2">
        <v>0.14285714285714299</v>
      </c>
      <c r="D114" s="2">
        <v>2.5000000000000001E-2</v>
      </c>
      <c r="E114" s="2">
        <v>5.6910569105691103E-2</v>
      </c>
      <c r="F114" s="2">
        <v>9.2307692307692299E-2</v>
      </c>
      <c r="G114" s="2">
        <v>7.0422535211267595E-2</v>
      </c>
      <c r="H114" s="2">
        <v>3.2894736842105303E-2</v>
      </c>
      <c r="I114" s="2">
        <v>0.17197452229299401</v>
      </c>
      <c r="J114" s="2">
        <v>7.6086956521739094E-2</v>
      </c>
      <c r="K114" s="2">
        <v>0.18181818181818199</v>
      </c>
      <c r="L114" s="2">
        <v>0.230769230769231</v>
      </c>
      <c r="M114" s="2">
        <v>0.14236111111111099</v>
      </c>
      <c r="N114" s="2">
        <v>0.19148936170212799</v>
      </c>
      <c r="O114" s="3">
        <v>0.97979797979798</v>
      </c>
      <c r="P114" s="3">
        <v>2.1869918699187001</v>
      </c>
    </row>
    <row r="115" spans="1:16" x14ac:dyDescent="0.3">
      <c r="A115" s="8" t="s">
        <v>200</v>
      </c>
      <c r="B115" s="8" t="s">
        <v>116</v>
      </c>
      <c r="C115" s="2">
        <v>5.8795411089866197E-2</v>
      </c>
      <c r="D115" s="2">
        <v>5.66268945501451E-2</v>
      </c>
      <c r="E115" s="2">
        <v>6.4396020264908704E-2</v>
      </c>
      <c r="F115" s="2">
        <v>3.8192453262988903E-2</v>
      </c>
      <c r="G115" s="2">
        <v>5.6562085726911203E-2</v>
      </c>
      <c r="H115" s="2">
        <v>7.8523630280217499E-2</v>
      </c>
      <c r="I115" s="2">
        <v>8.4779447406689301E-2</v>
      </c>
      <c r="J115" s="2">
        <v>6.9171991599267194E-2</v>
      </c>
      <c r="K115" s="2">
        <v>5.0361516278680997E-2</v>
      </c>
      <c r="L115" s="2">
        <v>0.14268661467451901</v>
      </c>
      <c r="M115" s="2">
        <v>0.124172992548228</v>
      </c>
      <c r="N115" s="2">
        <v>0.139790608350886</v>
      </c>
      <c r="O115" s="3">
        <v>0.53788607012997902</v>
      </c>
      <c r="P115" s="3">
        <v>1.2460477324055399</v>
      </c>
    </row>
    <row r="116" spans="1:16" x14ac:dyDescent="0.3">
      <c r="A116" s="8" t="s">
        <v>200</v>
      </c>
      <c r="B116" s="8" t="s">
        <v>117</v>
      </c>
      <c r="C116" s="2">
        <v>8.9552238805970102E-2</v>
      </c>
      <c r="D116" s="2">
        <v>0.141552511415525</v>
      </c>
      <c r="E116" s="2">
        <v>-8.0000000000000002E-3</v>
      </c>
      <c r="F116" s="2">
        <v>1.2096774193548401E-2</v>
      </c>
      <c r="G116" s="2">
        <v>8.3665338645418294E-2</v>
      </c>
      <c r="H116" s="2">
        <v>3.3088235294117599E-2</v>
      </c>
      <c r="I116" s="2">
        <v>3.5587188612099599E-2</v>
      </c>
      <c r="J116" s="2">
        <v>2.74914089347079E-2</v>
      </c>
      <c r="K116" s="2">
        <v>4.0133779264213999E-2</v>
      </c>
      <c r="L116" s="2">
        <v>0.112540192926045</v>
      </c>
      <c r="M116" s="2">
        <v>0.10115606936416199</v>
      </c>
      <c r="N116" s="2">
        <v>0.133858267716535</v>
      </c>
      <c r="O116" s="3">
        <v>0.444816053511706</v>
      </c>
      <c r="P116" s="3">
        <v>0.72799999999999998</v>
      </c>
    </row>
    <row r="117" spans="1:16" x14ac:dyDescent="0.3">
      <c r="A117" s="8" t="s">
        <v>200</v>
      </c>
      <c r="B117" s="8" t="s">
        <v>17</v>
      </c>
      <c r="C117" s="2">
        <v>0</v>
      </c>
      <c r="D117" s="2">
        <v>-1.9607843137254902E-2</v>
      </c>
      <c r="E117" s="2">
        <v>0.08</v>
      </c>
      <c r="F117" s="2">
        <v>-1.85185185185185E-2</v>
      </c>
      <c r="G117" s="2">
        <v>1.88679245283019E-2</v>
      </c>
      <c r="H117" s="2">
        <v>0.11111111111111099</v>
      </c>
      <c r="I117" s="2">
        <v>6.6666666666666693E-2</v>
      </c>
      <c r="J117" s="2">
        <v>0.171875</v>
      </c>
      <c r="K117" s="2">
        <v>0.24</v>
      </c>
      <c r="L117" s="2">
        <v>0.236559139784946</v>
      </c>
      <c r="M117" s="2">
        <v>0.23478260869565201</v>
      </c>
      <c r="N117" s="2">
        <v>0.161971830985915</v>
      </c>
      <c r="O117" s="3">
        <v>1.2</v>
      </c>
      <c r="P117" s="3">
        <v>2.2999999999999998</v>
      </c>
    </row>
    <row r="118" spans="1:16" x14ac:dyDescent="0.3">
      <c r="A118" s="8" t="s">
        <v>200</v>
      </c>
      <c r="B118" s="8" t="s">
        <v>110</v>
      </c>
      <c r="C118" s="2">
        <v>3.9856695029108803E-2</v>
      </c>
      <c r="D118" s="2">
        <v>6.1154177433247199E-2</v>
      </c>
      <c r="E118" s="2">
        <v>6.4123376623376596E-2</v>
      </c>
      <c r="F118" s="2">
        <v>1.9450800915331801E-2</v>
      </c>
      <c r="G118" s="2">
        <v>-1.38421249532361E-2</v>
      </c>
      <c r="H118" s="2">
        <v>2.3520485584218501E-2</v>
      </c>
      <c r="I118" s="2">
        <v>3.1134173461823601E-2</v>
      </c>
      <c r="J118" s="2">
        <v>1.9769949676491701E-2</v>
      </c>
      <c r="K118" s="2">
        <v>1.6566795911173798E-2</v>
      </c>
      <c r="L118" s="2">
        <v>0.17475728155339801</v>
      </c>
      <c r="M118" s="2">
        <v>0.108323494687131</v>
      </c>
      <c r="N118" s="2">
        <v>8.7350199733688405E-2</v>
      </c>
      <c r="O118" s="3">
        <v>0.43919633415579801</v>
      </c>
      <c r="P118" s="3">
        <v>0.65706168831168799</v>
      </c>
    </row>
    <row r="119" spans="1:16" x14ac:dyDescent="0.3">
      <c r="A119" s="8" t="s">
        <v>200</v>
      </c>
      <c r="B119" s="8" t="s">
        <v>111</v>
      </c>
      <c r="C119" s="2">
        <v>-3.7630402384500702E-2</v>
      </c>
      <c r="D119" s="2">
        <v>-5.1877661633759203E-2</v>
      </c>
      <c r="E119" s="2">
        <v>-2.7031441404655E-2</v>
      </c>
      <c r="F119" s="2">
        <v>-4.6919590397851298E-2</v>
      </c>
      <c r="G119" s="2">
        <v>-5.9004843681197697E-2</v>
      </c>
      <c r="H119" s="2">
        <v>-3.84651380439869E-2</v>
      </c>
      <c r="I119" s="2">
        <v>-1.5281292583219801E-2</v>
      </c>
      <c r="J119" s="2">
        <v>-3.6176732232875403E-2</v>
      </c>
      <c r="K119" s="2">
        <v>-2.2664342118757001E-2</v>
      </c>
      <c r="L119" s="2">
        <v>-0.29097586568730299</v>
      </c>
      <c r="M119" s="2">
        <v>-0.21474026935030299</v>
      </c>
      <c r="N119" s="2">
        <v>-0.13984168865435401</v>
      </c>
      <c r="O119" s="3">
        <v>-0.53194544149318002</v>
      </c>
      <c r="P119" s="3">
        <v>-0.62727643936300503</v>
      </c>
    </row>
    <row r="120" spans="1:16" x14ac:dyDescent="0.3">
      <c r="A120" s="8" t="s">
        <v>201</v>
      </c>
      <c r="B120" s="8" t="s">
        <v>115</v>
      </c>
      <c r="C120" s="2">
        <v>4.3010752688171998E-2</v>
      </c>
      <c r="D120" s="2">
        <v>5.1546391752577303E-2</v>
      </c>
      <c r="E120" s="2">
        <v>8.8235294117647106E-2</v>
      </c>
      <c r="F120" s="2">
        <v>5.4054054054054099E-2</v>
      </c>
      <c r="G120" s="2">
        <v>5.1282051282051301E-2</v>
      </c>
      <c r="H120" s="2">
        <v>0.18699186991869901</v>
      </c>
      <c r="I120" s="2">
        <v>0.116438356164384</v>
      </c>
      <c r="J120" s="2">
        <v>0.20858895705521499</v>
      </c>
      <c r="K120" s="2">
        <v>9.13705583756345E-2</v>
      </c>
      <c r="L120" s="2">
        <v>0.39534883720930197</v>
      </c>
      <c r="M120" s="2">
        <v>0.18666666666666701</v>
      </c>
      <c r="N120" s="2">
        <v>7.3033707865168496E-2</v>
      </c>
      <c r="O120" s="3">
        <v>0.93908629441624403</v>
      </c>
      <c r="P120" s="3">
        <v>2.7450980392156898</v>
      </c>
    </row>
    <row r="121" spans="1:16" x14ac:dyDescent="0.3">
      <c r="A121" s="8" t="s">
        <v>201</v>
      </c>
      <c r="B121" s="8" t="s">
        <v>116</v>
      </c>
      <c r="C121" s="2">
        <v>4.6859688195991102E-2</v>
      </c>
      <c r="D121" s="2">
        <v>5.5399540464641302E-2</v>
      </c>
      <c r="E121" s="2">
        <v>6.7972907595549095E-2</v>
      </c>
      <c r="F121" s="2">
        <v>8.3050207625519096E-2</v>
      </c>
      <c r="G121" s="2">
        <v>0.113628441965842</v>
      </c>
      <c r="H121" s="2">
        <v>8.4694835680751202E-2</v>
      </c>
      <c r="I121" s="2">
        <v>8.1486611265004602E-2</v>
      </c>
      <c r="J121" s="2">
        <v>5.8697972251867701E-2</v>
      </c>
      <c r="K121" s="2">
        <v>9.8387096774193494E-2</v>
      </c>
      <c r="L121" s="2">
        <v>0.17584434654919201</v>
      </c>
      <c r="M121" s="2">
        <v>0.12695129566031799</v>
      </c>
      <c r="N121" s="2">
        <v>-5.4576306403019699E-2</v>
      </c>
      <c r="O121" s="3">
        <v>0.37605846774193502</v>
      </c>
      <c r="P121" s="3">
        <v>1.2013384937913201</v>
      </c>
    </row>
    <row r="122" spans="1:16" x14ac:dyDescent="0.3">
      <c r="A122" s="8" t="s">
        <v>201</v>
      </c>
      <c r="B122" s="8" t="s">
        <v>117</v>
      </c>
      <c r="C122" s="2">
        <v>7.6411960132890394E-2</v>
      </c>
      <c r="D122" s="2">
        <v>0.12345679012345701</v>
      </c>
      <c r="E122" s="2">
        <v>4.6703296703296697E-2</v>
      </c>
      <c r="F122" s="2">
        <v>9.7112860892388506E-2</v>
      </c>
      <c r="G122" s="2">
        <v>2.1531100478468901E-2</v>
      </c>
      <c r="H122" s="2">
        <v>8.8992974238875894E-2</v>
      </c>
      <c r="I122" s="2">
        <v>9.0322580645161299E-2</v>
      </c>
      <c r="J122" s="2">
        <v>8.6785009861932896E-2</v>
      </c>
      <c r="K122" s="2">
        <v>3.8112522686025399E-2</v>
      </c>
      <c r="L122" s="2">
        <v>8.0419580419580403E-2</v>
      </c>
      <c r="M122" s="2">
        <v>9.3851132686084096E-2</v>
      </c>
      <c r="N122" s="2">
        <v>3.9940828402366901E-2</v>
      </c>
      <c r="O122" s="3">
        <v>0.27586206896551702</v>
      </c>
      <c r="P122" s="3">
        <v>0.93131868131868101</v>
      </c>
    </row>
    <row r="123" spans="1:16" x14ac:dyDescent="0.3">
      <c r="A123" s="8" t="s">
        <v>201</v>
      </c>
      <c r="B123" s="8" t="s">
        <v>17</v>
      </c>
      <c r="C123" s="2">
        <v>-0.128205128205128</v>
      </c>
      <c r="D123" s="2">
        <v>8.8235294117647106E-2</v>
      </c>
      <c r="E123" s="2">
        <v>-5.4054054054054099E-2</v>
      </c>
      <c r="F123" s="2">
        <v>0.2</v>
      </c>
      <c r="G123" s="2">
        <v>4.7619047619047603E-2</v>
      </c>
      <c r="H123" s="2">
        <v>0.22727272727272699</v>
      </c>
      <c r="I123" s="2">
        <v>7.4074074074074098E-2</v>
      </c>
      <c r="J123" s="2">
        <v>0.12068965517241401</v>
      </c>
      <c r="K123" s="2">
        <v>0.107692307692308</v>
      </c>
      <c r="L123" s="2">
        <v>0.43055555555555602</v>
      </c>
      <c r="M123" s="2">
        <v>0.116504854368932</v>
      </c>
      <c r="N123" s="2">
        <v>-1.7391304347826101E-2</v>
      </c>
      <c r="O123" s="3">
        <v>0.73846153846153895</v>
      </c>
      <c r="P123" s="3">
        <v>2.0540540540540499</v>
      </c>
    </row>
    <row r="124" spans="1:16" x14ac:dyDescent="0.3">
      <c r="A124" s="8" t="s">
        <v>201</v>
      </c>
      <c r="B124" s="8" t="s">
        <v>110</v>
      </c>
      <c r="C124" s="2">
        <v>7.3729863692688996E-2</v>
      </c>
      <c r="D124" s="2">
        <v>6.6935949221004001E-2</v>
      </c>
      <c r="E124" s="2">
        <v>6.0573282855597599E-2</v>
      </c>
      <c r="F124" s="2">
        <v>7.4451810300866894E-2</v>
      </c>
      <c r="G124" s="2">
        <v>8.4005695301376401E-2</v>
      </c>
      <c r="H124" s="2">
        <v>3.0647985989492098E-2</v>
      </c>
      <c r="I124" s="2">
        <v>4.2480883602378901E-2</v>
      </c>
      <c r="J124" s="2">
        <v>3.1377343113284398E-2</v>
      </c>
      <c r="K124" s="2">
        <v>4.6226787830896898E-2</v>
      </c>
      <c r="L124" s="2">
        <v>0.14652567975830799</v>
      </c>
      <c r="M124" s="2">
        <v>0.11396574440052699</v>
      </c>
      <c r="N124" s="2">
        <v>-2.8681253696037801E-2</v>
      </c>
      <c r="O124" s="3">
        <v>0.29790596602133501</v>
      </c>
      <c r="P124" s="3">
        <v>0.77663601946998395</v>
      </c>
    </row>
    <row r="125" spans="1:16" x14ac:dyDescent="0.3">
      <c r="A125" s="8" t="s">
        <v>201</v>
      </c>
      <c r="B125" s="8" t="s">
        <v>111</v>
      </c>
      <c r="C125" s="2">
        <v>-6.1666998209667798E-2</v>
      </c>
      <c r="D125" s="2">
        <v>-4.8865804536781902E-2</v>
      </c>
      <c r="E125" s="2">
        <v>-3.7445670344366397E-2</v>
      </c>
      <c r="F125" s="2">
        <v>-2.7092740534908E-2</v>
      </c>
      <c r="G125" s="2">
        <v>-2.9513269070569999E-2</v>
      </c>
      <c r="H125" s="2">
        <v>-4.5616186388718602E-2</v>
      </c>
      <c r="I125" s="2">
        <v>-3.1478864191185903E-2</v>
      </c>
      <c r="J125" s="2">
        <v>-1.9633855133987799E-2</v>
      </c>
      <c r="K125" s="2">
        <v>-1.6508795669824099E-2</v>
      </c>
      <c r="L125" s="2">
        <v>-0.30723720418271899</v>
      </c>
      <c r="M125" s="2">
        <v>-0.24091360476663401</v>
      </c>
      <c r="N125" s="2">
        <v>-0.17059131344845599</v>
      </c>
      <c r="O125" s="3">
        <v>-0.57104194857916102</v>
      </c>
      <c r="P125" s="3">
        <v>-0.64671793157249502</v>
      </c>
    </row>
    <row r="126" spans="1:16" x14ac:dyDescent="0.3">
      <c r="A126" s="8" t="s">
        <v>202</v>
      </c>
      <c r="B126" s="8" t="s">
        <v>115</v>
      </c>
      <c r="C126" s="2">
        <v>-9.8039215686274508E-3</v>
      </c>
      <c r="D126" s="2">
        <v>5.9405940594059403E-2</v>
      </c>
      <c r="E126" s="2">
        <v>6.5420560747663503E-2</v>
      </c>
      <c r="F126" s="2">
        <v>0.105263157894737</v>
      </c>
      <c r="G126" s="2">
        <v>7.1428571428571397E-2</v>
      </c>
      <c r="H126" s="2">
        <v>0.11851851851851899</v>
      </c>
      <c r="I126" s="2">
        <v>0.15231788079470199</v>
      </c>
      <c r="J126" s="2">
        <v>0.126436781609195</v>
      </c>
      <c r="K126" s="2">
        <v>4.08163265306122E-2</v>
      </c>
      <c r="L126" s="2">
        <v>0.13725490196078399</v>
      </c>
      <c r="M126" s="2">
        <v>0.31465517241379298</v>
      </c>
      <c r="N126" s="2">
        <v>0.17049180327868901</v>
      </c>
      <c r="O126" s="3">
        <v>0.82142857142857095</v>
      </c>
      <c r="P126" s="3">
        <v>2.3364485981308398</v>
      </c>
    </row>
    <row r="127" spans="1:16" x14ac:dyDescent="0.3">
      <c r="A127" s="8" t="s">
        <v>202</v>
      </c>
      <c r="B127" s="8" t="s">
        <v>116</v>
      </c>
      <c r="C127" s="2">
        <v>4.55927051671733E-2</v>
      </c>
      <c r="D127" s="2">
        <v>5.5158020274299301E-2</v>
      </c>
      <c r="E127" s="2">
        <v>3.7298671941226297E-2</v>
      </c>
      <c r="F127" s="2">
        <v>5.4617270498501798E-2</v>
      </c>
      <c r="G127" s="2">
        <v>5.9473072452537801E-2</v>
      </c>
      <c r="H127" s="2">
        <v>5.8145913329676398E-2</v>
      </c>
      <c r="I127" s="2">
        <v>6.7622832786129794E-2</v>
      </c>
      <c r="J127" s="2">
        <v>8.42190450499056E-2</v>
      </c>
      <c r="K127" s="2">
        <v>5.18511146496815E-2</v>
      </c>
      <c r="L127" s="2">
        <v>0.144289904437506</v>
      </c>
      <c r="M127" s="2">
        <v>0.113113940797089</v>
      </c>
      <c r="N127" s="2">
        <v>8.6242757391175207E-2</v>
      </c>
      <c r="O127" s="3">
        <v>0.45531449044585998</v>
      </c>
      <c r="P127" s="3">
        <v>1.06597909013846</v>
      </c>
    </row>
    <row r="128" spans="1:16" x14ac:dyDescent="0.3">
      <c r="A128" s="8" t="s">
        <v>202</v>
      </c>
      <c r="B128" s="8" t="s">
        <v>117</v>
      </c>
      <c r="C128" s="2">
        <v>3.6144578313252997E-2</v>
      </c>
      <c r="D128" s="2">
        <v>4.2635658914728702E-2</v>
      </c>
      <c r="E128" s="2">
        <v>6.31970260223048E-2</v>
      </c>
      <c r="F128" s="2">
        <v>0</v>
      </c>
      <c r="G128" s="2">
        <v>2.7972027972028E-2</v>
      </c>
      <c r="H128" s="2">
        <v>0.13265306122449</v>
      </c>
      <c r="I128" s="2">
        <v>6.9069069069069094E-2</v>
      </c>
      <c r="J128" s="2">
        <v>5.8988764044943798E-2</v>
      </c>
      <c r="K128" s="2">
        <v>5.8355437665782502E-2</v>
      </c>
      <c r="L128" s="2">
        <v>0.13784461152882199</v>
      </c>
      <c r="M128" s="2">
        <v>8.1497797356828203E-2</v>
      </c>
      <c r="N128" s="2">
        <v>6.1099796334012198E-2</v>
      </c>
      <c r="O128" s="3">
        <v>0.381962864721485</v>
      </c>
      <c r="P128" s="3">
        <v>0.93680297397769496</v>
      </c>
    </row>
    <row r="129" spans="1:16" x14ac:dyDescent="0.3">
      <c r="A129" s="8" t="s">
        <v>202</v>
      </c>
      <c r="B129" s="8" t="s">
        <v>17</v>
      </c>
      <c r="C129" s="2">
        <v>-6.8965517241379296E-2</v>
      </c>
      <c r="D129" s="2">
        <v>0.16666666666666699</v>
      </c>
      <c r="E129" s="2">
        <v>-1.58730158730159E-2</v>
      </c>
      <c r="F129" s="2">
        <v>0.19354838709677399</v>
      </c>
      <c r="G129" s="2">
        <v>-9.45945945945946E-2</v>
      </c>
      <c r="H129" s="2">
        <v>7.4626865671641798E-2</v>
      </c>
      <c r="I129" s="2">
        <v>2.7777777777777801E-2</v>
      </c>
      <c r="J129" s="2">
        <v>0.108108108108108</v>
      </c>
      <c r="K129" s="2">
        <v>3.65853658536585E-2</v>
      </c>
      <c r="L129" s="2">
        <v>0.17647058823529399</v>
      </c>
      <c r="M129" s="2">
        <v>0.24</v>
      </c>
      <c r="N129" s="2">
        <v>4.8387096774193498E-2</v>
      </c>
      <c r="O129" s="3">
        <v>0.58536585365853699</v>
      </c>
      <c r="P129" s="3">
        <v>1.0634920634920599</v>
      </c>
    </row>
    <row r="130" spans="1:16" x14ac:dyDescent="0.3">
      <c r="A130" s="8" t="s">
        <v>202</v>
      </c>
      <c r="B130" s="8" t="s">
        <v>110</v>
      </c>
      <c r="C130" s="2">
        <v>4.7294002925402201E-2</v>
      </c>
      <c r="D130" s="2">
        <v>3.7709497206703899E-2</v>
      </c>
      <c r="E130" s="2">
        <v>7.0883804396590394E-2</v>
      </c>
      <c r="F130" s="2">
        <v>4.3150397989107699E-2</v>
      </c>
      <c r="G130" s="2">
        <v>4.2168674698795199E-2</v>
      </c>
      <c r="H130" s="2">
        <v>2.0809248554913298E-2</v>
      </c>
      <c r="I130" s="2">
        <v>2.79350698376746E-2</v>
      </c>
      <c r="J130" s="2">
        <v>3.8927653323540201E-2</v>
      </c>
      <c r="K130" s="2">
        <v>1.23718628490633E-2</v>
      </c>
      <c r="L130" s="2">
        <v>0.17667597765363099</v>
      </c>
      <c r="M130" s="2">
        <v>0.123738872403561</v>
      </c>
      <c r="N130" s="2">
        <v>6.0998151571164498E-2</v>
      </c>
      <c r="O130" s="3">
        <v>0.42028985507246402</v>
      </c>
      <c r="P130" s="3">
        <v>0.80260206370569798</v>
      </c>
    </row>
    <row r="131" spans="1:16" x14ac:dyDescent="0.3">
      <c r="A131" s="8" t="s">
        <v>202</v>
      </c>
      <c r="B131" s="8" t="s">
        <v>111</v>
      </c>
      <c r="C131" s="2">
        <v>-3.5904469904792603E-2</v>
      </c>
      <c r="D131" s="2">
        <v>-6.0758222445392897E-2</v>
      </c>
      <c r="E131" s="2">
        <v>-6.7807181680477599E-2</v>
      </c>
      <c r="F131" s="2">
        <v>-4.1101127891416601E-2</v>
      </c>
      <c r="G131" s="2">
        <v>-4.0470494417862803E-2</v>
      </c>
      <c r="H131" s="2">
        <v>-4.3527945148555999E-2</v>
      </c>
      <c r="I131" s="2">
        <v>-3.7145650048875899E-2</v>
      </c>
      <c r="J131" s="2">
        <v>6.2041737168640702E-3</v>
      </c>
      <c r="K131" s="2">
        <v>-2.29820627802691E-2</v>
      </c>
      <c r="L131" s="2">
        <v>-0.27848537005163498</v>
      </c>
      <c r="M131" s="2">
        <v>-0.21310432569974599</v>
      </c>
      <c r="N131" s="2">
        <v>-0.14389652384801899</v>
      </c>
      <c r="O131" s="3">
        <v>-0.52511210762331795</v>
      </c>
      <c r="P131" s="3">
        <v>-0.62256081261694696</v>
      </c>
    </row>
    <row r="132" spans="1:16" x14ac:dyDescent="0.3">
      <c r="A132" s="8" t="s">
        <v>203</v>
      </c>
      <c r="B132" s="8" t="s">
        <v>115</v>
      </c>
      <c r="C132" s="2">
        <v>0.13636363636363599</v>
      </c>
      <c r="D132" s="2">
        <v>0</v>
      </c>
      <c r="E132" s="2">
        <v>0.34</v>
      </c>
      <c r="F132" s="2">
        <v>0.14925373134328401</v>
      </c>
      <c r="G132" s="2">
        <v>0.246753246753247</v>
      </c>
      <c r="H132" s="2">
        <v>0.104166666666667</v>
      </c>
      <c r="I132" s="2">
        <v>4.71698113207547E-2</v>
      </c>
      <c r="J132" s="2">
        <v>0.28828828828828801</v>
      </c>
      <c r="K132" s="2">
        <v>0.20979020979021001</v>
      </c>
      <c r="L132" s="2">
        <v>0.31213872832369899</v>
      </c>
      <c r="M132" s="2">
        <v>0.14977973568281899</v>
      </c>
      <c r="N132" s="2">
        <v>0.24904214559387</v>
      </c>
      <c r="O132" s="3">
        <v>1.27972027972028</v>
      </c>
      <c r="P132" s="3">
        <v>5.52</v>
      </c>
    </row>
    <row r="133" spans="1:16" x14ac:dyDescent="0.3">
      <c r="A133" s="8" t="s">
        <v>203</v>
      </c>
      <c r="B133" s="8" t="s">
        <v>116</v>
      </c>
      <c r="C133" s="2">
        <v>4.9059052563270603E-2</v>
      </c>
      <c r="D133" s="2">
        <v>5.4558950884572598E-2</v>
      </c>
      <c r="E133" s="2">
        <v>7.2501173158141696E-2</v>
      </c>
      <c r="F133" s="2">
        <v>4.5394880770072199E-2</v>
      </c>
      <c r="G133" s="2">
        <v>6.7908339437061802E-2</v>
      </c>
      <c r="H133" s="2">
        <v>6.8391142465216506E-2</v>
      </c>
      <c r="I133" s="2">
        <v>7.8228173147468799E-2</v>
      </c>
      <c r="J133" s="2">
        <v>5.3670153950837803E-2</v>
      </c>
      <c r="K133" s="2">
        <v>6.8372618663222501E-2</v>
      </c>
      <c r="L133" s="2">
        <v>0.160785795239894</v>
      </c>
      <c r="M133" s="2">
        <v>0.105187788843325</v>
      </c>
      <c r="N133" s="2">
        <v>7.6506272454208102E-2</v>
      </c>
      <c r="O133" s="3">
        <v>0.47546012269938598</v>
      </c>
      <c r="P133" s="3">
        <v>1.14429845143125</v>
      </c>
    </row>
    <row r="134" spans="1:16" x14ac:dyDescent="0.3">
      <c r="A134" s="8" t="s">
        <v>203</v>
      </c>
      <c r="B134" s="8" t="s">
        <v>117</v>
      </c>
      <c r="C134" s="2">
        <v>0.201834862385321</v>
      </c>
      <c r="D134" s="2">
        <v>5.34351145038168E-2</v>
      </c>
      <c r="E134" s="2">
        <v>0.123188405797101</v>
      </c>
      <c r="F134" s="2">
        <v>7.09677419354839E-2</v>
      </c>
      <c r="G134" s="2">
        <v>0.15060240963855401</v>
      </c>
      <c r="H134" s="2">
        <v>2.6178010471204199E-2</v>
      </c>
      <c r="I134" s="2">
        <v>9.6938775510204106E-2</v>
      </c>
      <c r="J134" s="2">
        <v>0.102325581395349</v>
      </c>
      <c r="K134" s="2">
        <v>5.90717299578059E-2</v>
      </c>
      <c r="L134" s="2">
        <v>0.119521912350598</v>
      </c>
      <c r="M134" s="2">
        <v>0.110320284697509</v>
      </c>
      <c r="N134" s="2">
        <v>8.9743589743589702E-2</v>
      </c>
      <c r="O134" s="3">
        <v>0.43459915611814298</v>
      </c>
      <c r="P134" s="3">
        <v>1.4637681159420299</v>
      </c>
    </row>
    <row r="135" spans="1:16" x14ac:dyDescent="0.3">
      <c r="A135" s="8" t="s">
        <v>203</v>
      </c>
      <c r="B135" s="8" t="s">
        <v>17</v>
      </c>
      <c r="C135" s="2">
        <v>0.269230769230769</v>
      </c>
      <c r="D135" s="2">
        <v>0</v>
      </c>
      <c r="E135" s="2">
        <v>-6.0606060606060601E-2</v>
      </c>
      <c r="F135" s="2">
        <v>9.6774193548387094E-2</v>
      </c>
      <c r="G135" s="2">
        <v>8.8235294117647106E-2</v>
      </c>
      <c r="H135" s="2">
        <v>-5.4054054054054099E-2</v>
      </c>
      <c r="I135" s="2">
        <v>0.114285714285714</v>
      </c>
      <c r="J135" s="2">
        <v>0.17948717948717899</v>
      </c>
      <c r="K135" s="2">
        <v>0.108695652173913</v>
      </c>
      <c r="L135" s="2">
        <v>0.49019607843137297</v>
      </c>
      <c r="M135" s="2">
        <v>5.2631578947368397E-2</v>
      </c>
      <c r="N135" s="2">
        <v>0.1125</v>
      </c>
      <c r="O135" s="3">
        <v>0.934782608695652</v>
      </c>
      <c r="P135" s="3">
        <v>1.6969696969696999</v>
      </c>
    </row>
    <row r="136" spans="1:16" x14ac:dyDescent="0.3">
      <c r="A136" s="8" t="s">
        <v>203</v>
      </c>
      <c r="B136" s="8" t="s">
        <v>110</v>
      </c>
      <c r="C136" s="2">
        <v>4.3891733723482103E-2</v>
      </c>
      <c r="D136" s="2">
        <v>7.9887876664330795E-2</v>
      </c>
      <c r="E136" s="2">
        <v>8.0467229072031105E-2</v>
      </c>
      <c r="F136" s="2">
        <v>1.3813813813813801E-2</v>
      </c>
      <c r="G136" s="2">
        <v>4.7393364928909901E-2</v>
      </c>
      <c r="H136" s="2">
        <v>3.9592760180995501E-2</v>
      </c>
      <c r="I136" s="2">
        <v>4.8966267682263302E-2</v>
      </c>
      <c r="J136" s="2">
        <v>3.5269709543568499E-2</v>
      </c>
      <c r="K136" s="2">
        <v>3.2565130260520998E-2</v>
      </c>
      <c r="L136" s="2">
        <v>0.17224648229014999</v>
      </c>
      <c r="M136" s="2">
        <v>0.10016556291390701</v>
      </c>
      <c r="N136" s="2">
        <v>5.1542513167795297E-2</v>
      </c>
      <c r="O136" s="3">
        <v>0.40030060120240502</v>
      </c>
      <c r="P136" s="3">
        <v>0.81375730045424999</v>
      </c>
    </row>
    <row r="137" spans="1:16" x14ac:dyDescent="0.3">
      <c r="A137" s="8" t="s">
        <v>203</v>
      </c>
      <c r="B137" s="8" t="s">
        <v>111</v>
      </c>
      <c r="C137" s="2">
        <v>-4.33017591339648E-2</v>
      </c>
      <c r="D137" s="2">
        <v>-5.0405040504050397E-2</v>
      </c>
      <c r="E137" s="2">
        <v>-9.8849018280297903E-3</v>
      </c>
      <c r="F137" s="2">
        <v>-3.11816192560175E-2</v>
      </c>
      <c r="G137" s="2">
        <v>-2.8373800112930499E-2</v>
      </c>
      <c r="H137" s="2">
        <v>-3.9081795728606698E-2</v>
      </c>
      <c r="I137" s="2">
        <v>-2.9331720592682201E-2</v>
      </c>
      <c r="J137" s="2">
        <v>-3.03738317757009E-2</v>
      </c>
      <c r="K137" s="2">
        <v>-6.4257028112449802E-3</v>
      </c>
      <c r="L137" s="2">
        <v>-0.28585286984640301</v>
      </c>
      <c r="M137" s="2">
        <v>-0.22413402762055701</v>
      </c>
      <c r="N137" s="2">
        <v>-0.14590020426028599</v>
      </c>
      <c r="O137" s="3">
        <v>-0.52979919678714904</v>
      </c>
      <c r="P137" s="3">
        <v>-0.60365605958023005</v>
      </c>
    </row>
    <row r="138" spans="1:16" x14ac:dyDescent="0.3">
      <c r="A138" s="8" t="s">
        <v>204</v>
      </c>
      <c r="B138" s="8" t="s">
        <v>115</v>
      </c>
      <c r="C138" s="2">
        <v>1.8181818181818198E-2</v>
      </c>
      <c r="D138" s="2">
        <v>6.25E-2</v>
      </c>
      <c r="E138" s="2">
        <v>6.7226890756302504E-2</v>
      </c>
      <c r="F138" s="2">
        <v>6.2992125984251995E-2</v>
      </c>
      <c r="G138" s="2">
        <v>8.8888888888888906E-2</v>
      </c>
      <c r="H138" s="2">
        <v>0.115646258503401</v>
      </c>
      <c r="I138" s="2">
        <v>0.23780487804878001</v>
      </c>
      <c r="J138" s="2">
        <v>0.123152709359606</v>
      </c>
      <c r="K138" s="2">
        <v>0.30701754385964902</v>
      </c>
      <c r="L138" s="2">
        <v>0.31543624161073802</v>
      </c>
      <c r="M138" s="2">
        <v>0.17091836734693899</v>
      </c>
      <c r="N138" s="2">
        <v>0.15686274509803899</v>
      </c>
      <c r="O138" s="3">
        <v>1.32894736842105</v>
      </c>
      <c r="P138" s="3">
        <v>3.46218487394958</v>
      </c>
    </row>
    <row r="139" spans="1:16" x14ac:dyDescent="0.3">
      <c r="A139" s="8" t="s">
        <v>204</v>
      </c>
      <c r="B139" s="8" t="s">
        <v>116</v>
      </c>
      <c r="C139" s="2">
        <v>6.4216664109252697E-2</v>
      </c>
      <c r="D139" s="2">
        <v>3.27301564414966E-2</v>
      </c>
      <c r="E139" s="2">
        <v>2.8830715532286201E-2</v>
      </c>
      <c r="F139" s="2">
        <v>4.3696566698330802E-2</v>
      </c>
      <c r="G139" s="2">
        <v>5.8769990898452702E-2</v>
      </c>
      <c r="H139" s="2">
        <v>7.1656637602849099E-2</v>
      </c>
      <c r="I139" s="2">
        <v>7.2766859565690706E-2</v>
      </c>
      <c r="J139" s="2">
        <v>6.6282112909255994E-2</v>
      </c>
      <c r="K139" s="2">
        <v>8.1296333400120199E-2</v>
      </c>
      <c r="L139" s="2">
        <v>0.15416685968406901</v>
      </c>
      <c r="M139" s="2">
        <v>0.10953241019466201</v>
      </c>
      <c r="N139" s="2">
        <v>4.2360005787874397E-2</v>
      </c>
      <c r="O139" s="3">
        <v>0.44334802644760601</v>
      </c>
      <c r="P139" s="3">
        <v>1.01151832460733</v>
      </c>
    </row>
    <row r="140" spans="1:16" x14ac:dyDescent="0.3">
      <c r="A140" s="8" t="s">
        <v>204</v>
      </c>
      <c r="B140" s="8" t="s">
        <v>117</v>
      </c>
      <c r="C140" s="2">
        <v>6.9264069264069306E-2</v>
      </c>
      <c r="D140" s="2">
        <v>5.6680161943319797E-2</v>
      </c>
      <c r="E140" s="2">
        <v>7.6628352490421506E-2</v>
      </c>
      <c r="F140" s="2">
        <v>1.06761565836299E-2</v>
      </c>
      <c r="G140" s="2">
        <v>0.11267605633802801</v>
      </c>
      <c r="H140" s="2">
        <v>6.0126582278481E-2</v>
      </c>
      <c r="I140" s="2">
        <v>7.4626865671641798E-2</v>
      </c>
      <c r="J140" s="2">
        <v>8.0555555555555602E-2</v>
      </c>
      <c r="K140" s="2">
        <v>5.9125964010282799E-2</v>
      </c>
      <c r="L140" s="2">
        <v>0.15048543689320401</v>
      </c>
      <c r="M140" s="2">
        <v>9.7046413502109699E-2</v>
      </c>
      <c r="N140" s="2">
        <v>4.6153846153846198E-2</v>
      </c>
      <c r="O140" s="3">
        <v>0.398457583547558</v>
      </c>
      <c r="P140" s="3">
        <v>1.0842911877394601</v>
      </c>
    </row>
    <row r="141" spans="1:16" x14ac:dyDescent="0.3">
      <c r="A141" s="8" t="s">
        <v>204</v>
      </c>
      <c r="B141" s="8" t="s">
        <v>111</v>
      </c>
      <c r="C141" s="2">
        <v>-2.2517123287671199E-2</v>
      </c>
      <c r="D141" s="2">
        <v>-5.9560304808618701E-2</v>
      </c>
      <c r="E141" s="2">
        <v>-6.8268603893079996E-2</v>
      </c>
      <c r="F141" s="2">
        <v>-3.6685325869652098E-2</v>
      </c>
      <c r="G141" s="2">
        <v>-4.60724291792051E-2</v>
      </c>
      <c r="H141" s="2">
        <v>-4.4381594691613201E-2</v>
      </c>
      <c r="I141" s="2">
        <v>-3.1986340352874197E-2</v>
      </c>
      <c r="J141" s="2">
        <v>-2.1519285042333001E-2</v>
      </c>
      <c r="K141" s="2">
        <v>-1.24984977767095E-2</v>
      </c>
      <c r="L141" s="2">
        <v>-0.28489716441523699</v>
      </c>
      <c r="M141" s="2">
        <v>-0.21307011572498299</v>
      </c>
      <c r="N141" s="2">
        <v>-0.15138408304498299</v>
      </c>
      <c r="O141" s="3">
        <v>-0.52842206465568997</v>
      </c>
      <c r="P141" s="3">
        <v>-0.63453478625314297</v>
      </c>
    </row>
    <row r="142" spans="1:16" x14ac:dyDescent="0.3">
      <c r="A142" s="8" t="s">
        <v>204</v>
      </c>
      <c r="B142" s="8" t="s">
        <v>17</v>
      </c>
      <c r="C142" s="2">
        <v>0.17460317460317501</v>
      </c>
      <c r="D142" s="2">
        <v>-4.0540540540540501E-2</v>
      </c>
      <c r="E142" s="2">
        <v>-4.2253521126760597E-2</v>
      </c>
      <c r="F142" s="2">
        <v>0</v>
      </c>
      <c r="G142" s="2">
        <v>-1.4705882352941201E-2</v>
      </c>
      <c r="H142" s="2">
        <v>-0.104477611940299</v>
      </c>
      <c r="I142" s="2">
        <v>3.3333333333333298E-2</v>
      </c>
      <c r="J142" s="2">
        <v>0.17741935483870999</v>
      </c>
      <c r="K142" s="2">
        <v>6.8493150684931503E-2</v>
      </c>
      <c r="L142" s="2">
        <v>0.17948717948717899</v>
      </c>
      <c r="M142" s="2">
        <v>0.184782608695652</v>
      </c>
      <c r="N142" s="2">
        <v>0.155963302752294</v>
      </c>
      <c r="O142" s="3">
        <v>0.72602739726027399</v>
      </c>
      <c r="P142" s="3">
        <v>0.77464788732394396</v>
      </c>
    </row>
    <row r="143" spans="1:16" x14ac:dyDescent="0.3">
      <c r="A143" s="8" t="s">
        <v>204</v>
      </c>
      <c r="B143" s="8" t="s">
        <v>110</v>
      </c>
      <c r="C143" s="2">
        <v>6.4741035856573703E-2</v>
      </c>
      <c r="D143" s="2">
        <v>2.05799812909261E-2</v>
      </c>
      <c r="E143" s="2">
        <v>2.0164986251145701E-2</v>
      </c>
      <c r="F143" s="2">
        <v>2.9649595687331502E-2</v>
      </c>
      <c r="G143" s="2">
        <v>3.5340314136125699E-2</v>
      </c>
      <c r="H143" s="2">
        <v>4.5933417614833501E-2</v>
      </c>
      <c r="I143" s="2">
        <v>3.1426269137792097E-2</v>
      </c>
      <c r="J143" s="2">
        <v>3.7499999999999999E-2</v>
      </c>
      <c r="K143" s="2">
        <v>3.6144578313252997E-2</v>
      </c>
      <c r="L143" s="2">
        <v>0.18059593023255799</v>
      </c>
      <c r="M143" s="2">
        <v>9.5106186518928895E-2</v>
      </c>
      <c r="N143" s="2">
        <v>1.6863406408094399E-2</v>
      </c>
      <c r="O143" s="3">
        <v>0.36219879518072301</v>
      </c>
      <c r="P143" s="3">
        <v>0.65811182401466495</v>
      </c>
    </row>
    <row r="144" spans="1:16" x14ac:dyDescent="0.3">
      <c r="A144" s="11" t="s">
        <v>18</v>
      </c>
      <c r="B144" s="11" t="s">
        <v>18</v>
      </c>
      <c r="C144" s="3">
        <v>1.8098197773113601E-2</v>
      </c>
      <c r="D144" s="3">
        <v>7.5165139569571696E-3</v>
      </c>
      <c r="E144" s="3">
        <v>1.1663873188425E-2</v>
      </c>
      <c r="F144" s="3">
        <v>1.8747027495988802E-2</v>
      </c>
      <c r="G144" s="3">
        <v>2.5604851121462699E-2</v>
      </c>
      <c r="H144" s="3">
        <v>3.2383763099317203E-2</v>
      </c>
      <c r="I144" s="3">
        <v>3.7027167145535902E-2</v>
      </c>
      <c r="J144" s="3">
        <v>4.2475155468133102E-2</v>
      </c>
      <c r="K144" s="3">
        <v>4.0090174881903202E-2</v>
      </c>
      <c r="L144" s="3">
        <v>4.5215390382949701E-2</v>
      </c>
      <c r="M144" s="3">
        <v>5.5565633245382599E-2</v>
      </c>
      <c r="N144" s="3">
        <v>3.0804021278091499E-2</v>
      </c>
      <c r="O144" s="3">
        <v>0.18287304703256499</v>
      </c>
      <c r="P144" s="3">
        <v>0.39546134689712398</v>
      </c>
    </row>
    <row r="145" spans="1:2" x14ac:dyDescent="0.3">
      <c r="A145" s="15"/>
      <c r="B145" s="15"/>
    </row>
    <row r="146" spans="1:2" x14ac:dyDescent="0.3">
      <c r="A146" s="13" t="s">
        <v>42</v>
      </c>
      <c r="B146" s="15"/>
    </row>
    <row r="147" spans="1:2" x14ac:dyDescent="0.3">
      <c r="A147" s="14" t="s">
        <v>43</v>
      </c>
      <c r="B147" s="15"/>
    </row>
    <row r="148" spans="1:2" x14ac:dyDescent="0.3">
      <c r="A148" s="14" t="s">
        <v>44</v>
      </c>
      <c r="B148" s="15"/>
    </row>
    <row r="149" spans="1:2" x14ac:dyDescent="0.3">
      <c r="A149" s="14" t="s">
        <v>120</v>
      </c>
      <c r="B149" s="15"/>
    </row>
    <row r="150" spans="1:2" x14ac:dyDescent="0.3">
      <c r="A150" s="14" t="s">
        <v>47</v>
      </c>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54:O54"/>
    <mergeCell ref="C100:N100"/>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F400"/>
  <sheetViews>
    <sheetView showGridLines="0" workbookViewId="0"/>
  </sheetViews>
  <sheetFormatPr defaultColWidth="11.5546875" defaultRowHeight="14.4" x14ac:dyDescent="0.3"/>
  <cols>
    <col min="1" max="1" width="25.6640625" customWidth="1"/>
    <col min="2" max="2" width="21.6640625" customWidth="1"/>
    <col min="3" max="13" width="10.5546875" customWidth="1"/>
  </cols>
  <sheetData>
    <row r="1" spans="1:6" ht="15.6" x14ac:dyDescent="0.3">
      <c r="A1" s="12" t="s">
        <v>225</v>
      </c>
      <c r="B1" s="15"/>
    </row>
    <row r="2" spans="1:6" ht="15.6" x14ac:dyDescent="0.3">
      <c r="A2" s="12" t="s">
        <v>142</v>
      </c>
      <c r="B2" s="15"/>
    </row>
    <row r="3" spans="1:6" ht="15.6" x14ac:dyDescent="0.3">
      <c r="A3" s="12" t="s">
        <v>206</v>
      </c>
      <c r="B3" s="15"/>
    </row>
    <row r="4" spans="1:6" ht="15.6" x14ac:dyDescent="0.3">
      <c r="A4" s="12" t="s">
        <v>124</v>
      </c>
      <c r="B4" s="15"/>
    </row>
    <row r="5" spans="1:6" ht="15.6" x14ac:dyDescent="0.3">
      <c r="A5" s="12"/>
      <c r="B5" s="15"/>
    </row>
    <row r="6" spans="1:6" x14ac:dyDescent="0.3">
      <c r="A6" s="16" t="str">
        <f>HYPERLINK("#'Table of contents'!A84", "Back to contents")</f>
        <v>Back to contents</v>
      </c>
      <c r="B6" s="15"/>
    </row>
    <row r="7" spans="1:6" x14ac:dyDescent="0.3">
      <c r="A7" s="15"/>
      <c r="B7" s="15"/>
      <c r="C7" s="18" t="s">
        <v>36</v>
      </c>
      <c r="D7" s="19"/>
      <c r="E7" s="19"/>
      <c r="F7" s="19"/>
    </row>
    <row r="8" spans="1:6" x14ac:dyDescent="0.3">
      <c r="A8" s="9" t="s">
        <v>41</v>
      </c>
      <c r="B8" s="9" t="s">
        <v>41</v>
      </c>
      <c r="C8" s="4" t="s">
        <v>9</v>
      </c>
      <c r="D8" s="4" t="s">
        <v>10</v>
      </c>
      <c r="E8" s="4" t="s">
        <v>11</v>
      </c>
      <c r="F8" s="4" t="s">
        <v>12</v>
      </c>
    </row>
    <row r="9" spans="1:6" x14ac:dyDescent="0.3">
      <c r="A9" s="7" t="s">
        <v>198</v>
      </c>
      <c r="B9" s="7" t="s">
        <v>121</v>
      </c>
      <c r="C9" s="1">
        <v>910</v>
      </c>
      <c r="D9" s="1">
        <v>1227</v>
      </c>
      <c r="E9" s="1">
        <v>1365</v>
      </c>
      <c r="F9" s="1">
        <v>1535</v>
      </c>
    </row>
    <row r="10" spans="1:6" x14ac:dyDescent="0.3">
      <c r="A10" s="7" t="s">
        <v>198</v>
      </c>
      <c r="B10" s="7" t="s">
        <v>122</v>
      </c>
      <c r="C10" s="1">
        <v>24691</v>
      </c>
      <c r="D10" s="1">
        <v>25383</v>
      </c>
      <c r="E10" s="1">
        <v>26655</v>
      </c>
      <c r="F10" s="1">
        <v>28084</v>
      </c>
    </row>
    <row r="11" spans="1:6" x14ac:dyDescent="0.3">
      <c r="A11" s="7" t="s">
        <v>199</v>
      </c>
      <c r="B11" s="7" t="s">
        <v>121</v>
      </c>
      <c r="C11" s="1">
        <v>2008</v>
      </c>
      <c r="D11" s="1">
        <v>2619</v>
      </c>
      <c r="E11" s="1">
        <v>2880</v>
      </c>
      <c r="F11" s="1">
        <v>3157</v>
      </c>
    </row>
    <row r="12" spans="1:6" x14ac:dyDescent="0.3">
      <c r="A12" s="7" t="s">
        <v>199</v>
      </c>
      <c r="B12" s="7" t="s">
        <v>122</v>
      </c>
      <c r="C12" s="1">
        <v>55510</v>
      </c>
      <c r="D12" s="1">
        <v>55790</v>
      </c>
      <c r="E12" s="1">
        <v>58475</v>
      </c>
      <c r="F12" s="1">
        <v>58331</v>
      </c>
    </row>
    <row r="13" spans="1:6" x14ac:dyDescent="0.3">
      <c r="A13" s="7" t="s">
        <v>200</v>
      </c>
      <c r="B13" s="7" t="s">
        <v>121</v>
      </c>
      <c r="C13" s="1">
        <v>1608</v>
      </c>
      <c r="D13" s="1">
        <v>2133</v>
      </c>
      <c r="E13" s="1">
        <v>2393</v>
      </c>
      <c r="F13" s="1">
        <v>2716</v>
      </c>
    </row>
    <row r="14" spans="1:6" x14ac:dyDescent="0.3">
      <c r="A14" s="7" t="s">
        <v>200</v>
      </c>
      <c r="B14" s="7" t="s">
        <v>122</v>
      </c>
      <c r="C14" s="1">
        <v>41274</v>
      </c>
      <c r="D14" s="1">
        <v>41545</v>
      </c>
      <c r="E14" s="1">
        <v>44187</v>
      </c>
      <c r="F14" s="1">
        <v>47856</v>
      </c>
    </row>
    <row r="15" spans="1:6" x14ac:dyDescent="0.3">
      <c r="A15" s="7" t="s">
        <v>201</v>
      </c>
      <c r="B15" s="7" t="s">
        <v>121</v>
      </c>
      <c r="C15" s="1">
        <v>1313</v>
      </c>
      <c r="D15" s="1">
        <v>1814</v>
      </c>
      <c r="E15" s="1">
        <v>2037</v>
      </c>
      <c r="F15" s="1">
        <v>1956</v>
      </c>
    </row>
    <row r="16" spans="1:6" x14ac:dyDescent="0.3">
      <c r="A16" s="7" t="s">
        <v>201</v>
      </c>
      <c r="B16" s="7" t="s">
        <v>122</v>
      </c>
      <c r="C16" s="1">
        <v>34618</v>
      </c>
      <c r="D16" s="1">
        <v>36022</v>
      </c>
      <c r="E16" s="1">
        <v>38543</v>
      </c>
      <c r="F16" s="1">
        <v>36252</v>
      </c>
    </row>
    <row r="17" spans="1:6" x14ac:dyDescent="0.3">
      <c r="A17" s="7" t="s">
        <v>202</v>
      </c>
      <c r="B17" s="7" t="s">
        <v>121</v>
      </c>
      <c r="C17" s="1">
        <v>1384</v>
      </c>
      <c r="D17" s="1">
        <v>1926</v>
      </c>
      <c r="E17" s="1">
        <v>2165</v>
      </c>
      <c r="F17" s="1">
        <v>2412</v>
      </c>
    </row>
    <row r="18" spans="1:6" x14ac:dyDescent="0.3">
      <c r="A18" s="7" t="s">
        <v>202</v>
      </c>
      <c r="B18" s="7" t="s">
        <v>122</v>
      </c>
      <c r="C18" s="1">
        <v>37135</v>
      </c>
      <c r="D18" s="1">
        <v>37266</v>
      </c>
      <c r="E18" s="1">
        <v>39227</v>
      </c>
      <c r="F18" s="1">
        <v>40530</v>
      </c>
    </row>
    <row r="19" spans="1:6" x14ac:dyDescent="0.3">
      <c r="A19" s="7" t="s">
        <v>203</v>
      </c>
      <c r="B19" s="7" t="s">
        <v>121</v>
      </c>
      <c r="C19" s="1">
        <v>1121</v>
      </c>
      <c r="D19" s="1">
        <v>1499</v>
      </c>
      <c r="E19" s="1">
        <v>1695</v>
      </c>
      <c r="F19" s="1">
        <v>1832</v>
      </c>
    </row>
    <row r="20" spans="1:6" x14ac:dyDescent="0.3">
      <c r="A20" s="7" t="s">
        <v>203</v>
      </c>
      <c r="B20" s="7" t="s">
        <v>122</v>
      </c>
      <c r="C20" s="1">
        <v>25099</v>
      </c>
      <c r="D20" s="1">
        <v>24108</v>
      </c>
      <c r="E20" s="1">
        <v>25026</v>
      </c>
      <c r="F20" s="1">
        <v>25502</v>
      </c>
    </row>
    <row r="21" spans="1:6" x14ac:dyDescent="0.3">
      <c r="A21" s="7" t="s">
        <v>204</v>
      </c>
      <c r="B21" s="7" t="s">
        <v>122</v>
      </c>
      <c r="C21" s="1">
        <v>35574</v>
      </c>
      <c r="D21" s="1">
        <v>36363</v>
      </c>
      <c r="E21" s="1">
        <v>38282</v>
      </c>
      <c r="F21" s="1">
        <v>38382</v>
      </c>
    </row>
    <row r="22" spans="1:6" x14ac:dyDescent="0.3">
      <c r="A22" s="7" t="s">
        <v>204</v>
      </c>
      <c r="B22" s="7" t="s">
        <v>121</v>
      </c>
      <c r="C22" s="1">
        <v>1573</v>
      </c>
      <c r="D22" s="1">
        <v>2081</v>
      </c>
      <c r="E22" s="1">
        <v>2378</v>
      </c>
      <c r="F22" s="1">
        <v>2491</v>
      </c>
    </row>
    <row r="23" spans="1:6" x14ac:dyDescent="0.3">
      <c r="A23" s="10" t="s">
        <v>18</v>
      </c>
      <c r="B23" s="10" t="s">
        <v>18</v>
      </c>
      <c r="C23" s="5">
        <v>263818</v>
      </c>
      <c r="D23" s="5">
        <v>269776</v>
      </c>
      <c r="E23" s="5">
        <v>285308</v>
      </c>
      <c r="F23" s="5">
        <v>291036</v>
      </c>
    </row>
    <row r="24" spans="1:6" x14ac:dyDescent="0.3">
      <c r="A24" s="15"/>
      <c r="B24" s="15"/>
    </row>
    <row r="25" spans="1:6" x14ac:dyDescent="0.3">
      <c r="A25" s="15"/>
      <c r="B25" s="15"/>
    </row>
    <row r="26" spans="1:6" x14ac:dyDescent="0.3">
      <c r="A26" s="15"/>
      <c r="B26" s="15"/>
      <c r="C26" s="18" t="s">
        <v>37</v>
      </c>
      <c r="D26" s="19"/>
      <c r="E26" s="19"/>
      <c r="F26" s="19"/>
    </row>
    <row r="27" spans="1:6" x14ac:dyDescent="0.3">
      <c r="A27" s="9" t="s">
        <v>41</v>
      </c>
      <c r="B27" s="9" t="s">
        <v>41</v>
      </c>
      <c r="C27" s="4" t="s">
        <v>9</v>
      </c>
      <c r="D27" s="4" t="s">
        <v>10</v>
      </c>
      <c r="E27" s="4" t="s">
        <v>11</v>
      </c>
      <c r="F27" s="4" t="s">
        <v>12</v>
      </c>
    </row>
    <row r="28" spans="1:6" x14ac:dyDescent="0.3">
      <c r="A28" s="8" t="s">
        <v>198</v>
      </c>
      <c r="B28" s="8" t="s">
        <v>121</v>
      </c>
      <c r="C28" s="2">
        <v>3.5545486504433399E-2</v>
      </c>
      <c r="D28" s="2">
        <v>4.61104847801578E-2</v>
      </c>
      <c r="E28" s="2">
        <v>4.8715203426124197E-2</v>
      </c>
      <c r="F28" s="2">
        <v>5.1824842162125698E-2</v>
      </c>
    </row>
    <row r="29" spans="1:6" x14ac:dyDescent="0.3">
      <c r="A29" s="8" t="s">
        <v>198</v>
      </c>
      <c r="B29" s="8" t="s">
        <v>122</v>
      </c>
      <c r="C29" s="2">
        <v>0.96445451349556699</v>
      </c>
      <c r="D29" s="2">
        <v>0.953889515219842</v>
      </c>
      <c r="E29" s="2">
        <v>0.95128479657387599</v>
      </c>
      <c r="F29" s="2">
        <v>0.94817515783787398</v>
      </c>
    </row>
    <row r="30" spans="1:6" x14ac:dyDescent="0.3">
      <c r="A30" s="8" t="s">
        <v>199</v>
      </c>
      <c r="B30" s="8" t="s">
        <v>121</v>
      </c>
      <c r="C30" s="2">
        <v>3.49108105288779E-2</v>
      </c>
      <c r="D30" s="2">
        <v>4.4838980294132802E-2</v>
      </c>
      <c r="E30" s="2">
        <v>4.6939939695216398E-2</v>
      </c>
      <c r="F30" s="2">
        <v>5.1343351548269599E-2</v>
      </c>
    </row>
    <row r="31" spans="1:6" x14ac:dyDescent="0.3">
      <c r="A31" s="8" t="s">
        <v>199</v>
      </c>
      <c r="B31" s="8" t="s">
        <v>122</v>
      </c>
      <c r="C31" s="2">
        <v>0.96508918947112199</v>
      </c>
      <c r="D31" s="2">
        <v>0.95516101970586698</v>
      </c>
      <c r="E31" s="2">
        <v>0.95306006030478396</v>
      </c>
      <c r="F31" s="2">
        <v>0.94865664845173003</v>
      </c>
    </row>
    <row r="32" spans="1:6" x14ac:dyDescent="0.3">
      <c r="A32" s="8" t="s">
        <v>200</v>
      </c>
      <c r="B32" s="8" t="s">
        <v>121</v>
      </c>
      <c r="C32" s="2">
        <v>3.74982510144116E-2</v>
      </c>
      <c r="D32" s="2">
        <v>4.8834653601355402E-2</v>
      </c>
      <c r="E32" s="2">
        <v>5.1373980249033897E-2</v>
      </c>
      <c r="F32" s="2">
        <v>5.3705607846238998E-2</v>
      </c>
    </row>
    <row r="33" spans="1:6" x14ac:dyDescent="0.3">
      <c r="A33" s="8" t="s">
        <v>200</v>
      </c>
      <c r="B33" s="8" t="s">
        <v>122</v>
      </c>
      <c r="C33" s="2">
        <v>0.96250174898558805</v>
      </c>
      <c r="D33" s="2">
        <v>0.95116534639864503</v>
      </c>
      <c r="E33" s="2">
        <v>0.94862601975096605</v>
      </c>
      <c r="F33" s="2">
        <v>0.94629439215376099</v>
      </c>
    </row>
    <row r="34" spans="1:6" x14ac:dyDescent="0.3">
      <c r="A34" s="8" t="s">
        <v>201</v>
      </c>
      <c r="B34" s="8" t="s">
        <v>121</v>
      </c>
      <c r="C34" s="2">
        <v>3.6542261556872901E-2</v>
      </c>
      <c r="D34" s="2">
        <v>4.7943757268210201E-2</v>
      </c>
      <c r="E34" s="2">
        <v>5.01971414489897E-2</v>
      </c>
      <c r="F34" s="2">
        <v>5.1193467336683403E-2</v>
      </c>
    </row>
    <row r="35" spans="1:6" x14ac:dyDescent="0.3">
      <c r="A35" s="8" t="s">
        <v>201</v>
      </c>
      <c r="B35" s="8" t="s">
        <v>122</v>
      </c>
      <c r="C35" s="2">
        <v>0.96345773844312699</v>
      </c>
      <c r="D35" s="2">
        <v>0.95205624273179001</v>
      </c>
      <c r="E35" s="2">
        <v>0.94980285855100999</v>
      </c>
      <c r="F35" s="2">
        <v>0.94880653266331705</v>
      </c>
    </row>
    <row r="36" spans="1:6" x14ac:dyDescent="0.3">
      <c r="A36" s="8" t="s">
        <v>202</v>
      </c>
      <c r="B36" s="8" t="s">
        <v>121</v>
      </c>
      <c r="C36" s="2">
        <v>3.5930320101767999E-2</v>
      </c>
      <c r="D36" s="2">
        <v>4.9142682180036701E-2</v>
      </c>
      <c r="E36" s="2">
        <v>5.2304793196752998E-2</v>
      </c>
      <c r="F36" s="2">
        <v>5.6168785804107897E-2</v>
      </c>
    </row>
    <row r="37" spans="1:6" x14ac:dyDescent="0.3">
      <c r="A37" s="8" t="s">
        <v>202</v>
      </c>
      <c r="B37" s="8" t="s">
        <v>122</v>
      </c>
      <c r="C37" s="2">
        <v>0.964069679898232</v>
      </c>
      <c r="D37" s="2">
        <v>0.95085731781996297</v>
      </c>
      <c r="E37" s="2">
        <v>0.94769520680324704</v>
      </c>
      <c r="F37" s="2">
        <v>0.943831214195892</v>
      </c>
    </row>
    <row r="38" spans="1:6" x14ac:dyDescent="0.3">
      <c r="A38" s="8" t="s">
        <v>203</v>
      </c>
      <c r="B38" s="8" t="s">
        <v>121</v>
      </c>
      <c r="C38" s="2">
        <v>4.2753623188405802E-2</v>
      </c>
      <c r="D38" s="2">
        <v>5.8538680829460697E-2</v>
      </c>
      <c r="E38" s="2">
        <v>6.3433254743460205E-2</v>
      </c>
      <c r="F38" s="2">
        <v>6.7022755542547705E-2</v>
      </c>
    </row>
    <row r="39" spans="1:6" x14ac:dyDescent="0.3">
      <c r="A39" s="8" t="s">
        <v>203</v>
      </c>
      <c r="B39" s="8" t="s">
        <v>122</v>
      </c>
      <c r="C39" s="2">
        <v>0.95724637681159397</v>
      </c>
      <c r="D39" s="2">
        <v>0.94146131917053899</v>
      </c>
      <c r="E39" s="2">
        <v>0.93656674525654005</v>
      </c>
      <c r="F39" s="2">
        <v>0.932977244457452</v>
      </c>
    </row>
    <row r="40" spans="1:6" x14ac:dyDescent="0.3">
      <c r="A40" s="8" t="s">
        <v>204</v>
      </c>
      <c r="B40" s="8" t="s">
        <v>122</v>
      </c>
      <c r="C40" s="2">
        <v>0.95765472312703603</v>
      </c>
      <c r="D40" s="2">
        <v>0.94586931640828198</v>
      </c>
      <c r="E40" s="2">
        <v>0.94151500245941999</v>
      </c>
      <c r="F40" s="2">
        <v>0.93905512196315399</v>
      </c>
    </row>
    <row r="41" spans="1:6" x14ac:dyDescent="0.3">
      <c r="A41" s="8" t="s">
        <v>204</v>
      </c>
      <c r="B41" s="8" t="s">
        <v>121</v>
      </c>
      <c r="C41" s="2">
        <v>4.2345276872964202E-2</v>
      </c>
      <c r="D41" s="2">
        <v>5.4130683591717799E-2</v>
      </c>
      <c r="E41" s="2">
        <v>5.8484997540580397E-2</v>
      </c>
      <c r="F41" s="2">
        <v>6.0944878036845798E-2</v>
      </c>
    </row>
    <row r="42" spans="1:6" x14ac:dyDescent="0.3">
      <c r="A42" s="15"/>
      <c r="B42" s="15"/>
    </row>
    <row r="43" spans="1:6" x14ac:dyDescent="0.3">
      <c r="A43" s="13" t="s">
        <v>42</v>
      </c>
      <c r="B43" s="15"/>
    </row>
    <row r="44" spans="1:6" x14ac:dyDescent="0.3">
      <c r="A44" s="14" t="s">
        <v>43</v>
      </c>
      <c r="B44" s="15"/>
    </row>
    <row r="45" spans="1:6" x14ac:dyDescent="0.3">
      <c r="A45" s="14" t="s">
        <v>44</v>
      </c>
      <c r="B45" s="15"/>
    </row>
    <row r="46" spans="1:6" x14ac:dyDescent="0.3">
      <c r="A46" s="14" t="s">
        <v>125</v>
      </c>
      <c r="B46" s="15"/>
    </row>
    <row r="47" spans="1:6" x14ac:dyDescent="0.3">
      <c r="A47" s="14" t="s">
        <v>47</v>
      </c>
      <c r="B47" s="15"/>
    </row>
    <row r="48" spans="1:6" x14ac:dyDescent="0.3">
      <c r="A48" s="15"/>
      <c r="B48" s="15"/>
    </row>
    <row r="49" spans="1:2" x14ac:dyDescent="0.3">
      <c r="A49" s="15"/>
      <c r="B49" s="15"/>
    </row>
    <row r="50" spans="1:2" x14ac:dyDescent="0.3">
      <c r="A50" s="15"/>
      <c r="B50" s="15"/>
    </row>
    <row r="51" spans="1:2" x14ac:dyDescent="0.3">
      <c r="A51" s="15"/>
      <c r="B51" s="15"/>
    </row>
    <row r="52" spans="1:2" x14ac:dyDescent="0.3">
      <c r="A52" s="15"/>
      <c r="B52" s="15"/>
    </row>
    <row r="53" spans="1:2" x14ac:dyDescent="0.3">
      <c r="A53" s="15"/>
      <c r="B53" s="15"/>
    </row>
    <row r="54" spans="1:2" x14ac:dyDescent="0.3">
      <c r="A54" s="15"/>
      <c r="B54" s="15"/>
    </row>
    <row r="55" spans="1:2" x14ac:dyDescent="0.3">
      <c r="A55" s="15"/>
      <c r="B55" s="15"/>
    </row>
    <row r="56" spans="1:2" x14ac:dyDescent="0.3">
      <c r="A56" s="15"/>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F7"/>
    <mergeCell ref="C26:F2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O400"/>
  <sheetViews>
    <sheetView showGridLines="0" workbookViewId="0"/>
  </sheetViews>
  <sheetFormatPr defaultColWidth="11.5546875" defaultRowHeight="14.4" x14ac:dyDescent="0.3"/>
  <cols>
    <col min="1" max="1" width="25.6640625" customWidth="1"/>
    <col min="2" max="12" width="10.5546875" customWidth="1"/>
  </cols>
  <sheetData>
    <row r="1" spans="1:14" ht="15.6" x14ac:dyDescent="0.3">
      <c r="A1" s="12" t="s">
        <v>226</v>
      </c>
    </row>
    <row r="2" spans="1:14" ht="15.6" x14ac:dyDescent="0.3">
      <c r="A2" s="12" t="s">
        <v>154</v>
      </c>
    </row>
    <row r="3" spans="1:14" ht="15.6" x14ac:dyDescent="0.3">
      <c r="A3" s="12" t="s">
        <v>206</v>
      </c>
    </row>
    <row r="4" spans="1:14" x14ac:dyDescent="0.3">
      <c r="A4" s="15"/>
    </row>
    <row r="5" spans="1:14" x14ac:dyDescent="0.3">
      <c r="A5" s="15"/>
    </row>
    <row r="6" spans="1:14" x14ac:dyDescent="0.3">
      <c r="A6" s="16" t="str">
        <f>HYPERLINK("#'Table of contents'!A85", "Back to contents")</f>
        <v>Back to contents</v>
      </c>
    </row>
    <row r="7" spans="1:14" x14ac:dyDescent="0.3">
      <c r="A7" s="15"/>
      <c r="B7" s="18" t="s">
        <v>36</v>
      </c>
      <c r="C7" s="19"/>
      <c r="D7" s="19"/>
      <c r="E7" s="19"/>
      <c r="F7" s="19"/>
      <c r="G7" s="19"/>
      <c r="H7" s="19"/>
      <c r="I7" s="19"/>
      <c r="J7" s="19"/>
      <c r="K7" s="19"/>
      <c r="L7" s="19"/>
      <c r="M7" s="19"/>
      <c r="N7" s="19"/>
    </row>
    <row r="8" spans="1:14" x14ac:dyDescent="0.3">
      <c r="A8" s="9" t="s">
        <v>41</v>
      </c>
      <c r="B8" s="4" t="s">
        <v>0</v>
      </c>
      <c r="C8" s="4" t="s">
        <v>1</v>
      </c>
      <c r="D8" s="4" t="s">
        <v>2</v>
      </c>
      <c r="E8" s="4" t="s">
        <v>3</v>
      </c>
      <c r="F8" s="4" t="s">
        <v>4</v>
      </c>
      <c r="G8" s="4" t="s">
        <v>5</v>
      </c>
      <c r="H8" s="4" t="s">
        <v>6</v>
      </c>
      <c r="I8" s="4" t="s">
        <v>7</v>
      </c>
      <c r="J8" s="4" t="s">
        <v>8</v>
      </c>
      <c r="K8" s="4" t="s">
        <v>9</v>
      </c>
      <c r="L8" s="4" t="s">
        <v>10</v>
      </c>
      <c r="M8" s="4" t="s">
        <v>11</v>
      </c>
      <c r="N8" s="4" t="s">
        <v>12</v>
      </c>
    </row>
    <row r="9" spans="1:14" x14ac:dyDescent="0.3">
      <c r="A9" s="7" t="s">
        <v>198</v>
      </c>
      <c r="B9" s="1">
        <v>5181</v>
      </c>
      <c r="C9" s="1">
        <v>5276</v>
      </c>
      <c r="D9" s="1">
        <v>5318</v>
      </c>
      <c r="E9" s="1">
        <v>4849</v>
      </c>
      <c r="F9" s="1">
        <v>4879</v>
      </c>
      <c r="G9" s="1">
        <v>4903</v>
      </c>
      <c r="H9" s="1">
        <v>4870</v>
      </c>
      <c r="I9" s="1">
        <v>4578</v>
      </c>
      <c r="J9" s="1">
        <v>5042</v>
      </c>
      <c r="K9" s="1">
        <v>5220</v>
      </c>
      <c r="L9" s="1">
        <v>5691</v>
      </c>
      <c r="M9" s="1">
        <v>5501</v>
      </c>
      <c r="N9" s="1">
        <v>5943</v>
      </c>
    </row>
    <row r="10" spans="1:14" x14ac:dyDescent="0.3">
      <c r="A10" s="7" t="s">
        <v>199</v>
      </c>
      <c r="B10" s="1">
        <v>7973</v>
      </c>
      <c r="C10" s="1">
        <v>8145</v>
      </c>
      <c r="D10" s="1">
        <v>8323</v>
      </c>
      <c r="E10" s="1">
        <v>8398</v>
      </c>
      <c r="F10" s="1">
        <v>8604</v>
      </c>
      <c r="G10" s="1">
        <v>8777</v>
      </c>
      <c r="H10" s="1">
        <v>9146</v>
      </c>
      <c r="I10" s="1">
        <v>9448</v>
      </c>
      <c r="J10" s="1">
        <v>9774</v>
      </c>
      <c r="K10" s="1">
        <v>9901</v>
      </c>
      <c r="L10" s="1">
        <v>9788</v>
      </c>
      <c r="M10" s="1">
        <v>10092</v>
      </c>
      <c r="N10" s="1">
        <v>10341</v>
      </c>
    </row>
    <row r="11" spans="1:14" x14ac:dyDescent="0.3">
      <c r="A11" s="7" t="s">
        <v>200</v>
      </c>
      <c r="B11" s="1">
        <v>8433</v>
      </c>
      <c r="C11" s="1">
        <v>8477</v>
      </c>
      <c r="D11" s="1">
        <v>8532</v>
      </c>
      <c r="E11" s="1">
        <v>9122</v>
      </c>
      <c r="F11" s="1">
        <v>9289</v>
      </c>
      <c r="G11" s="1">
        <v>9359</v>
      </c>
      <c r="H11" s="1">
        <v>9481</v>
      </c>
      <c r="I11" s="1">
        <v>9968</v>
      </c>
      <c r="J11" s="1">
        <v>9660</v>
      </c>
      <c r="K11" s="1">
        <v>9847</v>
      </c>
      <c r="L11" s="1">
        <v>9612</v>
      </c>
      <c r="M11" s="1">
        <v>9426</v>
      </c>
      <c r="N11" s="1">
        <v>10366</v>
      </c>
    </row>
    <row r="12" spans="1:14" x14ac:dyDescent="0.3">
      <c r="A12" s="7" t="s">
        <v>201</v>
      </c>
      <c r="B12" s="1">
        <v>6071</v>
      </c>
      <c r="C12" s="1">
        <v>5846</v>
      </c>
      <c r="D12" s="1">
        <v>5964</v>
      </c>
      <c r="E12" s="1">
        <v>6203</v>
      </c>
      <c r="F12" s="1">
        <v>6315</v>
      </c>
      <c r="G12" s="1">
        <v>6439</v>
      </c>
      <c r="H12" s="1">
        <v>6538</v>
      </c>
      <c r="I12" s="1">
        <v>6600</v>
      </c>
      <c r="J12" s="1">
        <v>6783</v>
      </c>
      <c r="K12" s="1">
        <v>7038</v>
      </c>
      <c r="L12" s="1">
        <v>7021</v>
      </c>
      <c r="M12" s="1">
        <v>8093</v>
      </c>
      <c r="N12" s="1">
        <v>7585</v>
      </c>
    </row>
    <row r="13" spans="1:14" x14ac:dyDescent="0.3">
      <c r="A13" s="7" t="s">
        <v>202</v>
      </c>
      <c r="B13" s="1">
        <v>7914</v>
      </c>
      <c r="C13" s="1">
        <v>8124</v>
      </c>
      <c r="D13" s="1">
        <v>8060</v>
      </c>
      <c r="E13" s="1">
        <v>7709</v>
      </c>
      <c r="F13" s="1">
        <v>7835</v>
      </c>
      <c r="G13" s="1">
        <v>7940</v>
      </c>
      <c r="H13" s="1">
        <v>7882</v>
      </c>
      <c r="I13" s="1">
        <v>7956</v>
      </c>
      <c r="J13" s="1">
        <v>8773</v>
      </c>
      <c r="K13" s="1">
        <v>8685</v>
      </c>
      <c r="L13" s="1">
        <v>8889</v>
      </c>
      <c r="M13" s="1">
        <v>8985</v>
      </c>
      <c r="N13" s="1">
        <v>9339</v>
      </c>
    </row>
    <row r="14" spans="1:14" x14ac:dyDescent="0.3">
      <c r="A14" s="7" t="s">
        <v>203</v>
      </c>
      <c r="B14" s="1">
        <v>5633</v>
      </c>
      <c r="C14" s="1">
        <v>5541</v>
      </c>
      <c r="D14" s="1">
        <v>5526</v>
      </c>
      <c r="E14" s="1">
        <v>5961</v>
      </c>
      <c r="F14" s="1">
        <v>5999</v>
      </c>
      <c r="G14" s="1">
        <v>6142</v>
      </c>
      <c r="H14" s="1">
        <v>6269</v>
      </c>
      <c r="I14" s="1">
        <v>6413</v>
      </c>
      <c r="J14" s="1">
        <v>6338</v>
      </c>
      <c r="K14" s="1">
        <v>6513</v>
      </c>
      <c r="L14" s="1">
        <v>6357</v>
      </c>
      <c r="M14" s="1">
        <v>6442</v>
      </c>
      <c r="N14" s="1">
        <v>6661</v>
      </c>
    </row>
    <row r="15" spans="1:14" x14ac:dyDescent="0.3">
      <c r="A15" s="7" t="s">
        <v>204</v>
      </c>
      <c r="B15" s="1">
        <v>7370</v>
      </c>
      <c r="C15" s="1">
        <v>7692</v>
      </c>
      <c r="D15" s="1">
        <v>7567</v>
      </c>
      <c r="E15" s="1">
        <v>7332</v>
      </c>
      <c r="F15" s="1">
        <v>7402</v>
      </c>
      <c r="G15" s="1">
        <v>7481</v>
      </c>
      <c r="H15" s="1">
        <v>7474</v>
      </c>
      <c r="I15" s="1">
        <v>7563</v>
      </c>
      <c r="J15" s="1">
        <v>7623</v>
      </c>
      <c r="K15" s="1">
        <v>7962</v>
      </c>
      <c r="L15" s="1">
        <v>8192</v>
      </c>
      <c r="M15" s="1">
        <v>8523</v>
      </c>
      <c r="N15" s="1">
        <v>8286</v>
      </c>
    </row>
    <row r="16" spans="1:14" x14ac:dyDescent="0.3">
      <c r="A16" s="10" t="s">
        <v>18</v>
      </c>
      <c r="B16" s="5">
        <v>48575</v>
      </c>
      <c r="C16" s="5">
        <v>49101</v>
      </c>
      <c r="D16" s="5">
        <v>49290</v>
      </c>
      <c r="E16" s="5">
        <v>49574</v>
      </c>
      <c r="F16" s="5">
        <v>50323</v>
      </c>
      <c r="G16" s="5">
        <v>51041</v>
      </c>
      <c r="H16" s="5">
        <v>51660</v>
      </c>
      <c r="I16" s="5">
        <v>52526</v>
      </c>
      <c r="J16" s="5">
        <v>53993</v>
      </c>
      <c r="K16" s="5">
        <v>55166</v>
      </c>
      <c r="L16" s="5">
        <v>55550</v>
      </c>
      <c r="M16" s="5">
        <v>57062</v>
      </c>
      <c r="N16" s="5">
        <v>58521</v>
      </c>
    </row>
    <row r="17" spans="1:15" x14ac:dyDescent="0.3">
      <c r="A17" s="15"/>
    </row>
    <row r="18" spans="1:15" x14ac:dyDescent="0.3">
      <c r="A18" s="15"/>
    </row>
    <row r="19" spans="1:15" x14ac:dyDescent="0.3">
      <c r="A19" s="15"/>
      <c r="B19" s="18" t="s">
        <v>37</v>
      </c>
      <c r="C19" s="19"/>
      <c r="D19" s="19"/>
      <c r="E19" s="19"/>
      <c r="F19" s="19"/>
      <c r="G19" s="19"/>
      <c r="H19" s="19"/>
      <c r="I19" s="19"/>
      <c r="J19" s="19"/>
      <c r="K19" s="19"/>
      <c r="L19" s="19"/>
      <c r="M19" s="19"/>
      <c r="N19" s="19"/>
    </row>
    <row r="20" spans="1:15" x14ac:dyDescent="0.3">
      <c r="A20" s="9" t="s">
        <v>41</v>
      </c>
      <c r="B20" s="4" t="s">
        <v>0</v>
      </c>
      <c r="C20" s="4" t="s">
        <v>1</v>
      </c>
      <c r="D20" s="4" t="s">
        <v>2</v>
      </c>
      <c r="E20" s="4" t="s">
        <v>3</v>
      </c>
      <c r="F20" s="4" t="s">
        <v>4</v>
      </c>
      <c r="G20" s="4" t="s">
        <v>5</v>
      </c>
      <c r="H20" s="4" t="s">
        <v>6</v>
      </c>
      <c r="I20" s="4" t="s">
        <v>7</v>
      </c>
      <c r="J20" s="4" t="s">
        <v>8</v>
      </c>
      <c r="K20" s="4" t="s">
        <v>9</v>
      </c>
      <c r="L20" s="4" t="s">
        <v>10</v>
      </c>
      <c r="M20" s="4" t="s">
        <v>11</v>
      </c>
      <c r="N20" s="4" t="s">
        <v>12</v>
      </c>
    </row>
    <row r="21" spans="1:15" x14ac:dyDescent="0.3">
      <c r="A21" s="8" t="s">
        <v>198</v>
      </c>
      <c r="B21" s="2">
        <v>0.10665980442614501</v>
      </c>
      <c r="C21" s="2">
        <v>0.10745198672124801</v>
      </c>
      <c r="D21" s="2">
        <v>0.10789206735646199</v>
      </c>
      <c r="E21" s="2">
        <v>9.7813369911647199E-2</v>
      </c>
      <c r="F21" s="2">
        <v>9.6953679232160306E-2</v>
      </c>
      <c r="G21" s="2">
        <v>9.60600301718227E-2</v>
      </c>
      <c r="H21" s="2">
        <v>9.4270228416569901E-2</v>
      </c>
      <c r="I21" s="2">
        <v>8.7156836614248195E-2</v>
      </c>
      <c r="J21" s="2">
        <v>9.3382475506084098E-2</v>
      </c>
      <c r="K21" s="2">
        <v>9.4623499981872902E-2</v>
      </c>
      <c r="L21" s="2">
        <v>0.102448244824482</v>
      </c>
      <c r="M21" s="2">
        <v>9.6403911534821807E-2</v>
      </c>
      <c r="N21" s="2">
        <v>0.10155328856308</v>
      </c>
    </row>
    <row r="22" spans="1:15" x14ac:dyDescent="0.3">
      <c r="A22" s="8" t="s">
        <v>199</v>
      </c>
      <c r="B22" s="2">
        <v>0.16413793103448299</v>
      </c>
      <c r="C22" s="2">
        <v>0.165882568583125</v>
      </c>
      <c r="D22" s="2">
        <v>0.16885778048285699</v>
      </c>
      <c r="E22" s="2">
        <v>0.16940331625448801</v>
      </c>
      <c r="F22" s="2">
        <v>0.170975498281104</v>
      </c>
      <c r="G22" s="2">
        <v>0.17195979702592001</v>
      </c>
      <c r="H22" s="2">
        <v>0.177042198993418</v>
      </c>
      <c r="I22" s="2">
        <v>0.17987282488672299</v>
      </c>
      <c r="J22" s="2">
        <v>0.181023466004852</v>
      </c>
      <c r="K22" s="2">
        <v>0.17947648914186301</v>
      </c>
      <c r="L22" s="2">
        <v>0.17620162016201599</v>
      </c>
      <c r="M22" s="2">
        <v>0.17686025726402901</v>
      </c>
      <c r="N22" s="2">
        <v>0.17670579791869601</v>
      </c>
    </row>
    <row r="23" spans="1:15" x14ac:dyDescent="0.3">
      <c r="A23" s="8" t="s">
        <v>200</v>
      </c>
      <c r="B23" s="2">
        <v>0.173607822954195</v>
      </c>
      <c r="C23" s="2">
        <v>0.17264414166717601</v>
      </c>
      <c r="D23" s="2">
        <v>0.17309799147900201</v>
      </c>
      <c r="E23" s="2">
        <v>0.18400774599588501</v>
      </c>
      <c r="F23" s="2">
        <v>0.18458756433439999</v>
      </c>
      <c r="G23" s="2">
        <v>0.183362394937403</v>
      </c>
      <c r="H23" s="2">
        <v>0.18352690669763799</v>
      </c>
      <c r="I23" s="2">
        <v>0.18977268400411201</v>
      </c>
      <c r="J23" s="2">
        <v>0.178912081195711</v>
      </c>
      <c r="K23" s="2">
        <v>0.178497625348947</v>
      </c>
      <c r="L23" s="2">
        <v>0.17303330333033301</v>
      </c>
      <c r="M23" s="2">
        <v>0.16518874207002901</v>
      </c>
      <c r="N23" s="2">
        <v>0.17713299499325</v>
      </c>
    </row>
    <row r="24" spans="1:15" x14ac:dyDescent="0.3">
      <c r="A24" s="8" t="s">
        <v>201</v>
      </c>
      <c r="B24" s="2">
        <v>0.124981986618631</v>
      </c>
      <c r="C24" s="2">
        <v>0.119060711594469</v>
      </c>
      <c r="D24" s="2">
        <v>0.12099817407181999</v>
      </c>
      <c r="E24" s="2">
        <v>0.12512607415177299</v>
      </c>
      <c r="F24" s="2">
        <v>0.125489338870894</v>
      </c>
      <c r="G24" s="2">
        <v>0.126153484453674</v>
      </c>
      <c r="H24" s="2">
        <v>0.12655826558265601</v>
      </c>
      <c r="I24" s="2">
        <v>0.12565205802840501</v>
      </c>
      <c r="J24" s="2">
        <v>0.125627396143945</v>
      </c>
      <c r="K24" s="2">
        <v>0.12757858101004199</v>
      </c>
      <c r="L24" s="2">
        <v>0.12639063906390599</v>
      </c>
      <c r="M24" s="2">
        <v>0.14182818688444099</v>
      </c>
      <c r="N24" s="2">
        <v>0.12961159241981501</v>
      </c>
    </row>
    <row r="25" spans="1:15" x14ac:dyDescent="0.3">
      <c r="A25" s="8" t="s">
        <v>202</v>
      </c>
      <c r="B25" s="2">
        <v>0.16292331446217201</v>
      </c>
      <c r="C25" s="2">
        <v>0.165454878719374</v>
      </c>
      <c r="D25" s="2">
        <v>0.16352201257861601</v>
      </c>
      <c r="E25" s="2">
        <v>0.15550490176302101</v>
      </c>
      <c r="F25" s="2">
        <v>0.155694215368718</v>
      </c>
      <c r="G25" s="2">
        <v>0.155561215493427</v>
      </c>
      <c r="H25" s="2">
        <v>0.15257452574525701</v>
      </c>
      <c r="I25" s="2">
        <v>0.15146784449605899</v>
      </c>
      <c r="J25" s="2">
        <v>0.16248402570703599</v>
      </c>
      <c r="K25" s="2">
        <v>0.15743392669397799</v>
      </c>
      <c r="L25" s="2">
        <v>0.16001800180018</v>
      </c>
      <c r="M25" s="2">
        <v>0.157460306333462</v>
      </c>
      <c r="N25" s="2">
        <v>0.15958373917055399</v>
      </c>
    </row>
    <row r="26" spans="1:15" x14ac:dyDescent="0.3">
      <c r="A26" s="8" t="s">
        <v>203</v>
      </c>
      <c r="B26" s="2">
        <v>0.11596500257334</v>
      </c>
      <c r="C26" s="2">
        <v>0.112849025478096</v>
      </c>
      <c r="D26" s="2">
        <v>0.112111990261716</v>
      </c>
      <c r="E26" s="2">
        <v>0.120244482995118</v>
      </c>
      <c r="F26" s="2">
        <v>0.119209904020031</v>
      </c>
      <c r="G26" s="2">
        <v>0.120334632942145</v>
      </c>
      <c r="H26" s="2">
        <v>0.121351142082849</v>
      </c>
      <c r="I26" s="2">
        <v>0.122091916384267</v>
      </c>
      <c r="J26" s="2">
        <v>0.11738558702054</v>
      </c>
      <c r="K26" s="2">
        <v>0.11806184969002601</v>
      </c>
      <c r="L26" s="2">
        <v>0.11443744374437401</v>
      </c>
      <c r="M26" s="2">
        <v>0.112894746065683</v>
      </c>
      <c r="N26" s="2">
        <v>0.113822388544283</v>
      </c>
    </row>
    <row r="27" spans="1:15" x14ac:dyDescent="0.3">
      <c r="A27" s="8" t="s">
        <v>204</v>
      </c>
      <c r="B27" s="2">
        <v>0.15172413793103401</v>
      </c>
      <c r="C27" s="2">
        <v>0.15665668723651199</v>
      </c>
      <c r="D27" s="2">
        <v>0.153519983769527</v>
      </c>
      <c r="E27" s="2">
        <v>0.14790010892806699</v>
      </c>
      <c r="F27" s="2">
        <v>0.147089799892693</v>
      </c>
      <c r="G27" s="2">
        <v>0.146568444975608</v>
      </c>
      <c r="H27" s="2">
        <v>0.144676732481611</v>
      </c>
      <c r="I27" s="2">
        <v>0.143985835586186</v>
      </c>
      <c r="J27" s="2">
        <v>0.14118496842183201</v>
      </c>
      <c r="K27" s="2">
        <v>0.144328028133271</v>
      </c>
      <c r="L27" s="2">
        <v>0.147470747074707</v>
      </c>
      <c r="M27" s="2">
        <v>0.14936384984753401</v>
      </c>
      <c r="N27" s="2">
        <v>0.141590198390321</v>
      </c>
    </row>
    <row r="28" spans="1:15" x14ac:dyDescent="0.3">
      <c r="A28" s="15"/>
    </row>
    <row r="29" spans="1:15" x14ac:dyDescent="0.3">
      <c r="A29" s="15"/>
    </row>
    <row r="30" spans="1:15" x14ac:dyDescent="0.3">
      <c r="A30" s="15"/>
      <c r="B30" s="18" t="s">
        <v>38</v>
      </c>
      <c r="C30" s="18"/>
      <c r="D30" s="18"/>
      <c r="E30" s="18"/>
      <c r="F30" s="18"/>
      <c r="G30" s="18"/>
      <c r="H30" s="18"/>
      <c r="I30" s="18"/>
      <c r="J30" s="18"/>
      <c r="K30" s="18"/>
      <c r="L30" s="18"/>
      <c r="M30" s="18"/>
      <c r="N30" s="6" t="s">
        <v>39</v>
      </c>
      <c r="O30" s="6" t="s">
        <v>40</v>
      </c>
    </row>
    <row r="31" spans="1:15" x14ac:dyDescent="0.3">
      <c r="A31" s="9" t="s">
        <v>41</v>
      </c>
      <c r="B31" s="4" t="s">
        <v>19</v>
      </c>
      <c r="C31" s="4" t="s">
        <v>20</v>
      </c>
      <c r="D31" s="4" t="s">
        <v>21</v>
      </c>
      <c r="E31" s="4" t="s">
        <v>22</v>
      </c>
      <c r="F31" s="4" t="s">
        <v>23</v>
      </c>
      <c r="G31" s="4" t="s">
        <v>24</v>
      </c>
      <c r="H31" s="4" t="s">
        <v>25</v>
      </c>
      <c r="I31" s="4" t="s">
        <v>26</v>
      </c>
      <c r="J31" s="4" t="s">
        <v>27</v>
      </c>
      <c r="K31" s="4" t="s">
        <v>28</v>
      </c>
      <c r="L31" s="4" t="s">
        <v>29</v>
      </c>
      <c r="M31" s="4" t="s">
        <v>30</v>
      </c>
      <c r="N31" s="4" t="s">
        <v>31</v>
      </c>
      <c r="O31" s="4" t="s">
        <v>32</v>
      </c>
    </row>
    <row r="32" spans="1:15" x14ac:dyDescent="0.3">
      <c r="A32" s="8" t="s">
        <v>198</v>
      </c>
      <c r="B32" s="2">
        <v>1.8336228527311298E-2</v>
      </c>
      <c r="C32" s="2">
        <v>7.9605761940864297E-3</v>
      </c>
      <c r="D32" s="2">
        <v>-8.8191049266641605E-2</v>
      </c>
      <c r="E32" s="2">
        <v>6.1868426479686498E-3</v>
      </c>
      <c r="F32" s="2">
        <v>4.9190407870465299E-3</v>
      </c>
      <c r="G32" s="2">
        <v>-6.7305731184988801E-3</v>
      </c>
      <c r="H32" s="2">
        <v>-5.9958932238193E-2</v>
      </c>
      <c r="I32" s="2">
        <v>0.101354303189166</v>
      </c>
      <c r="J32" s="2">
        <v>3.5303451011503402E-2</v>
      </c>
      <c r="K32" s="2">
        <v>9.0229885057471301E-2</v>
      </c>
      <c r="L32" s="2">
        <v>-3.3386048146195703E-2</v>
      </c>
      <c r="M32" s="2">
        <v>8.0349027449554605E-2</v>
      </c>
      <c r="N32" s="3">
        <v>0.17869892899643</v>
      </c>
      <c r="O32" s="3">
        <v>0.11752538548326399</v>
      </c>
    </row>
    <row r="33" spans="1:15" x14ac:dyDescent="0.3">
      <c r="A33" s="8" t="s">
        <v>199</v>
      </c>
      <c r="B33" s="2">
        <v>2.1572808227768699E-2</v>
      </c>
      <c r="C33" s="2">
        <v>2.1853898096992001E-2</v>
      </c>
      <c r="D33" s="2">
        <v>9.0111738555809194E-3</v>
      </c>
      <c r="E33" s="2">
        <v>2.4529649916646801E-2</v>
      </c>
      <c r="F33" s="2">
        <v>2.01069270106927E-2</v>
      </c>
      <c r="G33" s="2">
        <v>4.2041699897459303E-2</v>
      </c>
      <c r="H33" s="2">
        <v>3.3019899409578002E-2</v>
      </c>
      <c r="I33" s="2">
        <v>3.4504657070279401E-2</v>
      </c>
      <c r="J33" s="2">
        <v>1.29936566400655E-2</v>
      </c>
      <c r="K33" s="2">
        <v>-1.14129885870114E-2</v>
      </c>
      <c r="L33" s="2">
        <v>3.10584389047814E-2</v>
      </c>
      <c r="M33" s="2">
        <v>2.4673008323424499E-2</v>
      </c>
      <c r="N33" s="3">
        <v>5.8011049723756897E-2</v>
      </c>
      <c r="O33" s="3">
        <v>0.24246065120749699</v>
      </c>
    </row>
    <row r="34" spans="1:15" x14ac:dyDescent="0.3">
      <c r="A34" s="8" t="s">
        <v>200</v>
      </c>
      <c r="B34" s="2">
        <v>5.2175975334993498E-3</v>
      </c>
      <c r="C34" s="2">
        <v>6.4881443907042601E-3</v>
      </c>
      <c r="D34" s="2">
        <v>6.9151429910923601E-2</v>
      </c>
      <c r="E34" s="2">
        <v>1.83073887305415E-2</v>
      </c>
      <c r="F34" s="2">
        <v>7.5357950263752801E-3</v>
      </c>
      <c r="G34" s="2">
        <v>1.3035580724436399E-2</v>
      </c>
      <c r="H34" s="2">
        <v>5.1365889674085001E-2</v>
      </c>
      <c r="I34" s="2">
        <v>-3.0898876404494399E-2</v>
      </c>
      <c r="J34" s="2">
        <v>1.9358178053830201E-2</v>
      </c>
      <c r="K34" s="2">
        <v>-2.3865136589824299E-2</v>
      </c>
      <c r="L34" s="2">
        <v>-1.93508114856429E-2</v>
      </c>
      <c r="M34" s="2">
        <v>9.9724167197114397E-2</v>
      </c>
      <c r="N34" s="3">
        <v>7.3084886128364404E-2</v>
      </c>
      <c r="O34" s="3">
        <v>0.21495546179090499</v>
      </c>
    </row>
    <row r="35" spans="1:15" x14ac:dyDescent="0.3">
      <c r="A35" s="8" t="s">
        <v>201</v>
      </c>
      <c r="B35" s="2">
        <v>-3.7061439631032797E-2</v>
      </c>
      <c r="C35" s="2">
        <v>2.0184741703729001E-2</v>
      </c>
      <c r="D35" s="2">
        <v>4.0073775989268999E-2</v>
      </c>
      <c r="E35" s="2">
        <v>1.8055779461550899E-2</v>
      </c>
      <c r="F35" s="2">
        <v>1.9635787806809201E-2</v>
      </c>
      <c r="G35" s="2">
        <v>1.5375058238857001E-2</v>
      </c>
      <c r="H35" s="2">
        <v>9.4830223309880692E-3</v>
      </c>
      <c r="I35" s="2">
        <v>2.7727272727272701E-2</v>
      </c>
      <c r="J35" s="2">
        <v>3.7593984962405999E-2</v>
      </c>
      <c r="K35" s="2">
        <v>-2.4154589371980701E-3</v>
      </c>
      <c r="L35" s="2">
        <v>0.15268480273465301</v>
      </c>
      <c r="M35" s="2">
        <v>-6.2770295316940602E-2</v>
      </c>
      <c r="N35" s="3">
        <v>0.11823676839156699</v>
      </c>
      <c r="O35" s="3">
        <v>0.27179745137491601</v>
      </c>
    </row>
    <row r="36" spans="1:15" x14ac:dyDescent="0.3">
      <c r="A36" s="8" t="s">
        <v>202</v>
      </c>
      <c r="B36" s="2">
        <v>2.6535253980288099E-2</v>
      </c>
      <c r="C36" s="2">
        <v>-7.8778926637124592E-3</v>
      </c>
      <c r="D36" s="2">
        <v>-4.3548387096774201E-2</v>
      </c>
      <c r="E36" s="2">
        <v>1.6344532364768499E-2</v>
      </c>
      <c r="F36" s="2">
        <v>1.3401403956604999E-2</v>
      </c>
      <c r="G36" s="2">
        <v>-7.3047858942065502E-3</v>
      </c>
      <c r="H36" s="2">
        <v>9.3884800811976695E-3</v>
      </c>
      <c r="I36" s="2">
        <v>0.10268979386626401</v>
      </c>
      <c r="J36" s="2">
        <v>-1.0030776245298099E-2</v>
      </c>
      <c r="K36" s="2">
        <v>2.3488773747841099E-2</v>
      </c>
      <c r="L36" s="2">
        <v>1.07998650016875E-2</v>
      </c>
      <c r="M36" s="2">
        <v>3.9398998330550897E-2</v>
      </c>
      <c r="N36" s="3">
        <v>6.4516129032258104E-2</v>
      </c>
      <c r="O36" s="3">
        <v>0.158684863523573</v>
      </c>
    </row>
    <row r="37" spans="1:15" x14ac:dyDescent="0.3">
      <c r="A37" s="8" t="s">
        <v>203</v>
      </c>
      <c r="B37" s="2">
        <v>-1.6332327356648298E-2</v>
      </c>
      <c r="C37" s="2">
        <v>-2.7070925825663202E-3</v>
      </c>
      <c r="D37" s="2">
        <v>7.8718783930510294E-2</v>
      </c>
      <c r="E37" s="2">
        <v>6.3747693340043604E-3</v>
      </c>
      <c r="F37" s="2">
        <v>2.3837306217703001E-2</v>
      </c>
      <c r="G37" s="2">
        <v>2.0677303809833899E-2</v>
      </c>
      <c r="H37" s="2">
        <v>2.2970170681129401E-2</v>
      </c>
      <c r="I37" s="2">
        <v>-1.16949945423359E-2</v>
      </c>
      <c r="J37" s="2">
        <v>2.7611233827705899E-2</v>
      </c>
      <c r="K37" s="2">
        <v>-2.39520958083832E-2</v>
      </c>
      <c r="L37" s="2">
        <v>1.33710869907189E-2</v>
      </c>
      <c r="M37" s="2">
        <v>3.3995653523750398E-2</v>
      </c>
      <c r="N37" s="3">
        <v>5.0962448721994298E-2</v>
      </c>
      <c r="O37" s="3">
        <v>0.205392689106044</v>
      </c>
    </row>
    <row r="38" spans="1:15" x14ac:dyDescent="0.3">
      <c r="A38" s="8" t="s">
        <v>204</v>
      </c>
      <c r="B38" s="2">
        <v>4.36906377204885E-2</v>
      </c>
      <c r="C38" s="2">
        <v>-1.6250650026000998E-2</v>
      </c>
      <c r="D38" s="2">
        <v>-3.1055900621118002E-2</v>
      </c>
      <c r="E38" s="2">
        <v>9.5471903982542305E-3</v>
      </c>
      <c r="F38" s="2">
        <v>1.0672791137530399E-2</v>
      </c>
      <c r="G38" s="2">
        <v>-9.3570378291672198E-4</v>
      </c>
      <c r="H38" s="2">
        <v>1.1907947551511901E-2</v>
      </c>
      <c r="I38" s="2">
        <v>7.9333597778659306E-3</v>
      </c>
      <c r="J38" s="2">
        <v>4.4470680834317197E-2</v>
      </c>
      <c r="K38" s="2">
        <v>2.88872142677719E-2</v>
      </c>
      <c r="L38" s="2">
        <v>4.04052734375E-2</v>
      </c>
      <c r="M38" s="2">
        <v>-2.7807110172474499E-2</v>
      </c>
      <c r="N38" s="3">
        <v>8.6973632428177905E-2</v>
      </c>
      <c r="O38" s="3">
        <v>9.5017840623761105E-2</v>
      </c>
    </row>
    <row r="39" spans="1:15" x14ac:dyDescent="0.3">
      <c r="A39" s="11" t="s">
        <v>18</v>
      </c>
      <c r="B39" s="3">
        <v>1.08286155429748E-2</v>
      </c>
      <c r="C39" s="3">
        <v>3.84920877375206E-3</v>
      </c>
      <c r="D39" s="3">
        <v>5.7618178129437998E-3</v>
      </c>
      <c r="E39" s="3">
        <v>1.51087263484891E-2</v>
      </c>
      <c r="F39" s="3">
        <v>1.42678298193669E-2</v>
      </c>
      <c r="G39" s="3">
        <v>1.21275053388452E-2</v>
      </c>
      <c r="H39" s="3">
        <v>1.67634533488192E-2</v>
      </c>
      <c r="I39" s="3">
        <v>2.7929025625404599E-2</v>
      </c>
      <c r="J39" s="3">
        <v>2.17250384309077E-2</v>
      </c>
      <c r="K39" s="3">
        <v>6.9608091940688097E-3</v>
      </c>
      <c r="L39" s="3">
        <v>2.7218721872187199E-2</v>
      </c>
      <c r="M39" s="3">
        <v>2.5568679681749699E-2</v>
      </c>
      <c r="N39" s="3">
        <v>8.3862722945567E-2</v>
      </c>
      <c r="O39" s="3">
        <v>0.187279367011564</v>
      </c>
    </row>
    <row r="40" spans="1:15" x14ac:dyDescent="0.3">
      <c r="A40" s="15"/>
    </row>
    <row r="41" spans="1:15" x14ac:dyDescent="0.3">
      <c r="A41" s="13" t="s">
        <v>42</v>
      </c>
    </row>
    <row r="42" spans="1:15" x14ac:dyDescent="0.3">
      <c r="A42" s="14" t="s">
        <v>43</v>
      </c>
    </row>
    <row r="43" spans="1:15" x14ac:dyDescent="0.3">
      <c r="A43" s="14" t="s">
        <v>44</v>
      </c>
    </row>
    <row r="44" spans="1:15" x14ac:dyDescent="0.3">
      <c r="A44" s="14" t="s">
        <v>47</v>
      </c>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N7"/>
    <mergeCell ref="B19:N19"/>
    <mergeCell ref="B30:M30"/>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227</v>
      </c>
      <c r="B1" s="15"/>
    </row>
    <row r="2" spans="1:15" ht="15.6" x14ac:dyDescent="0.3">
      <c r="A2" s="12" t="s">
        <v>154</v>
      </c>
      <c r="B2" s="15"/>
    </row>
    <row r="3" spans="1:15" ht="15.6" x14ac:dyDescent="0.3">
      <c r="A3" s="12" t="s">
        <v>206</v>
      </c>
      <c r="B3" s="15"/>
    </row>
    <row r="4" spans="1:15" ht="15.6" x14ac:dyDescent="0.3">
      <c r="A4" s="12" t="s">
        <v>55</v>
      </c>
      <c r="B4" s="15"/>
    </row>
    <row r="5" spans="1:15" x14ac:dyDescent="0.3">
      <c r="A5" s="15"/>
      <c r="B5" s="15"/>
    </row>
    <row r="6" spans="1:15" x14ac:dyDescent="0.3">
      <c r="A6" s="16" t="str">
        <f>HYPERLINK("#'Table of contents'!A86",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48</v>
      </c>
      <c r="C9" s="1">
        <v>46</v>
      </c>
      <c r="D9" s="1">
        <v>33</v>
      </c>
      <c r="E9" s="1">
        <v>55</v>
      </c>
      <c r="F9" s="1">
        <v>46</v>
      </c>
      <c r="G9" s="1">
        <v>48</v>
      </c>
      <c r="H9" s="1">
        <v>37</v>
      </c>
      <c r="I9" s="1">
        <v>26</v>
      </c>
      <c r="J9" s="1">
        <v>24</v>
      </c>
      <c r="K9" s="1">
        <v>24</v>
      </c>
      <c r="L9" s="1">
        <v>17</v>
      </c>
      <c r="M9" s="1">
        <v>28</v>
      </c>
      <c r="N9" s="1">
        <v>2</v>
      </c>
      <c r="O9" s="1">
        <v>29</v>
      </c>
    </row>
    <row r="10" spans="1:15" x14ac:dyDescent="0.3">
      <c r="A10" s="7" t="s">
        <v>198</v>
      </c>
      <c r="B10" s="7" t="s">
        <v>49</v>
      </c>
      <c r="C10" s="1">
        <v>1241</v>
      </c>
      <c r="D10" s="1">
        <v>1298</v>
      </c>
      <c r="E10" s="1">
        <v>1334</v>
      </c>
      <c r="F10" s="1">
        <v>1195</v>
      </c>
      <c r="G10" s="1">
        <v>1212</v>
      </c>
      <c r="H10" s="1">
        <v>1247</v>
      </c>
      <c r="I10" s="1">
        <v>1223</v>
      </c>
      <c r="J10" s="1">
        <v>1098</v>
      </c>
      <c r="K10" s="1">
        <v>1282</v>
      </c>
      <c r="L10" s="1">
        <v>1360</v>
      </c>
      <c r="M10" s="1">
        <v>1474</v>
      </c>
      <c r="N10" s="1">
        <v>1331</v>
      </c>
      <c r="O10" s="1">
        <v>1548</v>
      </c>
    </row>
    <row r="11" spans="1:15" x14ac:dyDescent="0.3">
      <c r="A11" s="7" t="s">
        <v>198</v>
      </c>
      <c r="B11" s="7" t="s">
        <v>50</v>
      </c>
      <c r="C11" s="1">
        <v>1579</v>
      </c>
      <c r="D11" s="1">
        <v>1616</v>
      </c>
      <c r="E11" s="1">
        <v>1634</v>
      </c>
      <c r="F11" s="1">
        <v>1533</v>
      </c>
      <c r="G11" s="1">
        <v>1554</v>
      </c>
      <c r="H11" s="1">
        <v>1541</v>
      </c>
      <c r="I11" s="1">
        <v>1584</v>
      </c>
      <c r="J11" s="1">
        <v>1496</v>
      </c>
      <c r="K11" s="1">
        <v>1642</v>
      </c>
      <c r="L11" s="1">
        <v>1700</v>
      </c>
      <c r="M11" s="1">
        <v>1901</v>
      </c>
      <c r="N11" s="1">
        <v>1867</v>
      </c>
      <c r="O11" s="1">
        <v>2005</v>
      </c>
    </row>
    <row r="12" spans="1:15" x14ac:dyDescent="0.3">
      <c r="A12" s="7" t="s">
        <v>198</v>
      </c>
      <c r="B12" s="7" t="s">
        <v>51</v>
      </c>
      <c r="C12" s="1">
        <v>1598</v>
      </c>
      <c r="D12" s="1">
        <v>1604</v>
      </c>
      <c r="E12" s="1">
        <v>1602</v>
      </c>
      <c r="F12" s="1">
        <v>1500</v>
      </c>
      <c r="G12" s="1">
        <v>1471</v>
      </c>
      <c r="H12" s="1">
        <v>1461</v>
      </c>
      <c r="I12" s="1">
        <v>1408</v>
      </c>
      <c r="J12" s="1">
        <v>1314</v>
      </c>
      <c r="K12" s="1">
        <v>1393</v>
      </c>
      <c r="L12" s="1">
        <v>1399</v>
      </c>
      <c r="M12" s="1">
        <v>1487</v>
      </c>
      <c r="N12" s="1">
        <v>1496</v>
      </c>
      <c r="O12" s="1">
        <v>1539</v>
      </c>
    </row>
    <row r="13" spans="1:15" x14ac:dyDescent="0.3">
      <c r="A13" s="7" t="s">
        <v>198</v>
      </c>
      <c r="B13" s="7" t="s">
        <v>52</v>
      </c>
      <c r="C13" s="1">
        <v>598</v>
      </c>
      <c r="D13" s="1">
        <v>595</v>
      </c>
      <c r="E13" s="1">
        <v>566</v>
      </c>
      <c r="F13" s="1">
        <v>491</v>
      </c>
      <c r="G13" s="1">
        <v>518</v>
      </c>
      <c r="H13" s="1">
        <v>532</v>
      </c>
      <c r="I13" s="1">
        <v>540</v>
      </c>
      <c r="J13" s="1">
        <v>538</v>
      </c>
      <c r="K13" s="1">
        <v>582</v>
      </c>
      <c r="L13" s="1">
        <v>612</v>
      </c>
      <c r="M13" s="1">
        <v>653</v>
      </c>
      <c r="N13" s="1">
        <v>659</v>
      </c>
      <c r="O13" s="1">
        <v>689</v>
      </c>
    </row>
    <row r="14" spans="1:15" x14ac:dyDescent="0.3">
      <c r="A14" s="7" t="s">
        <v>198</v>
      </c>
      <c r="B14" s="7" t="s">
        <v>53</v>
      </c>
      <c r="C14" s="1">
        <v>119</v>
      </c>
      <c r="D14" s="1">
        <v>130</v>
      </c>
      <c r="E14" s="1">
        <v>127</v>
      </c>
      <c r="F14" s="1">
        <v>84</v>
      </c>
      <c r="G14" s="1">
        <v>76</v>
      </c>
      <c r="H14" s="1">
        <v>85</v>
      </c>
      <c r="I14" s="1">
        <v>89</v>
      </c>
      <c r="J14" s="1">
        <v>108</v>
      </c>
      <c r="K14" s="1">
        <v>119</v>
      </c>
      <c r="L14" s="1">
        <v>132</v>
      </c>
      <c r="M14" s="1">
        <v>148</v>
      </c>
      <c r="N14" s="1">
        <v>146</v>
      </c>
      <c r="O14" s="1">
        <v>133</v>
      </c>
    </row>
    <row r="15" spans="1:15" x14ac:dyDescent="0.3">
      <c r="A15" s="7" t="s">
        <v>199</v>
      </c>
      <c r="B15" s="7" t="s">
        <v>48</v>
      </c>
      <c r="C15" s="1">
        <v>99</v>
      </c>
      <c r="D15" s="1">
        <v>113</v>
      </c>
      <c r="E15" s="1">
        <v>143</v>
      </c>
      <c r="F15" s="1">
        <v>126</v>
      </c>
      <c r="G15" s="1">
        <v>106</v>
      </c>
      <c r="H15" s="1">
        <v>100</v>
      </c>
      <c r="I15" s="1">
        <v>108</v>
      </c>
      <c r="J15" s="1">
        <v>93</v>
      </c>
      <c r="K15" s="1">
        <v>67</v>
      </c>
      <c r="L15" s="1">
        <v>60</v>
      </c>
      <c r="M15" s="1">
        <v>51</v>
      </c>
      <c r="N15" s="1">
        <v>43</v>
      </c>
      <c r="O15" s="1">
        <v>66</v>
      </c>
    </row>
    <row r="16" spans="1:15" x14ac:dyDescent="0.3">
      <c r="A16" s="7" t="s">
        <v>199</v>
      </c>
      <c r="B16" s="7" t="s">
        <v>49</v>
      </c>
      <c r="C16" s="1">
        <v>2484</v>
      </c>
      <c r="D16" s="1">
        <v>2607</v>
      </c>
      <c r="E16" s="1">
        <v>2779</v>
      </c>
      <c r="F16" s="1">
        <v>2907</v>
      </c>
      <c r="G16" s="1">
        <v>3047</v>
      </c>
      <c r="H16" s="1">
        <v>3129</v>
      </c>
      <c r="I16" s="1">
        <v>3293</v>
      </c>
      <c r="J16" s="1">
        <v>3420</v>
      </c>
      <c r="K16" s="1">
        <v>3455</v>
      </c>
      <c r="L16" s="1">
        <v>3436</v>
      </c>
      <c r="M16" s="1">
        <v>3281</v>
      </c>
      <c r="N16" s="1">
        <v>3310</v>
      </c>
      <c r="O16" s="1">
        <v>3350</v>
      </c>
    </row>
    <row r="17" spans="1:15" x14ac:dyDescent="0.3">
      <c r="A17" s="7" t="s">
        <v>199</v>
      </c>
      <c r="B17" s="7" t="s">
        <v>50</v>
      </c>
      <c r="C17" s="1">
        <v>2071</v>
      </c>
      <c r="D17" s="1">
        <v>2095</v>
      </c>
      <c r="E17" s="1">
        <v>2150</v>
      </c>
      <c r="F17" s="1">
        <v>2168</v>
      </c>
      <c r="G17" s="1">
        <v>2266</v>
      </c>
      <c r="H17" s="1">
        <v>2378</v>
      </c>
      <c r="I17" s="1">
        <v>2486</v>
      </c>
      <c r="J17" s="1">
        <v>2642</v>
      </c>
      <c r="K17" s="1">
        <v>2837</v>
      </c>
      <c r="L17" s="1">
        <v>2960</v>
      </c>
      <c r="M17" s="1">
        <v>3000</v>
      </c>
      <c r="N17" s="1">
        <v>3176</v>
      </c>
      <c r="O17" s="1">
        <v>3334</v>
      </c>
    </row>
    <row r="18" spans="1:15" x14ac:dyDescent="0.3">
      <c r="A18" s="7" t="s">
        <v>199</v>
      </c>
      <c r="B18" s="7" t="s">
        <v>51</v>
      </c>
      <c r="C18" s="1">
        <v>1701</v>
      </c>
      <c r="D18" s="1">
        <v>1753</v>
      </c>
      <c r="E18" s="1">
        <v>1771</v>
      </c>
      <c r="F18" s="1">
        <v>1819</v>
      </c>
      <c r="G18" s="1">
        <v>1825</v>
      </c>
      <c r="H18" s="1">
        <v>1815</v>
      </c>
      <c r="I18" s="1">
        <v>1849</v>
      </c>
      <c r="J18" s="1">
        <v>1849</v>
      </c>
      <c r="K18" s="1">
        <v>1918</v>
      </c>
      <c r="L18" s="1">
        <v>1955</v>
      </c>
      <c r="M18" s="1">
        <v>1977</v>
      </c>
      <c r="N18" s="1">
        <v>2037</v>
      </c>
      <c r="O18" s="1">
        <v>2087</v>
      </c>
    </row>
    <row r="19" spans="1:15" x14ac:dyDescent="0.3">
      <c r="A19" s="7" t="s">
        <v>199</v>
      </c>
      <c r="B19" s="7" t="s">
        <v>52</v>
      </c>
      <c r="C19" s="1">
        <v>1199</v>
      </c>
      <c r="D19" s="1">
        <v>1161</v>
      </c>
      <c r="E19" s="1">
        <v>1097</v>
      </c>
      <c r="F19" s="1">
        <v>1033</v>
      </c>
      <c r="G19" s="1">
        <v>1013</v>
      </c>
      <c r="H19" s="1">
        <v>982</v>
      </c>
      <c r="I19" s="1">
        <v>991</v>
      </c>
      <c r="J19" s="1">
        <v>1028</v>
      </c>
      <c r="K19" s="1">
        <v>1039</v>
      </c>
      <c r="L19" s="1">
        <v>1027</v>
      </c>
      <c r="M19" s="1">
        <v>1044</v>
      </c>
      <c r="N19" s="1">
        <v>1072</v>
      </c>
      <c r="O19" s="1">
        <v>1076</v>
      </c>
    </row>
    <row r="20" spans="1:15" x14ac:dyDescent="0.3">
      <c r="A20" s="7" t="s">
        <v>199</v>
      </c>
      <c r="B20" s="7" t="s">
        <v>53</v>
      </c>
      <c r="C20" s="1">
        <v>419</v>
      </c>
      <c r="D20" s="1">
        <v>416</v>
      </c>
      <c r="E20" s="1">
        <v>383</v>
      </c>
      <c r="F20" s="1">
        <v>345</v>
      </c>
      <c r="G20" s="1">
        <v>347</v>
      </c>
      <c r="H20" s="1">
        <v>373</v>
      </c>
      <c r="I20" s="1">
        <v>419</v>
      </c>
      <c r="J20" s="1">
        <v>416</v>
      </c>
      <c r="K20" s="1">
        <v>458</v>
      </c>
      <c r="L20" s="1">
        <v>463</v>
      </c>
      <c r="M20" s="1">
        <v>435</v>
      </c>
      <c r="N20" s="1">
        <v>454</v>
      </c>
      <c r="O20" s="1">
        <v>428</v>
      </c>
    </row>
    <row r="21" spans="1:15" x14ac:dyDescent="0.3">
      <c r="A21" s="7" t="s">
        <v>200</v>
      </c>
      <c r="B21" s="7" t="s">
        <v>48</v>
      </c>
      <c r="C21" s="1">
        <v>159</v>
      </c>
      <c r="D21" s="1">
        <v>158</v>
      </c>
      <c r="E21" s="1">
        <v>131</v>
      </c>
      <c r="F21" s="1">
        <v>168</v>
      </c>
      <c r="G21" s="1">
        <v>163</v>
      </c>
      <c r="H21" s="1">
        <v>153</v>
      </c>
      <c r="I21" s="1">
        <v>129</v>
      </c>
      <c r="J21" s="1">
        <v>103</v>
      </c>
      <c r="K21" s="1">
        <v>93</v>
      </c>
      <c r="L21" s="1">
        <v>83</v>
      </c>
      <c r="M21" s="1">
        <v>70</v>
      </c>
      <c r="N21" s="1">
        <v>22</v>
      </c>
      <c r="O21" s="1">
        <v>56</v>
      </c>
    </row>
    <row r="22" spans="1:15" x14ac:dyDescent="0.3">
      <c r="A22" s="7" t="s">
        <v>200</v>
      </c>
      <c r="B22" s="7" t="s">
        <v>49</v>
      </c>
      <c r="C22" s="1">
        <v>2370</v>
      </c>
      <c r="D22" s="1">
        <v>2437</v>
      </c>
      <c r="E22" s="1">
        <v>2545</v>
      </c>
      <c r="F22" s="1">
        <v>2754</v>
      </c>
      <c r="G22" s="1">
        <v>2781</v>
      </c>
      <c r="H22" s="1">
        <v>2787</v>
      </c>
      <c r="I22" s="1">
        <v>2795</v>
      </c>
      <c r="J22" s="1">
        <v>2927</v>
      </c>
      <c r="K22" s="1">
        <v>2755</v>
      </c>
      <c r="L22" s="1">
        <v>2814</v>
      </c>
      <c r="M22" s="1">
        <v>2819</v>
      </c>
      <c r="N22" s="1">
        <v>2579</v>
      </c>
      <c r="O22" s="1">
        <v>3082</v>
      </c>
    </row>
    <row r="23" spans="1:15" x14ac:dyDescent="0.3">
      <c r="A23" s="7" t="s">
        <v>200</v>
      </c>
      <c r="B23" s="7" t="s">
        <v>50</v>
      </c>
      <c r="C23" s="1">
        <v>2518</v>
      </c>
      <c r="D23" s="1">
        <v>2511</v>
      </c>
      <c r="E23" s="1">
        <v>2513</v>
      </c>
      <c r="F23" s="1">
        <v>2712</v>
      </c>
      <c r="G23" s="1">
        <v>2816</v>
      </c>
      <c r="H23" s="1">
        <v>2922</v>
      </c>
      <c r="I23" s="1">
        <v>3060</v>
      </c>
      <c r="J23" s="1">
        <v>3350</v>
      </c>
      <c r="K23" s="1">
        <v>3319</v>
      </c>
      <c r="L23" s="1">
        <v>3410</v>
      </c>
      <c r="M23" s="1">
        <v>3313</v>
      </c>
      <c r="N23" s="1">
        <v>3399</v>
      </c>
      <c r="O23" s="1">
        <v>3671</v>
      </c>
    </row>
    <row r="24" spans="1:15" x14ac:dyDescent="0.3">
      <c r="A24" s="7" t="s">
        <v>200</v>
      </c>
      <c r="B24" s="7" t="s">
        <v>51</v>
      </c>
      <c r="C24" s="1">
        <v>2234</v>
      </c>
      <c r="D24" s="1">
        <v>2255</v>
      </c>
      <c r="E24" s="1">
        <v>2317</v>
      </c>
      <c r="F24" s="1">
        <v>2415</v>
      </c>
      <c r="G24" s="1">
        <v>2481</v>
      </c>
      <c r="H24" s="1">
        <v>2456</v>
      </c>
      <c r="I24" s="1">
        <v>2410</v>
      </c>
      <c r="J24" s="1">
        <v>2475</v>
      </c>
      <c r="K24" s="1">
        <v>2368</v>
      </c>
      <c r="L24" s="1">
        <v>2345</v>
      </c>
      <c r="M24" s="1">
        <v>2290</v>
      </c>
      <c r="N24" s="1">
        <v>2288</v>
      </c>
      <c r="O24" s="1">
        <v>2383</v>
      </c>
    </row>
    <row r="25" spans="1:15" x14ac:dyDescent="0.3">
      <c r="A25" s="7" t="s">
        <v>200</v>
      </c>
      <c r="B25" s="7" t="s">
        <v>52</v>
      </c>
      <c r="C25" s="1">
        <v>921</v>
      </c>
      <c r="D25" s="1">
        <v>895</v>
      </c>
      <c r="E25" s="1">
        <v>819</v>
      </c>
      <c r="F25" s="1">
        <v>849</v>
      </c>
      <c r="G25" s="1">
        <v>811</v>
      </c>
      <c r="H25" s="1">
        <v>812</v>
      </c>
      <c r="I25" s="1">
        <v>835</v>
      </c>
      <c r="J25" s="1">
        <v>849</v>
      </c>
      <c r="K25" s="1">
        <v>872</v>
      </c>
      <c r="L25" s="1">
        <v>958</v>
      </c>
      <c r="M25" s="1">
        <v>907</v>
      </c>
      <c r="N25" s="1">
        <v>921</v>
      </c>
      <c r="O25" s="1">
        <v>954</v>
      </c>
    </row>
    <row r="26" spans="1:15" x14ac:dyDescent="0.3">
      <c r="A26" s="7" t="s">
        <v>200</v>
      </c>
      <c r="B26" s="7" t="s">
        <v>53</v>
      </c>
      <c r="C26" s="1">
        <v>231</v>
      </c>
      <c r="D26" s="1">
        <v>221</v>
      </c>
      <c r="E26" s="1">
        <v>207</v>
      </c>
      <c r="F26" s="1">
        <v>224</v>
      </c>
      <c r="G26" s="1">
        <v>237</v>
      </c>
      <c r="H26" s="1">
        <v>229</v>
      </c>
      <c r="I26" s="1">
        <v>252</v>
      </c>
      <c r="J26" s="1">
        <v>264</v>
      </c>
      <c r="K26" s="1">
        <v>253</v>
      </c>
      <c r="L26" s="1">
        <v>237</v>
      </c>
      <c r="M26" s="1">
        <v>213</v>
      </c>
      <c r="N26" s="1">
        <v>217</v>
      </c>
      <c r="O26" s="1">
        <v>220</v>
      </c>
    </row>
    <row r="27" spans="1:15" x14ac:dyDescent="0.3">
      <c r="A27" s="7" t="s">
        <v>201</v>
      </c>
      <c r="B27" s="7" t="s">
        <v>48</v>
      </c>
      <c r="C27" s="1">
        <v>152</v>
      </c>
      <c r="D27" s="1">
        <v>83</v>
      </c>
      <c r="E27" s="1">
        <v>111</v>
      </c>
      <c r="F27" s="1">
        <v>133</v>
      </c>
      <c r="G27" s="1">
        <v>108</v>
      </c>
      <c r="H27" s="1">
        <v>88</v>
      </c>
      <c r="I27" s="1">
        <v>84</v>
      </c>
      <c r="J27" s="1">
        <v>93</v>
      </c>
      <c r="K27" s="1">
        <v>69</v>
      </c>
      <c r="L27" s="1">
        <v>69</v>
      </c>
      <c r="M27" s="1">
        <v>46</v>
      </c>
      <c r="N27" s="1">
        <v>140</v>
      </c>
      <c r="O27" s="1">
        <v>48</v>
      </c>
    </row>
    <row r="28" spans="1:15" x14ac:dyDescent="0.3">
      <c r="A28" s="7" t="s">
        <v>201</v>
      </c>
      <c r="B28" s="7" t="s">
        <v>49</v>
      </c>
      <c r="C28" s="1">
        <v>1807</v>
      </c>
      <c r="D28" s="1">
        <v>1753</v>
      </c>
      <c r="E28" s="1">
        <v>1859</v>
      </c>
      <c r="F28" s="1">
        <v>1967</v>
      </c>
      <c r="G28" s="1">
        <v>2071</v>
      </c>
      <c r="H28" s="1">
        <v>2154</v>
      </c>
      <c r="I28" s="1">
        <v>2133</v>
      </c>
      <c r="J28" s="1">
        <v>2127</v>
      </c>
      <c r="K28" s="1">
        <v>2151</v>
      </c>
      <c r="L28" s="1">
        <v>2187</v>
      </c>
      <c r="M28" s="1">
        <v>2204</v>
      </c>
      <c r="N28" s="1">
        <v>2854</v>
      </c>
      <c r="O28" s="1">
        <v>2401</v>
      </c>
    </row>
    <row r="29" spans="1:15" x14ac:dyDescent="0.3">
      <c r="A29" s="7" t="s">
        <v>201</v>
      </c>
      <c r="B29" s="7" t="s">
        <v>50</v>
      </c>
      <c r="C29" s="1">
        <v>1751</v>
      </c>
      <c r="D29" s="1">
        <v>1738</v>
      </c>
      <c r="E29" s="1">
        <v>1764</v>
      </c>
      <c r="F29" s="1">
        <v>1843</v>
      </c>
      <c r="G29" s="1">
        <v>1875</v>
      </c>
      <c r="H29" s="1">
        <v>1986</v>
      </c>
      <c r="I29" s="1">
        <v>2063</v>
      </c>
      <c r="J29" s="1">
        <v>2125</v>
      </c>
      <c r="K29" s="1">
        <v>2297</v>
      </c>
      <c r="L29" s="1">
        <v>2459</v>
      </c>
      <c r="M29" s="1">
        <v>2481</v>
      </c>
      <c r="N29" s="1">
        <v>2749</v>
      </c>
      <c r="O29" s="1">
        <v>2702</v>
      </c>
    </row>
    <row r="30" spans="1:15" x14ac:dyDescent="0.3">
      <c r="A30" s="7" t="s">
        <v>201</v>
      </c>
      <c r="B30" s="7" t="s">
        <v>51</v>
      </c>
      <c r="C30" s="1">
        <v>1520</v>
      </c>
      <c r="D30" s="1">
        <v>1506</v>
      </c>
      <c r="E30" s="1">
        <v>1520</v>
      </c>
      <c r="F30" s="1">
        <v>1557</v>
      </c>
      <c r="G30" s="1">
        <v>1573</v>
      </c>
      <c r="H30" s="1">
        <v>1568</v>
      </c>
      <c r="I30" s="1">
        <v>1592</v>
      </c>
      <c r="J30" s="1">
        <v>1589</v>
      </c>
      <c r="K30" s="1">
        <v>1565</v>
      </c>
      <c r="L30" s="1">
        <v>1585</v>
      </c>
      <c r="M30" s="1">
        <v>1566</v>
      </c>
      <c r="N30" s="1">
        <v>1625</v>
      </c>
      <c r="O30" s="1">
        <v>1707</v>
      </c>
    </row>
    <row r="31" spans="1:15" x14ac:dyDescent="0.3">
      <c r="A31" s="7" t="s">
        <v>201</v>
      </c>
      <c r="B31" s="7" t="s">
        <v>52</v>
      </c>
      <c r="C31" s="1">
        <v>692</v>
      </c>
      <c r="D31" s="1">
        <v>614</v>
      </c>
      <c r="E31" s="1">
        <v>564</v>
      </c>
      <c r="F31" s="1">
        <v>549</v>
      </c>
      <c r="G31" s="1">
        <v>538</v>
      </c>
      <c r="H31" s="1">
        <v>481</v>
      </c>
      <c r="I31" s="1">
        <v>506</v>
      </c>
      <c r="J31" s="1">
        <v>508</v>
      </c>
      <c r="K31" s="1">
        <v>551</v>
      </c>
      <c r="L31" s="1">
        <v>590</v>
      </c>
      <c r="M31" s="1">
        <v>581</v>
      </c>
      <c r="N31" s="1">
        <v>592</v>
      </c>
      <c r="O31" s="1">
        <v>597</v>
      </c>
    </row>
    <row r="32" spans="1:15" x14ac:dyDescent="0.3">
      <c r="A32" s="7" t="s">
        <v>201</v>
      </c>
      <c r="B32" s="7" t="s">
        <v>53</v>
      </c>
      <c r="C32" s="1">
        <v>149</v>
      </c>
      <c r="D32" s="1">
        <v>152</v>
      </c>
      <c r="E32" s="1">
        <v>146</v>
      </c>
      <c r="F32" s="1">
        <v>154</v>
      </c>
      <c r="G32" s="1">
        <v>150</v>
      </c>
      <c r="H32" s="1">
        <v>162</v>
      </c>
      <c r="I32" s="1">
        <v>160</v>
      </c>
      <c r="J32" s="1">
        <v>158</v>
      </c>
      <c r="K32" s="1">
        <v>150</v>
      </c>
      <c r="L32" s="1">
        <v>148</v>
      </c>
      <c r="M32" s="1">
        <v>143</v>
      </c>
      <c r="N32" s="1">
        <v>133</v>
      </c>
      <c r="O32" s="1">
        <v>130</v>
      </c>
    </row>
    <row r="33" spans="1:15" x14ac:dyDescent="0.3">
      <c r="A33" s="7" t="s">
        <v>202</v>
      </c>
      <c r="B33" s="7" t="s">
        <v>48</v>
      </c>
      <c r="C33" s="1">
        <v>90</v>
      </c>
      <c r="D33" s="1">
        <v>82</v>
      </c>
      <c r="E33" s="1">
        <v>92</v>
      </c>
      <c r="F33" s="1">
        <v>87</v>
      </c>
      <c r="G33" s="1">
        <v>80</v>
      </c>
      <c r="H33" s="1">
        <v>66</v>
      </c>
      <c r="I33" s="1">
        <v>47</v>
      </c>
      <c r="J33" s="1">
        <v>44</v>
      </c>
      <c r="K33" s="1">
        <v>54</v>
      </c>
      <c r="L33" s="1">
        <v>33</v>
      </c>
      <c r="M33" s="1">
        <v>34</v>
      </c>
      <c r="N33" s="1">
        <v>19</v>
      </c>
      <c r="O33" s="1">
        <v>26</v>
      </c>
    </row>
    <row r="34" spans="1:15" x14ac:dyDescent="0.3">
      <c r="A34" s="7" t="s">
        <v>202</v>
      </c>
      <c r="B34" s="7" t="s">
        <v>49</v>
      </c>
      <c r="C34" s="1">
        <v>2175</v>
      </c>
      <c r="D34" s="1">
        <v>2230</v>
      </c>
      <c r="E34" s="1">
        <v>2204</v>
      </c>
      <c r="F34" s="1">
        <v>2102</v>
      </c>
      <c r="G34" s="1">
        <v>2185</v>
      </c>
      <c r="H34" s="1">
        <v>2209</v>
      </c>
      <c r="I34" s="1">
        <v>2154</v>
      </c>
      <c r="J34" s="1">
        <v>2133</v>
      </c>
      <c r="K34" s="1">
        <v>2405</v>
      </c>
      <c r="L34" s="1">
        <v>2364</v>
      </c>
      <c r="M34" s="1">
        <v>2382</v>
      </c>
      <c r="N34" s="1">
        <v>2310</v>
      </c>
      <c r="O34" s="1">
        <v>2414</v>
      </c>
    </row>
    <row r="35" spans="1:15" x14ac:dyDescent="0.3">
      <c r="A35" s="7" t="s">
        <v>202</v>
      </c>
      <c r="B35" s="7" t="s">
        <v>50</v>
      </c>
      <c r="C35" s="1">
        <v>2417</v>
      </c>
      <c r="D35" s="1">
        <v>2479</v>
      </c>
      <c r="E35" s="1">
        <v>2498</v>
      </c>
      <c r="F35" s="1">
        <v>2388</v>
      </c>
      <c r="G35" s="1">
        <v>2442</v>
      </c>
      <c r="H35" s="1">
        <v>2510</v>
      </c>
      <c r="I35" s="1">
        <v>2562</v>
      </c>
      <c r="J35" s="1">
        <v>2656</v>
      </c>
      <c r="K35" s="1">
        <v>2951</v>
      </c>
      <c r="L35" s="1">
        <v>3002</v>
      </c>
      <c r="M35" s="1">
        <v>3097</v>
      </c>
      <c r="N35" s="1">
        <v>3189</v>
      </c>
      <c r="O35" s="1">
        <v>3339</v>
      </c>
    </row>
    <row r="36" spans="1:15" x14ac:dyDescent="0.3">
      <c r="A36" s="7" t="s">
        <v>202</v>
      </c>
      <c r="B36" s="7" t="s">
        <v>51</v>
      </c>
      <c r="C36" s="1">
        <v>2252</v>
      </c>
      <c r="D36" s="1">
        <v>2317</v>
      </c>
      <c r="E36" s="1">
        <v>2334</v>
      </c>
      <c r="F36" s="1">
        <v>2287</v>
      </c>
      <c r="G36" s="1">
        <v>2290</v>
      </c>
      <c r="H36" s="1">
        <v>2292</v>
      </c>
      <c r="I36" s="1">
        <v>2230</v>
      </c>
      <c r="J36" s="1">
        <v>2175</v>
      </c>
      <c r="K36" s="1">
        <v>2249</v>
      </c>
      <c r="L36" s="1">
        <v>2212</v>
      </c>
      <c r="M36" s="1">
        <v>2233</v>
      </c>
      <c r="N36" s="1">
        <v>2293</v>
      </c>
      <c r="O36" s="1">
        <v>2332</v>
      </c>
    </row>
    <row r="37" spans="1:15" x14ac:dyDescent="0.3">
      <c r="A37" s="7" t="s">
        <v>202</v>
      </c>
      <c r="B37" s="7" t="s">
        <v>52</v>
      </c>
      <c r="C37" s="1">
        <v>825</v>
      </c>
      <c r="D37" s="1">
        <v>859</v>
      </c>
      <c r="E37" s="1">
        <v>796</v>
      </c>
      <c r="F37" s="1">
        <v>733</v>
      </c>
      <c r="G37" s="1">
        <v>713</v>
      </c>
      <c r="H37" s="1">
        <v>737</v>
      </c>
      <c r="I37" s="1">
        <v>757</v>
      </c>
      <c r="J37" s="1">
        <v>806</v>
      </c>
      <c r="K37" s="1">
        <v>958</v>
      </c>
      <c r="L37" s="1">
        <v>925</v>
      </c>
      <c r="M37" s="1">
        <v>987</v>
      </c>
      <c r="N37" s="1">
        <v>1004</v>
      </c>
      <c r="O37" s="1">
        <v>1053</v>
      </c>
    </row>
    <row r="38" spans="1:15" x14ac:dyDescent="0.3">
      <c r="A38" s="7" t="s">
        <v>202</v>
      </c>
      <c r="B38" s="7" t="s">
        <v>53</v>
      </c>
      <c r="C38" s="1">
        <v>155</v>
      </c>
      <c r="D38" s="1">
        <v>157</v>
      </c>
      <c r="E38" s="1">
        <v>136</v>
      </c>
      <c r="F38" s="1">
        <v>112</v>
      </c>
      <c r="G38" s="1">
        <v>125</v>
      </c>
      <c r="H38" s="1">
        <v>126</v>
      </c>
      <c r="I38" s="1">
        <v>132</v>
      </c>
      <c r="J38" s="1">
        <v>142</v>
      </c>
      <c r="K38" s="1">
        <v>156</v>
      </c>
      <c r="L38" s="1">
        <v>149</v>
      </c>
      <c r="M38" s="1">
        <v>156</v>
      </c>
      <c r="N38" s="1">
        <v>170</v>
      </c>
      <c r="O38" s="1">
        <v>175</v>
      </c>
    </row>
    <row r="39" spans="1:15" x14ac:dyDescent="0.3">
      <c r="A39" s="7" t="s">
        <v>203</v>
      </c>
      <c r="B39" s="7" t="s">
        <v>48</v>
      </c>
      <c r="C39" s="1">
        <v>73</v>
      </c>
      <c r="D39" s="1">
        <v>63</v>
      </c>
      <c r="E39" s="1">
        <v>73</v>
      </c>
      <c r="F39" s="1">
        <v>66</v>
      </c>
      <c r="G39" s="1">
        <v>70</v>
      </c>
      <c r="H39" s="1">
        <v>63</v>
      </c>
      <c r="I39" s="1">
        <v>48</v>
      </c>
      <c r="J39" s="1">
        <v>37</v>
      </c>
      <c r="K39" s="1">
        <v>27</v>
      </c>
      <c r="L39" s="1">
        <v>24</v>
      </c>
      <c r="M39" s="1">
        <v>22</v>
      </c>
      <c r="N39" s="1">
        <v>18</v>
      </c>
      <c r="O39" s="1">
        <v>17</v>
      </c>
    </row>
    <row r="40" spans="1:15" x14ac:dyDescent="0.3">
      <c r="A40" s="7" t="s">
        <v>203</v>
      </c>
      <c r="B40" s="7" t="s">
        <v>49</v>
      </c>
      <c r="C40" s="1">
        <v>1454</v>
      </c>
      <c r="D40" s="1">
        <v>1429</v>
      </c>
      <c r="E40" s="1">
        <v>1487</v>
      </c>
      <c r="F40" s="1">
        <v>1679</v>
      </c>
      <c r="G40" s="1">
        <v>1713</v>
      </c>
      <c r="H40" s="1">
        <v>1778</v>
      </c>
      <c r="I40" s="1">
        <v>1875</v>
      </c>
      <c r="J40" s="1">
        <v>1928</v>
      </c>
      <c r="K40" s="1">
        <v>1809</v>
      </c>
      <c r="L40" s="1">
        <v>1860</v>
      </c>
      <c r="M40" s="1">
        <v>1836</v>
      </c>
      <c r="N40" s="1">
        <v>1853</v>
      </c>
      <c r="O40" s="1">
        <v>1907</v>
      </c>
    </row>
    <row r="41" spans="1:15" x14ac:dyDescent="0.3">
      <c r="A41" s="7" t="s">
        <v>203</v>
      </c>
      <c r="B41" s="7" t="s">
        <v>50</v>
      </c>
      <c r="C41" s="1">
        <v>1806</v>
      </c>
      <c r="D41" s="1">
        <v>1780</v>
      </c>
      <c r="E41" s="1">
        <v>1723</v>
      </c>
      <c r="F41" s="1">
        <v>1838</v>
      </c>
      <c r="G41" s="1">
        <v>1851</v>
      </c>
      <c r="H41" s="1">
        <v>1907</v>
      </c>
      <c r="I41" s="1">
        <v>1969</v>
      </c>
      <c r="J41" s="1">
        <v>2041</v>
      </c>
      <c r="K41" s="1">
        <v>2036</v>
      </c>
      <c r="L41" s="1">
        <v>2077</v>
      </c>
      <c r="M41" s="1">
        <v>2064</v>
      </c>
      <c r="N41" s="1">
        <v>2146</v>
      </c>
      <c r="O41" s="1">
        <v>2290</v>
      </c>
    </row>
    <row r="42" spans="1:15" x14ac:dyDescent="0.3">
      <c r="A42" s="7" t="s">
        <v>203</v>
      </c>
      <c r="B42" s="7" t="s">
        <v>51</v>
      </c>
      <c r="C42" s="1">
        <v>1764</v>
      </c>
      <c r="D42" s="1">
        <v>1760</v>
      </c>
      <c r="E42" s="1">
        <v>1764</v>
      </c>
      <c r="F42" s="1">
        <v>1837</v>
      </c>
      <c r="G42" s="1">
        <v>1832</v>
      </c>
      <c r="H42" s="1">
        <v>1820</v>
      </c>
      <c r="I42" s="1">
        <v>1778</v>
      </c>
      <c r="J42" s="1">
        <v>1727</v>
      </c>
      <c r="K42" s="1">
        <v>1715</v>
      </c>
      <c r="L42" s="1">
        <v>1754</v>
      </c>
      <c r="M42" s="1">
        <v>1682</v>
      </c>
      <c r="N42" s="1">
        <v>1695</v>
      </c>
      <c r="O42" s="1">
        <v>1681</v>
      </c>
    </row>
    <row r="43" spans="1:15" x14ac:dyDescent="0.3">
      <c r="A43" s="7" t="s">
        <v>203</v>
      </c>
      <c r="B43" s="7" t="s">
        <v>52</v>
      </c>
      <c r="C43" s="1">
        <v>477</v>
      </c>
      <c r="D43" s="1">
        <v>455</v>
      </c>
      <c r="E43" s="1">
        <v>435</v>
      </c>
      <c r="F43" s="1">
        <v>491</v>
      </c>
      <c r="G43" s="1">
        <v>488</v>
      </c>
      <c r="H43" s="1">
        <v>530</v>
      </c>
      <c r="I43" s="1">
        <v>550</v>
      </c>
      <c r="J43" s="1">
        <v>626</v>
      </c>
      <c r="K43" s="1">
        <v>696</v>
      </c>
      <c r="L43" s="1">
        <v>738</v>
      </c>
      <c r="M43" s="1">
        <v>681</v>
      </c>
      <c r="N43" s="1">
        <v>656</v>
      </c>
      <c r="O43" s="1">
        <v>691</v>
      </c>
    </row>
    <row r="44" spans="1:15" x14ac:dyDescent="0.3">
      <c r="A44" s="7" t="s">
        <v>203</v>
      </c>
      <c r="B44" s="7" t="s">
        <v>53</v>
      </c>
      <c r="C44" s="1">
        <v>59</v>
      </c>
      <c r="D44" s="1">
        <v>54</v>
      </c>
      <c r="E44" s="1">
        <v>44</v>
      </c>
      <c r="F44" s="1">
        <v>50</v>
      </c>
      <c r="G44" s="1">
        <v>45</v>
      </c>
      <c r="H44" s="1">
        <v>44</v>
      </c>
      <c r="I44" s="1">
        <v>49</v>
      </c>
      <c r="J44" s="1">
        <v>54</v>
      </c>
      <c r="K44" s="1">
        <v>55</v>
      </c>
      <c r="L44" s="1">
        <v>60</v>
      </c>
      <c r="M44" s="1">
        <v>72</v>
      </c>
      <c r="N44" s="1">
        <v>74</v>
      </c>
      <c r="O44" s="1">
        <v>75</v>
      </c>
    </row>
    <row r="45" spans="1:15" x14ac:dyDescent="0.3">
      <c r="A45" s="7" t="s">
        <v>204</v>
      </c>
      <c r="B45" s="7" t="s">
        <v>48</v>
      </c>
      <c r="C45" s="1">
        <v>110</v>
      </c>
      <c r="D45" s="1">
        <v>152</v>
      </c>
      <c r="E45" s="1">
        <v>154</v>
      </c>
      <c r="F45" s="1">
        <v>132</v>
      </c>
      <c r="G45" s="1">
        <v>111</v>
      </c>
      <c r="H45" s="1">
        <v>95</v>
      </c>
      <c r="I45" s="1">
        <v>77</v>
      </c>
      <c r="J45" s="1">
        <v>89</v>
      </c>
      <c r="K45" s="1">
        <v>77</v>
      </c>
      <c r="L45" s="1">
        <v>62</v>
      </c>
      <c r="M45" s="1">
        <v>58</v>
      </c>
      <c r="N45" s="1">
        <v>52</v>
      </c>
      <c r="O45" s="1">
        <v>34</v>
      </c>
    </row>
    <row r="46" spans="1:15" x14ac:dyDescent="0.3">
      <c r="A46" s="7" t="s">
        <v>204</v>
      </c>
      <c r="B46" s="7" t="s">
        <v>49</v>
      </c>
      <c r="C46" s="1">
        <v>2083</v>
      </c>
      <c r="D46" s="1">
        <v>2248</v>
      </c>
      <c r="E46" s="1">
        <v>2152</v>
      </c>
      <c r="F46" s="1">
        <v>2094</v>
      </c>
      <c r="G46" s="1">
        <v>2126</v>
      </c>
      <c r="H46" s="1">
        <v>2184</v>
      </c>
      <c r="I46" s="1">
        <v>2190</v>
      </c>
      <c r="J46" s="1">
        <v>2183</v>
      </c>
      <c r="K46" s="1">
        <v>2243</v>
      </c>
      <c r="L46" s="1">
        <v>2360</v>
      </c>
      <c r="M46" s="1">
        <v>2464</v>
      </c>
      <c r="N46" s="1">
        <v>2623</v>
      </c>
      <c r="O46" s="1">
        <v>2594</v>
      </c>
    </row>
    <row r="47" spans="1:15" x14ac:dyDescent="0.3">
      <c r="A47" s="7" t="s">
        <v>204</v>
      </c>
      <c r="B47" s="7" t="s">
        <v>50</v>
      </c>
      <c r="C47" s="1">
        <v>2177</v>
      </c>
      <c r="D47" s="1">
        <v>2239</v>
      </c>
      <c r="E47" s="1">
        <v>2289</v>
      </c>
      <c r="F47" s="1">
        <v>2252</v>
      </c>
      <c r="G47" s="1">
        <v>2332</v>
      </c>
      <c r="H47" s="1">
        <v>2441</v>
      </c>
      <c r="I47" s="1">
        <v>2536</v>
      </c>
      <c r="J47" s="1">
        <v>2622</v>
      </c>
      <c r="K47" s="1">
        <v>2614</v>
      </c>
      <c r="L47" s="1">
        <v>2750</v>
      </c>
      <c r="M47" s="1">
        <v>2809</v>
      </c>
      <c r="N47" s="1">
        <v>2904</v>
      </c>
      <c r="O47" s="1">
        <v>2814</v>
      </c>
    </row>
    <row r="48" spans="1:15" x14ac:dyDescent="0.3">
      <c r="A48" s="7" t="s">
        <v>204</v>
      </c>
      <c r="B48" s="7" t="s">
        <v>51</v>
      </c>
      <c r="C48" s="1">
        <v>2123</v>
      </c>
      <c r="D48" s="1">
        <v>2183</v>
      </c>
      <c r="E48" s="1">
        <v>2172</v>
      </c>
      <c r="F48" s="1">
        <v>2131</v>
      </c>
      <c r="G48" s="1">
        <v>2126</v>
      </c>
      <c r="H48" s="1">
        <v>2055</v>
      </c>
      <c r="I48" s="1">
        <v>1966</v>
      </c>
      <c r="J48" s="1">
        <v>1963</v>
      </c>
      <c r="K48" s="1">
        <v>1931</v>
      </c>
      <c r="L48" s="1">
        <v>1989</v>
      </c>
      <c r="M48" s="1">
        <v>2016</v>
      </c>
      <c r="N48" s="1">
        <v>2070</v>
      </c>
      <c r="O48" s="1">
        <v>2010</v>
      </c>
    </row>
    <row r="49" spans="1:15" x14ac:dyDescent="0.3">
      <c r="A49" s="7" t="s">
        <v>204</v>
      </c>
      <c r="B49" s="7" t="s">
        <v>52</v>
      </c>
      <c r="C49" s="1">
        <v>699</v>
      </c>
      <c r="D49" s="1">
        <v>704</v>
      </c>
      <c r="E49" s="1">
        <v>641</v>
      </c>
      <c r="F49" s="1">
        <v>581</v>
      </c>
      <c r="G49" s="1">
        <v>575</v>
      </c>
      <c r="H49" s="1">
        <v>573</v>
      </c>
      <c r="I49" s="1">
        <v>573</v>
      </c>
      <c r="J49" s="1">
        <v>579</v>
      </c>
      <c r="K49" s="1">
        <v>635</v>
      </c>
      <c r="L49" s="1">
        <v>676</v>
      </c>
      <c r="M49" s="1">
        <v>720</v>
      </c>
      <c r="N49" s="1">
        <v>741</v>
      </c>
      <c r="O49" s="1">
        <v>706</v>
      </c>
    </row>
    <row r="50" spans="1:15" x14ac:dyDescent="0.3">
      <c r="A50" s="7" t="s">
        <v>204</v>
      </c>
      <c r="B50" s="7" t="s">
        <v>53</v>
      </c>
      <c r="C50" s="1">
        <v>178</v>
      </c>
      <c r="D50" s="1">
        <v>166</v>
      </c>
      <c r="E50" s="1">
        <v>159</v>
      </c>
      <c r="F50" s="1">
        <v>142</v>
      </c>
      <c r="G50" s="1">
        <v>132</v>
      </c>
      <c r="H50" s="1">
        <v>133</v>
      </c>
      <c r="I50" s="1">
        <v>132</v>
      </c>
      <c r="J50" s="1">
        <v>127</v>
      </c>
      <c r="K50" s="1">
        <v>123</v>
      </c>
      <c r="L50" s="1">
        <v>125</v>
      </c>
      <c r="M50" s="1">
        <v>125</v>
      </c>
      <c r="N50" s="1">
        <v>133</v>
      </c>
      <c r="O50" s="1">
        <v>128</v>
      </c>
    </row>
    <row r="51" spans="1:15" x14ac:dyDescent="0.3">
      <c r="A51" s="10" t="s">
        <v>18</v>
      </c>
      <c r="B51" s="10" t="s">
        <v>18</v>
      </c>
      <c r="C51" s="5">
        <v>48575</v>
      </c>
      <c r="D51" s="5">
        <v>49101</v>
      </c>
      <c r="E51" s="5">
        <v>49290</v>
      </c>
      <c r="F51" s="5">
        <v>49574</v>
      </c>
      <c r="G51" s="5">
        <v>50323</v>
      </c>
      <c r="H51" s="5">
        <v>51041</v>
      </c>
      <c r="I51" s="5">
        <v>51660</v>
      </c>
      <c r="J51" s="5">
        <v>52526</v>
      </c>
      <c r="K51" s="5">
        <v>53993</v>
      </c>
      <c r="L51" s="5">
        <v>55166</v>
      </c>
      <c r="M51" s="5">
        <v>55550</v>
      </c>
      <c r="N51" s="5">
        <v>57062</v>
      </c>
      <c r="O51" s="5">
        <v>58521</v>
      </c>
    </row>
    <row r="52" spans="1:15" x14ac:dyDescent="0.3">
      <c r="A52" s="15"/>
      <c r="B52" s="15"/>
    </row>
    <row r="53" spans="1:15" x14ac:dyDescent="0.3">
      <c r="A53" s="15"/>
      <c r="B53" s="15"/>
    </row>
    <row r="54" spans="1:15" x14ac:dyDescent="0.3">
      <c r="A54" s="15"/>
      <c r="B54" s="15"/>
      <c r="C54" s="18" t="s">
        <v>37</v>
      </c>
      <c r="D54" s="19"/>
      <c r="E54" s="19"/>
      <c r="F54" s="19"/>
      <c r="G54" s="19"/>
      <c r="H54" s="19"/>
      <c r="I54" s="19"/>
      <c r="J54" s="19"/>
      <c r="K54" s="19"/>
      <c r="L54" s="19"/>
      <c r="M54" s="19"/>
      <c r="N54" s="19"/>
      <c r="O54" s="19"/>
    </row>
    <row r="55" spans="1:15" x14ac:dyDescent="0.3">
      <c r="A55" s="9" t="s">
        <v>41</v>
      </c>
      <c r="B55" s="9" t="s">
        <v>41</v>
      </c>
      <c r="C55" s="4" t="s">
        <v>0</v>
      </c>
      <c r="D55" s="4" t="s">
        <v>1</v>
      </c>
      <c r="E55" s="4" t="s">
        <v>2</v>
      </c>
      <c r="F55" s="4" t="s">
        <v>3</v>
      </c>
      <c r="G55" s="4" t="s">
        <v>4</v>
      </c>
      <c r="H55" s="4" t="s">
        <v>5</v>
      </c>
      <c r="I55" s="4" t="s">
        <v>6</v>
      </c>
      <c r="J55" s="4" t="s">
        <v>7</v>
      </c>
      <c r="K55" s="4" t="s">
        <v>8</v>
      </c>
      <c r="L55" s="4" t="s">
        <v>9</v>
      </c>
      <c r="M55" s="4" t="s">
        <v>10</v>
      </c>
      <c r="N55" s="4" t="s">
        <v>11</v>
      </c>
      <c r="O55" s="4" t="s">
        <v>12</v>
      </c>
    </row>
    <row r="56" spans="1:15" x14ac:dyDescent="0.3">
      <c r="A56" s="8" t="s">
        <v>198</v>
      </c>
      <c r="B56" s="8" t="s">
        <v>48</v>
      </c>
      <c r="C56" s="2">
        <v>8.8785948658560102E-3</v>
      </c>
      <c r="D56" s="2">
        <v>6.2547384382107699E-3</v>
      </c>
      <c r="E56" s="2">
        <v>1.03422339225273E-2</v>
      </c>
      <c r="F56" s="2">
        <v>9.4864920602186001E-3</v>
      </c>
      <c r="G56" s="2">
        <v>9.8380815740930494E-3</v>
      </c>
      <c r="H56" s="2">
        <v>7.54640016316541E-3</v>
      </c>
      <c r="I56" s="2">
        <v>5.3388090349076002E-3</v>
      </c>
      <c r="J56" s="2">
        <v>5.2424639580602901E-3</v>
      </c>
      <c r="K56" s="2">
        <v>4.7600158667195601E-3</v>
      </c>
      <c r="L56" s="2">
        <v>3.25670498084291E-3</v>
      </c>
      <c r="M56" s="2">
        <v>4.9200492004920103E-3</v>
      </c>
      <c r="N56" s="2">
        <v>3.63570259952736E-4</v>
      </c>
      <c r="O56" s="2">
        <v>4.87969039205788E-3</v>
      </c>
    </row>
    <row r="57" spans="1:15" x14ac:dyDescent="0.3">
      <c r="A57" s="8" t="s">
        <v>198</v>
      </c>
      <c r="B57" s="8" t="s">
        <v>49</v>
      </c>
      <c r="C57" s="2">
        <v>0.23952904844624601</v>
      </c>
      <c r="D57" s="2">
        <v>0.24601971190295699</v>
      </c>
      <c r="E57" s="2">
        <v>0.25084618277547899</v>
      </c>
      <c r="F57" s="2">
        <v>0.246442565477418</v>
      </c>
      <c r="G57" s="2">
        <v>0.24841155974585</v>
      </c>
      <c r="H57" s="2">
        <v>0.254334081174791</v>
      </c>
      <c r="I57" s="2">
        <v>0.251129363449692</v>
      </c>
      <c r="J57" s="2">
        <v>0.23984272608125801</v>
      </c>
      <c r="K57" s="2">
        <v>0.25426418088060299</v>
      </c>
      <c r="L57" s="2">
        <v>0.26053639846743298</v>
      </c>
      <c r="M57" s="2">
        <v>0.25900544719732899</v>
      </c>
      <c r="N57" s="2">
        <v>0.241956007998546</v>
      </c>
      <c r="O57" s="2">
        <v>0.26047450782433101</v>
      </c>
    </row>
    <row r="58" spans="1:15" x14ac:dyDescent="0.3">
      <c r="A58" s="8" t="s">
        <v>198</v>
      </c>
      <c r="B58" s="8" t="s">
        <v>50</v>
      </c>
      <c r="C58" s="2">
        <v>0.304767419417101</v>
      </c>
      <c r="D58" s="2">
        <v>0.30629264594389699</v>
      </c>
      <c r="E58" s="2">
        <v>0.30725836780744598</v>
      </c>
      <c r="F58" s="2">
        <v>0.31614765931119798</v>
      </c>
      <c r="G58" s="2">
        <v>0.31850789096126297</v>
      </c>
      <c r="H58" s="2">
        <v>0.31429736895778099</v>
      </c>
      <c r="I58" s="2">
        <v>0.325256673511294</v>
      </c>
      <c r="J58" s="2">
        <v>0.326780253385758</v>
      </c>
      <c r="K58" s="2">
        <v>0.32566441888139602</v>
      </c>
      <c r="L58" s="2">
        <v>0.32567049808429099</v>
      </c>
      <c r="M58" s="2">
        <v>0.33403619750483199</v>
      </c>
      <c r="N58" s="2">
        <v>0.33939283766587902</v>
      </c>
      <c r="O58" s="2">
        <v>0.33737169779572601</v>
      </c>
    </row>
    <row r="59" spans="1:15" x14ac:dyDescent="0.3">
      <c r="A59" s="8" t="s">
        <v>198</v>
      </c>
      <c r="B59" s="8" t="s">
        <v>51</v>
      </c>
      <c r="C59" s="2">
        <v>0.30843466512256301</v>
      </c>
      <c r="D59" s="2">
        <v>0.30401819560272902</v>
      </c>
      <c r="E59" s="2">
        <v>0.301241068070703</v>
      </c>
      <c r="F59" s="2">
        <v>0.309342132398433</v>
      </c>
      <c r="G59" s="2">
        <v>0.30149620823939299</v>
      </c>
      <c r="H59" s="2">
        <v>0.29798082806444998</v>
      </c>
      <c r="I59" s="2">
        <v>0.28911704312115</v>
      </c>
      <c r="J59" s="2">
        <v>0.28702490170380102</v>
      </c>
      <c r="K59" s="2">
        <v>0.27627925426418098</v>
      </c>
      <c r="L59" s="2">
        <v>0.26800766283524902</v>
      </c>
      <c r="M59" s="2">
        <v>0.26128975575469998</v>
      </c>
      <c r="N59" s="2">
        <v>0.271950554444646</v>
      </c>
      <c r="O59" s="2">
        <v>0.25896012115093398</v>
      </c>
    </row>
    <row r="60" spans="1:15" x14ac:dyDescent="0.3">
      <c r="A60" s="8" t="s">
        <v>198</v>
      </c>
      <c r="B60" s="8" t="s">
        <v>52</v>
      </c>
      <c r="C60" s="2">
        <v>0.11542173325612801</v>
      </c>
      <c r="D60" s="2">
        <v>0.11277482941622401</v>
      </c>
      <c r="E60" s="2">
        <v>0.106430989093644</v>
      </c>
      <c r="F60" s="2">
        <v>0.10125799133842001</v>
      </c>
      <c r="G60" s="2">
        <v>0.106169296987088</v>
      </c>
      <c r="H60" s="2">
        <v>0.108504996940649</v>
      </c>
      <c r="I60" s="2">
        <v>0.11088295687885</v>
      </c>
      <c r="J60" s="2">
        <v>0.117518567059851</v>
      </c>
      <c r="K60" s="2">
        <v>0.11543038476794901</v>
      </c>
      <c r="L60" s="2">
        <v>0.11724137931034501</v>
      </c>
      <c r="M60" s="2">
        <v>0.114742575997189</v>
      </c>
      <c r="N60" s="2">
        <v>0.119796400654426</v>
      </c>
      <c r="O60" s="2">
        <v>0.115934713107858</v>
      </c>
    </row>
    <row r="61" spans="1:15" x14ac:dyDescent="0.3">
      <c r="A61" s="8" t="s">
        <v>198</v>
      </c>
      <c r="B61" s="8" t="s">
        <v>53</v>
      </c>
      <c r="C61" s="2">
        <v>2.2968538892105799E-2</v>
      </c>
      <c r="D61" s="2">
        <v>2.46398786959818E-2</v>
      </c>
      <c r="E61" s="2">
        <v>2.3881158330199301E-2</v>
      </c>
      <c r="F61" s="2">
        <v>1.73231594143122E-2</v>
      </c>
      <c r="G61" s="2">
        <v>1.5576962492314E-2</v>
      </c>
      <c r="H61" s="2">
        <v>1.73363246991638E-2</v>
      </c>
      <c r="I61" s="2">
        <v>1.82751540041068E-2</v>
      </c>
      <c r="J61" s="2">
        <v>2.35910878112713E-2</v>
      </c>
      <c r="K61" s="2">
        <v>2.36017453391511E-2</v>
      </c>
      <c r="L61" s="2">
        <v>2.5287356321839101E-2</v>
      </c>
      <c r="M61" s="2">
        <v>2.6005974345457698E-2</v>
      </c>
      <c r="N61" s="2">
        <v>2.6540628976549699E-2</v>
      </c>
      <c r="O61" s="2">
        <v>2.2379269729093099E-2</v>
      </c>
    </row>
    <row r="62" spans="1:15" x14ac:dyDescent="0.3">
      <c r="A62" s="8" t="s">
        <v>199</v>
      </c>
      <c r="B62" s="8" t="s">
        <v>48</v>
      </c>
      <c r="C62" s="2">
        <v>1.2416907061332E-2</v>
      </c>
      <c r="D62" s="2">
        <v>1.38735420503376E-2</v>
      </c>
      <c r="E62" s="2">
        <v>1.7181304817974301E-2</v>
      </c>
      <c r="F62" s="2">
        <v>1.50035722791141E-2</v>
      </c>
      <c r="G62" s="2">
        <v>1.2319851231985099E-2</v>
      </c>
      <c r="H62" s="2">
        <v>1.13934146063575E-2</v>
      </c>
      <c r="I62" s="2">
        <v>1.18084408484583E-2</v>
      </c>
      <c r="J62" s="2">
        <v>9.8433530906011906E-3</v>
      </c>
      <c r="K62" s="2">
        <v>6.8549212195621002E-3</v>
      </c>
      <c r="L62" s="2">
        <v>6.0599939400060596E-3</v>
      </c>
      <c r="M62" s="2">
        <v>5.2104617899468696E-3</v>
      </c>
      <c r="N62" s="2">
        <v>4.2608006341656804E-3</v>
      </c>
      <c r="O62" s="2">
        <v>6.38236147374529E-3</v>
      </c>
    </row>
    <row r="63" spans="1:15" x14ac:dyDescent="0.3">
      <c r="A63" s="8" t="s">
        <v>199</v>
      </c>
      <c r="B63" s="8" t="s">
        <v>49</v>
      </c>
      <c r="C63" s="2">
        <v>0.31155148626614798</v>
      </c>
      <c r="D63" s="2">
        <v>0.32007366482504601</v>
      </c>
      <c r="E63" s="2">
        <v>0.33389402859545803</v>
      </c>
      <c r="F63" s="2">
        <v>0.34615384615384598</v>
      </c>
      <c r="G63" s="2">
        <v>0.35413761041376102</v>
      </c>
      <c r="H63" s="2">
        <v>0.35649994303292698</v>
      </c>
      <c r="I63" s="2">
        <v>0.36004810846271601</v>
      </c>
      <c r="J63" s="2">
        <v>0.36198137171888201</v>
      </c>
      <c r="K63" s="2">
        <v>0.353488847963986</v>
      </c>
      <c r="L63" s="2">
        <v>0.34703565296434702</v>
      </c>
      <c r="M63" s="2">
        <v>0.33520637515324903</v>
      </c>
      <c r="N63" s="2">
        <v>0.32798256044391599</v>
      </c>
      <c r="O63" s="2">
        <v>0.32395319601585898</v>
      </c>
    </row>
    <row r="64" spans="1:15" x14ac:dyDescent="0.3">
      <c r="A64" s="8" t="s">
        <v>199</v>
      </c>
      <c r="B64" s="8" t="s">
        <v>50</v>
      </c>
      <c r="C64" s="2">
        <v>0.25975166185877302</v>
      </c>
      <c r="D64" s="2">
        <v>0.25721301411909098</v>
      </c>
      <c r="E64" s="2">
        <v>0.25832031719331999</v>
      </c>
      <c r="F64" s="2">
        <v>0.25815670397713703</v>
      </c>
      <c r="G64" s="2">
        <v>0.26336587633658798</v>
      </c>
      <c r="H64" s="2">
        <v>0.27093539933918198</v>
      </c>
      <c r="I64" s="2">
        <v>0.27181281434506899</v>
      </c>
      <c r="J64" s="2">
        <v>0.27963590177815401</v>
      </c>
      <c r="K64" s="2">
        <v>0.29025987313280099</v>
      </c>
      <c r="L64" s="2">
        <v>0.29895970104029901</v>
      </c>
      <c r="M64" s="2">
        <v>0.30649775234981602</v>
      </c>
      <c r="N64" s="2">
        <v>0.314704716607214</v>
      </c>
      <c r="O64" s="2">
        <v>0.322405956870709</v>
      </c>
    </row>
    <row r="65" spans="1:15" x14ac:dyDescent="0.3">
      <c r="A65" s="8" t="s">
        <v>199</v>
      </c>
      <c r="B65" s="8" t="s">
        <v>51</v>
      </c>
      <c r="C65" s="2">
        <v>0.21334503950834099</v>
      </c>
      <c r="D65" s="2">
        <v>0.21522406384284801</v>
      </c>
      <c r="E65" s="2">
        <v>0.212783851976451</v>
      </c>
      <c r="F65" s="2">
        <v>0.21659919028340099</v>
      </c>
      <c r="G65" s="2">
        <v>0.21211064621106501</v>
      </c>
      <c r="H65" s="2">
        <v>0.206790475105389</v>
      </c>
      <c r="I65" s="2">
        <v>0.20216488082221701</v>
      </c>
      <c r="J65" s="2">
        <v>0.19570279424216799</v>
      </c>
      <c r="K65" s="2">
        <v>0.196234908942091</v>
      </c>
      <c r="L65" s="2">
        <v>0.19745480254519701</v>
      </c>
      <c r="M65" s="2">
        <v>0.20198201879852901</v>
      </c>
      <c r="N65" s="2">
        <v>0.201843043995244</v>
      </c>
      <c r="O65" s="2">
        <v>0.201818005995552</v>
      </c>
    </row>
    <row r="66" spans="1:15" x14ac:dyDescent="0.3">
      <c r="A66" s="8" t="s">
        <v>199</v>
      </c>
      <c r="B66" s="8" t="s">
        <v>52</v>
      </c>
      <c r="C66" s="2">
        <v>0.150382541076132</v>
      </c>
      <c r="D66" s="2">
        <v>0.14254143646408801</v>
      </c>
      <c r="E66" s="2">
        <v>0.131803436260964</v>
      </c>
      <c r="F66" s="2">
        <v>0.123005477494642</v>
      </c>
      <c r="G66" s="2">
        <v>0.11773593677359399</v>
      </c>
      <c r="H66" s="2">
        <v>0.11188333143443099</v>
      </c>
      <c r="I66" s="2">
        <v>0.108353378526132</v>
      </c>
      <c r="J66" s="2">
        <v>0.10880609652836599</v>
      </c>
      <c r="K66" s="2">
        <v>0.106302435031717</v>
      </c>
      <c r="L66" s="2">
        <v>0.103726896273104</v>
      </c>
      <c r="M66" s="2">
        <v>0.10666121781773601</v>
      </c>
      <c r="N66" s="2">
        <v>0.106222750693619</v>
      </c>
      <c r="O66" s="2">
        <v>0.104051832511363</v>
      </c>
    </row>
    <row r="67" spans="1:15" x14ac:dyDescent="0.3">
      <c r="A67" s="8" t="s">
        <v>199</v>
      </c>
      <c r="B67" s="8" t="s">
        <v>53</v>
      </c>
      <c r="C67" s="2">
        <v>5.2552364229273799E-2</v>
      </c>
      <c r="D67" s="2">
        <v>5.1074278698588098E-2</v>
      </c>
      <c r="E67" s="2">
        <v>4.6017061155833199E-2</v>
      </c>
      <c r="F67" s="2">
        <v>4.1081209811860003E-2</v>
      </c>
      <c r="G67" s="2">
        <v>4.03300790330079E-2</v>
      </c>
      <c r="H67" s="2">
        <v>4.2497436481713599E-2</v>
      </c>
      <c r="I67" s="2">
        <v>4.58123769954078E-2</v>
      </c>
      <c r="J67" s="2">
        <v>4.4030482641829002E-2</v>
      </c>
      <c r="K67" s="2">
        <v>4.6859013709842398E-2</v>
      </c>
      <c r="L67" s="2">
        <v>4.6762953237046802E-2</v>
      </c>
      <c r="M67" s="2">
        <v>4.4442174090723298E-2</v>
      </c>
      <c r="N67" s="2">
        <v>4.4986127625842302E-2</v>
      </c>
      <c r="O67" s="2">
        <v>4.1388647132772502E-2</v>
      </c>
    </row>
    <row r="68" spans="1:15" x14ac:dyDescent="0.3">
      <c r="A68" s="8" t="s">
        <v>200</v>
      </c>
      <c r="B68" s="8" t="s">
        <v>48</v>
      </c>
      <c r="C68" s="2">
        <v>1.8854500177872598E-2</v>
      </c>
      <c r="D68" s="2">
        <v>1.8638669340568601E-2</v>
      </c>
      <c r="E68" s="2">
        <v>1.53539615564932E-2</v>
      </c>
      <c r="F68" s="2">
        <v>1.84170138127604E-2</v>
      </c>
      <c r="G68" s="2">
        <v>1.7547636989988201E-2</v>
      </c>
      <c r="H68" s="2">
        <v>1.6347900416711199E-2</v>
      </c>
      <c r="I68" s="2">
        <v>1.3606159687796601E-2</v>
      </c>
      <c r="J68" s="2">
        <v>1.03330658105939E-2</v>
      </c>
      <c r="K68" s="2">
        <v>9.6273291925465798E-3</v>
      </c>
      <c r="L68" s="2">
        <v>8.4289631359805006E-3</v>
      </c>
      <c r="M68" s="2">
        <v>7.2825634623387399E-3</v>
      </c>
      <c r="N68" s="2">
        <v>2.33396987057076E-3</v>
      </c>
      <c r="O68" s="2">
        <v>5.4022766737410804E-3</v>
      </c>
    </row>
    <row r="69" spans="1:15" x14ac:dyDescent="0.3">
      <c r="A69" s="8" t="s">
        <v>200</v>
      </c>
      <c r="B69" s="8" t="s">
        <v>49</v>
      </c>
      <c r="C69" s="2">
        <v>0.28103877623621498</v>
      </c>
      <c r="D69" s="2">
        <v>0.287483779639023</v>
      </c>
      <c r="E69" s="2">
        <v>0.298288795124238</v>
      </c>
      <c r="F69" s="2">
        <v>0.301907476430607</v>
      </c>
      <c r="G69" s="2">
        <v>0.29938637097642401</v>
      </c>
      <c r="H69" s="2">
        <v>0.29778822523773901</v>
      </c>
      <c r="I69" s="2">
        <v>0.29480012656892701</v>
      </c>
      <c r="J69" s="2">
        <v>0.29363964686998401</v>
      </c>
      <c r="K69" s="2">
        <v>0.2851966873706</v>
      </c>
      <c r="L69" s="2">
        <v>0.28577231644155598</v>
      </c>
      <c r="M69" s="2">
        <v>0.29327923429046998</v>
      </c>
      <c r="N69" s="2">
        <v>0.27360492255463598</v>
      </c>
      <c r="O69" s="2">
        <v>0.29731815550839302</v>
      </c>
    </row>
    <row r="70" spans="1:15" x14ac:dyDescent="0.3">
      <c r="A70" s="8" t="s">
        <v>200</v>
      </c>
      <c r="B70" s="8" t="s">
        <v>50</v>
      </c>
      <c r="C70" s="2">
        <v>0.29858887703071302</v>
      </c>
      <c r="D70" s="2">
        <v>0.29621328300106198</v>
      </c>
      <c r="E70" s="2">
        <v>0.29453820909517098</v>
      </c>
      <c r="F70" s="2">
        <v>0.29730322297741701</v>
      </c>
      <c r="G70" s="2">
        <v>0.30315426848961102</v>
      </c>
      <c r="H70" s="2">
        <v>0.312212843252484</v>
      </c>
      <c r="I70" s="2">
        <v>0.32275076468726899</v>
      </c>
      <c r="J70" s="2">
        <v>0.33607544141251999</v>
      </c>
      <c r="K70" s="2">
        <v>0.34358178053830202</v>
      </c>
      <c r="L70" s="2">
        <v>0.34629836498425898</v>
      </c>
      <c r="M70" s="2">
        <v>0.34467332501040399</v>
      </c>
      <c r="N70" s="2">
        <v>0.360598345003183</v>
      </c>
      <c r="O70" s="2">
        <v>0.35413852980899102</v>
      </c>
    </row>
    <row r="71" spans="1:15" x14ac:dyDescent="0.3">
      <c r="A71" s="8" t="s">
        <v>200</v>
      </c>
      <c r="B71" s="8" t="s">
        <v>51</v>
      </c>
      <c r="C71" s="2">
        <v>0.26491165658721699</v>
      </c>
      <c r="D71" s="2">
        <v>0.26601392001887503</v>
      </c>
      <c r="E71" s="2">
        <v>0.27156586966713497</v>
      </c>
      <c r="F71" s="2">
        <v>0.26474457355843001</v>
      </c>
      <c r="G71" s="2">
        <v>0.26709010657767301</v>
      </c>
      <c r="H71" s="2">
        <v>0.26242119884603099</v>
      </c>
      <c r="I71" s="2">
        <v>0.25419259571775099</v>
      </c>
      <c r="J71" s="2">
        <v>0.24829454253611599</v>
      </c>
      <c r="K71" s="2">
        <v>0.245134575569358</v>
      </c>
      <c r="L71" s="2">
        <v>0.23814359703463001</v>
      </c>
      <c r="M71" s="2">
        <v>0.23824386183936699</v>
      </c>
      <c r="N71" s="2">
        <v>0.24273286653935899</v>
      </c>
      <c r="O71" s="2">
        <v>0.22988616631294601</v>
      </c>
    </row>
    <row r="72" spans="1:15" x14ac:dyDescent="0.3">
      <c r="A72" s="8" t="s">
        <v>200</v>
      </c>
      <c r="B72" s="8" t="s">
        <v>52</v>
      </c>
      <c r="C72" s="2">
        <v>0.109213802917111</v>
      </c>
      <c r="D72" s="2">
        <v>0.105579804176006</v>
      </c>
      <c r="E72" s="2">
        <v>9.5991561181434606E-2</v>
      </c>
      <c r="F72" s="2">
        <v>9.3071694803771102E-2</v>
      </c>
      <c r="G72" s="2">
        <v>8.7307568091290796E-2</v>
      </c>
      <c r="H72" s="2">
        <v>8.6761406133133906E-2</v>
      </c>
      <c r="I72" s="2">
        <v>8.8070878599303903E-2</v>
      </c>
      <c r="J72" s="2">
        <v>8.5172552166934201E-2</v>
      </c>
      <c r="K72" s="2">
        <v>9.0269151138716294E-2</v>
      </c>
      <c r="L72" s="2">
        <v>9.7288514268305107E-2</v>
      </c>
      <c r="M72" s="2">
        <v>9.4361215147732005E-2</v>
      </c>
      <c r="N72" s="2">
        <v>9.7708465945257797E-2</v>
      </c>
      <c r="O72" s="2">
        <v>9.2031641906231906E-2</v>
      </c>
    </row>
    <row r="73" spans="1:15" x14ac:dyDescent="0.3">
      <c r="A73" s="8" t="s">
        <v>200</v>
      </c>
      <c r="B73" s="8" t="s">
        <v>53</v>
      </c>
      <c r="C73" s="2">
        <v>2.7392387050871599E-2</v>
      </c>
      <c r="D73" s="2">
        <v>2.6070543824466198E-2</v>
      </c>
      <c r="E73" s="2">
        <v>2.42616033755274E-2</v>
      </c>
      <c r="F73" s="2">
        <v>2.4556018417013801E-2</v>
      </c>
      <c r="G73" s="2">
        <v>2.55140488750135E-2</v>
      </c>
      <c r="H73" s="2">
        <v>2.4468426113901098E-2</v>
      </c>
      <c r="I73" s="2">
        <v>2.65794747389516E-2</v>
      </c>
      <c r="J73" s="2">
        <v>2.64847512038523E-2</v>
      </c>
      <c r="K73" s="2">
        <v>2.6190476190476202E-2</v>
      </c>
      <c r="L73" s="2">
        <v>2.40682441352696E-2</v>
      </c>
      <c r="M73" s="2">
        <v>2.2159800249687899E-2</v>
      </c>
      <c r="N73" s="2">
        <v>2.3021430086993401E-2</v>
      </c>
      <c r="O73" s="2">
        <v>2.1223229789697099E-2</v>
      </c>
    </row>
    <row r="74" spans="1:15" x14ac:dyDescent="0.3">
      <c r="A74" s="8" t="s">
        <v>201</v>
      </c>
      <c r="B74" s="8" t="s">
        <v>48</v>
      </c>
      <c r="C74" s="2">
        <v>2.5037061439631001E-2</v>
      </c>
      <c r="D74" s="2">
        <v>1.4197742045843301E-2</v>
      </c>
      <c r="E74" s="2">
        <v>1.8611670020120701E-2</v>
      </c>
      <c r="F74" s="2">
        <v>2.14412381105916E-2</v>
      </c>
      <c r="G74" s="2">
        <v>1.7102137767220901E-2</v>
      </c>
      <c r="H74" s="2">
        <v>1.3666718434539499E-2</v>
      </c>
      <c r="I74" s="2">
        <v>1.2847965738758E-2</v>
      </c>
      <c r="J74" s="2">
        <v>1.40909090909091E-2</v>
      </c>
      <c r="K74" s="2">
        <v>1.0172490048650999E-2</v>
      </c>
      <c r="L74" s="2">
        <v>9.8039215686274508E-3</v>
      </c>
      <c r="M74" s="2">
        <v>6.5517732516735504E-3</v>
      </c>
      <c r="N74" s="2">
        <v>1.72989002841962E-2</v>
      </c>
      <c r="O74" s="2">
        <v>6.32827949901121E-3</v>
      </c>
    </row>
    <row r="75" spans="1:15" x14ac:dyDescent="0.3">
      <c r="A75" s="8" t="s">
        <v>201</v>
      </c>
      <c r="B75" s="8" t="s">
        <v>49</v>
      </c>
      <c r="C75" s="2">
        <v>0.297644539614561</v>
      </c>
      <c r="D75" s="2">
        <v>0.299863154293534</v>
      </c>
      <c r="E75" s="2">
        <v>0.31170355466130101</v>
      </c>
      <c r="F75" s="2">
        <v>0.317104626793487</v>
      </c>
      <c r="G75" s="2">
        <v>0.32794932699920798</v>
      </c>
      <c r="H75" s="2">
        <v>0.33452399440906999</v>
      </c>
      <c r="I75" s="2">
        <v>0.32624655858060603</v>
      </c>
      <c r="J75" s="2">
        <v>0.32227272727272699</v>
      </c>
      <c r="K75" s="2">
        <v>0.31711632021229502</v>
      </c>
      <c r="L75" s="2">
        <v>0.31074168797953999</v>
      </c>
      <c r="M75" s="2">
        <v>0.31391539666714102</v>
      </c>
      <c r="N75" s="2">
        <v>0.35265043865068602</v>
      </c>
      <c r="O75" s="2">
        <v>0.31654581410679</v>
      </c>
    </row>
    <row r="76" spans="1:15" x14ac:dyDescent="0.3">
      <c r="A76" s="8" t="s">
        <v>201</v>
      </c>
      <c r="B76" s="8" t="s">
        <v>50</v>
      </c>
      <c r="C76" s="2">
        <v>0.28842035908417102</v>
      </c>
      <c r="D76" s="2">
        <v>0.29729729729729698</v>
      </c>
      <c r="E76" s="2">
        <v>0.29577464788732399</v>
      </c>
      <c r="F76" s="2">
        <v>0.29711429953248403</v>
      </c>
      <c r="G76" s="2">
        <v>0.29691211401425199</v>
      </c>
      <c r="H76" s="2">
        <v>0.30843298648858503</v>
      </c>
      <c r="I76" s="2">
        <v>0.31553992046497398</v>
      </c>
      <c r="J76" s="2">
        <v>0.32196969696969702</v>
      </c>
      <c r="K76" s="2">
        <v>0.33864071944567298</v>
      </c>
      <c r="L76" s="2">
        <v>0.34938903097470903</v>
      </c>
      <c r="M76" s="2">
        <v>0.35336846603048</v>
      </c>
      <c r="N76" s="2">
        <v>0.33967626343753898</v>
      </c>
      <c r="O76" s="2">
        <v>0.35622940013183901</v>
      </c>
    </row>
    <row r="77" spans="1:15" x14ac:dyDescent="0.3">
      <c r="A77" s="8" t="s">
        <v>201</v>
      </c>
      <c r="B77" s="8" t="s">
        <v>51</v>
      </c>
      <c r="C77" s="2">
        <v>0.25037061439630998</v>
      </c>
      <c r="D77" s="2">
        <v>0.25761204242216901</v>
      </c>
      <c r="E77" s="2">
        <v>0.254862508383635</v>
      </c>
      <c r="F77" s="2">
        <v>0.25100757697888099</v>
      </c>
      <c r="G77" s="2">
        <v>0.24908946951702299</v>
      </c>
      <c r="H77" s="2">
        <v>0.24351607392452199</v>
      </c>
      <c r="I77" s="2">
        <v>0.24349954114408101</v>
      </c>
      <c r="J77" s="2">
        <v>0.240757575757576</v>
      </c>
      <c r="K77" s="2">
        <v>0.230723868494766</v>
      </c>
      <c r="L77" s="2">
        <v>0.225206024438761</v>
      </c>
      <c r="M77" s="2">
        <v>0.223045150263495</v>
      </c>
      <c r="N77" s="2">
        <v>0.20079080687013501</v>
      </c>
      <c r="O77" s="2">
        <v>0.22504943968358601</v>
      </c>
    </row>
    <row r="78" spans="1:15" x14ac:dyDescent="0.3">
      <c r="A78" s="8" t="s">
        <v>201</v>
      </c>
      <c r="B78" s="8" t="s">
        <v>52</v>
      </c>
      <c r="C78" s="2">
        <v>0.11398451655411</v>
      </c>
      <c r="D78" s="2">
        <v>0.105029079712624</v>
      </c>
      <c r="E78" s="2">
        <v>9.4567404426559407E-2</v>
      </c>
      <c r="F78" s="2">
        <v>8.8505561824923404E-2</v>
      </c>
      <c r="G78" s="2">
        <v>8.5193982581156E-2</v>
      </c>
      <c r="H78" s="2">
        <v>7.4701040534244506E-2</v>
      </c>
      <c r="I78" s="2">
        <v>7.7393698378709103E-2</v>
      </c>
      <c r="J78" s="2">
        <v>7.6969696969696993E-2</v>
      </c>
      <c r="K78" s="2">
        <v>8.1232492997198896E-2</v>
      </c>
      <c r="L78" s="2">
        <v>8.3830633702756494E-2</v>
      </c>
      <c r="M78" s="2">
        <v>8.2751744765702906E-2</v>
      </c>
      <c r="N78" s="2">
        <v>7.31496354874583E-2</v>
      </c>
      <c r="O78" s="2">
        <v>7.8707976268951901E-2</v>
      </c>
    </row>
    <row r="79" spans="1:15" x14ac:dyDescent="0.3">
      <c r="A79" s="8" t="s">
        <v>201</v>
      </c>
      <c r="B79" s="8" t="s">
        <v>53</v>
      </c>
      <c r="C79" s="2">
        <v>2.4542908911217302E-2</v>
      </c>
      <c r="D79" s="2">
        <v>2.60006842285323E-2</v>
      </c>
      <c r="E79" s="2">
        <v>2.44802146210597E-2</v>
      </c>
      <c r="F79" s="2">
        <v>2.4826696759632401E-2</v>
      </c>
      <c r="G79" s="2">
        <v>2.37529691211401E-2</v>
      </c>
      <c r="H79" s="2">
        <v>2.51591862090387E-2</v>
      </c>
      <c r="I79" s="2">
        <v>2.44723156928724E-2</v>
      </c>
      <c r="J79" s="2">
        <v>2.3939393939393899E-2</v>
      </c>
      <c r="K79" s="2">
        <v>2.2114108801415299E-2</v>
      </c>
      <c r="L79" s="2">
        <v>2.1028701335606699E-2</v>
      </c>
      <c r="M79" s="2">
        <v>2.03674690215069E-2</v>
      </c>
      <c r="N79" s="2">
        <v>1.6433955269986401E-2</v>
      </c>
      <c r="O79" s="2">
        <v>1.7139090309822001E-2</v>
      </c>
    </row>
    <row r="80" spans="1:15" x14ac:dyDescent="0.3">
      <c r="A80" s="8" t="s">
        <v>202</v>
      </c>
      <c r="B80" s="8" t="s">
        <v>48</v>
      </c>
      <c r="C80" s="2">
        <v>1.13722517058378E-2</v>
      </c>
      <c r="D80" s="2">
        <v>1.00935499753816E-2</v>
      </c>
      <c r="E80" s="2">
        <v>1.1414392059553399E-2</v>
      </c>
      <c r="F80" s="2">
        <v>1.1285510442340101E-2</v>
      </c>
      <c r="G80" s="2">
        <v>1.0210593490746701E-2</v>
      </c>
      <c r="H80" s="2">
        <v>8.3123425692695208E-3</v>
      </c>
      <c r="I80" s="2">
        <v>5.9629535650849996E-3</v>
      </c>
      <c r="J80" s="2">
        <v>5.5304172951231804E-3</v>
      </c>
      <c r="K80" s="2">
        <v>6.1552490596147296E-3</v>
      </c>
      <c r="L80" s="2">
        <v>3.7996545768566501E-3</v>
      </c>
      <c r="M80" s="2">
        <v>3.8249521880976498E-3</v>
      </c>
      <c r="N80" s="2">
        <v>2.1146355036171399E-3</v>
      </c>
      <c r="O80" s="2">
        <v>2.7840239854374101E-3</v>
      </c>
    </row>
    <row r="81" spans="1:15" x14ac:dyDescent="0.3">
      <c r="A81" s="8" t="s">
        <v>202</v>
      </c>
      <c r="B81" s="8" t="s">
        <v>49</v>
      </c>
      <c r="C81" s="2">
        <v>0.27482941622441198</v>
      </c>
      <c r="D81" s="2">
        <v>0.27449532250123099</v>
      </c>
      <c r="E81" s="2">
        <v>0.27344913151364802</v>
      </c>
      <c r="F81" s="2">
        <v>0.27266830976780398</v>
      </c>
      <c r="G81" s="2">
        <v>0.27887683471601799</v>
      </c>
      <c r="H81" s="2">
        <v>0.27821158690176301</v>
      </c>
      <c r="I81" s="2">
        <v>0.27328089317432103</v>
      </c>
      <c r="J81" s="2">
        <v>0.26809954751131199</v>
      </c>
      <c r="K81" s="2">
        <v>0.274136555340249</v>
      </c>
      <c r="L81" s="2">
        <v>0.27219343696027598</v>
      </c>
      <c r="M81" s="2">
        <v>0.26797165035437098</v>
      </c>
      <c r="N81" s="2">
        <v>0.25709515859766302</v>
      </c>
      <c r="O81" s="2">
        <v>0.258485919263304</v>
      </c>
    </row>
    <row r="82" spans="1:15" x14ac:dyDescent="0.3">
      <c r="A82" s="8" t="s">
        <v>202</v>
      </c>
      <c r="B82" s="8" t="s">
        <v>50</v>
      </c>
      <c r="C82" s="2">
        <v>0.30540813747788698</v>
      </c>
      <c r="D82" s="2">
        <v>0.30514524864598702</v>
      </c>
      <c r="E82" s="2">
        <v>0.309925558312655</v>
      </c>
      <c r="F82" s="2">
        <v>0.30976780386561198</v>
      </c>
      <c r="G82" s="2">
        <v>0.31167836630504098</v>
      </c>
      <c r="H82" s="2">
        <v>0.31612090680100802</v>
      </c>
      <c r="I82" s="2">
        <v>0.32504440497335702</v>
      </c>
      <c r="J82" s="2">
        <v>0.33383609854198099</v>
      </c>
      <c r="K82" s="2">
        <v>0.33637296249857501</v>
      </c>
      <c r="L82" s="2">
        <v>0.345653425446172</v>
      </c>
      <c r="M82" s="2">
        <v>0.348408144898189</v>
      </c>
      <c r="N82" s="2">
        <v>0.35492487479131901</v>
      </c>
      <c r="O82" s="2">
        <v>0.35753292643751999</v>
      </c>
    </row>
    <row r="83" spans="1:15" x14ac:dyDescent="0.3">
      <c r="A83" s="8" t="s">
        <v>202</v>
      </c>
      <c r="B83" s="8" t="s">
        <v>51</v>
      </c>
      <c r="C83" s="2">
        <v>0.28455900935051798</v>
      </c>
      <c r="D83" s="2">
        <v>0.28520433284096502</v>
      </c>
      <c r="E83" s="2">
        <v>0.28957816377171203</v>
      </c>
      <c r="F83" s="2">
        <v>0.29666623427163102</v>
      </c>
      <c r="G83" s="2">
        <v>0.29227823867262298</v>
      </c>
      <c r="H83" s="2">
        <v>0.28866498740554197</v>
      </c>
      <c r="I83" s="2">
        <v>0.28292311596041603</v>
      </c>
      <c r="J83" s="2">
        <v>0.27337858220211197</v>
      </c>
      <c r="K83" s="2">
        <v>0.256354724723584</v>
      </c>
      <c r="L83" s="2">
        <v>0.25469199769717898</v>
      </c>
      <c r="M83" s="2">
        <v>0.25120935988300103</v>
      </c>
      <c r="N83" s="2">
        <v>0.25520311630495301</v>
      </c>
      <c r="O83" s="2">
        <v>0.249705535924617</v>
      </c>
    </row>
    <row r="84" spans="1:15" x14ac:dyDescent="0.3">
      <c r="A84" s="8" t="s">
        <v>202</v>
      </c>
      <c r="B84" s="8" t="s">
        <v>52</v>
      </c>
      <c r="C84" s="2">
        <v>0.10424564063684599</v>
      </c>
      <c r="D84" s="2">
        <v>0.105736090595766</v>
      </c>
      <c r="E84" s="2">
        <v>9.8759305210918094E-2</v>
      </c>
      <c r="F84" s="2">
        <v>9.5083668439486305E-2</v>
      </c>
      <c r="G84" s="2">
        <v>9.1001914486279506E-2</v>
      </c>
      <c r="H84" s="2">
        <v>9.2821158690176306E-2</v>
      </c>
      <c r="I84" s="2">
        <v>9.6041613803603099E-2</v>
      </c>
      <c r="J84" s="2">
        <v>0.10130718954248399</v>
      </c>
      <c r="K84" s="2">
        <v>0.10919867776131301</v>
      </c>
      <c r="L84" s="2">
        <v>0.10650546919977</v>
      </c>
      <c r="M84" s="2">
        <v>0.11103611204859901</v>
      </c>
      <c r="N84" s="2">
        <v>0.111741791875348</v>
      </c>
      <c r="O84" s="2">
        <v>0.11275297141021499</v>
      </c>
    </row>
    <row r="85" spans="1:15" x14ac:dyDescent="0.3">
      <c r="A85" s="8" t="s">
        <v>202</v>
      </c>
      <c r="B85" s="8" t="s">
        <v>53</v>
      </c>
      <c r="C85" s="2">
        <v>1.9585544604498399E-2</v>
      </c>
      <c r="D85" s="2">
        <v>1.93254554406696E-2</v>
      </c>
      <c r="E85" s="2">
        <v>1.6873449131513601E-2</v>
      </c>
      <c r="F85" s="2">
        <v>1.45284732131275E-2</v>
      </c>
      <c r="G85" s="2">
        <v>1.5954052329291601E-2</v>
      </c>
      <c r="H85" s="2">
        <v>1.58690176322418E-2</v>
      </c>
      <c r="I85" s="2">
        <v>1.67470185232175E-2</v>
      </c>
      <c r="J85" s="2">
        <v>1.7848164906988401E-2</v>
      </c>
      <c r="K85" s="2">
        <v>1.7781830616664801E-2</v>
      </c>
      <c r="L85" s="2">
        <v>1.7156016119746698E-2</v>
      </c>
      <c r="M85" s="2">
        <v>1.7549780627742199E-2</v>
      </c>
      <c r="N85" s="2">
        <v>1.8920422927100701E-2</v>
      </c>
      <c r="O85" s="2">
        <v>1.8738622978905699E-2</v>
      </c>
    </row>
    <row r="86" spans="1:15" x14ac:dyDescent="0.3">
      <c r="A86" s="8" t="s">
        <v>203</v>
      </c>
      <c r="B86" s="8" t="s">
        <v>48</v>
      </c>
      <c r="C86" s="2">
        <v>1.2959346706905701E-2</v>
      </c>
      <c r="D86" s="2">
        <v>1.1369788846778601E-2</v>
      </c>
      <c r="E86" s="2">
        <v>1.3210278682591401E-2</v>
      </c>
      <c r="F86" s="2">
        <v>1.10719677906392E-2</v>
      </c>
      <c r="G86" s="2">
        <v>1.1668611435239199E-2</v>
      </c>
      <c r="H86" s="2">
        <v>1.0257245197004199E-2</v>
      </c>
      <c r="I86" s="2">
        <v>7.6567235603764603E-3</v>
      </c>
      <c r="J86" s="2">
        <v>5.7695306408856997E-3</v>
      </c>
      <c r="K86" s="2">
        <v>4.2600189334174804E-3</v>
      </c>
      <c r="L86" s="2">
        <v>3.6849378166743398E-3</v>
      </c>
      <c r="M86" s="2">
        <v>3.4607519270095999E-3</v>
      </c>
      <c r="N86" s="2">
        <v>2.7941633033219501E-3</v>
      </c>
      <c r="O86" s="2">
        <v>2.5521693439423498E-3</v>
      </c>
    </row>
    <row r="87" spans="1:15" x14ac:dyDescent="0.3">
      <c r="A87" s="8" t="s">
        <v>203</v>
      </c>
      <c r="B87" s="8" t="s">
        <v>49</v>
      </c>
      <c r="C87" s="2">
        <v>0.25812178235398497</v>
      </c>
      <c r="D87" s="2">
        <v>0.25789568669915203</v>
      </c>
      <c r="E87" s="2">
        <v>0.26909156713716997</v>
      </c>
      <c r="F87" s="2">
        <v>0.28166415031035102</v>
      </c>
      <c r="G87" s="2">
        <v>0.28554759126521101</v>
      </c>
      <c r="H87" s="2">
        <v>0.28948225333767502</v>
      </c>
      <c r="I87" s="2">
        <v>0.29909076407720497</v>
      </c>
      <c r="J87" s="2">
        <v>0.30063932636831397</v>
      </c>
      <c r="K87" s="2">
        <v>0.28542126853897098</v>
      </c>
      <c r="L87" s="2">
        <v>0.28558268079226201</v>
      </c>
      <c r="M87" s="2">
        <v>0.28881547899952797</v>
      </c>
      <c r="N87" s="2">
        <v>0.287643588947532</v>
      </c>
      <c r="O87" s="2">
        <v>0.286293349346945</v>
      </c>
    </row>
    <row r="88" spans="1:15" x14ac:dyDescent="0.3">
      <c r="A88" s="8" t="s">
        <v>203</v>
      </c>
      <c r="B88" s="8" t="s">
        <v>50</v>
      </c>
      <c r="C88" s="2">
        <v>0.32061068702290102</v>
      </c>
      <c r="D88" s="2">
        <v>0.32124165313120401</v>
      </c>
      <c r="E88" s="2">
        <v>0.311798769453493</v>
      </c>
      <c r="F88" s="2">
        <v>0.30833752726052699</v>
      </c>
      <c r="G88" s="2">
        <v>0.30855142523753998</v>
      </c>
      <c r="H88" s="2">
        <v>0.31048518397915997</v>
      </c>
      <c r="I88" s="2">
        <v>0.31408518104960897</v>
      </c>
      <c r="J88" s="2">
        <v>0.31825978481209999</v>
      </c>
      <c r="K88" s="2">
        <v>0.321236983275481</v>
      </c>
      <c r="L88" s="2">
        <v>0.31890066021802499</v>
      </c>
      <c r="M88" s="2">
        <v>0.32468145351580902</v>
      </c>
      <c r="N88" s="2">
        <v>0.33312635827382803</v>
      </c>
      <c r="O88" s="2">
        <v>0.34379222338988102</v>
      </c>
    </row>
    <row r="89" spans="1:15" x14ac:dyDescent="0.3">
      <c r="A89" s="8" t="s">
        <v>203</v>
      </c>
      <c r="B89" s="8" t="s">
        <v>51</v>
      </c>
      <c r="C89" s="2">
        <v>0.31315462453399601</v>
      </c>
      <c r="D89" s="2">
        <v>0.317632196354449</v>
      </c>
      <c r="E89" s="2">
        <v>0.31921824104234497</v>
      </c>
      <c r="F89" s="2">
        <v>0.30816977017279001</v>
      </c>
      <c r="G89" s="2">
        <v>0.305384230705117</v>
      </c>
      <c r="H89" s="2">
        <v>0.296320416802344</v>
      </c>
      <c r="I89" s="2">
        <v>0.28361780188227798</v>
      </c>
      <c r="J89" s="2">
        <v>0.26929674099485401</v>
      </c>
      <c r="K89" s="2">
        <v>0.27059009151151803</v>
      </c>
      <c r="L89" s="2">
        <v>0.26930753876861702</v>
      </c>
      <c r="M89" s="2">
        <v>0.26459021551046102</v>
      </c>
      <c r="N89" s="2">
        <v>0.26311704439615002</v>
      </c>
      <c r="O89" s="2">
        <v>0.25236450983335801</v>
      </c>
    </row>
    <row r="90" spans="1:15" x14ac:dyDescent="0.3">
      <c r="A90" s="8" t="s">
        <v>203</v>
      </c>
      <c r="B90" s="8" t="s">
        <v>52</v>
      </c>
      <c r="C90" s="2">
        <v>8.4679566838274406E-2</v>
      </c>
      <c r="D90" s="2">
        <v>8.2115141671178504E-2</v>
      </c>
      <c r="E90" s="2">
        <v>7.8718783930510294E-2</v>
      </c>
      <c r="F90" s="2">
        <v>8.2368730078845806E-2</v>
      </c>
      <c r="G90" s="2">
        <v>8.1346891148524794E-2</v>
      </c>
      <c r="H90" s="2">
        <v>8.6291110387495901E-2</v>
      </c>
      <c r="I90" s="2">
        <v>8.7733290795980204E-2</v>
      </c>
      <c r="J90" s="2">
        <v>9.76142211133635E-2</v>
      </c>
      <c r="K90" s="2">
        <v>0.10981382139476201</v>
      </c>
      <c r="L90" s="2">
        <v>0.11331183786273601</v>
      </c>
      <c r="M90" s="2">
        <v>0.107126002831524</v>
      </c>
      <c r="N90" s="2">
        <v>0.101831729276622</v>
      </c>
      <c r="O90" s="2">
        <v>0.103738177450833</v>
      </c>
    </row>
    <row r="91" spans="1:15" x14ac:dyDescent="0.3">
      <c r="A91" s="8" t="s">
        <v>203</v>
      </c>
      <c r="B91" s="8" t="s">
        <v>53</v>
      </c>
      <c r="C91" s="2">
        <v>1.0473992543937501E-2</v>
      </c>
      <c r="D91" s="2">
        <v>9.7455332972387707E-3</v>
      </c>
      <c r="E91" s="2">
        <v>7.9623597538907003E-3</v>
      </c>
      <c r="F91" s="2">
        <v>8.3878543868478404E-3</v>
      </c>
      <c r="G91" s="2">
        <v>7.5012502083680599E-3</v>
      </c>
      <c r="H91" s="2">
        <v>7.1637902963204202E-3</v>
      </c>
      <c r="I91" s="2">
        <v>7.8162386345509705E-3</v>
      </c>
      <c r="J91" s="2">
        <v>8.4203960704818306E-3</v>
      </c>
      <c r="K91" s="2">
        <v>8.6778163458504295E-3</v>
      </c>
      <c r="L91" s="2">
        <v>9.2123445416858601E-3</v>
      </c>
      <c r="M91" s="2">
        <v>1.13260972156678E-2</v>
      </c>
      <c r="N91" s="2">
        <v>1.14871158025458E-2</v>
      </c>
      <c r="O91" s="2">
        <v>1.12595706350398E-2</v>
      </c>
    </row>
    <row r="92" spans="1:15" x14ac:dyDescent="0.3">
      <c r="A92" s="8" t="s">
        <v>204</v>
      </c>
      <c r="B92" s="8" t="s">
        <v>48</v>
      </c>
      <c r="C92" s="2">
        <v>1.49253731343284E-2</v>
      </c>
      <c r="D92" s="2">
        <v>1.9760790431617301E-2</v>
      </c>
      <c r="E92" s="2">
        <v>2.0351526364477301E-2</v>
      </c>
      <c r="F92" s="2">
        <v>1.8003273322422301E-2</v>
      </c>
      <c r="G92" s="2">
        <v>1.4995947041340199E-2</v>
      </c>
      <c r="H92" s="2">
        <v>1.26988370538698E-2</v>
      </c>
      <c r="I92" s="2">
        <v>1.0302381589510299E-2</v>
      </c>
      <c r="J92" s="2">
        <v>1.17678170038345E-2</v>
      </c>
      <c r="K92" s="2">
        <v>1.01010101010101E-2</v>
      </c>
      <c r="L92" s="2">
        <v>7.7869881939211299E-3</v>
      </c>
      <c r="M92" s="2">
        <v>7.080078125E-3</v>
      </c>
      <c r="N92" s="2">
        <v>6.10113809691423E-3</v>
      </c>
      <c r="O92" s="2">
        <v>4.1033067825247396E-3</v>
      </c>
    </row>
    <row r="93" spans="1:15" x14ac:dyDescent="0.3">
      <c r="A93" s="8" t="s">
        <v>204</v>
      </c>
      <c r="B93" s="8" t="s">
        <v>49</v>
      </c>
      <c r="C93" s="2">
        <v>0.282632293080054</v>
      </c>
      <c r="D93" s="2">
        <v>0.29225169006760299</v>
      </c>
      <c r="E93" s="2">
        <v>0.28439275802828101</v>
      </c>
      <c r="F93" s="2">
        <v>0.28559738134206197</v>
      </c>
      <c r="G93" s="2">
        <v>0.28721967035936202</v>
      </c>
      <c r="H93" s="2">
        <v>0.29193958027001699</v>
      </c>
      <c r="I93" s="2">
        <v>0.29301578806529299</v>
      </c>
      <c r="J93" s="2">
        <v>0.28864207325135499</v>
      </c>
      <c r="K93" s="2">
        <v>0.29424111242293099</v>
      </c>
      <c r="L93" s="2">
        <v>0.29640793770409402</v>
      </c>
      <c r="M93" s="2">
        <v>0.30078125</v>
      </c>
      <c r="N93" s="2">
        <v>0.30775548515780798</v>
      </c>
      <c r="O93" s="2">
        <v>0.313058170407917</v>
      </c>
    </row>
    <row r="94" spans="1:15" x14ac:dyDescent="0.3">
      <c r="A94" s="8" t="s">
        <v>204</v>
      </c>
      <c r="B94" s="8" t="s">
        <v>50</v>
      </c>
      <c r="C94" s="2">
        <v>0.295386702849389</v>
      </c>
      <c r="D94" s="2">
        <v>0.29108164326573099</v>
      </c>
      <c r="E94" s="2">
        <v>0.30249768732654903</v>
      </c>
      <c r="F94" s="2">
        <v>0.30714675395526497</v>
      </c>
      <c r="G94" s="2">
        <v>0.31504998649013799</v>
      </c>
      <c r="H94" s="2">
        <v>0.32629327629996002</v>
      </c>
      <c r="I94" s="2">
        <v>0.33930960663633902</v>
      </c>
      <c r="J94" s="2">
        <v>0.34668782229274098</v>
      </c>
      <c r="K94" s="2">
        <v>0.34290961563688799</v>
      </c>
      <c r="L94" s="2">
        <v>0.34539060537553401</v>
      </c>
      <c r="M94" s="2">
        <v>0.3428955078125</v>
      </c>
      <c r="N94" s="2">
        <v>0.34072509679690199</v>
      </c>
      <c r="O94" s="2">
        <v>0.33960897900072401</v>
      </c>
    </row>
    <row r="95" spans="1:15" x14ac:dyDescent="0.3">
      <c r="A95" s="8" t="s">
        <v>204</v>
      </c>
      <c r="B95" s="8" t="s">
        <v>51</v>
      </c>
      <c r="C95" s="2">
        <v>0.28805970149253701</v>
      </c>
      <c r="D95" s="2">
        <v>0.28380135205408202</v>
      </c>
      <c r="E95" s="2">
        <v>0.287035813400291</v>
      </c>
      <c r="F95" s="2">
        <v>0.29064375340971099</v>
      </c>
      <c r="G95" s="2">
        <v>0.28721967035936202</v>
      </c>
      <c r="H95" s="2">
        <v>0.27469589627055202</v>
      </c>
      <c r="I95" s="2">
        <v>0.26304522344126302</v>
      </c>
      <c r="J95" s="2">
        <v>0.25955308739917998</v>
      </c>
      <c r="K95" s="2">
        <v>0.253312344221435</v>
      </c>
      <c r="L95" s="2">
        <v>0.249811605124341</v>
      </c>
      <c r="M95" s="2">
        <v>0.24609375</v>
      </c>
      <c r="N95" s="2">
        <v>0.24287222808870099</v>
      </c>
      <c r="O95" s="2">
        <v>0.242577842143374</v>
      </c>
    </row>
    <row r="96" spans="1:15" x14ac:dyDescent="0.3">
      <c r="A96" s="8" t="s">
        <v>204</v>
      </c>
      <c r="B96" s="8" t="s">
        <v>52</v>
      </c>
      <c r="C96" s="2">
        <v>9.4843962008141103E-2</v>
      </c>
      <c r="D96" s="2">
        <v>9.1523660946437893E-2</v>
      </c>
      <c r="E96" s="2">
        <v>8.4709924672921905E-2</v>
      </c>
      <c r="F96" s="2">
        <v>7.9241680305510098E-2</v>
      </c>
      <c r="G96" s="2">
        <v>7.7681707646581999E-2</v>
      </c>
      <c r="H96" s="2">
        <v>7.6594038230183098E-2</v>
      </c>
      <c r="I96" s="2">
        <v>7.6665774685576699E-2</v>
      </c>
      <c r="J96" s="2">
        <v>7.6556921856406196E-2</v>
      </c>
      <c r="K96" s="2">
        <v>8.3300537845992395E-2</v>
      </c>
      <c r="L96" s="2">
        <v>8.4903290630494899E-2</v>
      </c>
      <c r="M96" s="2">
        <v>8.7890625E-2</v>
      </c>
      <c r="N96" s="2">
        <v>8.6941217881027794E-2</v>
      </c>
      <c r="O96" s="2">
        <v>8.5203958484190198E-2</v>
      </c>
    </row>
    <row r="97" spans="1:16" x14ac:dyDescent="0.3">
      <c r="A97" s="8" t="s">
        <v>204</v>
      </c>
      <c r="B97" s="8" t="s">
        <v>53</v>
      </c>
      <c r="C97" s="2">
        <v>2.4151967435549499E-2</v>
      </c>
      <c r="D97" s="2">
        <v>2.1580863234529402E-2</v>
      </c>
      <c r="E97" s="2">
        <v>2.10122902074798E-2</v>
      </c>
      <c r="F97" s="2">
        <v>1.9367157665029999E-2</v>
      </c>
      <c r="G97" s="2">
        <v>1.78330181032153E-2</v>
      </c>
      <c r="H97" s="2">
        <v>1.7778371875417701E-2</v>
      </c>
      <c r="I97" s="2">
        <v>1.7661225582017701E-2</v>
      </c>
      <c r="J97" s="2">
        <v>1.67922781964829E-2</v>
      </c>
      <c r="K97" s="2">
        <v>1.61353797717434E-2</v>
      </c>
      <c r="L97" s="2">
        <v>1.56995729716152E-2</v>
      </c>
      <c r="M97" s="2">
        <v>1.52587890625E-2</v>
      </c>
      <c r="N97" s="2">
        <v>1.5604833978646E-2</v>
      </c>
      <c r="O97" s="2">
        <v>1.54477431812696E-2</v>
      </c>
    </row>
    <row r="98" spans="1:16" x14ac:dyDescent="0.3">
      <c r="A98" s="15"/>
      <c r="B98" s="15"/>
    </row>
    <row r="99" spans="1:16" x14ac:dyDescent="0.3">
      <c r="A99" s="15"/>
      <c r="B99" s="15"/>
    </row>
    <row r="100" spans="1:16" x14ac:dyDescent="0.3">
      <c r="A100" s="15"/>
      <c r="B100" s="13"/>
      <c r="C100" s="18" t="s">
        <v>38</v>
      </c>
      <c r="D100" s="18"/>
      <c r="E100" s="18"/>
      <c r="F100" s="18"/>
      <c r="G100" s="18"/>
      <c r="H100" s="18"/>
      <c r="I100" s="18"/>
      <c r="J100" s="18"/>
      <c r="K100" s="18"/>
      <c r="L100" s="18"/>
      <c r="M100" s="18"/>
      <c r="N100" s="18"/>
      <c r="O100" s="6" t="s">
        <v>39</v>
      </c>
      <c r="P100" s="6" t="s">
        <v>40</v>
      </c>
    </row>
    <row r="101" spans="1:16" x14ac:dyDescent="0.3">
      <c r="A101" s="9" t="s">
        <v>41</v>
      </c>
      <c r="B101" s="9" t="s">
        <v>41</v>
      </c>
      <c r="C101" s="4" t="s">
        <v>19</v>
      </c>
      <c r="D101" s="4" t="s">
        <v>20</v>
      </c>
      <c r="E101" s="4" t="s">
        <v>21</v>
      </c>
      <c r="F101" s="4" t="s">
        <v>22</v>
      </c>
      <c r="G101" s="4" t="s">
        <v>23</v>
      </c>
      <c r="H101" s="4" t="s">
        <v>24</v>
      </c>
      <c r="I101" s="4" t="s">
        <v>25</v>
      </c>
      <c r="J101" s="4" t="s">
        <v>26</v>
      </c>
      <c r="K101" s="4" t="s">
        <v>27</v>
      </c>
      <c r="L101" s="4" t="s">
        <v>28</v>
      </c>
      <c r="M101" s="4" t="s">
        <v>29</v>
      </c>
      <c r="N101" s="4" t="s">
        <v>30</v>
      </c>
      <c r="O101" s="4" t="s">
        <v>31</v>
      </c>
      <c r="P101" s="4" t="s">
        <v>32</v>
      </c>
    </row>
    <row r="102" spans="1:16" x14ac:dyDescent="0.3">
      <c r="A102" s="8" t="s">
        <v>198</v>
      </c>
      <c r="B102" s="8" t="s">
        <v>48</v>
      </c>
      <c r="C102" s="2">
        <v>-0.282608695652174</v>
      </c>
      <c r="D102" s="2">
        <v>0.66666666666666696</v>
      </c>
      <c r="E102" s="2">
        <v>-0.163636363636364</v>
      </c>
      <c r="F102" s="2">
        <v>4.3478260869565202E-2</v>
      </c>
      <c r="G102" s="2">
        <v>-0.22916666666666699</v>
      </c>
      <c r="H102" s="2">
        <v>-0.29729729729729698</v>
      </c>
      <c r="I102" s="2">
        <v>-7.69230769230769E-2</v>
      </c>
      <c r="J102" s="2">
        <v>0</v>
      </c>
      <c r="K102" s="2">
        <v>-0.29166666666666702</v>
      </c>
      <c r="L102" s="2">
        <v>0.64705882352941202</v>
      </c>
      <c r="M102" s="2">
        <v>-0.92857142857142905</v>
      </c>
      <c r="N102" s="2">
        <v>13.5</v>
      </c>
      <c r="O102" s="3">
        <v>0.20833333333333301</v>
      </c>
      <c r="P102" s="3">
        <v>-0.472727272727273</v>
      </c>
    </row>
    <row r="103" spans="1:16" x14ac:dyDescent="0.3">
      <c r="A103" s="8" t="s">
        <v>198</v>
      </c>
      <c r="B103" s="8" t="s">
        <v>49</v>
      </c>
      <c r="C103" s="2">
        <v>4.5930701047542301E-2</v>
      </c>
      <c r="D103" s="2">
        <v>2.7734976887519299E-2</v>
      </c>
      <c r="E103" s="2">
        <v>-0.104197901049475</v>
      </c>
      <c r="F103" s="2">
        <v>1.4225941422594099E-2</v>
      </c>
      <c r="G103" s="2">
        <v>2.8877887788778901E-2</v>
      </c>
      <c r="H103" s="2">
        <v>-1.9246190858059301E-2</v>
      </c>
      <c r="I103" s="2">
        <v>-0.10220768601798901</v>
      </c>
      <c r="J103" s="2">
        <v>0.167577413479053</v>
      </c>
      <c r="K103" s="2">
        <v>6.0842433697347903E-2</v>
      </c>
      <c r="L103" s="2">
        <v>8.38235294117647E-2</v>
      </c>
      <c r="M103" s="2">
        <v>-9.7014925373134303E-2</v>
      </c>
      <c r="N103" s="2">
        <v>0.16303531179564201</v>
      </c>
      <c r="O103" s="3">
        <v>0.207488299531981</v>
      </c>
      <c r="P103" s="3">
        <v>0.160419790104948</v>
      </c>
    </row>
    <row r="104" spans="1:16" x14ac:dyDescent="0.3">
      <c r="A104" s="8" t="s">
        <v>198</v>
      </c>
      <c r="B104" s="8" t="s">
        <v>50</v>
      </c>
      <c r="C104" s="2">
        <v>2.3432552248258399E-2</v>
      </c>
      <c r="D104" s="2">
        <v>1.11386138613861E-2</v>
      </c>
      <c r="E104" s="2">
        <v>-6.1811505507955902E-2</v>
      </c>
      <c r="F104" s="2">
        <v>1.3698630136986301E-2</v>
      </c>
      <c r="G104" s="2">
        <v>-8.3655083655083708E-3</v>
      </c>
      <c r="H104" s="2">
        <v>2.7903958468526901E-2</v>
      </c>
      <c r="I104" s="2">
        <v>-5.5555555555555601E-2</v>
      </c>
      <c r="J104" s="2">
        <v>9.7593582887700495E-2</v>
      </c>
      <c r="K104" s="2">
        <v>3.5322777101096201E-2</v>
      </c>
      <c r="L104" s="2">
        <v>0.11823529411764699</v>
      </c>
      <c r="M104" s="2">
        <v>-1.788532351394E-2</v>
      </c>
      <c r="N104" s="2">
        <v>7.3915372254954495E-2</v>
      </c>
      <c r="O104" s="3">
        <v>0.22107186358099901</v>
      </c>
      <c r="P104" s="3">
        <v>0.22705018359853099</v>
      </c>
    </row>
    <row r="105" spans="1:16" x14ac:dyDescent="0.3">
      <c r="A105" s="8" t="s">
        <v>198</v>
      </c>
      <c r="B105" s="8" t="s">
        <v>51</v>
      </c>
      <c r="C105" s="2">
        <v>3.7546933667083901E-3</v>
      </c>
      <c r="D105" s="2">
        <v>-1.24688279301746E-3</v>
      </c>
      <c r="E105" s="2">
        <v>-6.3670411985018702E-2</v>
      </c>
      <c r="F105" s="2">
        <v>-1.93333333333333E-2</v>
      </c>
      <c r="G105" s="2">
        <v>-6.7980965329707699E-3</v>
      </c>
      <c r="H105" s="2">
        <v>-3.6276522929500302E-2</v>
      </c>
      <c r="I105" s="2">
        <v>-6.6761363636363605E-2</v>
      </c>
      <c r="J105" s="2">
        <v>6.0121765601217701E-2</v>
      </c>
      <c r="K105" s="2">
        <v>4.3072505384063198E-3</v>
      </c>
      <c r="L105" s="2">
        <v>6.2902072909220896E-2</v>
      </c>
      <c r="M105" s="2">
        <v>6.0524546065904503E-3</v>
      </c>
      <c r="N105" s="2">
        <v>2.8743315508021401E-2</v>
      </c>
      <c r="O105" s="3">
        <v>0.10480976310122</v>
      </c>
      <c r="P105" s="3">
        <v>-3.9325842696629199E-2</v>
      </c>
    </row>
    <row r="106" spans="1:16" x14ac:dyDescent="0.3">
      <c r="A106" s="8" t="s">
        <v>198</v>
      </c>
      <c r="B106" s="8" t="s">
        <v>52</v>
      </c>
      <c r="C106" s="2">
        <v>-5.0167224080267603E-3</v>
      </c>
      <c r="D106" s="2">
        <v>-4.87394957983193E-2</v>
      </c>
      <c r="E106" s="2">
        <v>-0.13250883392226101</v>
      </c>
      <c r="F106" s="2">
        <v>5.4989816700610997E-2</v>
      </c>
      <c r="G106" s="2">
        <v>2.7027027027027001E-2</v>
      </c>
      <c r="H106" s="2">
        <v>1.50375939849624E-2</v>
      </c>
      <c r="I106" s="2">
        <v>-3.7037037037036999E-3</v>
      </c>
      <c r="J106" s="2">
        <v>8.1784386617100399E-2</v>
      </c>
      <c r="K106" s="2">
        <v>5.1546391752577303E-2</v>
      </c>
      <c r="L106" s="2">
        <v>6.6993464052287593E-2</v>
      </c>
      <c r="M106" s="2">
        <v>9.18836140888208E-3</v>
      </c>
      <c r="N106" s="2">
        <v>4.5523520485584203E-2</v>
      </c>
      <c r="O106" s="3">
        <v>0.18384879725085901</v>
      </c>
      <c r="P106" s="3">
        <v>0.21731448763250899</v>
      </c>
    </row>
    <row r="107" spans="1:16" x14ac:dyDescent="0.3">
      <c r="A107" s="8" t="s">
        <v>198</v>
      </c>
      <c r="B107" s="8" t="s">
        <v>53</v>
      </c>
      <c r="C107" s="2">
        <v>9.2436974789915999E-2</v>
      </c>
      <c r="D107" s="2">
        <v>-2.3076923076923099E-2</v>
      </c>
      <c r="E107" s="2">
        <v>-0.33858267716535401</v>
      </c>
      <c r="F107" s="2">
        <v>-9.5238095238095205E-2</v>
      </c>
      <c r="G107" s="2">
        <v>0.118421052631579</v>
      </c>
      <c r="H107" s="2">
        <v>4.7058823529411799E-2</v>
      </c>
      <c r="I107" s="2">
        <v>0.213483146067416</v>
      </c>
      <c r="J107" s="2">
        <v>0.101851851851852</v>
      </c>
      <c r="K107" s="2">
        <v>0.109243697478992</v>
      </c>
      <c r="L107" s="2">
        <v>0.12121212121212099</v>
      </c>
      <c r="M107" s="2">
        <v>-1.35135135135135E-2</v>
      </c>
      <c r="N107" s="2">
        <v>-8.9041095890410996E-2</v>
      </c>
      <c r="O107" s="3">
        <v>0.11764705882352899</v>
      </c>
      <c r="P107" s="3">
        <v>4.7244094488188997E-2</v>
      </c>
    </row>
    <row r="108" spans="1:16" x14ac:dyDescent="0.3">
      <c r="A108" s="8" t="s">
        <v>199</v>
      </c>
      <c r="B108" s="8" t="s">
        <v>48</v>
      </c>
      <c r="C108" s="2">
        <v>0.14141414141414099</v>
      </c>
      <c r="D108" s="2">
        <v>0.265486725663717</v>
      </c>
      <c r="E108" s="2">
        <v>-0.11888111888111901</v>
      </c>
      <c r="F108" s="2">
        <v>-0.158730158730159</v>
      </c>
      <c r="G108" s="2">
        <v>-5.6603773584905703E-2</v>
      </c>
      <c r="H108" s="2">
        <v>0.08</v>
      </c>
      <c r="I108" s="2">
        <v>-0.13888888888888901</v>
      </c>
      <c r="J108" s="2">
        <v>-0.27956989247311798</v>
      </c>
      <c r="K108" s="2">
        <v>-0.104477611940299</v>
      </c>
      <c r="L108" s="2">
        <v>-0.15</v>
      </c>
      <c r="M108" s="2">
        <v>-0.15686274509803899</v>
      </c>
      <c r="N108" s="2">
        <v>0.53488372093023295</v>
      </c>
      <c r="O108" s="3">
        <v>-1.49253731343284E-2</v>
      </c>
      <c r="P108" s="3">
        <v>-0.53846153846153799</v>
      </c>
    </row>
    <row r="109" spans="1:16" x14ac:dyDescent="0.3">
      <c r="A109" s="8" t="s">
        <v>199</v>
      </c>
      <c r="B109" s="8" t="s">
        <v>49</v>
      </c>
      <c r="C109" s="2">
        <v>4.9516908212560398E-2</v>
      </c>
      <c r="D109" s="2">
        <v>6.5976217874952101E-2</v>
      </c>
      <c r="E109" s="2">
        <v>4.6059733717164403E-2</v>
      </c>
      <c r="F109" s="2">
        <v>4.8159614723082202E-2</v>
      </c>
      <c r="G109" s="2">
        <v>2.6911716442402402E-2</v>
      </c>
      <c r="H109" s="2">
        <v>5.24129114733142E-2</v>
      </c>
      <c r="I109" s="2">
        <v>3.8566656544184598E-2</v>
      </c>
      <c r="J109" s="2">
        <v>1.0233918128655E-2</v>
      </c>
      <c r="K109" s="2">
        <v>-5.4992764109985503E-3</v>
      </c>
      <c r="L109" s="2">
        <v>-4.51105937136205E-2</v>
      </c>
      <c r="M109" s="2">
        <v>8.8387686680889994E-3</v>
      </c>
      <c r="N109" s="2">
        <v>1.2084592145015101E-2</v>
      </c>
      <c r="O109" s="3">
        <v>-3.0390738060781498E-2</v>
      </c>
      <c r="P109" s="3">
        <v>0.20546959337891299</v>
      </c>
    </row>
    <row r="110" spans="1:16" x14ac:dyDescent="0.3">
      <c r="A110" s="8" t="s">
        <v>199</v>
      </c>
      <c r="B110" s="8" t="s">
        <v>50</v>
      </c>
      <c r="C110" s="2">
        <v>1.15886045388701E-2</v>
      </c>
      <c r="D110" s="2">
        <v>2.62529832935561E-2</v>
      </c>
      <c r="E110" s="2">
        <v>8.3720930232558093E-3</v>
      </c>
      <c r="F110" s="2">
        <v>4.5202952029520301E-2</v>
      </c>
      <c r="G110" s="2">
        <v>4.9426301853486301E-2</v>
      </c>
      <c r="H110" s="2">
        <v>4.5416316232127801E-2</v>
      </c>
      <c r="I110" s="2">
        <v>6.2751407884151206E-2</v>
      </c>
      <c r="J110" s="2">
        <v>7.3807721423164302E-2</v>
      </c>
      <c r="K110" s="2">
        <v>4.3355657384561201E-2</v>
      </c>
      <c r="L110" s="2">
        <v>1.35135135135135E-2</v>
      </c>
      <c r="M110" s="2">
        <v>5.86666666666667E-2</v>
      </c>
      <c r="N110" s="2">
        <v>4.9748110831234302E-2</v>
      </c>
      <c r="O110" s="3">
        <v>0.175185054635178</v>
      </c>
      <c r="P110" s="3">
        <v>0.55069767441860495</v>
      </c>
    </row>
    <row r="111" spans="1:16" x14ac:dyDescent="0.3">
      <c r="A111" s="8" t="s">
        <v>199</v>
      </c>
      <c r="B111" s="8" t="s">
        <v>51</v>
      </c>
      <c r="C111" s="2">
        <v>3.0570252792475001E-2</v>
      </c>
      <c r="D111" s="2">
        <v>1.02681118083286E-2</v>
      </c>
      <c r="E111" s="2">
        <v>2.7103331451157502E-2</v>
      </c>
      <c r="F111" s="2">
        <v>3.2985156679494199E-3</v>
      </c>
      <c r="G111" s="2">
        <v>-5.4794520547945197E-3</v>
      </c>
      <c r="H111" s="2">
        <v>1.8732782369145998E-2</v>
      </c>
      <c r="I111" s="2">
        <v>0</v>
      </c>
      <c r="J111" s="2">
        <v>3.7317468902109199E-2</v>
      </c>
      <c r="K111" s="2">
        <v>1.92909280500521E-2</v>
      </c>
      <c r="L111" s="2">
        <v>1.1253196930946299E-2</v>
      </c>
      <c r="M111" s="2">
        <v>3.0349013657056102E-2</v>
      </c>
      <c r="N111" s="2">
        <v>2.45459008345606E-2</v>
      </c>
      <c r="O111" s="3">
        <v>8.8112617309697605E-2</v>
      </c>
      <c r="P111" s="3">
        <v>0.178430265386787</v>
      </c>
    </row>
    <row r="112" spans="1:16" x14ac:dyDescent="0.3">
      <c r="A112" s="8" t="s">
        <v>199</v>
      </c>
      <c r="B112" s="8" t="s">
        <v>52</v>
      </c>
      <c r="C112" s="2">
        <v>-3.1693077564637198E-2</v>
      </c>
      <c r="D112" s="2">
        <v>-5.5124892334194701E-2</v>
      </c>
      <c r="E112" s="2">
        <v>-5.8340929808568802E-2</v>
      </c>
      <c r="F112" s="2">
        <v>-1.9361084220716401E-2</v>
      </c>
      <c r="G112" s="2">
        <v>-3.0602171767028601E-2</v>
      </c>
      <c r="H112" s="2">
        <v>9.1649694501018293E-3</v>
      </c>
      <c r="I112" s="2">
        <v>3.73360242179617E-2</v>
      </c>
      <c r="J112" s="2">
        <v>1.0700389105058401E-2</v>
      </c>
      <c r="K112" s="2">
        <v>-1.15495668912416E-2</v>
      </c>
      <c r="L112" s="2">
        <v>1.6553067185978598E-2</v>
      </c>
      <c r="M112" s="2">
        <v>2.68199233716475E-2</v>
      </c>
      <c r="N112" s="2">
        <v>3.7313432835820899E-3</v>
      </c>
      <c r="O112" s="3">
        <v>3.5611164581328202E-2</v>
      </c>
      <c r="P112" s="3">
        <v>-1.91431175934366E-2</v>
      </c>
    </row>
    <row r="113" spans="1:16" x14ac:dyDescent="0.3">
      <c r="A113" s="8" t="s">
        <v>199</v>
      </c>
      <c r="B113" s="8" t="s">
        <v>53</v>
      </c>
      <c r="C113" s="2">
        <v>-7.1599045346062099E-3</v>
      </c>
      <c r="D113" s="2">
        <v>-7.93269230769231E-2</v>
      </c>
      <c r="E113" s="2">
        <v>-9.9216710182767606E-2</v>
      </c>
      <c r="F113" s="2">
        <v>5.7971014492753598E-3</v>
      </c>
      <c r="G113" s="2">
        <v>7.4927953890489896E-2</v>
      </c>
      <c r="H113" s="2">
        <v>0.123324396782842</v>
      </c>
      <c r="I113" s="2">
        <v>-7.1599045346062099E-3</v>
      </c>
      <c r="J113" s="2">
        <v>0.10096153846153801</v>
      </c>
      <c r="K113" s="2">
        <v>1.0917030567685599E-2</v>
      </c>
      <c r="L113" s="2">
        <v>-6.0475161987040997E-2</v>
      </c>
      <c r="M113" s="2">
        <v>4.3678160919540202E-2</v>
      </c>
      <c r="N113" s="2">
        <v>-5.7268722466960402E-2</v>
      </c>
      <c r="O113" s="3">
        <v>-6.5502183406113496E-2</v>
      </c>
      <c r="P113" s="3">
        <v>0.117493472584856</v>
      </c>
    </row>
    <row r="114" spans="1:16" x14ac:dyDescent="0.3">
      <c r="A114" s="8" t="s">
        <v>200</v>
      </c>
      <c r="B114" s="8" t="s">
        <v>48</v>
      </c>
      <c r="C114" s="2">
        <v>-6.2893081761006301E-3</v>
      </c>
      <c r="D114" s="2">
        <v>-0.170886075949367</v>
      </c>
      <c r="E114" s="2">
        <v>0.28244274809160302</v>
      </c>
      <c r="F114" s="2">
        <v>-2.9761904761904798E-2</v>
      </c>
      <c r="G114" s="2">
        <v>-6.13496932515337E-2</v>
      </c>
      <c r="H114" s="2">
        <v>-0.15686274509803899</v>
      </c>
      <c r="I114" s="2">
        <v>-0.201550387596899</v>
      </c>
      <c r="J114" s="2">
        <v>-9.7087378640776698E-2</v>
      </c>
      <c r="K114" s="2">
        <v>-0.10752688172043</v>
      </c>
      <c r="L114" s="2">
        <v>-0.156626506024096</v>
      </c>
      <c r="M114" s="2">
        <v>-0.68571428571428605</v>
      </c>
      <c r="N114" s="2">
        <v>1.5454545454545501</v>
      </c>
      <c r="O114" s="3">
        <v>-0.39784946236559099</v>
      </c>
      <c r="P114" s="3">
        <v>-0.57251908396946605</v>
      </c>
    </row>
    <row r="115" spans="1:16" x14ac:dyDescent="0.3">
      <c r="A115" s="8" t="s">
        <v>200</v>
      </c>
      <c r="B115" s="8" t="s">
        <v>49</v>
      </c>
      <c r="C115" s="2">
        <v>2.82700421940928E-2</v>
      </c>
      <c r="D115" s="2">
        <v>4.4316782929831801E-2</v>
      </c>
      <c r="E115" s="2">
        <v>8.2121807465618896E-2</v>
      </c>
      <c r="F115" s="2">
        <v>9.8039215686274508E-3</v>
      </c>
      <c r="G115" s="2">
        <v>2.15749730312837E-3</v>
      </c>
      <c r="H115" s="2">
        <v>2.8704700394689602E-3</v>
      </c>
      <c r="I115" s="2">
        <v>4.7227191413237897E-2</v>
      </c>
      <c r="J115" s="2">
        <v>-5.8763238811069402E-2</v>
      </c>
      <c r="K115" s="2">
        <v>2.1415607985480901E-2</v>
      </c>
      <c r="L115" s="2">
        <v>1.77683013503909E-3</v>
      </c>
      <c r="M115" s="2">
        <v>-8.5136573252926603E-2</v>
      </c>
      <c r="N115" s="2">
        <v>0.195036835982939</v>
      </c>
      <c r="O115" s="3">
        <v>0.118693284936479</v>
      </c>
      <c r="P115" s="3">
        <v>0.211001964636542</v>
      </c>
    </row>
    <row r="116" spans="1:16" x14ac:dyDescent="0.3">
      <c r="A116" s="8" t="s">
        <v>200</v>
      </c>
      <c r="B116" s="8" t="s">
        <v>50</v>
      </c>
      <c r="C116" s="2">
        <v>-2.7799841143764902E-3</v>
      </c>
      <c r="D116" s="2">
        <v>7.9649542015133401E-4</v>
      </c>
      <c r="E116" s="2">
        <v>7.9188221249502602E-2</v>
      </c>
      <c r="F116" s="2">
        <v>3.8348082595870199E-2</v>
      </c>
      <c r="G116" s="2">
        <v>3.7642045454545497E-2</v>
      </c>
      <c r="H116" s="2">
        <v>4.7227926078028698E-2</v>
      </c>
      <c r="I116" s="2">
        <v>9.4771241830065397E-2</v>
      </c>
      <c r="J116" s="2">
        <v>-9.2537313432835798E-3</v>
      </c>
      <c r="K116" s="2">
        <v>2.7417896956914701E-2</v>
      </c>
      <c r="L116" s="2">
        <v>-2.84457478005865E-2</v>
      </c>
      <c r="M116" s="2">
        <v>2.5958345910051299E-2</v>
      </c>
      <c r="N116" s="2">
        <v>8.0023536334215994E-2</v>
      </c>
      <c r="O116" s="3">
        <v>0.106056040976198</v>
      </c>
      <c r="P116" s="3">
        <v>0.46080382013529603</v>
      </c>
    </row>
    <row r="117" spans="1:16" x14ac:dyDescent="0.3">
      <c r="A117" s="8" t="s">
        <v>200</v>
      </c>
      <c r="B117" s="8" t="s">
        <v>51</v>
      </c>
      <c r="C117" s="2">
        <v>9.4001790510295398E-3</v>
      </c>
      <c r="D117" s="2">
        <v>2.7494456762749399E-2</v>
      </c>
      <c r="E117" s="2">
        <v>4.22960725075529E-2</v>
      </c>
      <c r="F117" s="2">
        <v>2.7329192546583801E-2</v>
      </c>
      <c r="G117" s="2">
        <v>-1.00765820233777E-2</v>
      </c>
      <c r="H117" s="2">
        <v>-1.8729641693811101E-2</v>
      </c>
      <c r="I117" s="2">
        <v>2.6970954356846499E-2</v>
      </c>
      <c r="J117" s="2">
        <v>-4.3232323232323198E-2</v>
      </c>
      <c r="K117" s="2">
        <v>-9.7128378378378392E-3</v>
      </c>
      <c r="L117" s="2">
        <v>-2.3454157782516E-2</v>
      </c>
      <c r="M117" s="2">
        <v>-8.7336244541484696E-4</v>
      </c>
      <c r="N117" s="2">
        <v>4.1520979020979003E-2</v>
      </c>
      <c r="O117" s="3">
        <v>6.3344594594594598E-3</v>
      </c>
      <c r="P117" s="3">
        <v>2.8485110056106999E-2</v>
      </c>
    </row>
    <row r="118" spans="1:16" x14ac:dyDescent="0.3">
      <c r="A118" s="8" t="s">
        <v>200</v>
      </c>
      <c r="B118" s="8" t="s">
        <v>52</v>
      </c>
      <c r="C118" s="2">
        <v>-2.8230184581976101E-2</v>
      </c>
      <c r="D118" s="2">
        <v>-8.4916201117318402E-2</v>
      </c>
      <c r="E118" s="2">
        <v>3.6630036630036597E-2</v>
      </c>
      <c r="F118" s="2">
        <v>-4.47585394581861E-2</v>
      </c>
      <c r="G118" s="2">
        <v>1.2330456226880399E-3</v>
      </c>
      <c r="H118" s="2">
        <v>2.8325123152709401E-2</v>
      </c>
      <c r="I118" s="2">
        <v>1.6766467065868301E-2</v>
      </c>
      <c r="J118" s="2">
        <v>2.7090694935217902E-2</v>
      </c>
      <c r="K118" s="2">
        <v>9.8623853211009194E-2</v>
      </c>
      <c r="L118" s="2">
        <v>-5.3235908141962399E-2</v>
      </c>
      <c r="M118" s="2">
        <v>1.5435501653803699E-2</v>
      </c>
      <c r="N118" s="2">
        <v>3.5830618892508097E-2</v>
      </c>
      <c r="O118" s="3">
        <v>9.4036697247706399E-2</v>
      </c>
      <c r="P118" s="3">
        <v>0.164835164835165</v>
      </c>
    </row>
    <row r="119" spans="1:16" x14ac:dyDescent="0.3">
      <c r="A119" s="8" t="s">
        <v>200</v>
      </c>
      <c r="B119" s="8" t="s">
        <v>53</v>
      </c>
      <c r="C119" s="2">
        <v>-4.3290043290043302E-2</v>
      </c>
      <c r="D119" s="2">
        <v>-6.3348416289592799E-2</v>
      </c>
      <c r="E119" s="2">
        <v>8.2125603864734303E-2</v>
      </c>
      <c r="F119" s="2">
        <v>5.8035714285714302E-2</v>
      </c>
      <c r="G119" s="2">
        <v>-3.37552742616034E-2</v>
      </c>
      <c r="H119" s="2">
        <v>0.10043668122270701</v>
      </c>
      <c r="I119" s="2">
        <v>4.7619047619047603E-2</v>
      </c>
      <c r="J119" s="2">
        <v>-4.1666666666666699E-2</v>
      </c>
      <c r="K119" s="2">
        <v>-6.3241106719367599E-2</v>
      </c>
      <c r="L119" s="2">
        <v>-0.10126582278481</v>
      </c>
      <c r="M119" s="2">
        <v>1.8779342723004699E-2</v>
      </c>
      <c r="N119" s="2">
        <v>1.3824884792626699E-2</v>
      </c>
      <c r="O119" s="3">
        <v>-0.13043478260869601</v>
      </c>
      <c r="P119" s="3">
        <v>6.2801932367149801E-2</v>
      </c>
    </row>
    <row r="120" spans="1:16" x14ac:dyDescent="0.3">
      <c r="A120" s="8" t="s">
        <v>201</v>
      </c>
      <c r="B120" s="8" t="s">
        <v>48</v>
      </c>
      <c r="C120" s="2">
        <v>-0.45394736842105299</v>
      </c>
      <c r="D120" s="2">
        <v>0.33734939759036098</v>
      </c>
      <c r="E120" s="2">
        <v>0.19819819819819801</v>
      </c>
      <c r="F120" s="2">
        <v>-0.18796992481203001</v>
      </c>
      <c r="G120" s="2">
        <v>-0.18518518518518501</v>
      </c>
      <c r="H120" s="2">
        <v>-4.5454545454545497E-2</v>
      </c>
      <c r="I120" s="2">
        <v>0.107142857142857</v>
      </c>
      <c r="J120" s="2">
        <v>-0.25806451612903197</v>
      </c>
      <c r="K120" s="2">
        <v>0</v>
      </c>
      <c r="L120" s="2">
        <v>-0.33333333333333298</v>
      </c>
      <c r="M120" s="2">
        <v>2.0434782608695699</v>
      </c>
      <c r="N120" s="2">
        <v>-0.65714285714285703</v>
      </c>
      <c r="O120" s="3">
        <v>-0.30434782608695699</v>
      </c>
      <c r="P120" s="3">
        <v>-0.56756756756756799</v>
      </c>
    </row>
    <row r="121" spans="1:16" x14ac:dyDescent="0.3">
      <c r="A121" s="8" t="s">
        <v>201</v>
      </c>
      <c r="B121" s="8" t="s">
        <v>49</v>
      </c>
      <c r="C121" s="2">
        <v>-2.9883785279468701E-2</v>
      </c>
      <c r="D121" s="2">
        <v>6.0467769537935E-2</v>
      </c>
      <c r="E121" s="2">
        <v>5.8095750403442697E-2</v>
      </c>
      <c r="F121" s="2">
        <v>5.2872394509405202E-2</v>
      </c>
      <c r="G121" s="2">
        <v>4.0077257363592501E-2</v>
      </c>
      <c r="H121" s="2">
        <v>-9.7493036211699202E-3</v>
      </c>
      <c r="I121" s="2">
        <v>-2.81293952180028E-3</v>
      </c>
      <c r="J121" s="2">
        <v>1.12834978843441E-2</v>
      </c>
      <c r="K121" s="2">
        <v>1.6736401673640201E-2</v>
      </c>
      <c r="L121" s="2">
        <v>7.7732053040694997E-3</v>
      </c>
      <c r="M121" s="2">
        <v>0.29491833030852999</v>
      </c>
      <c r="N121" s="2">
        <v>-0.15872459705676201</v>
      </c>
      <c r="O121" s="3">
        <v>0.116225011622501</v>
      </c>
      <c r="P121" s="3">
        <v>0.29155459924690702</v>
      </c>
    </row>
    <row r="122" spans="1:16" x14ac:dyDescent="0.3">
      <c r="A122" s="8" t="s">
        <v>201</v>
      </c>
      <c r="B122" s="8" t="s">
        <v>50</v>
      </c>
      <c r="C122" s="2">
        <v>-7.4243289548829201E-3</v>
      </c>
      <c r="D122" s="2">
        <v>1.4959723820483301E-2</v>
      </c>
      <c r="E122" s="2">
        <v>4.4784580498866203E-2</v>
      </c>
      <c r="F122" s="2">
        <v>1.7362995116657599E-2</v>
      </c>
      <c r="G122" s="2">
        <v>5.9200000000000003E-2</v>
      </c>
      <c r="H122" s="2">
        <v>3.8771399798590102E-2</v>
      </c>
      <c r="I122" s="2">
        <v>3.0053320407174001E-2</v>
      </c>
      <c r="J122" s="2">
        <v>8.0941176470588197E-2</v>
      </c>
      <c r="K122" s="2">
        <v>7.0526774053112806E-2</v>
      </c>
      <c r="L122" s="2">
        <v>8.9467263115087393E-3</v>
      </c>
      <c r="M122" s="2">
        <v>0.10802095929060899</v>
      </c>
      <c r="N122" s="2">
        <v>-1.7097126227719198E-2</v>
      </c>
      <c r="O122" s="3">
        <v>0.17631693513278199</v>
      </c>
      <c r="P122" s="3">
        <v>0.53174603174603197</v>
      </c>
    </row>
    <row r="123" spans="1:16" x14ac:dyDescent="0.3">
      <c r="A123" s="8" t="s">
        <v>201</v>
      </c>
      <c r="B123" s="8" t="s">
        <v>51</v>
      </c>
      <c r="C123" s="2">
        <v>-9.2105263157894694E-3</v>
      </c>
      <c r="D123" s="2">
        <v>9.2961487383798093E-3</v>
      </c>
      <c r="E123" s="2">
        <v>2.4342105263157901E-2</v>
      </c>
      <c r="F123" s="2">
        <v>1.0276172125883099E-2</v>
      </c>
      <c r="G123" s="2">
        <v>-3.17863954227591E-3</v>
      </c>
      <c r="H123" s="2">
        <v>1.53061224489796E-2</v>
      </c>
      <c r="I123" s="2">
        <v>-1.8844221105527601E-3</v>
      </c>
      <c r="J123" s="2">
        <v>-1.5103838892385099E-2</v>
      </c>
      <c r="K123" s="2">
        <v>1.2779552715655E-2</v>
      </c>
      <c r="L123" s="2">
        <v>-1.1987381703469999E-2</v>
      </c>
      <c r="M123" s="2">
        <v>3.7675606641123897E-2</v>
      </c>
      <c r="N123" s="2">
        <v>5.0461538461538502E-2</v>
      </c>
      <c r="O123" s="3">
        <v>9.0734824281150206E-2</v>
      </c>
      <c r="P123" s="3">
        <v>0.123026315789474</v>
      </c>
    </row>
    <row r="124" spans="1:16" x14ac:dyDescent="0.3">
      <c r="A124" s="8" t="s">
        <v>201</v>
      </c>
      <c r="B124" s="8" t="s">
        <v>52</v>
      </c>
      <c r="C124" s="2">
        <v>-0.11271676300578</v>
      </c>
      <c r="D124" s="2">
        <v>-8.1433224755700306E-2</v>
      </c>
      <c r="E124" s="2">
        <v>-2.6595744680851099E-2</v>
      </c>
      <c r="F124" s="2">
        <v>-2.00364298724954E-2</v>
      </c>
      <c r="G124" s="2">
        <v>-0.105947955390335</v>
      </c>
      <c r="H124" s="2">
        <v>5.1975051975051999E-2</v>
      </c>
      <c r="I124" s="2">
        <v>3.9525691699604697E-3</v>
      </c>
      <c r="J124" s="2">
        <v>8.4645669291338599E-2</v>
      </c>
      <c r="K124" s="2">
        <v>7.0780399274047195E-2</v>
      </c>
      <c r="L124" s="2">
        <v>-1.5254237288135601E-2</v>
      </c>
      <c r="M124" s="2">
        <v>1.8932874354561102E-2</v>
      </c>
      <c r="N124" s="2">
        <v>8.4459459459459499E-3</v>
      </c>
      <c r="O124" s="3">
        <v>8.3484573502722301E-2</v>
      </c>
      <c r="P124" s="3">
        <v>5.85106382978723E-2</v>
      </c>
    </row>
    <row r="125" spans="1:16" x14ac:dyDescent="0.3">
      <c r="A125" s="8" t="s">
        <v>201</v>
      </c>
      <c r="B125" s="8" t="s">
        <v>53</v>
      </c>
      <c r="C125" s="2">
        <v>2.01342281879195E-2</v>
      </c>
      <c r="D125" s="2">
        <v>-3.94736842105263E-2</v>
      </c>
      <c r="E125" s="2">
        <v>5.4794520547945202E-2</v>
      </c>
      <c r="F125" s="2">
        <v>-2.5974025974026E-2</v>
      </c>
      <c r="G125" s="2">
        <v>0.08</v>
      </c>
      <c r="H125" s="2">
        <v>-1.2345679012345699E-2</v>
      </c>
      <c r="I125" s="2">
        <v>-1.2500000000000001E-2</v>
      </c>
      <c r="J125" s="2">
        <v>-5.0632911392405097E-2</v>
      </c>
      <c r="K125" s="2">
        <v>-1.3333333333333299E-2</v>
      </c>
      <c r="L125" s="2">
        <v>-3.37837837837838E-2</v>
      </c>
      <c r="M125" s="2">
        <v>-6.9930069930069894E-2</v>
      </c>
      <c r="N125" s="2">
        <v>-2.2556390977443601E-2</v>
      </c>
      <c r="O125" s="3">
        <v>-0.133333333333333</v>
      </c>
      <c r="P125" s="3">
        <v>-0.10958904109589</v>
      </c>
    </row>
    <row r="126" spans="1:16" x14ac:dyDescent="0.3">
      <c r="A126" s="8" t="s">
        <v>202</v>
      </c>
      <c r="B126" s="8" t="s">
        <v>48</v>
      </c>
      <c r="C126" s="2">
        <v>-8.8888888888888906E-2</v>
      </c>
      <c r="D126" s="2">
        <v>0.12195121951219499</v>
      </c>
      <c r="E126" s="2">
        <v>-5.4347826086956499E-2</v>
      </c>
      <c r="F126" s="2">
        <v>-8.04597701149425E-2</v>
      </c>
      <c r="G126" s="2">
        <v>-0.17499999999999999</v>
      </c>
      <c r="H126" s="2">
        <v>-0.28787878787878801</v>
      </c>
      <c r="I126" s="2">
        <v>-6.3829787234042507E-2</v>
      </c>
      <c r="J126" s="2">
        <v>0.22727272727272699</v>
      </c>
      <c r="K126" s="2">
        <v>-0.38888888888888901</v>
      </c>
      <c r="L126" s="2">
        <v>3.03030303030303E-2</v>
      </c>
      <c r="M126" s="2">
        <v>-0.441176470588235</v>
      </c>
      <c r="N126" s="2">
        <v>0.36842105263157898</v>
      </c>
      <c r="O126" s="3">
        <v>-0.51851851851851805</v>
      </c>
      <c r="P126" s="3">
        <v>-0.71739130434782605</v>
      </c>
    </row>
    <row r="127" spans="1:16" x14ac:dyDescent="0.3">
      <c r="A127" s="8" t="s">
        <v>202</v>
      </c>
      <c r="B127" s="8" t="s">
        <v>49</v>
      </c>
      <c r="C127" s="2">
        <v>2.5287356321839101E-2</v>
      </c>
      <c r="D127" s="2">
        <v>-1.1659192825112101E-2</v>
      </c>
      <c r="E127" s="2">
        <v>-4.62794918330309E-2</v>
      </c>
      <c r="F127" s="2">
        <v>3.9486203615604197E-2</v>
      </c>
      <c r="G127" s="2">
        <v>1.0983981693363801E-2</v>
      </c>
      <c r="H127" s="2">
        <v>-2.4898143956541399E-2</v>
      </c>
      <c r="I127" s="2">
        <v>-9.7493036211699202E-3</v>
      </c>
      <c r="J127" s="2">
        <v>0.12751992498827899</v>
      </c>
      <c r="K127" s="2">
        <v>-1.7047817047817E-2</v>
      </c>
      <c r="L127" s="2">
        <v>7.61421319796954E-3</v>
      </c>
      <c r="M127" s="2">
        <v>-3.0226700251889199E-2</v>
      </c>
      <c r="N127" s="2">
        <v>4.5021645021644997E-2</v>
      </c>
      <c r="O127" s="3">
        <v>3.7422037422037398E-3</v>
      </c>
      <c r="P127" s="3">
        <v>9.5281306715063505E-2</v>
      </c>
    </row>
    <row r="128" spans="1:16" x14ac:dyDescent="0.3">
      <c r="A128" s="8" t="s">
        <v>202</v>
      </c>
      <c r="B128" s="8" t="s">
        <v>50</v>
      </c>
      <c r="C128" s="2">
        <v>2.5651634257343799E-2</v>
      </c>
      <c r="D128" s="2">
        <v>7.6643807987091597E-3</v>
      </c>
      <c r="E128" s="2">
        <v>-4.4035228182546002E-2</v>
      </c>
      <c r="F128" s="2">
        <v>2.2613065326633201E-2</v>
      </c>
      <c r="G128" s="2">
        <v>2.7846027846027799E-2</v>
      </c>
      <c r="H128" s="2">
        <v>2.07171314741036E-2</v>
      </c>
      <c r="I128" s="2">
        <v>3.6690085870413697E-2</v>
      </c>
      <c r="J128" s="2">
        <v>0.11106927710843401</v>
      </c>
      <c r="K128" s="2">
        <v>1.72822771941715E-2</v>
      </c>
      <c r="L128" s="2">
        <v>3.1645569620253201E-2</v>
      </c>
      <c r="M128" s="2">
        <v>2.9706167258637398E-2</v>
      </c>
      <c r="N128" s="2">
        <v>4.7036688617121403E-2</v>
      </c>
      <c r="O128" s="3">
        <v>0.131480853947814</v>
      </c>
      <c r="P128" s="3">
        <v>0.33666933546837502</v>
      </c>
    </row>
    <row r="129" spans="1:16" x14ac:dyDescent="0.3">
      <c r="A129" s="8" t="s">
        <v>202</v>
      </c>
      <c r="B129" s="8" t="s">
        <v>51</v>
      </c>
      <c r="C129" s="2">
        <v>2.88632326820604E-2</v>
      </c>
      <c r="D129" s="2">
        <v>7.3370738023305999E-3</v>
      </c>
      <c r="E129" s="2">
        <v>-2.0137103684661501E-2</v>
      </c>
      <c r="F129" s="2">
        <v>1.3117621337997399E-3</v>
      </c>
      <c r="G129" s="2">
        <v>8.7336244541484696E-4</v>
      </c>
      <c r="H129" s="2">
        <v>-2.7050610820244299E-2</v>
      </c>
      <c r="I129" s="2">
        <v>-2.46636771300448E-2</v>
      </c>
      <c r="J129" s="2">
        <v>3.4022988505747101E-2</v>
      </c>
      <c r="K129" s="2">
        <v>-1.6451756336149401E-2</v>
      </c>
      <c r="L129" s="2">
        <v>9.4936708860759497E-3</v>
      </c>
      <c r="M129" s="2">
        <v>2.6869682042095801E-2</v>
      </c>
      <c r="N129" s="2">
        <v>1.70082860880942E-2</v>
      </c>
      <c r="O129" s="3">
        <v>3.6905291240551398E-2</v>
      </c>
      <c r="P129" s="3">
        <v>-8.5689802913453304E-4</v>
      </c>
    </row>
    <row r="130" spans="1:16" x14ac:dyDescent="0.3">
      <c r="A130" s="8" t="s">
        <v>202</v>
      </c>
      <c r="B130" s="8" t="s">
        <v>52</v>
      </c>
      <c r="C130" s="2">
        <v>4.12121212121212E-2</v>
      </c>
      <c r="D130" s="2">
        <v>-7.3341094295692702E-2</v>
      </c>
      <c r="E130" s="2">
        <v>-7.9145728643216104E-2</v>
      </c>
      <c r="F130" s="2">
        <v>-2.7285129604365601E-2</v>
      </c>
      <c r="G130" s="2">
        <v>3.3660589060308603E-2</v>
      </c>
      <c r="H130" s="2">
        <v>2.7137042062415202E-2</v>
      </c>
      <c r="I130" s="2">
        <v>6.4729194187582606E-2</v>
      </c>
      <c r="J130" s="2">
        <v>0.18858560794044699</v>
      </c>
      <c r="K130" s="2">
        <v>-3.4446764091857998E-2</v>
      </c>
      <c r="L130" s="2">
        <v>6.7027027027026995E-2</v>
      </c>
      <c r="M130" s="2">
        <v>1.72239108409321E-2</v>
      </c>
      <c r="N130" s="2">
        <v>4.8804780876494001E-2</v>
      </c>
      <c r="O130" s="3">
        <v>9.9164926931106498E-2</v>
      </c>
      <c r="P130" s="3">
        <v>0.32286432160804002</v>
      </c>
    </row>
    <row r="131" spans="1:16" x14ac:dyDescent="0.3">
      <c r="A131" s="8" t="s">
        <v>202</v>
      </c>
      <c r="B131" s="8" t="s">
        <v>53</v>
      </c>
      <c r="C131" s="2">
        <v>1.2903225806451601E-2</v>
      </c>
      <c r="D131" s="2">
        <v>-0.13375796178343899</v>
      </c>
      <c r="E131" s="2">
        <v>-0.17647058823529399</v>
      </c>
      <c r="F131" s="2">
        <v>0.11607142857142901</v>
      </c>
      <c r="G131" s="2">
        <v>8.0000000000000002E-3</v>
      </c>
      <c r="H131" s="2">
        <v>4.7619047619047603E-2</v>
      </c>
      <c r="I131" s="2">
        <v>7.5757575757575801E-2</v>
      </c>
      <c r="J131" s="2">
        <v>9.85915492957746E-2</v>
      </c>
      <c r="K131" s="2">
        <v>-4.48717948717949E-2</v>
      </c>
      <c r="L131" s="2">
        <v>4.6979865771812103E-2</v>
      </c>
      <c r="M131" s="2">
        <v>8.9743589743589702E-2</v>
      </c>
      <c r="N131" s="2">
        <v>2.9411764705882401E-2</v>
      </c>
      <c r="O131" s="3">
        <v>0.121794871794872</v>
      </c>
      <c r="P131" s="3">
        <v>0.28676470588235298</v>
      </c>
    </row>
    <row r="132" spans="1:16" x14ac:dyDescent="0.3">
      <c r="A132" s="8" t="s">
        <v>203</v>
      </c>
      <c r="B132" s="8" t="s">
        <v>48</v>
      </c>
      <c r="C132" s="2">
        <v>-0.13698630136986301</v>
      </c>
      <c r="D132" s="2">
        <v>0.158730158730159</v>
      </c>
      <c r="E132" s="2">
        <v>-9.5890410958904104E-2</v>
      </c>
      <c r="F132" s="2">
        <v>6.0606060606060601E-2</v>
      </c>
      <c r="G132" s="2">
        <v>-0.1</v>
      </c>
      <c r="H132" s="2">
        <v>-0.238095238095238</v>
      </c>
      <c r="I132" s="2">
        <v>-0.22916666666666699</v>
      </c>
      <c r="J132" s="2">
        <v>-0.27027027027027001</v>
      </c>
      <c r="K132" s="2">
        <v>-0.11111111111111099</v>
      </c>
      <c r="L132" s="2">
        <v>-8.3333333333333301E-2</v>
      </c>
      <c r="M132" s="2">
        <v>-0.18181818181818199</v>
      </c>
      <c r="N132" s="2">
        <v>-5.5555555555555601E-2</v>
      </c>
      <c r="O132" s="3">
        <v>-0.37037037037037002</v>
      </c>
      <c r="P132" s="3">
        <v>-0.76712328767123295</v>
      </c>
    </row>
    <row r="133" spans="1:16" x14ac:dyDescent="0.3">
      <c r="A133" s="8" t="s">
        <v>203</v>
      </c>
      <c r="B133" s="8" t="s">
        <v>49</v>
      </c>
      <c r="C133" s="2">
        <v>-1.7193947730398899E-2</v>
      </c>
      <c r="D133" s="2">
        <v>4.0587823652904101E-2</v>
      </c>
      <c r="E133" s="2">
        <v>0.12911903160726301</v>
      </c>
      <c r="F133" s="2">
        <v>2.02501488981537E-2</v>
      </c>
      <c r="G133" s="2">
        <v>3.7945125510799801E-2</v>
      </c>
      <c r="H133" s="2">
        <v>5.4555680539932497E-2</v>
      </c>
      <c r="I133" s="2">
        <v>2.82666666666667E-2</v>
      </c>
      <c r="J133" s="2">
        <v>-6.1721991701244802E-2</v>
      </c>
      <c r="K133" s="2">
        <v>2.81923714759536E-2</v>
      </c>
      <c r="L133" s="2">
        <v>-1.2903225806451601E-2</v>
      </c>
      <c r="M133" s="2">
        <v>9.2592592592592605E-3</v>
      </c>
      <c r="N133" s="2">
        <v>2.9141932002158699E-2</v>
      </c>
      <c r="O133" s="3">
        <v>5.4173576561636301E-2</v>
      </c>
      <c r="P133" s="3">
        <v>0.28244788164088802</v>
      </c>
    </row>
    <row r="134" spans="1:16" x14ac:dyDescent="0.3">
      <c r="A134" s="8" t="s">
        <v>203</v>
      </c>
      <c r="B134" s="8" t="s">
        <v>50</v>
      </c>
      <c r="C134" s="2">
        <v>-1.4396456256921399E-2</v>
      </c>
      <c r="D134" s="2">
        <v>-3.2022471910112399E-2</v>
      </c>
      <c r="E134" s="2">
        <v>6.6744051073708593E-2</v>
      </c>
      <c r="F134" s="2">
        <v>7.0729053318824798E-3</v>
      </c>
      <c r="G134" s="2">
        <v>3.02539168017288E-2</v>
      </c>
      <c r="H134" s="2">
        <v>3.2511798636602002E-2</v>
      </c>
      <c r="I134" s="2">
        <v>3.6566785170137103E-2</v>
      </c>
      <c r="J134" s="2">
        <v>-2.4497795198432102E-3</v>
      </c>
      <c r="K134" s="2">
        <v>2.0137524557956799E-2</v>
      </c>
      <c r="L134" s="2">
        <v>-6.2590274434280203E-3</v>
      </c>
      <c r="M134" s="2">
        <v>3.9728682170542602E-2</v>
      </c>
      <c r="N134" s="2">
        <v>6.7101584342963594E-2</v>
      </c>
      <c r="O134" s="3">
        <v>0.12475442043222</v>
      </c>
      <c r="P134" s="3">
        <v>0.329077190946024</v>
      </c>
    </row>
    <row r="135" spans="1:16" x14ac:dyDescent="0.3">
      <c r="A135" s="8" t="s">
        <v>203</v>
      </c>
      <c r="B135" s="8" t="s">
        <v>51</v>
      </c>
      <c r="C135" s="2">
        <v>-2.26757369614512E-3</v>
      </c>
      <c r="D135" s="2">
        <v>2.27272727272727E-3</v>
      </c>
      <c r="E135" s="2">
        <v>4.1383219954648498E-2</v>
      </c>
      <c r="F135" s="2">
        <v>-2.7218290691344601E-3</v>
      </c>
      <c r="G135" s="2">
        <v>-6.5502183406113499E-3</v>
      </c>
      <c r="H135" s="2">
        <v>-2.3076923076923099E-2</v>
      </c>
      <c r="I135" s="2">
        <v>-2.86839145106862E-2</v>
      </c>
      <c r="J135" s="2">
        <v>-6.9484655471916601E-3</v>
      </c>
      <c r="K135" s="2">
        <v>2.2740524781341101E-2</v>
      </c>
      <c r="L135" s="2">
        <v>-4.1049030786773098E-2</v>
      </c>
      <c r="M135" s="2">
        <v>7.72889417360285E-3</v>
      </c>
      <c r="N135" s="2">
        <v>-8.2595870206489692E-3</v>
      </c>
      <c r="O135" s="3">
        <v>-1.9825072886297399E-2</v>
      </c>
      <c r="P135" s="3">
        <v>-4.7052154195011298E-2</v>
      </c>
    </row>
    <row r="136" spans="1:16" x14ac:dyDescent="0.3">
      <c r="A136" s="8" t="s">
        <v>203</v>
      </c>
      <c r="B136" s="8" t="s">
        <v>52</v>
      </c>
      <c r="C136" s="2">
        <v>-4.6121593291404597E-2</v>
      </c>
      <c r="D136" s="2">
        <v>-4.3956043956044001E-2</v>
      </c>
      <c r="E136" s="2">
        <v>0.12873563218390799</v>
      </c>
      <c r="F136" s="2">
        <v>-6.1099796334012201E-3</v>
      </c>
      <c r="G136" s="2">
        <v>8.6065573770491802E-2</v>
      </c>
      <c r="H136" s="2">
        <v>3.77358490566038E-2</v>
      </c>
      <c r="I136" s="2">
        <v>0.13818181818181799</v>
      </c>
      <c r="J136" s="2">
        <v>0.11182108626198101</v>
      </c>
      <c r="K136" s="2">
        <v>6.0344827586206899E-2</v>
      </c>
      <c r="L136" s="2">
        <v>-7.7235772357723595E-2</v>
      </c>
      <c r="M136" s="2">
        <v>-3.6710719530102798E-2</v>
      </c>
      <c r="N136" s="2">
        <v>5.3353658536585399E-2</v>
      </c>
      <c r="O136" s="3">
        <v>-7.1839080459770097E-3</v>
      </c>
      <c r="P136" s="3">
        <v>0.588505747126437</v>
      </c>
    </row>
    <row r="137" spans="1:16" x14ac:dyDescent="0.3">
      <c r="A137" s="8" t="s">
        <v>203</v>
      </c>
      <c r="B137" s="8" t="s">
        <v>53</v>
      </c>
      <c r="C137" s="2">
        <v>-8.4745762711864403E-2</v>
      </c>
      <c r="D137" s="2">
        <v>-0.18518518518518501</v>
      </c>
      <c r="E137" s="2">
        <v>0.13636363636363599</v>
      </c>
      <c r="F137" s="2">
        <v>-0.1</v>
      </c>
      <c r="G137" s="2">
        <v>-2.2222222222222199E-2</v>
      </c>
      <c r="H137" s="2">
        <v>0.11363636363636399</v>
      </c>
      <c r="I137" s="2">
        <v>0.102040816326531</v>
      </c>
      <c r="J137" s="2">
        <v>1.85185185185185E-2</v>
      </c>
      <c r="K137" s="2">
        <v>9.0909090909090898E-2</v>
      </c>
      <c r="L137" s="2">
        <v>0.2</v>
      </c>
      <c r="M137" s="2">
        <v>2.7777777777777801E-2</v>
      </c>
      <c r="N137" s="2">
        <v>1.35135135135135E-2</v>
      </c>
      <c r="O137" s="3">
        <v>0.36363636363636398</v>
      </c>
      <c r="P137" s="3">
        <v>0.70454545454545503</v>
      </c>
    </row>
    <row r="138" spans="1:16" x14ac:dyDescent="0.3">
      <c r="A138" s="8" t="s">
        <v>204</v>
      </c>
      <c r="B138" s="8" t="s">
        <v>48</v>
      </c>
      <c r="C138" s="2">
        <v>0.381818181818182</v>
      </c>
      <c r="D138" s="2">
        <v>1.3157894736842099E-2</v>
      </c>
      <c r="E138" s="2">
        <v>-0.14285714285714299</v>
      </c>
      <c r="F138" s="2">
        <v>-0.15909090909090901</v>
      </c>
      <c r="G138" s="2">
        <v>-0.144144144144144</v>
      </c>
      <c r="H138" s="2">
        <v>-0.18947368421052599</v>
      </c>
      <c r="I138" s="2">
        <v>0.15584415584415601</v>
      </c>
      <c r="J138" s="2">
        <v>-0.13483146067415699</v>
      </c>
      <c r="K138" s="2">
        <v>-0.19480519480519501</v>
      </c>
      <c r="L138" s="2">
        <v>-6.4516129032258104E-2</v>
      </c>
      <c r="M138" s="2">
        <v>-0.10344827586206901</v>
      </c>
      <c r="N138" s="2">
        <v>-0.34615384615384598</v>
      </c>
      <c r="O138" s="3">
        <v>-0.55844155844155796</v>
      </c>
      <c r="P138" s="3">
        <v>-0.77922077922077904</v>
      </c>
    </row>
    <row r="139" spans="1:16" x14ac:dyDescent="0.3">
      <c r="A139" s="8" t="s">
        <v>204</v>
      </c>
      <c r="B139" s="8" t="s">
        <v>49</v>
      </c>
      <c r="C139" s="2">
        <v>7.9212674027844501E-2</v>
      </c>
      <c r="D139" s="2">
        <v>-4.2704626334519602E-2</v>
      </c>
      <c r="E139" s="2">
        <v>-2.69516728624535E-2</v>
      </c>
      <c r="F139" s="2">
        <v>1.52817574021012E-2</v>
      </c>
      <c r="G139" s="2">
        <v>2.7281279397930399E-2</v>
      </c>
      <c r="H139" s="2">
        <v>2.7472527472527501E-3</v>
      </c>
      <c r="I139" s="2">
        <v>-3.1963470319634701E-3</v>
      </c>
      <c r="J139" s="2">
        <v>2.7485112230874902E-2</v>
      </c>
      <c r="K139" s="2">
        <v>5.2162282657155598E-2</v>
      </c>
      <c r="L139" s="2">
        <v>4.4067796610169498E-2</v>
      </c>
      <c r="M139" s="2">
        <v>6.4529220779220797E-2</v>
      </c>
      <c r="N139" s="2">
        <v>-1.10560426991994E-2</v>
      </c>
      <c r="O139" s="3">
        <v>0.156486847971467</v>
      </c>
      <c r="P139" s="3">
        <v>0.20539033457249101</v>
      </c>
    </row>
    <row r="140" spans="1:16" x14ac:dyDescent="0.3">
      <c r="A140" s="8" t="s">
        <v>204</v>
      </c>
      <c r="B140" s="8" t="s">
        <v>50</v>
      </c>
      <c r="C140" s="2">
        <v>2.84795590261828E-2</v>
      </c>
      <c r="D140" s="2">
        <v>2.2331397945511401E-2</v>
      </c>
      <c r="E140" s="2">
        <v>-1.61642638706859E-2</v>
      </c>
      <c r="F140" s="2">
        <v>3.55239786856128E-2</v>
      </c>
      <c r="G140" s="2">
        <v>4.6740994854202397E-2</v>
      </c>
      <c r="H140" s="2">
        <v>3.8918476034412099E-2</v>
      </c>
      <c r="I140" s="2">
        <v>3.3911671924290197E-2</v>
      </c>
      <c r="J140" s="2">
        <v>-3.0511060259344001E-3</v>
      </c>
      <c r="K140" s="2">
        <v>5.20275439938791E-2</v>
      </c>
      <c r="L140" s="2">
        <v>2.14545454545455E-2</v>
      </c>
      <c r="M140" s="2">
        <v>3.3819864720541097E-2</v>
      </c>
      <c r="N140" s="2">
        <v>-3.0991735537190101E-2</v>
      </c>
      <c r="O140" s="3">
        <v>7.6511094108645705E-2</v>
      </c>
      <c r="P140" s="3">
        <v>0.22935779816513799</v>
      </c>
    </row>
    <row r="141" spans="1:16" x14ac:dyDescent="0.3">
      <c r="A141" s="8" t="s">
        <v>204</v>
      </c>
      <c r="B141" s="8" t="s">
        <v>51</v>
      </c>
      <c r="C141" s="2">
        <v>2.82618935468676E-2</v>
      </c>
      <c r="D141" s="2">
        <v>-5.0389372423270701E-3</v>
      </c>
      <c r="E141" s="2">
        <v>-1.88766114180479E-2</v>
      </c>
      <c r="F141" s="2">
        <v>-2.34631628343501E-3</v>
      </c>
      <c r="G141" s="2">
        <v>-3.3396048918156201E-2</v>
      </c>
      <c r="H141" s="2">
        <v>-4.3309002433090001E-2</v>
      </c>
      <c r="I141" s="2">
        <v>-1.5259409969481199E-3</v>
      </c>
      <c r="J141" s="2">
        <v>-1.63015792154865E-2</v>
      </c>
      <c r="K141" s="2">
        <v>3.0036250647333E-2</v>
      </c>
      <c r="L141" s="2">
        <v>1.35746606334842E-2</v>
      </c>
      <c r="M141" s="2">
        <v>2.6785714285714302E-2</v>
      </c>
      <c r="N141" s="2">
        <v>-2.8985507246376802E-2</v>
      </c>
      <c r="O141" s="3">
        <v>4.0911444847229403E-2</v>
      </c>
      <c r="P141" s="3">
        <v>-7.4585635359115998E-2</v>
      </c>
    </row>
    <row r="142" spans="1:16" x14ac:dyDescent="0.3">
      <c r="A142" s="8" t="s">
        <v>204</v>
      </c>
      <c r="B142" s="8" t="s">
        <v>52</v>
      </c>
      <c r="C142" s="2">
        <v>7.1530758226037196E-3</v>
      </c>
      <c r="D142" s="2">
        <v>-8.9488636363636395E-2</v>
      </c>
      <c r="E142" s="2">
        <v>-9.3603744149765994E-2</v>
      </c>
      <c r="F142" s="2">
        <v>-1.03270223752151E-2</v>
      </c>
      <c r="G142" s="2">
        <v>-3.4782608695652201E-3</v>
      </c>
      <c r="H142" s="2">
        <v>0</v>
      </c>
      <c r="I142" s="2">
        <v>1.04712041884817E-2</v>
      </c>
      <c r="J142" s="2">
        <v>9.6718480138169305E-2</v>
      </c>
      <c r="K142" s="2">
        <v>6.4566929133858295E-2</v>
      </c>
      <c r="L142" s="2">
        <v>6.5088757396449703E-2</v>
      </c>
      <c r="M142" s="2">
        <v>2.9166666666666698E-2</v>
      </c>
      <c r="N142" s="2">
        <v>-4.7233468286099901E-2</v>
      </c>
      <c r="O142" s="3">
        <v>0.11181102362204701</v>
      </c>
      <c r="P142" s="3">
        <v>0.101404056162246</v>
      </c>
    </row>
    <row r="143" spans="1:16" x14ac:dyDescent="0.3">
      <c r="A143" s="8" t="s">
        <v>204</v>
      </c>
      <c r="B143" s="8" t="s">
        <v>53</v>
      </c>
      <c r="C143" s="2">
        <v>-6.7415730337078594E-2</v>
      </c>
      <c r="D143" s="2">
        <v>-4.2168674698795199E-2</v>
      </c>
      <c r="E143" s="2">
        <v>-0.106918238993711</v>
      </c>
      <c r="F143" s="2">
        <v>-7.0422535211267595E-2</v>
      </c>
      <c r="G143" s="2">
        <v>7.5757575757575803E-3</v>
      </c>
      <c r="H143" s="2">
        <v>-7.5187969924812E-3</v>
      </c>
      <c r="I143" s="2">
        <v>-3.7878787878787901E-2</v>
      </c>
      <c r="J143" s="2">
        <v>-3.1496062992125998E-2</v>
      </c>
      <c r="K143" s="2">
        <v>1.6260162601626001E-2</v>
      </c>
      <c r="L143" s="2">
        <v>0</v>
      </c>
      <c r="M143" s="2">
        <v>6.4000000000000001E-2</v>
      </c>
      <c r="N143" s="2">
        <v>-3.7593984962405999E-2</v>
      </c>
      <c r="O143" s="3">
        <v>4.0650406504064998E-2</v>
      </c>
      <c r="P143" s="3">
        <v>-0.19496855345912001</v>
      </c>
    </row>
    <row r="144" spans="1:16" x14ac:dyDescent="0.3">
      <c r="A144" s="11" t="s">
        <v>18</v>
      </c>
      <c r="B144" s="11" t="s">
        <v>18</v>
      </c>
      <c r="C144" s="3">
        <v>1.08286155429748E-2</v>
      </c>
      <c r="D144" s="3">
        <v>3.84920877375206E-3</v>
      </c>
      <c r="E144" s="3">
        <v>5.7618178129437998E-3</v>
      </c>
      <c r="F144" s="3">
        <v>1.51087263484891E-2</v>
      </c>
      <c r="G144" s="3">
        <v>1.42678298193669E-2</v>
      </c>
      <c r="H144" s="3">
        <v>1.21275053388452E-2</v>
      </c>
      <c r="I144" s="3">
        <v>1.67634533488192E-2</v>
      </c>
      <c r="J144" s="3">
        <v>2.7929025625404599E-2</v>
      </c>
      <c r="K144" s="3">
        <v>2.17250384309077E-2</v>
      </c>
      <c r="L144" s="3">
        <v>6.9608091940688097E-3</v>
      </c>
      <c r="M144" s="3">
        <v>2.7218721872187199E-2</v>
      </c>
      <c r="N144" s="3">
        <v>2.5568679681749699E-2</v>
      </c>
      <c r="O144" s="3">
        <v>8.3862722945567E-2</v>
      </c>
      <c r="P144" s="3">
        <v>0.187279367011564</v>
      </c>
    </row>
    <row r="145" spans="1:2" x14ac:dyDescent="0.3">
      <c r="A145" s="15"/>
      <c r="B145" s="15"/>
    </row>
    <row r="146" spans="1:2" x14ac:dyDescent="0.3">
      <c r="A146" s="13" t="s">
        <v>42</v>
      </c>
      <c r="B146" s="15"/>
    </row>
    <row r="147" spans="1:2" x14ac:dyDescent="0.3">
      <c r="A147" s="14" t="s">
        <v>43</v>
      </c>
      <c r="B147" s="15"/>
    </row>
    <row r="148" spans="1:2" x14ac:dyDescent="0.3">
      <c r="A148" s="14" t="s">
        <v>44</v>
      </c>
      <c r="B148" s="15"/>
    </row>
    <row r="149" spans="1:2" x14ac:dyDescent="0.3">
      <c r="A149" s="14" t="s">
        <v>47</v>
      </c>
      <c r="B149" s="15"/>
    </row>
    <row r="150" spans="1:2" x14ac:dyDescent="0.3">
      <c r="A150" s="14" t="s">
        <v>56</v>
      </c>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54:O54"/>
    <mergeCell ref="C100:N100"/>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228</v>
      </c>
      <c r="B1" s="15"/>
    </row>
    <row r="2" spans="1:15" ht="15.6" x14ac:dyDescent="0.3">
      <c r="A2" s="12" t="s">
        <v>154</v>
      </c>
      <c r="B2" s="15"/>
    </row>
    <row r="3" spans="1:15" ht="15.6" x14ac:dyDescent="0.3">
      <c r="A3" s="12" t="s">
        <v>206</v>
      </c>
      <c r="B3" s="15"/>
    </row>
    <row r="4" spans="1:15" ht="15.6" x14ac:dyDescent="0.3">
      <c r="A4" s="12" t="s">
        <v>60</v>
      </c>
      <c r="B4" s="15"/>
    </row>
    <row r="5" spans="1:15" x14ac:dyDescent="0.3">
      <c r="A5" s="15"/>
      <c r="B5" s="15"/>
    </row>
    <row r="6" spans="1:15" x14ac:dyDescent="0.3">
      <c r="A6" s="16" t="str">
        <f>HYPERLINK("#'Table of contents'!A87",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57</v>
      </c>
      <c r="C9" s="1">
        <v>2356</v>
      </c>
      <c r="D9" s="1">
        <v>2469</v>
      </c>
      <c r="E9" s="1">
        <v>2558</v>
      </c>
      <c r="F9" s="1">
        <v>2398</v>
      </c>
      <c r="G9" s="1">
        <v>2481</v>
      </c>
      <c r="H9" s="1">
        <v>2522</v>
      </c>
      <c r="I9" s="1">
        <v>2553</v>
      </c>
      <c r="J9" s="1">
        <v>2378</v>
      </c>
      <c r="K9" s="1">
        <v>2764</v>
      </c>
      <c r="L9" s="1">
        <v>2900</v>
      </c>
      <c r="M9" s="1">
        <v>3214</v>
      </c>
      <c r="N9" s="1">
        <v>3141</v>
      </c>
      <c r="O9" s="1">
        <v>3438</v>
      </c>
    </row>
    <row r="10" spans="1:15" x14ac:dyDescent="0.3">
      <c r="A10" s="7" t="s">
        <v>198</v>
      </c>
      <c r="B10" s="7" t="s">
        <v>58</v>
      </c>
      <c r="C10" s="1">
        <v>2825</v>
      </c>
      <c r="D10" s="1">
        <v>2807</v>
      </c>
      <c r="E10" s="1">
        <v>2760</v>
      </c>
      <c r="F10" s="1">
        <v>2451</v>
      </c>
      <c r="G10" s="1">
        <v>2398</v>
      </c>
      <c r="H10" s="1">
        <v>2381</v>
      </c>
      <c r="I10" s="1">
        <v>2317</v>
      </c>
      <c r="J10" s="1">
        <v>2200</v>
      </c>
      <c r="K10" s="1">
        <v>2278</v>
      </c>
      <c r="L10" s="1">
        <v>2320</v>
      </c>
      <c r="M10" s="1">
        <v>2477</v>
      </c>
      <c r="N10" s="1">
        <v>2360</v>
      </c>
      <c r="O10" s="1">
        <v>2505</v>
      </c>
    </row>
    <row r="11" spans="1:15" x14ac:dyDescent="0.3">
      <c r="A11" s="7" t="s">
        <v>199</v>
      </c>
      <c r="B11" s="7" t="s">
        <v>57</v>
      </c>
      <c r="C11" s="1">
        <v>4168</v>
      </c>
      <c r="D11" s="1">
        <v>4341</v>
      </c>
      <c r="E11" s="1">
        <v>4511</v>
      </c>
      <c r="F11" s="1">
        <v>4644</v>
      </c>
      <c r="G11" s="1">
        <v>4847</v>
      </c>
      <c r="H11" s="1">
        <v>5034</v>
      </c>
      <c r="I11" s="1">
        <v>5330</v>
      </c>
      <c r="J11" s="1">
        <v>5600</v>
      </c>
      <c r="K11" s="1">
        <v>5829</v>
      </c>
      <c r="L11" s="1">
        <v>5952</v>
      </c>
      <c r="M11" s="1">
        <v>5917</v>
      </c>
      <c r="N11" s="1">
        <v>6112</v>
      </c>
      <c r="O11" s="1">
        <v>6245</v>
      </c>
    </row>
    <row r="12" spans="1:15" x14ac:dyDescent="0.3">
      <c r="A12" s="7" t="s">
        <v>199</v>
      </c>
      <c r="B12" s="7" t="s">
        <v>58</v>
      </c>
      <c r="C12" s="1">
        <v>3805</v>
      </c>
      <c r="D12" s="1">
        <v>3804</v>
      </c>
      <c r="E12" s="1">
        <v>3812</v>
      </c>
      <c r="F12" s="1">
        <v>3754</v>
      </c>
      <c r="G12" s="1">
        <v>3757</v>
      </c>
      <c r="H12" s="1">
        <v>3743</v>
      </c>
      <c r="I12" s="1">
        <v>3816</v>
      </c>
      <c r="J12" s="1">
        <v>3848</v>
      </c>
      <c r="K12" s="1">
        <v>3945</v>
      </c>
      <c r="L12" s="1">
        <v>3949</v>
      </c>
      <c r="M12" s="1">
        <v>3871</v>
      </c>
      <c r="N12" s="1">
        <v>3980</v>
      </c>
      <c r="O12" s="1">
        <v>4096</v>
      </c>
    </row>
    <row r="13" spans="1:15" x14ac:dyDescent="0.3">
      <c r="A13" s="7" t="s">
        <v>200</v>
      </c>
      <c r="B13" s="7" t="s">
        <v>57</v>
      </c>
      <c r="C13" s="1">
        <v>3661</v>
      </c>
      <c r="D13" s="1">
        <v>3752</v>
      </c>
      <c r="E13" s="1">
        <v>3886</v>
      </c>
      <c r="F13" s="1">
        <v>4296</v>
      </c>
      <c r="G13" s="1">
        <v>4471</v>
      </c>
      <c r="H13" s="1">
        <v>4621</v>
      </c>
      <c r="I13" s="1">
        <v>4751</v>
      </c>
      <c r="J13" s="1">
        <v>5154</v>
      </c>
      <c r="K13" s="1">
        <v>4986</v>
      </c>
      <c r="L13" s="1">
        <v>5120</v>
      </c>
      <c r="M13" s="1">
        <v>5019</v>
      </c>
      <c r="N13" s="1">
        <v>4958</v>
      </c>
      <c r="O13" s="1">
        <v>5467</v>
      </c>
    </row>
    <row r="14" spans="1:15" x14ac:dyDescent="0.3">
      <c r="A14" s="7" t="s">
        <v>200</v>
      </c>
      <c r="B14" s="7" t="s">
        <v>58</v>
      </c>
      <c r="C14" s="1">
        <v>4772</v>
      </c>
      <c r="D14" s="1">
        <v>4725</v>
      </c>
      <c r="E14" s="1">
        <v>4646</v>
      </c>
      <c r="F14" s="1">
        <v>4826</v>
      </c>
      <c r="G14" s="1">
        <v>4818</v>
      </c>
      <c r="H14" s="1">
        <v>4738</v>
      </c>
      <c r="I14" s="1">
        <v>4730</v>
      </c>
      <c r="J14" s="1">
        <v>4814</v>
      </c>
      <c r="K14" s="1">
        <v>4674</v>
      </c>
      <c r="L14" s="1">
        <v>4727</v>
      </c>
      <c r="M14" s="1">
        <v>4593</v>
      </c>
      <c r="N14" s="1">
        <v>4468</v>
      </c>
      <c r="O14" s="1">
        <v>4899</v>
      </c>
    </row>
    <row r="15" spans="1:15" x14ac:dyDescent="0.3">
      <c r="A15" s="7" t="s">
        <v>201</v>
      </c>
      <c r="B15" s="7" t="s">
        <v>57</v>
      </c>
      <c r="C15" s="1">
        <v>2759</v>
      </c>
      <c r="D15" s="1">
        <v>2718</v>
      </c>
      <c r="E15" s="1">
        <v>2852</v>
      </c>
      <c r="F15" s="1">
        <v>3016</v>
      </c>
      <c r="G15" s="1">
        <v>3149</v>
      </c>
      <c r="H15" s="1">
        <v>3289</v>
      </c>
      <c r="I15" s="1">
        <v>3381</v>
      </c>
      <c r="J15" s="1">
        <v>3470</v>
      </c>
      <c r="K15" s="1">
        <v>3576</v>
      </c>
      <c r="L15" s="1">
        <v>3785</v>
      </c>
      <c r="M15" s="1">
        <v>3765</v>
      </c>
      <c r="N15" s="1">
        <v>4328</v>
      </c>
      <c r="O15" s="1">
        <v>4110</v>
      </c>
    </row>
    <row r="16" spans="1:15" x14ac:dyDescent="0.3">
      <c r="A16" s="7" t="s">
        <v>201</v>
      </c>
      <c r="B16" s="7" t="s">
        <v>58</v>
      </c>
      <c r="C16" s="1">
        <v>3312</v>
      </c>
      <c r="D16" s="1">
        <v>3128</v>
      </c>
      <c r="E16" s="1">
        <v>3112</v>
      </c>
      <c r="F16" s="1">
        <v>3187</v>
      </c>
      <c r="G16" s="1">
        <v>3166</v>
      </c>
      <c r="H16" s="1">
        <v>3150</v>
      </c>
      <c r="I16" s="1">
        <v>3157</v>
      </c>
      <c r="J16" s="1">
        <v>3130</v>
      </c>
      <c r="K16" s="1">
        <v>3207</v>
      </c>
      <c r="L16" s="1">
        <v>3253</v>
      </c>
      <c r="M16" s="1">
        <v>3256</v>
      </c>
      <c r="N16" s="1">
        <v>3765</v>
      </c>
      <c r="O16" s="1">
        <v>3475</v>
      </c>
    </row>
    <row r="17" spans="1:15" x14ac:dyDescent="0.3">
      <c r="A17" s="7" t="s">
        <v>202</v>
      </c>
      <c r="B17" s="7" t="s">
        <v>57</v>
      </c>
      <c r="C17" s="1">
        <v>4015</v>
      </c>
      <c r="D17" s="1">
        <v>4206</v>
      </c>
      <c r="E17" s="1">
        <v>4303</v>
      </c>
      <c r="F17" s="1">
        <v>4207</v>
      </c>
      <c r="G17" s="1">
        <v>4340</v>
      </c>
      <c r="H17" s="1">
        <v>4487</v>
      </c>
      <c r="I17" s="1">
        <v>4504</v>
      </c>
      <c r="J17" s="1">
        <v>4598</v>
      </c>
      <c r="K17" s="1">
        <v>5198</v>
      </c>
      <c r="L17" s="1">
        <v>5160</v>
      </c>
      <c r="M17" s="1">
        <v>5324</v>
      </c>
      <c r="N17" s="1">
        <v>5426</v>
      </c>
      <c r="O17" s="1">
        <v>5685</v>
      </c>
    </row>
    <row r="18" spans="1:15" x14ac:dyDescent="0.3">
      <c r="A18" s="7" t="s">
        <v>202</v>
      </c>
      <c r="B18" s="7" t="s">
        <v>58</v>
      </c>
      <c r="C18" s="1">
        <v>3899</v>
      </c>
      <c r="D18" s="1">
        <v>3918</v>
      </c>
      <c r="E18" s="1">
        <v>3757</v>
      </c>
      <c r="F18" s="1">
        <v>3502</v>
      </c>
      <c r="G18" s="1">
        <v>3495</v>
      </c>
      <c r="H18" s="1">
        <v>3453</v>
      </c>
      <c r="I18" s="1">
        <v>3378</v>
      </c>
      <c r="J18" s="1">
        <v>3358</v>
      </c>
      <c r="K18" s="1">
        <v>3575</v>
      </c>
      <c r="L18" s="1">
        <v>3525</v>
      </c>
      <c r="M18" s="1">
        <v>3565</v>
      </c>
      <c r="N18" s="1">
        <v>3559</v>
      </c>
      <c r="O18" s="1">
        <v>3654</v>
      </c>
    </row>
    <row r="19" spans="1:15" x14ac:dyDescent="0.3">
      <c r="A19" s="7" t="s">
        <v>203</v>
      </c>
      <c r="B19" s="7" t="s">
        <v>57</v>
      </c>
      <c r="C19" s="1">
        <v>2805</v>
      </c>
      <c r="D19" s="1">
        <v>2809</v>
      </c>
      <c r="E19" s="1">
        <v>2871</v>
      </c>
      <c r="F19" s="1">
        <v>3191</v>
      </c>
      <c r="G19" s="1">
        <v>3287</v>
      </c>
      <c r="H19" s="1">
        <v>3403</v>
      </c>
      <c r="I19" s="1">
        <v>3547</v>
      </c>
      <c r="J19" s="1">
        <v>3694</v>
      </c>
      <c r="K19" s="1">
        <v>3639</v>
      </c>
      <c r="L19" s="1">
        <v>3779</v>
      </c>
      <c r="M19" s="1">
        <v>3740</v>
      </c>
      <c r="N19" s="1">
        <v>3831</v>
      </c>
      <c r="O19" s="1">
        <v>3995</v>
      </c>
    </row>
    <row r="20" spans="1:15" x14ac:dyDescent="0.3">
      <c r="A20" s="7" t="s">
        <v>203</v>
      </c>
      <c r="B20" s="7" t="s">
        <v>58</v>
      </c>
      <c r="C20" s="1">
        <v>2828</v>
      </c>
      <c r="D20" s="1">
        <v>2732</v>
      </c>
      <c r="E20" s="1">
        <v>2655</v>
      </c>
      <c r="F20" s="1">
        <v>2770</v>
      </c>
      <c r="G20" s="1">
        <v>2712</v>
      </c>
      <c r="H20" s="1">
        <v>2739</v>
      </c>
      <c r="I20" s="1">
        <v>2722</v>
      </c>
      <c r="J20" s="1">
        <v>2719</v>
      </c>
      <c r="K20" s="1">
        <v>2699</v>
      </c>
      <c r="L20" s="1">
        <v>2734</v>
      </c>
      <c r="M20" s="1">
        <v>2617</v>
      </c>
      <c r="N20" s="1">
        <v>2611</v>
      </c>
      <c r="O20" s="1">
        <v>2666</v>
      </c>
    </row>
    <row r="21" spans="1:15" x14ac:dyDescent="0.3">
      <c r="A21" s="7" t="s">
        <v>204</v>
      </c>
      <c r="B21" s="7" t="s">
        <v>57</v>
      </c>
      <c r="C21" s="1">
        <v>3442</v>
      </c>
      <c r="D21" s="1">
        <v>3671</v>
      </c>
      <c r="E21" s="1">
        <v>3697</v>
      </c>
      <c r="F21" s="1">
        <v>3710</v>
      </c>
      <c r="G21" s="1">
        <v>3818</v>
      </c>
      <c r="H21" s="1">
        <v>3921</v>
      </c>
      <c r="I21" s="1">
        <v>3996</v>
      </c>
      <c r="J21" s="1">
        <v>4110</v>
      </c>
      <c r="K21" s="1">
        <v>4172</v>
      </c>
      <c r="L21" s="1">
        <v>4401</v>
      </c>
      <c r="M21" s="1">
        <v>4548</v>
      </c>
      <c r="N21" s="1">
        <v>4721</v>
      </c>
      <c r="O21" s="1">
        <v>4608</v>
      </c>
    </row>
    <row r="22" spans="1:15" x14ac:dyDescent="0.3">
      <c r="A22" s="7" t="s">
        <v>204</v>
      </c>
      <c r="B22" s="7" t="s">
        <v>58</v>
      </c>
      <c r="C22" s="1">
        <v>3928</v>
      </c>
      <c r="D22" s="1">
        <v>4021</v>
      </c>
      <c r="E22" s="1">
        <v>3870</v>
      </c>
      <c r="F22" s="1">
        <v>3622</v>
      </c>
      <c r="G22" s="1">
        <v>3584</v>
      </c>
      <c r="H22" s="1">
        <v>3560</v>
      </c>
      <c r="I22" s="1">
        <v>3478</v>
      </c>
      <c r="J22" s="1">
        <v>3453</v>
      </c>
      <c r="K22" s="1">
        <v>3451</v>
      </c>
      <c r="L22" s="1">
        <v>3561</v>
      </c>
      <c r="M22" s="1">
        <v>3644</v>
      </c>
      <c r="N22" s="1">
        <v>3802</v>
      </c>
      <c r="O22" s="1">
        <v>3678</v>
      </c>
    </row>
    <row r="23" spans="1:15" x14ac:dyDescent="0.3">
      <c r="A23" s="10" t="s">
        <v>18</v>
      </c>
      <c r="B23" s="10" t="s">
        <v>18</v>
      </c>
      <c r="C23" s="5">
        <v>48575</v>
      </c>
      <c r="D23" s="5">
        <v>49101</v>
      </c>
      <c r="E23" s="5">
        <v>49290</v>
      </c>
      <c r="F23" s="5">
        <v>49574</v>
      </c>
      <c r="G23" s="5">
        <v>50323</v>
      </c>
      <c r="H23" s="5">
        <v>51041</v>
      </c>
      <c r="I23" s="5">
        <v>51660</v>
      </c>
      <c r="J23" s="5">
        <v>52526</v>
      </c>
      <c r="K23" s="5">
        <v>53993</v>
      </c>
      <c r="L23" s="5">
        <v>55166</v>
      </c>
      <c r="M23" s="5">
        <v>55550</v>
      </c>
      <c r="N23" s="5">
        <v>57062</v>
      </c>
      <c r="O23" s="5">
        <v>58521</v>
      </c>
    </row>
    <row r="24" spans="1:15" x14ac:dyDescent="0.3">
      <c r="A24" s="15"/>
      <c r="B24" s="15"/>
    </row>
    <row r="25" spans="1:15" x14ac:dyDescent="0.3">
      <c r="A25" s="15"/>
      <c r="B25" s="15"/>
    </row>
    <row r="26" spans="1:15" x14ac:dyDescent="0.3">
      <c r="A26" s="15"/>
      <c r="B26" s="15"/>
      <c r="C26" s="18" t="s">
        <v>37</v>
      </c>
      <c r="D26" s="19"/>
      <c r="E26" s="19"/>
      <c r="F26" s="19"/>
      <c r="G26" s="19"/>
      <c r="H26" s="19"/>
      <c r="I26" s="19"/>
      <c r="J26" s="19"/>
      <c r="K26" s="19"/>
      <c r="L26" s="19"/>
      <c r="M26" s="19"/>
      <c r="N26" s="19"/>
      <c r="O26" s="19"/>
    </row>
    <row r="27" spans="1:15" x14ac:dyDescent="0.3">
      <c r="A27" s="9" t="s">
        <v>41</v>
      </c>
      <c r="B27" s="9" t="s">
        <v>41</v>
      </c>
      <c r="C27" s="4" t="s">
        <v>0</v>
      </c>
      <c r="D27" s="4" t="s">
        <v>1</v>
      </c>
      <c r="E27" s="4" t="s">
        <v>2</v>
      </c>
      <c r="F27" s="4" t="s">
        <v>3</v>
      </c>
      <c r="G27" s="4" t="s">
        <v>4</v>
      </c>
      <c r="H27" s="4" t="s">
        <v>5</v>
      </c>
      <c r="I27" s="4" t="s">
        <v>6</v>
      </c>
      <c r="J27" s="4" t="s">
        <v>7</v>
      </c>
      <c r="K27" s="4" t="s">
        <v>8</v>
      </c>
      <c r="L27" s="4" t="s">
        <v>9</v>
      </c>
      <c r="M27" s="4" t="s">
        <v>10</v>
      </c>
      <c r="N27" s="4" t="s">
        <v>11</v>
      </c>
      <c r="O27" s="4" t="s">
        <v>12</v>
      </c>
    </row>
    <row r="28" spans="1:15" x14ac:dyDescent="0.3">
      <c r="A28" s="8" t="s">
        <v>198</v>
      </c>
      <c r="B28" s="8" t="s">
        <v>57</v>
      </c>
      <c r="C28" s="2">
        <v>0.454738467477321</v>
      </c>
      <c r="D28" s="2">
        <v>0.46796815769522399</v>
      </c>
      <c r="E28" s="2">
        <v>0.48100789770590402</v>
      </c>
      <c r="F28" s="2">
        <v>0.49453495566096101</v>
      </c>
      <c r="G28" s="2">
        <v>0.50850584136093502</v>
      </c>
      <c r="H28" s="2">
        <v>0.51437895166224801</v>
      </c>
      <c r="I28" s="2">
        <v>0.52422997946611904</v>
      </c>
      <c r="J28" s="2">
        <v>0.519440803844474</v>
      </c>
      <c r="K28" s="2">
        <v>0.54819516065053597</v>
      </c>
      <c r="L28" s="2">
        <v>0.55555555555555602</v>
      </c>
      <c r="M28" s="2">
        <v>0.56475136179933205</v>
      </c>
      <c r="N28" s="2">
        <v>0.57098709325577202</v>
      </c>
      <c r="O28" s="2">
        <v>0.57849570923775895</v>
      </c>
    </row>
    <row r="29" spans="1:15" x14ac:dyDescent="0.3">
      <c r="A29" s="8" t="s">
        <v>198</v>
      </c>
      <c r="B29" s="8" t="s">
        <v>58</v>
      </c>
      <c r="C29" s="2">
        <v>0.54526153252267895</v>
      </c>
      <c r="D29" s="2">
        <v>0.53203184230477596</v>
      </c>
      <c r="E29" s="2">
        <v>0.51899210229409598</v>
      </c>
      <c r="F29" s="2">
        <v>0.50546504433903905</v>
      </c>
      <c r="G29" s="2">
        <v>0.49149415863906498</v>
      </c>
      <c r="H29" s="2">
        <v>0.48562104833775199</v>
      </c>
      <c r="I29" s="2">
        <v>0.47577002053388101</v>
      </c>
      <c r="J29" s="2">
        <v>0.480559196155526</v>
      </c>
      <c r="K29" s="2">
        <v>0.45180483934946403</v>
      </c>
      <c r="L29" s="2">
        <v>0.44444444444444398</v>
      </c>
      <c r="M29" s="2">
        <v>0.435248638200668</v>
      </c>
      <c r="N29" s="2">
        <v>0.42901290674422798</v>
      </c>
      <c r="O29" s="2">
        <v>0.421504290762241</v>
      </c>
    </row>
    <row r="30" spans="1:15" x14ac:dyDescent="0.3">
      <c r="A30" s="8" t="s">
        <v>199</v>
      </c>
      <c r="B30" s="8" t="s">
        <v>57</v>
      </c>
      <c r="C30" s="2">
        <v>0.52276432961244201</v>
      </c>
      <c r="D30" s="2">
        <v>0.53296500920810297</v>
      </c>
      <c r="E30" s="2">
        <v>0.54199207016700701</v>
      </c>
      <c r="F30" s="2">
        <v>0.55298880685877605</v>
      </c>
      <c r="G30" s="2">
        <v>0.56334263133426299</v>
      </c>
      <c r="H30" s="2">
        <v>0.57354449128403795</v>
      </c>
      <c r="I30" s="2">
        <v>0.58276842335447199</v>
      </c>
      <c r="J30" s="2">
        <v>0.592718035563082</v>
      </c>
      <c r="K30" s="2">
        <v>0.59637814610190298</v>
      </c>
      <c r="L30" s="2">
        <v>0.60115139884860103</v>
      </c>
      <c r="M30" s="2">
        <v>0.60451573355128696</v>
      </c>
      <c r="N30" s="2">
        <v>0.60562822037257202</v>
      </c>
      <c r="O30" s="2">
        <v>0.60390677884150501</v>
      </c>
    </row>
    <row r="31" spans="1:15" x14ac:dyDescent="0.3">
      <c r="A31" s="8" t="s">
        <v>199</v>
      </c>
      <c r="B31" s="8" t="s">
        <v>58</v>
      </c>
      <c r="C31" s="2">
        <v>0.47723567038755799</v>
      </c>
      <c r="D31" s="2">
        <v>0.46703499079189698</v>
      </c>
      <c r="E31" s="2">
        <v>0.45800792983299299</v>
      </c>
      <c r="F31" s="2">
        <v>0.44701119314122401</v>
      </c>
      <c r="G31" s="2">
        <v>0.43665736866573701</v>
      </c>
      <c r="H31" s="2">
        <v>0.426455508715962</v>
      </c>
      <c r="I31" s="2">
        <v>0.41723157664552801</v>
      </c>
      <c r="J31" s="2">
        <v>0.407281964436918</v>
      </c>
      <c r="K31" s="2">
        <v>0.40362185389809702</v>
      </c>
      <c r="L31" s="2">
        <v>0.39884860115139897</v>
      </c>
      <c r="M31" s="2">
        <v>0.39548426644871298</v>
      </c>
      <c r="N31" s="2">
        <v>0.39437177962742798</v>
      </c>
      <c r="O31" s="2">
        <v>0.39609322115849499</v>
      </c>
    </row>
    <row r="32" spans="1:15" x14ac:dyDescent="0.3">
      <c r="A32" s="8" t="s">
        <v>200</v>
      </c>
      <c r="B32" s="8" t="s">
        <v>57</v>
      </c>
      <c r="C32" s="2">
        <v>0.43412783113957099</v>
      </c>
      <c r="D32" s="2">
        <v>0.44260941370767998</v>
      </c>
      <c r="E32" s="2">
        <v>0.45546179090482902</v>
      </c>
      <c r="F32" s="2">
        <v>0.47094935321201498</v>
      </c>
      <c r="G32" s="2">
        <v>0.481321993756056</v>
      </c>
      <c r="H32" s="2">
        <v>0.49374933219361</v>
      </c>
      <c r="I32" s="2">
        <v>0.50110747811412304</v>
      </c>
      <c r="J32" s="2">
        <v>0.51705457463884397</v>
      </c>
      <c r="K32" s="2">
        <v>0.51614906832298102</v>
      </c>
      <c r="L32" s="2">
        <v>0.51995531634000203</v>
      </c>
      <c r="M32" s="2">
        <v>0.522159800249688</v>
      </c>
      <c r="N32" s="2">
        <v>0.52599193719499304</v>
      </c>
      <c r="O32" s="2">
        <v>0.52739726027397305</v>
      </c>
    </row>
    <row r="33" spans="1:16" x14ac:dyDescent="0.3">
      <c r="A33" s="8" t="s">
        <v>200</v>
      </c>
      <c r="B33" s="8" t="s">
        <v>58</v>
      </c>
      <c r="C33" s="2">
        <v>0.56587216886042901</v>
      </c>
      <c r="D33" s="2">
        <v>0.55739058629231997</v>
      </c>
      <c r="E33" s="2">
        <v>0.54453820909517103</v>
      </c>
      <c r="F33" s="2">
        <v>0.52905064678798497</v>
      </c>
      <c r="G33" s="2">
        <v>0.518678006243944</v>
      </c>
      <c r="H33" s="2">
        <v>0.50625066780639005</v>
      </c>
      <c r="I33" s="2">
        <v>0.49889252188587702</v>
      </c>
      <c r="J33" s="2">
        <v>0.48294542536115598</v>
      </c>
      <c r="K33" s="2">
        <v>0.48385093167701898</v>
      </c>
      <c r="L33" s="2">
        <v>0.48004468365999797</v>
      </c>
      <c r="M33" s="2">
        <v>0.477840199750312</v>
      </c>
      <c r="N33" s="2">
        <v>0.47400806280500701</v>
      </c>
      <c r="O33" s="2">
        <v>0.47260273972602701</v>
      </c>
    </row>
    <row r="34" spans="1:16" x14ac:dyDescent="0.3">
      <c r="A34" s="8" t="s">
        <v>201</v>
      </c>
      <c r="B34" s="8" t="s">
        <v>57</v>
      </c>
      <c r="C34" s="2">
        <v>0.45445560863119699</v>
      </c>
      <c r="D34" s="2">
        <v>0.464933287718098</v>
      </c>
      <c r="E34" s="2">
        <v>0.47820254862508399</v>
      </c>
      <c r="F34" s="2">
        <v>0.48621634692890497</v>
      </c>
      <c r="G34" s="2">
        <v>0.49865399841646901</v>
      </c>
      <c r="H34" s="2">
        <v>0.51079360149091502</v>
      </c>
      <c r="I34" s="2">
        <v>0.51713062098501095</v>
      </c>
      <c r="J34" s="2">
        <v>0.52575757575757598</v>
      </c>
      <c r="K34" s="2">
        <v>0.52720035382574104</v>
      </c>
      <c r="L34" s="2">
        <v>0.53779482807615797</v>
      </c>
      <c r="M34" s="2">
        <v>0.53624839766415</v>
      </c>
      <c r="N34" s="2">
        <v>0.53478314592858001</v>
      </c>
      <c r="O34" s="2">
        <v>0.54185893210283498</v>
      </c>
    </row>
    <row r="35" spans="1:16" x14ac:dyDescent="0.3">
      <c r="A35" s="8" t="s">
        <v>201</v>
      </c>
      <c r="B35" s="8" t="s">
        <v>58</v>
      </c>
      <c r="C35" s="2">
        <v>0.54554439136880295</v>
      </c>
      <c r="D35" s="2">
        <v>0.53506671228190195</v>
      </c>
      <c r="E35" s="2">
        <v>0.52179745137491595</v>
      </c>
      <c r="F35" s="2">
        <v>0.51378365307109497</v>
      </c>
      <c r="G35" s="2">
        <v>0.50134600158353104</v>
      </c>
      <c r="H35" s="2">
        <v>0.48920639850908498</v>
      </c>
      <c r="I35" s="2">
        <v>0.482869379014989</v>
      </c>
      <c r="J35" s="2">
        <v>0.47424242424242402</v>
      </c>
      <c r="K35" s="2">
        <v>0.47279964617425901</v>
      </c>
      <c r="L35" s="2">
        <v>0.46220517192384197</v>
      </c>
      <c r="M35" s="2">
        <v>0.46375160233585</v>
      </c>
      <c r="N35" s="2">
        <v>0.46521685407141999</v>
      </c>
      <c r="O35" s="2">
        <v>0.45814106789716502</v>
      </c>
    </row>
    <row r="36" spans="1:16" x14ac:dyDescent="0.3">
      <c r="A36" s="8" t="s">
        <v>202</v>
      </c>
      <c r="B36" s="8" t="s">
        <v>57</v>
      </c>
      <c r="C36" s="2">
        <v>0.50732878443265095</v>
      </c>
      <c r="D36" s="2">
        <v>0.51772525849335305</v>
      </c>
      <c r="E36" s="2">
        <v>0.53387096774193499</v>
      </c>
      <c r="F36" s="2">
        <v>0.54572577506810205</v>
      </c>
      <c r="G36" s="2">
        <v>0.55392469687300605</v>
      </c>
      <c r="H36" s="2">
        <v>0.56511335012594499</v>
      </c>
      <c r="I36" s="2">
        <v>0.57142857142857095</v>
      </c>
      <c r="J36" s="2">
        <v>0.57792860734037199</v>
      </c>
      <c r="K36" s="2">
        <v>0.59249971503476595</v>
      </c>
      <c r="L36" s="2">
        <v>0.59412780656303998</v>
      </c>
      <c r="M36" s="2">
        <v>0.59894251321858505</v>
      </c>
      <c r="N36" s="2">
        <v>0.60389538119087405</v>
      </c>
      <c r="O36" s="2">
        <v>0.60873755220045001</v>
      </c>
    </row>
    <row r="37" spans="1:16" x14ac:dyDescent="0.3">
      <c r="A37" s="8" t="s">
        <v>202</v>
      </c>
      <c r="B37" s="8" t="s">
        <v>58</v>
      </c>
      <c r="C37" s="2">
        <v>0.492671215567349</v>
      </c>
      <c r="D37" s="2">
        <v>0.48227474150664701</v>
      </c>
      <c r="E37" s="2">
        <v>0.46612903225806501</v>
      </c>
      <c r="F37" s="2">
        <v>0.45427422493189801</v>
      </c>
      <c r="G37" s="2">
        <v>0.446075303126994</v>
      </c>
      <c r="H37" s="2">
        <v>0.43488664987405501</v>
      </c>
      <c r="I37" s="2">
        <v>0.42857142857142899</v>
      </c>
      <c r="J37" s="2">
        <v>0.42207139265962801</v>
      </c>
      <c r="K37" s="2">
        <v>0.40750028496523399</v>
      </c>
      <c r="L37" s="2">
        <v>0.40587219343696002</v>
      </c>
      <c r="M37" s="2">
        <v>0.40105748678141501</v>
      </c>
      <c r="N37" s="2">
        <v>0.39610461880912601</v>
      </c>
      <c r="O37" s="2">
        <v>0.39126244779954999</v>
      </c>
    </row>
    <row r="38" spans="1:16" x14ac:dyDescent="0.3">
      <c r="A38" s="8" t="s">
        <v>203</v>
      </c>
      <c r="B38" s="8" t="s">
        <v>57</v>
      </c>
      <c r="C38" s="2">
        <v>0.49795845908041902</v>
      </c>
      <c r="D38" s="2">
        <v>0.506948204295254</v>
      </c>
      <c r="E38" s="2">
        <v>0.51954397394136798</v>
      </c>
      <c r="F38" s="2">
        <v>0.53531286696862901</v>
      </c>
      <c r="G38" s="2">
        <v>0.54792465410901803</v>
      </c>
      <c r="H38" s="2">
        <v>0.55405405405405395</v>
      </c>
      <c r="I38" s="2">
        <v>0.56579996809698496</v>
      </c>
      <c r="J38" s="2">
        <v>0.57601746452518299</v>
      </c>
      <c r="K38" s="2">
        <v>0.57415588513726701</v>
      </c>
      <c r="L38" s="2">
        <v>0.58022416705051405</v>
      </c>
      <c r="M38" s="2">
        <v>0.58832782759163105</v>
      </c>
      <c r="N38" s="2">
        <v>0.594691089723688</v>
      </c>
      <c r="O38" s="2">
        <v>0.599759795826452</v>
      </c>
    </row>
    <row r="39" spans="1:16" x14ac:dyDescent="0.3">
      <c r="A39" s="8" t="s">
        <v>203</v>
      </c>
      <c r="B39" s="8" t="s">
        <v>58</v>
      </c>
      <c r="C39" s="2">
        <v>0.50204154091958098</v>
      </c>
      <c r="D39" s="2">
        <v>0.493051795704746</v>
      </c>
      <c r="E39" s="2">
        <v>0.48045602605863202</v>
      </c>
      <c r="F39" s="2">
        <v>0.46468713303137099</v>
      </c>
      <c r="G39" s="2">
        <v>0.45207534589098203</v>
      </c>
      <c r="H39" s="2">
        <v>0.445945945945946</v>
      </c>
      <c r="I39" s="2">
        <v>0.43420003190301498</v>
      </c>
      <c r="J39" s="2">
        <v>0.42398253547481701</v>
      </c>
      <c r="K39" s="2">
        <v>0.42584411486273299</v>
      </c>
      <c r="L39" s="2">
        <v>0.41977583294948601</v>
      </c>
      <c r="M39" s="2">
        <v>0.41167217240836901</v>
      </c>
      <c r="N39" s="2">
        <v>0.405308910276312</v>
      </c>
      <c r="O39" s="2">
        <v>0.400240204173547</v>
      </c>
    </row>
    <row r="40" spans="1:16" x14ac:dyDescent="0.3">
      <c r="A40" s="8" t="s">
        <v>204</v>
      </c>
      <c r="B40" s="8" t="s">
        <v>57</v>
      </c>
      <c r="C40" s="2">
        <v>0.46702849389416601</v>
      </c>
      <c r="D40" s="2">
        <v>0.47724908996359899</v>
      </c>
      <c r="E40" s="2">
        <v>0.48856878551605698</v>
      </c>
      <c r="F40" s="2">
        <v>0.50600109110747404</v>
      </c>
      <c r="G40" s="2">
        <v>0.51580653877330496</v>
      </c>
      <c r="H40" s="2">
        <v>0.52412779040235302</v>
      </c>
      <c r="I40" s="2">
        <v>0.53465346534653502</v>
      </c>
      <c r="J40" s="2">
        <v>0.54343514478381605</v>
      </c>
      <c r="K40" s="2">
        <v>0.54729109274563803</v>
      </c>
      <c r="L40" s="2">
        <v>0.55275056518462695</v>
      </c>
      <c r="M40" s="2">
        <v>0.55517578125</v>
      </c>
      <c r="N40" s="2">
        <v>0.55391294145254</v>
      </c>
      <c r="O40" s="2">
        <v>0.55611875452570603</v>
      </c>
    </row>
    <row r="41" spans="1:16" x14ac:dyDescent="0.3">
      <c r="A41" s="8" t="s">
        <v>204</v>
      </c>
      <c r="B41" s="8" t="s">
        <v>58</v>
      </c>
      <c r="C41" s="2">
        <v>0.53297150610583399</v>
      </c>
      <c r="D41" s="2">
        <v>0.52275091003640195</v>
      </c>
      <c r="E41" s="2">
        <v>0.51143121448394302</v>
      </c>
      <c r="F41" s="2">
        <v>0.49399890889252601</v>
      </c>
      <c r="G41" s="2">
        <v>0.48419346122669499</v>
      </c>
      <c r="H41" s="2">
        <v>0.47587220959764698</v>
      </c>
      <c r="I41" s="2">
        <v>0.46534653465346498</v>
      </c>
      <c r="J41" s="2">
        <v>0.45656485521618401</v>
      </c>
      <c r="K41" s="2">
        <v>0.45270890725436203</v>
      </c>
      <c r="L41" s="2">
        <v>0.44724943481537299</v>
      </c>
      <c r="M41" s="2">
        <v>0.44482421875</v>
      </c>
      <c r="N41" s="2">
        <v>0.44608705854746</v>
      </c>
      <c r="O41" s="2">
        <v>0.44388124547429397</v>
      </c>
    </row>
    <row r="42" spans="1:16" x14ac:dyDescent="0.3">
      <c r="A42" s="15"/>
      <c r="B42" s="15"/>
    </row>
    <row r="43" spans="1:16" x14ac:dyDescent="0.3">
      <c r="A43" s="15"/>
      <c r="B43" s="15"/>
    </row>
    <row r="44" spans="1:16" x14ac:dyDescent="0.3">
      <c r="A44" s="15"/>
      <c r="B44" s="13"/>
      <c r="C44" s="18" t="s">
        <v>38</v>
      </c>
      <c r="D44" s="18"/>
      <c r="E44" s="18"/>
      <c r="F44" s="18"/>
      <c r="G44" s="18"/>
      <c r="H44" s="18"/>
      <c r="I44" s="18"/>
      <c r="J44" s="18"/>
      <c r="K44" s="18"/>
      <c r="L44" s="18"/>
      <c r="M44" s="18"/>
      <c r="N44" s="18"/>
      <c r="O44" s="6" t="s">
        <v>39</v>
      </c>
      <c r="P44" s="6" t="s">
        <v>40</v>
      </c>
    </row>
    <row r="45" spans="1:16" x14ac:dyDescent="0.3">
      <c r="A45" s="9" t="s">
        <v>41</v>
      </c>
      <c r="B45" s="9" t="s">
        <v>41</v>
      </c>
      <c r="C45" s="4" t="s">
        <v>19</v>
      </c>
      <c r="D45" s="4" t="s">
        <v>20</v>
      </c>
      <c r="E45" s="4" t="s">
        <v>21</v>
      </c>
      <c r="F45" s="4" t="s">
        <v>22</v>
      </c>
      <c r="G45" s="4" t="s">
        <v>23</v>
      </c>
      <c r="H45" s="4" t="s">
        <v>24</v>
      </c>
      <c r="I45" s="4" t="s">
        <v>25</v>
      </c>
      <c r="J45" s="4" t="s">
        <v>26</v>
      </c>
      <c r="K45" s="4" t="s">
        <v>27</v>
      </c>
      <c r="L45" s="4" t="s">
        <v>28</v>
      </c>
      <c r="M45" s="4" t="s">
        <v>29</v>
      </c>
      <c r="N45" s="4" t="s">
        <v>30</v>
      </c>
      <c r="O45" s="4" t="s">
        <v>31</v>
      </c>
      <c r="P45" s="4" t="s">
        <v>32</v>
      </c>
    </row>
    <row r="46" spans="1:16" x14ac:dyDescent="0.3">
      <c r="A46" s="8" t="s">
        <v>198</v>
      </c>
      <c r="B46" s="8" t="s">
        <v>57</v>
      </c>
      <c r="C46" s="2">
        <v>4.7962648556876097E-2</v>
      </c>
      <c r="D46" s="2">
        <v>3.6046982584042098E-2</v>
      </c>
      <c r="E46" s="2">
        <v>-6.2548866301798303E-2</v>
      </c>
      <c r="F46" s="2">
        <v>3.46121768140117E-2</v>
      </c>
      <c r="G46" s="2">
        <v>1.65255945183394E-2</v>
      </c>
      <c r="H46" s="2">
        <v>1.22918318794607E-2</v>
      </c>
      <c r="I46" s="2">
        <v>-6.8546807677242499E-2</v>
      </c>
      <c r="J46" s="2">
        <v>0.162321278385198</v>
      </c>
      <c r="K46" s="2">
        <v>4.9204052098408099E-2</v>
      </c>
      <c r="L46" s="2">
        <v>0.108275862068966</v>
      </c>
      <c r="M46" s="2">
        <v>-2.2713130056005001E-2</v>
      </c>
      <c r="N46" s="2">
        <v>9.4555873925501396E-2</v>
      </c>
      <c r="O46" s="3">
        <v>0.24384949348769899</v>
      </c>
      <c r="P46" s="3">
        <v>0.34401876465989101</v>
      </c>
    </row>
    <row r="47" spans="1:16" x14ac:dyDescent="0.3">
      <c r="A47" s="8" t="s">
        <v>198</v>
      </c>
      <c r="B47" s="8" t="s">
        <v>58</v>
      </c>
      <c r="C47" s="2">
        <v>-6.3716814159291996E-3</v>
      </c>
      <c r="D47" s="2">
        <v>-1.6743854649091599E-2</v>
      </c>
      <c r="E47" s="2">
        <v>-0.11195652173913</v>
      </c>
      <c r="F47" s="2">
        <v>-2.1623827009383902E-2</v>
      </c>
      <c r="G47" s="2">
        <v>-7.0892410341951602E-3</v>
      </c>
      <c r="H47" s="2">
        <v>-2.68794624107518E-2</v>
      </c>
      <c r="I47" s="2">
        <v>-5.0496331463098801E-2</v>
      </c>
      <c r="J47" s="2">
        <v>3.5454545454545502E-2</v>
      </c>
      <c r="K47" s="2">
        <v>1.8437225636523301E-2</v>
      </c>
      <c r="L47" s="2">
        <v>6.7672413793103403E-2</v>
      </c>
      <c r="M47" s="2">
        <v>-4.7234557932983499E-2</v>
      </c>
      <c r="N47" s="2">
        <v>6.1440677966101698E-2</v>
      </c>
      <c r="O47" s="3">
        <v>9.9648814749780504E-2</v>
      </c>
      <c r="P47" s="3">
        <v>-9.2391304347826095E-2</v>
      </c>
    </row>
    <row r="48" spans="1:16" x14ac:dyDescent="0.3">
      <c r="A48" s="8" t="s">
        <v>199</v>
      </c>
      <c r="B48" s="8" t="s">
        <v>57</v>
      </c>
      <c r="C48" s="2">
        <v>4.1506717850287901E-2</v>
      </c>
      <c r="D48" s="2">
        <v>3.91614835291407E-2</v>
      </c>
      <c r="E48" s="2">
        <v>2.9483484814896901E-2</v>
      </c>
      <c r="F48" s="2">
        <v>4.3712316968130903E-2</v>
      </c>
      <c r="G48" s="2">
        <v>3.85805652981226E-2</v>
      </c>
      <c r="H48" s="2">
        <v>5.8800158919348401E-2</v>
      </c>
      <c r="I48" s="2">
        <v>5.0656660412758001E-2</v>
      </c>
      <c r="J48" s="2">
        <v>4.0892857142857099E-2</v>
      </c>
      <c r="K48" s="2">
        <v>2.1101389603705601E-2</v>
      </c>
      <c r="L48" s="2">
        <v>-5.8803763440860198E-3</v>
      </c>
      <c r="M48" s="2">
        <v>3.2955889809024801E-2</v>
      </c>
      <c r="N48" s="2">
        <v>2.1760471204188499E-2</v>
      </c>
      <c r="O48" s="3">
        <v>7.1367301423914897E-2</v>
      </c>
      <c r="P48" s="3">
        <v>0.384393704278431</v>
      </c>
    </row>
    <row r="49" spans="1:16" x14ac:dyDescent="0.3">
      <c r="A49" s="8" t="s">
        <v>199</v>
      </c>
      <c r="B49" s="8" t="s">
        <v>58</v>
      </c>
      <c r="C49" s="2">
        <v>-2.6281208935610999E-4</v>
      </c>
      <c r="D49" s="2">
        <v>2.1030494216614098E-3</v>
      </c>
      <c r="E49" s="2">
        <v>-1.52151101783841E-2</v>
      </c>
      <c r="F49" s="2">
        <v>7.9914757591901999E-4</v>
      </c>
      <c r="G49" s="2">
        <v>-3.72637742879957E-3</v>
      </c>
      <c r="H49" s="2">
        <v>1.9503072401816701E-2</v>
      </c>
      <c r="I49" s="2">
        <v>8.3857442348008408E-3</v>
      </c>
      <c r="J49" s="2">
        <v>2.5207900207900199E-2</v>
      </c>
      <c r="K49" s="2">
        <v>1.0139416983523399E-3</v>
      </c>
      <c r="L49" s="2">
        <v>-1.97518359078248E-2</v>
      </c>
      <c r="M49" s="2">
        <v>2.8158098682510999E-2</v>
      </c>
      <c r="N49" s="2">
        <v>2.9145728643216101E-2</v>
      </c>
      <c r="O49" s="3">
        <v>3.8276299112800997E-2</v>
      </c>
      <c r="P49" s="3">
        <v>7.4501573976914995E-2</v>
      </c>
    </row>
    <row r="50" spans="1:16" x14ac:dyDescent="0.3">
      <c r="A50" s="8" t="s">
        <v>200</v>
      </c>
      <c r="B50" s="8" t="s">
        <v>57</v>
      </c>
      <c r="C50" s="2">
        <v>2.4856596558317401E-2</v>
      </c>
      <c r="D50" s="2">
        <v>3.5714285714285698E-2</v>
      </c>
      <c r="E50" s="2">
        <v>0.105506948018528</v>
      </c>
      <c r="F50" s="2">
        <v>4.0735567970204799E-2</v>
      </c>
      <c r="G50" s="2">
        <v>3.3549541489599599E-2</v>
      </c>
      <c r="H50" s="2">
        <v>2.81324388660463E-2</v>
      </c>
      <c r="I50" s="2">
        <v>8.4824247526836496E-2</v>
      </c>
      <c r="J50" s="2">
        <v>-3.2596041909196703E-2</v>
      </c>
      <c r="K50" s="2">
        <v>2.6875250701965499E-2</v>
      </c>
      <c r="L50" s="2">
        <v>-1.9726562499999999E-2</v>
      </c>
      <c r="M50" s="2">
        <v>-1.21538155010958E-2</v>
      </c>
      <c r="N50" s="2">
        <v>0.102662363856394</v>
      </c>
      <c r="O50" s="3">
        <v>9.6470116325711994E-2</v>
      </c>
      <c r="P50" s="3">
        <v>0.40684508492022597</v>
      </c>
    </row>
    <row r="51" spans="1:16" x14ac:dyDescent="0.3">
      <c r="A51" s="8" t="s">
        <v>200</v>
      </c>
      <c r="B51" s="8" t="s">
        <v>58</v>
      </c>
      <c r="C51" s="2">
        <v>-9.8491198658843294E-3</v>
      </c>
      <c r="D51" s="2">
        <v>-1.67195767195767E-2</v>
      </c>
      <c r="E51" s="2">
        <v>3.8743004735256097E-2</v>
      </c>
      <c r="F51" s="2">
        <v>-1.6576875259013699E-3</v>
      </c>
      <c r="G51" s="2">
        <v>-1.6604400166044E-2</v>
      </c>
      <c r="H51" s="2">
        <v>-1.6884761502743799E-3</v>
      </c>
      <c r="I51" s="2">
        <v>1.7758985200845699E-2</v>
      </c>
      <c r="J51" s="2">
        <v>-2.9081844619858702E-2</v>
      </c>
      <c r="K51" s="2">
        <v>1.1339323919555E-2</v>
      </c>
      <c r="L51" s="2">
        <v>-2.8347789295536299E-2</v>
      </c>
      <c r="M51" s="2">
        <v>-2.7215327672545201E-2</v>
      </c>
      <c r="N51" s="2">
        <v>9.6463742166517499E-2</v>
      </c>
      <c r="O51" s="3">
        <v>4.81386392811297E-2</v>
      </c>
      <c r="P51" s="3">
        <v>5.4455445544554497E-2</v>
      </c>
    </row>
    <row r="52" spans="1:16" x14ac:dyDescent="0.3">
      <c r="A52" s="8" t="s">
        <v>201</v>
      </c>
      <c r="B52" s="8" t="s">
        <v>57</v>
      </c>
      <c r="C52" s="2">
        <v>-1.48604566872055E-2</v>
      </c>
      <c r="D52" s="2">
        <v>4.9300956585724802E-2</v>
      </c>
      <c r="E52" s="2">
        <v>5.7503506311360399E-2</v>
      </c>
      <c r="F52" s="2">
        <v>4.4098143236074298E-2</v>
      </c>
      <c r="G52" s="2">
        <v>4.4458558272467398E-2</v>
      </c>
      <c r="H52" s="2">
        <v>2.7972027972028E-2</v>
      </c>
      <c r="I52" s="2">
        <v>2.6323572907423799E-2</v>
      </c>
      <c r="J52" s="2">
        <v>3.05475504322767E-2</v>
      </c>
      <c r="K52" s="2">
        <v>5.8445190156599602E-2</v>
      </c>
      <c r="L52" s="2">
        <v>-5.2840158520475597E-3</v>
      </c>
      <c r="M52" s="2">
        <v>0.14953519256308101</v>
      </c>
      <c r="N52" s="2">
        <v>-5.0369685767098001E-2</v>
      </c>
      <c r="O52" s="3">
        <v>0.149328859060403</v>
      </c>
      <c r="P52" s="3">
        <v>0.44109396914445997</v>
      </c>
    </row>
    <row r="53" spans="1:16" x14ac:dyDescent="0.3">
      <c r="A53" s="8" t="s">
        <v>201</v>
      </c>
      <c r="B53" s="8" t="s">
        <v>58</v>
      </c>
      <c r="C53" s="2">
        <v>-5.5555555555555601E-2</v>
      </c>
      <c r="D53" s="2">
        <v>-5.1150895140665001E-3</v>
      </c>
      <c r="E53" s="2">
        <v>2.4100257069408701E-2</v>
      </c>
      <c r="F53" s="2">
        <v>-6.5892689049262603E-3</v>
      </c>
      <c r="G53" s="2">
        <v>-5.0536955148452302E-3</v>
      </c>
      <c r="H53" s="2">
        <v>2.2222222222222201E-3</v>
      </c>
      <c r="I53" s="2">
        <v>-8.5524231865695306E-3</v>
      </c>
      <c r="J53" s="2">
        <v>2.46006389776358E-2</v>
      </c>
      <c r="K53" s="2">
        <v>1.43436233239788E-2</v>
      </c>
      <c r="L53" s="2">
        <v>9.2222563787273297E-4</v>
      </c>
      <c r="M53" s="2">
        <v>0.15632678132678099</v>
      </c>
      <c r="N53" s="2">
        <v>-7.7025232403718502E-2</v>
      </c>
      <c r="O53" s="3">
        <v>8.3567196757093898E-2</v>
      </c>
      <c r="P53" s="3">
        <v>0.116645244215938</v>
      </c>
    </row>
    <row r="54" spans="1:16" x14ac:dyDescent="0.3">
      <c r="A54" s="8" t="s">
        <v>202</v>
      </c>
      <c r="B54" s="8" t="s">
        <v>57</v>
      </c>
      <c r="C54" s="2">
        <v>4.7571606475716101E-2</v>
      </c>
      <c r="D54" s="2">
        <v>2.3062291963861101E-2</v>
      </c>
      <c r="E54" s="2">
        <v>-2.2310016267720199E-2</v>
      </c>
      <c r="F54" s="2">
        <v>3.16139767054908E-2</v>
      </c>
      <c r="G54" s="2">
        <v>3.3870967741935501E-2</v>
      </c>
      <c r="H54" s="2">
        <v>3.7887229774905299E-3</v>
      </c>
      <c r="I54" s="2">
        <v>2.0870337477797499E-2</v>
      </c>
      <c r="J54" s="2">
        <v>0.130491518051327</v>
      </c>
      <c r="K54" s="2">
        <v>-7.3105040400153901E-3</v>
      </c>
      <c r="L54" s="2">
        <v>3.1782945736434101E-2</v>
      </c>
      <c r="M54" s="2">
        <v>1.91585274229902E-2</v>
      </c>
      <c r="N54" s="2">
        <v>4.7733136748986403E-2</v>
      </c>
      <c r="O54" s="3">
        <v>9.3689880723355101E-2</v>
      </c>
      <c r="P54" s="3">
        <v>0.32117127585405503</v>
      </c>
    </row>
    <row r="55" spans="1:16" x14ac:dyDescent="0.3">
      <c r="A55" s="8" t="s">
        <v>202</v>
      </c>
      <c r="B55" s="8" t="s">
        <v>58</v>
      </c>
      <c r="C55" s="2">
        <v>4.8730443703513702E-3</v>
      </c>
      <c r="D55" s="2">
        <v>-4.1092394078611497E-2</v>
      </c>
      <c r="E55" s="2">
        <v>-6.7873303167420795E-2</v>
      </c>
      <c r="F55" s="2">
        <v>-1.9988577955454001E-3</v>
      </c>
      <c r="G55" s="2">
        <v>-1.2017167381974199E-2</v>
      </c>
      <c r="H55" s="2">
        <v>-2.1720243266724601E-2</v>
      </c>
      <c r="I55" s="2">
        <v>-5.9206631142687998E-3</v>
      </c>
      <c r="J55" s="2">
        <v>6.4621798689696294E-2</v>
      </c>
      <c r="K55" s="2">
        <v>-1.3986013986014E-2</v>
      </c>
      <c r="L55" s="2">
        <v>1.13475177304965E-2</v>
      </c>
      <c r="M55" s="2">
        <v>-1.68302945301543E-3</v>
      </c>
      <c r="N55" s="2">
        <v>2.6692891261590301E-2</v>
      </c>
      <c r="O55" s="3">
        <v>2.2097902097902099E-2</v>
      </c>
      <c r="P55" s="3">
        <v>-2.7415491083311198E-2</v>
      </c>
    </row>
    <row r="56" spans="1:16" x14ac:dyDescent="0.3">
      <c r="A56" s="8" t="s">
        <v>203</v>
      </c>
      <c r="B56" s="8" t="s">
        <v>57</v>
      </c>
      <c r="C56" s="2">
        <v>1.4260249554367201E-3</v>
      </c>
      <c r="D56" s="2">
        <v>2.20719117123532E-2</v>
      </c>
      <c r="E56" s="2">
        <v>0.111459421804249</v>
      </c>
      <c r="F56" s="2">
        <v>3.0084612973989299E-2</v>
      </c>
      <c r="G56" s="2">
        <v>3.5290538484940702E-2</v>
      </c>
      <c r="H56" s="2">
        <v>4.2315603878930401E-2</v>
      </c>
      <c r="I56" s="2">
        <v>4.1443473357767102E-2</v>
      </c>
      <c r="J56" s="2">
        <v>-1.48890092041148E-2</v>
      </c>
      <c r="K56" s="2">
        <v>3.8472107721901599E-2</v>
      </c>
      <c r="L56" s="2">
        <v>-1.0320190526594299E-2</v>
      </c>
      <c r="M56" s="2">
        <v>2.4331550802139001E-2</v>
      </c>
      <c r="N56" s="2">
        <v>4.2808666144609799E-2</v>
      </c>
      <c r="O56" s="3">
        <v>9.7829073921406995E-2</v>
      </c>
      <c r="P56" s="3">
        <v>0.39150121908742602</v>
      </c>
    </row>
    <row r="57" spans="1:16" x14ac:dyDescent="0.3">
      <c r="A57" s="8" t="s">
        <v>203</v>
      </c>
      <c r="B57" s="8" t="s">
        <v>58</v>
      </c>
      <c r="C57" s="2">
        <v>-3.3946251768033897E-2</v>
      </c>
      <c r="D57" s="2">
        <v>-2.8184480234260598E-2</v>
      </c>
      <c r="E57" s="2">
        <v>4.3314500941619601E-2</v>
      </c>
      <c r="F57" s="2">
        <v>-2.0938628158844799E-2</v>
      </c>
      <c r="G57" s="2">
        <v>9.9557522123893804E-3</v>
      </c>
      <c r="H57" s="2">
        <v>-6.2066447608616297E-3</v>
      </c>
      <c r="I57" s="2">
        <v>-1.1021307861866299E-3</v>
      </c>
      <c r="J57" s="2">
        <v>-7.35564545788893E-3</v>
      </c>
      <c r="K57" s="2">
        <v>1.29677658391997E-2</v>
      </c>
      <c r="L57" s="2">
        <v>-4.2794440380395003E-2</v>
      </c>
      <c r="M57" s="2">
        <v>-2.2927015666793999E-3</v>
      </c>
      <c r="N57" s="2">
        <v>2.10647261585599E-2</v>
      </c>
      <c r="O57" s="3">
        <v>-1.2226750648388299E-2</v>
      </c>
      <c r="P57" s="3">
        <v>4.1431261770244797E-3</v>
      </c>
    </row>
    <row r="58" spans="1:16" x14ac:dyDescent="0.3">
      <c r="A58" s="8" t="s">
        <v>204</v>
      </c>
      <c r="B58" s="8" t="s">
        <v>57</v>
      </c>
      <c r="C58" s="2">
        <v>6.6531086577571202E-2</v>
      </c>
      <c r="D58" s="2">
        <v>7.0825388177608297E-3</v>
      </c>
      <c r="E58" s="2">
        <v>3.5163646199621299E-3</v>
      </c>
      <c r="F58" s="2">
        <v>2.9110512129380098E-2</v>
      </c>
      <c r="G58" s="2">
        <v>2.69774751178628E-2</v>
      </c>
      <c r="H58" s="2">
        <v>1.9127773527161399E-2</v>
      </c>
      <c r="I58" s="2">
        <v>2.85285285285285E-2</v>
      </c>
      <c r="J58" s="2">
        <v>1.50851581508516E-2</v>
      </c>
      <c r="K58" s="2">
        <v>5.48897411313519E-2</v>
      </c>
      <c r="L58" s="2">
        <v>3.3401499659168402E-2</v>
      </c>
      <c r="M58" s="2">
        <v>3.8038698328935798E-2</v>
      </c>
      <c r="N58" s="2">
        <v>-2.3935606862952801E-2</v>
      </c>
      <c r="O58" s="3">
        <v>0.104506232023011</v>
      </c>
      <c r="P58" s="3">
        <v>0.24641601298349999</v>
      </c>
    </row>
    <row r="59" spans="1:16" x14ac:dyDescent="0.3">
      <c r="A59" s="8" t="s">
        <v>204</v>
      </c>
      <c r="B59" s="8" t="s">
        <v>58</v>
      </c>
      <c r="C59" s="2">
        <v>2.3676171079429702E-2</v>
      </c>
      <c r="D59" s="2">
        <v>-3.7552847550360598E-2</v>
      </c>
      <c r="E59" s="2">
        <v>-6.4082687338501296E-2</v>
      </c>
      <c r="F59" s="2">
        <v>-1.04914411927112E-2</v>
      </c>
      <c r="G59" s="2">
        <v>-6.6964285714285702E-3</v>
      </c>
      <c r="H59" s="2">
        <v>-2.30337078651685E-2</v>
      </c>
      <c r="I59" s="2">
        <v>-7.1880391029327199E-3</v>
      </c>
      <c r="J59" s="2">
        <v>-5.7920648711265595E-4</v>
      </c>
      <c r="K59" s="2">
        <v>3.1874818893074502E-2</v>
      </c>
      <c r="L59" s="2">
        <v>2.3308059533838799E-2</v>
      </c>
      <c r="M59" s="2">
        <v>4.3358946212952797E-2</v>
      </c>
      <c r="N59" s="2">
        <v>-3.2614413466596499E-2</v>
      </c>
      <c r="O59" s="3">
        <v>6.5778035352071898E-2</v>
      </c>
      <c r="P59" s="3">
        <v>-4.96124031007752E-2</v>
      </c>
    </row>
    <row r="60" spans="1:16" x14ac:dyDescent="0.3">
      <c r="A60" s="11" t="s">
        <v>18</v>
      </c>
      <c r="B60" s="11" t="s">
        <v>18</v>
      </c>
      <c r="C60" s="3">
        <v>1.08286155429748E-2</v>
      </c>
      <c r="D60" s="3">
        <v>3.84920877375206E-3</v>
      </c>
      <c r="E60" s="3">
        <v>5.7618178129437998E-3</v>
      </c>
      <c r="F60" s="3">
        <v>1.51087263484891E-2</v>
      </c>
      <c r="G60" s="3">
        <v>1.42678298193669E-2</v>
      </c>
      <c r="H60" s="3">
        <v>1.21275053388452E-2</v>
      </c>
      <c r="I60" s="3">
        <v>1.67634533488192E-2</v>
      </c>
      <c r="J60" s="3">
        <v>2.7929025625404599E-2</v>
      </c>
      <c r="K60" s="3">
        <v>2.17250384309077E-2</v>
      </c>
      <c r="L60" s="3">
        <v>6.9608091940688097E-3</v>
      </c>
      <c r="M60" s="3">
        <v>2.7218721872187199E-2</v>
      </c>
      <c r="N60" s="3">
        <v>2.5568679681749699E-2</v>
      </c>
      <c r="O60" s="3">
        <v>8.3862722945567E-2</v>
      </c>
      <c r="P60" s="3">
        <v>0.187279367011564</v>
      </c>
    </row>
    <row r="61" spans="1:16" x14ac:dyDescent="0.3">
      <c r="A61" s="15"/>
      <c r="B61" s="15"/>
    </row>
    <row r="62" spans="1:16" x14ac:dyDescent="0.3">
      <c r="A62" s="13" t="s">
        <v>42</v>
      </c>
      <c r="B62" s="15"/>
    </row>
    <row r="63" spans="1:16" x14ac:dyDescent="0.3">
      <c r="A63" s="14" t="s">
        <v>43</v>
      </c>
      <c r="B63" s="15"/>
    </row>
    <row r="64" spans="1:16" x14ac:dyDescent="0.3">
      <c r="A64" s="14" t="s">
        <v>44</v>
      </c>
      <c r="B64" s="15"/>
    </row>
    <row r="65" spans="1:2" x14ac:dyDescent="0.3">
      <c r="A65" s="14" t="s">
        <v>47</v>
      </c>
      <c r="B65" s="15"/>
    </row>
    <row r="66" spans="1:2" x14ac:dyDescent="0.3">
      <c r="A66" s="14" t="s">
        <v>61</v>
      </c>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26:O26"/>
    <mergeCell ref="C44:N44"/>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229</v>
      </c>
      <c r="B1" s="15"/>
    </row>
    <row r="2" spans="1:15" ht="15.6" x14ac:dyDescent="0.3">
      <c r="A2" s="12" t="s">
        <v>154</v>
      </c>
      <c r="B2" s="15"/>
    </row>
    <row r="3" spans="1:15" ht="15.6" x14ac:dyDescent="0.3">
      <c r="A3" s="12" t="s">
        <v>206</v>
      </c>
      <c r="B3" s="15"/>
    </row>
    <row r="4" spans="1:15" ht="15.6" x14ac:dyDescent="0.3">
      <c r="A4" s="12" t="s">
        <v>60</v>
      </c>
      <c r="B4" s="15"/>
    </row>
    <row r="5" spans="1:15" ht="15.6" x14ac:dyDescent="0.3">
      <c r="A5" s="12" t="s">
        <v>55</v>
      </c>
      <c r="B5" s="15"/>
    </row>
    <row r="6" spans="1:15" x14ac:dyDescent="0.3">
      <c r="A6" s="16" t="str">
        <f>HYPERLINK("#'Table of contents'!A88",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62</v>
      </c>
      <c r="C9" s="1">
        <v>34</v>
      </c>
      <c r="D9" s="1">
        <v>16</v>
      </c>
      <c r="E9" s="1">
        <v>33</v>
      </c>
      <c r="F9" s="1">
        <v>33</v>
      </c>
      <c r="G9" s="1">
        <v>41</v>
      </c>
      <c r="H9" s="1">
        <v>25</v>
      </c>
      <c r="I9" s="1">
        <v>16</v>
      </c>
      <c r="J9" s="1">
        <v>16</v>
      </c>
      <c r="K9" s="1">
        <v>14</v>
      </c>
      <c r="L9" s="1">
        <v>10</v>
      </c>
      <c r="M9" s="1">
        <v>16</v>
      </c>
      <c r="N9" s="1">
        <v>0</v>
      </c>
      <c r="O9" s="1">
        <v>20</v>
      </c>
    </row>
    <row r="10" spans="1:15" x14ac:dyDescent="0.3">
      <c r="A10" s="7" t="s">
        <v>198</v>
      </c>
      <c r="B10" s="7" t="s">
        <v>63</v>
      </c>
      <c r="C10" s="1">
        <v>728</v>
      </c>
      <c r="D10" s="1">
        <v>780</v>
      </c>
      <c r="E10" s="1">
        <v>813</v>
      </c>
      <c r="F10" s="1">
        <v>734</v>
      </c>
      <c r="G10" s="1">
        <v>754</v>
      </c>
      <c r="H10" s="1">
        <v>799</v>
      </c>
      <c r="I10" s="1">
        <v>795</v>
      </c>
      <c r="J10" s="1">
        <v>701</v>
      </c>
      <c r="K10" s="1">
        <v>841</v>
      </c>
      <c r="L10" s="1">
        <v>882</v>
      </c>
      <c r="M10" s="1">
        <v>964</v>
      </c>
      <c r="N10" s="1">
        <v>865</v>
      </c>
      <c r="O10" s="1">
        <v>977</v>
      </c>
    </row>
    <row r="11" spans="1:15" x14ac:dyDescent="0.3">
      <c r="A11" s="7" t="s">
        <v>198</v>
      </c>
      <c r="B11" s="7" t="s">
        <v>64</v>
      </c>
      <c r="C11" s="1">
        <v>851</v>
      </c>
      <c r="D11" s="1">
        <v>889</v>
      </c>
      <c r="E11" s="1">
        <v>909</v>
      </c>
      <c r="F11" s="1">
        <v>874</v>
      </c>
      <c r="G11" s="1">
        <v>894</v>
      </c>
      <c r="H11" s="1">
        <v>884</v>
      </c>
      <c r="I11" s="1">
        <v>912</v>
      </c>
      <c r="J11" s="1">
        <v>855</v>
      </c>
      <c r="K11" s="1">
        <v>992</v>
      </c>
      <c r="L11" s="1">
        <v>1045</v>
      </c>
      <c r="M11" s="1">
        <v>1170</v>
      </c>
      <c r="N11" s="1">
        <v>1178</v>
      </c>
      <c r="O11" s="1">
        <v>1281</v>
      </c>
    </row>
    <row r="12" spans="1:15" x14ac:dyDescent="0.3">
      <c r="A12" s="7" t="s">
        <v>198</v>
      </c>
      <c r="B12" s="7" t="s">
        <v>65</v>
      </c>
      <c r="C12" s="1">
        <v>591</v>
      </c>
      <c r="D12" s="1">
        <v>616</v>
      </c>
      <c r="E12" s="1">
        <v>649</v>
      </c>
      <c r="F12" s="1">
        <v>632</v>
      </c>
      <c r="G12" s="1">
        <v>652</v>
      </c>
      <c r="H12" s="1">
        <v>675</v>
      </c>
      <c r="I12" s="1">
        <v>673</v>
      </c>
      <c r="J12" s="1">
        <v>641</v>
      </c>
      <c r="K12" s="1">
        <v>713</v>
      </c>
      <c r="L12" s="1">
        <v>744</v>
      </c>
      <c r="M12" s="1">
        <v>811</v>
      </c>
      <c r="N12" s="1">
        <v>832</v>
      </c>
      <c r="O12" s="1">
        <v>872</v>
      </c>
    </row>
    <row r="13" spans="1:15" x14ac:dyDescent="0.3">
      <c r="A13" s="7" t="s">
        <v>198</v>
      </c>
      <c r="B13" s="7" t="s">
        <v>66</v>
      </c>
      <c r="C13" s="1">
        <v>132</v>
      </c>
      <c r="D13" s="1">
        <v>147</v>
      </c>
      <c r="E13" s="1">
        <v>135</v>
      </c>
      <c r="F13" s="1">
        <v>111</v>
      </c>
      <c r="G13" s="1">
        <v>129</v>
      </c>
      <c r="H13" s="1">
        <v>129</v>
      </c>
      <c r="I13" s="1">
        <v>143</v>
      </c>
      <c r="J13" s="1">
        <v>152</v>
      </c>
      <c r="K13" s="1">
        <v>182</v>
      </c>
      <c r="L13" s="1">
        <v>198</v>
      </c>
      <c r="M13" s="1">
        <v>226</v>
      </c>
      <c r="N13" s="1">
        <v>239</v>
      </c>
      <c r="O13" s="1">
        <v>261</v>
      </c>
    </row>
    <row r="14" spans="1:15" x14ac:dyDescent="0.3">
      <c r="A14" s="7" t="s">
        <v>198</v>
      </c>
      <c r="B14" s="7" t="s">
        <v>67</v>
      </c>
      <c r="C14" s="1">
        <v>20</v>
      </c>
      <c r="D14" s="1">
        <v>21</v>
      </c>
      <c r="E14" s="1">
        <v>19</v>
      </c>
      <c r="F14" s="1">
        <v>14</v>
      </c>
      <c r="G14" s="1">
        <v>11</v>
      </c>
      <c r="H14" s="1">
        <v>10</v>
      </c>
      <c r="I14" s="1">
        <v>14</v>
      </c>
      <c r="J14" s="1">
        <v>13</v>
      </c>
      <c r="K14" s="1">
        <v>22</v>
      </c>
      <c r="L14" s="1">
        <v>21</v>
      </c>
      <c r="M14" s="1">
        <v>27</v>
      </c>
      <c r="N14" s="1">
        <v>27</v>
      </c>
      <c r="O14" s="1">
        <v>27</v>
      </c>
    </row>
    <row r="15" spans="1:15" x14ac:dyDescent="0.3">
      <c r="A15" s="7" t="s">
        <v>198</v>
      </c>
      <c r="B15" s="7" t="s">
        <v>68</v>
      </c>
      <c r="C15" s="1">
        <v>12</v>
      </c>
      <c r="D15" s="1">
        <v>17</v>
      </c>
      <c r="E15" s="1">
        <v>22</v>
      </c>
      <c r="F15" s="1">
        <v>13</v>
      </c>
      <c r="G15" s="1">
        <v>7</v>
      </c>
      <c r="H15" s="1">
        <v>12</v>
      </c>
      <c r="I15" s="1">
        <v>10</v>
      </c>
      <c r="J15" s="1">
        <v>8</v>
      </c>
      <c r="K15" s="1">
        <v>10</v>
      </c>
      <c r="L15" s="1">
        <v>7</v>
      </c>
      <c r="M15" s="1">
        <v>12</v>
      </c>
      <c r="N15" s="1">
        <v>2</v>
      </c>
      <c r="O15" s="1">
        <v>9</v>
      </c>
    </row>
    <row r="16" spans="1:15" x14ac:dyDescent="0.3">
      <c r="A16" s="7" t="s">
        <v>198</v>
      </c>
      <c r="B16" s="7" t="s">
        <v>69</v>
      </c>
      <c r="C16" s="1">
        <v>513</v>
      </c>
      <c r="D16" s="1">
        <v>518</v>
      </c>
      <c r="E16" s="1">
        <v>521</v>
      </c>
      <c r="F16" s="1">
        <v>461</v>
      </c>
      <c r="G16" s="1">
        <v>458</v>
      </c>
      <c r="H16" s="1">
        <v>448</v>
      </c>
      <c r="I16" s="1">
        <v>428</v>
      </c>
      <c r="J16" s="1">
        <v>397</v>
      </c>
      <c r="K16" s="1">
        <v>441</v>
      </c>
      <c r="L16" s="1">
        <v>478</v>
      </c>
      <c r="M16" s="1">
        <v>510</v>
      </c>
      <c r="N16" s="1">
        <v>466</v>
      </c>
      <c r="O16" s="1">
        <v>571</v>
      </c>
    </row>
    <row r="17" spans="1:15" x14ac:dyDescent="0.3">
      <c r="A17" s="7" t="s">
        <v>198</v>
      </c>
      <c r="B17" s="7" t="s">
        <v>70</v>
      </c>
      <c r="C17" s="1">
        <v>728</v>
      </c>
      <c r="D17" s="1">
        <v>727</v>
      </c>
      <c r="E17" s="1">
        <v>725</v>
      </c>
      <c r="F17" s="1">
        <v>659</v>
      </c>
      <c r="G17" s="1">
        <v>660</v>
      </c>
      <c r="H17" s="1">
        <v>657</v>
      </c>
      <c r="I17" s="1">
        <v>672</v>
      </c>
      <c r="J17" s="1">
        <v>641</v>
      </c>
      <c r="K17" s="1">
        <v>650</v>
      </c>
      <c r="L17" s="1">
        <v>655</v>
      </c>
      <c r="M17" s="1">
        <v>731</v>
      </c>
      <c r="N17" s="1">
        <v>689</v>
      </c>
      <c r="O17" s="1">
        <v>724</v>
      </c>
    </row>
    <row r="18" spans="1:15" x14ac:dyDescent="0.3">
      <c r="A18" s="7" t="s">
        <v>198</v>
      </c>
      <c r="B18" s="7" t="s">
        <v>71</v>
      </c>
      <c r="C18" s="1">
        <v>1007</v>
      </c>
      <c r="D18" s="1">
        <v>988</v>
      </c>
      <c r="E18" s="1">
        <v>953</v>
      </c>
      <c r="F18" s="1">
        <v>868</v>
      </c>
      <c r="G18" s="1">
        <v>819</v>
      </c>
      <c r="H18" s="1">
        <v>786</v>
      </c>
      <c r="I18" s="1">
        <v>735</v>
      </c>
      <c r="J18" s="1">
        <v>673</v>
      </c>
      <c r="K18" s="1">
        <v>680</v>
      </c>
      <c r="L18" s="1">
        <v>655</v>
      </c>
      <c r="M18" s="1">
        <v>676</v>
      </c>
      <c r="N18" s="1">
        <v>664</v>
      </c>
      <c r="O18" s="1">
        <v>667</v>
      </c>
    </row>
    <row r="19" spans="1:15" x14ac:dyDescent="0.3">
      <c r="A19" s="7" t="s">
        <v>198</v>
      </c>
      <c r="B19" s="7" t="s">
        <v>72</v>
      </c>
      <c r="C19" s="1">
        <v>466</v>
      </c>
      <c r="D19" s="1">
        <v>448</v>
      </c>
      <c r="E19" s="1">
        <v>431</v>
      </c>
      <c r="F19" s="1">
        <v>380</v>
      </c>
      <c r="G19" s="1">
        <v>389</v>
      </c>
      <c r="H19" s="1">
        <v>403</v>
      </c>
      <c r="I19" s="1">
        <v>397</v>
      </c>
      <c r="J19" s="1">
        <v>386</v>
      </c>
      <c r="K19" s="1">
        <v>400</v>
      </c>
      <c r="L19" s="1">
        <v>414</v>
      </c>
      <c r="M19" s="1">
        <v>427</v>
      </c>
      <c r="N19" s="1">
        <v>420</v>
      </c>
      <c r="O19" s="1">
        <v>428</v>
      </c>
    </row>
    <row r="20" spans="1:15" x14ac:dyDescent="0.3">
      <c r="A20" s="7" t="s">
        <v>198</v>
      </c>
      <c r="B20" s="7" t="s">
        <v>73</v>
      </c>
      <c r="C20" s="1">
        <v>99</v>
      </c>
      <c r="D20" s="1">
        <v>109</v>
      </c>
      <c r="E20" s="1">
        <v>108</v>
      </c>
      <c r="F20" s="1">
        <v>70</v>
      </c>
      <c r="G20" s="1">
        <v>65</v>
      </c>
      <c r="H20" s="1">
        <v>75</v>
      </c>
      <c r="I20" s="1">
        <v>75</v>
      </c>
      <c r="J20" s="1">
        <v>95</v>
      </c>
      <c r="K20" s="1">
        <v>97</v>
      </c>
      <c r="L20" s="1">
        <v>111</v>
      </c>
      <c r="M20" s="1">
        <v>121</v>
      </c>
      <c r="N20" s="1">
        <v>119</v>
      </c>
      <c r="O20" s="1">
        <v>106</v>
      </c>
    </row>
    <row r="21" spans="1:15" x14ac:dyDescent="0.3">
      <c r="A21" s="7" t="s">
        <v>199</v>
      </c>
      <c r="B21" s="7" t="s">
        <v>62</v>
      </c>
      <c r="C21" s="1">
        <v>75</v>
      </c>
      <c r="D21" s="1">
        <v>86</v>
      </c>
      <c r="E21" s="1">
        <v>114</v>
      </c>
      <c r="F21" s="1">
        <v>92</v>
      </c>
      <c r="G21" s="1">
        <v>82</v>
      </c>
      <c r="H21" s="1">
        <v>69</v>
      </c>
      <c r="I21" s="1">
        <v>76</v>
      </c>
      <c r="J21" s="1">
        <v>65</v>
      </c>
      <c r="K21" s="1">
        <v>39</v>
      </c>
      <c r="L21" s="1">
        <v>49</v>
      </c>
      <c r="M21" s="1">
        <v>34</v>
      </c>
      <c r="N21" s="1">
        <v>27</v>
      </c>
      <c r="O21" s="1">
        <v>41</v>
      </c>
    </row>
    <row r="22" spans="1:15" x14ac:dyDescent="0.3">
      <c r="A22" s="7" t="s">
        <v>199</v>
      </c>
      <c r="B22" s="7" t="s">
        <v>63</v>
      </c>
      <c r="C22" s="1">
        <v>1636</v>
      </c>
      <c r="D22" s="1">
        <v>1741</v>
      </c>
      <c r="E22" s="1">
        <v>1836</v>
      </c>
      <c r="F22" s="1">
        <v>1958</v>
      </c>
      <c r="G22" s="1">
        <v>2084</v>
      </c>
      <c r="H22" s="1">
        <v>2168</v>
      </c>
      <c r="I22" s="1">
        <v>2278</v>
      </c>
      <c r="J22" s="1">
        <v>2371</v>
      </c>
      <c r="K22" s="1">
        <v>2396</v>
      </c>
      <c r="L22" s="1">
        <v>2370</v>
      </c>
      <c r="M22" s="1">
        <v>2281</v>
      </c>
      <c r="N22" s="1">
        <v>2255</v>
      </c>
      <c r="O22" s="1">
        <v>2196</v>
      </c>
    </row>
    <row r="23" spans="1:15" x14ac:dyDescent="0.3">
      <c r="A23" s="7" t="s">
        <v>199</v>
      </c>
      <c r="B23" s="7" t="s">
        <v>64</v>
      </c>
      <c r="C23" s="1">
        <v>1193</v>
      </c>
      <c r="D23" s="1">
        <v>1223</v>
      </c>
      <c r="E23" s="1">
        <v>1258</v>
      </c>
      <c r="F23" s="1">
        <v>1278</v>
      </c>
      <c r="G23" s="1">
        <v>1332</v>
      </c>
      <c r="H23" s="1">
        <v>1431</v>
      </c>
      <c r="I23" s="1">
        <v>1536</v>
      </c>
      <c r="J23" s="1">
        <v>1656</v>
      </c>
      <c r="K23" s="1">
        <v>1777</v>
      </c>
      <c r="L23" s="1">
        <v>1879</v>
      </c>
      <c r="M23" s="1">
        <v>1917</v>
      </c>
      <c r="N23" s="1">
        <v>2071</v>
      </c>
      <c r="O23" s="1">
        <v>2183</v>
      </c>
    </row>
    <row r="24" spans="1:15" x14ac:dyDescent="0.3">
      <c r="A24" s="7" t="s">
        <v>199</v>
      </c>
      <c r="B24" s="7" t="s">
        <v>65</v>
      </c>
      <c r="C24" s="1">
        <v>784</v>
      </c>
      <c r="D24" s="1">
        <v>830</v>
      </c>
      <c r="E24" s="1">
        <v>855</v>
      </c>
      <c r="F24" s="1">
        <v>890</v>
      </c>
      <c r="G24" s="1">
        <v>920</v>
      </c>
      <c r="H24" s="1">
        <v>920</v>
      </c>
      <c r="I24" s="1">
        <v>968</v>
      </c>
      <c r="J24" s="1">
        <v>1002</v>
      </c>
      <c r="K24" s="1">
        <v>1084</v>
      </c>
      <c r="L24" s="1">
        <v>1119</v>
      </c>
      <c r="M24" s="1">
        <v>1134</v>
      </c>
      <c r="N24" s="1">
        <v>1181</v>
      </c>
      <c r="O24" s="1">
        <v>1222</v>
      </c>
    </row>
    <row r="25" spans="1:15" x14ac:dyDescent="0.3">
      <c r="A25" s="7" t="s">
        <v>199</v>
      </c>
      <c r="B25" s="7" t="s">
        <v>66</v>
      </c>
      <c r="C25" s="1">
        <v>385</v>
      </c>
      <c r="D25" s="1">
        <v>377</v>
      </c>
      <c r="E25" s="1">
        <v>369</v>
      </c>
      <c r="F25" s="1">
        <v>354</v>
      </c>
      <c r="G25" s="1">
        <v>348</v>
      </c>
      <c r="H25" s="1">
        <v>362</v>
      </c>
      <c r="I25" s="1">
        <v>374</v>
      </c>
      <c r="J25" s="1">
        <v>401</v>
      </c>
      <c r="K25" s="1">
        <v>424</v>
      </c>
      <c r="L25" s="1">
        <v>425</v>
      </c>
      <c r="M25" s="1">
        <v>444</v>
      </c>
      <c r="N25" s="1">
        <v>469</v>
      </c>
      <c r="O25" s="1">
        <v>488</v>
      </c>
    </row>
    <row r="26" spans="1:15" x14ac:dyDescent="0.3">
      <c r="A26" s="7" t="s">
        <v>199</v>
      </c>
      <c r="B26" s="7" t="s">
        <v>67</v>
      </c>
      <c r="C26" s="1">
        <v>95</v>
      </c>
      <c r="D26" s="1">
        <v>84</v>
      </c>
      <c r="E26" s="1">
        <v>79</v>
      </c>
      <c r="F26" s="1">
        <v>72</v>
      </c>
      <c r="G26" s="1">
        <v>81</v>
      </c>
      <c r="H26" s="1">
        <v>84</v>
      </c>
      <c r="I26" s="1">
        <v>98</v>
      </c>
      <c r="J26" s="1">
        <v>105</v>
      </c>
      <c r="K26" s="1">
        <v>109</v>
      </c>
      <c r="L26" s="1">
        <v>110</v>
      </c>
      <c r="M26" s="1">
        <v>107</v>
      </c>
      <c r="N26" s="1">
        <v>109</v>
      </c>
      <c r="O26" s="1">
        <v>115</v>
      </c>
    </row>
    <row r="27" spans="1:15" x14ac:dyDescent="0.3">
      <c r="A27" s="7" t="s">
        <v>199</v>
      </c>
      <c r="B27" s="7" t="s">
        <v>68</v>
      </c>
      <c r="C27" s="1">
        <v>24</v>
      </c>
      <c r="D27" s="1">
        <v>27</v>
      </c>
      <c r="E27" s="1">
        <v>29</v>
      </c>
      <c r="F27" s="1">
        <v>34</v>
      </c>
      <c r="G27" s="1">
        <v>24</v>
      </c>
      <c r="H27" s="1">
        <v>31</v>
      </c>
      <c r="I27" s="1">
        <v>32</v>
      </c>
      <c r="J27" s="1">
        <v>28</v>
      </c>
      <c r="K27" s="1">
        <v>28</v>
      </c>
      <c r="L27" s="1">
        <v>11</v>
      </c>
      <c r="M27" s="1">
        <v>17</v>
      </c>
      <c r="N27" s="1">
        <v>16</v>
      </c>
      <c r="O27" s="1">
        <v>25</v>
      </c>
    </row>
    <row r="28" spans="1:15" x14ac:dyDescent="0.3">
      <c r="A28" s="7" t="s">
        <v>199</v>
      </c>
      <c r="B28" s="7" t="s">
        <v>69</v>
      </c>
      <c r="C28" s="1">
        <v>848</v>
      </c>
      <c r="D28" s="1">
        <v>866</v>
      </c>
      <c r="E28" s="1">
        <v>943</v>
      </c>
      <c r="F28" s="1">
        <v>949</v>
      </c>
      <c r="G28" s="1">
        <v>963</v>
      </c>
      <c r="H28" s="1">
        <v>961</v>
      </c>
      <c r="I28" s="1">
        <v>1015</v>
      </c>
      <c r="J28" s="1">
        <v>1049</v>
      </c>
      <c r="K28" s="1">
        <v>1059</v>
      </c>
      <c r="L28" s="1">
        <v>1066</v>
      </c>
      <c r="M28" s="1">
        <v>1000</v>
      </c>
      <c r="N28" s="1">
        <v>1055</v>
      </c>
      <c r="O28" s="1">
        <v>1154</v>
      </c>
    </row>
    <row r="29" spans="1:15" x14ac:dyDescent="0.3">
      <c r="A29" s="7" t="s">
        <v>199</v>
      </c>
      <c r="B29" s="7" t="s">
        <v>70</v>
      </c>
      <c r="C29" s="1">
        <v>878</v>
      </c>
      <c r="D29" s="1">
        <v>872</v>
      </c>
      <c r="E29" s="1">
        <v>892</v>
      </c>
      <c r="F29" s="1">
        <v>890</v>
      </c>
      <c r="G29" s="1">
        <v>934</v>
      </c>
      <c r="H29" s="1">
        <v>947</v>
      </c>
      <c r="I29" s="1">
        <v>950</v>
      </c>
      <c r="J29" s="1">
        <v>986</v>
      </c>
      <c r="K29" s="1">
        <v>1060</v>
      </c>
      <c r="L29" s="1">
        <v>1081</v>
      </c>
      <c r="M29" s="1">
        <v>1083</v>
      </c>
      <c r="N29" s="1">
        <v>1105</v>
      </c>
      <c r="O29" s="1">
        <v>1151</v>
      </c>
    </row>
    <row r="30" spans="1:15" x14ac:dyDescent="0.3">
      <c r="A30" s="7" t="s">
        <v>199</v>
      </c>
      <c r="B30" s="7" t="s">
        <v>71</v>
      </c>
      <c r="C30" s="1">
        <v>917</v>
      </c>
      <c r="D30" s="1">
        <v>923</v>
      </c>
      <c r="E30" s="1">
        <v>916</v>
      </c>
      <c r="F30" s="1">
        <v>929</v>
      </c>
      <c r="G30" s="1">
        <v>905</v>
      </c>
      <c r="H30" s="1">
        <v>895</v>
      </c>
      <c r="I30" s="1">
        <v>881</v>
      </c>
      <c r="J30" s="1">
        <v>847</v>
      </c>
      <c r="K30" s="1">
        <v>834</v>
      </c>
      <c r="L30" s="1">
        <v>836</v>
      </c>
      <c r="M30" s="1">
        <v>843</v>
      </c>
      <c r="N30" s="1">
        <v>856</v>
      </c>
      <c r="O30" s="1">
        <v>865</v>
      </c>
    </row>
    <row r="31" spans="1:15" x14ac:dyDescent="0.3">
      <c r="A31" s="7" t="s">
        <v>199</v>
      </c>
      <c r="B31" s="7" t="s">
        <v>72</v>
      </c>
      <c r="C31" s="1">
        <v>814</v>
      </c>
      <c r="D31" s="1">
        <v>784</v>
      </c>
      <c r="E31" s="1">
        <v>728</v>
      </c>
      <c r="F31" s="1">
        <v>679</v>
      </c>
      <c r="G31" s="1">
        <v>665</v>
      </c>
      <c r="H31" s="1">
        <v>620</v>
      </c>
      <c r="I31" s="1">
        <v>617</v>
      </c>
      <c r="J31" s="1">
        <v>627</v>
      </c>
      <c r="K31" s="1">
        <v>615</v>
      </c>
      <c r="L31" s="1">
        <v>602</v>
      </c>
      <c r="M31" s="1">
        <v>600</v>
      </c>
      <c r="N31" s="1">
        <v>603</v>
      </c>
      <c r="O31" s="1">
        <v>588</v>
      </c>
    </row>
    <row r="32" spans="1:15" x14ac:dyDescent="0.3">
      <c r="A32" s="7" t="s">
        <v>199</v>
      </c>
      <c r="B32" s="7" t="s">
        <v>73</v>
      </c>
      <c r="C32" s="1">
        <v>324</v>
      </c>
      <c r="D32" s="1">
        <v>332</v>
      </c>
      <c r="E32" s="1">
        <v>304</v>
      </c>
      <c r="F32" s="1">
        <v>273</v>
      </c>
      <c r="G32" s="1">
        <v>266</v>
      </c>
      <c r="H32" s="1">
        <v>289</v>
      </c>
      <c r="I32" s="1">
        <v>321</v>
      </c>
      <c r="J32" s="1">
        <v>311</v>
      </c>
      <c r="K32" s="1">
        <v>349</v>
      </c>
      <c r="L32" s="1">
        <v>353</v>
      </c>
      <c r="M32" s="1">
        <v>328</v>
      </c>
      <c r="N32" s="1">
        <v>345</v>
      </c>
      <c r="O32" s="1">
        <v>313</v>
      </c>
    </row>
    <row r="33" spans="1:15" x14ac:dyDescent="0.3">
      <c r="A33" s="7" t="s">
        <v>200</v>
      </c>
      <c r="B33" s="7" t="s">
        <v>62</v>
      </c>
      <c r="C33" s="1">
        <v>98</v>
      </c>
      <c r="D33" s="1">
        <v>100</v>
      </c>
      <c r="E33" s="1">
        <v>88</v>
      </c>
      <c r="F33" s="1">
        <v>109</v>
      </c>
      <c r="G33" s="1">
        <v>101</v>
      </c>
      <c r="H33" s="1">
        <v>94</v>
      </c>
      <c r="I33" s="1">
        <v>83</v>
      </c>
      <c r="J33" s="1">
        <v>71</v>
      </c>
      <c r="K33" s="1">
        <v>68</v>
      </c>
      <c r="L33" s="1">
        <v>56</v>
      </c>
      <c r="M33" s="1">
        <v>44</v>
      </c>
      <c r="N33" s="1">
        <v>13</v>
      </c>
      <c r="O33" s="1">
        <v>35</v>
      </c>
    </row>
    <row r="34" spans="1:15" x14ac:dyDescent="0.3">
      <c r="A34" s="7" t="s">
        <v>200</v>
      </c>
      <c r="B34" s="7" t="s">
        <v>63</v>
      </c>
      <c r="C34" s="1">
        <v>1306</v>
      </c>
      <c r="D34" s="1">
        <v>1352</v>
      </c>
      <c r="E34" s="1">
        <v>1451</v>
      </c>
      <c r="F34" s="1">
        <v>1618</v>
      </c>
      <c r="G34" s="1">
        <v>1659</v>
      </c>
      <c r="H34" s="1">
        <v>1706</v>
      </c>
      <c r="I34" s="1">
        <v>1749</v>
      </c>
      <c r="J34" s="1">
        <v>1843</v>
      </c>
      <c r="K34" s="1">
        <v>1733</v>
      </c>
      <c r="L34" s="1">
        <v>1724</v>
      </c>
      <c r="M34" s="1">
        <v>1679</v>
      </c>
      <c r="N34" s="1">
        <v>1561</v>
      </c>
      <c r="O34" s="1">
        <v>1759</v>
      </c>
    </row>
    <row r="35" spans="1:15" x14ac:dyDescent="0.3">
      <c r="A35" s="7" t="s">
        <v>200</v>
      </c>
      <c r="B35" s="7" t="s">
        <v>64</v>
      </c>
      <c r="C35" s="1">
        <v>1233</v>
      </c>
      <c r="D35" s="1">
        <v>1243</v>
      </c>
      <c r="E35" s="1">
        <v>1263</v>
      </c>
      <c r="F35" s="1">
        <v>1375</v>
      </c>
      <c r="G35" s="1">
        <v>1445</v>
      </c>
      <c r="H35" s="1">
        <v>1505</v>
      </c>
      <c r="I35" s="1">
        <v>1588</v>
      </c>
      <c r="J35" s="1">
        <v>1814</v>
      </c>
      <c r="K35" s="1">
        <v>1796</v>
      </c>
      <c r="L35" s="1">
        <v>1882</v>
      </c>
      <c r="M35" s="1">
        <v>1860</v>
      </c>
      <c r="N35" s="1">
        <v>1925</v>
      </c>
      <c r="O35" s="1">
        <v>2115</v>
      </c>
    </row>
    <row r="36" spans="1:15" x14ac:dyDescent="0.3">
      <c r="A36" s="7" t="s">
        <v>200</v>
      </c>
      <c r="B36" s="7" t="s">
        <v>65</v>
      </c>
      <c r="C36" s="1">
        <v>784</v>
      </c>
      <c r="D36" s="1">
        <v>813</v>
      </c>
      <c r="E36" s="1">
        <v>867</v>
      </c>
      <c r="F36" s="1">
        <v>940</v>
      </c>
      <c r="G36" s="1">
        <v>1009</v>
      </c>
      <c r="H36" s="1">
        <v>1061</v>
      </c>
      <c r="I36" s="1">
        <v>1070</v>
      </c>
      <c r="J36" s="1">
        <v>1147</v>
      </c>
      <c r="K36" s="1">
        <v>1095</v>
      </c>
      <c r="L36" s="1">
        <v>1116</v>
      </c>
      <c r="M36" s="1">
        <v>1122</v>
      </c>
      <c r="N36" s="1">
        <v>1152</v>
      </c>
      <c r="O36" s="1">
        <v>1220</v>
      </c>
    </row>
    <row r="37" spans="1:15" x14ac:dyDescent="0.3">
      <c r="A37" s="7" t="s">
        <v>200</v>
      </c>
      <c r="B37" s="7" t="s">
        <v>66</v>
      </c>
      <c r="C37" s="1">
        <v>199</v>
      </c>
      <c r="D37" s="1">
        <v>206</v>
      </c>
      <c r="E37" s="1">
        <v>183</v>
      </c>
      <c r="F37" s="1">
        <v>217</v>
      </c>
      <c r="G37" s="1">
        <v>214</v>
      </c>
      <c r="H37" s="1">
        <v>216</v>
      </c>
      <c r="I37" s="1">
        <v>221</v>
      </c>
      <c r="J37" s="1">
        <v>234</v>
      </c>
      <c r="K37" s="1">
        <v>251</v>
      </c>
      <c r="L37" s="1">
        <v>297</v>
      </c>
      <c r="M37" s="1">
        <v>273</v>
      </c>
      <c r="N37" s="1">
        <v>266</v>
      </c>
      <c r="O37" s="1">
        <v>295</v>
      </c>
    </row>
    <row r="38" spans="1:15" x14ac:dyDescent="0.3">
      <c r="A38" s="7" t="s">
        <v>200</v>
      </c>
      <c r="B38" s="7" t="s">
        <v>67</v>
      </c>
      <c r="C38" s="1">
        <v>41</v>
      </c>
      <c r="D38" s="1">
        <v>38</v>
      </c>
      <c r="E38" s="1">
        <v>34</v>
      </c>
      <c r="F38" s="1">
        <v>37</v>
      </c>
      <c r="G38" s="1">
        <v>43</v>
      </c>
      <c r="H38" s="1">
        <v>39</v>
      </c>
      <c r="I38" s="1">
        <v>40</v>
      </c>
      <c r="J38" s="1">
        <v>45</v>
      </c>
      <c r="K38" s="1">
        <v>43</v>
      </c>
      <c r="L38" s="1">
        <v>45</v>
      </c>
      <c r="M38" s="1">
        <v>41</v>
      </c>
      <c r="N38" s="1">
        <v>41</v>
      </c>
      <c r="O38" s="1">
        <v>43</v>
      </c>
    </row>
    <row r="39" spans="1:15" x14ac:dyDescent="0.3">
      <c r="A39" s="7" t="s">
        <v>200</v>
      </c>
      <c r="B39" s="7" t="s">
        <v>68</v>
      </c>
      <c r="C39" s="1">
        <v>61</v>
      </c>
      <c r="D39" s="1">
        <v>58</v>
      </c>
      <c r="E39" s="1">
        <v>43</v>
      </c>
      <c r="F39" s="1">
        <v>59</v>
      </c>
      <c r="G39" s="1">
        <v>62</v>
      </c>
      <c r="H39" s="1">
        <v>59</v>
      </c>
      <c r="I39" s="1">
        <v>46</v>
      </c>
      <c r="J39" s="1">
        <v>32</v>
      </c>
      <c r="K39" s="1">
        <v>25</v>
      </c>
      <c r="L39" s="1">
        <v>27</v>
      </c>
      <c r="M39" s="1">
        <v>26</v>
      </c>
      <c r="N39" s="1">
        <v>9</v>
      </c>
      <c r="O39" s="1">
        <v>21</v>
      </c>
    </row>
    <row r="40" spans="1:15" x14ac:dyDescent="0.3">
      <c r="A40" s="7" t="s">
        <v>200</v>
      </c>
      <c r="B40" s="7" t="s">
        <v>69</v>
      </c>
      <c r="C40" s="1">
        <v>1064</v>
      </c>
      <c r="D40" s="1">
        <v>1085</v>
      </c>
      <c r="E40" s="1">
        <v>1094</v>
      </c>
      <c r="F40" s="1">
        <v>1136</v>
      </c>
      <c r="G40" s="1">
        <v>1122</v>
      </c>
      <c r="H40" s="1">
        <v>1081</v>
      </c>
      <c r="I40" s="1">
        <v>1046</v>
      </c>
      <c r="J40" s="1">
        <v>1084</v>
      </c>
      <c r="K40" s="1">
        <v>1022</v>
      </c>
      <c r="L40" s="1">
        <v>1090</v>
      </c>
      <c r="M40" s="1">
        <v>1140</v>
      </c>
      <c r="N40" s="1">
        <v>1018</v>
      </c>
      <c r="O40" s="1">
        <v>1323</v>
      </c>
    </row>
    <row r="41" spans="1:15" x14ac:dyDescent="0.3">
      <c r="A41" s="7" t="s">
        <v>200</v>
      </c>
      <c r="B41" s="7" t="s">
        <v>70</v>
      </c>
      <c r="C41" s="1">
        <v>1285</v>
      </c>
      <c r="D41" s="1">
        <v>1268</v>
      </c>
      <c r="E41" s="1">
        <v>1250</v>
      </c>
      <c r="F41" s="1">
        <v>1337</v>
      </c>
      <c r="G41" s="1">
        <v>1371</v>
      </c>
      <c r="H41" s="1">
        <v>1417</v>
      </c>
      <c r="I41" s="1">
        <v>1472</v>
      </c>
      <c r="J41" s="1">
        <v>1536</v>
      </c>
      <c r="K41" s="1">
        <v>1523</v>
      </c>
      <c r="L41" s="1">
        <v>1528</v>
      </c>
      <c r="M41" s="1">
        <v>1453</v>
      </c>
      <c r="N41" s="1">
        <v>1474</v>
      </c>
      <c r="O41" s="1">
        <v>1556</v>
      </c>
    </row>
    <row r="42" spans="1:15" x14ac:dyDescent="0.3">
      <c r="A42" s="7" t="s">
        <v>200</v>
      </c>
      <c r="B42" s="7" t="s">
        <v>71</v>
      </c>
      <c r="C42" s="1">
        <v>1450</v>
      </c>
      <c r="D42" s="1">
        <v>1442</v>
      </c>
      <c r="E42" s="1">
        <v>1450</v>
      </c>
      <c r="F42" s="1">
        <v>1475</v>
      </c>
      <c r="G42" s="1">
        <v>1472</v>
      </c>
      <c r="H42" s="1">
        <v>1395</v>
      </c>
      <c r="I42" s="1">
        <v>1340</v>
      </c>
      <c r="J42" s="1">
        <v>1328</v>
      </c>
      <c r="K42" s="1">
        <v>1273</v>
      </c>
      <c r="L42" s="1">
        <v>1229</v>
      </c>
      <c r="M42" s="1">
        <v>1168</v>
      </c>
      <c r="N42" s="1">
        <v>1136</v>
      </c>
      <c r="O42" s="1">
        <v>1163</v>
      </c>
    </row>
    <row r="43" spans="1:15" x14ac:dyDescent="0.3">
      <c r="A43" s="7" t="s">
        <v>200</v>
      </c>
      <c r="B43" s="7" t="s">
        <v>72</v>
      </c>
      <c r="C43" s="1">
        <v>722</v>
      </c>
      <c r="D43" s="1">
        <v>689</v>
      </c>
      <c r="E43" s="1">
        <v>636</v>
      </c>
      <c r="F43" s="1">
        <v>632</v>
      </c>
      <c r="G43" s="1">
        <v>597</v>
      </c>
      <c r="H43" s="1">
        <v>596</v>
      </c>
      <c r="I43" s="1">
        <v>614</v>
      </c>
      <c r="J43" s="1">
        <v>615</v>
      </c>
      <c r="K43" s="1">
        <v>621</v>
      </c>
      <c r="L43" s="1">
        <v>661</v>
      </c>
      <c r="M43" s="1">
        <v>634</v>
      </c>
      <c r="N43" s="1">
        <v>655</v>
      </c>
      <c r="O43" s="1">
        <v>659</v>
      </c>
    </row>
    <row r="44" spans="1:15" x14ac:dyDescent="0.3">
      <c r="A44" s="7" t="s">
        <v>200</v>
      </c>
      <c r="B44" s="7" t="s">
        <v>73</v>
      </c>
      <c r="C44" s="1">
        <v>190</v>
      </c>
      <c r="D44" s="1">
        <v>183</v>
      </c>
      <c r="E44" s="1">
        <v>173</v>
      </c>
      <c r="F44" s="1">
        <v>187</v>
      </c>
      <c r="G44" s="1">
        <v>194</v>
      </c>
      <c r="H44" s="1">
        <v>190</v>
      </c>
      <c r="I44" s="1">
        <v>212</v>
      </c>
      <c r="J44" s="1">
        <v>219</v>
      </c>
      <c r="K44" s="1">
        <v>210</v>
      </c>
      <c r="L44" s="1">
        <v>192</v>
      </c>
      <c r="M44" s="1">
        <v>172</v>
      </c>
      <c r="N44" s="1">
        <v>176</v>
      </c>
      <c r="O44" s="1">
        <v>177</v>
      </c>
    </row>
    <row r="45" spans="1:15" x14ac:dyDescent="0.3">
      <c r="A45" s="7" t="s">
        <v>201</v>
      </c>
      <c r="B45" s="7" t="s">
        <v>62</v>
      </c>
      <c r="C45" s="1">
        <v>92</v>
      </c>
      <c r="D45" s="1">
        <v>50</v>
      </c>
      <c r="E45" s="1">
        <v>83</v>
      </c>
      <c r="F45" s="1">
        <v>90</v>
      </c>
      <c r="G45" s="1">
        <v>73</v>
      </c>
      <c r="H45" s="1">
        <v>57</v>
      </c>
      <c r="I45" s="1">
        <v>53</v>
      </c>
      <c r="J45" s="1">
        <v>65</v>
      </c>
      <c r="K45" s="1">
        <v>45</v>
      </c>
      <c r="L45" s="1">
        <v>46</v>
      </c>
      <c r="M45" s="1">
        <v>28</v>
      </c>
      <c r="N45" s="1">
        <v>81</v>
      </c>
      <c r="O45" s="1">
        <v>33</v>
      </c>
    </row>
    <row r="46" spans="1:15" x14ac:dyDescent="0.3">
      <c r="A46" s="7" t="s">
        <v>201</v>
      </c>
      <c r="B46" s="7" t="s">
        <v>63</v>
      </c>
      <c r="C46" s="1">
        <v>1022</v>
      </c>
      <c r="D46" s="1">
        <v>1030</v>
      </c>
      <c r="E46" s="1">
        <v>1084</v>
      </c>
      <c r="F46" s="1">
        <v>1147</v>
      </c>
      <c r="G46" s="1">
        <v>1244</v>
      </c>
      <c r="H46" s="1">
        <v>1326</v>
      </c>
      <c r="I46" s="1">
        <v>1335</v>
      </c>
      <c r="J46" s="1">
        <v>1339</v>
      </c>
      <c r="K46" s="1">
        <v>1361</v>
      </c>
      <c r="L46" s="1">
        <v>1372</v>
      </c>
      <c r="M46" s="1">
        <v>1349</v>
      </c>
      <c r="N46" s="1">
        <v>1637</v>
      </c>
      <c r="O46" s="1">
        <v>1383</v>
      </c>
    </row>
    <row r="47" spans="1:15" x14ac:dyDescent="0.3">
      <c r="A47" s="7" t="s">
        <v>201</v>
      </c>
      <c r="B47" s="7" t="s">
        <v>64</v>
      </c>
      <c r="C47" s="1">
        <v>870</v>
      </c>
      <c r="D47" s="1">
        <v>869</v>
      </c>
      <c r="E47" s="1">
        <v>900</v>
      </c>
      <c r="F47" s="1">
        <v>967</v>
      </c>
      <c r="G47" s="1">
        <v>983</v>
      </c>
      <c r="H47" s="1">
        <v>1053</v>
      </c>
      <c r="I47" s="1">
        <v>1104</v>
      </c>
      <c r="J47" s="1">
        <v>1161</v>
      </c>
      <c r="K47" s="1">
        <v>1262</v>
      </c>
      <c r="L47" s="1">
        <v>1397</v>
      </c>
      <c r="M47" s="1">
        <v>1413</v>
      </c>
      <c r="N47" s="1">
        <v>1594</v>
      </c>
      <c r="O47" s="1">
        <v>1589</v>
      </c>
    </row>
    <row r="48" spans="1:15" x14ac:dyDescent="0.3">
      <c r="A48" s="7" t="s">
        <v>201</v>
      </c>
      <c r="B48" s="7" t="s">
        <v>65</v>
      </c>
      <c r="C48" s="1">
        <v>588</v>
      </c>
      <c r="D48" s="1">
        <v>594</v>
      </c>
      <c r="E48" s="1">
        <v>618</v>
      </c>
      <c r="F48" s="1">
        <v>636</v>
      </c>
      <c r="G48" s="1">
        <v>669</v>
      </c>
      <c r="H48" s="1">
        <v>683</v>
      </c>
      <c r="I48" s="1">
        <v>710</v>
      </c>
      <c r="J48" s="1">
        <v>722</v>
      </c>
      <c r="K48" s="1">
        <v>718</v>
      </c>
      <c r="L48" s="1">
        <v>761</v>
      </c>
      <c r="M48" s="1">
        <v>756</v>
      </c>
      <c r="N48" s="1">
        <v>792</v>
      </c>
      <c r="O48" s="1">
        <v>871</v>
      </c>
    </row>
    <row r="49" spans="1:15" x14ac:dyDescent="0.3">
      <c r="A49" s="7" t="s">
        <v>201</v>
      </c>
      <c r="B49" s="7" t="s">
        <v>66</v>
      </c>
      <c r="C49" s="1">
        <v>164</v>
      </c>
      <c r="D49" s="1">
        <v>148</v>
      </c>
      <c r="E49" s="1">
        <v>142</v>
      </c>
      <c r="F49" s="1">
        <v>147</v>
      </c>
      <c r="G49" s="1">
        <v>145</v>
      </c>
      <c r="H49" s="1">
        <v>135</v>
      </c>
      <c r="I49" s="1">
        <v>139</v>
      </c>
      <c r="J49" s="1">
        <v>147</v>
      </c>
      <c r="K49" s="1">
        <v>160</v>
      </c>
      <c r="L49" s="1">
        <v>179</v>
      </c>
      <c r="M49" s="1">
        <v>189</v>
      </c>
      <c r="N49" s="1">
        <v>193</v>
      </c>
      <c r="O49" s="1">
        <v>202</v>
      </c>
    </row>
    <row r="50" spans="1:15" x14ac:dyDescent="0.3">
      <c r="A50" s="7" t="s">
        <v>201</v>
      </c>
      <c r="B50" s="7" t="s">
        <v>67</v>
      </c>
      <c r="C50" s="1">
        <v>23</v>
      </c>
      <c r="D50" s="1">
        <v>27</v>
      </c>
      <c r="E50" s="1">
        <v>25</v>
      </c>
      <c r="F50" s="1">
        <v>29</v>
      </c>
      <c r="G50" s="1">
        <v>35</v>
      </c>
      <c r="H50" s="1">
        <v>35</v>
      </c>
      <c r="I50" s="1">
        <v>40</v>
      </c>
      <c r="J50" s="1">
        <v>36</v>
      </c>
      <c r="K50" s="1">
        <v>30</v>
      </c>
      <c r="L50" s="1">
        <v>30</v>
      </c>
      <c r="M50" s="1">
        <v>30</v>
      </c>
      <c r="N50" s="1">
        <v>31</v>
      </c>
      <c r="O50" s="1">
        <v>32</v>
      </c>
    </row>
    <row r="51" spans="1:15" x14ac:dyDescent="0.3">
      <c r="A51" s="7" t="s">
        <v>201</v>
      </c>
      <c r="B51" s="7" t="s">
        <v>68</v>
      </c>
      <c r="C51" s="1">
        <v>60</v>
      </c>
      <c r="D51" s="1">
        <v>33</v>
      </c>
      <c r="E51" s="1">
        <v>28</v>
      </c>
      <c r="F51" s="1">
        <v>43</v>
      </c>
      <c r="G51" s="1">
        <v>35</v>
      </c>
      <c r="H51" s="1">
        <v>31</v>
      </c>
      <c r="I51" s="1">
        <v>31</v>
      </c>
      <c r="J51" s="1">
        <v>28</v>
      </c>
      <c r="K51" s="1">
        <v>24</v>
      </c>
      <c r="L51" s="1">
        <v>23</v>
      </c>
      <c r="M51" s="1">
        <v>18</v>
      </c>
      <c r="N51" s="1">
        <v>59</v>
      </c>
      <c r="O51" s="1">
        <v>15</v>
      </c>
    </row>
    <row r="52" spans="1:15" x14ac:dyDescent="0.3">
      <c r="A52" s="7" t="s">
        <v>201</v>
      </c>
      <c r="B52" s="7" t="s">
        <v>69</v>
      </c>
      <c r="C52" s="1">
        <v>785</v>
      </c>
      <c r="D52" s="1">
        <v>723</v>
      </c>
      <c r="E52" s="1">
        <v>775</v>
      </c>
      <c r="F52" s="1">
        <v>820</v>
      </c>
      <c r="G52" s="1">
        <v>827</v>
      </c>
      <c r="H52" s="1">
        <v>828</v>
      </c>
      <c r="I52" s="1">
        <v>798</v>
      </c>
      <c r="J52" s="1">
        <v>788</v>
      </c>
      <c r="K52" s="1">
        <v>790</v>
      </c>
      <c r="L52" s="1">
        <v>815</v>
      </c>
      <c r="M52" s="1">
        <v>855</v>
      </c>
      <c r="N52" s="1">
        <v>1217</v>
      </c>
      <c r="O52" s="1">
        <v>1018</v>
      </c>
    </row>
    <row r="53" spans="1:15" x14ac:dyDescent="0.3">
      <c r="A53" s="7" t="s">
        <v>201</v>
      </c>
      <c r="B53" s="7" t="s">
        <v>70</v>
      </c>
      <c r="C53" s="1">
        <v>881</v>
      </c>
      <c r="D53" s="1">
        <v>869</v>
      </c>
      <c r="E53" s="1">
        <v>864</v>
      </c>
      <c r="F53" s="1">
        <v>876</v>
      </c>
      <c r="G53" s="1">
        <v>892</v>
      </c>
      <c r="H53" s="1">
        <v>933</v>
      </c>
      <c r="I53" s="1">
        <v>959</v>
      </c>
      <c r="J53" s="1">
        <v>964</v>
      </c>
      <c r="K53" s="1">
        <v>1035</v>
      </c>
      <c r="L53" s="1">
        <v>1062</v>
      </c>
      <c r="M53" s="1">
        <v>1068</v>
      </c>
      <c r="N53" s="1">
        <v>1155</v>
      </c>
      <c r="O53" s="1">
        <v>1113</v>
      </c>
    </row>
    <row r="54" spans="1:15" x14ac:dyDescent="0.3">
      <c r="A54" s="7" t="s">
        <v>201</v>
      </c>
      <c r="B54" s="7" t="s">
        <v>71</v>
      </c>
      <c r="C54" s="1">
        <v>932</v>
      </c>
      <c r="D54" s="1">
        <v>912</v>
      </c>
      <c r="E54" s="1">
        <v>902</v>
      </c>
      <c r="F54" s="1">
        <v>921</v>
      </c>
      <c r="G54" s="1">
        <v>904</v>
      </c>
      <c r="H54" s="1">
        <v>885</v>
      </c>
      <c r="I54" s="1">
        <v>882</v>
      </c>
      <c r="J54" s="1">
        <v>867</v>
      </c>
      <c r="K54" s="1">
        <v>847</v>
      </c>
      <c r="L54" s="1">
        <v>824</v>
      </c>
      <c r="M54" s="1">
        <v>810</v>
      </c>
      <c r="N54" s="1">
        <v>833</v>
      </c>
      <c r="O54" s="1">
        <v>836</v>
      </c>
    </row>
    <row r="55" spans="1:15" x14ac:dyDescent="0.3">
      <c r="A55" s="7" t="s">
        <v>201</v>
      </c>
      <c r="B55" s="7" t="s">
        <v>72</v>
      </c>
      <c r="C55" s="1">
        <v>528</v>
      </c>
      <c r="D55" s="1">
        <v>466</v>
      </c>
      <c r="E55" s="1">
        <v>422</v>
      </c>
      <c r="F55" s="1">
        <v>402</v>
      </c>
      <c r="G55" s="1">
        <v>393</v>
      </c>
      <c r="H55" s="1">
        <v>346</v>
      </c>
      <c r="I55" s="1">
        <v>367</v>
      </c>
      <c r="J55" s="1">
        <v>361</v>
      </c>
      <c r="K55" s="1">
        <v>391</v>
      </c>
      <c r="L55" s="1">
        <v>411</v>
      </c>
      <c r="M55" s="1">
        <v>392</v>
      </c>
      <c r="N55" s="1">
        <v>399</v>
      </c>
      <c r="O55" s="1">
        <v>395</v>
      </c>
    </row>
    <row r="56" spans="1:15" x14ac:dyDescent="0.3">
      <c r="A56" s="7" t="s">
        <v>201</v>
      </c>
      <c r="B56" s="7" t="s">
        <v>73</v>
      </c>
      <c r="C56" s="1">
        <v>126</v>
      </c>
      <c r="D56" s="1">
        <v>125</v>
      </c>
      <c r="E56" s="1">
        <v>121</v>
      </c>
      <c r="F56" s="1">
        <v>125</v>
      </c>
      <c r="G56" s="1">
        <v>115</v>
      </c>
      <c r="H56" s="1">
        <v>127</v>
      </c>
      <c r="I56" s="1">
        <v>120</v>
      </c>
      <c r="J56" s="1">
        <v>122</v>
      </c>
      <c r="K56" s="1">
        <v>120</v>
      </c>
      <c r="L56" s="1">
        <v>118</v>
      </c>
      <c r="M56" s="1">
        <v>113</v>
      </c>
      <c r="N56" s="1">
        <v>102</v>
      </c>
      <c r="O56" s="1">
        <v>98</v>
      </c>
    </row>
    <row r="57" spans="1:15" x14ac:dyDescent="0.3">
      <c r="A57" s="7" t="s">
        <v>202</v>
      </c>
      <c r="B57" s="7" t="s">
        <v>62</v>
      </c>
      <c r="C57" s="1">
        <v>53</v>
      </c>
      <c r="D57" s="1">
        <v>55</v>
      </c>
      <c r="E57" s="1">
        <v>63</v>
      </c>
      <c r="F57" s="1">
        <v>61</v>
      </c>
      <c r="G57" s="1">
        <v>52</v>
      </c>
      <c r="H57" s="1">
        <v>46</v>
      </c>
      <c r="I57" s="1">
        <v>34</v>
      </c>
      <c r="J57" s="1">
        <v>31</v>
      </c>
      <c r="K57" s="1">
        <v>40</v>
      </c>
      <c r="L57" s="1">
        <v>22</v>
      </c>
      <c r="M57" s="1">
        <v>22</v>
      </c>
      <c r="N57" s="1">
        <v>12</v>
      </c>
      <c r="O57" s="1">
        <v>19</v>
      </c>
    </row>
    <row r="58" spans="1:15" x14ac:dyDescent="0.3">
      <c r="A58" s="7" t="s">
        <v>202</v>
      </c>
      <c r="B58" s="7" t="s">
        <v>63</v>
      </c>
      <c r="C58" s="1">
        <v>1407</v>
      </c>
      <c r="D58" s="1">
        <v>1446</v>
      </c>
      <c r="E58" s="1">
        <v>1441</v>
      </c>
      <c r="F58" s="1">
        <v>1370</v>
      </c>
      <c r="G58" s="1">
        <v>1445</v>
      </c>
      <c r="H58" s="1">
        <v>1476</v>
      </c>
      <c r="I58" s="1">
        <v>1457</v>
      </c>
      <c r="J58" s="1">
        <v>1461</v>
      </c>
      <c r="K58" s="1">
        <v>1637</v>
      </c>
      <c r="L58" s="1">
        <v>1587</v>
      </c>
      <c r="M58" s="1">
        <v>1586</v>
      </c>
      <c r="N58" s="1">
        <v>1528</v>
      </c>
      <c r="O58" s="1">
        <v>1547</v>
      </c>
    </row>
    <row r="59" spans="1:15" x14ac:dyDescent="0.3">
      <c r="A59" s="7" t="s">
        <v>202</v>
      </c>
      <c r="B59" s="7" t="s">
        <v>64</v>
      </c>
      <c r="C59" s="1">
        <v>1358</v>
      </c>
      <c r="D59" s="1">
        <v>1425</v>
      </c>
      <c r="E59" s="1">
        <v>1480</v>
      </c>
      <c r="F59" s="1">
        <v>1458</v>
      </c>
      <c r="G59" s="1">
        <v>1497</v>
      </c>
      <c r="H59" s="1">
        <v>1566</v>
      </c>
      <c r="I59" s="1">
        <v>1613</v>
      </c>
      <c r="J59" s="1">
        <v>1678</v>
      </c>
      <c r="K59" s="1">
        <v>1916</v>
      </c>
      <c r="L59" s="1">
        <v>1972</v>
      </c>
      <c r="M59" s="1">
        <v>2063</v>
      </c>
      <c r="N59" s="1">
        <v>2137</v>
      </c>
      <c r="O59" s="1">
        <v>2285</v>
      </c>
    </row>
    <row r="60" spans="1:15" x14ac:dyDescent="0.3">
      <c r="A60" s="7" t="s">
        <v>202</v>
      </c>
      <c r="B60" s="7" t="s">
        <v>65</v>
      </c>
      <c r="C60" s="1">
        <v>957</v>
      </c>
      <c r="D60" s="1">
        <v>1016</v>
      </c>
      <c r="E60" s="1">
        <v>1064</v>
      </c>
      <c r="F60" s="1">
        <v>1084</v>
      </c>
      <c r="G60" s="1">
        <v>1116</v>
      </c>
      <c r="H60" s="1">
        <v>1148</v>
      </c>
      <c r="I60" s="1">
        <v>1138</v>
      </c>
      <c r="J60" s="1">
        <v>1141</v>
      </c>
      <c r="K60" s="1">
        <v>1231</v>
      </c>
      <c r="L60" s="1">
        <v>1220</v>
      </c>
      <c r="M60" s="1">
        <v>1256</v>
      </c>
      <c r="N60" s="1">
        <v>1312</v>
      </c>
      <c r="O60" s="1">
        <v>1369</v>
      </c>
    </row>
    <row r="61" spans="1:15" x14ac:dyDescent="0.3">
      <c r="A61" s="7" t="s">
        <v>202</v>
      </c>
      <c r="B61" s="7" t="s">
        <v>66</v>
      </c>
      <c r="C61" s="1">
        <v>216</v>
      </c>
      <c r="D61" s="1">
        <v>243</v>
      </c>
      <c r="E61" s="1">
        <v>236</v>
      </c>
      <c r="F61" s="1">
        <v>217</v>
      </c>
      <c r="G61" s="1">
        <v>212</v>
      </c>
      <c r="H61" s="1">
        <v>231</v>
      </c>
      <c r="I61" s="1">
        <v>242</v>
      </c>
      <c r="J61" s="1">
        <v>262</v>
      </c>
      <c r="K61" s="1">
        <v>341</v>
      </c>
      <c r="L61" s="1">
        <v>329</v>
      </c>
      <c r="M61" s="1">
        <v>360</v>
      </c>
      <c r="N61" s="1">
        <v>393</v>
      </c>
      <c r="O61" s="1">
        <v>422</v>
      </c>
    </row>
    <row r="62" spans="1:15" x14ac:dyDescent="0.3">
      <c r="A62" s="7" t="s">
        <v>202</v>
      </c>
      <c r="B62" s="7" t="s">
        <v>67</v>
      </c>
      <c r="C62" s="1">
        <v>24</v>
      </c>
      <c r="D62" s="1">
        <v>21</v>
      </c>
      <c r="E62" s="1">
        <v>19</v>
      </c>
      <c r="F62" s="1">
        <v>17</v>
      </c>
      <c r="G62" s="1">
        <v>18</v>
      </c>
      <c r="H62" s="1">
        <v>20</v>
      </c>
      <c r="I62" s="1">
        <v>20</v>
      </c>
      <c r="J62" s="1">
        <v>25</v>
      </c>
      <c r="K62" s="1">
        <v>33</v>
      </c>
      <c r="L62" s="1">
        <v>30</v>
      </c>
      <c r="M62" s="1">
        <v>37</v>
      </c>
      <c r="N62" s="1">
        <v>44</v>
      </c>
      <c r="O62" s="1">
        <v>43</v>
      </c>
    </row>
    <row r="63" spans="1:15" x14ac:dyDescent="0.3">
      <c r="A63" s="7" t="s">
        <v>202</v>
      </c>
      <c r="B63" s="7" t="s">
        <v>68</v>
      </c>
      <c r="C63" s="1">
        <v>37</v>
      </c>
      <c r="D63" s="1">
        <v>27</v>
      </c>
      <c r="E63" s="1">
        <v>29</v>
      </c>
      <c r="F63" s="1">
        <v>26</v>
      </c>
      <c r="G63" s="1">
        <v>28</v>
      </c>
      <c r="H63" s="1">
        <v>20</v>
      </c>
      <c r="I63" s="1">
        <v>13</v>
      </c>
      <c r="J63" s="1">
        <v>13</v>
      </c>
      <c r="K63" s="1">
        <v>14</v>
      </c>
      <c r="L63" s="1">
        <v>11</v>
      </c>
      <c r="M63" s="1">
        <v>12</v>
      </c>
      <c r="N63" s="1">
        <v>7</v>
      </c>
      <c r="O63" s="1">
        <v>7</v>
      </c>
    </row>
    <row r="64" spans="1:15" x14ac:dyDescent="0.3">
      <c r="A64" s="7" t="s">
        <v>202</v>
      </c>
      <c r="B64" s="7" t="s">
        <v>69</v>
      </c>
      <c r="C64" s="1">
        <v>768</v>
      </c>
      <c r="D64" s="1">
        <v>784</v>
      </c>
      <c r="E64" s="1">
        <v>763</v>
      </c>
      <c r="F64" s="1">
        <v>732</v>
      </c>
      <c r="G64" s="1">
        <v>740</v>
      </c>
      <c r="H64" s="1">
        <v>733</v>
      </c>
      <c r="I64" s="1">
        <v>697</v>
      </c>
      <c r="J64" s="1">
        <v>672</v>
      </c>
      <c r="K64" s="1">
        <v>768</v>
      </c>
      <c r="L64" s="1">
        <v>777</v>
      </c>
      <c r="M64" s="1">
        <v>796</v>
      </c>
      <c r="N64" s="1">
        <v>782</v>
      </c>
      <c r="O64" s="1">
        <v>867</v>
      </c>
    </row>
    <row r="65" spans="1:15" x14ac:dyDescent="0.3">
      <c r="A65" s="7" t="s">
        <v>202</v>
      </c>
      <c r="B65" s="7" t="s">
        <v>70</v>
      </c>
      <c r="C65" s="1">
        <v>1059</v>
      </c>
      <c r="D65" s="1">
        <v>1054</v>
      </c>
      <c r="E65" s="1">
        <v>1018</v>
      </c>
      <c r="F65" s="1">
        <v>930</v>
      </c>
      <c r="G65" s="1">
        <v>945</v>
      </c>
      <c r="H65" s="1">
        <v>944</v>
      </c>
      <c r="I65" s="1">
        <v>949</v>
      </c>
      <c r="J65" s="1">
        <v>978</v>
      </c>
      <c r="K65" s="1">
        <v>1035</v>
      </c>
      <c r="L65" s="1">
        <v>1030</v>
      </c>
      <c r="M65" s="1">
        <v>1034</v>
      </c>
      <c r="N65" s="1">
        <v>1052</v>
      </c>
      <c r="O65" s="1">
        <v>1054</v>
      </c>
    </row>
    <row r="66" spans="1:15" x14ac:dyDescent="0.3">
      <c r="A66" s="7" t="s">
        <v>202</v>
      </c>
      <c r="B66" s="7" t="s">
        <v>71</v>
      </c>
      <c r="C66" s="1">
        <v>1295</v>
      </c>
      <c r="D66" s="1">
        <v>1301</v>
      </c>
      <c r="E66" s="1">
        <v>1270</v>
      </c>
      <c r="F66" s="1">
        <v>1203</v>
      </c>
      <c r="G66" s="1">
        <v>1174</v>
      </c>
      <c r="H66" s="1">
        <v>1144</v>
      </c>
      <c r="I66" s="1">
        <v>1092</v>
      </c>
      <c r="J66" s="1">
        <v>1034</v>
      </c>
      <c r="K66" s="1">
        <v>1018</v>
      </c>
      <c r="L66" s="1">
        <v>992</v>
      </c>
      <c r="M66" s="1">
        <v>977</v>
      </c>
      <c r="N66" s="1">
        <v>981</v>
      </c>
      <c r="O66" s="1">
        <v>963</v>
      </c>
    </row>
    <row r="67" spans="1:15" x14ac:dyDescent="0.3">
      <c r="A67" s="7" t="s">
        <v>202</v>
      </c>
      <c r="B67" s="7" t="s">
        <v>72</v>
      </c>
      <c r="C67" s="1">
        <v>609</v>
      </c>
      <c r="D67" s="1">
        <v>616</v>
      </c>
      <c r="E67" s="1">
        <v>560</v>
      </c>
      <c r="F67" s="1">
        <v>516</v>
      </c>
      <c r="G67" s="1">
        <v>501</v>
      </c>
      <c r="H67" s="1">
        <v>506</v>
      </c>
      <c r="I67" s="1">
        <v>515</v>
      </c>
      <c r="J67" s="1">
        <v>544</v>
      </c>
      <c r="K67" s="1">
        <v>617</v>
      </c>
      <c r="L67" s="1">
        <v>596</v>
      </c>
      <c r="M67" s="1">
        <v>627</v>
      </c>
      <c r="N67" s="1">
        <v>611</v>
      </c>
      <c r="O67" s="1">
        <v>631</v>
      </c>
    </row>
    <row r="68" spans="1:15" x14ac:dyDescent="0.3">
      <c r="A68" s="7" t="s">
        <v>202</v>
      </c>
      <c r="B68" s="7" t="s">
        <v>73</v>
      </c>
      <c r="C68" s="1">
        <v>131</v>
      </c>
      <c r="D68" s="1">
        <v>136</v>
      </c>
      <c r="E68" s="1">
        <v>117</v>
      </c>
      <c r="F68" s="1">
        <v>95</v>
      </c>
      <c r="G68" s="1">
        <v>107</v>
      </c>
      <c r="H68" s="1">
        <v>106</v>
      </c>
      <c r="I68" s="1">
        <v>112</v>
      </c>
      <c r="J68" s="1">
        <v>117</v>
      </c>
      <c r="K68" s="1">
        <v>123</v>
      </c>
      <c r="L68" s="1">
        <v>119</v>
      </c>
      <c r="M68" s="1">
        <v>119</v>
      </c>
      <c r="N68" s="1">
        <v>126</v>
      </c>
      <c r="O68" s="1">
        <v>132</v>
      </c>
    </row>
    <row r="69" spans="1:15" x14ac:dyDescent="0.3">
      <c r="A69" s="7" t="s">
        <v>203</v>
      </c>
      <c r="B69" s="7" t="s">
        <v>62</v>
      </c>
      <c r="C69" s="1">
        <v>51</v>
      </c>
      <c r="D69" s="1">
        <v>49</v>
      </c>
      <c r="E69" s="1">
        <v>50</v>
      </c>
      <c r="F69" s="1">
        <v>47</v>
      </c>
      <c r="G69" s="1">
        <v>47</v>
      </c>
      <c r="H69" s="1">
        <v>45</v>
      </c>
      <c r="I69" s="1">
        <v>32</v>
      </c>
      <c r="J69" s="1">
        <v>26</v>
      </c>
      <c r="K69" s="1">
        <v>19</v>
      </c>
      <c r="L69" s="1">
        <v>15</v>
      </c>
      <c r="M69" s="1">
        <v>14</v>
      </c>
      <c r="N69" s="1">
        <v>13</v>
      </c>
      <c r="O69" s="1">
        <v>9</v>
      </c>
    </row>
    <row r="70" spans="1:15" x14ac:dyDescent="0.3">
      <c r="A70" s="7" t="s">
        <v>203</v>
      </c>
      <c r="B70" s="7" t="s">
        <v>63</v>
      </c>
      <c r="C70" s="1">
        <v>910</v>
      </c>
      <c r="D70" s="1">
        <v>906</v>
      </c>
      <c r="E70" s="1">
        <v>941</v>
      </c>
      <c r="F70" s="1">
        <v>1072</v>
      </c>
      <c r="G70" s="1">
        <v>1126</v>
      </c>
      <c r="H70" s="1">
        <v>1188</v>
      </c>
      <c r="I70" s="1">
        <v>1262</v>
      </c>
      <c r="J70" s="1">
        <v>1298</v>
      </c>
      <c r="K70" s="1">
        <v>1221</v>
      </c>
      <c r="L70" s="1">
        <v>1259</v>
      </c>
      <c r="M70" s="1">
        <v>1223</v>
      </c>
      <c r="N70" s="1">
        <v>1224</v>
      </c>
      <c r="O70" s="1">
        <v>1248</v>
      </c>
    </row>
    <row r="71" spans="1:15" x14ac:dyDescent="0.3">
      <c r="A71" s="7" t="s">
        <v>203</v>
      </c>
      <c r="B71" s="7" t="s">
        <v>64</v>
      </c>
      <c r="C71" s="1">
        <v>1011</v>
      </c>
      <c r="D71" s="1">
        <v>1011</v>
      </c>
      <c r="E71" s="1">
        <v>1005</v>
      </c>
      <c r="F71" s="1">
        <v>1092</v>
      </c>
      <c r="G71" s="1">
        <v>1093</v>
      </c>
      <c r="H71" s="1">
        <v>1134</v>
      </c>
      <c r="I71" s="1">
        <v>1173</v>
      </c>
      <c r="J71" s="1">
        <v>1228</v>
      </c>
      <c r="K71" s="1">
        <v>1230</v>
      </c>
      <c r="L71" s="1">
        <v>1253</v>
      </c>
      <c r="M71" s="1">
        <v>1271</v>
      </c>
      <c r="N71" s="1">
        <v>1353</v>
      </c>
      <c r="O71" s="1">
        <v>1455</v>
      </c>
    </row>
    <row r="72" spans="1:15" x14ac:dyDescent="0.3">
      <c r="A72" s="7" t="s">
        <v>203</v>
      </c>
      <c r="B72" s="7" t="s">
        <v>65</v>
      </c>
      <c r="C72" s="1">
        <v>723</v>
      </c>
      <c r="D72" s="1">
        <v>737</v>
      </c>
      <c r="E72" s="1">
        <v>774</v>
      </c>
      <c r="F72" s="1">
        <v>843</v>
      </c>
      <c r="G72" s="1">
        <v>884</v>
      </c>
      <c r="H72" s="1">
        <v>887</v>
      </c>
      <c r="I72" s="1">
        <v>898</v>
      </c>
      <c r="J72" s="1">
        <v>920</v>
      </c>
      <c r="K72" s="1">
        <v>918</v>
      </c>
      <c r="L72" s="1">
        <v>965</v>
      </c>
      <c r="M72" s="1">
        <v>951</v>
      </c>
      <c r="N72" s="1">
        <v>963</v>
      </c>
      <c r="O72" s="1">
        <v>983</v>
      </c>
    </row>
    <row r="73" spans="1:15" x14ac:dyDescent="0.3">
      <c r="A73" s="7" t="s">
        <v>203</v>
      </c>
      <c r="B73" s="7" t="s">
        <v>66</v>
      </c>
      <c r="C73" s="1">
        <v>104</v>
      </c>
      <c r="D73" s="1">
        <v>101</v>
      </c>
      <c r="E73" s="1">
        <v>97</v>
      </c>
      <c r="F73" s="1">
        <v>128</v>
      </c>
      <c r="G73" s="1">
        <v>132</v>
      </c>
      <c r="H73" s="1">
        <v>145</v>
      </c>
      <c r="I73" s="1">
        <v>176</v>
      </c>
      <c r="J73" s="1">
        <v>215</v>
      </c>
      <c r="K73" s="1">
        <v>246</v>
      </c>
      <c r="L73" s="1">
        <v>278</v>
      </c>
      <c r="M73" s="1">
        <v>271</v>
      </c>
      <c r="N73" s="1">
        <v>266</v>
      </c>
      <c r="O73" s="1">
        <v>285</v>
      </c>
    </row>
    <row r="74" spans="1:15" x14ac:dyDescent="0.3">
      <c r="A74" s="7" t="s">
        <v>203</v>
      </c>
      <c r="B74" s="7" t="s">
        <v>67</v>
      </c>
      <c r="C74" s="1">
        <v>6</v>
      </c>
      <c r="D74" s="1">
        <v>5</v>
      </c>
      <c r="E74" s="1">
        <v>4</v>
      </c>
      <c r="F74" s="1">
        <v>9</v>
      </c>
      <c r="G74" s="1">
        <v>5</v>
      </c>
      <c r="H74" s="1">
        <v>4</v>
      </c>
      <c r="I74" s="1">
        <v>6</v>
      </c>
      <c r="J74" s="1">
        <v>7</v>
      </c>
      <c r="K74" s="1">
        <v>5</v>
      </c>
      <c r="L74" s="1">
        <v>9</v>
      </c>
      <c r="M74" s="1">
        <v>10</v>
      </c>
      <c r="N74" s="1">
        <v>12</v>
      </c>
      <c r="O74" s="1">
        <v>15</v>
      </c>
    </row>
    <row r="75" spans="1:15" x14ac:dyDescent="0.3">
      <c r="A75" s="7" t="s">
        <v>203</v>
      </c>
      <c r="B75" s="7" t="s">
        <v>68</v>
      </c>
      <c r="C75" s="1">
        <v>22</v>
      </c>
      <c r="D75" s="1">
        <v>14</v>
      </c>
      <c r="E75" s="1">
        <v>23</v>
      </c>
      <c r="F75" s="1">
        <v>19</v>
      </c>
      <c r="G75" s="1">
        <v>23</v>
      </c>
      <c r="H75" s="1">
        <v>18</v>
      </c>
      <c r="I75" s="1">
        <v>16</v>
      </c>
      <c r="J75" s="1">
        <v>11</v>
      </c>
      <c r="K75" s="1">
        <v>8</v>
      </c>
      <c r="L75" s="1">
        <v>9</v>
      </c>
      <c r="M75" s="1">
        <v>8</v>
      </c>
      <c r="N75" s="1">
        <v>5</v>
      </c>
      <c r="O75" s="1">
        <v>8</v>
      </c>
    </row>
    <row r="76" spans="1:15" x14ac:dyDescent="0.3">
      <c r="A76" s="7" t="s">
        <v>203</v>
      </c>
      <c r="B76" s="7" t="s">
        <v>69</v>
      </c>
      <c r="C76" s="1">
        <v>544</v>
      </c>
      <c r="D76" s="1">
        <v>523</v>
      </c>
      <c r="E76" s="1">
        <v>546</v>
      </c>
      <c r="F76" s="1">
        <v>607</v>
      </c>
      <c r="G76" s="1">
        <v>587</v>
      </c>
      <c r="H76" s="1">
        <v>590</v>
      </c>
      <c r="I76" s="1">
        <v>613</v>
      </c>
      <c r="J76" s="1">
        <v>630</v>
      </c>
      <c r="K76" s="1">
        <v>588</v>
      </c>
      <c r="L76" s="1">
        <v>601</v>
      </c>
      <c r="M76" s="1">
        <v>613</v>
      </c>
      <c r="N76" s="1">
        <v>629</v>
      </c>
      <c r="O76" s="1">
        <v>659</v>
      </c>
    </row>
    <row r="77" spans="1:15" x14ac:dyDescent="0.3">
      <c r="A77" s="7" t="s">
        <v>203</v>
      </c>
      <c r="B77" s="7" t="s">
        <v>70</v>
      </c>
      <c r="C77" s="1">
        <v>795</v>
      </c>
      <c r="D77" s="1">
        <v>769</v>
      </c>
      <c r="E77" s="1">
        <v>718</v>
      </c>
      <c r="F77" s="1">
        <v>746</v>
      </c>
      <c r="G77" s="1">
        <v>758</v>
      </c>
      <c r="H77" s="1">
        <v>773</v>
      </c>
      <c r="I77" s="1">
        <v>796</v>
      </c>
      <c r="J77" s="1">
        <v>813</v>
      </c>
      <c r="K77" s="1">
        <v>806</v>
      </c>
      <c r="L77" s="1">
        <v>824</v>
      </c>
      <c r="M77" s="1">
        <v>793</v>
      </c>
      <c r="N77" s="1">
        <v>793</v>
      </c>
      <c r="O77" s="1">
        <v>835</v>
      </c>
    </row>
    <row r="78" spans="1:15" x14ac:dyDescent="0.3">
      <c r="A78" s="7" t="s">
        <v>203</v>
      </c>
      <c r="B78" s="7" t="s">
        <v>71</v>
      </c>
      <c r="C78" s="1">
        <v>1041</v>
      </c>
      <c r="D78" s="1">
        <v>1023</v>
      </c>
      <c r="E78" s="1">
        <v>990</v>
      </c>
      <c r="F78" s="1">
        <v>994</v>
      </c>
      <c r="G78" s="1">
        <v>948</v>
      </c>
      <c r="H78" s="1">
        <v>933</v>
      </c>
      <c r="I78" s="1">
        <v>880</v>
      </c>
      <c r="J78" s="1">
        <v>807</v>
      </c>
      <c r="K78" s="1">
        <v>797</v>
      </c>
      <c r="L78" s="1">
        <v>789</v>
      </c>
      <c r="M78" s="1">
        <v>731</v>
      </c>
      <c r="N78" s="1">
        <v>732</v>
      </c>
      <c r="O78" s="1">
        <v>698</v>
      </c>
    </row>
    <row r="79" spans="1:15" x14ac:dyDescent="0.3">
      <c r="A79" s="7" t="s">
        <v>203</v>
      </c>
      <c r="B79" s="7" t="s">
        <v>72</v>
      </c>
      <c r="C79" s="1">
        <v>373</v>
      </c>
      <c r="D79" s="1">
        <v>354</v>
      </c>
      <c r="E79" s="1">
        <v>338</v>
      </c>
      <c r="F79" s="1">
        <v>363</v>
      </c>
      <c r="G79" s="1">
        <v>356</v>
      </c>
      <c r="H79" s="1">
        <v>385</v>
      </c>
      <c r="I79" s="1">
        <v>374</v>
      </c>
      <c r="J79" s="1">
        <v>411</v>
      </c>
      <c r="K79" s="1">
        <v>450</v>
      </c>
      <c r="L79" s="1">
        <v>460</v>
      </c>
      <c r="M79" s="1">
        <v>410</v>
      </c>
      <c r="N79" s="1">
        <v>390</v>
      </c>
      <c r="O79" s="1">
        <v>406</v>
      </c>
    </row>
    <row r="80" spans="1:15" x14ac:dyDescent="0.3">
      <c r="A80" s="7" t="s">
        <v>203</v>
      </c>
      <c r="B80" s="7" t="s">
        <v>73</v>
      </c>
      <c r="C80" s="1">
        <v>53</v>
      </c>
      <c r="D80" s="1">
        <v>49</v>
      </c>
      <c r="E80" s="1">
        <v>40</v>
      </c>
      <c r="F80" s="1">
        <v>41</v>
      </c>
      <c r="G80" s="1">
        <v>40</v>
      </c>
      <c r="H80" s="1">
        <v>40</v>
      </c>
      <c r="I80" s="1">
        <v>43</v>
      </c>
      <c r="J80" s="1">
        <v>47</v>
      </c>
      <c r="K80" s="1">
        <v>50</v>
      </c>
      <c r="L80" s="1">
        <v>51</v>
      </c>
      <c r="M80" s="1">
        <v>62</v>
      </c>
      <c r="N80" s="1">
        <v>62</v>
      </c>
      <c r="O80" s="1">
        <v>60</v>
      </c>
    </row>
    <row r="81" spans="1:15" x14ac:dyDescent="0.3">
      <c r="A81" s="7" t="s">
        <v>204</v>
      </c>
      <c r="B81" s="7" t="s">
        <v>62</v>
      </c>
      <c r="C81" s="1">
        <v>73</v>
      </c>
      <c r="D81" s="1">
        <v>99</v>
      </c>
      <c r="E81" s="1">
        <v>93</v>
      </c>
      <c r="F81" s="1">
        <v>90</v>
      </c>
      <c r="G81" s="1">
        <v>72</v>
      </c>
      <c r="H81" s="1">
        <v>59</v>
      </c>
      <c r="I81" s="1">
        <v>44</v>
      </c>
      <c r="J81" s="1">
        <v>45</v>
      </c>
      <c r="K81" s="1">
        <v>43</v>
      </c>
      <c r="L81" s="1">
        <v>35</v>
      </c>
      <c r="M81" s="1">
        <v>32</v>
      </c>
      <c r="N81" s="1">
        <v>29</v>
      </c>
      <c r="O81" s="1">
        <v>18</v>
      </c>
    </row>
    <row r="82" spans="1:15" x14ac:dyDescent="0.3">
      <c r="A82" s="7" t="s">
        <v>204</v>
      </c>
      <c r="B82" s="7" t="s">
        <v>63</v>
      </c>
      <c r="C82" s="1">
        <v>1256</v>
      </c>
      <c r="D82" s="1">
        <v>1323</v>
      </c>
      <c r="E82" s="1">
        <v>1298</v>
      </c>
      <c r="F82" s="1">
        <v>1293</v>
      </c>
      <c r="G82" s="1">
        <v>1341</v>
      </c>
      <c r="H82" s="1">
        <v>1396</v>
      </c>
      <c r="I82" s="1">
        <v>1416</v>
      </c>
      <c r="J82" s="1">
        <v>1424</v>
      </c>
      <c r="K82" s="1">
        <v>1425</v>
      </c>
      <c r="L82" s="1">
        <v>1478</v>
      </c>
      <c r="M82" s="1">
        <v>1494</v>
      </c>
      <c r="N82" s="1">
        <v>1534</v>
      </c>
      <c r="O82" s="1">
        <v>1497</v>
      </c>
    </row>
    <row r="83" spans="1:15" x14ac:dyDescent="0.3">
      <c r="A83" s="7" t="s">
        <v>204</v>
      </c>
      <c r="B83" s="7" t="s">
        <v>64</v>
      </c>
      <c r="C83" s="1">
        <v>1136</v>
      </c>
      <c r="D83" s="1">
        <v>1191</v>
      </c>
      <c r="E83" s="1">
        <v>1240</v>
      </c>
      <c r="F83" s="1">
        <v>1242</v>
      </c>
      <c r="G83" s="1">
        <v>1297</v>
      </c>
      <c r="H83" s="1">
        <v>1344</v>
      </c>
      <c r="I83" s="1">
        <v>1419</v>
      </c>
      <c r="J83" s="1">
        <v>1486</v>
      </c>
      <c r="K83" s="1">
        <v>1510</v>
      </c>
      <c r="L83" s="1">
        <v>1612</v>
      </c>
      <c r="M83" s="1">
        <v>1690</v>
      </c>
      <c r="N83" s="1">
        <v>1759</v>
      </c>
      <c r="O83" s="1">
        <v>1714</v>
      </c>
    </row>
    <row r="84" spans="1:15" x14ac:dyDescent="0.3">
      <c r="A84" s="7" t="s">
        <v>204</v>
      </c>
      <c r="B84" s="7" t="s">
        <v>65</v>
      </c>
      <c r="C84" s="1">
        <v>813</v>
      </c>
      <c r="D84" s="1">
        <v>877</v>
      </c>
      <c r="E84" s="1">
        <v>899</v>
      </c>
      <c r="F84" s="1">
        <v>922</v>
      </c>
      <c r="G84" s="1">
        <v>944</v>
      </c>
      <c r="H84" s="1">
        <v>943</v>
      </c>
      <c r="I84" s="1">
        <v>926</v>
      </c>
      <c r="J84" s="1">
        <v>957</v>
      </c>
      <c r="K84" s="1">
        <v>986</v>
      </c>
      <c r="L84" s="1">
        <v>1043</v>
      </c>
      <c r="M84" s="1">
        <v>1066</v>
      </c>
      <c r="N84" s="1">
        <v>1121</v>
      </c>
      <c r="O84" s="1">
        <v>1121</v>
      </c>
    </row>
    <row r="85" spans="1:15" x14ac:dyDescent="0.3">
      <c r="A85" s="7" t="s">
        <v>204</v>
      </c>
      <c r="B85" s="7" t="s">
        <v>66</v>
      </c>
      <c r="C85" s="1">
        <v>143</v>
      </c>
      <c r="D85" s="1">
        <v>160</v>
      </c>
      <c r="E85" s="1">
        <v>146</v>
      </c>
      <c r="F85" s="1">
        <v>142</v>
      </c>
      <c r="G85" s="1">
        <v>147</v>
      </c>
      <c r="H85" s="1">
        <v>162</v>
      </c>
      <c r="I85" s="1">
        <v>170</v>
      </c>
      <c r="J85" s="1">
        <v>174</v>
      </c>
      <c r="K85" s="1">
        <v>184</v>
      </c>
      <c r="L85" s="1">
        <v>211</v>
      </c>
      <c r="M85" s="1">
        <v>244</v>
      </c>
      <c r="N85" s="1">
        <v>250</v>
      </c>
      <c r="O85" s="1">
        <v>232</v>
      </c>
    </row>
    <row r="86" spans="1:15" x14ac:dyDescent="0.3">
      <c r="A86" s="7" t="s">
        <v>204</v>
      </c>
      <c r="B86" s="7" t="s">
        <v>67</v>
      </c>
      <c r="C86" s="1">
        <v>21</v>
      </c>
      <c r="D86" s="1">
        <v>21</v>
      </c>
      <c r="E86" s="1">
        <v>21</v>
      </c>
      <c r="F86" s="1">
        <v>21</v>
      </c>
      <c r="G86" s="1">
        <v>17</v>
      </c>
      <c r="H86" s="1">
        <v>17</v>
      </c>
      <c r="I86" s="1">
        <v>21</v>
      </c>
      <c r="J86" s="1">
        <v>24</v>
      </c>
      <c r="K86" s="1">
        <v>24</v>
      </c>
      <c r="L86" s="1">
        <v>22</v>
      </c>
      <c r="M86" s="1">
        <v>22</v>
      </c>
      <c r="N86" s="1">
        <v>28</v>
      </c>
      <c r="O86" s="1">
        <v>26</v>
      </c>
    </row>
    <row r="87" spans="1:15" x14ac:dyDescent="0.3">
      <c r="A87" s="7" t="s">
        <v>204</v>
      </c>
      <c r="B87" s="7" t="s">
        <v>68</v>
      </c>
      <c r="C87" s="1">
        <v>37</v>
      </c>
      <c r="D87" s="1">
        <v>53</v>
      </c>
      <c r="E87" s="1">
        <v>61</v>
      </c>
      <c r="F87" s="1">
        <v>42</v>
      </c>
      <c r="G87" s="1">
        <v>39</v>
      </c>
      <c r="H87" s="1">
        <v>36</v>
      </c>
      <c r="I87" s="1">
        <v>33</v>
      </c>
      <c r="J87" s="1">
        <v>44</v>
      </c>
      <c r="K87" s="1">
        <v>34</v>
      </c>
      <c r="L87" s="1">
        <v>27</v>
      </c>
      <c r="M87" s="1">
        <v>26</v>
      </c>
      <c r="N87" s="1">
        <v>23</v>
      </c>
      <c r="O87" s="1">
        <v>16</v>
      </c>
    </row>
    <row r="88" spans="1:15" x14ac:dyDescent="0.3">
      <c r="A88" s="7" t="s">
        <v>204</v>
      </c>
      <c r="B88" s="7" t="s">
        <v>69</v>
      </c>
      <c r="C88" s="1">
        <v>827</v>
      </c>
      <c r="D88" s="1">
        <v>925</v>
      </c>
      <c r="E88" s="1">
        <v>854</v>
      </c>
      <c r="F88" s="1">
        <v>801</v>
      </c>
      <c r="G88" s="1">
        <v>785</v>
      </c>
      <c r="H88" s="1">
        <v>788</v>
      </c>
      <c r="I88" s="1">
        <v>774</v>
      </c>
      <c r="J88" s="1">
        <v>759</v>
      </c>
      <c r="K88" s="1">
        <v>818</v>
      </c>
      <c r="L88" s="1">
        <v>882</v>
      </c>
      <c r="M88" s="1">
        <v>970</v>
      </c>
      <c r="N88" s="1">
        <v>1089</v>
      </c>
      <c r="O88" s="1">
        <v>1097</v>
      </c>
    </row>
    <row r="89" spans="1:15" x14ac:dyDescent="0.3">
      <c r="A89" s="7" t="s">
        <v>204</v>
      </c>
      <c r="B89" s="7" t="s">
        <v>70</v>
      </c>
      <c r="C89" s="1">
        <v>1041</v>
      </c>
      <c r="D89" s="1">
        <v>1048</v>
      </c>
      <c r="E89" s="1">
        <v>1049</v>
      </c>
      <c r="F89" s="1">
        <v>1010</v>
      </c>
      <c r="G89" s="1">
        <v>1035</v>
      </c>
      <c r="H89" s="1">
        <v>1097</v>
      </c>
      <c r="I89" s="1">
        <v>1117</v>
      </c>
      <c r="J89" s="1">
        <v>1136</v>
      </c>
      <c r="K89" s="1">
        <v>1104</v>
      </c>
      <c r="L89" s="1">
        <v>1138</v>
      </c>
      <c r="M89" s="1">
        <v>1119</v>
      </c>
      <c r="N89" s="1">
        <v>1145</v>
      </c>
      <c r="O89" s="1">
        <v>1100</v>
      </c>
    </row>
    <row r="90" spans="1:15" x14ac:dyDescent="0.3">
      <c r="A90" s="7" t="s">
        <v>204</v>
      </c>
      <c r="B90" s="7" t="s">
        <v>71</v>
      </c>
      <c r="C90" s="1">
        <v>1310</v>
      </c>
      <c r="D90" s="1">
        <v>1306</v>
      </c>
      <c r="E90" s="1">
        <v>1273</v>
      </c>
      <c r="F90" s="1">
        <v>1209</v>
      </c>
      <c r="G90" s="1">
        <v>1182</v>
      </c>
      <c r="H90" s="1">
        <v>1112</v>
      </c>
      <c r="I90" s="1">
        <v>1040</v>
      </c>
      <c r="J90" s="1">
        <v>1006</v>
      </c>
      <c r="K90" s="1">
        <v>945</v>
      </c>
      <c r="L90" s="1">
        <v>946</v>
      </c>
      <c r="M90" s="1">
        <v>950</v>
      </c>
      <c r="N90" s="1">
        <v>949</v>
      </c>
      <c r="O90" s="1">
        <v>889</v>
      </c>
    </row>
    <row r="91" spans="1:15" x14ac:dyDescent="0.3">
      <c r="A91" s="7" t="s">
        <v>204</v>
      </c>
      <c r="B91" s="7" t="s">
        <v>72</v>
      </c>
      <c r="C91" s="1">
        <v>556</v>
      </c>
      <c r="D91" s="1">
        <v>544</v>
      </c>
      <c r="E91" s="1">
        <v>495</v>
      </c>
      <c r="F91" s="1">
        <v>439</v>
      </c>
      <c r="G91" s="1">
        <v>428</v>
      </c>
      <c r="H91" s="1">
        <v>411</v>
      </c>
      <c r="I91" s="1">
        <v>403</v>
      </c>
      <c r="J91" s="1">
        <v>405</v>
      </c>
      <c r="K91" s="1">
        <v>451</v>
      </c>
      <c r="L91" s="1">
        <v>465</v>
      </c>
      <c r="M91" s="1">
        <v>476</v>
      </c>
      <c r="N91" s="1">
        <v>491</v>
      </c>
      <c r="O91" s="1">
        <v>474</v>
      </c>
    </row>
    <row r="92" spans="1:15" x14ac:dyDescent="0.3">
      <c r="A92" s="7" t="s">
        <v>204</v>
      </c>
      <c r="B92" s="7" t="s">
        <v>73</v>
      </c>
      <c r="C92" s="1">
        <v>157</v>
      </c>
      <c r="D92" s="1">
        <v>145</v>
      </c>
      <c r="E92" s="1">
        <v>138</v>
      </c>
      <c r="F92" s="1">
        <v>121</v>
      </c>
      <c r="G92" s="1">
        <v>115</v>
      </c>
      <c r="H92" s="1">
        <v>116</v>
      </c>
      <c r="I92" s="1">
        <v>111</v>
      </c>
      <c r="J92" s="1">
        <v>103</v>
      </c>
      <c r="K92" s="1">
        <v>99</v>
      </c>
      <c r="L92" s="1">
        <v>103</v>
      </c>
      <c r="M92" s="1">
        <v>103</v>
      </c>
      <c r="N92" s="1">
        <v>105</v>
      </c>
      <c r="O92" s="1">
        <v>102</v>
      </c>
    </row>
    <row r="93" spans="1:15" x14ac:dyDescent="0.3">
      <c r="A93" s="10" t="s">
        <v>18</v>
      </c>
      <c r="B93" s="10" t="s">
        <v>18</v>
      </c>
      <c r="C93" s="5">
        <v>48575</v>
      </c>
      <c r="D93" s="5">
        <v>49101</v>
      </c>
      <c r="E93" s="5">
        <v>49290</v>
      </c>
      <c r="F93" s="5">
        <v>49574</v>
      </c>
      <c r="G93" s="5">
        <v>50323</v>
      </c>
      <c r="H93" s="5">
        <v>51041</v>
      </c>
      <c r="I93" s="5">
        <v>51660</v>
      </c>
      <c r="J93" s="5">
        <v>52526</v>
      </c>
      <c r="K93" s="5">
        <v>53993</v>
      </c>
      <c r="L93" s="5">
        <v>55166</v>
      </c>
      <c r="M93" s="5">
        <v>55550</v>
      </c>
      <c r="N93" s="5">
        <v>57062</v>
      </c>
      <c r="O93" s="5">
        <v>58521</v>
      </c>
    </row>
    <row r="94" spans="1:15" x14ac:dyDescent="0.3">
      <c r="A94" s="15"/>
      <c r="B94" s="15"/>
    </row>
    <row r="95" spans="1:15" x14ac:dyDescent="0.3">
      <c r="A95" s="15"/>
      <c r="B95" s="15"/>
    </row>
    <row r="96" spans="1:15" x14ac:dyDescent="0.3">
      <c r="A96" s="15"/>
      <c r="B96" s="15"/>
      <c r="C96" s="18" t="s">
        <v>37</v>
      </c>
      <c r="D96" s="19"/>
      <c r="E96" s="19"/>
      <c r="F96" s="19"/>
      <c r="G96" s="19"/>
      <c r="H96" s="19"/>
      <c r="I96" s="19"/>
      <c r="J96" s="19"/>
      <c r="K96" s="19"/>
      <c r="L96" s="19"/>
      <c r="M96" s="19"/>
      <c r="N96" s="19"/>
      <c r="O96" s="19"/>
    </row>
    <row r="97" spans="1:15" x14ac:dyDescent="0.3">
      <c r="A97" s="9" t="s">
        <v>41</v>
      </c>
      <c r="B97" s="9" t="s">
        <v>41</v>
      </c>
      <c r="C97" s="4" t="s">
        <v>0</v>
      </c>
      <c r="D97" s="4" t="s">
        <v>1</v>
      </c>
      <c r="E97" s="4" t="s">
        <v>2</v>
      </c>
      <c r="F97" s="4" t="s">
        <v>3</v>
      </c>
      <c r="G97" s="4" t="s">
        <v>4</v>
      </c>
      <c r="H97" s="4" t="s">
        <v>5</v>
      </c>
      <c r="I97" s="4" t="s">
        <v>6</v>
      </c>
      <c r="J97" s="4" t="s">
        <v>7</v>
      </c>
      <c r="K97" s="4" t="s">
        <v>8</v>
      </c>
      <c r="L97" s="4" t="s">
        <v>9</v>
      </c>
      <c r="M97" s="4" t="s">
        <v>10</v>
      </c>
      <c r="N97" s="4" t="s">
        <v>11</v>
      </c>
      <c r="O97" s="4" t="s">
        <v>12</v>
      </c>
    </row>
    <row r="98" spans="1:15" x14ac:dyDescent="0.3">
      <c r="A98" s="8" t="s">
        <v>198</v>
      </c>
      <c r="B98" s="8" t="s">
        <v>62</v>
      </c>
      <c r="C98" s="2">
        <v>0.73913043478260898</v>
      </c>
      <c r="D98" s="2">
        <v>0.48484848484848497</v>
      </c>
      <c r="E98" s="2">
        <v>0.6</v>
      </c>
      <c r="F98" s="2">
        <v>0.71739130434782605</v>
      </c>
      <c r="G98" s="2">
        <v>0.85416666666666696</v>
      </c>
      <c r="H98" s="2">
        <v>0.67567567567567599</v>
      </c>
      <c r="I98" s="2">
        <v>0.61538461538461497</v>
      </c>
      <c r="J98" s="2">
        <v>0.66666666666666696</v>
      </c>
      <c r="K98" s="2">
        <v>0.58333333333333304</v>
      </c>
      <c r="L98" s="2">
        <v>0.58823529411764697</v>
      </c>
      <c r="M98" s="2">
        <v>0.57142857142857095</v>
      </c>
      <c r="N98" s="2">
        <v>0</v>
      </c>
      <c r="O98" s="2">
        <v>0.68965517241379304</v>
      </c>
    </row>
    <row r="99" spans="1:15" x14ac:dyDescent="0.3">
      <c r="A99" s="8" t="s">
        <v>198</v>
      </c>
      <c r="B99" s="8" t="s">
        <v>63</v>
      </c>
      <c r="C99" s="2">
        <v>0.58662369057211905</v>
      </c>
      <c r="D99" s="2">
        <v>0.60092449922958402</v>
      </c>
      <c r="E99" s="2">
        <v>0.60944527736131904</v>
      </c>
      <c r="F99" s="2">
        <v>0.61422594142259401</v>
      </c>
      <c r="G99" s="2">
        <v>0.62211221122112204</v>
      </c>
      <c r="H99" s="2">
        <v>0.64073777064955895</v>
      </c>
      <c r="I99" s="2">
        <v>0.65004088307440699</v>
      </c>
      <c r="J99" s="2">
        <v>0.638433515482696</v>
      </c>
      <c r="K99" s="2">
        <v>0.65600624024960996</v>
      </c>
      <c r="L99" s="2">
        <v>0.64852941176470602</v>
      </c>
      <c r="M99" s="2">
        <v>0.65400271370420604</v>
      </c>
      <c r="N99" s="2">
        <v>0.64988730277986495</v>
      </c>
      <c r="O99" s="2">
        <v>0.63113695090439303</v>
      </c>
    </row>
    <row r="100" spans="1:15" x14ac:dyDescent="0.3">
      <c r="A100" s="8" t="s">
        <v>198</v>
      </c>
      <c r="B100" s="8" t="s">
        <v>64</v>
      </c>
      <c r="C100" s="2">
        <v>0.53894870170994302</v>
      </c>
      <c r="D100" s="2">
        <v>0.55012376237623795</v>
      </c>
      <c r="E100" s="2">
        <v>0.556303549571603</v>
      </c>
      <c r="F100" s="2">
        <v>0.57012393998695399</v>
      </c>
      <c r="G100" s="2">
        <v>0.57528957528957503</v>
      </c>
      <c r="H100" s="2">
        <v>0.57365347177157699</v>
      </c>
      <c r="I100" s="2">
        <v>0.57575757575757602</v>
      </c>
      <c r="J100" s="2">
        <v>0.571524064171123</v>
      </c>
      <c r="K100" s="2">
        <v>0.60414129110840398</v>
      </c>
      <c r="L100" s="2">
        <v>0.61470588235294099</v>
      </c>
      <c r="M100" s="2">
        <v>0.615465544450289</v>
      </c>
      <c r="N100" s="2">
        <v>0.63095875736475604</v>
      </c>
      <c r="O100" s="2">
        <v>0.63890274314214501</v>
      </c>
    </row>
    <row r="101" spans="1:15" x14ac:dyDescent="0.3">
      <c r="A101" s="8" t="s">
        <v>198</v>
      </c>
      <c r="B101" s="8" t="s">
        <v>65</v>
      </c>
      <c r="C101" s="2">
        <v>0.36983729662077602</v>
      </c>
      <c r="D101" s="2">
        <v>0.38403990024937701</v>
      </c>
      <c r="E101" s="2">
        <v>0.405118601747815</v>
      </c>
      <c r="F101" s="2">
        <v>0.421333333333333</v>
      </c>
      <c r="G101" s="2">
        <v>0.44323589394969398</v>
      </c>
      <c r="H101" s="2">
        <v>0.462012320328542</v>
      </c>
      <c r="I101" s="2">
        <v>0.47798295454545497</v>
      </c>
      <c r="J101" s="2">
        <v>0.48782343987823401</v>
      </c>
      <c r="K101" s="2">
        <v>0.511844938980617</v>
      </c>
      <c r="L101" s="2">
        <v>0.53180843459614002</v>
      </c>
      <c r="M101" s="2">
        <v>0.54539340954942805</v>
      </c>
      <c r="N101" s="2">
        <v>0.55614973262032097</v>
      </c>
      <c r="O101" s="2">
        <v>0.56660168940870703</v>
      </c>
    </row>
    <row r="102" spans="1:15" x14ac:dyDescent="0.3">
      <c r="A102" s="8" t="s">
        <v>198</v>
      </c>
      <c r="B102" s="8" t="s">
        <v>66</v>
      </c>
      <c r="C102" s="2">
        <v>0.220735785953177</v>
      </c>
      <c r="D102" s="2">
        <v>0.247058823529412</v>
      </c>
      <c r="E102" s="2">
        <v>0.23851590106007101</v>
      </c>
      <c r="F102" s="2">
        <v>0.226069246435845</v>
      </c>
      <c r="G102" s="2">
        <v>0.24903474903474901</v>
      </c>
      <c r="H102" s="2">
        <v>0.24248120300751899</v>
      </c>
      <c r="I102" s="2">
        <v>0.264814814814815</v>
      </c>
      <c r="J102" s="2">
        <v>0.28252788104089199</v>
      </c>
      <c r="K102" s="2">
        <v>0.31271477663230202</v>
      </c>
      <c r="L102" s="2">
        <v>0.32352941176470601</v>
      </c>
      <c r="M102" s="2">
        <v>0.34609494640122501</v>
      </c>
      <c r="N102" s="2">
        <v>0.36267071320182098</v>
      </c>
      <c r="O102" s="2">
        <v>0.37880986937590699</v>
      </c>
    </row>
    <row r="103" spans="1:15" x14ac:dyDescent="0.3">
      <c r="A103" s="8" t="s">
        <v>198</v>
      </c>
      <c r="B103" s="8" t="s">
        <v>67</v>
      </c>
      <c r="C103" s="2">
        <v>0.16806722689075601</v>
      </c>
      <c r="D103" s="2">
        <v>0.16153846153846199</v>
      </c>
      <c r="E103" s="2">
        <v>0.14960629921259799</v>
      </c>
      <c r="F103" s="2">
        <v>0.16666666666666699</v>
      </c>
      <c r="G103" s="2">
        <v>0.144736842105263</v>
      </c>
      <c r="H103" s="2">
        <v>0.11764705882352899</v>
      </c>
      <c r="I103" s="2">
        <v>0.15730337078651699</v>
      </c>
      <c r="J103" s="2">
        <v>0.12037037037037</v>
      </c>
      <c r="K103" s="2">
        <v>0.184873949579832</v>
      </c>
      <c r="L103" s="2">
        <v>0.15909090909090901</v>
      </c>
      <c r="M103" s="2">
        <v>0.18243243243243201</v>
      </c>
      <c r="N103" s="2">
        <v>0.184931506849315</v>
      </c>
      <c r="O103" s="2">
        <v>0.203007518796992</v>
      </c>
    </row>
    <row r="104" spans="1:15" x14ac:dyDescent="0.3">
      <c r="A104" s="8" t="s">
        <v>198</v>
      </c>
      <c r="B104" s="8" t="s">
        <v>68</v>
      </c>
      <c r="C104" s="2">
        <v>0.26086956521739102</v>
      </c>
      <c r="D104" s="2">
        <v>0.51515151515151503</v>
      </c>
      <c r="E104" s="2">
        <v>0.4</v>
      </c>
      <c r="F104" s="2">
        <v>0.282608695652174</v>
      </c>
      <c r="G104" s="2">
        <v>0.14583333333333301</v>
      </c>
      <c r="H104" s="2">
        <v>0.32432432432432401</v>
      </c>
      <c r="I104" s="2">
        <v>0.38461538461538503</v>
      </c>
      <c r="J104" s="2">
        <v>0.33333333333333298</v>
      </c>
      <c r="K104" s="2">
        <v>0.41666666666666702</v>
      </c>
      <c r="L104" s="2">
        <v>0.41176470588235298</v>
      </c>
      <c r="M104" s="2">
        <v>0.42857142857142899</v>
      </c>
      <c r="N104" s="2">
        <v>1</v>
      </c>
      <c r="O104" s="2">
        <v>0.31034482758620702</v>
      </c>
    </row>
    <row r="105" spans="1:15" x14ac:dyDescent="0.3">
      <c r="A105" s="8" t="s">
        <v>198</v>
      </c>
      <c r="B105" s="8" t="s">
        <v>69</v>
      </c>
      <c r="C105" s="2">
        <v>0.41337630942788101</v>
      </c>
      <c r="D105" s="2">
        <v>0.39907550077041598</v>
      </c>
      <c r="E105" s="2">
        <v>0.39055472263868102</v>
      </c>
      <c r="F105" s="2">
        <v>0.38577405857740599</v>
      </c>
      <c r="G105" s="2">
        <v>0.37788778877887802</v>
      </c>
      <c r="H105" s="2">
        <v>0.359262229350441</v>
      </c>
      <c r="I105" s="2">
        <v>0.34995911692559301</v>
      </c>
      <c r="J105" s="2">
        <v>0.361566484517304</v>
      </c>
      <c r="K105" s="2">
        <v>0.34399375975038998</v>
      </c>
      <c r="L105" s="2">
        <v>0.35147058823529398</v>
      </c>
      <c r="M105" s="2">
        <v>0.34599728629579402</v>
      </c>
      <c r="N105" s="2">
        <v>0.35011269722013499</v>
      </c>
      <c r="O105" s="2">
        <v>0.36886304909560702</v>
      </c>
    </row>
    <row r="106" spans="1:15" x14ac:dyDescent="0.3">
      <c r="A106" s="8" t="s">
        <v>198</v>
      </c>
      <c r="B106" s="8" t="s">
        <v>70</v>
      </c>
      <c r="C106" s="2">
        <v>0.46105129829005698</v>
      </c>
      <c r="D106" s="2">
        <v>0.449876237623762</v>
      </c>
      <c r="E106" s="2">
        <v>0.443696450428397</v>
      </c>
      <c r="F106" s="2">
        <v>0.42987606001304601</v>
      </c>
      <c r="G106" s="2">
        <v>0.42471042471042503</v>
      </c>
      <c r="H106" s="2">
        <v>0.42634652822842301</v>
      </c>
      <c r="I106" s="2">
        <v>0.42424242424242398</v>
      </c>
      <c r="J106" s="2">
        <v>0.428475935828877</v>
      </c>
      <c r="K106" s="2">
        <v>0.39585870889159602</v>
      </c>
      <c r="L106" s="2">
        <v>0.38529411764705901</v>
      </c>
      <c r="M106" s="2">
        <v>0.384534455549711</v>
      </c>
      <c r="N106" s="2">
        <v>0.36904124263524402</v>
      </c>
      <c r="O106" s="2">
        <v>0.36109725685785499</v>
      </c>
    </row>
    <row r="107" spans="1:15" x14ac:dyDescent="0.3">
      <c r="A107" s="8" t="s">
        <v>198</v>
      </c>
      <c r="B107" s="8" t="s">
        <v>71</v>
      </c>
      <c r="C107" s="2">
        <v>0.63016270337922398</v>
      </c>
      <c r="D107" s="2">
        <v>0.61596009975062305</v>
      </c>
      <c r="E107" s="2">
        <v>0.594881398252185</v>
      </c>
      <c r="F107" s="2">
        <v>0.578666666666667</v>
      </c>
      <c r="G107" s="2">
        <v>0.55676410605030602</v>
      </c>
      <c r="H107" s="2">
        <v>0.537987679671458</v>
      </c>
      <c r="I107" s="2">
        <v>0.52201704545454497</v>
      </c>
      <c r="J107" s="2">
        <v>0.51217656012176604</v>
      </c>
      <c r="K107" s="2">
        <v>0.488155061019383</v>
      </c>
      <c r="L107" s="2">
        <v>0.46819156540385998</v>
      </c>
      <c r="M107" s="2">
        <v>0.454606590450572</v>
      </c>
      <c r="N107" s="2">
        <v>0.44385026737967898</v>
      </c>
      <c r="O107" s="2">
        <v>0.43339831059129302</v>
      </c>
    </row>
    <row r="108" spans="1:15" x14ac:dyDescent="0.3">
      <c r="A108" s="8" t="s">
        <v>198</v>
      </c>
      <c r="B108" s="8" t="s">
        <v>72</v>
      </c>
      <c r="C108" s="2">
        <v>0.779264214046823</v>
      </c>
      <c r="D108" s="2">
        <v>0.752941176470588</v>
      </c>
      <c r="E108" s="2">
        <v>0.76148409893992897</v>
      </c>
      <c r="F108" s="2">
        <v>0.77393075356415497</v>
      </c>
      <c r="G108" s="2">
        <v>0.75096525096525102</v>
      </c>
      <c r="H108" s="2">
        <v>0.75751879699248104</v>
      </c>
      <c r="I108" s="2">
        <v>0.73518518518518505</v>
      </c>
      <c r="J108" s="2">
        <v>0.71747211895910801</v>
      </c>
      <c r="K108" s="2">
        <v>0.68728522336769804</v>
      </c>
      <c r="L108" s="2">
        <v>0.67647058823529405</v>
      </c>
      <c r="M108" s="2">
        <v>0.65390505359877504</v>
      </c>
      <c r="N108" s="2">
        <v>0.63732928679817902</v>
      </c>
      <c r="O108" s="2">
        <v>0.62119013062409301</v>
      </c>
    </row>
    <row r="109" spans="1:15" x14ac:dyDescent="0.3">
      <c r="A109" s="8" t="s">
        <v>198</v>
      </c>
      <c r="B109" s="8" t="s">
        <v>73</v>
      </c>
      <c r="C109" s="2">
        <v>0.83193277310924396</v>
      </c>
      <c r="D109" s="2">
        <v>0.83846153846153804</v>
      </c>
      <c r="E109" s="2">
        <v>0.85039370078740195</v>
      </c>
      <c r="F109" s="2">
        <v>0.83333333333333304</v>
      </c>
      <c r="G109" s="2">
        <v>0.85526315789473695</v>
      </c>
      <c r="H109" s="2">
        <v>0.88235294117647101</v>
      </c>
      <c r="I109" s="2">
        <v>0.84269662921348298</v>
      </c>
      <c r="J109" s="2">
        <v>0.87962962962962998</v>
      </c>
      <c r="K109" s="2">
        <v>0.81512605042016795</v>
      </c>
      <c r="L109" s="2">
        <v>0.84090909090909105</v>
      </c>
      <c r="M109" s="2">
        <v>0.81756756756756799</v>
      </c>
      <c r="N109" s="2">
        <v>0.81506849315068497</v>
      </c>
      <c r="O109" s="2">
        <v>0.79699248120300703</v>
      </c>
    </row>
    <row r="110" spans="1:15" x14ac:dyDescent="0.3">
      <c r="A110" s="8" t="s">
        <v>199</v>
      </c>
      <c r="B110" s="8" t="s">
        <v>62</v>
      </c>
      <c r="C110" s="2">
        <v>0.75757575757575801</v>
      </c>
      <c r="D110" s="2">
        <v>0.76106194690265505</v>
      </c>
      <c r="E110" s="2">
        <v>0.79720279720279696</v>
      </c>
      <c r="F110" s="2">
        <v>0.73015873015873001</v>
      </c>
      <c r="G110" s="2">
        <v>0.77358490566037696</v>
      </c>
      <c r="H110" s="2">
        <v>0.69</v>
      </c>
      <c r="I110" s="2">
        <v>0.70370370370370405</v>
      </c>
      <c r="J110" s="2">
        <v>0.69892473118279597</v>
      </c>
      <c r="K110" s="2">
        <v>0.58208955223880599</v>
      </c>
      <c r="L110" s="2">
        <v>0.81666666666666698</v>
      </c>
      <c r="M110" s="2">
        <v>0.66666666666666696</v>
      </c>
      <c r="N110" s="2">
        <v>0.62790697674418605</v>
      </c>
      <c r="O110" s="2">
        <v>0.62121212121212099</v>
      </c>
    </row>
    <row r="111" spans="1:15" x14ac:dyDescent="0.3">
      <c r="A111" s="8" t="s">
        <v>199</v>
      </c>
      <c r="B111" s="8" t="s">
        <v>63</v>
      </c>
      <c r="C111" s="2">
        <v>0.65861513687600604</v>
      </c>
      <c r="D111" s="2">
        <v>0.66781741465285804</v>
      </c>
      <c r="E111" s="2">
        <v>0.66066930550557801</v>
      </c>
      <c r="F111" s="2">
        <v>0.67354661162710705</v>
      </c>
      <c r="G111" s="2">
        <v>0.68395142763373795</v>
      </c>
      <c r="H111" s="2">
        <v>0.69287312240332399</v>
      </c>
      <c r="I111" s="2">
        <v>0.69177042210750095</v>
      </c>
      <c r="J111" s="2">
        <v>0.69327485380117004</v>
      </c>
      <c r="K111" s="2">
        <v>0.69348769898697504</v>
      </c>
      <c r="L111" s="2">
        <v>0.68975552968568099</v>
      </c>
      <c r="M111" s="2">
        <v>0.69521487351417299</v>
      </c>
      <c r="N111" s="2">
        <v>0.68126888217522696</v>
      </c>
      <c r="O111" s="2">
        <v>0.65552238805970198</v>
      </c>
    </row>
    <row r="112" spans="1:15" x14ac:dyDescent="0.3">
      <c r="A112" s="8" t="s">
        <v>199</v>
      </c>
      <c r="B112" s="8" t="s">
        <v>64</v>
      </c>
      <c r="C112" s="2">
        <v>0.57605021728633499</v>
      </c>
      <c r="D112" s="2">
        <v>0.583770883054893</v>
      </c>
      <c r="E112" s="2">
        <v>0.58511627906976704</v>
      </c>
      <c r="F112" s="2">
        <v>0.58948339483394796</v>
      </c>
      <c r="G112" s="2">
        <v>0.58781994704324803</v>
      </c>
      <c r="H112" s="2">
        <v>0.60176619007569399</v>
      </c>
      <c r="I112" s="2">
        <v>0.61786001609010499</v>
      </c>
      <c r="J112" s="2">
        <v>0.62679788039364104</v>
      </c>
      <c r="K112" s="2">
        <v>0.62636587945012301</v>
      </c>
      <c r="L112" s="2">
        <v>0.63479729729729695</v>
      </c>
      <c r="M112" s="2">
        <v>0.63900000000000001</v>
      </c>
      <c r="N112" s="2">
        <v>0.65207808564231695</v>
      </c>
      <c r="O112" s="2">
        <v>0.65476904619076204</v>
      </c>
    </row>
    <row r="113" spans="1:15" x14ac:dyDescent="0.3">
      <c r="A113" s="8" t="s">
        <v>199</v>
      </c>
      <c r="B113" s="8" t="s">
        <v>65</v>
      </c>
      <c r="C113" s="2">
        <v>0.46090534979423903</v>
      </c>
      <c r="D113" s="2">
        <v>0.47347404449515101</v>
      </c>
      <c r="E113" s="2">
        <v>0.48277809147374401</v>
      </c>
      <c r="F113" s="2">
        <v>0.48927982407916398</v>
      </c>
      <c r="G113" s="2">
        <v>0.50410958904109604</v>
      </c>
      <c r="H113" s="2">
        <v>0.50688705234159803</v>
      </c>
      <c r="I113" s="2">
        <v>0.52352623039480795</v>
      </c>
      <c r="J113" s="2">
        <v>0.54191454840454301</v>
      </c>
      <c r="K113" s="2">
        <v>0.56517205422314898</v>
      </c>
      <c r="L113" s="2">
        <v>0.57237851662404104</v>
      </c>
      <c r="M113" s="2">
        <v>0.57359635811836096</v>
      </c>
      <c r="N113" s="2">
        <v>0.57977417771232198</v>
      </c>
      <c r="O113" s="2">
        <v>0.58552946813608098</v>
      </c>
    </row>
    <row r="114" spans="1:15" x14ac:dyDescent="0.3">
      <c r="A114" s="8" t="s">
        <v>199</v>
      </c>
      <c r="B114" s="8" t="s">
        <v>66</v>
      </c>
      <c r="C114" s="2">
        <v>0.32110091743119301</v>
      </c>
      <c r="D114" s="2">
        <v>0.32472006890611499</v>
      </c>
      <c r="E114" s="2">
        <v>0.33637192342752997</v>
      </c>
      <c r="F114" s="2">
        <v>0.34269119070668003</v>
      </c>
      <c r="G114" s="2">
        <v>0.34353405725567598</v>
      </c>
      <c r="H114" s="2">
        <v>0.36863543788187397</v>
      </c>
      <c r="I114" s="2">
        <v>0.37739656912209901</v>
      </c>
      <c r="J114" s="2">
        <v>0.39007782101167299</v>
      </c>
      <c r="K114" s="2">
        <v>0.408084696823869</v>
      </c>
      <c r="L114" s="2">
        <v>0.41382667964946401</v>
      </c>
      <c r="M114" s="2">
        <v>0.42528735632183901</v>
      </c>
      <c r="N114" s="2">
        <v>0.4375</v>
      </c>
      <c r="O114" s="2">
        <v>0.453531598513011</v>
      </c>
    </row>
    <row r="115" spans="1:15" x14ac:dyDescent="0.3">
      <c r="A115" s="8" t="s">
        <v>199</v>
      </c>
      <c r="B115" s="8" t="s">
        <v>67</v>
      </c>
      <c r="C115" s="2">
        <v>0.22673031026252999</v>
      </c>
      <c r="D115" s="2">
        <v>0.20192307692307701</v>
      </c>
      <c r="E115" s="2">
        <v>0.20626631853785901</v>
      </c>
      <c r="F115" s="2">
        <v>0.208695652173913</v>
      </c>
      <c r="G115" s="2">
        <v>0.23342939481267999</v>
      </c>
      <c r="H115" s="2">
        <v>0.22520107238605899</v>
      </c>
      <c r="I115" s="2">
        <v>0.23389021479713601</v>
      </c>
      <c r="J115" s="2">
        <v>0.25240384615384598</v>
      </c>
      <c r="K115" s="2">
        <v>0.23799126637554599</v>
      </c>
      <c r="L115" s="2">
        <v>0.23758099352051801</v>
      </c>
      <c r="M115" s="2">
        <v>0.245977011494253</v>
      </c>
      <c r="N115" s="2">
        <v>0.240088105726872</v>
      </c>
      <c r="O115" s="2">
        <v>0.26869158878504701</v>
      </c>
    </row>
    <row r="116" spans="1:15" x14ac:dyDescent="0.3">
      <c r="A116" s="8" t="s">
        <v>199</v>
      </c>
      <c r="B116" s="8" t="s">
        <v>68</v>
      </c>
      <c r="C116" s="2">
        <v>0.24242424242424199</v>
      </c>
      <c r="D116" s="2">
        <v>0.238938053097345</v>
      </c>
      <c r="E116" s="2">
        <v>0.20279720279720301</v>
      </c>
      <c r="F116" s="2">
        <v>0.26984126984126999</v>
      </c>
      <c r="G116" s="2">
        <v>0.22641509433962301</v>
      </c>
      <c r="H116" s="2">
        <v>0.31</v>
      </c>
      <c r="I116" s="2">
        <v>0.296296296296296</v>
      </c>
      <c r="J116" s="2">
        <v>0.30107526881720398</v>
      </c>
      <c r="K116" s="2">
        <v>0.41791044776119401</v>
      </c>
      <c r="L116" s="2">
        <v>0.18333333333333299</v>
      </c>
      <c r="M116" s="2">
        <v>0.33333333333333298</v>
      </c>
      <c r="N116" s="2">
        <v>0.372093023255814</v>
      </c>
      <c r="O116" s="2">
        <v>0.37878787878787901</v>
      </c>
    </row>
    <row r="117" spans="1:15" x14ac:dyDescent="0.3">
      <c r="A117" s="8" t="s">
        <v>199</v>
      </c>
      <c r="B117" s="8" t="s">
        <v>69</v>
      </c>
      <c r="C117" s="2">
        <v>0.34138486312399402</v>
      </c>
      <c r="D117" s="2">
        <v>0.33218258534714201</v>
      </c>
      <c r="E117" s="2">
        <v>0.33933069449442199</v>
      </c>
      <c r="F117" s="2">
        <v>0.32645338837289301</v>
      </c>
      <c r="G117" s="2">
        <v>0.31604857236626199</v>
      </c>
      <c r="H117" s="2">
        <v>0.30712687759667601</v>
      </c>
      <c r="I117" s="2">
        <v>0.308229577892499</v>
      </c>
      <c r="J117" s="2">
        <v>0.30672514619883001</v>
      </c>
      <c r="K117" s="2">
        <v>0.30651230101302501</v>
      </c>
      <c r="L117" s="2">
        <v>0.31024447031431901</v>
      </c>
      <c r="M117" s="2">
        <v>0.30478512648582801</v>
      </c>
      <c r="N117" s="2">
        <v>0.31873111782477298</v>
      </c>
      <c r="O117" s="2">
        <v>0.34447761194029902</v>
      </c>
    </row>
    <row r="118" spans="1:15" x14ac:dyDescent="0.3">
      <c r="A118" s="8" t="s">
        <v>199</v>
      </c>
      <c r="B118" s="8" t="s">
        <v>70</v>
      </c>
      <c r="C118" s="2">
        <v>0.42394978271366501</v>
      </c>
      <c r="D118" s="2">
        <v>0.416229116945107</v>
      </c>
      <c r="E118" s="2">
        <v>0.41488372093023301</v>
      </c>
      <c r="F118" s="2">
        <v>0.41051660516605198</v>
      </c>
      <c r="G118" s="2">
        <v>0.41218005295675197</v>
      </c>
      <c r="H118" s="2">
        <v>0.39823380992430601</v>
      </c>
      <c r="I118" s="2">
        <v>0.38213998390989501</v>
      </c>
      <c r="J118" s="2">
        <v>0.37320211960635902</v>
      </c>
      <c r="K118" s="2">
        <v>0.37363412054987699</v>
      </c>
      <c r="L118" s="2">
        <v>0.365202702702703</v>
      </c>
      <c r="M118" s="2">
        <v>0.36099999999999999</v>
      </c>
      <c r="N118" s="2">
        <v>0.34792191435768299</v>
      </c>
      <c r="O118" s="2">
        <v>0.34523095380923802</v>
      </c>
    </row>
    <row r="119" spans="1:15" x14ac:dyDescent="0.3">
      <c r="A119" s="8" t="s">
        <v>199</v>
      </c>
      <c r="B119" s="8" t="s">
        <v>71</v>
      </c>
      <c r="C119" s="2">
        <v>0.53909465020576097</v>
      </c>
      <c r="D119" s="2">
        <v>0.52652595550484904</v>
      </c>
      <c r="E119" s="2">
        <v>0.51722190852625605</v>
      </c>
      <c r="F119" s="2">
        <v>0.51072017592083596</v>
      </c>
      <c r="G119" s="2">
        <v>0.49589041095890402</v>
      </c>
      <c r="H119" s="2">
        <v>0.49311294765840202</v>
      </c>
      <c r="I119" s="2">
        <v>0.476473769605192</v>
      </c>
      <c r="J119" s="2">
        <v>0.45808545159545699</v>
      </c>
      <c r="K119" s="2">
        <v>0.43482794577685102</v>
      </c>
      <c r="L119" s="2">
        <v>0.42762148337595901</v>
      </c>
      <c r="M119" s="2">
        <v>0.42640364188163898</v>
      </c>
      <c r="N119" s="2">
        <v>0.42022582228767802</v>
      </c>
      <c r="O119" s="2">
        <v>0.41447053186392002</v>
      </c>
    </row>
    <row r="120" spans="1:15" x14ac:dyDescent="0.3">
      <c r="A120" s="8" t="s">
        <v>199</v>
      </c>
      <c r="B120" s="8" t="s">
        <v>72</v>
      </c>
      <c r="C120" s="2">
        <v>0.67889908256880704</v>
      </c>
      <c r="D120" s="2">
        <v>0.67527993109388496</v>
      </c>
      <c r="E120" s="2">
        <v>0.66362807657247003</v>
      </c>
      <c r="F120" s="2">
        <v>0.65730880929332003</v>
      </c>
      <c r="G120" s="2">
        <v>0.65646594274432402</v>
      </c>
      <c r="H120" s="2">
        <v>0.63136456211812597</v>
      </c>
      <c r="I120" s="2">
        <v>0.62260343087790104</v>
      </c>
      <c r="J120" s="2">
        <v>0.60992217898832701</v>
      </c>
      <c r="K120" s="2">
        <v>0.59191530317613095</v>
      </c>
      <c r="L120" s="2">
        <v>0.58617332035053504</v>
      </c>
      <c r="M120" s="2">
        <v>0.57471264367816099</v>
      </c>
      <c r="N120" s="2">
        <v>0.5625</v>
      </c>
      <c r="O120" s="2">
        <v>0.54646840148698905</v>
      </c>
    </row>
    <row r="121" spans="1:15" x14ac:dyDescent="0.3">
      <c r="A121" s="8" t="s">
        <v>199</v>
      </c>
      <c r="B121" s="8" t="s">
        <v>73</v>
      </c>
      <c r="C121" s="2">
        <v>0.77326968973747001</v>
      </c>
      <c r="D121" s="2">
        <v>0.79807692307692302</v>
      </c>
      <c r="E121" s="2">
        <v>0.79373368146214096</v>
      </c>
      <c r="F121" s="2">
        <v>0.79130434782608705</v>
      </c>
      <c r="G121" s="2">
        <v>0.76657060518732001</v>
      </c>
      <c r="H121" s="2">
        <v>0.77479892761394098</v>
      </c>
      <c r="I121" s="2">
        <v>0.76610978520286399</v>
      </c>
      <c r="J121" s="2">
        <v>0.74759615384615397</v>
      </c>
      <c r="K121" s="2">
        <v>0.76200873362445398</v>
      </c>
      <c r="L121" s="2">
        <v>0.76241900647948202</v>
      </c>
      <c r="M121" s="2">
        <v>0.754022988505747</v>
      </c>
      <c r="N121" s="2">
        <v>0.759911894273128</v>
      </c>
      <c r="O121" s="2">
        <v>0.73130841121495305</v>
      </c>
    </row>
    <row r="122" spans="1:15" x14ac:dyDescent="0.3">
      <c r="A122" s="8" t="s">
        <v>200</v>
      </c>
      <c r="B122" s="8" t="s">
        <v>62</v>
      </c>
      <c r="C122" s="2">
        <v>0.61635220125786205</v>
      </c>
      <c r="D122" s="2">
        <v>0.632911392405063</v>
      </c>
      <c r="E122" s="2">
        <v>0.67175572519084004</v>
      </c>
      <c r="F122" s="2">
        <v>0.64880952380952395</v>
      </c>
      <c r="G122" s="2">
        <v>0.619631901840491</v>
      </c>
      <c r="H122" s="2">
        <v>0.61437908496731997</v>
      </c>
      <c r="I122" s="2">
        <v>0.64341085271317799</v>
      </c>
      <c r="J122" s="2">
        <v>0.68932038834951503</v>
      </c>
      <c r="K122" s="2">
        <v>0.73118279569892497</v>
      </c>
      <c r="L122" s="2">
        <v>0.67469879518072295</v>
      </c>
      <c r="M122" s="2">
        <v>0.628571428571429</v>
      </c>
      <c r="N122" s="2">
        <v>0.59090909090909105</v>
      </c>
      <c r="O122" s="2">
        <v>0.625</v>
      </c>
    </row>
    <row r="123" spans="1:15" x14ac:dyDescent="0.3">
      <c r="A123" s="8" t="s">
        <v>200</v>
      </c>
      <c r="B123" s="8" t="s">
        <v>63</v>
      </c>
      <c r="C123" s="2">
        <v>0.55105485232067497</v>
      </c>
      <c r="D123" s="2">
        <v>0.55478046778826395</v>
      </c>
      <c r="E123" s="2">
        <v>0.57013752455795697</v>
      </c>
      <c r="F123" s="2">
        <v>0.58750907770515604</v>
      </c>
      <c r="G123" s="2">
        <v>0.596548004314995</v>
      </c>
      <c r="H123" s="2">
        <v>0.61212773591675596</v>
      </c>
      <c r="I123" s="2">
        <v>0.62576028622540203</v>
      </c>
      <c r="J123" s="2">
        <v>0.629654936795354</v>
      </c>
      <c r="K123" s="2">
        <v>0.62903811252268604</v>
      </c>
      <c r="L123" s="2">
        <v>0.61265103056147796</v>
      </c>
      <c r="M123" s="2">
        <v>0.595601277048599</v>
      </c>
      <c r="N123" s="2">
        <v>0.60527336176812696</v>
      </c>
      <c r="O123" s="2">
        <v>0.57073329007138196</v>
      </c>
    </row>
    <row r="124" spans="1:15" x14ac:dyDescent="0.3">
      <c r="A124" s="8" t="s">
        <v>200</v>
      </c>
      <c r="B124" s="8" t="s">
        <v>64</v>
      </c>
      <c r="C124" s="2">
        <v>0.48967434471803001</v>
      </c>
      <c r="D124" s="2">
        <v>0.49502190362405402</v>
      </c>
      <c r="E124" s="2">
        <v>0.50258654994031005</v>
      </c>
      <c r="F124" s="2">
        <v>0.50700589970501497</v>
      </c>
      <c r="G124" s="2">
        <v>0.51313920454545503</v>
      </c>
      <c r="H124" s="2">
        <v>0.51505817932922704</v>
      </c>
      <c r="I124" s="2">
        <v>0.518954248366013</v>
      </c>
      <c r="J124" s="2">
        <v>0.54149253731343305</v>
      </c>
      <c r="K124" s="2">
        <v>0.54112684543537204</v>
      </c>
      <c r="L124" s="2">
        <v>0.55190615835777102</v>
      </c>
      <c r="M124" s="2">
        <v>0.56142469061273803</v>
      </c>
      <c r="N124" s="2">
        <v>0.56634304207119701</v>
      </c>
      <c r="O124" s="2">
        <v>0.57613729229092903</v>
      </c>
    </row>
    <row r="125" spans="1:15" x14ac:dyDescent="0.3">
      <c r="A125" s="8" t="s">
        <v>200</v>
      </c>
      <c r="B125" s="8" t="s">
        <v>65</v>
      </c>
      <c r="C125" s="2">
        <v>0.35094001790510299</v>
      </c>
      <c r="D125" s="2">
        <v>0.360532150776053</v>
      </c>
      <c r="E125" s="2">
        <v>0.37419076391886102</v>
      </c>
      <c r="F125" s="2">
        <v>0.38923395445134601</v>
      </c>
      <c r="G125" s="2">
        <v>0.40669085046352299</v>
      </c>
      <c r="H125" s="2">
        <v>0.43200325732898998</v>
      </c>
      <c r="I125" s="2">
        <v>0.44398340248962698</v>
      </c>
      <c r="J125" s="2">
        <v>0.46343434343434298</v>
      </c>
      <c r="K125" s="2">
        <v>0.46241554054054101</v>
      </c>
      <c r="L125" s="2">
        <v>0.47590618336886997</v>
      </c>
      <c r="M125" s="2">
        <v>0.48995633187772902</v>
      </c>
      <c r="N125" s="2">
        <v>0.50349650349650399</v>
      </c>
      <c r="O125" s="2">
        <v>0.51195971464540502</v>
      </c>
    </row>
    <row r="126" spans="1:15" x14ac:dyDescent="0.3">
      <c r="A126" s="8" t="s">
        <v>200</v>
      </c>
      <c r="B126" s="8" t="s">
        <v>66</v>
      </c>
      <c r="C126" s="2">
        <v>0.21606948968512499</v>
      </c>
      <c r="D126" s="2">
        <v>0.230167597765363</v>
      </c>
      <c r="E126" s="2">
        <v>0.22344322344322301</v>
      </c>
      <c r="F126" s="2">
        <v>0.25559481743227302</v>
      </c>
      <c r="G126" s="2">
        <v>0.26387176325523998</v>
      </c>
      <c r="H126" s="2">
        <v>0.266009852216749</v>
      </c>
      <c r="I126" s="2">
        <v>0.26467065868263501</v>
      </c>
      <c r="J126" s="2">
        <v>0.27561837455830401</v>
      </c>
      <c r="K126" s="2">
        <v>0.28784403669724801</v>
      </c>
      <c r="L126" s="2">
        <v>0.31002087682672202</v>
      </c>
      <c r="M126" s="2">
        <v>0.30099228224917302</v>
      </c>
      <c r="N126" s="2">
        <v>0.28881650380021701</v>
      </c>
      <c r="O126" s="2">
        <v>0.30922431865828098</v>
      </c>
    </row>
    <row r="127" spans="1:15" x14ac:dyDescent="0.3">
      <c r="A127" s="8" t="s">
        <v>200</v>
      </c>
      <c r="B127" s="8" t="s">
        <v>67</v>
      </c>
      <c r="C127" s="2">
        <v>0.177489177489178</v>
      </c>
      <c r="D127" s="2">
        <v>0.17194570135746601</v>
      </c>
      <c r="E127" s="2">
        <v>0.164251207729469</v>
      </c>
      <c r="F127" s="2">
        <v>0.16517857142857101</v>
      </c>
      <c r="G127" s="2">
        <v>0.18143459915611801</v>
      </c>
      <c r="H127" s="2">
        <v>0.17030567685589501</v>
      </c>
      <c r="I127" s="2">
        <v>0.158730158730159</v>
      </c>
      <c r="J127" s="2">
        <v>0.170454545454545</v>
      </c>
      <c r="K127" s="2">
        <v>0.1699604743083</v>
      </c>
      <c r="L127" s="2">
        <v>0.189873417721519</v>
      </c>
      <c r="M127" s="2">
        <v>0.19248826291079801</v>
      </c>
      <c r="N127" s="2">
        <v>0.18894009216589899</v>
      </c>
      <c r="O127" s="2">
        <v>0.19545454545454499</v>
      </c>
    </row>
    <row r="128" spans="1:15" x14ac:dyDescent="0.3">
      <c r="A128" s="8" t="s">
        <v>200</v>
      </c>
      <c r="B128" s="8" t="s">
        <v>68</v>
      </c>
      <c r="C128" s="2">
        <v>0.383647798742138</v>
      </c>
      <c r="D128" s="2">
        <v>0.367088607594937</v>
      </c>
      <c r="E128" s="2">
        <v>0.32824427480916002</v>
      </c>
      <c r="F128" s="2">
        <v>0.351190476190476</v>
      </c>
      <c r="G128" s="2">
        <v>0.380368098159509</v>
      </c>
      <c r="H128" s="2">
        <v>0.38562091503267998</v>
      </c>
      <c r="I128" s="2">
        <v>0.35658914728682201</v>
      </c>
      <c r="J128" s="2">
        <v>0.31067961165048502</v>
      </c>
      <c r="K128" s="2">
        <v>0.26881720430107497</v>
      </c>
      <c r="L128" s="2">
        <v>0.32530120481927699</v>
      </c>
      <c r="M128" s="2">
        <v>0.371428571428571</v>
      </c>
      <c r="N128" s="2">
        <v>0.40909090909090901</v>
      </c>
      <c r="O128" s="2">
        <v>0.375</v>
      </c>
    </row>
    <row r="129" spans="1:15" x14ac:dyDescent="0.3">
      <c r="A129" s="8" t="s">
        <v>200</v>
      </c>
      <c r="B129" s="8" t="s">
        <v>69</v>
      </c>
      <c r="C129" s="2">
        <v>0.44894514767932497</v>
      </c>
      <c r="D129" s="2">
        <v>0.44521953221173599</v>
      </c>
      <c r="E129" s="2">
        <v>0.42986247544204298</v>
      </c>
      <c r="F129" s="2">
        <v>0.41249092229484402</v>
      </c>
      <c r="G129" s="2">
        <v>0.403451995685005</v>
      </c>
      <c r="H129" s="2">
        <v>0.38787226408324399</v>
      </c>
      <c r="I129" s="2">
        <v>0.37423971377459703</v>
      </c>
      <c r="J129" s="2">
        <v>0.370345063204646</v>
      </c>
      <c r="K129" s="2">
        <v>0.37096188747731401</v>
      </c>
      <c r="L129" s="2">
        <v>0.38734896943852198</v>
      </c>
      <c r="M129" s="2">
        <v>0.404398722951401</v>
      </c>
      <c r="N129" s="2">
        <v>0.39472663823187298</v>
      </c>
      <c r="O129" s="2">
        <v>0.42926670992861798</v>
      </c>
    </row>
    <row r="130" spans="1:15" x14ac:dyDescent="0.3">
      <c r="A130" s="8" t="s">
        <v>200</v>
      </c>
      <c r="B130" s="8" t="s">
        <v>70</v>
      </c>
      <c r="C130" s="2">
        <v>0.51032565528197005</v>
      </c>
      <c r="D130" s="2">
        <v>0.50497809637594604</v>
      </c>
      <c r="E130" s="2">
        <v>0.49741345005969001</v>
      </c>
      <c r="F130" s="2">
        <v>0.49299410029498503</v>
      </c>
      <c r="G130" s="2">
        <v>0.48686079545454503</v>
      </c>
      <c r="H130" s="2">
        <v>0.48494182067077302</v>
      </c>
      <c r="I130" s="2">
        <v>0.481045751633987</v>
      </c>
      <c r="J130" s="2">
        <v>0.458507462686567</v>
      </c>
      <c r="K130" s="2">
        <v>0.45887315456462802</v>
      </c>
      <c r="L130" s="2">
        <v>0.44809384164222898</v>
      </c>
      <c r="M130" s="2">
        <v>0.43857530938726202</v>
      </c>
      <c r="N130" s="2">
        <v>0.43365695792880299</v>
      </c>
      <c r="O130" s="2">
        <v>0.42386270770907097</v>
      </c>
    </row>
    <row r="131" spans="1:15" x14ac:dyDescent="0.3">
      <c r="A131" s="8" t="s">
        <v>200</v>
      </c>
      <c r="B131" s="8" t="s">
        <v>71</v>
      </c>
      <c r="C131" s="2">
        <v>0.64905998209489701</v>
      </c>
      <c r="D131" s="2">
        <v>0.63946784922394695</v>
      </c>
      <c r="E131" s="2">
        <v>0.62580923608113903</v>
      </c>
      <c r="F131" s="2">
        <v>0.61076604554865399</v>
      </c>
      <c r="G131" s="2">
        <v>0.59330914953647695</v>
      </c>
      <c r="H131" s="2">
        <v>0.56799674267100997</v>
      </c>
      <c r="I131" s="2">
        <v>0.55601659751037302</v>
      </c>
      <c r="J131" s="2">
        <v>0.53656565656565702</v>
      </c>
      <c r="K131" s="2">
        <v>0.53758445945945899</v>
      </c>
      <c r="L131" s="2">
        <v>0.52409381663112997</v>
      </c>
      <c r="M131" s="2">
        <v>0.51004366812227098</v>
      </c>
      <c r="N131" s="2">
        <v>0.49650349650349701</v>
      </c>
      <c r="O131" s="2">
        <v>0.48804028535459498</v>
      </c>
    </row>
    <row r="132" spans="1:15" x14ac:dyDescent="0.3">
      <c r="A132" s="8" t="s">
        <v>200</v>
      </c>
      <c r="B132" s="8" t="s">
        <v>72</v>
      </c>
      <c r="C132" s="2">
        <v>0.78393051031487504</v>
      </c>
      <c r="D132" s="2">
        <v>0.769832402234637</v>
      </c>
      <c r="E132" s="2">
        <v>0.77655677655677702</v>
      </c>
      <c r="F132" s="2">
        <v>0.74440518256772703</v>
      </c>
      <c r="G132" s="2">
        <v>0.73612823674476002</v>
      </c>
      <c r="H132" s="2">
        <v>0.733990147783251</v>
      </c>
      <c r="I132" s="2">
        <v>0.73532934131736505</v>
      </c>
      <c r="J132" s="2">
        <v>0.72438162544169604</v>
      </c>
      <c r="K132" s="2">
        <v>0.71215596330275199</v>
      </c>
      <c r="L132" s="2">
        <v>0.68997912317327803</v>
      </c>
      <c r="M132" s="2">
        <v>0.69900771775082704</v>
      </c>
      <c r="N132" s="2">
        <v>0.71118349619978305</v>
      </c>
      <c r="O132" s="2">
        <v>0.69077568134171896</v>
      </c>
    </row>
    <row r="133" spans="1:15" x14ac:dyDescent="0.3">
      <c r="A133" s="8" t="s">
        <v>200</v>
      </c>
      <c r="B133" s="8" t="s">
        <v>73</v>
      </c>
      <c r="C133" s="2">
        <v>0.82251082251082297</v>
      </c>
      <c r="D133" s="2">
        <v>0.82805429864253399</v>
      </c>
      <c r="E133" s="2">
        <v>0.835748792270531</v>
      </c>
      <c r="F133" s="2">
        <v>0.83482142857142905</v>
      </c>
      <c r="G133" s="2">
        <v>0.81856540084388196</v>
      </c>
      <c r="H133" s="2">
        <v>0.82969432314410496</v>
      </c>
      <c r="I133" s="2">
        <v>0.84126984126984095</v>
      </c>
      <c r="J133" s="2">
        <v>0.82954545454545503</v>
      </c>
      <c r="K133" s="2">
        <v>0.83003952569170003</v>
      </c>
      <c r="L133" s="2">
        <v>0.810126582278481</v>
      </c>
      <c r="M133" s="2">
        <v>0.80751173708920199</v>
      </c>
      <c r="N133" s="2">
        <v>0.81105990783410098</v>
      </c>
      <c r="O133" s="2">
        <v>0.80454545454545501</v>
      </c>
    </row>
    <row r="134" spans="1:15" x14ac:dyDescent="0.3">
      <c r="A134" s="8" t="s">
        <v>201</v>
      </c>
      <c r="B134" s="8" t="s">
        <v>62</v>
      </c>
      <c r="C134" s="2">
        <v>0.60526315789473695</v>
      </c>
      <c r="D134" s="2">
        <v>0.60240963855421703</v>
      </c>
      <c r="E134" s="2">
        <v>0.74774774774774799</v>
      </c>
      <c r="F134" s="2">
        <v>0.67669172932330801</v>
      </c>
      <c r="G134" s="2">
        <v>0.67592592592592604</v>
      </c>
      <c r="H134" s="2">
        <v>0.64772727272727304</v>
      </c>
      <c r="I134" s="2">
        <v>0.63095238095238104</v>
      </c>
      <c r="J134" s="2">
        <v>0.69892473118279597</v>
      </c>
      <c r="K134" s="2">
        <v>0.65217391304347805</v>
      </c>
      <c r="L134" s="2">
        <v>0.66666666666666696</v>
      </c>
      <c r="M134" s="2">
        <v>0.60869565217391297</v>
      </c>
      <c r="N134" s="2">
        <v>0.57857142857142896</v>
      </c>
      <c r="O134" s="2">
        <v>0.6875</v>
      </c>
    </row>
    <row r="135" spans="1:15" x14ac:dyDescent="0.3">
      <c r="A135" s="8" t="s">
        <v>201</v>
      </c>
      <c r="B135" s="8" t="s">
        <v>63</v>
      </c>
      <c r="C135" s="2">
        <v>0.56557830658550101</v>
      </c>
      <c r="D135" s="2">
        <v>0.58756417569880204</v>
      </c>
      <c r="E135" s="2">
        <v>0.58310919849381404</v>
      </c>
      <c r="F135" s="2">
        <v>0.58312150482969005</v>
      </c>
      <c r="G135" s="2">
        <v>0.600676001931434</v>
      </c>
      <c r="H135" s="2">
        <v>0.61559888579387201</v>
      </c>
      <c r="I135" s="2">
        <v>0.62587904360056301</v>
      </c>
      <c r="J135" s="2">
        <v>0.62952515279736698</v>
      </c>
      <c r="K135" s="2">
        <v>0.63272896327289596</v>
      </c>
      <c r="L135" s="2">
        <v>0.627343392775492</v>
      </c>
      <c r="M135" s="2">
        <v>0.61206896551724099</v>
      </c>
      <c r="N135" s="2">
        <v>0.57358093903293605</v>
      </c>
      <c r="O135" s="2">
        <v>0.57600999583506896</v>
      </c>
    </row>
    <row r="136" spans="1:15" x14ac:dyDescent="0.3">
      <c r="A136" s="8" t="s">
        <v>201</v>
      </c>
      <c r="B136" s="8" t="s">
        <v>64</v>
      </c>
      <c r="C136" s="2">
        <v>0.49685893774985701</v>
      </c>
      <c r="D136" s="2">
        <v>0.5</v>
      </c>
      <c r="E136" s="2">
        <v>0.51020408163265296</v>
      </c>
      <c r="F136" s="2">
        <v>0.52468800868149801</v>
      </c>
      <c r="G136" s="2">
        <v>0.52426666666666699</v>
      </c>
      <c r="H136" s="2">
        <v>0.53021148036253796</v>
      </c>
      <c r="I136" s="2">
        <v>0.53514299563742096</v>
      </c>
      <c r="J136" s="2">
        <v>0.54635294117647104</v>
      </c>
      <c r="K136" s="2">
        <v>0.54941227688289096</v>
      </c>
      <c r="L136" s="2">
        <v>0.56811712078080501</v>
      </c>
      <c r="M136" s="2">
        <v>0.56952841596130599</v>
      </c>
      <c r="N136" s="2">
        <v>0.57984721716987997</v>
      </c>
      <c r="O136" s="2">
        <v>0.58808290155440401</v>
      </c>
    </row>
    <row r="137" spans="1:15" x14ac:dyDescent="0.3">
      <c r="A137" s="8" t="s">
        <v>201</v>
      </c>
      <c r="B137" s="8" t="s">
        <v>65</v>
      </c>
      <c r="C137" s="2">
        <v>0.38684210526315799</v>
      </c>
      <c r="D137" s="2">
        <v>0.39442231075697198</v>
      </c>
      <c r="E137" s="2">
        <v>0.40657894736842098</v>
      </c>
      <c r="F137" s="2">
        <v>0.40847784200385401</v>
      </c>
      <c r="G137" s="2">
        <v>0.42530197075651599</v>
      </c>
      <c r="H137" s="2">
        <v>0.43558673469387799</v>
      </c>
      <c r="I137" s="2">
        <v>0.44597989949748701</v>
      </c>
      <c r="J137" s="2">
        <v>0.45437382001258703</v>
      </c>
      <c r="K137" s="2">
        <v>0.45878594249201299</v>
      </c>
      <c r="L137" s="2">
        <v>0.48012618296530002</v>
      </c>
      <c r="M137" s="2">
        <v>0.48275862068965503</v>
      </c>
      <c r="N137" s="2">
        <v>0.48738461538461503</v>
      </c>
      <c r="O137" s="2">
        <v>0.51025190392501496</v>
      </c>
    </row>
    <row r="138" spans="1:15" x14ac:dyDescent="0.3">
      <c r="A138" s="8" t="s">
        <v>201</v>
      </c>
      <c r="B138" s="8" t="s">
        <v>66</v>
      </c>
      <c r="C138" s="2">
        <v>0.23699421965317899</v>
      </c>
      <c r="D138" s="2">
        <v>0.24104234527687299</v>
      </c>
      <c r="E138" s="2">
        <v>0.25177304964538999</v>
      </c>
      <c r="F138" s="2">
        <v>0.26775956284153002</v>
      </c>
      <c r="G138" s="2">
        <v>0.26951672862453502</v>
      </c>
      <c r="H138" s="2">
        <v>0.28066528066528101</v>
      </c>
      <c r="I138" s="2">
        <v>0.27470355731225299</v>
      </c>
      <c r="J138" s="2">
        <v>0.28937007874015702</v>
      </c>
      <c r="K138" s="2">
        <v>0.29038112522685999</v>
      </c>
      <c r="L138" s="2">
        <v>0.30338983050847501</v>
      </c>
      <c r="M138" s="2">
        <v>0.32530120481927699</v>
      </c>
      <c r="N138" s="2">
        <v>0.32601351351351299</v>
      </c>
      <c r="O138" s="2">
        <v>0.33835845896147398</v>
      </c>
    </row>
    <row r="139" spans="1:15" x14ac:dyDescent="0.3">
      <c r="A139" s="8" t="s">
        <v>201</v>
      </c>
      <c r="B139" s="8" t="s">
        <v>67</v>
      </c>
      <c r="C139" s="2">
        <v>0.15436241610738299</v>
      </c>
      <c r="D139" s="2">
        <v>0.177631578947368</v>
      </c>
      <c r="E139" s="2">
        <v>0.17123287671232901</v>
      </c>
      <c r="F139" s="2">
        <v>0.18831168831168801</v>
      </c>
      <c r="G139" s="2">
        <v>0.233333333333333</v>
      </c>
      <c r="H139" s="2">
        <v>0.21604938271604901</v>
      </c>
      <c r="I139" s="2">
        <v>0.25</v>
      </c>
      <c r="J139" s="2">
        <v>0.227848101265823</v>
      </c>
      <c r="K139" s="2">
        <v>0.2</v>
      </c>
      <c r="L139" s="2">
        <v>0.20270270270270299</v>
      </c>
      <c r="M139" s="2">
        <v>0.20979020979021001</v>
      </c>
      <c r="N139" s="2">
        <v>0.233082706766917</v>
      </c>
      <c r="O139" s="2">
        <v>0.246153846153846</v>
      </c>
    </row>
    <row r="140" spans="1:15" x14ac:dyDescent="0.3">
      <c r="A140" s="8" t="s">
        <v>201</v>
      </c>
      <c r="B140" s="8" t="s">
        <v>68</v>
      </c>
      <c r="C140" s="2">
        <v>0.394736842105263</v>
      </c>
      <c r="D140" s="2">
        <v>0.39759036144578302</v>
      </c>
      <c r="E140" s="2">
        <v>0.25225225225225201</v>
      </c>
      <c r="F140" s="2">
        <v>0.32330827067669199</v>
      </c>
      <c r="G140" s="2">
        <v>0.32407407407407401</v>
      </c>
      <c r="H140" s="2">
        <v>0.35227272727272702</v>
      </c>
      <c r="I140" s="2">
        <v>0.36904761904761901</v>
      </c>
      <c r="J140" s="2">
        <v>0.30107526881720398</v>
      </c>
      <c r="K140" s="2">
        <v>0.34782608695652201</v>
      </c>
      <c r="L140" s="2">
        <v>0.33333333333333298</v>
      </c>
      <c r="M140" s="2">
        <v>0.39130434782608697</v>
      </c>
      <c r="N140" s="2">
        <v>0.42142857142857099</v>
      </c>
      <c r="O140" s="2">
        <v>0.3125</v>
      </c>
    </row>
    <row r="141" spans="1:15" x14ac:dyDescent="0.3">
      <c r="A141" s="8" t="s">
        <v>201</v>
      </c>
      <c r="B141" s="8" t="s">
        <v>69</v>
      </c>
      <c r="C141" s="2">
        <v>0.43442169341449899</v>
      </c>
      <c r="D141" s="2">
        <v>0.41243582430119802</v>
      </c>
      <c r="E141" s="2">
        <v>0.41689080150618602</v>
      </c>
      <c r="F141" s="2">
        <v>0.41687849517031</v>
      </c>
      <c r="G141" s="2">
        <v>0.399323998068566</v>
      </c>
      <c r="H141" s="2">
        <v>0.38440111420612799</v>
      </c>
      <c r="I141" s="2">
        <v>0.37412095639943699</v>
      </c>
      <c r="J141" s="2">
        <v>0.37047484720263302</v>
      </c>
      <c r="K141" s="2">
        <v>0.36727103672710398</v>
      </c>
      <c r="L141" s="2">
        <v>0.372656607224508</v>
      </c>
      <c r="M141" s="2">
        <v>0.38793103448275901</v>
      </c>
      <c r="N141" s="2">
        <v>0.426419060967064</v>
      </c>
      <c r="O141" s="2">
        <v>0.42399000416493099</v>
      </c>
    </row>
    <row r="142" spans="1:15" x14ac:dyDescent="0.3">
      <c r="A142" s="8" t="s">
        <v>201</v>
      </c>
      <c r="B142" s="8" t="s">
        <v>70</v>
      </c>
      <c r="C142" s="2">
        <v>0.50314106225014299</v>
      </c>
      <c r="D142" s="2">
        <v>0.5</v>
      </c>
      <c r="E142" s="2">
        <v>0.48979591836734698</v>
      </c>
      <c r="F142" s="2">
        <v>0.47531199131850199</v>
      </c>
      <c r="G142" s="2">
        <v>0.47573333333333301</v>
      </c>
      <c r="H142" s="2">
        <v>0.46978851963746199</v>
      </c>
      <c r="I142" s="2">
        <v>0.46485700436257898</v>
      </c>
      <c r="J142" s="2">
        <v>0.45364705882352901</v>
      </c>
      <c r="K142" s="2">
        <v>0.45058772311710898</v>
      </c>
      <c r="L142" s="2">
        <v>0.43188287921919499</v>
      </c>
      <c r="M142" s="2">
        <v>0.43047158403869401</v>
      </c>
      <c r="N142" s="2">
        <v>0.42015278283011998</v>
      </c>
      <c r="O142" s="2">
        <v>0.41191709844559599</v>
      </c>
    </row>
    <row r="143" spans="1:15" x14ac:dyDescent="0.3">
      <c r="A143" s="8" t="s">
        <v>201</v>
      </c>
      <c r="B143" s="8" t="s">
        <v>71</v>
      </c>
      <c r="C143" s="2">
        <v>0.61315789473684201</v>
      </c>
      <c r="D143" s="2">
        <v>0.60557768924302802</v>
      </c>
      <c r="E143" s="2">
        <v>0.59342105263157896</v>
      </c>
      <c r="F143" s="2">
        <v>0.59152215799614605</v>
      </c>
      <c r="G143" s="2">
        <v>0.57469802924348401</v>
      </c>
      <c r="H143" s="2">
        <v>0.56441326530612201</v>
      </c>
      <c r="I143" s="2">
        <v>0.55402010050251305</v>
      </c>
      <c r="J143" s="2">
        <v>0.54562617998741303</v>
      </c>
      <c r="K143" s="2">
        <v>0.54121405750798701</v>
      </c>
      <c r="L143" s="2">
        <v>0.51987381703470004</v>
      </c>
      <c r="M143" s="2">
        <v>0.51724137931034497</v>
      </c>
      <c r="N143" s="2">
        <v>0.51261538461538503</v>
      </c>
      <c r="O143" s="2">
        <v>0.48974809607498498</v>
      </c>
    </row>
    <row r="144" spans="1:15" x14ac:dyDescent="0.3">
      <c r="A144" s="8" t="s">
        <v>201</v>
      </c>
      <c r="B144" s="8" t="s">
        <v>72</v>
      </c>
      <c r="C144" s="2">
        <v>0.76300578034682098</v>
      </c>
      <c r="D144" s="2">
        <v>0.75895765472312704</v>
      </c>
      <c r="E144" s="2">
        <v>0.74822695035460995</v>
      </c>
      <c r="F144" s="2">
        <v>0.73224043715846998</v>
      </c>
      <c r="G144" s="2">
        <v>0.73048327137546498</v>
      </c>
      <c r="H144" s="2">
        <v>0.71933471933471904</v>
      </c>
      <c r="I144" s="2">
        <v>0.72529644268774696</v>
      </c>
      <c r="J144" s="2">
        <v>0.71062992125984203</v>
      </c>
      <c r="K144" s="2">
        <v>0.70961887477314001</v>
      </c>
      <c r="L144" s="2">
        <v>0.69661016949152499</v>
      </c>
      <c r="M144" s="2">
        <v>0.67469879518072295</v>
      </c>
      <c r="N144" s="2">
        <v>0.67398648648648696</v>
      </c>
      <c r="O144" s="2">
        <v>0.66164154103852602</v>
      </c>
    </row>
    <row r="145" spans="1:15" x14ac:dyDescent="0.3">
      <c r="A145" s="8" t="s">
        <v>201</v>
      </c>
      <c r="B145" s="8" t="s">
        <v>73</v>
      </c>
      <c r="C145" s="2">
        <v>0.84563758389261701</v>
      </c>
      <c r="D145" s="2">
        <v>0.82236842105263197</v>
      </c>
      <c r="E145" s="2">
        <v>0.82876712328767099</v>
      </c>
      <c r="F145" s="2">
        <v>0.81168831168831201</v>
      </c>
      <c r="G145" s="2">
        <v>0.76666666666666705</v>
      </c>
      <c r="H145" s="2">
        <v>0.78395061728395099</v>
      </c>
      <c r="I145" s="2">
        <v>0.75</v>
      </c>
      <c r="J145" s="2">
        <v>0.772151898734177</v>
      </c>
      <c r="K145" s="2">
        <v>0.8</v>
      </c>
      <c r="L145" s="2">
        <v>0.79729729729729704</v>
      </c>
      <c r="M145" s="2">
        <v>0.79020979020978999</v>
      </c>
      <c r="N145" s="2">
        <v>0.766917293233083</v>
      </c>
      <c r="O145" s="2">
        <v>0.75384615384615405</v>
      </c>
    </row>
    <row r="146" spans="1:15" x14ac:dyDescent="0.3">
      <c r="A146" s="8" t="s">
        <v>202</v>
      </c>
      <c r="B146" s="8" t="s">
        <v>62</v>
      </c>
      <c r="C146" s="2">
        <v>0.58888888888888902</v>
      </c>
      <c r="D146" s="2">
        <v>0.67073170731707299</v>
      </c>
      <c r="E146" s="2">
        <v>0.684782608695652</v>
      </c>
      <c r="F146" s="2">
        <v>0.70114942528735602</v>
      </c>
      <c r="G146" s="2">
        <v>0.65</v>
      </c>
      <c r="H146" s="2">
        <v>0.69696969696969702</v>
      </c>
      <c r="I146" s="2">
        <v>0.72340425531914898</v>
      </c>
      <c r="J146" s="2">
        <v>0.70454545454545503</v>
      </c>
      <c r="K146" s="2">
        <v>0.74074074074074103</v>
      </c>
      <c r="L146" s="2">
        <v>0.66666666666666696</v>
      </c>
      <c r="M146" s="2">
        <v>0.64705882352941202</v>
      </c>
      <c r="N146" s="2">
        <v>0.63157894736842102</v>
      </c>
      <c r="O146" s="2">
        <v>0.73076923076923095</v>
      </c>
    </row>
    <row r="147" spans="1:15" x14ac:dyDescent="0.3">
      <c r="A147" s="8" t="s">
        <v>202</v>
      </c>
      <c r="B147" s="8" t="s">
        <v>63</v>
      </c>
      <c r="C147" s="2">
        <v>0.64689655172413796</v>
      </c>
      <c r="D147" s="2">
        <v>0.64843049327354296</v>
      </c>
      <c r="E147" s="2">
        <v>0.65381125226860304</v>
      </c>
      <c r="F147" s="2">
        <v>0.65176022835394898</v>
      </c>
      <c r="G147" s="2">
        <v>0.661327231121281</v>
      </c>
      <c r="H147" s="2">
        <v>0.66817564508827498</v>
      </c>
      <c r="I147" s="2">
        <v>0.67641597028783695</v>
      </c>
      <c r="J147" s="2">
        <v>0.68495077355836897</v>
      </c>
      <c r="K147" s="2">
        <v>0.68066528066528098</v>
      </c>
      <c r="L147" s="2">
        <v>0.67131979695431498</v>
      </c>
      <c r="M147" s="2">
        <v>0.66582703610411398</v>
      </c>
      <c r="N147" s="2">
        <v>0.66147186147186099</v>
      </c>
      <c r="O147" s="2">
        <v>0.64084507042253502</v>
      </c>
    </row>
    <row r="148" spans="1:15" x14ac:dyDescent="0.3">
      <c r="A148" s="8" t="s">
        <v>202</v>
      </c>
      <c r="B148" s="8" t="s">
        <v>64</v>
      </c>
      <c r="C148" s="2">
        <v>0.56185353744311095</v>
      </c>
      <c r="D148" s="2">
        <v>0.57482855990318704</v>
      </c>
      <c r="E148" s="2">
        <v>0.59247397918334699</v>
      </c>
      <c r="F148" s="2">
        <v>0.61055276381909596</v>
      </c>
      <c r="G148" s="2">
        <v>0.61302211302211296</v>
      </c>
      <c r="H148" s="2">
        <v>0.62390438247011903</v>
      </c>
      <c r="I148" s="2">
        <v>0.62958626073380197</v>
      </c>
      <c r="J148" s="2">
        <v>0.63177710843373502</v>
      </c>
      <c r="K148" s="2">
        <v>0.64927143341240301</v>
      </c>
      <c r="L148" s="2">
        <v>0.65689540306462402</v>
      </c>
      <c r="M148" s="2">
        <v>0.66612851146270602</v>
      </c>
      <c r="N148" s="2">
        <v>0.67011602383192204</v>
      </c>
      <c r="O148" s="2">
        <v>0.68433662773285397</v>
      </c>
    </row>
    <row r="149" spans="1:15" x14ac:dyDescent="0.3">
      <c r="A149" s="8" t="s">
        <v>202</v>
      </c>
      <c r="B149" s="8" t="s">
        <v>65</v>
      </c>
      <c r="C149" s="2">
        <v>0.42495559502664298</v>
      </c>
      <c r="D149" s="2">
        <v>0.43849805783340501</v>
      </c>
      <c r="E149" s="2">
        <v>0.45586975149957198</v>
      </c>
      <c r="F149" s="2">
        <v>0.47398338434630499</v>
      </c>
      <c r="G149" s="2">
        <v>0.487336244541485</v>
      </c>
      <c r="H149" s="2">
        <v>0.50087260034904002</v>
      </c>
      <c r="I149" s="2">
        <v>0.51031390134529198</v>
      </c>
      <c r="J149" s="2">
        <v>0.52459770114942506</v>
      </c>
      <c r="K149" s="2">
        <v>0.54735437972432199</v>
      </c>
      <c r="L149" s="2">
        <v>0.55153707052441203</v>
      </c>
      <c r="M149" s="2">
        <v>0.56247201074787301</v>
      </c>
      <c r="N149" s="2">
        <v>0.57217618839947704</v>
      </c>
      <c r="O149" s="2">
        <v>0.58704974271012</v>
      </c>
    </row>
    <row r="150" spans="1:15" x14ac:dyDescent="0.3">
      <c r="A150" s="8" t="s">
        <v>202</v>
      </c>
      <c r="B150" s="8" t="s">
        <v>66</v>
      </c>
      <c r="C150" s="2">
        <v>0.26181818181818201</v>
      </c>
      <c r="D150" s="2">
        <v>0.28288707799767199</v>
      </c>
      <c r="E150" s="2">
        <v>0.29648241206030201</v>
      </c>
      <c r="F150" s="2">
        <v>0.296043656207367</v>
      </c>
      <c r="G150" s="2">
        <v>0.29733520336605901</v>
      </c>
      <c r="H150" s="2">
        <v>0.31343283582089598</v>
      </c>
      <c r="I150" s="2">
        <v>0.319682959048877</v>
      </c>
      <c r="J150" s="2">
        <v>0.325062034739454</v>
      </c>
      <c r="K150" s="2">
        <v>0.35594989561586599</v>
      </c>
      <c r="L150" s="2">
        <v>0.35567567567567598</v>
      </c>
      <c r="M150" s="2">
        <v>0.36474164133738601</v>
      </c>
      <c r="N150" s="2">
        <v>0.39143426294820699</v>
      </c>
      <c r="O150" s="2">
        <v>0.40075973409306698</v>
      </c>
    </row>
    <row r="151" spans="1:15" x14ac:dyDescent="0.3">
      <c r="A151" s="8" t="s">
        <v>202</v>
      </c>
      <c r="B151" s="8" t="s">
        <v>67</v>
      </c>
      <c r="C151" s="2">
        <v>0.154838709677419</v>
      </c>
      <c r="D151" s="2">
        <v>0.13375796178343899</v>
      </c>
      <c r="E151" s="2">
        <v>0.13970588235294101</v>
      </c>
      <c r="F151" s="2">
        <v>0.151785714285714</v>
      </c>
      <c r="G151" s="2">
        <v>0.14399999999999999</v>
      </c>
      <c r="H151" s="2">
        <v>0.158730158730159</v>
      </c>
      <c r="I151" s="2">
        <v>0.15151515151515199</v>
      </c>
      <c r="J151" s="2">
        <v>0.176056338028169</v>
      </c>
      <c r="K151" s="2">
        <v>0.21153846153846201</v>
      </c>
      <c r="L151" s="2">
        <v>0.20134228187919501</v>
      </c>
      <c r="M151" s="2">
        <v>0.237179487179487</v>
      </c>
      <c r="N151" s="2">
        <v>0.25882352941176501</v>
      </c>
      <c r="O151" s="2">
        <v>0.245714285714286</v>
      </c>
    </row>
    <row r="152" spans="1:15" x14ac:dyDescent="0.3">
      <c r="A152" s="8" t="s">
        <v>202</v>
      </c>
      <c r="B152" s="8" t="s">
        <v>68</v>
      </c>
      <c r="C152" s="2">
        <v>0.41111111111111098</v>
      </c>
      <c r="D152" s="2">
        <v>0.32926829268292701</v>
      </c>
      <c r="E152" s="2">
        <v>0.315217391304348</v>
      </c>
      <c r="F152" s="2">
        <v>0.29885057471264398</v>
      </c>
      <c r="G152" s="2">
        <v>0.35</v>
      </c>
      <c r="H152" s="2">
        <v>0.30303030303030298</v>
      </c>
      <c r="I152" s="2">
        <v>0.27659574468085102</v>
      </c>
      <c r="J152" s="2">
        <v>0.29545454545454503</v>
      </c>
      <c r="K152" s="2">
        <v>0.25925925925925902</v>
      </c>
      <c r="L152" s="2">
        <v>0.33333333333333298</v>
      </c>
      <c r="M152" s="2">
        <v>0.35294117647058798</v>
      </c>
      <c r="N152" s="2">
        <v>0.36842105263157898</v>
      </c>
      <c r="O152" s="2">
        <v>0.269230769230769</v>
      </c>
    </row>
    <row r="153" spans="1:15" x14ac:dyDescent="0.3">
      <c r="A153" s="8" t="s">
        <v>202</v>
      </c>
      <c r="B153" s="8" t="s">
        <v>69</v>
      </c>
      <c r="C153" s="2">
        <v>0.35310344827586199</v>
      </c>
      <c r="D153" s="2">
        <v>0.35156950672645698</v>
      </c>
      <c r="E153" s="2">
        <v>0.34618874773139702</v>
      </c>
      <c r="F153" s="2">
        <v>0.34823977164605102</v>
      </c>
      <c r="G153" s="2">
        <v>0.338672768878719</v>
      </c>
      <c r="H153" s="2">
        <v>0.33182435491172502</v>
      </c>
      <c r="I153" s="2">
        <v>0.32358402971216299</v>
      </c>
      <c r="J153" s="2">
        <v>0.31504922644163202</v>
      </c>
      <c r="K153" s="2">
        <v>0.31933471933471902</v>
      </c>
      <c r="L153" s="2">
        <v>0.32868020304568502</v>
      </c>
      <c r="M153" s="2">
        <v>0.33417296389588602</v>
      </c>
      <c r="N153" s="2">
        <v>0.33852813852813901</v>
      </c>
      <c r="O153" s="2">
        <v>0.35915492957746498</v>
      </c>
    </row>
    <row r="154" spans="1:15" x14ac:dyDescent="0.3">
      <c r="A154" s="8" t="s">
        <v>202</v>
      </c>
      <c r="B154" s="8" t="s">
        <v>70</v>
      </c>
      <c r="C154" s="2">
        <v>0.43814646255688899</v>
      </c>
      <c r="D154" s="2">
        <v>0.42517144009681301</v>
      </c>
      <c r="E154" s="2">
        <v>0.40752602081665301</v>
      </c>
      <c r="F154" s="2">
        <v>0.38944723618090499</v>
      </c>
      <c r="G154" s="2">
        <v>0.38697788697788699</v>
      </c>
      <c r="H154" s="2">
        <v>0.37609561752988002</v>
      </c>
      <c r="I154" s="2">
        <v>0.37041373926619803</v>
      </c>
      <c r="J154" s="2">
        <v>0.36822289156626498</v>
      </c>
      <c r="K154" s="2">
        <v>0.35072856658759699</v>
      </c>
      <c r="L154" s="2">
        <v>0.34310459693537598</v>
      </c>
      <c r="M154" s="2">
        <v>0.33387148853729398</v>
      </c>
      <c r="N154" s="2">
        <v>0.32988397616807802</v>
      </c>
      <c r="O154" s="2">
        <v>0.31566337226714603</v>
      </c>
    </row>
    <row r="155" spans="1:15" x14ac:dyDescent="0.3">
      <c r="A155" s="8" t="s">
        <v>202</v>
      </c>
      <c r="B155" s="8" t="s">
        <v>71</v>
      </c>
      <c r="C155" s="2">
        <v>0.57504440497335696</v>
      </c>
      <c r="D155" s="2">
        <v>0.56150194216659499</v>
      </c>
      <c r="E155" s="2">
        <v>0.54413024850042802</v>
      </c>
      <c r="F155" s="2">
        <v>0.52601661565369495</v>
      </c>
      <c r="G155" s="2">
        <v>0.51266375545851495</v>
      </c>
      <c r="H155" s="2">
        <v>0.49912739965095998</v>
      </c>
      <c r="I155" s="2">
        <v>0.48968609865470902</v>
      </c>
      <c r="J155" s="2">
        <v>0.475402298850575</v>
      </c>
      <c r="K155" s="2">
        <v>0.45264562027567801</v>
      </c>
      <c r="L155" s="2">
        <v>0.44846292947558802</v>
      </c>
      <c r="M155" s="2">
        <v>0.43752798925212699</v>
      </c>
      <c r="N155" s="2">
        <v>0.42782381160052302</v>
      </c>
      <c r="O155" s="2">
        <v>0.41295025728988</v>
      </c>
    </row>
    <row r="156" spans="1:15" x14ac:dyDescent="0.3">
      <c r="A156" s="8" t="s">
        <v>202</v>
      </c>
      <c r="B156" s="8" t="s">
        <v>72</v>
      </c>
      <c r="C156" s="2">
        <v>0.73818181818181805</v>
      </c>
      <c r="D156" s="2">
        <v>0.71711292200232801</v>
      </c>
      <c r="E156" s="2">
        <v>0.70351758793969899</v>
      </c>
      <c r="F156" s="2">
        <v>0.70395634379263305</v>
      </c>
      <c r="G156" s="2">
        <v>0.70266479663394099</v>
      </c>
      <c r="H156" s="2">
        <v>0.68656716417910402</v>
      </c>
      <c r="I156" s="2">
        <v>0.680317040951123</v>
      </c>
      <c r="J156" s="2">
        <v>0.67493796526054595</v>
      </c>
      <c r="K156" s="2">
        <v>0.64405010438413401</v>
      </c>
      <c r="L156" s="2">
        <v>0.64432432432432396</v>
      </c>
      <c r="M156" s="2">
        <v>0.63525835866261404</v>
      </c>
      <c r="N156" s="2">
        <v>0.60856573705179295</v>
      </c>
      <c r="O156" s="2">
        <v>0.59924026590693302</v>
      </c>
    </row>
    <row r="157" spans="1:15" x14ac:dyDescent="0.3">
      <c r="A157" s="8" t="s">
        <v>202</v>
      </c>
      <c r="B157" s="8" t="s">
        <v>73</v>
      </c>
      <c r="C157" s="2">
        <v>0.84516129032258103</v>
      </c>
      <c r="D157" s="2">
        <v>0.86624203821656098</v>
      </c>
      <c r="E157" s="2">
        <v>0.86029411764705899</v>
      </c>
      <c r="F157" s="2">
        <v>0.84821428571428603</v>
      </c>
      <c r="G157" s="2">
        <v>0.85599999999999998</v>
      </c>
      <c r="H157" s="2">
        <v>0.84126984126984095</v>
      </c>
      <c r="I157" s="2">
        <v>0.84848484848484895</v>
      </c>
      <c r="J157" s="2">
        <v>0.823943661971831</v>
      </c>
      <c r="K157" s="2">
        <v>0.78846153846153799</v>
      </c>
      <c r="L157" s="2">
        <v>0.79865771812080499</v>
      </c>
      <c r="M157" s="2">
        <v>0.762820512820513</v>
      </c>
      <c r="N157" s="2">
        <v>0.74117647058823499</v>
      </c>
      <c r="O157" s="2">
        <v>0.754285714285714</v>
      </c>
    </row>
    <row r="158" spans="1:15" x14ac:dyDescent="0.3">
      <c r="A158" s="8" t="s">
        <v>203</v>
      </c>
      <c r="B158" s="8" t="s">
        <v>62</v>
      </c>
      <c r="C158" s="2">
        <v>0.69863013698630105</v>
      </c>
      <c r="D158" s="2">
        <v>0.77777777777777801</v>
      </c>
      <c r="E158" s="2">
        <v>0.68493150684931503</v>
      </c>
      <c r="F158" s="2">
        <v>0.71212121212121204</v>
      </c>
      <c r="G158" s="2">
        <v>0.67142857142857104</v>
      </c>
      <c r="H158" s="2">
        <v>0.71428571428571397</v>
      </c>
      <c r="I158" s="2">
        <v>0.66666666666666696</v>
      </c>
      <c r="J158" s="2">
        <v>0.70270270270270296</v>
      </c>
      <c r="K158" s="2">
        <v>0.70370370370370405</v>
      </c>
      <c r="L158" s="2">
        <v>0.625</v>
      </c>
      <c r="M158" s="2">
        <v>0.63636363636363602</v>
      </c>
      <c r="N158" s="2">
        <v>0.72222222222222199</v>
      </c>
      <c r="O158" s="2">
        <v>0.52941176470588203</v>
      </c>
    </row>
    <row r="159" spans="1:15" x14ac:dyDescent="0.3">
      <c r="A159" s="8" t="s">
        <v>203</v>
      </c>
      <c r="B159" s="8" t="s">
        <v>63</v>
      </c>
      <c r="C159" s="2">
        <v>0.62585969738652003</v>
      </c>
      <c r="D159" s="2">
        <v>0.63400979706088201</v>
      </c>
      <c r="E159" s="2">
        <v>0.63281775386684602</v>
      </c>
      <c r="F159" s="2">
        <v>0.63847528290649203</v>
      </c>
      <c r="G159" s="2">
        <v>0.65732632807939295</v>
      </c>
      <c r="H159" s="2">
        <v>0.66816647919010097</v>
      </c>
      <c r="I159" s="2">
        <v>0.67306666666666704</v>
      </c>
      <c r="J159" s="2">
        <v>0.67323651452282196</v>
      </c>
      <c r="K159" s="2">
        <v>0.67495854063018201</v>
      </c>
      <c r="L159" s="2">
        <v>0.67688172043010797</v>
      </c>
      <c r="M159" s="2">
        <v>0.66612200435729896</v>
      </c>
      <c r="N159" s="2">
        <v>0.66055045871559603</v>
      </c>
      <c r="O159" s="2">
        <v>0.65443104352385995</v>
      </c>
    </row>
    <row r="160" spans="1:15" x14ac:dyDescent="0.3">
      <c r="A160" s="8" t="s">
        <v>203</v>
      </c>
      <c r="B160" s="8" t="s">
        <v>64</v>
      </c>
      <c r="C160" s="2">
        <v>0.55980066445182697</v>
      </c>
      <c r="D160" s="2">
        <v>0.567977528089888</v>
      </c>
      <c r="E160" s="2">
        <v>0.58328496807893204</v>
      </c>
      <c r="F160" s="2">
        <v>0.594124047878128</v>
      </c>
      <c r="G160" s="2">
        <v>0.59049162614802797</v>
      </c>
      <c r="H160" s="2">
        <v>0.59465128474043005</v>
      </c>
      <c r="I160" s="2">
        <v>0.59573387506348396</v>
      </c>
      <c r="J160" s="2">
        <v>0.60166585007349305</v>
      </c>
      <c r="K160" s="2">
        <v>0.60412573673870296</v>
      </c>
      <c r="L160" s="2">
        <v>0.60327395281656204</v>
      </c>
      <c r="M160" s="2">
        <v>0.61579457364341095</v>
      </c>
      <c r="N160" s="2">
        <v>0.63047530288909603</v>
      </c>
      <c r="O160" s="2">
        <v>0.63537117903930096</v>
      </c>
    </row>
    <row r="161" spans="1:15" x14ac:dyDescent="0.3">
      <c r="A161" s="8" t="s">
        <v>203</v>
      </c>
      <c r="B161" s="8" t="s">
        <v>65</v>
      </c>
      <c r="C161" s="2">
        <v>0.40986394557823103</v>
      </c>
      <c r="D161" s="2">
        <v>0.41875000000000001</v>
      </c>
      <c r="E161" s="2">
        <v>0.43877551020408201</v>
      </c>
      <c r="F161" s="2">
        <v>0.45890038105607001</v>
      </c>
      <c r="G161" s="2">
        <v>0.48253275109170302</v>
      </c>
      <c r="H161" s="2">
        <v>0.48736263736263702</v>
      </c>
      <c r="I161" s="2">
        <v>0.50506186726659197</v>
      </c>
      <c r="J161" s="2">
        <v>0.53271569195136104</v>
      </c>
      <c r="K161" s="2">
        <v>0.53527696793002899</v>
      </c>
      <c r="L161" s="2">
        <v>0.55017103762827801</v>
      </c>
      <c r="M161" s="2">
        <v>0.56539833531510097</v>
      </c>
      <c r="N161" s="2">
        <v>0.56814159292035404</v>
      </c>
      <c r="O161" s="2">
        <v>0.58477096966091602</v>
      </c>
    </row>
    <row r="162" spans="1:15" x14ac:dyDescent="0.3">
      <c r="A162" s="8" t="s">
        <v>203</v>
      </c>
      <c r="B162" s="8" t="s">
        <v>66</v>
      </c>
      <c r="C162" s="2">
        <v>0.218029350104822</v>
      </c>
      <c r="D162" s="2">
        <v>0.22197802197802199</v>
      </c>
      <c r="E162" s="2">
        <v>0.222988505747126</v>
      </c>
      <c r="F162" s="2">
        <v>0.260692464358452</v>
      </c>
      <c r="G162" s="2">
        <v>0.27049180327868899</v>
      </c>
      <c r="H162" s="2">
        <v>0.27358490566037702</v>
      </c>
      <c r="I162" s="2">
        <v>0.32</v>
      </c>
      <c r="J162" s="2">
        <v>0.34345047923322702</v>
      </c>
      <c r="K162" s="2">
        <v>0.35344827586206901</v>
      </c>
      <c r="L162" s="2">
        <v>0.37669376693766898</v>
      </c>
      <c r="M162" s="2">
        <v>0.39794419970631401</v>
      </c>
      <c r="N162" s="2">
        <v>0.40548780487804897</v>
      </c>
      <c r="O162" s="2">
        <v>0.412445730824891</v>
      </c>
    </row>
    <row r="163" spans="1:15" x14ac:dyDescent="0.3">
      <c r="A163" s="8" t="s">
        <v>203</v>
      </c>
      <c r="B163" s="8" t="s">
        <v>67</v>
      </c>
      <c r="C163" s="2">
        <v>0.101694915254237</v>
      </c>
      <c r="D163" s="2">
        <v>9.2592592592592601E-2</v>
      </c>
      <c r="E163" s="2">
        <v>9.0909090909090898E-2</v>
      </c>
      <c r="F163" s="2">
        <v>0.18</v>
      </c>
      <c r="G163" s="2">
        <v>0.11111111111111099</v>
      </c>
      <c r="H163" s="2">
        <v>9.0909090909090898E-2</v>
      </c>
      <c r="I163" s="2">
        <v>0.122448979591837</v>
      </c>
      <c r="J163" s="2">
        <v>0.12962962962963001</v>
      </c>
      <c r="K163" s="2">
        <v>9.0909090909090898E-2</v>
      </c>
      <c r="L163" s="2">
        <v>0.15</v>
      </c>
      <c r="M163" s="2">
        <v>0.13888888888888901</v>
      </c>
      <c r="N163" s="2">
        <v>0.162162162162162</v>
      </c>
      <c r="O163" s="2">
        <v>0.2</v>
      </c>
    </row>
    <row r="164" spans="1:15" x14ac:dyDescent="0.3">
      <c r="A164" s="8" t="s">
        <v>203</v>
      </c>
      <c r="B164" s="8" t="s">
        <v>68</v>
      </c>
      <c r="C164" s="2">
        <v>0.301369863013699</v>
      </c>
      <c r="D164" s="2">
        <v>0.22222222222222199</v>
      </c>
      <c r="E164" s="2">
        <v>0.31506849315068503</v>
      </c>
      <c r="F164" s="2">
        <v>0.28787878787878801</v>
      </c>
      <c r="G164" s="2">
        <v>0.32857142857142901</v>
      </c>
      <c r="H164" s="2">
        <v>0.28571428571428598</v>
      </c>
      <c r="I164" s="2">
        <v>0.33333333333333298</v>
      </c>
      <c r="J164" s="2">
        <v>0.29729729729729698</v>
      </c>
      <c r="K164" s="2">
        <v>0.296296296296296</v>
      </c>
      <c r="L164" s="2">
        <v>0.375</v>
      </c>
      <c r="M164" s="2">
        <v>0.36363636363636398</v>
      </c>
      <c r="N164" s="2">
        <v>0.27777777777777801</v>
      </c>
      <c r="O164" s="2">
        <v>0.47058823529411797</v>
      </c>
    </row>
    <row r="165" spans="1:15" x14ac:dyDescent="0.3">
      <c r="A165" s="8" t="s">
        <v>203</v>
      </c>
      <c r="B165" s="8" t="s">
        <v>69</v>
      </c>
      <c r="C165" s="2">
        <v>0.37414030261348002</v>
      </c>
      <c r="D165" s="2">
        <v>0.36599020293911799</v>
      </c>
      <c r="E165" s="2">
        <v>0.36718224613315398</v>
      </c>
      <c r="F165" s="2">
        <v>0.36152471709350797</v>
      </c>
      <c r="G165" s="2">
        <v>0.34267367192060699</v>
      </c>
      <c r="H165" s="2">
        <v>0.33183352080989897</v>
      </c>
      <c r="I165" s="2">
        <v>0.32693333333333302</v>
      </c>
      <c r="J165" s="2">
        <v>0.32676348547717798</v>
      </c>
      <c r="K165" s="2">
        <v>0.32504145936981799</v>
      </c>
      <c r="L165" s="2">
        <v>0.32311827956989198</v>
      </c>
      <c r="M165" s="2">
        <v>0.33387799564270199</v>
      </c>
      <c r="N165" s="2">
        <v>0.33944954128440402</v>
      </c>
      <c r="O165" s="2">
        <v>0.345568956476141</v>
      </c>
    </row>
    <row r="166" spans="1:15" x14ac:dyDescent="0.3">
      <c r="A166" s="8" t="s">
        <v>203</v>
      </c>
      <c r="B166" s="8" t="s">
        <v>70</v>
      </c>
      <c r="C166" s="2">
        <v>0.44019933554817298</v>
      </c>
      <c r="D166" s="2">
        <v>0.432022471910112</v>
      </c>
      <c r="E166" s="2">
        <v>0.41671503192106801</v>
      </c>
      <c r="F166" s="2">
        <v>0.405875952121872</v>
      </c>
      <c r="G166" s="2">
        <v>0.40950837385197197</v>
      </c>
      <c r="H166" s="2">
        <v>0.40534871525957</v>
      </c>
      <c r="I166" s="2">
        <v>0.40426612493651598</v>
      </c>
      <c r="J166" s="2">
        <v>0.39833414992650701</v>
      </c>
      <c r="K166" s="2">
        <v>0.39587426326129699</v>
      </c>
      <c r="L166" s="2">
        <v>0.39672604718343801</v>
      </c>
      <c r="M166" s="2">
        <v>0.384205426356589</v>
      </c>
      <c r="N166" s="2">
        <v>0.36952469711090402</v>
      </c>
      <c r="O166" s="2">
        <v>0.36462882096069898</v>
      </c>
    </row>
    <row r="167" spans="1:15" x14ac:dyDescent="0.3">
      <c r="A167" s="8" t="s">
        <v>203</v>
      </c>
      <c r="B167" s="8" t="s">
        <v>71</v>
      </c>
      <c r="C167" s="2">
        <v>0.59013605442176897</v>
      </c>
      <c r="D167" s="2">
        <v>0.58125000000000004</v>
      </c>
      <c r="E167" s="2">
        <v>0.56122448979591799</v>
      </c>
      <c r="F167" s="2">
        <v>0.54109961894392999</v>
      </c>
      <c r="G167" s="2">
        <v>0.51746724890829698</v>
      </c>
      <c r="H167" s="2">
        <v>0.51263736263736304</v>
      </c>
      <c r="I167" s="2">
        <v>0.49493813273340798</v>
      </c>
      <c r="J167" s="2">
        <v>0.46728430804863902</v>
      </c>
      <c r="K167" s="2">
        <v>0.46472303206997101</v>
      </c>
      <c r="L167" s="2">
        <v>0.44982896237172199</v>
      </c>
      <c r="M167" s="2">
        <v>0.43460166468489903</v>
      </c>
      <c r="N167" s="2">
        <v>0.43185840707964601</v>
      </c>
      <c r="O167" s="2">
        <v>0.41522903033908398</v>
      </c>
    </row>
    <row r="168" spans="1:15" x14ac:dyDescent="0.3">
      <c r="A168" s="8" t="s">
        <v>203</v>
      </c>
      <c r="B168" s="8" t="s">
        <v>72</v>
      </c>
      <c r="C168" s="2">
        <v>0.78197064989517795</v>
      </c>
      <c r="D168" s="2">
        <v>0.77802197802197803</v>
      </c>
      <c r="E168" s="2">
        <v>0.77701149425287397</v>
      </c>
      <c r="F168" s="2">
        <v>0.73930753564154805</v>
      </c>
      <c r="G168" s="2">
        <v>0.72950819672131195</v>
      </c>
      <c r="H168" s="2">
        <v>0.72641509433962304</v>
      </c>
      <c r="I168" s="2">
        <v>0.68</v>
      </c>
      <c r="J168" s="2">
        <v>0.65654952076677298</v>
      </c>
      <c r="K168" s="2">
        <v>0.64655172413793105</v>
      </c>
      <c r="L168" s="2">
        <v>0.62330623306233102</v>
      </c>
      <c r="M168" s="2">
        <v>0.60205580029368599</v>
      </c>
      <c r="N168" s="2">
        <v>0.59451219512195097</v>
      </c>
      <c r="O168" s="2">
        <v>0.587554269175109</v>
      </c>
    </row>
    <row r="169" spans="1:15" x14ac:dyDescent="0.3">
      <c r="A169" s="8" t="s">
        <v>203</v>
      </c>
      <c r="B169" s="8" t="s">
        <v>73</v>
      </c>
      <c r="C169" s="2">
        <v>0.89830508474576298</v>
      </c>
      <c r="D169" s="2">
        <v>0.907407407407407</v>
      </c>
      <c r="E169" s="2">
        <v>0.90909090909090895</v>
      </c>
      <c r="F169" s="2">
        <v>0.82</v>
      </c>
      <c r="G169" s="2">
        <v>0.88888888888888895</v>
      </c>
      <c r="H169" s="2">
        <v>0.90909090909090895</v>
      </c>
      <c r="I169" s="2">
        <v>0.87755102040816302</v>
      </c>
      <c r="J169" s="2">
        <v>0.87037037037037002</v>
      </c>
      <c r="K169" s="2">
        <v>0.90909090909090895</v>
      </c>
      <c r="L169" s="2">
        <v>0.85</v>
      </c>
      <c r="M169" s="2">
        <v>0.86111111111111105</v>
      </c>
      <c r="N169" s="2">
        <v>0.83783783783783805</v>
      </c>
      <c r="O169" s="2">
        <v>0.8</v>
      </c>
    </row>
    <row r="170" spans="1:15" x14ac:dyDescent="0.3">
      <c r="A170" s="8" t="s">
        <v>204</v>
      </c>
      <c r="B170" s="8" t="s">
        <v>62</v>
      </c>
      <c r="C170" s="2">
        <v>0.66363636363636402</v>
      </c>
      <c r="D170" s="2">
        <v>0.65131578947368396</v>
      </c>
      <c r="E170" s="2">
        <v>0.60389610389610404</v>
      </c>
      <c r="F170" s="2">
        <v>0.68181818181818199</v>
      </c>
      <c r="G170" s="2">
        <v>0.64864864864864902</v>
      </c>
      <c r="H170" s="2">
        <v>0.62105263157894697</v>
      </c>
      <c r="I170" s="2">
        <v>0.57142857142857095</v>
      </c>
      <c r="J170" s="2">
        <v>0.50561797752809001</v>
      </c>
      <c r="K170" s="2">
        <v>0.55844155844155796</v>
      </c>
      <c r="L170" s="2">
        <v>0.56451612903225801</v>
      </c>
      <c r="M170" s="2">
        <v>0.55172413793103403</v>
      </c>
      <c r="N170" s="2">
        <v>0.55769230769230804</v>
      </c>
      <c r="O170" s="2">
        <v>0.52941176470588203</v>
      </c>
    </row>
    <row r="171" spans="1:15" x14ac:dyDescent="0.3">
      <c r="A171" s="8" t="s">
        <v>204</v>
      </c>
      <c r="B171" s="8" t="s">
        <v>63</v>
      </c>
      <c r="C171" s="2">
        <v>0.60297647623619799</v>
      </c>
      <c r="D171" s="2">
        <v>0.58852313167259795</v>
      </c>
      <c r="E171" s="2">
        <v>0.60315985130111505</v>
      </c>
      <c r="F171" s="2">
        <v>0.61747851002865295</v>
      </c>
      <c r="G171" s="2">
        <v>0.63076199435559699</v>
      </c>
      <c r="H171" s="2">
        <v>0.63919413919413903</v>
      </c>
      <c r="I171" s="2">
        <v>0.64657534246575299</v>
      </c>
      <c r="J171" s="2">
        <v>0.65231333027943195</v>
      </c>
      <c r="K171" s="2">
        <v>0.63530985287561303</v>
      </c>
      <c r="L171" s="2">
        <v>0.62627118644067803</v>
      </c>
      <c r="M171" s="2">
        <v>0.606331168831169</v>
      </c>
      <c r="N171" s="2">
        <v>0.58482653450247801</v>
      </c>
      <c r="O171" s="2">
        <v>0.57710100231302996</v>
      </c>
    </row>
    <row r="172" spans="1:15" x14ac:dyDescent="0.3">
      <c r="A172" s="8" t="s">
        <v>204</v>
      </c>
      <c r="B172" s="8" t="s">
        <v>64</v>
      </c>
      <c r="C172" s="2">
        <v>0.52181901699586597</v>
      </c>
      <c r="D172" s="2">
        <v>0.53193389906208099</v>
      </c>
      <c r="E172" s="2">
        <v>0.54172127566622996</v>
      </c>
      <c r="F172" s="2">
        <v>0.55150976909413896</v>
      </c>
      <c r="G172" s="2">
        <v>0.55617495711835296</v>
      </c>
      <c r="H172" s="2">
        <v>0.55059401884473602</v>
      </c>
      <c r="I172" s="2">
        <v>0.55954258675078905</v>
      </c>
      <c r="J172" s="2">
        <v>0.56674294431731498</v>
      </c>
      <c r="K172" s="2">
        <v>0.57765876052027498</v>
      </c>
      <c r="L172" s="2">
        <v>0.58618181818181803</v>
      </c>
      <c r="M172" s="2">
        <v>0.60163759344962597</v>
      </c>
      <c r="N172" s="2">
        <v>0.60571625344352598</v>
      </c>
      <c r="O172" s="2">
        <v>0.60909737029139999</v>
      </c>
    </row>
    <row r="173" spans="1:15" x14ac:dyDescent="0.3">
      <c r="A173" s="8" t="s">
        <v>204</v>
      </c>
      <c r="B173" s="8" t="s">
        <v>65</v>
      </c>
      <c r="C173" s="2">
        <v>0.38294865756005703</v>
      </c>
      <c r="D173" s="2">
        <v>0.401740723774622</v>
      </c>
      <c r="E173" s="2">
        <v>0.41390423572744001</v>
      </c>
      <c r="F173" s="2">
        <v>0.432660722665415</v>
      </c>
      <c r="G173" s="2">
        <v>0.44402634054562601</v>
      </c>
      <c r="H173" s="2">
        <v>0.45888077858880799</v>
      </c>
      <c r="I173" s="2">
        <v>0.47100712105798598</v>
      </c>
      <c r="J173" s="2">
        <v>0.48751910341314297</v>
      </c>
      <c r="K173" s="2">
        <v>0.51061626100466095</v>
      </c>
      <c r="L173" s="2">
        <v>0.52438411261940698</v>
      </c>
      <c r="M173" s="2">
        <v>0.52876984126984095</v>
      </c>
      <c r="N173" s="2">
        <v>0.54154589371980699</v>
      </c>
      <c r="O173" s="2">
        <v>0.55771144278606999</v>
      </c>
    </row>
    <row r="174" spans="1:15" x14ac:dyDescent="0.3">
      <c r="A174" s="8" t="s">
        <v>204</v>
      </c>
      <c r="B174" s="8" t="s">
        <v>66</v>
      </c>
      <c r="C174" s="2">
        <v>0.20457796852646601</v>
      </c>
      <c r="D174" s="2">
        <v>0.22727272727272699</v>
      </c>
      <c r="E174" s="2">
        <v>0.22776911076443099</v>
      </c>
      <c r="F174" s="2">
        <v>0.24440619621342499</v>
      </c>
      <c r="G174" s="2">
        <v>0.25565217391304301</v>
      </c>
      <c r="H174" s="2">
        <v>0.28272251308900498</v>
      </c>
      <c r="I174" s="2">
        <v>0.29668411867364702</v>
      </c>
      <c r="J174" s="2">
        <v>0.30051813471502598</v>
      </c>
      <c r="K174" s="2">
        <v>0.289763779527559</v>
      </c>
      <c r="L174" s="2">
        <v>0.31213017751479299</v>
      </c>
      <c r="M174" s="2">
        <v>0.33888888888888902</v>
      </c>
      <c r="N174" s="2">
        <v>0.33738191632928499</v>
      </c>
      <c r="O174" s="2">
        <v>0.32861189801699697</v>
      </c>
    </row>
    <row r="175" spans="1:15" x14ac:dyDescent="0.3">
      <c r="A175" s="8" t="s">
        <v>204</v>
      </c>
      <c r="B175" s="8" t="s">
        <v>67</v>
      </c>
      <c r="C175" s="2">
        <v>0.117977528089888</v>
      </c>
      <c r="D175" s="2">
        <v>0.126506024096386</v>
      </c>
      <c r="E175" s="2">
        <v>0.13207547169811301</v>
      </c>
      <c r="F175" s="2">
        <v>0.147887323943662</v>
      </c>
      <c r="G175" s="2">
        <v>0.12878787878787901</v>
      </c>
      <c r="H175" s="2">
        <v>0.12781954887218</v>
      </c>
      <c r="I175" s="2">
        <v>0.15909090909090901</v>
      </c>
      <c r="J175" s="2">
        <v>0.18897637795275599</v>
      </c>
      <c r="K175" s="2">
        <v>0.19512195121951201</v>
      </c>
      <c r="L175" s="2">
        <v>0.17599999999999999</v>
      </c>
      <c r="M175" s="2">
        <v>0.17599999999999999</v>
      </c>
      <c r="N175" s="2">
        <v>0.21052631578947401</v>
      </c>
      <c r="O175" s="2">
        <v>0.203125</v>
      </c>
    </row>
    <row r="176" spans="1:15" x14ac:dyDescent="0.3">
      <c r="A176" s="8" t="s">
        <v>204</v>
      </c>
      <c r="B176" s="8" t="s">
        <v>68</v>
      </c>
      <c r="C176" s="2">
        <v>0.33636363636363598</v>
      </c>
      <c r="D176" s="2">
        <v>0.34868421052631599</v>
      </c>
      <c r="E176" s="2">
        <v>0.39610389610389601</v>
      </c>
      <c r="F176" s="2">
        <v>0.31818181818181801</v>
      </c>
      <c r="G176" s="2">
        <v>0.35135135135135098</v>
      </c>
      <c r="H176" s="2">
        <v>0.37894736842105298</v>
      </c>
      <c r="I176" s="2">
        <v>0.42857142857142899</v>
      </c>
      <c r="J176" s="2">
        <v>0.49438202247190999</v>
      </c>
      <c r="K176" s="2">
        <v>0.44155844155844198</v>
      </c>
      <c r="L176" s="2">
        <v>0.43548387096774199</v>
      </c>
      <c r="M176" s="2">
        <v>0.44827586206896602</v>
      </c>
      <c r="N176" s="2">
        <v>0.44230769230769201</v>
      </c>
      <c r="O176" s="2">
        <v>0.47058823529411797</v>
      </c>
    </row>
    <row r="177" spans="1:16" x14ac:dyDescent="0.3">
      <c r="A177" s="8" t="s">
        <v>204</v>
      </c>
      <c r="B177" s="8" t="s">
        <v>69</v>
      </c>
      <c r="C177" s="2">
        <v>0.39702352376380201</v>
      </c>
      <c r="D177" s="2">
        <v>0.41147686832740199</v>
      </c>
      <c r="E177" s="2">
        <v>0.39684014869888501</v>
      </c>
      <c r="F177" s="2">
        <v>0.382521489971347</v>
      </c>
      <c r="G177" s="2">
        <v>0.36923800564440301</v>
      </c>
      <c r="H177" s="2">
        <v>0.36080586080586102</v>
      </c>
      <c r="I177" s="2">
        <v>0.35342465753424701</v>
      </c>
      <c r="J177" s="2">
        <v>0.347686669720568</v>
      </c>
      <c r="K177" s="2">
        <v>0.36469014712438702</v>
      </c>
      <c r="L177" s="2">
        <v>0.37372881355932203</v>
      </c>
      <c r="M177" s="2">
        <v>0.393668831168831</v>
      </c>
      <c r="N177" s="2">
        <v>0.41517346549752199</v>
      </c>
      <c r="O177" s="2">
        <v>0.42289899768696998</v>
      </c>
    </row>
    <row r="178" spans="1:16" x14ac:dyDescent="0.3">
      <c r="A178" s="8" t="s">
        <v>204</v>
      </c>
      <c r="B178" s="8" t="s">
        <v>70</v>
      </c>
      <c r="C178" s="2">
        <v>0.47818098300413397</v>
      </c>
      <c r="D178" s="2">
        <v>0.46806610093791901</v>
      </c>
      <c r="E178" s="2">
        <v>0.45827872433376998</v>
      </c>
      <c r="F178" s="2">
        <v>0.44849023090586099</v>
      </c>
      <c r="G178" s="2">
        <v>0.44382504288164698</v>
      </c>
      <c r="H178" s="2">
        <v>0.44940598115526398</v>
      </c>
      <c r="I178" s="2">
        <v>0.44045741324921101</v>
      </c>
      <c r="J178" s="2">
        <v>0.43325705568268502</v>
      </c>
      <c r="K178" s="2">
        <v>0.42234123947972502</v>
      </c>
      <c r="L178" s="2">
        <v>0.41381818181818197</v>
      </c>
      <c r="M178" s="2">
        <v>0.39836240655037403</v>
      </c>
      <c r="N178" s="2">
        <v>0.39428374655647402</v>
      </c>
      <c r="O178" s="2">
        <v>0.39090262970860001</v>
      </c>
    </row>
    <row r="179" spans="1:16" x14ac:dyDescent="0.3">
      <c r="A179" s="8" t="s">
        <v>204</v>
      </c>
      <c r="B179" s="8" t="s">
        <v>71</v>
      </c>
      <c r="C179" s="2">
        <v>0.61705134243994397</v>
      </c>
      <c r="D179" s="2">
        <v>0.598259276225378</v>
      </c>
      <c r="E179" s="2">
        <v>0.58609576427256005</v>
      </c>
      <c r="F179" s="2">
        <v>0.567339277334585</v>
      </c>
      <c r="G179" s="2">
        <v>0.55597365945437405</v>
      </c>
      <c r="H179" s="2">
        <v>0.54111922141119195</v>
      </c>
      <c r="I179" s="2">
        <v>0.52899287894201397</v>
      </c>
      <c r="J179" s="2">
        <v>0.51248089658685703</v>
      </c>
      <c r="K179" s="2">
        <v>0.48938373899533899</v>
      </c>
      <c r="L179" s="2">
        <v>0.47561588738059302</v>
      </c>
      <c r="M179" s="2">
        <v>0.471230158730159</v>
      </c>
      <c r="N179" s="2">
        <v>0.45845410628019301</v>
      </c>
      <c r="O179" s="2">
        <v>0.44228855721393001</v>
      </c>
    </row>
    <row r="180" spans="1:16" x14ac:dyDescent="0.3">
      <c r="A180" s="8" t="s">
        <v>204</v>
      </c>
      <c r="B180" s="8" t="s">
        <v>72</v>
      </c>
      <c r="C180" s="2">
        <v>0.79542203147353396</v>
      </c>
      <c r="D180" s="2">
        <v>0.77272727272727304</v>
      </c>
      <c r="E180" s="2">
        <v>0.77223088923556904</v>
      </c>
      <c r="F180" s="2">
        <v>0.75559380378657504</v>
      </c>
      <c r="G180" s="2">
        <v>0.74434782608695604</v>
      </c>
      <c r="H180" s="2">
        <v>0.71727748691099502</v>
      </c>
      <c r="I180" s="2">
        <v>0.70331588132635203</v>
      </c>
      <c r="J180" s="2">
        <v>0.69948186528497402</v>
      </c>
      <c r="K180" s="2">
        <v>0.71023622047244095</v>
      </c>
      <c r="L180" s="2">
        <v>0.68786982248520701</v>
      </c>
      <c r="M180" s="2">
        <v>0.66111111111111098</v>
      </c>
      <c r="N180" s="2">
        <v>0.66261808367071495</v>
      </c>
      <c r="O180" s="2">
        <v>0.67138810198300303</v>
      </c>
    </row>
    <row r="181" spans="1:16" x14ac:dyDescent="0.3">
      <c r="A181" s="8" t="s">
        <v>204</v>
      </c>
      <c r="B181" s="8" t="s">
        <v>73</v>
      </c>
      <c r="C181" s="2">
        <v>0.88202247191011196</v>
      </c>
      <c r="D181" s="2">
        <v>0.873493975903614</v>
      </c>
      <c r="E181" s="2">
        <v>0.86792452830188704</v>
      </c>
      <c r="F181" s="2">
        <v>0.852112676056338</v>
      </c>
      <c r="G181" s="2">
        <v>0.87121212121212099</v>
      </c>
      <c r="H181" s="2">
        <v>0.87218045112781994</v>
      </c>
      <c r="I181" s="2">
        <v>0.84090909090909105</v>
      </c>
      <c r="J181" s="2">
        <v>0.81102362204724399</v>
      </c>
      <c r="K181" s="2">
        <v>0.80487804878048796</v>
      </c>
      <c r="L181" s="2">
        <v>0.82399999999999995</v>
      </c>
      <c r="M181" s="2">
        <v>0.82399999999999995</v>
      </c>
      <c r="N181" s="2">
        <v>0.78947368421052599</v>
      </c>
      <c r="O181" s="2">
        <v>0.796875</v>
      </c>
    </row>
    <row r="182" spans="1:16" x14ac:dyDescent="0.3">
      <c r="A182" s="15"/>
      <c r="B182" s="15"/>
    </row>
    <row r="183" spans="1:16" x14ac:dyDescent="0.3">
      <c r="A183" s="15"/>
      <c r="B183" s="15"/>
    </row>
    <row r="184" spans="1:16" x14ac:dyDescent="0.3">
      <c r="A184" s="15"/>
      <c r="B184" s="13"/>
      <c r="C184" s="18" t="s">
        <v>38</v>
      </c>
      <c r="D184" s="18"/>
      <c r="E184" s="18"/>
      <c r="F184" s="18"/>
      <c r="G184" s="18"/>
      <c r="H184" s="18"/>
      <c r="I184" s="18"/>
      <c r="J184" s="18"/>
      <c r="K184" s="18"/>
      <c r="L184" s="18"/>
      <c r="M184" s="18"/>
      <c r="N184" s="18"/>
      <c r="O184" s="6" t="s">
        <v>39</v>
      </c>
      <c r="P184" s="6" t="s">
        <v>40</v>
      </c>
    </row>
    <row r="185" spans="1:16" x14ac:dyDescent="0.3">
      <c r="A185" s="9" t="s">
        <v>41</v>
      </c>
      <c r="B185" s="9" t="s">
        <v>41</v>
      </c>
      <c r="C185" s="4" t="s">
        <v>19</v>
      </c>
      <c r="D185" s="4" t="s">
        <v>20</v>
      </c>
      <c r="E185" s="4" t="s">
        <v>21</v>
      </c>
      <c r="F185" s="4" t="s">
        <v>22</v>
      </c>
      <c r="G185" s="4" t="s">
        <v>23</v>
      </c>
      <c r="H185" s="4" t="s">
        <v>24</v>
      </c>
      <c r="I185" s="4" t="s">
        <v>25</v>
      </c>
      <c r="J185" s="4" t="s">
        <v>26</v>
      </c>
      <c r="K185" s="4" t="s">
        <v>27</v>
      </c>
      <c r="L185" s="4" t="s">
        <v>28</v>
      </c>
      <c r="M185" s="4" t="s">
        <v>29</v>
      </c>
      <c r="N185" s="4" t="s">
        <v>30</v>
      </c>
      <c r="O185" s="4" t="s">
        <v>31</v>
      </c>
      <c r="P185" s="4" t="s">
        <v>32</v>
      </c>
    </row>
    <row r="186" spans="1:16" x14ac:dyDescent="0.3">
      <c r="A186" s="8" t="s">
        <v>198</v>
      </c>
      <c r="B186" s="8" t="s">
        <v>62</v>
      </c>
      <c r="C186" s="2">
        <v>-0.52941176470588203</v>
      </c>
      <c r="D186" s="2">
        <v>1.0625</v>
      </c>
      <c r="E186" s="2">
        <v>0</v>
      </c>
      <c r="F186" s="2">
        <v>0.24242424242424199</v>
      </c>
      <c r="G186" s="2">
        <v>-0.39024390243902402</v>
      </c>
      <c r="H186" s="2">
        <v>-0.36</v>
      </c>
      <c r="I186" s="2">
        <v>0</v>
      </c>
      <c r="J186" s="2">
        <v>-0.125</v>
      </c>
      <c r="K186" s="2">
        <v>-0.28571428571428598</v>
      </c>
      <c r="L186" s="2">
        <v>0.6</v>
      </c>
      <c r="M186" s="2">
        <v>-1</v>
      </c>
      <c r="N186" s="2">
        <v>0</v>
      </c>
      <c r="O186" s="3">
        <v>0.42857142857142899</v>
      </c>
      <c r="P186" s="3">
        <v>-0.39393939393939398</v>
      </c>
    </row>
    <row r="187" spans="1:16" x14ac:dyDescent="0.3">
      <c r="A187" s="8" t="s">
        <v>198</v>
      </c>
      <c r="B187" s="8" t="s">
        <v>63</v>
      </c>
      <c r="C187" s="2">
        <v>7.1428571428571397E-2</v>
      </c>
      <c r="D187" s="2">
        <v>4.2307692307692303E-2</v>
      </c>
      <c r="E187" s="2">
        <v>-9.7170971709717099E-2</v>
      </c>
      <c r="F187" s="2">
        <v>2.72479564032698E-2</v>
      </c>
      <c r="G187" s="2">
        <v>5.96816976127321E-2</v>
      </c>
      <c r="H187" s="2">
        <v>-5.00625782227785E-3</v>
      </c>
      <c r="I187" s="2">
        <v>-0.11823899371069201</v>
      </c>
      <c r="J187" s="2">
        <v>0.19971469329529201</v>
      </c>
      <c r="K187" s="2">
        <v>4.8751486325802597E-2</v>
      </c>
      <c r="L187" s="2">
        <v>9.2970521541950096E-2</v>
      </c>
      <c r="M187" s="2">
        <v>-0.102697095435685</v>
      </c>
      <c r="N187" s="2">
        <v>0.12947976878612699</v>
      </c>
      <c r="O187" s="3">
        <v>0.16171224732461401</v>
      </c>
      <c r="P187" s="3">
        <v>0.201722017220172</v>
      </c>
    </row>
    <row r="188" spans="1:16" x14ac:dyDescent="0.3">
      <c r="A188" s="8" t="s">
        <v>198</v>
      </c>
      <c r="B188" s="8" t="s">
        <v>64</v>
      </c>
      <c r="C188" s="2">
        <v>4.4653349001175097E-2</v>
      </c>
      <c r="D188" s="2">
        <v>2.2497187851518601E-2</v>
      </c>
      <c r="E188" s="2">
        <v>-3.85038503850385E-2</v>
      </c>
      <c r="F188" s="2">
        <v>2.2883295194508001E-2</v>
      </c>
      <c r="G188" s="2">
        <v>-1.11856823266219E-2</v>
      </c>
      <c r="H188" s="2">
        <v>3.1674208144796399E-2</v>
      </c>
      <c r="I188" s="2">
        <v>-6.25E-2</v>
      </c>
      <c r="J188" s="2">
        <v>0.16023391812865501</v>
      </c>
      <c r="K188" s="2">
        <v>5.3427419354838697E-2</v>
      </c>
      <c r="L188" s="2">
        <v>0.119617224880383</v>
      </c>
      <c r="M188" s="2">
        <v>6.8376068376068402E-3</v>
      </c>
      <c r="N188" s="2">
        <v>8.7436332767402397E-2</v>
      </c>
      <c r="O188" s="3">
        <v>0.29133064516128998</v>
      </c>
      <c r="P188" s="3">
        <v>0.40924092409240898</v>
      </c>
    </row>
    <row r="189" spans="1:16" x14ac:dyDescent="0.3">
      <c r="A189" s="8" t="s">
        <v>198</v>
      </c>
      <c r="B189" s="8" t="s">
        <v>65</v>
      </c>
      <c r="C189" s="2">
        <v>4.23011844331641E-2</v>
      </c>
      <c r="D189" s="2">
        <v>5.3571428571428603E-2</v>
      </c>
      <c r="E189" s="2">
        <v>-2.6194144838212599E-2</v>
      </c>
      <c r="F189" s="2">
        <v>3.1645569620253201E-2</v>
      </c>
      <c r="G189" s="2">
        <v>3.5276073619631899E-2</v>
      </c>
      <c r="H189" s="2">
        <v>-2.9629629629629602E-3</v>
      </c>
      <c r="I189" s="2">
        <v>-4.7548291233283801E-2</v>
      </c>
      <c r="J189" s="2">
        <v>0.112324492979719</v>
      </c>
      <c r="K189" s="2">
        <v>4.3478260869565202E-2</v>
      </c>
      <c r="L189" s="2">
        <v>9.0053763440860204E-2</v>
      </c>
      <c r="M189" s="2">
        <v>2.58939580764488E-2</v>
      </c>
      <c r="N189" s="2">
        <v>4.80769230769231E-2</v>
      </c>
      <c r="O189" s="3">
        <v>0.22300140252454401</v>
      </c>
      <c r="P189" s="3">
        <v>0.34360554699537699</v>
      </c>
    </row>
    <row r="190" spans="1:16" x14ac:dyDescent="0.3">
      <c r="A190" s="8" t="s">
        <v>198</v>
      </c>
      <c r="B190" s="8" t="s">
        <v>66</v>
      </c>
      <c r="C190" s="2">
        <v>0.11363636363636399</v>
      </c>
      <c r="D190" s="2">
        <v>-8.1632653061224497E-2</v>
      </c>
      <c r="E190" s="2">
        <v>-0.17777777777777801</v>
      </c>
      <c r="F190" s="2">
        <v>0.162162162162162</v>
      </c>
      <c r="G190" s="2">
        <v>0</v>
      </c>
      <c r="H190" s="2">
        <v>0.108527131782946</v>
      </c>
      <c r="I190" s="2">
        <v>6.2937062937062901E-2</v>
      </c>
      <c r="J190" s="2">
        <v>0.197368421052632</v>
      </c>
      <c r="K190" s="2">
        <v>8.7912087912087905E-2</v>
      </c>
      <c r="L190" s="2">
        <v>0.14141414141414099</v>
      </c>
      <c r="M190" s="2">
        <v>5.7522123893805302E-2</v>
      </c>
      <c r="N190" s="2">
        <v>9.2050209205020897E-2</v>
      </c>
      <c r="O190" s="3">
        <v>0.43406593406593402</v>
      </c>
      <c r="P190" s="3">
        <v>0.93333333333333302</v>
      </c>
    </row>
    <row r="191" spans="1:16" x14ac:dyDescent="0.3">
      <c r="A191" s="8" t="s">
        <v>198</v>
      </c>
      <c r="B191" s="8" t="s">
        <v>67</v>
      </c>
      <c r="C191" s="2">
        <v>0.05</v>
      </c>
      <c r="D191" s="2">
        <v>-9.5238095238095205E-2</v>
      </c>
      <c r="E191" s="2">
        <v>-0.26315789473684198</v>
      </c>
      <c r="F191" s="2">
        <v>-0.214285714285714</v>
      </c>
      <c r="G191" s="2">
        <v>-9.0909090909090898E-2</v>
      </c>
      <c r="H191" s="2">
        <v>0.4</v>
      </c>
      <c r="I191" s="2">
        <v>-7.1428571428571397E-2</v>
      </c>
      <c r="J191" s="2">
        <v>0.69230769230769196</v>
      </c>
      <c r="K191" s="2">
        <v>-4.5454545454545497E-2</v>
      </c>
      <c r="L191" s="2">
        <v>0.28571428571428598</v>
      </c>
      <c r="M191" s="2">
        <v>0</v>
      </c>
      <c r="N191" s="2">
        <v>0</v>
      </c>
      <c r="O191" s="3">
        <v>0.22727272727272699</v>
      </c>
      <c r="P191" s="3">
        <v>0.42105263157894701</v>
      </c>
    </row>
    <row r="192" spans="1:16" x14ac:dyDescent="0.3">
      <c r="A192" s="8" t="s">
        <v>198</v>
      </c>
      <c r="B192" s="8" t="s">
        <v>68</v>
      </c>
      <c r="C192" s="2">
        <v>0.41666666666666702</v>
      </c>
      <c r="D192" s="2">
        <v>0.29411764705882398</v>
      </c>
      <c r="E192" s="2">
        <v>-0.40909090909090901</v>
      </c>
      <c r="F192" s="2">
        <v>-0.46153846153846201</v>
      </c>
      <c r="G192" s="2">
        <v>0.71428571428571397</v>
      </c>
      <c r="H192" s="2">
        <v>-0.16666666666666699</v>
      </c>
      <c r="I192" s="2">
        <v>-0.2</v>
      </c>
      <c r="J192" s="2">
        <v>0.25</v>
      </c>
      <c r="K192" s="2">
        <v>-0.3</v>
      </c>
      <c r="L192" s="2">
        <v>0.71428571428571397</v>
      </c>
      <c r="M192" s="2">
        <v>-0.83333333333333304</v>
      </c>
      <c r="N192" s="2">
        <v>3.5</v>
      </c>
      <c r="O192" s="3">
        <v>-0.1</v>
      </c>
      <c r="P192" s="3">
        <v>-0.59090909090909105</v>
      </c>
    </row>
    <row r="193" spans="1:16" x14ac:dyDescent="0.3">
      <c r="A193" s="8" t="s">
        <v>198</v>
      </c>
      <c r="B193" s="8" t="s">
        <v>69</v>
      </c>
      <c r="C193" s="2">
        <v>9.7465886939571093E-3</v>
      </c>
      <c r="D193" s="2">
        <v>5.7915057915057903E-3</v>
      </c>
      <c r="E193" s="2">
        <v>-0.11516314779270601</v>
      </c>
      <c r="F193" s="2">
        <v>-6.5075921908893698E-3</v>
      </c>
      <c r="G193" s="2">
        <v>-2.1834061135371199E-2</v>
      </c>
      <c r="H193" s="2">
        <v>-4.4642857142857102E-2</v>
      </c>
      <c r="I193" s="2">
        <v>-7.2429906542056097E-2</v>
      </c>
      <c r="J193" s="2">
        <v>0.11083123425692699</v>
      </c>
      <c r="K193" s="2">
        <v>8.3900226757369606E-2</v>
      </c>
      <c r="L193" s="2">
        <v>6.6945606694560705E-2</v>
      </c>
      <c r="M193" s="2">
        <v>-8.6274509803921595E-2</v>
      </c>
      <c r="N193" s="2">
        <v>0.225321888412017</v>
      </c>
      <c r="O193" s="3">
        <v>0.29478458049886602</v>
      </c>
      <c r="P193" s="3">
        <v>9.5969289827255305E-2</v>
      </c>
    </row>
    <row r="194" spans="1:16" x14ac:dyDescent="0.3">
      <c r="A194" s="8" t="s">
        <v>198</v>
      </c>
      <c r="B194" s="8" t="s">
        <v>70</v>
      </c>
      <c r="C194" s="2">
        <v>-1.37362637362637E-3</v>
      </c>
      <c r="D194" s="2">
        <v>-2.7510316368638201E-3</v>
      </c>
      <c r="E194" s="2">
        <v>-9.1034482758620694E-2</v>
      </c>
      <c r="F194" s="2">
        <v>1.5174506828528099E-3</v>
      </c>
      <c r="G194" s="2">
        <v>-4.5454545454545496E-3</v>
      </c>
      <c r="H194" s="2">
        <v>2.2831050228310501E-2</v>
      </c>
      <c r="I194" s="2">
        <v>-4.6130952380952397E-2</v>
      </c>
      <c r="J194" s="2">
        <v>1.4040561622464901E-2</v>
      </c>
      <c r="K194" s="2">
        <v>7.6923076923076901E-3</v>
      </c>
      <c r="L194" s="2">
        <v>0.11603053435114501</v>
      </c>
      <c r="M194" s="2">
        <v>-5.7455540355677202E-2</v>
      </c>
      <c r="N194" s="2">
        <v>5.0798258345428199E-2</v>
      </c>
      <c r="O194" s="3">
        <v>0.113846153846154</v>
      </c>
      <c r="P194" s="3">
        <v>-1.37931034482759E-3</v>
      </c>
    </row>
    <row r="195" spans="1:16" x14ac:dyDescent="0.3">
      <c r="A195" s="8" t="s">
        <v>198</v>
      </c>
      <c r="B195" s="8" t="s">
        <v>71</v>
      </c>
      <c r="C195" s="2">
        <v>-1.88679245283019E-2</v>
      </c>
      <c r="D195" s="2">
        <v>-3.54251012145749E-2</v>
      </c>
      <c r="E195" s="2">
        <v>-8.9192025183630605E-2</v>
      </c>
      <c r="F195" s="2">
        <v>-5.6451612903225798E-2</v>
      </c>
      <c r="G195" s="2">
        <v>-4.0293040293040303E-2</v>
      </c>
      <c r="H195" s="2">
        <v>-6.4885496183206104E-2</v>
      </c>
      <c r="I195" s="2">
        <v>-8.4353741496598605E-2</v>
      </c>
      <c r="J195" s="2">
        <v>1.04011887072808E-2</v>
      </c>
      <c r="K195" s="2">
        <v>-3.6764705882352901E-2</v>
      </c>
      <c r="L195" s="2">
        <v>3.2061068702290099E-2</v>
      </c>
      <c r="M195" s="2">
        <v>-1.7751479289940801E-2</v>
      </c>
      <c r="N195" s="2">
        <v>4.5180722891566298E-3</v>
      </c>
      <c r="O195" s="3">
        <v>-1.91176470588235E-2</v>
      </c>
      <c r="P195" s="3">
        <v>-0.30010493179433401</v>
      </c>
    </row>
    <row r="196" spans="1:16" x14ac:dyDescent="0.3">
      <c r="A196" s="8" t="s">
        <v>198</v>
      </c>
      <c r="B196" s="8" t="s">
        <v>72</v>
      </c>
      <c r="C196" s="2">
        <v>-3.8626609442060103E-2</v>
      </c>
      <c r="D196" s="2">
        <v>-3.7946428571428603E-2</v>
      </c>
      <c r="E196" s="2">
        <v>-0.118329466357309</v>
      </c>
      <c r="F196" s="2">
        <v>2.3684210526315801E-2</v>
      </c>
      <c r="G196" s="2">
        <v>3.5989717223650401E-2</v>
      </c>
      <c r="H196" s="2">
        <v>-1.4888337468982601E-2</v>
      </c>
      <c r="I196" s="2">
        <v>-2.77078085642317E-2</v>
      </c>
      <c r="J196" s="2">
        <v>3.6269430051813503E-2</v>
      </c>
      <c r="K196" s="2">
        <v>3.5000000000000003E-2</v>
      </c>
      <c r="L196" s="2">
        <v>3.1400966183574901E-2</v>
      </c>
      <c r="M196" s="2">
        <v>-1.63934426229508E-2</v>
      </c>
      <c r="N196" s="2">
        <v>1.9047619047619001E-2</v>
      </c>
      <c r="O196" s="3">
        <v>7.0000000000000007E-2</v>
      </c>
      <c r="P196" s="3">
        <v>-6.96055684454756E-3</v>
      </c>
    </row>
    <row r="197" spans="1:16" x14ac:dyDescent="0.3">
      <c r="A197" s="8" t="s">
        <v>198</v>
      </c>
      <c r="B197" s="8" t="s">
        <v>73</v>
      </c>
      <c r="C197" s="2">
        <v>0.10101010101010099</v>
      </c>
      <c r="D197" s="2">
        <v>-9.1743119266055103E-3</v>
      </c>
      <c r="E197" s="2">
        <v>-0.35185185185185203</v>
      </c>
      <c r="F197" s="2">
        <v>-7.1428571428571397E-2</v>
      </c>
      <c r="G197" s="2">
        <v>0.15384615384615399</v>
      </c>
      <c r="H197" s="2">
        <v>0</v>
      </c>
      <c r="I197" s="2">
        <v>0.266666666666667</v>
      </c>
      <c r="J197" s="2">
        <v>2.1052631578947399E-2</v>
      </c>
      <c r="K197" s="2">
        <v>0.14432989690721601</v>
      </c>
      <c r="L197" s="2">
        <v>9.00900900900901E-2</v>
      </c>
      <c r="M197" s="2">
        <v>-1.6528925619834701E-2</v>
      </c>
      <c r="N197" s="2">
        <v>-0.109243697478992</v>
      </c>
      <c r="O197" s="3">
        <v>9.2783505154639206E-2</v>
      </c>
      <c r="P197" s="3">
        <v>-1.85185185185185E-2</v>
      </c>
    </row>
    <row r="198" spans="1:16" x14ac:dyDescent="0.3">
      <c r="A198" s="8" t="s">
        <v>199</v>
      </c>
      <c r="B198" s="8" t="s">
        <v>62</v>
      </c>
      <c r="C198" s="2">
        <v>0.146666666666667</v>
      </c>
      <c r="D198" s="2">
        <v>0.32558139534883701</v>
      </c>
      <c r="E198" s="2">
        <v>-0.19298245614035101</v>
      </c>
      <c r="F198" s="2">
        <v>-0.108695652173913</v>
      </c>
      <c r="G198" s="2">
        <v>-0.15853658536585399</v>
      </c>
      <c r="H198" s="2">
        <v>0.101449275362319</v>
      </c>
      <c r="I198" s="2">
        <v>-0.144736842105263</v>
      </c>
      <c r="J198" s="2">
        <v>-0.4</v>
      </c>
      <c r="K198" s="2">
        <v>0.256410256410256</v>
      </c>
      <c r="L198" s="2">
        <v>-0.30612244897959201</v>
      </c>
      <c r="M198" s="2">
        <v>-0.20588235294117599</v>
      </c>
      <c r="N198" s="2">
        <v>0.51851851851851805</v>
      </c>
      <c r="O198" s="3">
        <v>5.1282051282051301E-2</v>
      </c>
      <c r="P198" s="3">
        <v>-0.640350877192982</v>
      </c>
    </row>
    <row r="199" spans="1:16" x14ac:dyDescent="0.3">
      <c r="A199" s="8" t="s">
        <v>199</v>
      </c>
      <c r="B199" s="8" t="s">
        <v>63</v>
      </c>
      <c r="C199" s="2">
        <v>6.41809290953545E-2</v>
      </c>
      <c r="D199" s="2">
        <v>5.4566341183228E-2</v>
      </c>
      <c r="E199" s="2">
        <v>6.6448801742919394E-2</v>
      </c>
      <c r="F199" s="2">
        <v>6.43513789581205E-2</v>
      </c>
      <c r="G199" s="2">
        <v>4.0307101727447198E-2</v>
      </c>
      <c r="H199" s="2">
        <v>5.07380073800738E-2</v>
      </c>
      <c r="I199" s="2">
        <v>4.0825285338015799E-2</v>
      </c>
      <c r="J199" s="2">
        <v>1.0544074230282601E-2</v>
      </c>
      <c r="K199" s="2">
        <v>-1.08514190317195E-2</v>
      </c>
      <c r="L199" s="2">
        <v>-3.75527426160338E-2</v>
      </c>
      <c r="M199" s="2">
        <v>-1.13985094256905E-2</v>
      </c>
      <c r="N199" s="2">
        <v>-2.6164079822616398E-2</v>
      </c>
      <c r="O199" s="3">
        <v>-8.3472454090150194E-2</v>
      </c>
      <c r="P199" s="3">
        <v>0.19607843137254899</v>
      </c>
    </row>
    <row r="200" spans="1:16" x14ac:dyDescent="0.3">
      <c r="A200" s="8" t="s">
        <v>199</v>
      </c>
      <c r="B200" s="8" t="s">
        <v>64</v>
      </c>
      <c r="C200" s="2">
        <v>2.5146689019279099E-2</v>
      </c>
      <c r="D200" s="2">
        <v>2.8618152085036801E-2</v>
      </c>
      <c r="E200" s="2">
        <v>1.58982511923688E-2</v>
      </c>
      <c r="F200" s="2">
        <v>4.2253521126760597E-2</v>
      </c>
      <c r="G200" s="2">
        <v>7.4324324324324301E-2</v>
      </c>
      <c r="H200" s="2">
        <v>7.3375262054507298E-2</v>
      </c>
      <c r="I200" s="2">
        <v>7.8125E-2</v>
      </c>
      <c r="J200" s="2">
        <v>7.3067632850241607E-2</v>
      </c>
      <c r="K200" s="2">
        <v>5.7400112549240302E-2</v>
      </c>
      <c r="L200" s="2">
        <v>2.0223523150611999E-2</v>
      </c>
      <c r="M200" s="2">
        <v>8.0333854981742295E-2</v>
      </c>
      <c r="N200" s="2">
        <v>5.4080154514727197E-2</v>
      </c>
      <c r="O200" s="3">
        <v>0.22847495779403501</v>
      </c>
      <c r="P200" s="3">
        <v>0.73529411764705899</v>
      </c>
    </row>
    <row r="201" spans="1:16" x14ac:dyDescent="0.3">
      <c r="A201" s="8" t="s">
        <v>199</v>
      </c>
      <c r="B201" s="8" t="s">
        <v>65</v>
      </c>
      <c r="C201" s="2">
        <v>5.8673469387755098E-2</v>
      </c>
      <c r="D201" s="2">
        <v>3.0120481927710802E-2</v>
      </c>
      <c r="E201" s="2">
        <v>4.0935672514619902E-2</v>
      </c>
      <c r="F201" s="2">
        <v>3.3707865168539297E-2</v>
      </c>
      <c r="G201" s="2">
        <v>0</v>
      </c>
      <c r="H201" s="2">
        <v>5.21739130434783E-2</v>
      </c>
      <c r="I201" s="2">
        <v>3.5123966942148803E-2</v>
      </c>
      <c r="J201" s="2">
        <v>8.1836327345309406E-2</v>
      </c>
      <c r="K201" s="2">
        <v>3.2287822878228803E-2</v>
      </c>
      <c r="L201" s="2">
        <v>1.34048257372654E-2</v>
      </c>
      <c r="M201" s="2">
        <v>4.1446208112874798E-2</v>
      </c>
      <c r="N201" s="2">
        <v>3.4716342082980502E-2</v>
      </c>
      <c r="O201" s="3">
        <v>0.12730627306273101</v>
      </c>
      <c r="P201" s="3">
        <v>0.42923976608187098</v>
      </c>
    </row>
    <row r="202" spans="1:16" x14ac:dyDescent="0.3">
      <c r="A202" s="8" t="s">
        <v>199</v>
      </c>
      <c r="B202" s="8" t="s">
        <v>66</v>
      </c>
      <c r="C202" s="2">
        <v>-2.07792207792208E-2</v>
      </c>
      <c r="D202" s="2">
        <v>-2.1220159151193602E-2</v>
      </c>
      <c r="E202" s="2">
        <v>-4.0650406504064998E-2</v>
      </c>
      <c r="F202" s="2">
        <v>-1.6949152542372899E-2</v>
      </c>
      <c r="G202" s="2">
        <v>4.0229885057471299E-2</v>
      </c>
      <c r="H202" s="2">
        <v>3.3149171270718203E-2</v>
      </c>
      <c r="I202" s="2">
        <v>7.2192513368983996E-2</v>
      </c>
      <c r="J202" s="2">
        <v>5.7356608478803001E-2</v>
      </c>
      <c r="K202" s="2">
        <v>2.3584905660377401E-3</v>
      </c>
      <c r="L202" s="2">
        <v>4.4705882352941199E-2</v>
      </c>
      <c r="M202" s="2">
        <v>5.63063063063063E-2</v>
      </c>
      <c r="N202" s="2">
        <v>4.0511727078891301E-2</v>
      </c>
      <c r="O202" s="3">
        <v>0.15094339622641501</v>
      </c>
      <c r="P202" s="3">
        <v>0.32249322493224902</v>
      </c>
    </row>
    <row r="203" spans="1:16" x14ac:dyDescent="0.3">
      <c r="A203" s="8" t="s">
        <v>199</v>
      </c>
      <c r="B203" s="8" t="s">
        <v>67</v>
      </c>
      <c r="C203" s="2">
        <v>-0.115789473684211</v>
      </c>
      <c r="D203" s="2">
        <v>-5.95238095238095E-2</v>
      </c>
      <c r="E203" s="2">
        <v>-8.8607594936708903E-2</v>
      </c>
      <c r="F203" s="2">
        <v>0.125</v>
      </c>
      <c r="G203" s="2">
        <v>3.7037037037037E-2</v>
      </c>
      <c r="H203" s="2">
        <v>0.16666666666666699</v>
      </c>
      <c r="I203" s="2">
        <v>7.1428571428571397E-2</v>
      </c>
      <c r="J203" s="2">
        <v>3.8095238095238099E-2</v>
      </c>
      <c r="K203" s="2">
        <v>9.1743119266055103E-3</v>
      </c>
      <c r="L203" s="2">
        <v>-2.7272727272727299E-2</v>
      </c>
      <c r="M203" s="2">
        <v>1.86915887850467E-2</v>
      </c>
      <c r="N203" s="2">
        <v>5.5045871559633003E-2</v>
      </c>
      <c r="O203" s="3">
        <v>5.5045871559633003E-2</v>
      </c>
      <c r="P203" s="3">
        <v>0.455696202531646</v>
      </c>
    </row>
    <row r="204" spans="1:16" x14ac:dyDescent="0.3">
      <c r="A204" s="8" t="s">
        <v>199</v>
      </c>
      <c r="B204" s="8" t="s">
        <v>68</v>
      </c>
      <c r="C204" s="2">
        <v>0.125</v>
      </c>
      <c r="D204" s="2">
        <v>7.4074074074074098E-2</v>
      </c>
      <c r="E204" s="2">
        <v>0.17241379310344801</v>
      </c>
      <c r="F204" s="2">
        <v>-0.29411764705882398</v>
      </c>
      <c r="G204" s="2">
        <v>0.29166666666666702</v>
      </c>
      <c r="H204" s="2">
        <v>3.2258064516128997E-2</v>
      </c>
      <c r="I204" s="2">
        <v>-0.125</v>
      </c>
      <c r="J204" s="2">
        <v>0</v>
      </c>
      <c r="K204" s="2">
        <v>-0.60714285714285698</v>
      </c>
      <c r="L204" s="2">
        <v>0.54545454545454497</v>
      </c>
      <c r="M204" s="2">
        <v>-5.8823529411764698E-2</v>
      </c>
      <c r="N204" s="2">
        <v>0.5625</v>
      </c>
      <c r="O204" s="3">
        <v>-0.107142857142857</v>
      </c>
      <c r="P204" s="3">
        <v>-0.13793103448275901</v>
      </c>
    </row>
    <row r="205" spans="1:16" x14ac:dyDescent="0.3">
      <c r="A205" s="8" t="s">
        <v>199</v>
      </c>
      <c r="B205" s="8" t="s">
        <v>69</v>
      </c>
      <c r="C205" s="2">
        <v>2.1226415094339601E-2</v>
      </c>
      <c r="D205" s="2">
        <v>8.89145496535797E-2</v>
      </c>
      <c r="E205" s="2">
        <v>6.3626723223753996E-3</v>
      </c>
      <c r="F205" s="2">
        <v>1.4752370916754499E-2</v>
      </c>
      <c r="G205" s="2">
        <v>-2.0768431983385302E-3</v>
      </c>
      <c r="H205" s="2">
        <v>5.6191467221644101E-2</v>
      </c>
      <c r="I205" s="2">
        <v>3.3497536945812798E-2</v>
      </c>
      <c r="J205" s="2">
        <v>9.5328884652049594E-3</v>
      </c>
      <c r="K205" s="2">
        <v>6.6100094428706299E-3</v>
      </c>
      <c r="L205" s="2">
        <v>-6.19136960600375E-2</v>
      </c>
      <c r="M205" s="2">
        <v>5.5E-2</v>
      </c>
      <c r="N205" s="2">
        <v>9.3838862559241704E-2</v>
      </c>
      <c r="O205" s="3">
        <v>8.9707271010387196E-2</v>
      </c>
      <c r="P205" s="3">
        <v>0.223753976670201</v>
      </c>
    </row>
    <row r="206" spans="1:16" x14ac:dyDescent="0.3">
      <c r="A206" s="8" t="s">
        <v>199</v>
      </c>
      <c r="B206" s="8" t="s">
        <v>70</v>
      </c>
      <c r="C206" s="2">
        <v>-6.8337129840546698E-3</v>
      </c>
      <c r="D206" s="2">
        <v>2.2935779816513801E-2</v>
      </c>
      <c r="E206" s="2">
        <v>-2.2421524663677099E-3</v>
      </c>
      <c r="F206" s="2">
        <v>4.9438202247190997E-2</v>
      </c>
      <c r="G206" s="2">
        <v>1.39186295503212E-2</v>
      </c>
      <c r="H206" s="2">
        <v>3.1678986272439301E-3</v>
      </c>
      <c r="I206" s="2">
        <v>3.78947368421053E-2</v>
      </c>
      <c r="J206" s="2">
        <v>7.50507099391481E-2</v>
      </c>
      <c r="K206" s="2">
        <v>1.9811320754717001E-2</v>
      </c>
      <c r="L206" s="2">
        <v>1.85013876040703E-3</v>
      </c>
      <c r="M206" s="2">
        <v>2.0313942751615899E-2</v>
      </c>
      <c r="N206" s="2">
        <v>4.1628959276018097E-2</v>
      </c>
      <c r="O206" s="3">
        <v>8.5849056603773594E-2</v>
      </c>
      <c r="P206" s="3">
        <v>0.29035874439461901</v>
      </c>
    </row>
    <row r="207" spans="1:16" x14ac:dyDescent="0.3">
      <c r="A207" s="8" t="s">
        <v>199</v>
      </c>
      <c r="B207" s="8" t="s">
        <v>71</v>
      </c>
      <c r="C207" s="2">
        <v>6.5430752453653198E-3</v>
      </c>
      <c r="D207" s="2">
        <v>-7.5839653304441996E-3</v>
      </c>
      <c r="E207" s="2">
        <v>1.4192139737991299E-2</v>
      </c>
      <c r="F207" s="2">
        <v>-2.58342303552207E-2</v>
      </c>
      <c r="G207" s="2">
        <v>-1.1049723756906099E-2</v>
      </c>
      <c r="H207" s="2">
        <v>-1.5642458100558702E-2</v>
      </c>
      <c r="I207" s="2">
        <v>-3.8592508513053299E-2</v>
      </c>
      <c r="J207" s="2">
        <v>-1.5348288075560801E-2</v>
      </c>
      <c r="K207" s="2">
        <v>2.3980815347721799E-3</v>
      </c>
      <c r="L207" s="2">
        <v>8.3732057416267894E-3</v>
      </c>
      <c r="M207" s="2">
        <v>1.5421115065243201E-2</v>
      </c>
      <c r="N207" s="2">
        <v>1.05140186915888E-2</v>
      </c>
      <c r="O207" s="3">
        <v>3.7170263788968802E-2</v>
      </c>
      <c r="P207" s="3">
        <v>-5.5676855895196498E-2</v>
      </c>
    </row>
    <row r="208" spans="1:16" x14ac:dyDescent="0.3">
      <c r="A208" s="8" t="s">
        <v>199</v>
      </c>
      <c r="B208" s="8" t="s">
        <v>72</v>
      </c>
      <c r="C208" s="2">
        <v>-3.6855036855036903E-2</v>
      </c>
      <c r="D208" s="2">
        <v>-7.1428571428571397E-2</v>
      </c>
      <c r="E208" s="2">
        <v>-6.7307692307692304E-2</v>
      </c>
      <c r="F208" s="2">
        <v>-2.06185567010309E-2</v>
      </c>
      <c r="G208" s="2">
        <v>-6.7669172932330796E-2</v>
      </c>
      <c r="H208" s="2">
        <v>-4.8387096774193603E-3</v>
      </c>
      <c r="I208" s="2">
        <v>1.62074554294976E-2</v>
      </c>
      <c r="J208" s="2">
        <v>-1.9138755980861202E-2</v>
      </c>
      <c r="K208" s="2">
        <v>-2.1138211382113799E-2</v>
      </c>
      <c r="L208" s="2">
        <v>-3.3222591362126199E-3</v>
      </c>
      <c r="M208" s="2">
        <v>5.0000000000000001E-3</v>
      </c>
      <c r="N208" s="2">
        <v>-2.48756218905473E-2</v>
      </c>
      <c r="O208" s="3">
        <v>-4.39024390243902E-2</v>
      </c>
      <c r="P208" s="3">
        <v>-0.19230769230769201</v>
      </c>
    </row>
    <row r="209" spans="1:16" x14ac:dyDescent="0.3">
      <c r="A209" s="8" t="s">
        <v>199</v>
      </c>
      <c r="B209" s="8" t="s">
        <v>73</v>
      </c>
      <c r="C209" s="2">
        <v>2.4691358024691398E-2</v>
      </c>
      <c r="D209" s="2">
        <v>-8.4337349397590397E-2</v>
      </c>
      <c r="E209" s="2">
        <v>-0.10197368421052599</v>
      </c>
      <c r="F209" s="2">
        <v>-2.5641025641025599E-2</v>
      </c>
      <c r="G209" s="2">
        <v>8.6466165413533802E-2</v>
      </c>
      <c r="H209" s="2">
        <v>0.110726643598616</v>
      </c>
      <c r="I209" s="2">
        <v>-3.1152647975077899E-2</v>
      </c>
      <c r="J209" s="2">
        <v>0.122186495176849</v>
      </c>
      <c r="K209" s="2">
        <v>1.14613180515759E-2</v>
      </c>
      <c r="L209" s="2">
        <v>-7.0821529745042494E-2</v>
      </c>
      <c r="M209" s="2">
        <v>5.1829268292682897E-2</v>
      </c>
      <c r="N209" s="2">
        <v>-9.2753623188405798E-2</v>
      </c>
      <c r="O209" s="3">
        <v>-0.10315186246418299</v>
      </c>
      <c r="P209" s="3">
        <v>2.9605263157894701E-2</v>
      </c>
    </row>
    <row r="210" spans="1:16" x14ac:dyDescent="0.3">
      <c r="A210" s="8" t="s">
        <v>200</v>
      </c>
      <c r="B210" s="8" t="s">
        <v>62</v>
      </c>
      <c r="C210" s="2">
        <v>2.04081632653061E-2</v>
      </c>
      <c r="D210" s="2">
        <v>-0.12</v>
      </c>
      <c r="E210" s="2">
        <v>0.23863636363636401</v>
      </c>
      <c r="F210" s="2">
        <v>-7.3394495412843999E-2</v>
      </c>
      <c r="G210" s="2">
        <v>-6.9306930693069299E-2</v>
      </c>
      <c r="H210" s="2">
        <v>-0.117021276595745</v>
      </c>
      <c r="I210" s="2">
        <v>-0.14457831325301199</v>
      </c>
      <c r="J210" s="2">
        <v>-4.2253521126760597E-2</v>
      </c>
      <c r="K210" s="2">
        <v>-0.17647058823529399</v>
      </c>
      <c r="L210" s="2">
        <v>-0.214285714285714</v>
      </c>
      <c r="M210" s="2">
        <v>-0.70454545454545503</v>
      </c>
      <c r="N210" s="2">
        <v>1.6923076923076901</v>
      </c>
      <c r="O210" s="3">
        <v>-0.48529411764705899</v>
      </c>
      <c r="P210" s="3">
        <v>-0.60227272727272696</v>
      </c>
    </row>
    <row r="211" spans="1:16" x14ac:dyDescent="0.3">
      <c r="A211" s="8" t="s">
        <v>200</v>
      </c>
      <c r="B211" s="8" t="s">
        <v>63</v>
      </c>
      <c r="C211" s="2">
        <v>3.5222052067381299E-2</v>
      </c>
      <c r="D211" s="2">
        <v>7.3224852071005903E-2</v>
      </c>
      <c r="E211" s="2">
        <v>0.115093039283253</v>
      </c>
      <c r="F211" s="2">
        <v>2.5339925834363401E-2</v>
      </c>
      <c r="G211" s="2">
        <v>2.8330319469560002E-2</v>
      </c>
      <c r="H211" s="2">
        <v>2.5205158264947201E-2</v>
      </c>
      <c r="I211" s="2">
        <v>5.3744997141223598E-2</v>
      </c>
      <c r="J211" s="2">
        <v>-5.9685295713510597E-2</v>
      </c>
      <c r="K211" s="2">
        <v>-5.1933064050779E-3</v>
      </c>
      <c r="L211" s="2">
        <v>-2.6102088167053401E-2</v>
      </c>
      <c r="M211" s="2">
        <v>-7.0279928528886204E-2</v>
      </c>
      <c r="N211" s="2">
        <v>0.12684176809737299</v>
      </c>
      <c r="O211" s="3">
        <v>1.5002885170225E-2</v>
      </c>
      <c r="P211" s="3">
        <v>0.21226740179186801</v>
      </c>
    </row>
    <row r="212" spans="1:16" x14ac:dyDescent="0.3">
      <c r="A212" s="8" t="s">
        <v>200</v>
      </c>
      <c r="B212" s="8" t="s">
        <v>64</v>
      </c>
      <c r="C212" s="2">
        <v>8.1103000811030002E-3</v>
      </c>
      <c r="D212" s="2">
        <v>1.6090104585679801E-2</v>
      </c>
      <c r="E212" s="2">
        <v>8.8677751385589906E-2</v>
      </c>
      <c r="F212" s="2">
        <v>5.0909090909090897E-2</v>
      </c>
      <c r="G212" s="2">
        <v>4.1522491349481001E-2</v>
      </c>
      <c r="H212" s="2">
        <v>5.5149501661129599E-2</v>
      </c>
      <c r="I212" s="2">
        <v>0.14231738035264499</v>
      </c>
      <c r="J212" s="2">
        <v>-9.9228224917309801E-3</v>
      </c>
      <c r="K212" s="2">
        <v>4.78841870824053E-2</v>
      </c>
      <c r="L212" s="2">
        <v>-1.16896918172157E-2</v>
      </c>
      <c r="M212" s="2">
        <v>3.4946236559139802E-2</v>
      </c>
      <c r="N212" s="2">
        <v>9.8701298701298706E-2</v>
      </c>
      <c r="O212" s="3">
        <v>0.17761692650334099</v>
      </c>
      <c r="P212" s="3">
        <v>0.67458432304037996</v>
      </c>
    </row>
    <row r="213" spans="1:16" x14ac:dyDescent="0.3">
      <c r="A213" s="8" t="s">
        <v>200</v>
      </c>
      <c r="B213" s="8" t="s">
        <v>65</v>
      </c>
      <c r="C213" s="2">
        <v>3.6989795918367298E-2</v>
      </c>
      <c r="D213" s="2">
        <v>6.6420664206642097E-2</v>
      </c>
      <c r="E213" s="2">
        <v>8.4198385236447501E-2</v>
      </c>
      <c r="F213" s="2">
        <v>7.3404255319148903E-2</v>
      </c>
      <c r="G213" s="2">
        <v>5.1536174430128798E-2</v>
      </c>
      <c r="H213" s="2">
        <v>8.4825636192271403E-3</v>
      </c>
      <c r="I213" s="2">
        <v>7.1962616822429895E-2</v>
      </c>
      <c r="J213" s="2">
        <v>-4.5335658238883997E-2</v>
      </c>
      <c r="K213" s="2">
        <v>1.9178082191780799E-2</v>
      </c>
      <c r="L213" s="2">
        <v>5.3763440860215101E-3</v>
      </c>
      <c r="M213" s="2">
        <v>2.6737967914438499E-2</v>
      </c>
      <c r="N213" s="2">
        <v>5.9027777777777797E-2</v>
      </c>
      <c r="O213" s="3">
        <v>0.114155251141553</v>
      </c>
      <c r="P213" s="3">
        <v>0.40715109573241098</v>
      </c>
    </row>
    <row r="214" spans="1:16" x14ac:dyDescent="0.3">
      <c r="A214" s="8" t="s">
        <v>200</v>
      </c>
      <c r="B214" s="8" t="s">
        <v>66</v>
      </c>
      <c r="C214" s="2">
        <v>3.5175879396984903E-2</v>
      </c>
      <c r="D214" s="2">
        <v>-0.111650485436893</v>
      </c>
      <c r="E214" s="2">
        <v>0.185792349726776</v>
      </c>
      <c r="F214" s="2">
        <v>-1.3824884792626699E-2</v>
      </c>
      <c r="G214" s="2">
        <v>9.3457943925233603E-3</v>
      </c>
      <c r="H214" s="2">
        <v>2.3148148148148098E-2</v>
      </c>
      <c r="I214" s="2">
        <v>5.8823529411764698E-2</v>
      </c>
      <c r="J214" s="2">
        <v>7.2649572649572697E-2</v>
      </c>
      <c r="K214" s="2">
        <v>0.18326693227091601</v>
      </c>
      <c r="L214" s="2">
        <v>-8.0808080808080801E-2</v>
      </c>
      <c r="M214" s="2">
        <v>-2.5641025641025599E-2</v>
      </c>
      <c r="N214" s="2">
        <v>0.10902255639097699</v>
      </c>
      <c r="O214" s="3">
        <v>0.175298804780877</v>
      </c>
      <c r="P214" s="3">
        <v>0.61202185792349695</v>
      </c>
    </row>
    <row r="215" spans="1:16" x14ac:dyDescent="0.3">
      <c r="A215" s="8" t="s">
        <v>200</v>
      </c>
      <c r="B215" s="8" t="s">
        <v>67</v>
      </c>
      <c r="C215" s="2">
        <v>-7.3170731707317097E-2</v>
      </c>
      <c r="D215" s="2">
        <v>-0.105263157894737</v>
      </c>
      <c r="E215" s="2">
        <v>8.8235294117647106E-2</v>
      </c>
      <c r="F215" s="2">
        <v>0.162162162162162</v>
      </c>
      <c r="G215" s="2">
        <v>-9.3023255813953501E-2</v>
      </c>
      <c r="H215" s="2">
        <v>2.5641025641025599E-2</v>
      </c>
      <c r="I215" s="2">
        <v>0.125</v>
      </c>
      <c r="J215" s="2">
        <v>-4.4444444444444398E-2</v>
      </c>
      <c r="K215" s="2">
        <v>4.6511627906976702E-2</v>
      </c>
      <c r="L215" s="2">
        <v>-8.8888888888888906E-2</v>
      </c>
      <c r="M215" s="2">
        <v>0</v>
      </c>
      <c r="N215" s="2">
        <v>4.8780487804878099E-2</v>
      </c>
      <c r="O215" s="3">
        <v>0</v>
      </c>
      <c r="P215" s="3">
        <v>0.26470588235294101</v>
      </c>
    </row>
    <row r="216" spans="1:16" x14ac:dyDescent="0.3">
      <c r="A216" s="8" t="s">
        <v>200</v>
      </c>
      <c r="B216" s="8" t="s">
        <v>68</v>
      </c>
      <c r="C216" s="2">
        <v>-4.91803278688525E-2</v>
      </c>
      <c r="D216" s="2">
        <v>-0.25862068965517199</v>
      </c>
      <c r="E216" s="2">
        <v>0.372093023255814</v>
      </c>
      <c r="F216" s="2">
        <v>5.0847457627118599E-2</v>
      </c>
      <c r="G216" s="2">
        <v>-4.8387096774193498E-2</v>
      </c>
      <c r="H216" s="2">
        <v>-0.22033898305084701</v>
      </c>
      <c r="I216" s="2">
        <v>-0.30434782608695699</v>
      </c>
      <c r="J216" s="2">
        <v>-0.21875</v>
      </c>
      <c r="K216" s="2">
        <v>0.08</v>
      </c>
      <c r="L216" s="2">
        <v>-3.7037037037037E-2</v>
      </c>
      <c r="M216" s="2">
        <v>-0.65384615384615397</v>
      </c>
      <c r="N216" s="2">
        <v>1.3333333333333299</v>
      </c>
      <c r="O216" s="3">
        <v>-0.16</v>
      </c>
      <c r="P216" s="3">
        <v>-0.51162790697674398</v>
      </c>
    </row>
    <row r="217" spans="1:16" x14ac:dyDescent="0.3">
      <c r="A217" s="8" t="s">
        <v>200</v>
      </c>
      <c r="B217" s="8" t="s">
        <v>69</v>
      </c>
      <c r="C217" s="2">
        <v>1.9736842105263198E-2</v>
      </c>
      <c r="D217" s="2">
        <v>8.2949308755760395E-3</v>
      </c>
      <c r="E217" s="2">
        <v>3.8391224862888498E-2</v>
      </c>
      <c r="F217" s="2">
        <v>-1.2323943661971801E-2</v>
      </c>
      <c r="G217" s="2">
        <v>-3.6541889483065998E-2</v>
      </c>
      <c r="H217" s="2">
        <v>-3.2377428307123E-2</v>
      </c>
      <c r="I217" s="2">
        <v>3.6328871892925399E-2</v>
      </c>
      <c r="J217" s="2">
        <v>-5.7195571955719601E-2</v>
      </c>
      <c r="K217" s="2">
        <v>6.6536203522504903E-2</v>
      </c>
      <c r="L217" s="2">
        <v>4.5871559633027498E-2</v>
      </c>
      <c r="M217" s="2">
        <v>-0.107017543859649</v>
      </c>
      <c r="N217" s="2">
        <v>0.29960707269155201</v>
      </c>
      <c r="O217" s="3">
        <v>0.29452054794520499</v>
      </c>
      <c r="P217" s="3">
        <v>0.20932358318098701</v>
      </c>
    </row>
    <row r="218" spans="1:16" x14ac:dyDescent="0.3">
      <c r="A218" s="8" t="s">
        <v>200</v>
      </c>
      <c r="B218" s="8" t="s">
        <v>70</v>
      </c>
      <c r="C218" s="2">
        <v>-1.3229571984435799E-2</v>
      </c>
      <c r="D218" s="2">
        <v>-1.4195583596214501E-2</v>
      </c>
      <c r="E218" s="2">
        <v>6.9599999999999995E-2</v>
      </c>
      <c r="F218" s="2">
        <v>2.5430067314884099E-2</v>
      </c>
      <c r="G218" s="2">
        <v>3.35521517140773E-2</v>
      </c>
      <c r="H218" s="2">
        <v>3.8814396612561801E-2</v>
      </c>
      <c r="I218" s="2">
        <v>4.3478260869565202E-2</v>
      </c>
      <c r="J218" s="2">
        <v>-8.4635416666666696E-3</v>
      </c>
      <c r="K218" s="2">
        <v>3.2829940906106401E-3</v>
      </c>
      <c r="L218" s="2">
        <v>-4.9083769633507898E-2</v>
      </c>
      <c r="M218" s="2">
        <v>1.44528561596696E-2</v>
      </c>
      <c r="N218" s="2">
        <v>5.5630936227951101E-2</v>
      </c>
      <c r="O218" s="3">
        <v>2.1667760998030201E-2</v>
      </c>
      <c r="P218" s="3">
        <v>0.24479999999999999</v>
      </c>
    </row>
    <row r="219" spans="1:16" x14ac:dyDescent="0.3">
      <c r="A219" s="8" t="s">
        <v>200</v>
      </c>
      <c r="B219" s="8" t="s">
        <v>71</v>
      </c>
      <c r="C219" s="2">
        <v>-5.5172413793103401E-3</v>
      </c>
      <c r="D219" s="2">
        <v>5.5478502080443803E-3</v>
      </c>
      <c r="E219" s="2">
        <v>1.72413793103448E-2</v>
      </c>
      <c r="F219" s="2">
        <v>-2.0338983050847501E-3</v>
      </c>
      <c r="G219" s="2">
        <v>-5.2309782608695697E-2</v>
      </c>
      <c r="H219" s="2">
        <v>-3.9426523297491002E-2</v>
      </c>
      <c r="I219" s="2">
        <v>-8.9552238805970207E-3</v>
      </c>
      <c r="J219" s="2">
        <v>-4.1415662650602397E-2</v>
      </c>
      <c r="K219" s="2">
        <v>-3.4564021995286701E-2</v>
      </c>
      <c r="L219" s="2">
        <v>-4.96338486574451E-2</v>
      </c>
      <c r="M219" s="2">
        <v>-2.7397260273972601E-2</v>
      </c>
      <c r="N219" s="2">
        <v>2.3767605633802799E-2</v>
      </c>
      <c r="O219" s="3">
        <v>-8.64100549882168E-2</v>
      </c>
      <c r="P219" s="3">
        <v>-0.19793103448275901</v>
      </c>
    </row>
    <row r="220" spans="1:16" x14ac:dyDescent="0.3">
      <c r="A220" s="8" t="s">
        <v>200</v>
      </c>
      <c r="B220" s="8" t="s">
        <v>72</v>
      </c>
      <c r="C220" s="2">
        <v>-4.57063711911357E-2</v>
      </c>
      <c r="D220" s="2">
        <v>-7.69230769230769E-2</v>
      </c>
      <c r="E220" s="2">
        <v>-6.2893081761006301E-3</v>
      </c>
      <c r="F220" s="2">
        <v>-5.5379746835443E-2</v>
      </c>
      <c r="G220" s="2">
        <v>-1.6750418760468999E-3</v>
      </c>
      <c r="H220" s="2">
        <v>3.02013422818792E-2</v>
      </c>
      <c r="I220" s="2">
        <v>1.6286644951140101E-3</v>
      </c>
      <c r="J220" s="2">
        <v>9.7560975609756097E-3</v>
      </c>
      <c r="K220" s="2">
        <v>6.4412238325281798E-2</v>
      </c>
      <c r="L220" s="2">
        <v>-4.0847201210287398E-2</v>
      </c>
      <c r="M220" s="2">
        <v>3.3123028391167202E-2</v>
      </c>
      <c r="N220" s="2">
        <v>6.1068702290076301E-3</v>
      </c>
      <c r="O220" s="3">
        <v>6.1191626409017701E-2</v>
      </c>
      <c r="P220" s="3">
        <v>3.6163522012578601E-2</v>
      </c>
    </row>
    <row r="221" spans="1:16" x14ac:dyDescent="0.3">
      <c r="A221" s="8" t="s">
        <v>200</v>
      </c>
      <c r="B221" s="8" t="s">
        <v>73</v>
      </c>
      <c r="C221" s="2">
        <v>-3.6842105263157898E-2</v>
      </c>
      <c r="D221" s="2">
        <v>-5.4644808743169397E-2</v>
      </c>
      <c r="E221" s="2">
        <v>8.0924855491329495E-2</v>
      </c>
      <c r="F221" s="2">
        <v>3.7433155080213901E-2</v>
      </c>
      <c r="G221" s="2">
        <v>-2.06185567010309E-2</v>
      </c>
      <c r="H221" s="2">
        <v>0.115789473684211</v>
      </c>
      <c r="I221" s="2">
        <v>3.3018867924528301E-2</v>
      </c>
      <c r="J221" s="2">
        <v>-4.1095890410958902E-2</v>
      </c>
      <c r="K221" s="2">
        <v>-8.5714285714285701E-2</v>
      </c>
      <c r="L221" s="2">
        <v>-0.104166666666667</v>
      </c>
      <c r="M221" s="2">
        <v>2.32558139534884E-2</v>
      </c>
      <c r="N221" s="2">
        <v>5.6818181818181802E-3</v>
      </c>
      <c r="O221" s="3">
        <v>-0.157142857142857</v>
      </c>
      <c r="P221" s="3">
        <v>2.3121387283237E-2</v>
      </c>
    </row>
    <row r="222" spans="1:16" x14ac:dyDescent="0.3">
      <c r="A222" s="8" t="s">
        <v>201</v>
      </c>
      <c r="B222" s="8" t="s">
        <v>62</v>
      </c>
      <c r="C222" s="2">
        <v>-0.45652173913043498</v>
      </c>
      <c r="D222" s="2">
        <v>0.66</v>
      </c>
      <c r="E222" s="2">
        <v>8.4337349397590397E-2</v>
      </c>
      <c r="F222" s="2">
        <v>-0.18888888888888899</v>
      </c>
      <c r="G222" s="2">
        <v>-0.219178082191781</v>
      </c>
      <c r="H222" s="2">
        <v>-7.0175438596491196E-2</v>
      </c>
      <c r="I222" s="2">
        <v>0.22641509433962301</v>
      </c>
      <c r="J222" s="2">
        <v>-0.30769230769230799</v>
      </c>
      <c r="K222" s="2">
        <v>2.2222222222222199E-2</v>
      </c>
      <c r="L222" s="2">
        <v>-0.39130434782608697</v>
      </c>
      <c r="M222" s="2">
        <v>1.8928571428571399</v>
      </c>
      <c r="N222" s="2">
        <v>-0.592592592592593</v>
      </c>
      <c r="O222" s="3">
        <v>-0.266666666666667</v>
      </c>
      <c r="P222" s="3">
        <v>-0.60240963855421703</v>
      </c>
    </row>
    <row r="223" spans="1:16" x14ac:dyDescent="0.3">
      <c r="A223" s="8" t="s">
        <v>201</v>
      </c>
      <c r="B223" s="8" t="s">
        <v>63</v>
      </c>
      <c r="C223" s="2">
        <v>7.8277886497064592E-3</v>
      </c>
      <c r="D223" s="2">
        <v>5.2427184466019398E-2</v>
      </c>
      <c r="E223" s="2">
        <v>5.8118081180811798E-2</v>
      </c>
      <c r="F223" s="2">
        <v>8.4568439407149101E-2</v>
      </c>
      <c r="G223" s="2">
        <v>6.5916398713826402E-2</v>
      </c>
      <c r="H223" s="2">
        <v>6.7873303167420799E-3</v>
      </c>
      <c r="I223" s="2">
        <v>2.9962546816479402E-3</v>
      </c>
      <c r="J223" s="2">
        <v>1.6430171769977599E-2</v>
      </c>
      <c r="K223" s="2">
        <v>8.08229243203527E-3</v>
      </c>
      <c r="L223" s="2">
        <v>-1.67638483965015E-2</v>
      </c>
      <c r="M223" s="2">
        <v>0.21349147516679001</v>
      </c>
      <c r="N223" s="2">
        <v>-0.15516188149053101</v>
      </c>
      <c r="O223" s="3">
        <v>1.6164584864070498E-2</v>
      </c>
      <c r="P223" s="3">
        <v>0.27583025830258301</v>
      </c>
    </row>
    <row r="224" spans="1:16" x14ac:dyDescent="0.3">
      <c r="A224" s="8" t="s">
        <v>201</v>
      </c>
      <c r="B224" s="8" t="s">
        <v>64</v>
      </c>
      <c r="C224" s="2">
        <v>-1.1494252873563201E-3</v>
      </c>
      <c r="D224" s="2">
        <v>3.56731875719217E-2</v>
      </c>
      <c r="E224" s="2">
        <v>7.4444444444444396E-2</v>
      </c>
      <c r="F224" s="2">
        <v>1.6546018614270901E-2</v>
      </c>
      <c r="G224" s="2">
        <v>7.1210579857578796E-2</v>
      </c>
      <c r="H224" s="2">
        <v>4.8433048433048402E-2</v>
      </c>
      <c r="I224" s="2">
        <v>5.1630434782608703E-2</v>
      </c>
      <c r="J224" s="2">
        <v>8.6993970714900906E-2</v>
      </c>
      <c r="K224" s="2">
        <v>0.10697305863708401</v>
      </c>
      <c r="L224" s="2">
        <v>1.1453113815318499E-2</v>
      </c>
      <c r="M224" s="2">
        <v>0.128096249115357</v>
      </c>
      <c r="N224" s="2">
        <v>-3.1367628607277299E-3</v>
      </c>
      <c r="O224" s="3">
        <v>0.25911251980982603</v>
      </c>
      <c r="P224" s="3">
        <v>0.76555555555555599</v>
      </c>
    </row>
    <row r="225" spans="1:16" x14ac:dyDescent="0.3">
      <c r="A225" s="8" t="s">
        <v>201</v>
      </c>
      <c r="B225" s="8" t="s">
        <v>65</v>
      </c>
      <c r="C225" s="2">
        <v>1.02040816326531E-2</v>
      </c>
      <c r="D225" s="2">
        <v>4.0404040404040401E-2</v>
      </c>
      <c r="E225" s="2">
        <v>2.9126213592233E-2</v>
      </c>
      <c r="F225" s="2">
        <v>5.1886792452830198E-2</v>
      </c>
      <c r="G225" s="2">
        <v>2.0926756352765301E-2</v>
      </c>
      <c r="H225" s="2">
        <v>3.95314787701318E-2</v>
      </c>
      <c r="I225" s="2">
        <v>1.6901408450704199E-2</v>
      </c>
      <c r="J225" s="2">
        <v>-5.5401662049861496E-3</v>
      </c>
      <c r="K225" s="2">
        <v>5.98885793871866E-2</v>
      </c>
      <c r="L225" s="2">
        <v>-6.5703022339027601E-3</v>
      </c>
      <c r="M225" s="2">
        <v>4.7619047619047603E-2</v>
      </c>
      <c r="N225" s="2">
        <v>9.9747474747474807E-2</v>
      </c>
      <c r="O225" s="3">
        <v>0.21309192200557101</v>
      </c>
      <c r="P225" s="3">
        <v>0.40938511326860799</v>
      </c>
    </row>
    <row r="226" spans="1:16" x14ac:dyDescent="0.3">
      <c r="A226" s="8" t="s">
        <v>201</v>
      </c>
      <c r="B226" s="8" t="s">
        <v>66</v>
      </c>
      <c r="C226" s="2">
        <v>-9.7560975609756101E-2</v>
      </c>
      <c r="D226" s="2">
        <v>-4.0540540540540501E-2</v>
      </c>
      <c r="E226" s="2">
        <v>3.5211267605633798E-2</v>
      </c>
      <c r="F226" s="2">
        <v>-1.3605442176870699E-2</v>
      </c>
      <c r="G226" s="2">
        <v>-6.8965517241379296E-2</v>
      </c>
      <c r="H226" s="2">
        <v>2.96296296296296E-2</v>
      </c>
      <c r="I226" s="2">
        <v>5.7553956834532398E-2</v>
      </c>
      <c r="J226" s="2">
        <v>8.8435374149659907E-2</v>
      </c>
      <c r="K226" s="2">
        <v>0.11874999999999999</v>
      </c>
      <c r="L226" s="2">
        <v>5.5865921787709501E-2</v>
      </c>
      <c r="M226" s="2">
        <v>2.1164021164021201E-2</v>
      </c>
      <c r="N226" s="2">
        <v>4.6632124352331598E-2</v>
      </c>
      <c r="O226" s="3">
        <v>0.26250000000000001</v>
      </c>
      <c r="P226" s="3">
        <v>0.42253521126760601</v>
      </c>
    </row>
    <row r="227" spans="1:16" x14ac:dyDescent="0.3">
      <c r="A227" s="8" t="s">
        <v>201</v>
      </c>
      <c r="B227" s="8" t="s">
        <v>67</v>
      </c>
      <c r="C227" s="2">
        <v>0.173913043478261</v>
      </c>
      <c r="D227" s="2">
        <v>-7.4074074074074098E-2</v>
      </c>
      <c r="E227" s="2">
        <v>0.16</v>
      </c>
      <c r="F227" s="2">
        <v>0.20689655172413801</v>
      </c>
      <c r="G227" s="2">
        <v>0</v>
      </c>
      <c r="H227" s="2">
        <v>0.14285714285714299</v>
      </c>
      <c r="I227" s="2">
        <v>-0.1</v>
      </c>
      <c r="J227" s="2">
        <v>-0.16666666666666699</v>
      </c>
      <c r="K227" s="2">
        <v>0</v>
      </c>
      <c r="L227" s="2">
        <v>0</v>
      </c>
      <c r="M227" s="2">
        <v>3.3333333333333298E-2</v>
      </c>
      <c r="N227" s="2">
        <v>3.2258064516128997E-2</v>
      </c>
      <c r="O227" s="3">
        <v>6.6666666666666693E-2</v>
      </c>
      <c r="P227" s="3">
        <v>0.28000000000000003</v>
      </c>
    </row>
    <row r="228" spans="1:16" x14ac:dyDescent="0.3">
      <c r="A228" s="8" t="s">
        <v>201</v>
      </c>
      <c r="B228" s="8" t="s">
        <v>68</v>
      </c>
      <c r="C228" s="2">
        <v>-0.45</v>
      </c>
      <c r="D228" s="2">
        <v>-0.15151515151515199</v>
      </c>
      <c r="E228" s="2">
        <v>0.53571428571428603</v>
      </c>
      <c r="F228" s="2">
        <v>-0.186046511627907</v>
      </c>
      <c r="G228" s="2">
        <v>-0.114285714285714</v>
      </c>
      <c r="H228" s="2">
        <v>0</v>
      </c>
      <c r="I228" s="2">
        <v>-9.6774193548387094E-2</v>
      </c>
      <c r="J228" s="2">
        <v>-0.14285714285714299</v>
      </c>
      <c r="K228" s="2">
        <v>-4.1666666666666699E-2</v>
      </c>
      <c r="L228" s="2">
        <v>-0.217391304347826</v>
      </c>
      <c r="M228" s="2">
        <v>2.2777777777777799</v>
      </c>
      <c r="N228" s="2">
        <v>-0.74576271186440701</v>
      </c>
      <c r="O228" s="3">
        <v>-0.375</v>
      </c>
      <c r="P228" s="3">
        <v>-0.46428571428571402</v>
      </c>
    </row>
    <row r="229" spans="1:16" x14ac:dyDescent="0.3">
      <c r="A229" s="8" t="s">
        <v>201</v>
      </c>
      <c r="B229" s="8" t="s">
        <v>69</v>
      </c>
      <c r="C229" s="2">
        <v>-7.8980891719745205E-2</v>
      </c>
      <c r="D229" s="2">
        <v>7.1922544951590603E-2</v>
      </c>
      <c r="E229" s="2">
        <v>5.8064516129032302E-2</v>
      </c>
      <c r="F229" s="2">
        <v>8.5365853658536592E-3</v>
      </c>
      <c r="G229" s="2">
        <v>1.2091898428053199E-3</v>
      </c>
      <c r="H229" s="2">
        <v>-3.6231884057971002E-2</v>
      </c>
      <c r="I229" s="2">
        <v>-1.2531328320802001E-2</v>
      </c>
      <c r="J229" s="2">
        <v>2.5380710659898501E-3</v>
      </c>
      <c r="K229" s="2">
        <v>3.1645569620253201E-2</v>
      </c>
      <c r="L229" s="2">
        <v>4.9079754601227002E-2</v>
      </c>
      <c r="M229" s="2">
        <v>0.42339181286549699</v>
      </c>
      <c r="N229" s="2">
        <v>-0.16351684470008199</v>
      </c>
      <c r="O229" s="3">
        <v>0.28860759493670901</v>
      </c>
      <c r="P229" s="3">
        <v>0.31354838709677402</v>
      </c>
    </row>
    <row r="230" spans="1:16" x14ac:dyDescent="0.3">
      <c r="A230" s="8" t="s">
        <v>201</v>
      </c>
      <c r="B230" s="8" t="s">
        <v>70</v>
      </c>
      <c r="C230" s="2">
        <v>-1.36208853575482E-2</v>
      </c>
      <c r="D230" s="2">
        <v>-5.7537399309551202E-3</v>
      </c>
      <c r="E230" s="2">
        <v>1.38888888888889E-2</v>
      </c>
      <c r="F230" s="2">
        <v>1.8264840182648401E-2</v>
      </c>
      <c r="G230" s="2">
        <v>4.5964125560538097E-2</v>
      </c>
      <c r="H230" s="2">
        <v>2.78670953912111E-2</v>
      </c>
      <c r="I230" s="2">
        <v>5.2137643378519297E-3</v>
      </c>
      <c r="J230" s="2">
        <v>7.3651452282157706E-2</v>
      </c>
      <c r="K230" s="2">
        <v>2.6086956521739101E-2</v>
      </c>
      <c r="L230" s="2">
        <v>5.6497175141242903E-3</v>
      </c>
      <c r="M230" s="2">
        <v>8.1460674157303403E-2</v>
      </c>
      <c r="N230" s="2">
        <v>-3.6363636363636397E-2</v>
      </c>
      <c r="O230" s="3">
        <v>7.5362318840579701E-2</v>
      </c>
      <c r="P230" s="3">
        <v>0.28819444444444398</v>
      </c>
    </row>
    <row r="231" spans="1:16" x14ac:dyDescent="0.3">
      <c r="A231" s="8" t="s">
        <v>201</v>
      </c>
      <c r="B231" s="8" t="s">
        <v>71</v>
      </c>
      <c r="C231" s="2">
        <v>-2.14592274678112E-2</v>
      </c>
      <c r="D231" s="2">
        <v>-1.0964912280701801E-2</v>
      </c>
      <c r="E231" s="2">
        <v>2.1064301552106399E-2</v>
      </c>
      <c r="F231" s="2">
        <v>-1.8458197611292099E-2</v>
      </c>
      <c r="G231" s="2">
        <v>-2.1017699115044201E-2</v>
      </c>
      <c r="H231" s="2">
        <v>-3.3898305084745801E-3</v>
      </c>
      <c r="I231" s="2">
        <v>-1.7006802721088399E-2</v>
      </c>
      <c r="J231" s="2">
        <v>-2.3068050749711699E-2</v>
      </c>
      <c r="K231" s="2">
        <v>-2.7154663518299899E-2</v>
      </c>
      <c r="L231" s="2">
        <v>-1.6990291262135901E-2</v>
      </c>
      <c r="M231" s="2">
        <v>2.83950617283951E-2</v>
      </c>
      <c r="N231" s="2">
        <v>3.60144057623049E-3</v>
      </c>
      <c r="O231" s="3">
        <v>-1.2987012987013E-2</v>
      </c>
      <c r="P231" s="3">
        <v>-7.3170731707317097E-2</v>
      </c>
    </row>
    <row r="232" spans="1:16" x14ac:dyDescent="0.3">
      <c r="A232" s="8" t="s">
        <v>201</v>
      </c>
      <c r="B232" s="8" t="s">
        <v>72</v>
      </c>
      <c r="C232" s="2">
        <v>-0.117424242424242</v>
      </c>
      <c r="D232" s="2">
        <v>-9.4420600858369105E-2</v>
      </c>
      <c r="E232" s="2">
        <v>-4.7393364928909901E-2</v>
      </c>
      <c r="F232" s="2">
        <v>-2.2388059701492501E-2</v>
      </c>
      <c r="G232" s="2">
        <v>-0.11959287531806601</v>
      </c>
      <c r="H232" s="2">
        <v>6.06936416184971E-2</v>
      </c>
      <c r="I232" s="2">
        <v>-1.63487738419619E-2</v>
      </c>
      <c r="J232" s="2">
        <v>8.31024930747922E-2</v>
      </c>
      <c r="K232" s="2">
        <v>5.1150895140665002E-2</v>
      </c>
      <c r="L232" s="2">
        <v>-4.6228710462287097E-2</v>
      </c>
      <c r="M232" s="2">
        <v>1.7857142857142901E-2</v>
      </c>
      <c r="N232" s="2">
        <v>-1.00250626566416E-2</v>
      </c>
      <c r="O232" s="3">
        <v>1.0230179028133E-2</v>
      </c>
      <c r="P232" s="3">
        <v>-6.3981042654028403E-2</v>
      </c>
    </row>
    <row r="233" spans="1:16" x14ac:dyDescent="0.3">
      <c r="A233" s="8" t="s">
        <v>201</v>
      </c>
      <c r="B233" s="8" t="s">
        <v>73</v>
      </c>
      <c r="C233" s="2">
        <v>-7.9365079365079395E-3</v>
      </c>
      <c r="D233" s="2">
        <v>-3.2000000000000001E-2</v>
      </c>
      <c r="E233" s="2">
        <v>3.3057851239669402E-2</v>
      </c>
      <c r="F233" s="2">
        <v>-0.08</v>
      </c>
      <c r="G233" s="2">
        <v>0.104347826086957</v>
      </c>
      <c r="H233" s="2">
        <v>-5.5118110236220499E-2</v>
      </c>
      <c r="I233" s="2">
        <v>1.6666666666666701E-2</v>
      </c>
      <c r="J233" s="2">
        <v>-1.63934426229508E-2</v>
      </c>
      <c r="K233" s="2">
        <v>-1.6666666666666701E-2</v>
      </c>
      <c r="L233" s="2">
        <v>-4.2372881355932202E-2</v>
      </c>
      <c r="M233" s="2">
        <v>-9.7345132743362803E-2</v>
      </c>
      <c r="N233" s="2">
        <v>-3.9215686274509803E-2</v>
      </c>
      <c r="O233" s="3">
        <v>-0.18333333333333299</v>
      </c>
      <c r="P233" s="3">
        <v>-0.19008264462809901</v>
      </c>
    </row>
    <row r="234" spans="1:16" x14ac:dyDescent="0.3">
      <c r="A234" s="8" t="s">
        <v>202</v>
      </c>
      <c r="B234" s="8" t="s">
        <v>62</v>
      </c>
      <c r="C234" s="2">
        <v>3.77358490566038E-2</v>
      </c>
      <c r="D234" s="2">
        <v>0.145454545454545</v>
      </c>
      <c r="E234" s="2">
        <v>-3.1746031746031703E-2</v>
      </c>
      <c r="F234" s="2">
        <v>-0.14754098360655701</v>
      </c>
      <c r="G234" s="2">
        <v>-0.115384615384615</v>
      </c>
      <c r="H234" s="2">
        <v>-0.26086956521739102</v>
      </c>
      <c r="I234" s="2">
        <v>-8.8235294117647106E-2</v>
      </c>
      <c r="J234" s="2">
        <v>0.29032258064516098</v>
      </c>
      <c r="K234" s="2">
        <v>-0.45</v>
      </c>
      <c r="L234" s="2">
        <v>0</v>
      </c>
      <c r="M234" s="2">
        <v>-0.45454545454545497</v>
      </c>
      <c r="N234" s="2">
        <v>0.58333333333333304</v>
      </c>
      <c r="O234" s="3">
        <v>-0.52500000000000002</v>
      </c>
      <c r="P234" s="3">
        <v>-0.69841269841269804</v>
      </c>
    </row>
    <row r="235" spans="1:16" x14ac:dyDescent="0.3">
      <c r="A235" s="8" t="s">
        <v>202</v>
      </c>
      <c r="B235" s="8" t="s">
        <v>63</v>
      </c>
      <c r="C235" s="2">
        <v>2.7718550106609799E-2</v>
      </c>
      <c r="D235" s="2">
        <v>-3.45781466113416E-3</v>
      </c>
      <c r="E235" s="2">
        <v>-4.9271339347675198E-2</v>
      </c>
      <c r="F235" s="2">
        <v>5.47445255474453E-2</v>
      </c>
      <c r="G235" s="2">
        <v>2.1453287197231798E-2</v>
      </c>
      <c r="H235" s="2">
        <v>-1.28726287262873E-2</v>
      </c>
      <c r="I235" s="2">
        <v>2.74536719286205E-3</v>
      </c>
      <c r="J235" s="2">
        <v>0.120465434633812</v>
      </c>
      <c r="K235" s="2">
        <v>-3.0543677458765999E-2</v>
      </c>
      <c r="L235" s="2">
        <v>-6.3011972274732201E-4</v>
      </c>
      <c r="M235" s="2">
        <v>-3.6569987389659497E-2</v>
      </c>
      <c r="N235" s="2">
        <v>1.2434554973821999E-2</v>
      </c>
      <c r="O235" s="3">
        <v>-5.4978619425778898E-2</v>
      </c>
      <c r="P235" s="3">
        <v>7.3560027758500998E-2</v>
      </c>
    </row>
    <row r="236" spans="1:16" x14ac:dyDescent="0.3">
      <c r="A236" s="8" t="s">
        <v>202</v>
      </c>
      <c r="B236" s="8" t="s">
        <v>64</v>
      </c>
      <c r="C236" s="2">
        <v>4.9337260677466903E-2</v>
      </c>
      <c r="D236" s="2">
        <v>3.8596491228070198E-2</v>
      </c>
      <c r="E236" s="2">
        <v>-1.48648648648649E-2</v>
      </c>
      <c r="F236" s="2">
        <v>2.6748971193415599E-2</v>
      </c>
      <c r="G236" s="2">
        <v>4.60921843687375E-2</v>
      </c>
      <c r="H236" s="2">
        <v>3.0012771392081701E-2</v>
      </c>
      <c r="I236" s="2">
        <v>4.0297582145071301E-2</v>
      </c>
      <c r="J236" s="2">
        <v>0.14183551847437401</v>
      </c>
      <c r="K236" s="2">
        <v>2.9227557411273499E-2</v>
      </c>
      <c r="L236" s="2">
        <v>4.6146044624746502E-2</v>
      </c>
      <c r="M236" s="2">
        <v>3.5870092098885101E-2</v>
      </c>
      <c r="N236" s="2">
        <v>6.9255966307908298E-2</v>
      </c>
      <c r="O236" s="3">
        <v>0.19258872651357001</v>
      </c>
      <c r="P236" s="3">
        <v>0.54391891891891897</v>
      </c>
    </row>
    <row r="237" spans="1:16" x14ac:dyDescent="0.3">
      <c r="A237" s="8" t="s">
        <v>202</v>
      </c>
      <c r="B237" s="8" t="s">
        <v>65</v>
      </c>
      <c r="C237" s="2">
        <v>6.16509926854754E-2</v>
      </c>
      <c r="D237" s="2">
        <v>4.7244094488188997E-2</v>
      </c>
      <c r="E237" s="2">
        <v>1.8796992481203E-2</v>
      </c>
      <c r="F237" s="2">
        <v>2.9520295202952001E-2</v>
      </c>
      <c r="G237" s="2">
        <v>2.8673835125448001E-2</v>
      </c>
      <c r="H237" s="2">
        <v>-8.7108013937282208E-3</v>
      </c>
      <c r="I237" s="2">
        <v>2.6362038664323401E-3</v>
      </c>
      <c r="J237" s="2">
        <v>7.8878177037686195E-2</v>
      </c>
      <c r="K237" s="2">
        <v>-8.9358245329000802E-3</v>
      </c>
      <c r="L237" s="2">
        <v>2.9508196721311501E-2</v>
      </c>
      <c r="M237" s="2">
        <v>4.4585987261146501E-2</v>
      </c>
      <c r="N237" s="2">
        <v>4.3445121951219502E-2</v>
      </c>
      <c r="O237" s="3">
        <v>0.112103980503656</v>
      </c>
      <c r="P237" s="3">
        <v>0.28665413533834599</v>
      </c>
    </row>
    <row r="238" spans="1:16" x14ac:dyDescent="0.3">
      <c r="A238" s="8" t="s">
        <v>202</v>
      </c>
      <c r="B238" s="8" t="s">
        <v>66</v>
      </c>
      <c r="C238" s="2">
        <v>0.125</v>
      </c>
      <c r="D238" s="2">
        <v>-2.8806584362139901E-2</v>
      </c>
      <c r="E238" s="2">
        <v>-8.0508474576271194E-2</v>
      </c>
      <c r="F238" s="2">
        <v>-2.3041474654377898E-2</v>
      </c>
      <c r="G238" s="2">
        <v>8.9622641509433998E-2</v>
      </c>
      <c r="H238" s="2">
        <v>4.7619047619047603E-2</v>
      </c>
      <c r="I238" s="2">
        <v>8.2644628099173598E-2</v>
      </c>
      <c r="J238" s="2">
        <v>0.30152671755725202</v>
      </c>
      <c r="K238" s="2">
        <v>-3.5190615835777102E-2</v>
      </c>
      <c r="L238" s="2">
        <v>9.4224924012158096E-2</v>
      </c>
      <c r="M238" s="2">
        <v>9.1666666666666702E-2</v>
      </c>
      <c r="N238" s="2">
        <v>7.3791348600508899E-2</v>
      </c>
      <c r="O238" s="3">
        <v>0.237536656891496</v>
      </c>
      <c r="P238" s="3">
        <v>0.78813559322033899</v>
      </c>
    </row>
    <row r="239" spans="1:16" x14ac:dyDescent="0.3">
      <c r="A239" s="8" t="s">
        <v>202</v>
      </c>
      <c r="B239" s="8" t="s">
        <v>67</v>
      </c>
      <c r="C239" s="2">
        <v>-0.125</v>
      </c>
      <c r="D239" s="2">
        <v>-9.5238095238095205E-2</v>
      </c>
      <c r="E239" s="2">
        <v>-0.105263157894737</v>
      </c>
      <c r="F239" s="2">
        <v>5.8823529411764698E-2</v>
      </c>
      <c r="G239" s="2">
        <v>0.11111111111111099</v>
      </c>
      <c r="H239" s="2">
        <v>0</v>
      </c>
      <c r="I239" s="2">
        <v>0.25</v>
      </c>
      <c r="J239" s="2">
        <v>0.32</v>
      </c>
      <c r="K239" s="2">
        <v>-9.0909090909090898E-2</v>
      </c>
      <c r="L239" s="2">
        <v>0.233333333333333</v>
      </c>
      <c r="M239" s="2">
        <v>0.18918918918918901</v>
      </c>
      <c r="N239" s="2">
        <v>-2.27272727272727E-2</v>
      </c>
      <c r="O239" s="3">
        <v>0.30303030303030298</v>
      </c>
      <c r="P239" s="3">
        <v>1.26315789473684</v>
      </c>
    </row>
    <row r="240" spans="1:16" x14ac:dyDescent="0.3">
      <c r="A240" s="8" t="s">
        <v>202</v>
      </c>
      <c r="B240" s="8" t="s">
        <v>68</v>
      </c>
      <c r="C240" s="2">
        <v>-0.27027027027027001</v>
      </c>
      <c r="D240" s="2">
        <v>7.4074074074074098E-2</v>
      </c>
      <c r="E240" s="2">
        <v>-0.10344827586206901</v>
      </c>
      <c r="F240" s="2">
        <v>7.69230769230769E-2</v>
      </c>
      <c r="G240" s="2">
        <v>-0.28571428571428598</v>
      </c>
      <c r="H240" s="2">
        <v>-0.35</v>
      </c>
      <c r="I240" s="2">
        <v>0</v>
      </c>
      <c r="J240" s="2">
        <v>7.69230769230769E-2</v>
      </c>
      <c r="K240" s="2">
        <v>-0.214285714285714</v>
      </c>
      <c r="L240" s="2">
        <v>9.0909090909090898E-2</v>
      </c>
      <c r="M240" s="2">
        <v>-0.41666666666666702</v>
      </c>
      <c r="N240" s="2">
        <v>0</v>
      </c>
      <c r="O240" s="3">
        <v>-0.5</v>
      </c>
      <c r="P240" s="3">
        <v>-0.75862068965517204</v>
      </c>
    </row>
    <row r="241" spans="1:16" x14ac:dyDescent="0.3">
      <c r="A241" s="8" t="s">
        <v>202</v>
      </c>
      <c r="B241" s="8" t="s">
        <v>69</v>
      </c>
      <c r="C241" s="2">
        <v>2.0833333333333301E-2</v>
      </c>
      <c r="D241" s="2">
        <v>-2.6785714285714302E-2</v>
      </c>
      <c r="E241" s="2">
        <v>-4.0629095674967197E-2</v>
      </c>
      <c r="F241" s="2">
        <v>1.0928961748633901E-2</v>
      </c>
      <c r="G241" s="2">
        <v>-9.45945945945946E-3</v>
      </c>
      <c r="H241" s="2">
        <v>-4.9113233287858098E-2</v>
      </c>
      <c r="I241" s="2">
        <v>-3.5868005738880902E-2</v>
      </c>
      <c r="J241" s="2">
        <v>0.14285714285714299</v>
      </c>
      <c r="K241" s="2">
        <v>1.171875E-2</v>
      </c>
      <c r="L241" s="2">
        <v>2.44530244530245E-2</v>
      </c>
      <c r="M241" s="2">
        <v>-1.75879396984925E-2</v>
      </c>
      <c r="N241" s="2">
        <v>0.108695652173913</v>
      </c>
      <c r="O241" s="3">
        <v>0.12890625</v>
      </c>
      <c r="P241" s="3">
        <v>0.13630406290956801</v>
      </c>
    </row>
    <row r="242" spans="1:16" x14ac:dyDescent="0.3">
      <c r="A242" s="8" t="s">
        <v>202</v>
      </c>
      <c r="B242" s="8" t="s">
        <v>70</v>
      </c>
      <c r="C242" s="2">
        <v>-4.7214353163361703E-3</v>
      </c>
      <c r="D242" s="2">
        <v>-3.4155597722960201E-2</v>
      </c>
      <c r="E242" s="2">
        <v>-8.6444007858546196E-2</v>
      </c>
      <c r="F242" s="2">
        <v>1.6129032258064498E-2</v>
      </c>
      <c r="G242" s="2">
        <v>-1.05820105820106E-3</v>
      </c>
      <c r="H242" s="2">
        <v>5.2966101694915304E-3</v>
      </c>
      <c r="I242" s="2">
        <v>3.0558482613277101E-2</v>
      </c>
      <c r="J242" s="2">
        <v>5.82822085889571E-2</v>
      </c>
      <c r="K242" s="2">
        <v>-4.8309178743961402E-3</v>
      </c>
      <c r="L242" s="2">
        <v>3.88349514563107E-3</v>
      </c>
      <c r="M242" s="2">
        <v>1.7408123791102501E-2</v>
      </c>
      <c r="N242" s="2">
        <v>1.9011406844106501E-3</v>
      </c>
      <c r="O242" s="3">
        <v>1.83574879227053E-2</v>
      </c>
      <c r="P242" s="3">
        <v>3.5363457760314299E-2</v>
      </c>
    </row>
    <row r="243" spans="1:16" x14ac:dyDescent="0.3">
      <c r="A243" s="8" t="s">
        <v>202</v>
      </c>
      <c r="B243" s="8" t="s">
        <v>71</v>
      </c>
      <c r="C243" s="2">
        <v>4.6332046332046304E-3</v>
      </c>
      <c r="D243" s="2">
        <v>-2.3827824750192201E-2</v>
      </c>
      <c r="E243" s="2">
        <v>-5.2755905511811002E-2</v>
      </c>
      <c r="F243" s="2">
        <v>-2.4106400665004201E-2</v>
      </c>
      <c r="G243" s="2">
        <v>-2.55536626916525E-2</v>
      </c>
      <c r="H243" s="2">
        <v>-4.5454545454545497E-2</v>
      </c>
      <c r="I243" s="2">
        <v>-5.3113553113553098E-2</v>
      </c>
      <c r="J243" s="2">
        <v>-1.5473887814313299E-2</v>
      </c>
      <c r="K243" s="2">
        <v>-2.55402750491159E-2</v>
      </c>
      <c r="L243" s="2">
        <v>-1.51209677419355E-2</v>
      </c>
      <c r="M243" s="2">
        <v>4.0941658137154599E-3</v>
      </c>
      <c r="N243" s="2">
        <v>-1.8348623853211E-2</v>
      </c>
      <c r="O243" s="3">
        <v>-5.4027504911591397E-2</v>
      </c>
      <c r="P243" s="3">
        <v>-0.24173228346456699</v>
      </c>
    </row>
    <row r="244" spans="1:16" x14ac:dyDescent="0.3">
      <c r="A244" s="8" t="s">
        <v>202</v>
      </c>
      <c r="B244" s="8" t="s">
        <v>72</v>
      </c>
      <c r="C244" s="2">
        <v>1.1494252873563199E-2</v>
      </c>
      <c r="D244" s="2">
        <v>-9.0909090909090898E-2</v>
      </c>
      <c r="E244" s="2">
        <v>-7.8571428571428598E-2</v>
      </c>
      <c r="F244" s="2">
        <v>-2.9069767441860499E-2</v>
      </c>
      <c r="G244" s="2">
        <v>9.9800399201596807E-3</v>
      </c>
      <c r="H244" s="2">
        <v>1.7786561264822101E-2</v>
      </c>
      <c r="I244" s="2">
        <v>5.6310679611650503E-2</v>
      </c>
      <c r="J244" s="2">
        <v>0.13419117647058801</v>
      </c>
      <c r="K244" s="2">
        <v>-3.4035656401944898E-2</v>
      </c>
      <c r="L244" s="2">
        <v>5.2013422818791899E-2</v>
      </c>
      <c r="M244" s="2">
        <v>-2.5518341307814999E-2</v>
      </c>
      <c r="N244" s="2">
        <v>3.2733224222585899E-2</v>
      </c>
      <c r="O244" s="3">
        <v>2.26904376012966E-2</v>
      </c>
      <c r="P244" s="3">
        <v>0.126785714285714</v>
      </c>
    </row>
    <row r="245" spans="1:16" x14ac:dyDescent="0.3">
      <c r="A245" s="8" t="s">
        <v>202</v>
      </c>
      <c r="B245" s="8" t="s">
        <v>73</v>
      </c>
      <c r="C245" s="2">
        <v>3.8167938931297697E-2</v>
      </c>
      <c r="D245" s="2">
        <v>-0.13970588235294101</v>
      </c>
      <c r="E245" s="2">
        <v>-0.188034188034188</v>
      </c>
      <c r="F245" s="2">
        <v>0.12631578947368399</v>
      </c>
      <c r="G245" s="2">
        <v>-9.3457943925233603E-3</v>
      </c>
      <c r="H245" s="2">
        <v>5.6603773584905703E-2</v>
      </c>
      <c r="I245" s="2">
        <v>4.4642857142857102E-2</v>
      </c>
      <c r="J245" s="2">
        <v>5.1282051282051301E-2</v>
      </c>
      <c r="K245" s="2">
        <v>-3.2520325203252001E-2</v>
      </c>
      <c r="L245" s="2">
        <v>0</v>
      </c>
      <c r="M245" s="2">
        <v>5.8823529411764698E-2</v>
      </c>
      <c r="N245" s="2">
        <v>4.7619047619047603E-2</v>
      </c>
      <c r="O245" s="3">
        <v>7.3170731707317097E-2</v>
      </c>
      <c r="P245" s="3">
        <v>0.128205128205128</v>
      </c>
    </row>
    <row r="246" spans="1:16" x14ac:dyDescent="0.3">
      <c r="A246" s="8" t="s">
        <v>203</v>
      </c>
      <c r="B246" s="8" t="s">
        <v>62</v>
      </c>
      <c r="C246" s="2">
        <v>-3.9215686274509803E-2</v>
      </c>
      <c r="D246" s="2">
        <v>2.04081632653061E-2</v>
      </c>
      <c r="E246" s="2">
        <v>-0.06</v>
      </c>
      <c r="F246" s="2">
        <v>0</v>
      </c>
      <c r="G246" s="2">
        <v>-4.2553191489361701E-2</v>
      </c>
      <c r="H246" s="2">
        <v>-0.28888888888888897</v>
      </c>
      <c r="I246" s="2">
        <v>-0.1875</v>
      </c>
      <c r="J246" s="2">
        <v>-0.269230769230769</v>
      </c>
      <c r="K246" s="2">
        <v>-0.21052631578947401</v>
      </c>
      <c r="L246" s="2">
        <v>-6.6666666666666693E-2</v>
      </c>
      <c r="M246" s="2">
        <v>-7.1428571428571397E-2</v>
      </c>
      <c r="N246" s="2">
        <v>-0.30769230769230799</v>
      </c>
      <c r="O246" s="3">
        <v>-0.52631578947368396</v>
      </c>
      <c r="P246" s="3">
        <v>-0.82</v>
      </c>
    </row>
    <row r="247" spans="1:16" x14ac:dyDescent="0.3">
      <c r="A247" s="8" t="s">
        <v>203</v>
      </c>
      <c r="B247" s="8" t="s">
        <v>63</v>
      </c>
      <c r="C247" s="2">
        <v>-4.3956043956043999E-3</v>
      </c>
      <c r="D247" s="2">
        <v>3.86313465783664E-2</v>
      </c>
      <c r="E247" s="2">
        <v>0.13921360255047799</v>
      </c>
      <c r="F247" s="2">
        <v>5.0373134328358202E-2</v>
      </c>
      <c r="G247" s="2">
        <v>5.5062166962699798E-2</v>
      </c>
      <c r="H247" s="2">
        <v>6.2289562289562297E-2</v>
      </c>
      <c r="I247" s="2">
        <v>2.8526148969889101E-2</v>
      </c>
      <c r="J247" s="2">
        <v>-5.93220338983051E-2</v>
      </c>
      <c r="K247" s="2">
        <v>3.1122031122031098E-2</v>
      </c>
      <c r="L247" s="2">
        <v>-2.8594122319300998E-2</v>
      </c>
      <c r="M247" s="2">
        <v>8.1766148814390802E-4</v>
      </c>
      <c r="N247" s="2">
        <v>1.9607843137254902E-2</v>
      </c>
      <c r="O247" s="3">
        <v>2.2113022113022102E-2</v>
      </c>
      <c r="P247" s="3">
        <v>0.32624867162593002</v>
      </c>
    </row>
    <row r="248" spans="1:16" x14ac:dyDescent="0.3">
      <c r="A248" s="8" t="s">
        <v>203</v>
      </c>
      <c r="B248" s="8" t="s">
        <v>64</v>
      </c>
      <c r="C248" s="2">
        <v>0</v>
      </c>
      <c r="D248" s="2">
        <v>-5.9347181008902097E-3</v>
      </c>
      <c r="E248" s="2">
        <v>8.6567164179104497E-2</v>
      </c>
      <c r="F248" s="2">
        <v>9.1575091575091597E-4</v>
      </c>
      <c r="G248" s="2">
        <v>3.7511436413540697E-2</v>
      </c>
      <c r="H248" s="2">
        <v>3.4391534391534397E-2</v>
      </c>
      <c r="I248" s="2">
        <v>4.6888320545609499E-2</v>
      </c>
      <c r="J248" s="2">
        <v>1.6286644951140101E-3</v>
      </c>
      <c r="K248" s="2">
        <v>1.8699186991869898E-2</v>
      </c>
      <c r="L248" s="2">
        <v>1.4365522745411001E-2</v>
      </c>
      <c r="M248" s="2">
        <v>6.4516129032258104E-2</v>
      </c>
      <c r="N248" s="2">
        <v>7.5388026607538794E-2</v>
      </c>
      <c r="O248" s="3">
        <v>0.18292682926829301</v>
      </c>
      <c r="P248" s="3">
        <v>0.44776119402985098</v>
      </c>
    </row>
    <row r="249" spans="1:16" x14ac:dyDescent="0.3">
      <c r="A249" s="8" t="s">
        <v>203</v>
      </c>
      <c r="B249" s="8" t="s">
        <v>65</v>
      </c>
      <c r="C249" s="2">
        <v>1.9363762102351301E-2</v>
      </c>
      <c r="D249" s="2">
        <v>5.0203527815468101E-2</v>
      </c>
      <c r="E249" s="2">
        <v>8.9147286821705404E-2</v>
      </c>
      <c r="F249" s="2">
        <v>4.8635824436536197E-2</v>
      </c>
      <c r="G249" s="2">
        <v>3.3936651583710399E-3</v>
      </c>
      <c r="H249" s="2">
        <v>1.2401352874859099E-2</v>
      </c>
      <c r="I249" s="2">
        <v>2.44988864142539E-2</v>
      </c>
      <c r="J249" s="2">
        <v>-2.17391304347826E-3</v>
      </c>
      <c r="K249" s="2">
        <v>5.1198257080610002E-2</v>
      </c>
      <c r="L249" s="2">
        <v>-1.4507772020725399E-2</v>
      </c>
      <c r="M249" s="2">
        <v>1.2618296529968501E-2</v>
      </c>
      <c r="N249" s="2">
        <v>2.0768431983385301E-2</v>
      </c>
      <c r="O249" s="3">
        <v>7.0806100217864903E-2</v>
      </c>
      <c r="P249" s="3">
        <v>0.27002583979328199</v>
      </c>
    </row>
    <row r="250" spans="1:16" x14ac:dyDescent="0.3">
      <c r="A250" s="8" t="s">
        <v>203</v>
      </c>
      <c r="B250" s="8" t="s">
        <v>66</v>
      </c>
      <c r="C250" s="2">
        <v>-2.8846153846153799E-2</v>
      </c>
      <c r="D250" s="2">
        <v>-3.9603960396039598E-2</v>
      </c>
      <c r="E250" s="2">
        <v>0.31958762886597902</v>
      </c>
      <c r="F250" s="2">
        <v>3.125E-2</v>
      </c>
      <c r="G250" s="2">
        <v>9.8484848484848495E-2</v>
      </c>
      <c r="H250" s="2">
        <v>0.21379310344827601</v>
      </c>
      <c r="I250" s="2">
        <v>0.22159090909090901</v>
      </c>
      <c r="J250" s="2">
        <v>0.144186046511628</v>
      </c>
      <c r="K250" s="2">
        <v>0.13008130081300801</v>
      </c>
      <c r="L250" s="2">
        <v>-2.5179856115107899E-2</v>
      </c>
      <c r="M250" s="2">
        <v>-1.8450184501845001E-2</v>
      </c>
      <c r="N250" s="2">
        <v>7.1428571428571397E-2</v>
      </c>
      <c r="O250" s="3">
        <v>0.15853658536585399</v>
      </c>
      <c r="P250" s="3">
        <v>1.9381443298969101</v>
      </c>
    </row>
    <row r="251" spans="1:16" x14ac:dyDescent="0.3">
      <c r="A251" s="8" t="s">
        <v>203</v>
      </c>
      <c r="B251" s="8" t="s">
        <v>67</v>
      </c>
      <c r="C251" s="2">
        <v>-0.16666666666666699</v>
      </c>
      <c r="D251" s="2">
        <v>-0.2</v>
      </c>
      <c r="E251" s="2">
        <v>1.25</v>
      </c>
      <c r="F251" s="2">
        <v>-0.44444444444444398</v>
      </c>
      <c r="G251" s="2">
        <v>-0.2</v>
      </c>
      <c r="H251" s="2">
        <v>0.5</v>
      </c>
      <c r="I251" s="2">
        <v>0.16666666666666699</v>
      </c>
      <c r="J251" s="2">
        <v>-0.28571428571428598</v>
      </c>
      <c r="K251" s="2">
        <v>0.8</v>
      </c>
      <c r="L251" s="2">
        <v>0.11111111111111099</v>
      </c>
      <c r="M251" s="2">
        <v>0.2</v>
      </c>
      <c r="N251" s="2">
        <v>0.25</v>
      </c>
      <c r="O251" s="3">
        <v>2</v>
      </c>
      <c r="P251" s="3">
        <v>2.75</v>
      </c>
    </row>
    <row r="252" spans="1:16" x14ac:dyDescent="0.3">
      <c r="A252" s="8" t="s">
        <v>203</v>
      </c>
      <c r="B252" s="8" t="s">
        <v>68</v>
      </c>
      <c r="C252" s="2">
        <v>-0.36363636363636398</v>
      </c>
      <c r="D252" s="2">
        <v>0.64285714285714302</v>
      </c>
      <c r="E252" s="2">
        <v>-0.173913043478261</v>
      </c>
      <c r="F252" s="2">
        <v>0.21052631578947401</v>
      </c>
      <c r="G252" s="2">
        <v>-0.217391304347826</v>
      </c>
      <c r="H252" s="2">
        <v>-0.11111111111111099</v>
      </c>
      <c r="I252" s="2">
        <v>-0.3125</v>
      </c>
      <c r="J252" s="2">
        <v>-0.27272727272727298</v>
      </c>
      <c r="K252" s="2">
        <v>0.125</v>
      </c>
      <c r="L252" s="2">
        <v>-0.11111111111111099</v>
      </c>
      <c r="M252" s="2">
        <v>-0.375</v>
      </c>
      <c r="N252" s="2">
        <v>0.6</v>
      </c>
      <c r="O252" s="3">
        <v>0</v>
      </c>
      <c r="P252" s="3">
        <v>-0.65217391304347805</v>
      </c>
    </row>
    <row r="253" spans="1:16" x14ac:dyDescent="0.3">
      <c r="A253" s="8" t="s">
        <v>203</v>
      </c>
      <c r="B253" s="8" t="s">
        <v>69</v>
      </c>
      <c r="C253" s="2">
        <v>-3.8602941176470597E-2</v>
      </c>
      <c r="D253" s="2">
        <v>4.3977055449330803E-2</v>
      </c>
      <c r="E253" s="2">
        <v>0.111721611721612</v>
      </c>
      <c r="F253" s="2">
        <v>-3.2948929159802298E-2</v>
      </c>
      <c r="G253" s="2">
        <v>5.1107325383304902E-3</v>
      </c>
      <c r="H253" s="2">
        <v>3.8983050847457602E-2</v>
      </c>
      <c r="I253" s="2">
        <v>2.77324632952692E-2</v>
      </c>
      <c r="J253" s="2">
        <v>-6.6666666666666693E-2</v>
      </c>
      <c r="K253" s="2">
        <v>2.2108843537415001E-2</v>
      </c>
      <c r="L253" s="2">
        <v>1.99667221297837E-2</v>
      </c>
      <c r="M253" s="2">
        <v>2.6101141924959201E-2</v>
      </c>
      <c r="N253" s="2">
        <v>4.7694753577106501E-2</v>
      </c>
      <c r="O253" s="3">
        <v>0.120748299319728</v>
      </c>
      <c r="P253" s="3">
        <v>0.206959706959707</v>
      </c>
    </row>
    <row r="254" spans="1:16" x14ac:dyDescent="0.3">
      <c r="A254" s="8" t="s">
        <v>203</v>
      </c>
      <c r="B254" s="8" t="s">
        <v>70</v>
      </c>
      <c r="C254" s="2">
        <v>-3.2704402515723298E-2</v>
      </c>
      <c r="D254" s="2">
        <v>-6.6319895968790593E-2</v>
      </c>
      <c r="E254" s="2">
        <v>3.8997214484679701E-2</v>
      </c>
      <c r="F254" s="2">
        <v>1.6085790884718499E-2</v>
      </c>
      <c r="G254" s="2">
        <v>1.9788918205804799E-2</v>
      </c>
      <c r="H254" s="2">
        <v>2.9754204398447601E-2</v>
      </c>
      <c r="I254" s="2">
        <v>2.1356783919597999E-2</v>
      </c>
      <c r="J254" s="2">
        <v>-8.61008610086101E-3</v>
      </c>
      <c r="K254" s="2">
        <v>2.2332506203473899E-2</v>
      </c>
      <c r="L254" s="2">
        <v>-3.7621359223301003E-2</v>
      </c>
      <c r="M254" s="2">
        <v>0</v>
      </c>
      <c r="N254" s="2">
        <v>5.2963430012610301E-2</v>
      </c>
      <c r="O254" s="3">
        <v>3.5980148883374703E-2</v>
      </c>
      <c r="P254" s="3">
        <v>0.16295264623955399</v>
      </c>
    </row>
    <row r="255" spans="1:16" x14ac:dyDescent="0.3">
      <c r="A255" s="8" t="s">
        <v>203</v>
      </c>
      <c r="B255" s="8" t="s">
        <v>71</v>
      </c>
      <c r="C255" s="2">
        <v>-1.7291066282420799E-2</v>
      </c>
      <c r="D255" s="2">
        <v>-3.2258064516128997E-2</v>
      </c>
      <c r="E255" s="2">
        <v>4.0404040404040404E-3</v>
      </c>
      <c r="F255" s="2">
        <v>-4.6277665995975902E-2</v>
      </c>
      <c r="G255" s="2">
        <v>-1.5822784810126601E-2</v>
      </c>
      <c r="H255" s="2">
        <v>-5.6806002143622698E-2</v>
      </c>
      <c r="I255" s="2">
        <v>-8.2954545454545503E-2</v>
      </c>
      <c r="J255" s="2">
        <v>-1.23915737298637E-2</v>
      </c>
      <c r="K255" s="2">
        <v>-1.0037641154328701E-2</v>
      </c>
      <c r="L255" s="2">
        <v>-7.3510773130545007E-2</v>
      </c>
      <c r="M255" s="2">
        <v>1.36798905608755E-3</v>
      </c>
      <c r="N255" s="2">
        <v>-4.6448087431693999E-2</v>
      </c>
      <c r="O255" s="3">
        <v>-0.124215809284818</v>
      </c>
      <c r="P255" s="3">
        <v>-0.29494949494949502</v>
      </c>
    </row>
    <row r="256" spans="1:16" x14ac:dyDescent="0.3">
      <c r="A256" s="8" t="s">
        <v>203</v>
      </c>
      <c r="B256" s="8" t="s">
        <v>72</v>
      </c>
      <c r="C256" s="2">
        <v>-5.0938337801608599E-2</v>
      </c>
      <c r="D256" s="2">
        <v>-4.5197740112994399E-2</v>
      </c>
      <c r="E256" s="2">
        <v>7.3964497041420094E-2</v>
      </c>
      <c r="F256" s="2">
        <v>-1.9283746556473799E-2</v>
      </c>
      <c r="G256" s="2">
        <v>8.1460674157303403E-2</v>
      </c>
      <c r="H256" s="2">
        <v>-2.8571428571428598E-2</v>
      </c>
      <c r="I256" s="2">
        <v>9.8930481283422494E-2</v>
      </c>
      <c r="J256" s="2">
        <v>9.4890510948905105E-2</v>
      </c>
      <c r="K256" s="2">
        <v>2.2222222222222199E-2</v>
      </c>
      <c r="L256" s="2">
        <v>-0.108695652173913</v>
      </c>
      <c r="M256" s="2">
        <v>-4.8780487804878099E-2</v>
      </c>
      <c r="N256" s="2">
        <v>4.1025641025640998E-2</v>
      </c>
      <c r="O256" s="3">
        <v>-9.7777777777777797E-2</v>
      </c>
      <c r="P256" s="3">
        <v>0.201183431952663</v>
      </c>
    </row>
    <row r="257" spans="1:16" x14ac:dyDescent="0.3">
      <c r="A257" s="8" t="s">
        <v>203</v>
      </c>
      <c r="B257" s="8" t="s">
        <v>73</v>
      </c>
      <c r="C257" s="2">
        <v>-7.5471698113207503E-2</v>
      </c>
      <c r="D257" s="2">
        <v>-0.183673469387755</v>
      </c>
      <c r="E257" s="2">
        <v>2.5000000000000001E-2</v>
      </c>
      <c r="F257" s="2">
        <v>-2.4390243902439001E-2</v>
      </c>
      <c r="G257" s="2">
        <v>0</v>
      </c>
      <c r="H257" s="2">
        <v>7.4999999999999997E-2</v>
      </c>
      <c r="I257" s="2">
        <v>9.3023255813953501E-2</v>
      </c>
      <c r="J257" s="2">
        <v>6.3829787234042507E-2</v>
      </c>
      <c r="K257" s="2">
        <v>0.02</v>
      </c>
      <c r="L257" s="2">
        <v>0.21568627450980399</v>
      </c>
      <c r="M257" s="2">
        <v>0</v>
      </c>
      <c r="N257" s="2">
        <v>-3.2258064516128997E-2</v>
      </c>
      <c r="O257" s="3">
        <v>0.2</v>
      </c>
      <c r="P257" s="3">
        <v>0.5</v>
      </c>
    </row>
    <row r="258" spans="1:16" x14ac:dyDescent="0.3">
      <c r="A258" s="8" t="s">
        <v>204</v>
      </c>
      <c r="B258" s="8" t="s">
        <v>62</v>
      </c>
      <c r="C258" s="2">
        <v>0.35616438356164398</v>
      </c>
      <c r="D258" s="2">
        <v>-6.0606060606060601E-2</v>
      </c>
      <c r="E258" s="2">
        <v>-3.2258064516128997E-2</v>
      </c>
      <c r="F258" s="2">
        <v>-0.2</v>
      </c>
      <c r="G258" s="2">
        <v>-0.180555555555556</v>
      </c>
      <c r="H258" s="2">
        <v>-0.25423728813559299</v>
      </c>
      <c r="I258" s="2">
        <v>2.27272727272727E-2</v>
      </c>
      <c r="J258" s="2">
        <v>-4.4444444444444398E-2</v>
      </c>
      <c r="K258" s="2">
        <v>-0.186046511627907</v>
      </c>
      <c r="L258" s="2">
        <v>-8.5714285714285701E-2</v>
      </c>
      <c r="M258" s="2">
        <v>-9.375E-2</v>
      </c>
      <c r="N258" s="2">
        <v>-0.37931034482758602</v>
      </c>
      <c r="O258" s="3">
        <v>-0.581395348837209</v>
      </c>
      <c r="P258" s="3">
        <v>-0.80645161290322598</v>
      </c>
    </row>
    <row r="259" spans="1:16" x14ac:dyDescent="0.3">
      <c r="A259" s="8" t="s">
        <v>204</v>
      </c>
      <c r="B259" s="8" t="s">
        <v>63</v>
      </c>
      <c r="C259" s="2">
        <v>5.3343949044586003E-2</v>
      </c>
      <c r="D259" s="2">
        <v>-1.8896447467875999E-2</v>
      </c>
      <c r="E259" s="2">
        <v>-3.8520801232665601E-3</v>
      </c>
      <c r="F259" s="2">
        <v>3.7122969837586998E-2</v>
      </c>
      <c r="G259" s="2">
        <v>4.1014168530947102E-2</v>
      </c>
      <c r="H259" s="2">
        <v>1.4326647564469899E-2</v>
      </c>
      <c r="I259" s="2">
        <v>5.6497175141242903E-3</v>
      </c>
      <c r="J259" s="2">
        <v>7.0224719101123604E-4</v>
      </c>
      <c r="K259" s="2">
        <v>3.7192982456140403E-2</v>
      </c>
      <c r="L259" s="2">
        <v>1.08254397834912E-2</v>
      </c>
      <c r="M259" s="2">
        <v>2.6773761713520701E-2</v>
      </c>
      <c r="N259" s="2">
        <v>-2.4119947848761401E-2</v>
      </c>
      <c r="O259" s="3">
        <v>5.0526315789473697E-2</v>
      </c>
      <c r="P259" s="3">
        <v>0.153312788906009</v>
      </c>
    </row>
    <row r="260" spans="1:16" x14ac:dyDescent="0.3">
      <c r="A260" s="8" t="s">
        <v>204</v>
      </c>
      <c r="B260" s="8" t="s">
        <v>64</v>
      </c>
      <c r="C260" s="2">
        <v>4.8415492957746498E-2</v>
      </c>
      <c r="D260" s="2">
        <v>4.1141897565071403E-2</v>
      </c>
      <c r="E260" s="2">
        <v>1.6129032258064501E-3</v>
      </c>
      <c r="F260" s="2">
        <v>4.4283413848631201E-2</v>
      </c>
      <c r="G260" s="2">
        <v>3.62374710871241E-2</v>
      </c>
      <c r="H260" s="2">
        <v>5.5803571428571397E-2</v>
      </c>
      <c r="I260" s="2">
        <v>4.7216349541930901E-2</v>
      </c>
      <c r="J260" s="2">
        <v>1.61507402422611E-2</v>
      </c>
      <c r="K260" s="2">
        <v>6.75496688741722E-2</v>
      </c>
      <c r="L260" s="2">
        <v>4.8387096774193498E-2</v>
      </c>
      <c r="M260" s="2">
        <v>4.08284023668639E-2</v>
      </c>
      <c r="N260" s="2">
        <v>-2.55827174530984E-2</v>
      </c>
      <c r="O260" s="3">
        <v>0.13509933774834401</v>
      </c>
      <c r="P260" s="3">
        <v>0.38225806451612898</v>
      </c>
    </row>
    <row r="261" spans="1:16" x14ac:dyDescent="0.3">
      <c r="A261" s="8" t="s">
        <v>204</v>
      </c>
      <c r="B261" s="8" t="s">
        <v>65</v>
      </c>
      <c r="C261" s="2">
        <v>7.8720787207872095E-2</v>
      </c>
      <c r="D261" s="2">
        <v>2.5085518814139101E-2</v>
      </c>
      <c r="E261" s="2">
        <v>2.55839822024472E-2</v>
      </c>
      <c r="F261" s="2">
        <v>2.3861171366594401E-2</v>
      </c>
      <c r="G261" s="2">
        <v>-1.0593220338983101E-3</v>
      </c>
      <c r="H261" s="2">
        <v>-1.80275715800636E-2</v>
      </c>
      <c r="I261" s="2">
        <v>3.3477321814254897E-2</v>
      </c>
      <c r="J261" s="2">
        <v>3.03030303030303E-2</v>
      </c>
      <c r="K261" s="2">
        <v>5.7809330628803203E-2</v>
      </c>
      <c r="L261" s="2">
        <v>2.2051773729626099E-2</v>
      </c>
      <c r="M261" s="2">
        <v>5.1594746716697899E-2</v>
      </c>
      <c r="N261" s="2">
        <v>0</v>
      </c>
      <c r="O261" s="3">
        <v>0.13691683569979701</v>
      </c>
      <c r="P261" s="3">
        <v>0.24694104560622901</v>
      </c>
    </row>
    <row r="262" spans="1:16" x14ac:dyDescent="0.3">
      <c r="A262" s="8" t="s">
        <v>204</v>
      </c>
      <c r="B262" s="8" t="s">
        <v>66</v>
      </c>
      <c r="C262" s="2">
        <v>0.11888111888111901</v>
      </c>
      <c r="D262" s="2">
        <v>-8.7499999999999994E-2</v>
      </c>
      <c r="E262" s="2">
        <v>-2.7397260273972601E-2</v>
      </c>
      <c r="F262" s="2">
        <v>3.5211267605633798E-2</v>
      </c>
      <c r="G262" s="2">
        <v>0.102040816326531</v>
      </c>
      <c r="H262" s="2">
        <v>4.9382716049382699E-2</v>
      </c>
      <c r="I262" s="2">
        <v>2.3529411764705899E-2</v>
      </c>
      <c r="J262" s="2">
        <v>5.7471264367816098E-2</v>
      </c>
      <c r="K262" s="2">
        <v>0.14673913043478301</v>
      </c>
      <c r="L262" s="2">
        <v>0.15639810426540299</v>
      </c>
      <c r="M262" s="2">
        <v>2.4590163934426201E-2</v>
      </c>
      <c r="N262" s="2">
        <v>-7.1999999999999995E-2</v>
      </c>
      <c r="O262" s="3">
        <v>0.26086956521739102</v>
      </c>
      <c r="P262" s="3">
        <v>0.58904109589041098</v>
      </c>
    </row>
    <row r="263" spans="1:16" x14ac:dyDescent="0.3">
      <c r="A263" s="8" t="s">
        <v>204</v>
      </c>
      <c r="B263" s="8" t="s">
        <v>67</v>
      </c>
      <c r="C263" s="2">
        <v>0</v>
      </c>
      <c r="D263" s="2">
        <v>0</v>
      </c>
      <c r="E263" s="2">
        <v>0</v>
      </c>
      <c r="F263" s="2">
        <v>-0.19047619047618999</v>
      </c>
      <c r="G263" s="2">
        <v>0</v>
      </c>
      <c r="H263" s="2">
        <v>0.23529411764705899</v>
      </c>
      <c r="I263" s="2">
        <v>0.14285714285714299</v>
      </c>
      <c r="J263" s="2">
        <v>0</v>
      </c>
      <c r="K263" s="2">
        <v>-8.3333333333333301E-2</v>
      </c>
      <c r="L263" s="2">
        <v>0</v>
      </c>
      <c r="M263" s="2">
        <v>0.27272727272727298</v>
      </c>
      <c r="N263" s="2">
        <v>-7.1428571428571397E-2</v>
      </c>
      <c r="O263" s="3">
        <v>8.3333333333333301E-2</v>
      </c>
      <c r="P263" s="3">
        <v>0.238095238095238</v>
      </c>
    </row>
    <row r="264" spans="1:16" x14ac:dyDescent="0.3">
      <c r="A264" s="8" t="s">
        <v>204</v>
      </c>
      <c r="B264" s="8" t="s">
        <v>68</v>
      </c>
      <c r="C264" s="2">
        <v>0.43243243243243201</v>
      </c>
      <c r="D264" s="2">
        <v>0.15094339622641501</v>
      </c>
      <c r="E264" s="2">
        <v>-0.31147540983606598</v>
      </c>
      <c r="F264" s="2">
        <v>-7.1428571428571397E-2</v>
      </c>
      <c r="G264" s="2">
        <v>-7.69230769230769E-2</v>
      </c>
      <c r="H264" s="2">
        <v>-8.3333333333333301E-2</v>
      </c>
      <c r="I264" s="2">
        <v>0.33333333333333298</v>
      </c>
      <c r="J264" s="2">
        <v>-0.22727272727272699</v>
      </c>
      <c r="K264" s="2">
        <v>-0.20588235294117599</v>
      </c>
      <c r="L264" s="2">
        <v>-3.7037037037037E-2</v>
      </c>
      <c r="M264" s="2">
        <v>-0.115384615384615</v>
      </c>
      <c r="N264" s="2">
        <v>-0.30434782608695699</v>
      </c>
      <c r="O264" s="3">
        <v>-0.52941176470588203</v>
      </c>
      <c r="P264" s="3">
        <v>-0.73770491803278704</v>
      </c>
    </row>
    <row r="265" spans="1:16" x14ac:dyDescent="0.3">
      <c r="A265" s="8" t="s">
        <v>204</v>
      </c>
      <c r="B265" s="8" t="s">
        <v>69</v>
      </c>
      <c r="C265" s="2">
        <v>0.118500604594921</v>
      </c>
      <c r="D265" s="2">
        <v>-7.6756756756756694E-2</v>
      </c>
      <c r="E265" s="2">
        <v>-6.2060889929742402E-2</v>
      </c>
      <c r="F265" s="2">
        <v>-1.9975031210986299E-2</v>
      </c>
      <c r="G265" s="2">
        <v>3.8216560509554101E-3</v>
      </c>
      <c r="H265" s="2">
        <v>-1.7766497461928901E-2</v>
      </c>
      <c r="I265" s="2">
        <v>-1.9379844961240299E-2</v>
      </c>
      <c r="J265" s="2">
        <v>7.7733860342555999E-2</v>
      </c>
      <c r="K265" s="2">
        <v>7.8239608801956004E-2</v>
      </c>
      <c r="L265" s="2">
        <v>9.9773242630385506E-2</v>
      </c>
      <c r="M265" s="2">
        <v>0.122680412371134</v>
      </c>
      <c r="N265" s="2">
        <v>7.3461891643709799E-3</v>
      </c>
      <c r="O265" s="3">
        <v>0.341075794621027</v>
      </c>
      <c r="P265" s="3">
        <v>0.28454332552693201</v>
      </c>
    </row>
    <row r="266" spans="1:16" x14ac:dyDescent="0.3">
      <c r="A266" s="8" t="s">
        <v>204</v>
      </c>
      <c r="B266" s="8" t="s">
        <v>70</v>
      </c>
      <c r="C266" s="2">
        <v>6.7243035542747399E-3</v>
      </c>
      <c r="D266" s="2">
        <v>9.5419847328244304E-4</v>
      </c>
      <c r="E266" s="2">
        <v>-3.71782650142993E-2</v>
      </c>
      <c r="F266" s="2">
        <v>2.4752475247524799E-2</v>
      </c>
      <c r="G266" s="2">
        <v>5.9903381642512098E-2</v>
      </c>
      <c r="H266" s="2">
        <v>1.8231540565177801E-2</v>
      </c>
      <c r="I266" s="2">
        <v>1.70098478066249E-2</v>
      </c>
      <c r="J266" s="2">
        <v>-2.8169014084507001E-2</v>
      </c>
      <c r="K266" s="2">
        <v>3.0797101449275398E-2</v>
      </c>
      <c r="L266" s="2">
        <v>-1.66959578207381E-2</v>
      </c>
      <c r="M266" s="2">
        <v>2.3235031277926699E-2</v>
      </c>
      <c r="N266" s="2">
        <v>-3.9301310043668103E-2</v>
      </c>
      <c r="O266" s="3">
        <v>-3.6231884057971002E-3</v>
      </c>
      <c r="P266" s="3">
        <v>4.8617731172545302E-2</v>
      </c>
    </row>
    <row r="267" spans="1:16" x14ac:dyDescent="0.3">
      <c r="A267" s="8" t="s">
        <v>204</v>
      </c>
      <c r="B267" s="8" t="s">
        <v>71</v>
      </c>
      <c r="C267" s="2">
        <v>-3.0534351145038198E-3</v>
      </c>
      <c r="D267" s="2">
        <v>-2.5267993874425701E-2</v>
      </c>
      <c r="E267" s="2">
        <v>-5.02749410840534E-2</v>
      </c>
      <c r="F267" s="2">
        <v>-2.2332506203473899E-2</v>
      </c>
      <c r="G267" s="2">
        <v>-5.92216582064298E-2</v>
      </c>
      <c r="H267" s="2">
        <v>-6.4748201438848907E-2</v>
      </c>
      <c r="I267" s="2">
        <v>-3.2692307692307701E-2</v>
      </c>
      <c r="J267" s="2">
        <v>-6.0636182902584497E-2</v>
      </c>
      <c r="K267" s="2">
        <v>1.05820105820106E-3</v>
      </c>
      <c r="L267" s="2">
        <v>4.2283298097251596E-3</v>
      </c>
      <c r="M267" s="2">
        <v>-1.0526315789473699E-3</v>
      </c>
      <c r="N267" s="2">
        <v>-6.3224446786090599E-2</v>
      </c>
      <c r="O267" s="3">
        <v>-5.9259259259259303E-2</v>
      </c>
      <c r="P267" s="3">
        <v>-0.30164964650432102</v>
      </c>
    </row>
    <row r="268" spans="1:16" x14ac:dyDescent="0.3">
      <c r="A268" s="8" t="s">
        <v>204</v>
      </c>
      <c r="B268" s="8" t="s">
        <v>72</v>
      </c>
      <c r="C268" s="2">
        <v>-2.15827338129496E-2</v>
      </c>
      <c r="D268" s="2">
        <v>-9.0073529411764705E-2</v>
      </c>
      <c r="E268" s="2">
        <v>-0.113131313131313</v>
      </c>
      <c r="F268" s="2">
        <v>-2.50569476082005E-2</v>
      </c>
      <c r="G268" s="2">
        <v>-3.9719626168224297E-2</v>
      </c>
      <c r="H268" s="2">
        <v>-1.9464720194647199E-2</v>
      </c>
      <c r="I268" s="2">
        <v>4.96277915632754E-3</v>
      </c>
      <c r="J268" s="2">
        <v>0.11358024691358</v>
      </c>
      <c r="K268" s="2">
        <v>3.1042128603104201E-2</v>
      </c>
      <c r="L268" s="2">
        <v>2.3655913978494598E-2</v>
      </c>
      <c r="M268" s="2">
        <v>3.1512605042016799E-2</v>
      </c>
      <c r="N268" s="2">
        <v>-3.4623217922606898E-2</v>
      </c>
      <c r="O268" s="3">
        <v>5.0997782705099803E-2</v>
      </c>
      <c r="P268" s="3">
        <v>-4.2424242424242399E-2</v>
      </c>
    </row>
    <row r="269" spans="1:16" x14ac:dyDescent="0.3">
      <c r="A269" s="8" t="s">
        <v>204</v>
      </c>
      <c r="B269" s="8" t="s">
        <v>73</v>
      </c>
      <c r="C269" s="2">
        <v>-7.6433121019108305E-2</v>
      </c>
      <c r="D269" s="2">
        <v>-4.8275862068965503E-2</v>
      </c>
      <c r="E269" s="2">
        <v>-0.123188405797101</v>
      </c>
      <c r="F269" s="2">
        <v>-4.9586776859504099E-2</v>
      </c>
      <c r="G269" s="2">
        <v>8.6956521739130401E-3</v>
      </c>
      <c r="H269" s="2">
        <v>-4.31034482758621E-2</v>
      </c>
      <c r="I269" s="2">
        <v>-7.2072072072072099E-2</v>
      </c>
      <c r="J269" s="2">
        <v>-3.8834951456310697E-2</v>
      </c>
      <c r="K269" s="2">
        <v>4.0404040404040401E-2</v>
      </c>
      <c r="L269" s="2">
        <v>0</v>
      </c>
      <c r="M269" s="2">
        <v>1.94174757281553E-2</v>
      </c>
      <c r="N269" s="2">
        <v>-2.8571428571428598E-2</v>
      </c>
      <c r="O269" s="3">
        <v>3.03030303030303E-2</v>
      </c>
      <c r="P269" s="3">
        <v>-0.26086956521739102</v>
      </c>
    </row>
    <row r="270" spans="1:16" x14ac:dyDescent="0.3">
      <c r="A270" s="11" t="s">
        <v>18</v>
      </c>
      <c r="B270" s="11" t="s">
        <v>18</v>
      </c>
      <c r="C270" s="3">
        <v>1.08286155429748E-2</v>
      </c>
      <c r="D270" s="3">
        <v>3.84920877375206E-3</v>
      </c>
      <c r="E270" s="3">
        <v>5.7618178129437998E-3</v>
      </c>
      <c r="F270" s="3">
        <v>1.51087263484891E-2</v>
      </c>
      <c r="G270" s="3">
        <v>1.42678298193669E-2</v>
      </c>
      <c r="H270" s="3">
        <v>1.21275053388452E-2</v>
      </c>
      <c r="I270" s="3">
        <v>1.67634533488192E-2</v>
      </c>
      <c r="J270" s="3">
        <v>2.7929025625404599E-2</v>
      </c>
      <c r="K270" s="3">
        <v>2.17250384309077E-2</v>
      </c>
      <c r="L270" s="3">
        <v>6.9608091940688097E-3</v>
      </c>
      <c r="M270" s="3">
        <v>2.7218721872187199E-2</v>
      </c>
      <c r="N270" s="3">
        <v>2.5568679681749699E-2</v>
      </c>
      <c r="O270" s="3">
        <v>8.3862722945567E-2</v>
      </c>
      <c r="P270" s="3">
        <v>0.187279367011564</v>
      </c>
    </row>
    <row r="271" spans="1:16" x14ac:dyDescent="0.3">
      <c r="A271" s="15"/>
      <c r="B271" s="15"/>
    </row>
    <row r="272" spans="1:16" x14ac:dyDescent="0.3">
      <c r="A272" s="13" t="s">
        <v>42</v>
      </c>
      <c r="B272" s="15"/>
    </row>
    <row r="273" spans="1:2" x14ac:dyDescent="0.3">
      <c r="A273" s="14" t="s">
        <v>43</v>
      </c>
      <c r="B273" s="15"/>
    </row>
    <row r="274" spans="1:2" x14ac:dyDescent="0.3">
      <c r="A274" s="14" t="s">
        <v>44</v>
      </c>
      <c r="B274" s="15"/>
    </row>
    <row r="275" spans="1:2" x14ac:dyDescent="0.3">
      <c r="A275" s="14" t="s">
        <v>75</v>
      </c>
      <c r="B275" s="15"/>
    </row>
    <row r="276" spans="1:2" x14ac:dyDescent="0.3">
      <c r="A276" s="14" t="s">
        <v>47</v>
      </c>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96:O96"/>
    <mergeCell ref="C184:N184"/>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230</v>
      </c>
      <c r="B1" s="15"/>
    </row>
    <row r="2" spans="1:15" ht="15.6" x14ac:dyDescent="0.3">
      <c r="A2" s="12" t="s">
        <v>154</v>
      </c>
      <c r="B2" s="15"/>
    </row>
    <row r="3" spans="1:15" ht="15.6" x14ac:dyDescent="0.3">
      <c r="A3" s="12" t="s">
        <v>206</v>
      </c>
      <c r="B3" s="15"/>
    </row>
    <row r="4" spans="1:15" ht="15.6" x14ac:dyDescent="0.3">
      <c r="A4" s="12" t="s">
        <v>79</v>
      </c>
      <c r="B4" s="15"/>
    </row>
    <row r="5" spans="1:15" x14ac:dyDescent="0.3">
      <c r="A5" s="15"/>
      <c r="B5" s="15"/>
    </row>
    <row r="6" spans="1:15" x14ac:dyDescent="0.3">
      <c r="A6" s="16" t="str">
        <f>HYPERLINK("#'Table of contents'!A89",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76</v>
      </c>
      <c r="C9" s="1">
        <v>3647</v>
      </c>
      <c r="D9" s="1">
        <v>3668</v>
      </c>
      <c r="E9" s="1">
        <v>3646</v>
      </c>
      <c r="F9" s="1">
        <v>3409</v>
      </c>
      <c r="G9" s="1">
        <v>3436</v>
      </c>
      <c r="H9" s="1">
        <v>3461</v>
      </c>
      <c r="I9" s="1">
        <v>3408</v>
      </c>
      <c r="J9" s="1">
        <v>3173</v>
      </c>
      <c r="K9" s="1">
        <v>3466</v>
      </c>
      <c r="L9" s="1">
        <v>3537</v>
      </c>
      <c r="M9" s="1">
        <v>3765</v>
      </c>
      <c r="N9" s="1">
        <v>3620</v>
      </c>
      <c r="O9" s="1">
        <v>3801</v>
      </c>
    </row>
    <row r="10" spans="1:15" x14ac:dyDescent="0.3">
      <c r="A10" s="7" t="s">
        <v>198</v>
      </c>
      <c r="B10" s="7" t="s">
        <v>77</v>
      </c>
      <c r="C10" s="1">
        <v>1534</v>
      </c>
      <c r="D10" s="1">
        <v>1608</v>
      </c>
      <c r="E10" s="1">
        <v>1672</v>
      </c>
      <c r="F10" s="1">
        <v>1440</v>
      </c>
      <c r="G10" s="1">
        <v>1443</v>
      </c>
      <c r="H10" s="1">
        <v>1442</v>
      </c>
      <c r="I10" s="1">
        <v>1462</v>
      </c>
      <c r="J10" s="1">
        <v>1405</v>
      </c>
      <c r="K10" s="1">
        <v>1576</v>
      </c>
      <c r="L10" s="1">
        <v>1683</v>
      </c>
      <c r="M10" s="1">
        <v>1926</v>
      </c>
      <c r="N10" s="1">
        <v>1881</v>
      </c>
      <c r="O10" s="1">
        <v>2142</v>
      </c>
    </row>
    <row r="11" spans="1:15" x14ac:dyDescent="0.3">
      <c r="A11" s="7" t="s">
        <v>199</v>
      </c>
      <c r="B11" s="7" t="s">
        <v>76</v>
      </c>
      <c r="C11" s="1">
        <v>5273</v>
      </c>
      <c r="D11" s="1">
        <v>5458</v>
      </c>
      <c r="E11" s="1">
        <v>5652</v>
      </c>
      <c r="F11" s="1">
        <v>5829</v>
      </c>
      <c r="G11" s="1">
        <v>6089</v>
      </c>
      <c r="H11" s="1">
        <v>6287</v>
      </c>
      <c r="I11" s="1">
        <v>6646</v>
      </c>
      <c r="J11" s="1">
        <v>6950</v>
      </c>
      <c r="K11" s="1">
        <v>7223</v>
      </c>
      <c r="L11" s="1">
        <v>7373</v>
      </c>
      <c r="M11" s="1">
        <v>7306</v>
      </c>
      <c r="N11" s="1">
        <v>7576</v>
      </c>
      <c r="O11" s="1">
        <v>7734</v>
      </c>
    </row>
    <row r="12" spans="1:15" x14ac:dyDescent="0.3">
      <c r="A12" s="7" t="s">
        <v>199</v>
      </c>
      <c r="B12" s="7" t="s">
        <v>77</v>
      </c>
      <c r="C12" s="1">
        <v>2700</v>
      </c>
      <c r="D12" s="1">
        <v>2687</v>
      </c>
      <c r="E12" s="1">
        <v>2671</v>
      </c>
      <c r="F12" s="1">
        <v>2569</v>
      </c>
      <c r="G12" s="1">
        <v>2515</v>
      </c>
      <c r="H12" s="1">
        <v>2490</v>
      </c>
      <c r="I12" s="1">
        <v>2500</v>
      </c>
      <c r="J12" s="1">
        <v>2498</v>
      </c>
      <c r="K12" s="1">
        <v>2551</v>
      </c>
      <c r="L12" s="1">
        <v>2528</v>
      </c>
      <c r="M12" s="1">
        <v>2482</v>
      </c>
      <c r="N12" s="1">
        <v>2516</v>
      </c>
      <c r="O12" s="1">
        <v>2607</v>
      </c>
    </row>
    <row r="13" spans="1:15" x14ac:dyDescent="0.3">
      <c r="A13" s="7" t="s">
        <v>200</v>
      </c>
      <c r="B13" s="7" t="s">
        <v>76</v>
      </c>
      <c r="C13" s="1">
        <v>6192</v>
      </c>
      <c r="D13" s="1">
        <v>6200</v>
      </c>
      <c r="E13" s="1">
        <v>6234</v>
      </c>
      <c r="F13" s="1">
        <v>6624</v>
      </c>
      <c r="G13" s="1">
        <v>6774</v>
      </c>
      <c r="H13" s="1">
        <v>6830</v>
      </c>
      <c r="I13" s="1">
        <v>6911</v>
      </c>
      <c r="J13" s="1">
        <v>7249</v>
      </c>
      <c r="K13" s="1">
        <v>6977</v>
      </c>
      <c r="L13" s="1">
        <v>7043</v>
      </c>
      <c r="M13" s="1">
        <v>6810</v>
      </c>
      <c r="N13" s="1">
        <v>6647</v>
      </c>
      <c r="O13" s="1">
        <v>6942</v>
      </c>
    </row>
    <row r="14" spans="1:15" x14ac:dyDescent="0.3">
      <c r="A14" s="7" t="s">
        <v>200</v>
      </c>
      <c r="B14" s="7" t="s">
        <v>77</v>
      </c>
      <c r="C14" s="1">
        <v>2241</v>
      </c>
      <c r="D14" s="1">
        <v>2277</v>
      </c>
      <c r="E14" s="1">
        <v>2298</v>
      </c>
      <c r="F14" s="1">
        <v>2498</v>
      </c>
      <c r="G14" s="1">
        <v>2515</v>
      </c>
      <c r="H14" s="1">
        <v>2529</v>
      </c>
      <c r="I14" s="1">
        <v>2570</v>
      </c>
      <c r="J14" s="1">
        <v>2719</v>
      </c>
      <c r="K14" s="1">
        <v>2683</v>
      </c>
      <c r="L14" s="1">
        <v>2804</v>
      </c>
      <c r="M14" s="1">
        <v>2802</v>
      </c>
      <c r="N14" s="1">
        <v>2779</v>
      </c>
      <c r="O14" s="1">
        <v>3424</v>
      </c>
    </row>
    <row r="15" spans="1:15" x14ac:dyDescent="0.3">
      <c r="A15" s="7" t="s">
        <v>201</v>
      </c>
      <c r="B15" s="7" t="s">
        <v>76</v>
      </c>
      <c r="C15" s="1">
        <v>4580</v>
      </c>
      <c r="D15" s="1">
        <v>4435</v>
      </c>
      <c r="E15" s="1">
        <v>4533</v>
      </c>
      <c r="F15" s="1">
        <v>4696</v>
      </c>
      <c r="G15" s="1">
        <v>4792</v>
      </c>
      <c r="H15" s="1">
        <v>4906</v>
      </c>
      <c r="I15" s="1">
        <v>5017</v>
      </c>
      <c r="J15" s="1">
        <v>5061</v>
      </c>
      <c r="K15" s="1">
        <v>5190</v>
      </c>
      <c r="L15" s="1">
        <v>5328</v>
      </c>
      <c r="M15" s="1">
        <v>5293</v>
      </c>
      <c r="N15" s="1">
        <v>5742</v>
      </c>
      <c r="O15" s="1">
        <v>5547</v>
      </c>
    </row>
    <row r="16" spans="1:15" x14ac:dyDescent="0.3">
      <c r="A16" s="7" t="s">
        <v>201</v>
      </c>
      <c r="B16" s="7" t="s">
        <v>77</v>
      </c>
      <c r="C16" s="1">
        <v>1491</v>
      </c>
      <c r="D16" s="1">
        <v>1411</v>
      </c>
      <c r="E16" s="1">
        <v>1431</v>
      </c>
      <c r="F16" s="1">
        <v>1507</v>
      </c>
      <c r="G16" s="1">
        <v>1523</v>
      </c>
      <c r="H16" s="1">
        <v>1533</v>
      </c>
      <c r="I16" s="1">
        <v>1521</v>
      </c>
      <c r="J16" s="1">
        <v>1539</v>
      </c>
      <c r="K16" s="1">
        <v>1593</v>
      </c>
      <c r="L16" s="1">
        <v>1710</v>
      </c>
      <c r="M16" s="1">
        <v>1728</v>
      </c>
      <c r="N16" s="1">
        <v>2351</v>
      </c>
      <c r="O16" s="1">
        <v>2038</v>
      </c>
    </row>
    <row r="17" spans="1:15" x14ac:dyDescent="0.3">
      <c r="A17" s="7" t="s">
        <v>202</v>
      </c>
      <c r="B17" s="7" t="s">
        <v>76</v>
      </c>
      <c r="C17" s="1">
        <v>6399</v>
      </c>
      <c r="D17" s="1">
        <v>6521</v>
      </c>
      <c r="E17" s="1">
        <v>6488</v>
      </c>
      <c r="F17" s="1">
        <v>6200</v>
      </c>
      <c r="G17" s="1">
        <v>6332</v>
      </c>
      <c r="H17" s="1">
        <v>6445</v>
      </c>
      <c r="I17" s="1">
        <v>6389</v>
      </c>
      <c r="J17" s="1">
        <v>6433</v>
      </c>
      <c r="K17" s="1">
        <v>7095</v>
      </c>
      <c r="L17" s="1">
        <v>6936</v>
      </c>
      <c r="M17" s="1">
        <v>7044</v>
      </c>
      <c r="N17" s="1">
        <v>7033</v>
      </c>
      <c r="O17" s="1">
        <v>7213</v>
      </c>
    </row>
    <row r="18" spans="1:15" x14ac:dyDescent="0.3">
      <c r="A18" s="7" t="s">
        <v>202</v>
      </c>
      <c r="B18" s="7" t="s">
        <v>77</v>
      </c>
      <c r="C18" s="1">
        <v>1515</v>
      </c>
      <c r="D18" s="1">
        <v>1603</v>
      </c>
      <c r="E18" s="1">
        <v>1572</v>
      </c>
      <c r="F18" s="1">
        <v>1509</v>
      </c>
      <c r="G18" s="1">
        <v>1503</v>
      </c>
      <c r="H18" s="1">
        <v>1495</v>
      </c>
      <c r="I18" s="1">
        <v>1493</v>
      </c>
      <c r="J18" s="1">
        <v>1523</v>
      </c>
      <c r="K18" s="1">
        <v>1678</v>
      </c>
      <c r="L18" s="1">
        <v>1749</v>
      </c>
      <c r="M18" s="1">
        <v>1845</v>
      </c>
      <c r="N18" s="1">
        <v>1952</v>
      </c>
      <c r="O18" s="1">
        <v>2126</v>
      </c>
    </row>
    <row r="19" spans="1:15" x14ac:dyDescent="0.3">
      <c r="A19" s="7" t="s">
        <v>203</v>
      </c>
      <c r="B19" s="7" t="s">
        <v>76</v>
      </c>
      <c r="C19" s="1">
        <v>5125</v>
      </c>
      <c r="D19" s="1">
        <v>5039</v>
      </c>
      <c r="E19" s="1">
        <v>5029</v>
      </c>
      <c r="F19" s="1">
        <v>5379</v>
      </c>
      <c r="G19" s="1">
        <v>5424</v>
      </c>
      <c r="H19" s="1">
        <v>5562</v>
      </c>
      <c r="I19" s="1">
        <v>5680</v>
      </c>
      <c r="J19" s="1">
        <v>5801</v>
      </c>
      <c r="K19" s="1">
        <v>5764</v>
      </c>
      <c r="L19" s="1">
        <v>5904</v>
      </c>
      <c r="M19" s="1">
        <v>5717</v>
      </c>
      <c r="N19" s="1">
        <v>5706</v>
      </c>
      <c r="O19" s="1">
        <v>5845</v>
      </c>
    </row>
    <row r="20" spans="1:15" x14ac:dyDescent="0.3">
      <c r="A20" s="7" t="s">
        <v>203</v>
      </c>
      <c r="B20" s="7" t="s">
        <v>77</v>
      </c>
      <c r="C20" s="1">
        <v>508</v>
      </c>
      <c r="D20" s="1">
        <v>502</v>
      </c>
      <c r="E20" s="1">
        <v>497</v>
      </c>
      <c r="F20" s="1">
        <v>582</v>
      </c>
      <c r="G20" s="1">
        <v>575</v>
      </c>
      <c r="H20" s="1">
        <v>580</v>
      </c>
      <c r="I20" s="1">
        <v>589</v>
      </c>
      <c r="J20" s="1">
        <v>612</v>
      </c>
      <c r="K20" s="1">
        <v>574</v>
      </c>
      <c r="L20" s="1">
        <v>609</v>
      </c>
      <c r="M20" s="1">
        <v>640</v>
      </c>
      <c r="N20" s="1">
        <v>736</v>
      </c>
      <c r="O20" s="1">
        <v>816</v>
      </c>
    </row>
    <row r="21" spans="1:15" x14ac:dyDescent="0.3">
      <c r="A21" s="7" t="s">
        <v>204</v>
      </c>
      <c r="B21" s="7" t="s">
        <v>77</v>
      </c>
      <c r="C21" s="1">
        <v>1635</v>
      </c>
      <c r="D21" s="1">
        <v>1729</v>
      </c>
      <c r="E21" s="1">
        <v>1718</v>
      </c>
      <c r="F21" s="1">
        <v>1597</v>
      </c>
      <c r="G21" s="1">
        <v>1586</v>
      </c>
      <c r="H21" s="1">
        <v>1588</v>
      </c>
      <c r="I21" s="1">
        <v>1572</v>
      </c>
      <c r="J21" s="1">
        <v>1567</v>
      </c>
      <c r="K21" s="1">
        <v>1589</v>
      </c>
      <c r="L21" s="1">
        <v>1680</v>
      </c>
      <c r="M21" s="1">
        <v>1808</v>
      </c>
      <c r="N21" s="1">
        <v>2023</v>
      </c>
      <c r="O21" s="1">
        <v>2063</v>
      </c>
    </row>
    <row r="22" spans="1:15" x14ac:dyDescent="0.3">
      <c r="A22" s="7" t="s">
        <v>204</v>
      </c>
      <c r="B22" s="7" t="s">
        <v>76</v>
      </c>
      <c r="C22" s="1">
        <v>5735</v>
      </c>
      <c r="D22" s="1">
        <v>5963</v>
      </c>
      <c r="E22" s="1">
        <v>5849</v>
      </c>
      <c r="F22" s="1">
        <v>5735</v>
      </c>
      <c r="G22" s="1">
        <v>5816</v>
      </c>
      <c r="H22" s="1">
        <v>5893</v>
      </c>
      <c r="I22" s="1">
        <v>5902</v>
      </c>
      <c r="J22" s="1">
        <v>5996</v>
      </c>
      <c r="K22" s="1">
        <v>6034</v>
      </c>
      <c r="L22" s="1">
        <v>6282</v>
      </c>
      <c r="M22" s="1">
        <v>6384</v>
      </c>
      <c r="N22" s="1">
        <v>6500</v>
      </c>
      <c r="O22" s="1">
        <v>6223</v>
      </c>
    </row>
    <row r="23" spans="1:15" x14ac:dyDescent="0.3">
      <c r="A23" s="10" t="s">
        <v>18</v>
      </c>
      <c r="B23" s="10" t="s">
        <v>18</v>
      </c>
      <c r="C23" s="5">
        <v>48575</v>
      </c>
      <c r="D23" s="5">
        <v>49101</v>
      </c>
      <c r="E23" s="5">
        <v>49290</v>
      </c>
      <c r="F23" s="5">
        <v>49574</v>
      </c>
      <c r="G23" s="5">
        <v>50323</v>
      </c>
      <c r="H23" s="5">
        <v>51041</v>
      </c>
      <c r="I23" s="5">
        <v>51660</v>
      </c>
      <c r="J23" s="5">
        <v>52526</v>
      </c>
      <c r="K23" s="5">
        <v>53993</v>
      </c>
      <c r="L23" s="5">
        <v>55166</v>
      </c>
      <c r="M23" s="5">
        <v>55550</v>
      </c>
      <c r="N23" s="5">
        <v>57062</v>
      </c>
      <c r="O23" s="5">
        <v>58521</v>
      </c>
    </row>
    <row r="24" spans="1:15" x14ac:dyDescent="0.3">
      <c r="A24" s="15"/>
      <c r="B24" s="15"/>
    </row>
    <row r="25" spans="1:15" x14ac:dyDescent="0.3">
      <c r="A25" s="15"/>
      <c r="B25" s="15"/>
    </row>
    <row r="26" spans="1:15" x14ac:dyDescent="0.3">
      <c r="A26" s="15"/>
      <c r="B26" s="15"/>
      <c r="C26" s="18" t="s">
        <v>37</v>
      </c>
      <c r="D26" s="19"/>
      <c r="E26" s="19"/>
      <c r="F26" s="19"/>
      <c r="G26" s="19"/>
      <c r="H26" s="19"/>
      <c r="I26" s="19"/>
      <c r="J26" s="19"/>
      <c r="K26" s="19"/>
      <c r="L26" s="19"/>
      <c r="M26" s="19"/>
      <c r="N26" s="19"/>
      <c r="O26" s="19"/>
    </row>
    <row r="27" spans="1:15" x14ac:dyDescent="0.3">
      <c r="A27" s="9" t="s">
        <v>41</v>
      </c>
      <c r="B27" s="9" t="s">
        <v>41</v>
      </c>
      <c r="C27" s="4" t="s">
        <v>0</v>
      </c>
      <c r="D27" s="4" t="s">
        <v>1</v>
      </c>
      <c r="E27" s="4" t="s">
        <v>2</v>
      </c>
      <c r="F27" s="4" t="s">
        <v>3</v>
      </c>
      <c r="G27" s="4" t="s">
        <v>4</v>
      </c>
      <c r="H27" s="4" t="s">
        <v>5</v>
      </c>
      <c r="I27" s="4" t="s">
        <v>6</v>
      </c>
      <c r="J27" s="4" t="s">
        <v>7</v>
      </c>
      <c r="K27" s="4" t="s">
        <v>8</v>
      </c>
      <c r="L27" s="4" t="s">
        <v>9</v>
      </c>
      <c r="M27" s="4" t="s">
        <v>10</v>
      </c>
      <c r="N27" s="4" t="s">
        <v>11</v>
      </c>
      <c r="O27" s="4" t="s">
        <v>12</v>
      </c>
    </row>
    <row r="28" spans="1:15" x14ac:dyDescent="0.3">
      <c r="A28" s="8" t="s">
        <v>198</v>
      </c>
      <c r="B28" s="8" t="s">
        <v>76</v>
      </c>
      <c r="C28" s="2">
        <v>0.70391816251688899</v>
      </c>
      <c r="D28" s="2">
        <v>0.69522365428354804</v>
      </c>
      <c r="E28" s="2">
        <v>0.68559608875517097</v>
      </c>
      <c r="F28" s="2">
        <v>0.70303155289750496</v>
      </c>
      <c r="G28" s="2">
        <v>0.70424267267882801</v>
      </c>
      <c r="H28" s="2">
        <v>0.70589435039771598</v>
      </c>
      <c r="I28" s="2">
        <v>0.69979466119096501</v>
      </c>
      <c r="J28" s="2">
        <v>0.69309742245522099</v>
      </c>
      <c r="K28" s="2">
        <v>0.68742562475208202</v>
      </c>
      <c r="L28" s="2">
        <v>0.67758620689655202</v>
      </c>
      <c r="M28" s="2">
        <v>0.6615709014233</v>
      </c>
      <c r="N28" s="2">
        <v>0.65806217051445204</v>
      </c>
      <c r="O28" s="2">
        <v>0.63957597173144898</v>
      </c>
    </row>
    <row r="29" spans="1:15" x14ac:dyDescent="0.3">
      <c r="A29" s="8" t="s">
        <v>198</v>
      </c>
      <c r="B29" s="8" t="s">
        <v>77</v>
      </c>
      <c r="C29" s="2">
        <v>0.29608183748311101</v>
      </c>
      <c r="D29" s="2">
        <v>0.30477634571645201</v>
      </c>
      <c r="E29" s="2">
        <v>0.31440391124482903</v>
      </c>
      <c r="F29" s="2">
        <v>0.29696844710249498</v>
      </c>
      <c r="G29" s="2">
        <v>0.29575732732117199</v>
      </c>
      <c r="H29" s="2">
        <v>0.29410564960228402</v>
      </c>
      <c r="I29" s="2">
        <v>0.30020533880903499</v>
      </c>
      <c r="J29" s="2">
        <v>0.30690257754477901</v>
      </c>
      <c r="K29" s="2">
        <v>0.31257437524791698</v>
      </c>
      <c r="L29" s="2">
        <v>0.32241379310344798</v>
      </c>
      <c r="M29" s="2">
        <v>0.3384290985767</v>
      </c>
      <c r="N29" s="2">
        <v>0.34193782948554802</v>
      </c>
      <c r="O29" s="2">
        <v>0.36042402826855102</v>
      </c>
    </row>
    <row r="30" spans="1:15" x14ac:dyDescent="0.3">
      <c r="A30" s="8" t="s">
        <v>199</v>
      </c>
      <c r="B30" s="8" t="s">
        <v>76</v>
      </c>
      <c r="C30" s="2">
        <v>0.66135708014549099</v>
      </c>
      <c r="D30" s="2">
        <v>0.670104358502149</v>
      </c>
      <c r="E30" s="2">
        <v>0.67908206175657804</v>
      </c>
      <c r="F30" s="2">
        <v>0.69409383186472995</v>
      </c>
      <c r="G30" s="2">
        <v>0.70769409576941</v>
      </c>
      <c r="H30" s="2">
        <v>0.71630397630169795</v>
      </c>
      <c r="I30" s="2">
        <v>0.726656461841242</v>
      </c>
      <c r="J30" s="2">
        <v>0.73560541913632504</v>
      </c>
      <c r="K30" s="2">
        <v>0.73900143237159799</v>
      </c>
      <c r="L30" s="2">
        <v>0.74467225532774495</v>
      </c>
      <c r="M30" s="2">
        <v>0.74642419288925199</v>
      </c>
      <c r="N30" s="2">
        <v>0.75069361870788698</v>
      </c>
      <c r="O30" s="2">
        <v>0.74789672178706101</v>
      </c>
    </row>
    <row r="31" spans="1:15" x14ac:dyDescent="0.3">
      <c r="A31" s="8" t="s">
        <v>199</v>
      </c>
      <c r="B31" s="8" t="s">
        <v>77</v>
      </c>
      <c r="C31" s="2">
        <v>0.33864291985450901</v>
      </c>
      <c r="D31" s="2">
        <v>0.329895641497851</v>
      </c>
      <c r="E31" s="2">
        <v>0.32091793824342202</v>
      </c>
      <c r="F31" s="2">
        <v>0.30590616813527</v>
      </c>
      <c r="G31" s="2">
        <v>0.29230590423059</v>
      </c>
      <c r="H31" s="2">
        <v>0.28369602369830199</v>
      </c>
      <c r="I31" s="2">
        <v>0.273343538158758</v>
      </c>
      <c r="J31" s="2">
        <v>0.26439458086367501</v>
      </c>
      <c r="K31" s="2">
        <v>0.26099856762840201</v>
      </c>
      <c r="L31" s="2">
        <v>0.255327744672255</v>
      </c>
      <c r="M31" s="2">
        <v>0.25357580711074801</v>
      </c>
      <c r="N31" s="2">
        <v>0.24930638129211299</v>
      </c>
      <c r="O31" s="2">
        <v>0.25210327821293899</v>
      </c>
    </row>
    <row r="32" spans="1:15" x14ac:dyDescent="0.3">
      <c r="A32" s="8" t="s">
        <v>200</v>
      </c>
      <c r="B32" s="8" t="s">
        <v>76</v>
      </c>
      <c r="C32" s="2">
        <v>0.73425827107790798</v>
      </c>
      <c r="D32" s="2">
        <v>0.73139082222484397</v>
      </c>
      <c r="E32" s="2">
        <v>0.73066104078762295</v>
      </c>
      <c r="F32" s="2">
        <v>0.72615654461740797</v>
      </c>
      <c r="G32" s="2">
        <v>0.72924965012380205</v>
      </c>
      <c r="H32" s="2">
        <v>0.72977882252377402</v>
      </c>
      <c r="I32" s="2">
        <v>0.72893154730513698</v>
      </c>
      <c r="J32" s="2">
        <v>0.72722712680577895</v>
      </c>
      <c r="K32" s="2">
        <v>0.72225672877846803</v>
      </c>
      <c r="L32" s="2">
        <v>0.71524322128567097</v>
      </c>
      <c r="M32" s="2">
        <v>0.70848938826466901</v>
      </c>
      <c r="N32" s="2">
        <v>0.705177169531084</v>
      </c>
      <c r="O32" s="2">
        <v>0.66968936909125998</v>
      </c>
    </row>
    <row r="33" spans="1:16" x14ac:dyDescent="0.3">
      <c r="A33" s="8" t="s">
        <v>200</v>
      </c>
      <c r="B33" s="8" t="s">
        <v>77</v>
      </c>
      <c r="C33" s="2">
        <v>0.26574172892209202</v>
      </c>
      <c r="D33" s="2">
        <v>0.26860917777515603</v>
      </c>
      <c r="E33" s="2">
        <v>0.26933895921237699</v>
      </c>
      <c r="F33" s="2">
        <v>0.27384345538259203</v>
      </c>
      <c r="G33" s="2">
        <v>0.270750349876198</v>
      </c>
      <c r="H33" s="2">
        <v>0.27022117747622598</v>
      </c>
      <c r="I33" s="2">
        <v>0.27106845269486302</v>
      </c>
      <c r="J33" s="2">
        <v>0.272772873194221</v>
      </c>
      <c r="K33" s="2">
        <v>0.27774327122153197</v>
      </c>
      <c r="L33" s="2">
        <v>0.28475677871432897</v>
      </c>
      <c r="M33" s="2">
        <v>0.29151061173533099</v>
      </c>
      <c r="N33" s="2">
        <v>0.294822830468916</v>
      </c>
      <c r="O33" s="2">
        <v>0.33031063090874002</v>
      </c>
    </row>
    <row r="34" spans="1:16" x14ac:dyDescent="0.3">
      <c r="A34" s="8" t="s">
        <v>201</v>
      </c>
      <c r="B34" s="8" t="s">
        <v>76</v>
      </c>
      <c r="C34" s="2">
        <v>0.75440619337835602</v>
      </c>
      <c r="D34" s="2">
        <v>0.75863838522066396</v>
      </c>
      <c r="E34" s="2">
        <v>0.76006036217303796</v>
      </c>
      <c r="F34" s="2">
        <v>0.75705303885216801</v>
      </c>
      <c r="G34" s="2">
        <v>0.75882818685668996</v>
      </c>
      <c r="H34" s="2">
        <v>0.76191955272557899</v>
      </c>
      <c r="I34" s="2">
        <v>0.76736004894463095</v>
      </c>
      <c r="J34" s="2">
        <v>0.76681818181818195</v>
      </c>
      <c r="K34" s="2">
        <v>0.76514816452896905</v>
      </c>
      <c r="L34" s="2">
        <v>0.75703324808184103</v>
      </c>
      <c r="M34" s="2">
        <v>0.75388121350235004</v>
      </c>
      <c r="N34" s="2">
        <v>0.70950203879896201</v>
      </c>
      <c r="O34" s="2">
        <v>0.731311799604483</v>
      </c>
    </row>
    <row r="35" spans="1:16" x14ac:dyDescent="0.3">
      <c r="A35" s="8" t="s">
        <v>201</v>
      </c>
      <c r="B35" s="8" t="s">
        <v>77</v>
      </c>
      <c r="C35" s="2">
        <v>0.24559380662164401</v>
      </c>
      <c r="D35" s="2">
        <v>0.24136161477933599</v>
      </c>
      <c r="E35" s="2">
        <v>0.23993963782696201</v>
      </c>
      <c r="F35" s="2">
        <v>0.24294696114783201</v>
      </c>
      <c r="G35" s="2">
        <v>0.24117181314330999</v>
      </c>
      <c r="H35" s="2">
        <v>0.23808044727442099</v>
      </c>
      <c r="I35" s="2">
        <v>0.232639951055369</v>
      </c>
      <c r="J35" s="2">
        <v>0.23318181818181799</v>
      </c>
      <c r="K35" s="2">
        <v>0.234851835471031</v>
      </c>
      <c r="L35" s="2">
        <v>0.242966751918159</v>
      </c>
      <c r="M35" s="2">
        <v>0.24611878649765001</v>
      </c>
      <c r="N35" s="2">
        <v>0.29049796120103799</v>
      </c>
      <c r="O35" s="2">
        <v>0.268688200395517</v>
      </c>
    </row>
    <row r="36" spans="1:16" x14ac:dyDescent="0.3">
      <c r="A36" s="8" t="s">
        <v>202</v>
      </c>
      <c r="B36" s="8" t="s">
        <v>76</v>
      </c>
      <c r="C36" s="2">
        <v>0.80856709628506396</v>
      </c>
      <c r="D36" s="2">
        <v>0.802683407188577</v>
      </c>
      <c r="E36" s="2">
        <v>0.80496277915632797</v>
      </c>
      <c r="F36" s="2">
        <v>0.804254767155273</v>
      </c>
      <c r="G36" s="2">
        <v>0.80816847479259701</v>
      </c>
      <c r="H36" s="2">
        <v>0.81171284634760699</v>
      </c>
      <c r="I36" s="2">
        <v>0.81058107079421504</v>
      </c>
      <c r="J36" s="2">
        <v>0.80857214680744105</v>
      </c>
      <c r="K36" s="2">
        <v>0.80873133477715697</v>
      </c>
      <c r="L36" s="2">
        <v>0.79861830742659801</v>
      </c>
      <c r="M36" s="2">
        <v>0.79244009449881903</v>
      </c>
      <c r="N36" s="2">
        <v>0.78274902615470199</v>
      </c>
      <c r="O36" s="2">
        <v>0.77235250026769497</v>
      </c>
    </row>
    <row r="37" spans="1:16" x14ac:dyDescent="0.3">
      <c r="A37" s="8" t="s">
        <v>202</v>
      </c>
      <c r="B37" s="8" t="s">
        <v>77</v>
      </c>
      <c r="C37" s="2">
        <v>0.19143290371493599</v>
      </c>
      <c r="D37" s="2">
        <v>0.197316592811423</v>
      </c>
      <c r="E37" s="2">
        <v>0.195037220843672</v>
      </c>
      <c r="F37" s="2">
        <v>0.195745232844727</v>
      </c>
      <c r="G37" s="2">
        <v>0.19183152520740299</v>
      </c>
      <c r="H37" s="2">
        <v>0.18828715365239301</v>
      </c>
      <c r="I37" s="2">
        <v>0.18941892920578501</v>
      </c>
      <c r="J37" s="2">
        <v>0.19142785319255901</v>
      </c>
      <c r="K37" s="2">
        <v>0.191268665222843</v>
      </c>
      <c r="L37" s="2">
        <v>0.20138169257340199</v>
      </c>
      <c r="M37" s="2">
        <v>0.207559905501181</v>
      </c>
      <c r="N37" s="2">
        <v>0.21725097384529801</v>
      </c>
      <c r="O37" s="2">
        <v>0.227647499732305</v>
      </c>
    </row>
    <row r="38" spans="1:16" x14ac:dyDescent="0.3">
      <c r="A38" s="8" t="s">
        <v>203</v>
      </c>
      <c r="B38" s="8" t="s">
        <v>76</v>
      </c>
      <c r="C38" s="2">
        <v>0.90981714894372401</v>
      </c>
      <c r="D38" s="2">
        <v>0.90940263490344697</v>
      </c>
      <c r="E38" s="2">
        <v>0.91006152732537104</v>
      </c>
      <c r="F38" s="2">
        <v>0.90236537493709101</v>
      </c>
      <c r="G38" s="2">
        <v>0.90415069178196406</v>
      </c>
      <c r="H38" s="2">
        <v>0.90556821882123095</v>
      </c>
      <c r="I38" s="2">
        <v>0.90604562131121402</v>
      </c>
      <c r="J38" s="2">
        <v>0.90456884453453901</v>
      </c>
      <c r="K38" s="2">
        <v>0.90943515304512501</v>
      </c>
      <c r="L38" s="2">
        <v>0.90649470290188805</v>
      </c>
      <c r="M38" s="2">
        <v>0.89932358030517501</v>
      </c>
      <c r="N38" s="2">
        <v>0.88574976715305798</v>
      </c>
      <c r="O38" s="2">
        <v>0.87749587149076702</v>
      </c>
    </row>
    <row r="39" spans="1:16" x14ac:dyDescent="0.3">
      <c r="A39" s="8" t="s">
        <v>203</v>
      </c>
      <c r="B39" s="8" t="s">
        <v>77</v>
      </c>
      <c r="C39" s="2">
        <v>9.0182851056275506E-2</v>
      </c>
      <c r="D39" s="2">
        <v>9.0597365096553001E-2</v>
      </c>
      <c r="E39" s="2">
        <v>8.9938472674628997E-2</v>
      </c>
      <c r="F39" s="2">
        <v>9.7634625062908903E-2</v>
      </c>
      <c r="G39" s="2">
        <v>9.5849308218036305E-2</v>
      </c>
      <c r="H39" s="2">
        <v>9.4431781178769103E-2</v>
      </c>
      <c r="I39" s="2">
        <v>9.3954378688786103E-2</v>
      </c>
      <c r="J39" s="2">
        <v>9.5431155465460799E-2</v>
      </c>
      <c r="K39" s="2">
        <v>9.0564846954875294E-2</v>
      </c>
      <c r="L39" s="2">
        <v>9.3505297098111506E-2</v>
      </c>
      <c r="M39" s="2">
        <v>0.10067641969482501</v>
      </c>
      <c r="N39" s="2">
        <v>0.114250232846942</v>
      </c>
      <c r="O39" s="2">
        <v>0.12250412850923301</v>
      </c>
    </row>
    <row r="40" spans="1:16" x14ac:dyDescent="0.3">
      <c r="A40" s="8" t="s">
        <v>204</v>
      </c>
      <c r="B40" s="8" t="s">
        <v>77</v>
      </c>
      <c r="C40" s="2">
        <v>0.221845318860244</v>
      </c>
      <c r="D40" s="2">
        <v>0.224778991159646</v>
      </c>
      <c r="E40" s="2">
        <v>0.22703845645566301</v>
      </c>
      <c r="F40" s="2">
        <v>0.217812329514457</v>
      </c>
      <c r="G40" s="2">
        <v>0.214266414482572</v>
      </c>
      <c r="H40" s="2">
        <v>0.21227108675310799</v>
      </c>
      <c r="I40" s="2">
        <v>0.21032914102221001</v>
      </c>
      <c r="J40" s="2">
        <v>0.20719291286526501</v>
      </c>
      <c r="K40" s="2">
        <v>0.20844811753902701</v>
      </c>
      <c r="L40" s="2">
        <v>0.211002260738508</v>
      </c>
      <c r="M40" s="2">
        <v>0.220703125</v>
      </c>
      <c r="N40" s="2">
        <v>0.23735773788572101</v>
      </c>
      <c r="O40" s="2">
        <v>0.248974173304369</v>
      </c>
    </row>
    <row r="41" spans="1:16" x14ac:dyDescent="0.3">
      <c r="A41" s="8" t="s">
        <v>204</v>
      </c>
      <c r="B41" s="8" t="s">
        <v>76</v>
      </c>
      <c r="C41" s="2">
        <v>0.77815468113975605</v>
      </c>
      <c r="D41" s="2">
        <v>0.77522100884035405</v>
      </c>
      <c r="E41" s="2">
        <v>0.77296154354433699</v>
      </c>
      <c r="F41" s="2">
        <v>0.78218767048554305</v>
      </c>
      <c r="G41" s="2">
        <v>0.785733585517428</v>
      </c>
      <c r="H41" s="2">
        <v>0.78772891324689198</v>
      </c>
      <c r="I41" s="2">
        <v>0.78967085897778999</v>
      </c>
      <c r="J41" s="2">
        <v>0.79280708713473502</v>
      </c>
      <c r="K41" s="2">
        <v>0.79155188246097297</v>
      </c>
      <c r="L41" s="2">
        <v>0.78899773926149197</v>
      </c>
      <c r="M41" s="2">
        <v>0.779296875</v>
      </c>
      <c r="N41" s="2">
        <v>0.76264226211427899</v>
      </c>
      <c r="O41" s="2">
        <v>0.751025826695631</v>
      </c>
    </row>
    <row r="42" spans="1:16" x14ac:dyDescent="0.3">
      <c r="A42" s="15"/>
      <c r="B42" s="15"/>
    </row>
    <row r="43" spans="1:16" x14ac:dyDescent="0.3">
      <c r="A43" s="15"/>
      <c r="B43" s="15"/>
    </row>
    <row r="44" spans="1:16" x14ac:dyDescent="0.3">
      <c r="A44" s="15"/>
      <c r="B44" s="13"/>
      <c r="C44" s="18" t="s">
        <v>38</v>
      </c>
      <c r="D44" s="18"/>
      <c r="E44" s="18"/>
      <c r="F44" s="18"/>
      <c r="G44" s="18"/>
      <c r="H44" s="18"/>
      <c r="I44" s="18"/>
      <c r="J44" s="18"/>
      <c r="K44" s="18"/>
      <c r="L44" s="18"/>
      <c r="M44" s="18"/>
      <c r="N44" s="18"/>
      <c r="O44" s="6" t="s">
        <v>39</v>
      </c>
      <c r="P44" s="6" t="s">
        <v>40</v>
      </c>
    </row>
    <row r="45" spans="1:16" x14ac:dyDescent="0.3">
      <c r="A45" s="9" t="s">
        <v>41</v>
      </c>
      <c r="B45" s="9" t="s">
        <v>41</v>
      </c>
      <c r="C45" s="4" t="s">
        <v>19</v>
      </c>
      <c r="D45" s="4" t="s">
        <v>20</v>
      </c>
      <c r="E45" s="4" t="s">
        <v>21</v>
      </c>
      <c r="F45" s="4" t="s">
        <v>22</v>
      </c>
      <c r="G45" s="4" t="s">
        <v>23</v>
      </c>
      <c r="H45" s="4" t="s">
        <v>24</v>
      </c>
      <c r="I45" s="4" t="s">
        <v>25</v>
      </c>
      <c r="J45" s="4" t="s">
        <v>26</v>
      </c>
      <c r="K45" s="4" t="s">
        <v>27</v>
      </c>
      <c r="L45" s="4" t="s">
        <v>28</v>
      </c>
      <c r="M45" s="4" t="s">
        <v>29</v>
      </c>
      <c r="N45" s="4" t="s">
        <v>30</v>
      </c>
      <c r="O45" s="4" t="s">
        <v>31</v>
      </c>
      <c r="P45" s="4" t="s">
        <v>32</v>
      </c>
    </row>
    <row r="46" spans="1:16" x14ac:dyDescent="0.3">
      <c r="A46" s="8" t="s">
        <v>198</v>
      </c>
      <c r="B46" s="8" t="s">
        <v>76</v>
      </c>
      <c r="C46" s="2">
        <v>5.7581573896353204E-3</v>
      </c>
      <c r="D46" s="2">
        <v>-5.9978189749182098E-3</v>
      </c>
      <c r="E46" s="2">
        <v>-6.5002742731760793E-2</v>
      </c>
      <c r="F46" s="2">
        <v>7.9202112056321501E-3</v>
      </c>
      <c r="G46" s="2">
        <v>7.2759022118742698E-3</v>
      </c>
      <c r="H46" s="2">
        <v>-1.53134932100549E-2</v>
      </c>
      <c r="I46" s="2">
        <v>-6.8955399061032902E-2</v>
      </c>
      <c r="J46" s="2">
        <v>9.2341632524424802E-2</v>
      </c>
      <c r="K46" s="2">
        <v>2.0484708597807301E-2</v>
      </c>
      <c r="L46" s="2">
        <v>6.4461407972858306E-2</v>
      </c>
      <c r="M46" s="2">
        <v>-3.8512616201859202E-2</v>
      </c>
      <c r="N46" s="2">
        <v>0.05</v>
      </c>
      <c r="O46" s="3">
        <v>9.6653202538949795E-2</v>
      </c>
      <c r="P46" s="3">
        <v>4.2512342292923701E-2</v>
      </c>
    </row>
    <row r="47" spans="1:16" x14ac:dyDescent="0.3">
      <c r="A47" s="8" t="s">
        <v>198</v>
      </c>
      <c r="B47" s="8" t="s">
        <v>77</v>
      </c>
      <c r="C47" s="2">
        <v>4.8239895697522801E-2</v>
      </c>
      <c r="D47" s="2">
        <v>3.98009950248756E-2</v>
      </c>
      <c r="E47" s="2">
        <v>-0.13875598086124399</v>
      </c>
      <c r="F47" s="2">
        <v>2.0833333333333298E-3</v>
      </c>
      <c r="G47" s="2">
        <v>-6.93000693000693E-4</v>
      </c>
      <c r="H47" s="2">
        <v>1.3869625520110999E-2</v>
      </c>
      <c r="I47" s="2">
        <v>-3.8987688098495198E-2</v>
      </c>
      <c r="J47" s="2">
        <v>0.121708185053381</v>
      </c>
      <c r="K47" s="2">
        <v>6.7893401015228394E-2</v>
      </c>
      <c r="L47" s="2">
        <v>0.14438502673796799</v>
      </c>
      <c r="M47" s="2">
        <v>-2.33644859813084E-2</v>
      </c>
      <c r="N47" s="2">
        <v>0.13875598086124399</v>
      </c>
      <c r="O47" s="3">
        <v>0.359137055837563</v>
      </c>
      <c r="P47" s="3">
        <v>0.28110047846890002</v>
      </c>
    </row>
    <row r="48" spans="1:16" x14ac:dyDescent="0.3">
      <c r="A48" s="8" t="s">
        <v>199</v>
      </c>
      <c r="B48" s="8" t="s">
        <v>76</v>
      </c>
      <c r="C48" s="2">
        <v>3.5084392186611003E-2</v>
      </c>
      <c r="D48" s="2">
        <v>3.55441553682668E-2</v>
      </c>
      <c r="E48" s="2">
        <v>3.1316348195329101E-2</v>
      </c>
      <c r="F48" s="2">
        <v>4.4604563389946797E-2</v>
      </c>
      <c r="G48" s="2">
        <v>3.2517654787321403E-2</v>
      </c>
      <c r="H48" s="2">
        <v>5.7101956418005403E-2</v>
      </c>
      <c r="I48" s="2">
        <v>4.5741799578694002E-2</v>
      </c>
      <c r="J48" s="2">
        <v>3.9280575539568298E-2</v>
      </c>
      <c r="K48" s="2">
        <v>2.0766994323688202E-2</v>
      </c>
      <c r="L48" s="2">
        <v>-9.0872100908720999E-3</v>
      </c>
      <c r="M48" s="2">
        <v>3.69559266356419E-2</v>
      </c>
      <c r="N48" s="2">
        <v>2.0855332629355901E-2</v>
      </c>
      <c r="O48" s="3">
        <v>7.0746227329364503E-2</v>
      </c>
      <c r="P48" s="3">
        <v>0.36836518046709099</v>
      </c>
    </row>
    <row r="49" spans="1:16" x14ac:dyDescent="0.3">
      <c r="A49" s="8" t="s">
        <v>199</v>
      </c>
      <c r="B49" s="8" t="s">
        <v>77</v>
      </c>
      <c r="C49" s="2">
        <v>-4.8148148148148204E-3</v>
      </c>
      <c r="D49" s="2">
        <v>-5.9545962039449203E-3</v>
      </c>
      <c r="E49" s="2">
        <v>-3.8187944590041198E-2</v>
      </c>
      <c r="F49" s="2">
        <v>-2.1019852082522401E-2</v>
      </c>
      <c r="G49" s="2">
        <v>-9.9403578528827006E-3</v>
      </c>
      <c r="H49" s="2">
        <v>4.0160642570281103E-3</v>
      </c>
      <c r="I49" s="2">
        <v>-8.0000000000000004E-4</v>
      </c>
      <c r="J49" s="2">
        <v>2.12169735788631E-2</v>
      </c>
      <c r="K49" s="2">
        <v>-9.0160721285770292E-3</v>
      </c>
      <c r="L49" s="2">
        <v>-1.8196202531645601E-2</v>
      </c>
      <c r="M49" s="2">
        <v>1.3698630136986301E-2</v>
      </c>
      <c r="N49" s="2">
        <v>3.6168521462639103E-2</v>
      </c>
      <c r="O49" s="3">
        <v>2.1952175617404899E-2</v>
      </c>
      <c r="P49" s="3">
        <v>-2.3961063272182701E-2</v>
      </c>
    </row>
    <row r="50" spans="1:16" x14ac:dyDescent="0.3">
      <c r="A50" s="8" t="s">
        <v>200</v>
      </c>
      <c r="B50" s="8" t="s">
        <v>76</v>
      </c>
      <c r="C50" s="2">
        <v>1.29198966408269E-3</v>
      </c>
      <c r="D50" s="2">
        <v>5.4838709677419396E-3</v>
      </c>
      <c r="E50" s="2">
        <v>6.2560153994225196E-2</v>
      </c>
      <c r="F50" s="2">
        <v>2.2644927536231901E-2</v>
      </c>
      <c r="G50" s="2">
        <v>8.2669028638913504E-3</v>
      </c>
      <c r="H50" s="2">
        <v>1.1859443631039499E-2</v>
      </c>
      <c r="I50" s="2">
        <v>4.8907538706410097E-2</v>
      </c>
      <c r="J50" s="2">
        <v>-3.7522416885087603E-2</v>
      </c>
      <c r="K50" s="2">
        <v>9.4596531460513101E-3</v>
      </c>
      <c r="L50" s="2">
        <v>-3.3082493255714898E-2</v>
      </c>
      <c r="M50" s="2">
        <v>-2.3935389133627E-2</v>
      </c>
      <c r="N50" s="2">
        <v>4.4380923724988697E-2</v>
      </c>
      <c r="O50" s="3">
        <v>-5.0164827289665998E-3</v>
      </c>
      <c r="P50" s="3">
        <v>0.11357074109720899</v>
      </c>
    </row>
    <row r="51" spans="1:16" x14ac:dyDescent="0.3">
      <c r="A51" s="8" t="s">
        <v>200</v>
      </c>
      <c r="B51" s="8" t="s">
        <v>77</v>
      </c>
      <c r="C51" s="2">
        <v>1.60642570281124E-2</v>
      </c>
      <c r="D51" s="2">
        <v>9.22266139657444E-3</v>
      </c>
      <c r="E51" s="2">
        <v>8.7032201914708396E-2</v>
      </c>
      <c r="F51" s="2">
        <v>6.8054443554843901E-3</v>
      </c>
      <c r="G51" s="2">
        <v>5.5666003976143101E-3</v>
      </c>
      <c r="H51" s="2">
        <v>1.6211941478845401E-2</v>
      </c>
      <c r="I51" s="2">
        <v>5.7976653696498098E-2</v>
      </c>
      <c r="J51" s="2">
        <v>-1.3240161824200101E-2</v>
      </c>
      <c r="K51" s="2">
        <v>4.5098770033544497E-2</v>
      </c>
      <c r="L51" s="2">
        <v>-7.1326676176890202E-4</v>
      </c>
      <c r="M51" s="2">
        <v>-8.2084225553176304E-3</v>
      </c>
      <c r="N51" s="2">
        <v>0.23209787693414899</v>
      </c>
      <c r="O51" s="3">
        <v>0.27618337681699601</v>
      </c>
      <c r="P51" s="3">
        <v>0.48999129677980902</v>
      </c>
    </row>
    <row r="52" spans="1:16" x14ac:dyDescent="0.3">
      <c r="A52" s="8" t="s">
        <v>201</v>
      </c>
      <c r="B52" s="8" t="s">
        <v>76</v>
      </c>
      <c r="C52" s="2">
        <v>-3.16593886462882E-2</v>
      </c>
      <c r="D52" s="2">
        <v>2.2096956031567101E-2</v>
      </c>
      <c r="E52" s="2">
        <v>3.5958526362232499E-2</v>
      </c>
      <c r="F52" s="2">
        <v>2.0442930153321999E-2</v>
      </c>
      <c r="G52" s="2">
        <v>2.3789649415692799E-2</v>
      </c>
      <c r="H52" s="2">
        <v>2.2625356706074198E-2</v>
      </c>
      <c r="I52" s="2">
        <v>8.7701813832967903E-3</v>
      </c>
      <c r="J52" s="2">
        <v>2.5489033787788998E-2</v>
      </c>
      <c r="K52" s="2">
        <v>2.6589595375722499E-2</v>
      </c>
      <c r="L52" s="2">
        <v>-6.5690690690690702E-3</v>
      </c>
      <c r="M52" s="2">
        <v>8.4829019459663701E-2</v>
      </c>
      <c r="N52" s="2">
        <v>-3.3960292580982203E-2</v>
      </c>
      <c r="O52" s="3">
        <v>6.8786127167630107E-2</v>
      </c>
      <c r="P52" s="3">
        <v>0.223692918596956</v>
      </c>
    </row>
    <row r="53" spans="1:16" x14ac:dyDescent="0.3">
      <c r="A53" s="8" t="s">
        <v>201</v>
      </c>
      <c r="B53" s="8" t="s">
        <v>77</v>
      </c>
      <c r="C53" s="2">
        <v>-5.3655264922870601E-2</v>
      </c>
      <c r="D53" s="2">
        <v>1.41743444365698E-2</v>
      </c>
      <c r="E53" s="2">
        <v>5.3109713487071997E-2</v>
      </c>
      <c r="F53" s="2">
        <v>1.0617120106171199E-2</v>
      </c>
      <c r="G53" s="2">
        <v>6.5659881812212698E-3</v>
      </c>
      <c r="H53" s="2">
        <v>-7.8277886497064592E-3</v>
      </c>
      <c r="I53" s="2">
        <v>1.18343195266272E-2</v>
      </c>
      <c r="J53" s="2">
        <v>3.5087719298245598E-2</v>
      </c>
      <c r="K53" s="2">
        <v>7.3446327683615795E-2</v>
      </c>
      <c r="L53" s="2">
        <v>1.05263157894737E-2</v>
      </c>
      <c r="M53" s="2">
        <v>0.360532407407407</v>
      </c>
      <c r="N53" s="2">
        <v>-0.133134836239898</v>
      </c>
      <c r="O53" s="3">
        <v>0.279347143753923</v>
      </c>
      <c r="P53" s="3">
        <v>0.42417889587700902</v>
      </c>
    </row>
    <row r="54" spans="1:16" x14ac:dyDescent="0.3">
      <c r="A54" s="8" t="s">
        <v>202</v>
      </c>
      <c r="B54" s="8" t="s">
        <v>76</v>
      </c>
      <c r="C54" s="2">
        <v>1.9065478981090799E-2</v>
      </c>
      <c r="D54" s="2">
        <v>-5.0605735316669202E-3</v>
      </c>
      <c r="E54" s="2">
        <v>-4.4389642416769397E-2</v>
      </c>
      <c r="F54" s="2">
        <v>2.1290322580645199E-2</v>
      </c>
      <c r="G54" s="2">
        <v>1.7845862286797201E-2</v>
      </c>
      <c r="H54" s="2">
        <v>-8.6889061287820004E-3</v>
      </c>
      <c r="I54" s="2">
        <v>6.88683675066521E-3</v>
      </c>
      <c r="J54" s="2">
        <v>0.10290688636716901</v>
      </c>
      <c r="K54" s="2">
        <v>-2.2410147991543301E-2</v>
      </c>
      <c r="L54" s="2">
        <v>1.5570934256055401E-2</v>
      </c>
      <c r="M54" s="2">
        <v>-1.5616127200454299E-3</v>
      </c>
      <c r="N54" s="2">
        <v>2.5593630029859201E-2</v>
      </c>
      <c r="O54" s="3">
        <v>1.6631430584919001E-2</v>
      </c>
      <c r="P54" s="3">
        <v>0.111744759556104</v>
      </c>
    </row>
    <row r="55" spans="1:16" x14ac:dyDescent="0.3">
      <c r="A55" s="8" t="s">
        <v>202</v>
      </c>
      <c r="B55" s="8" t="s">
        <v>77</v>
      </c>
      <c r="C55" s="2">
        <v>5.80858085808581E-2</v>
      </c>
      <c r="D55" s="2">
        <v>-1.93387398627573E-2</v>
      </c>
      <c r="E55" s="2">
        <v>-4.00763358778626E-2</v>
      </c>
      <c r="F55" s="2">
        <v>-3.9761431411530802E-3</v>
      </c>
      <c r="G55" s="2">
        <v>-5.3226879574184999E-3</v>
      </c>
      <c r="H55" s="2">
        <v>-1.3377926421404699E-3</v>
      </c>
      <c r="I55" s="2">
        <v>2.00937709310114E-2</v>
      </c>
      <c r="J55" s="2">
        <v>0.10177281680892999</v>
      </c>
      <c r="K55" s="2">
        <v>4.2312276519666299E-2</v>
      </c>
      <c r="L55" s="2">
        <v>5.4888507718696397E-2</v>
      </c>
      <c r="M55" s="2">
        <v>5.7994579945799499E-2</v>
      </c>
      <c r="N55" s="2">
        <v>8.9139344262295098E-2</v>
      </c>
      <c r="O55" s="3">
        <v>0.26698450536352802</v>
      </c>
      <c r="P55" s="3">
        <v>0.35241730279898198</v>
      </c>
    </row>
    <row r="56" spans="1:16" x14ac:dyDescent="0.3">
      <c r="A56" s="8" t="s">
        <v>203</v>
      </c>
      <c r="B56" s="8" t="s">
        <v>76</v>
      </c>
      <c r="C56" s="2">
        <v>-1.6780487804878001E-2</v>
      </c>
      <c r="D56" s="2">
        <v>-1.98452073824171E-3</v>
      </c>
      <c r="E56" s="2">
        <v>6.9596341220918706E-2</v>
      </c>
      <c r="F56" s="2">
        <v>8.3658672615727799E-3</v>
      </c>
      <c r="G56" s="2">
        <v>2.54424778761062E-2</v>
      </c>
      <c r="H56" s="2">
        <v>2.1215390147429E-2</v>
      </c>
      <c r="I56" s="2">
        <v>2.1302816901408499E-2</v>
      </c>
      <c r="J56" s="2">
        <v>-6.37821065333563E-3</v>
      </c>
      <c r="K56" s="2">
        <v>2.42886884108258E-2</v>
      </c>
      <c r="L56" s="2">
        <v>-3.1673441734417301E-2</v>
      </c>
      <c r="M56" s="2">
        <v>-1.92408605912192E-3</v>
      </c>
      <c r="N56" s="2">
        <v>2.4360322467578001E-2</v>
      </c>
      <c r="O56" s="3">
        <v>1.4052741151977801E-2</v>
      </c>
      <c r="P56" s="3">
        <v>0.16225889838934199</v>
      </c>
    </row>
    <row r="57" spans="1:16" x14ac:dyDescent="0.3">
      <c r="A57" s="8" t="s">
        <v>203</v>
      </c>
      <c r="B57" s="8" t="s">
        <v>77</v>
      </c>
      <c r="C57" s="2">
        <v>-1.1811023622047201E-2</v>
      </c>
      <c r="D57" s="2">
        <v>-9.9601593625498006E-3</v>
      </c>
      <c r="E57" s="2">
        <v>0.17102615694164999</v>
      </c>
      <c r="F57" s="2">
        <v>-1.20274914089347E-2</v>
      </c>
      <c r="G57" s="2">
        <v>8.6956521739130401E-3</v>
      </c>
      <c r="H57" s="2">
        <v>1.55172413793103E-2</v>
      </c>
      <c r="I57" s="2">
        <v>3.9049235993208802E-2</v>
      </c>
      <c r="J57" s="2">
        <v>-6.2091503267973899E-2</v>
      </c>
      <c r="K57" s="2">
        <v>6.0975609756097601E-2</v>
      </c>
      <c r="L57" s="2">
        <v>5.0903119868637103E-2</v>
      </c>
      <c r="M57" s="2">
        <v>0.15</v>
      </c>
      <c r="N57" s="2">
        <v>0.108695652173913</v>
      </c>
      <c r="O57" s="3">
        <v>0.42160278745644603</v>
      </c>
      <c r="P57" s="3">
        <v>0.64185110663983902</v>
      </c>
    </row>
    <row r="58" spans="1:16" x14ac:dyDescent="0.3">
      <c r="A58" s="8" t="s">
        <v>204</v>
      </c>
      <c r="B58" s="8" t="s">
        <v>77</v>
      </c>
      <c r="C58" s="2">
        <v>5.7492354740061202E-2</v>
      </c>
      <c r="D58" s="2">
        <v>-6.3620589936379396E-3</v>
      </c>
      <c r="E58" s="2">
        <v>-7.0430733410942997E-2</v>
      </c>
      <c r="F58" s="2">
        <v>-6.8879148403256096E-3</v>
      </c>
      <c r="G58" s="2">
        <v>1.2610340479192899E-3</v>
      </c>
      <c r="H58" s="2">
        <v>-1.00755667506297E-2</v>
      </c>
      <c r="I58" s="2">
        <v>-3.1806615776081401E-3</v>
      </c>
      <c r="J58" s="2">
        <v>1.4039566049776599E-2</v>
      </c>
      <c r="K58" s="2">
        <v>5.7268722466960402E-2</v>
      </c>
      <c r="L58" s="2">
        <v>7.6190476190476197E-2</v>
      </c>
      <c r="M58" s="2">
        <v>0.11891592920353999</v>
      </c>
      <c r="N58" s="2">
        <v>1.97726149283243E-2</v>
      </c>
      <c r="O58" s="3">
        <v>0.29830081812460701</v>
      </c>
      <c r="P58" s="3">
        <v>0.20081490104773</v>
      </c>
    </row>
    <row r="59" spans="1:16" x14ac:dyDescent="0.3">
      <c r="A59" s="8" t="s">
        <v>204</v>
      </c>
      <c r="B59" s="8" t="s">
        <v>76</v>
      </c>
      <c r="C59" s="2">
        <v>3.9755884917175202E-2</v>
      </c>
      <c r="D59" s="2">
        <v>-1.9117893677679E-2</v>
      </c>
      <c r="E59" s="2">
        <v>-1.94905111984955E-2</v>
      </c>
      <c r="F59" s="2">
        <v>1.41238012205754E-2</v>
      </c>
      <c r="G59" s="2">
        <v>1.32393397524072E-2</v>
      </c>
      <c r="H59" s="2">
        <v>1.52723570337689E-3</v>
      </c>
      <c r="I59" s="2">
        <v>1.592680447306E-2</v>
      </c>
      <c r="J59" s="2">
        <v>6.3375583722481699E-3</v>
      </c>
      <c r="K59" s="2">
        <v>4.1100430891614199E-2</v>
      </c>
      <c r="L59" s="2">
        <v>1.62368672397326E-2</v>
      </c>
      <c r="M59" s="2">
        <v>1.8170426065162899E-2</v>
      </c>
      <c r="N59" s="2">
        <v>-4.2615384615384597E-2</v>
      </c>
      <c r="O59" s="3">
        <v>3.1322505800464001E-2</v>
      </c>
      <c r="P59" s="3">
        <v>6.3942554282783406E-2</v>
      </c>
    </row>
    <row r="60" spans="1:16" x14ac:dyDescent="0.3">
      <c r="A60" s="11" t="s">
        <v>18</v>
      </c>
      <c r="B60" s="11" t="s">
        <v>18</v>
      </c>
      <c r="C60" s="3">
        <v>1.08286155429748E-2</v>
      </c>
      <c r="D60" s="3">
        <v>3.84920877375206E-3</v>
      </c>
      <c r="E60" s="3">
        <v>5.7618178129437998E-3</v>
      </c>
      <c r="F60" s="3">
        <v>1.51087263484891E-2</v>
      </c>
      <c r="G60" s="3">
        <v>1.42678298193669E-2</v>
      </c>
      <c r="H60" s="3">
        <v>1.21275053388452E-2</v>
      </c>
      <c r="I60" s="3">
        <v>1.67634533488192E-2</v>
      </c>
      <c r="J60" s="3">
        <v>2.7929025625404599E-2</v>
      </c>
      <c r="K60" s="3">
        <v>2.17250384309077E-2</v>
      </c>
      <c r="L60" s="3">
        <v>6.9608091940688097E-3</v>
      </c>
      <c r="M60" s="3">
        <v>2.7218721872187199E-2</v>
      </c>
      <c r="N60" s="3">
        <v>2.5568679681749699E-2</v>
      </c>
      <c r="O60" s="3">
        <v>8.3862722945567E-2</v>
      </c>
      <c r="P60" s="3">
        <v>0.187279367011564</v>
      </c>
    </row>
    <row r="61" spans="1:16" x14ac:dyDescent="0.3">
      <c r="A61" s="15"/>
      <c r="B61" s="15"/>
    </row>
    <row r="62" spans="1:16" x14ac:dyDescent="0.3">
      <c r="A62" s="13" t="s">
        <v>42</v>
      </c>
      <c r="B62" s="15"/>
    </row>
    <row r="63" spans="1:16" x14ac:dyDescent="0.3">
      <c r="A63" s="14" t="s">
        <v>43</v>
      </c>
      <c r="B63" s="15"/>
    </row>
    <row r="64" spans="1:16" x14ac:dyDescent="0.3">
      <c r="A64" s="14" t="s">
        <v>44</v>
      </c>
      <c r="B64" s="15"/>
    </row>
    <row r="65" spans="1:2" x14ac:dyDescent="0.3">
      <c r="A65" s="14" t="s">
        <v>47</v>
      </c>
      <c r="B65" s="15"/>
    </row>
    <row r="66" spans="1:2" x14ac:dyDescent="0.3">
      <c r="A66" s="14" t="s">
        <v>80</v>
      </c>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26:O26"/>
    <mergeCell ref="C44:N44"/>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101</v>
      </c>
      <c r="B1" s="15"/>
    </row>
    <row r="2" spans="1:15" ht="15.6" x14ac:dyDescent="0.3">
      <c r="A2" s="12" t="s">
        <v>34</v>
      </c>
      <c r="B2" s="15"/>
    </row>
    <row r="3" spans="1:15" ht="15.6" x14ac:dyDescent="0.3">
      <c r="A3" s="12" t="s">
        <v>35</v>
      </c>
      <c r="B3" s="15"/>
    </row>
    <row r="4" spans="1:15" ht="15.6" x14ac:dyDescent="0.3">
      <c r="A4" s="12" t="s">
        <v>87</v>
      </c>
      <c r="B4" s="15"/>
    </row>
    <row r="5" spans="1:15" ht="15.6" x14ac:dyDescent="0.3">
      <c r="A5" s="12" t="s">
        <v>79</v>
      </c>
      <c r="B5" s="15"/>
    </row>
    <row r="6" spans="1:15" x14ac:dyDescent="0.3">
      <c r="A6" s="16" t="str">
        <f>HYPERLINK("#'Table of contents'!A9",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13</v>
      </c>
      <c r="B9" s="7" t="s">
        <v>89</v>
      </c>
      <c r="C9" s="1">
        <v>19698</v>
      </c>
      <c r="D9" s="1">
        <v>20946</v>
      </c>
      <c r="E9" s="1">
        <v>22162</v>
      </c>
      <c r="F9" s="1">
        <v>23438</v>
      </c>
      <c r="G9" s="1">
        <v>24674</v>
      </c>
      <c r="H9" s="1">
        <v>25910</v>
      </c>
      <c r="I9" s="1">
        <v>27379</v>
      </c>
      <c r="J9" s="1">
        <v>28866</v>
      </c>
      <c r="K9" s="1">
        <v>29802</v>
      </c>
      <c r="L9" s="1">
        <v>31721</v>
      </c>
      <c r="M9" s="1">
        <v>34267</v>
      </c>
      <c r="N9" s="1">
        <v>36677</v>
      </c>
      <c r="O9" s="1">
        <v>39183</v>
      </c>
    </row>
    <row r="10" spans="1:15" x14ac:dyDescent="0.3">
      <c r="A10" s="7" t="s">
        <v>13</v>
      </c>
      <c r="B10" s="7" t="s">
        <v>90</v>
      </c>
      <c r="C10" s="1">
        <v>31260</v>
      </c>
      <c r="D10" s="1">
        <v>31514</v>
      </c>
      <c r="E10" s="1">
        <v>31766</v>
      </c>
      <c r="F10" s="1">
        <v>32535</v>
      </c>
      <c r="G10" s="1">
        <v>33498</v>
      </c>
      <c r="H10" s="1">
        <v>34775</v>
      </c>
      <c r="I10" s="1">
        <v>36687</v>
      </c>
      <c r="J10" s="1">
        <v>39207</v>
      </c>
      <c r="K10" s="1">
        <v>39916</v>
      </c>
      <c r="L10" s="1">
        <v>43637</v>
      </c>
      <c r="M10" s="1">
        <v>49343</v>
      </c>
      <c r="N10" s="1">
        <v>55586</v>
      </c>
      <c r="O10" s="1">
        <v>59197</v>
      </c>
    </row>
    <row r="11" spans="1:15" x14ac:dyDescent="0.3">
      <c r="A11" s="7" t="s">
        <v>13</v>
      </c>
      <c r="B11" s="7" t="s">
        <v>91</v>
      </c>
      <c r="C11" s="1">
        <v>1803</v>
      </c>
      <c r="D11" s="1">
        <v>1953</v>
      </c>
      <c r="E11" s="1">
        <v>2090</v>
      </c>
      <c r="F11" s="1">
        <v>2272</v>
      </c>
      <c r="G11" s="1">
        <v>2461</v>
      </c>
      <c r="H11" s="1">
        <v>2633</v>
      </c>
      <c r="I11" s="1">
        <v>2840</v>
      </c>
      <c r="J11" s="1">
        <v>3002</v>
      </c>
      <c r="K11" s="1">
        <v>3151</v>
      </c>
      <c r="L11" s="1">
        <v>3417</v>
      </c>
      <c r="M11" s="1">
        <v>3798</v>
      </c>
      <c r="N11" s="1">
        <v>4177</v>
      </c>
      <c r="O11" s="1">
        <v>4626</v>
      </c>
    </row>
    <row r="12" spans="1:15" x14ac:dyDescent="0.3">
      <c r="A12" s="7" t="s">
        <v>13</v>
      </c>
      <c r="B12" s="7" t="s">
        <v>92</v>
      </c>
      <c r="C12" s="1">
        <v>5297</v>
      </c>
      <c r="D12" s="1">
        <v>5445</v>
      </c>
      <c r="E12" s="1">
        <v>5618</v>
      </c>
      <c r="F12" s="1">
        <v>5877</v>
      </c>
      <c r="G12" s="1">
        <v>6257</v>
      </c>
      <c r="H12" s="1">
        <v>6839</v>
      </c>
      <c r="I12" s="1">
        <v>7795</v>
      </c>
      <c r="J12" s="1">
        <v>8905</v>
      </c>
      <c r="K12" s="1">
        <v>9556</v>
      </c>
      <c r="L12" s="1">
        <v>11050</v>
      </c>
      <c r="M12" s="1">
        <v>13173</v>
      </c>
      <c r="N12" s="1">
        <v>15230</v>
      </c>
      <c r="O12" s="1">
        <v>16910</v>
      </c>
    </row>
    <row r="13" spans="1:15" x14ac:dyDescent="0.3">
      <c r="A13" s="7" t="s">
        <v>13</v>
      </c>
      <c r="B13" s="7" t="s">
        <v>93</v>
      </c>
      <c r="C13" s="1">
        <v>2765</v>
      </c>
      <c r="D13" s="1">
        <v>2964</v>
      </c>
      <c r="E13" s="1">
        <v>3175</v>
      </c>
      <c r="F13" s="1">
        <v>3427</v>
      </c>
      <c r="G13" s="1">
        <v>3620</v>
      </c>
      <c r="H13" s="1">
        <v>3838</v>
      </c>
      <c r="I13" s="1">
        <v>4067</v>
      </c>
      <c r="J13" s="1">
        <v>4294</v>
      </c>
      <c r="K13" s="1">
        <v>4428</v>
      </c>
      <c r="L13" s="1">
        <v>4706</v>
      </c>
      <c r="M13" s="1">
        <v>5130</v>
      </c>
      <c r="N13" s="1">
        <v>5475</v>
      </c>
      <c r="O13" s="1">
        <v>5819</v>
      </c>
    </row>
    <row r="14" spans="1:15" x14ac:dyDescent="0.3">
      <c r="A14" s="7" t="s">
        <v>13</v>
      </c>
      <c r="B14" s="7" t="s">
        <v>94</v>
      </c>
      <c r="C14" s="1">
        <v>1236</v>
      </c>
      <c r="D14" s="1">
        <v>1276</v>
      </c>
      <c r="E14" s="1">
        <v>1318</v>
      </c>
      <c r="F14" s="1">
        <v>1370</v>
      </c>
      <c r="G14" s="1">
        <v>1434</v>
      </c>
      <c r="H14" s="1">
        <v>1521</v>
      </c>
      <c r="I14" s="1">
        <v>1626</v>
      </c>
      <c r="J14" s="1">
        <v>1763</v>
      </c>
      <c r="K14" s="1">
        <v>1830</v>
      </c>
      <c r="L14" s="1">
        <v>2009</v>
      </c>
      <c r="M14" s="1">
        <v>2209</v>
      </c>
      <c r="N14" s="1">
        <v>2445</v>
      </c>
      <c r="O14" s="1">
        <v>2546</v>
      </c>
    </row>
    <row r="15" spans="1:15" x14ac:dyDescent="0.3">
      <c r="A15" s="7" t="s">
        <v>13</v>
      </c>
      <c r="B15" s="7" t="s">
        <v>95</v>
      </c>
      <c r="C15" s="1">
        <v>87961</v>
      </c>
      <c r="D15" s="1">
        <v>90170</v>
      </c>
      <c r="E15" s="1">
        <v>92183</v>
      </c>
      <c r="F15" s="1">
        <v>94342</v>
      </c>
      <c r="G15" s="1">
        <v>95996</v>
      </c>
      <c r="H15" s="1">
        <v>97621</v>
      </c>
      <c r="I15" s="1">
        <v>99329</v>
      </c>
      <c r="J15" s="1">
        <v>100876</v>
      </c>
      <c r="K15" s="1">
        <v>97324</v>
      </c>
      <c r="L15" s="1">
        <v>99580</v>
      </c>
      <c r="M15" s="1">
        <v>103411</v>
      </c>
      <c r="N15" s="1">
        <v>105595</v>
      </c>
      <c r="O15" s="1">
        <v>108451</v>
      </c>
    </row>
    <row r="16" spans="1:15" x14ac:dyDescent="0.3">
      <c r="A16" s="7" t="s">
        <v>13</v>
      </c>
      <c r="B16" s="7" t="s">
        <v>96</v>
      </c>
      <c r="C16" s="1">
        <v>16227</v>
      </c>
      <c r="D16" s="1">
        <v>17265</v>
      </c>
      <c r="E16" s="1">
        <v>18099</v>
      </c>
      <c r="F16" s="1">
        <v>18756</v>
      </c>
      <c r="G16" s="1">
        <v>19430</v>
      </c>
      <c r="H16" s="1">
        <v>20008</v>
      </c>
      <c r="I16" s="1">
        <v>20477</v>
      </c>
      <c r="J16" s="1">
        <v>20865</v>
      </c>
      <c r="K16" s="1">
        <v>20147</v>
      </c>
      <c r="L16" s="1">
        <v>20573</v>
      </c>
      <c r="M16" s="1">
        <v>21257</v>
      </c>
      <c r="N16" s="1">
        <v>22027</v>
      </c>
      <c r="O16" s="1">
        <v>21756</v>
      </c>
    </row>
    <row r="17" spans="1:15" x14ac:dyDescent="0.3">
      <c r="A17" s="7" t="s">
        <v>13</v>
      </c>
      <c r="B17" s="7" t="s">
        <v>97</v>
      </c>
      <c r="C17" s="1">
        <v>1990</v>
      </c>
      <c r="D17" s="1">
        <v>2139</v>
      </c>
      <c r="E17" s="1">
        <v>2330</v>
      </c>
      <c r="F17" s="1">
        <v>2525</v>
      </c>
      <c r="G17" s="1">
        <v>2710</v>
      </c>
      <c r="H17" s="1">
        <v>2858</v>
      </c>
      <c r="I17" s="1">
        <v>3025</v>
      </c>
      <c r="J17" s="1">
        <v>3205</v>
      </c>
      <c r="K17" s="1">
        <v>3277</v>
      </c>
      <c r="L17" s="1">
        <v>3529</v>
      </c>
      <c r="M17" s="1">
        <v>3867</v>
      </c>
      <c r="N17" s="1">
        <v>4224</v>
      </c>
      <c r="O17" s="1">
        <v>4523</v>
      </c>
    </row>
    <row r="18" spans="1:15" x14ac:dyDescent="0.3">
      <c r="A18" s="7" t="s">
        <v>13</v>
      </c>
      <c r="B18" s="7" t="s">
        <v>98</v>
      </c>
      <c r="C18" s="1">
        <v>3850</v>
      </c>
      <c r="D18" s="1">
        <v>3964</v>
      </c>
      <c r="E18" s="1">
        <v>4160</v>
      </c>
      <c r="F18" s="1">
        <v>4406</v>
      </c>
      <c r="G18" s="1">
        <v>4707</v>
      </c>
      <c r="H18" s="1">
        <v>5116</v>
      </c>
      <c r="I18" s="1">
        <v>5747</v>
      </c>
      <c r="J18" s="1">
        <v>6733</v>
      </c>
      <c r="K18" s="1">
        <v>7430</v>
      </c>
      <c r="L18" s="1">
        <v>8722</v>
      </c>
      <c r="M18" s="1">
        <v>10319</v>
      </c>
      <c r="N18" s="1">
        <v>12048</v>
      </c>
      <c r="O18" s="1">
        <v>13058</v>
      </c>
    </row>
    <row r="19" spans="1:15" x14ac:dyDescent="0.3">
      <c r="A19" s="7" t="s">
        <v>13</v>
      </c>
      <c r="B19" s="7" t="s">
        <v>99</v>
      </c>
      <c r="C19" s="1">
        <v>12441</v>
      </c>
      <c r="D19" s="1">
        <v>12307</v>
      </c>
      <c r="E19" s="1">
        <v>12103</v>
      </c>
      <c r="F19" s="1">
        <v>11837</v>
      </c>
      <c r="G19" s="1">
        <v>11623</v>
      </c>
      <c r="H19" s="1">
        <v>11466</v>
      </c>
      <c r="I19" s="1">
        <v>11276</v>
      </c>
      <c r="J19" s="1">
        <v>11182</v>
      </c>
      <c r="K19" s="1">
        <v>10083</v>
      </c>
      <c r="L19" s="1">
        <v>10155</v>
      </c>
      <c r="M19" s="1">
        <v>9497</v>
      </c>
      <c r="N19" s="1">
        <v>8847</v>
      </c>
      <c r="O19" s="1">
        <v>8737</v>
      </c>
    </row>
    <row r="20" spans="1:15" x14ac:dyDescent="0.3">
      <c r="A20" s="7" t="s">
        <v>13</v>
      </c>
      <c r="B20" s="7" t="s">
        <v>100</v>
      </c>
      <c r="C20" s="1">
        <v>6496</v>
      </c>
      <c r="D20" s="1">
        <v>6255</v>
      </c>
      <c r="E20" s="1">
        <v>6091</v>
      </c>
      <c r="F20" s="1">
        <v>5953</v>
      </c>
      <c r="G20" s="1">
        <v>5913</v>
      </c>
      <c r="H20" s="1">
        <v>5890</v>
      </c>
      <c r="I20" s="1">
        <v>5951</v>
      </c>
      <c r="J20" s="1">
        <v>6117</v>
      </c>
      <c r="K20" s="1">
        <v>5764</v>
      </c>
      <c r="L20" s="1">
        <v>6155</v>
      </c>
      <c r="M20" s="1">
        <v>6105</v>
      </c>
      <c r="N20" s="1">
        <v>6117</v>
      </c>
      <c r="O20" s="1">
        <v>6185</v>
      </c>
    </row>
    <row r="21" spans="1:15" x14ac:dyDescent="0.3">
      <c r="A21" s="7" t="s">
        <v>14</v>
      </c>
      <c r="B21" s="7" t="s">
        <v>89</v>
      </c>
      <c r="C21" s="1">
        <v>115</v>
      </c>
      <c r="D21" s="1">
        <v>110</v>
      </c>
      <c r="E21" s="1">
        <v>111</v>
      </c>
      <c r="F21" s="1">
        <v>118</v>
      </c>
      <c r="G21" s="1">
        <v>137</v>
      </c>
      <c r="H21" s="1">
        <v>145</v>
      </c>
      <c r="I21" s="1">
        <v>153</v>
      </c>
      <c r="J21" s="1">
        <v>166</v>
      </c>
      <c r="K21" s="1">
        <v>193</v>
      </c>
      <c r="L21" s="1">
        <v>209</v>
      </c>
      <c r="M21" s="1">
        <v>219</v>
      </c>
      <c r="N21" s="1">
        <v>209</v>
      </c>
      <c r="O21" s="1">
        <v>254</v>
      </c>
    </row>
    <row r="22" spans="1:15" x14ac:dyDescent="0.3">
      <c r="A22" s="7" t="s">
        <v>14</v>
      </c>
      <c r="B22" s="7" t="s">
        <v>90</v>
      </c>
      <c r="C22" s="1">
        <v>289</v>
      </c>
      <c r="D22" s="1">
        <v>269</v>
      </c>
      <c r="E22" s="1">
        <v>248</v>
      </c>
      <c r="F22" s="1">
        <v>240</v>
      </c>
      <c r="G22" s="1">
        <v>248</v>
      </c>
      <c r="H22" s="1">
        <v>250</v>
      </c>
      <c r="I22" s="1">
        <v>265</v>
      </c>
      <c r="J22" s="1">
        <v>294</v>
      </c>
      <c r="K22" s="1">
        <v>328</v>
      </c>
      <c r="L22" s="1">
        <v>364</v>
      </c>
      <c r="M22" s="1">
        <v>426</v>
      </c>
      <c r="N22" s="1">
        <v>513</v>
      </c>
      <c r="O22" s="1">
        <v>558</v>
      </c>
    </row>
    <row r="23" spans="1:15" x14ac:dyDescent="0.3">
      <c r="A23" s="7" t="s">
        <v>14</v>
      </c>
      <c r="B23" s="7" t="s">
        <v>91</v>
      </c>
      <c r="C23" s="1">
        <v>8</v>
      </c>
      <c r="D23" s="1">
        <v>12</v>
      </c>
      <c r="E23" s="1">
        <v>10</v>
      </c>
      <c r="F23" s="1">
        <v>9</v>
      </c>
      <c r="G23" s="1">
        <v>13</v>
      </c>
      <c r="H23" s="1">
        <v>14</v>
      </c>
      <c r="I23" s="1">
        <v>15</v>
      </c>
      <c r="J23" s="1">
        <v>15</v>
      </c>
      <c r="K23" s="1">
        <v>17</v>
      </c>
      <c r="L23" s="1">
        <v>19</v>
      </c>
      <c r="M23" s="1">
        <v>18</v>
      </c>
      <c r="N23" s="1">
        <v>17</v>
      </c>
      <c r="O23" s="1">
        <v>26</v>
      </c>
    </row>
    <row r="24" spans="1:15" x14ac:dyDescent="0.3">
      <c r="A24" s="7" t="s">
        <v>14</v>
      </c>
      <c r="B24" s="7" t="s">
        <v>92</v>
      </c>
      <c r="C24" s="1">
        <v>46</v>
      </c>
      <c r="D24" s="1">
        <v>47</v>
      </c>
      <c r="E24" s="1">
        <v>44</v>
      </c>
      <c r="F24" s="1">
        <v>45</v>
      </c>
      <c r="G24" s="1">
        <v>54</v>
      </c>
      <c r="H24" s="1">
        <v>59</v>
      </c>
      <c r="I24" s="1">
        <v>71</v>
      </c>
      <c r="J24" s="1">
        <v>113</v>
      </c>
      <c r="K24" s="1">
        <v>122</v>
      </c>
      <c r="L24" s="1">
        <v>136</v>
      </c>
      <c r="M24" s="1">
        <v>152</v>
      </c>
      <c r="N24" s="1">
        <v>195</v>
      </c>
      <c r="O24" s="1">
        <v>258</v>
      </c>
    </row>
    <row r="25" spans="1:15" x14ac:dyDescent="0.3">
      <c r="A25" s="7" t="s">
        <v>14</v>
      </c>
      <c r="B25" s="7" t="s">
        <v>93</v>
      </c>
      <c r="C25" s="1">
        <v>28</v>
      </c>
      <c r="D25" s="1">
        <v>32</v>
      </c>
      <c r="E25" s="1">
        <v>34</v>
      </c>
      <c r="F25" s="1">
        <v>40</v>
      </c>
      <c r="G25" s="1">
        <v>44</v>
      </c>
      <c r="H25" s="1">
        <v>45</v>
      </c>
      <c r="I25" s="1">
        <v>46</v>
      </c>
      <c r="J25" s="1">
        <v>53</v>
      </c>
      <c r="K25" s="1">
        <v>50</v>
      </c>
      <c r="L25" s="1">
        <v>58</v>
      </c>
      <c r="M25" s="1">
        <v>62</v>
      </c>
      <c r="N25" s="1">
        <v>63</v>
      </c>
      <c r="O25" s="1">
        <v>69</v>
      </c>
    </row>
    <row r="26" spans="1:15" x14ac:dyDescent="0.3">
      <c r="A26" s="7" t="s">
        <v>14</v>
      </c>
      <c r="B26" s="7" t="s">
        <v>94</v>
      </c>
      <c r="C26" s="1">
        <v>17</v>
      </c>
      <c r="D26" s="1">
        <v>15</v>
      </c>
      <c r="E26" s="1">
        <v>15</v>
      </c>
      <c r="F26" s="1">
        <v>10</v>
      </c>
      <c r="G26" s="1">
        <v>17</v>
      </c>
      <c r="H26" s="1">
        <v>18</v>
      </c>
      <c r="I26" s="1">
        <v>22</v>
      </c>
      <c r="J26" s="1">
        <v>30</v>
      </c>
      <c r="K26" s="1">
        <v>31</v>
      </c>
      <c r="L26" s="1">
        <v>34</v>
      </c>
      <c r="M26" s="1">
        <v>34</v>
      </c>
      <c r="N26" s="1">
        <v>36</v>
      </c>
      <c r="O26" s="1">
        <v>42</v>
      </c>
    </row>
    <row r="27" spans="1:15" x14ac:dyDescent="0.3">
      <c r="A27" s="7" t="s">
        <v>14</v>
      </c>
      <c r="B27" s="7" t="s">
        <v>95</v>
      </c>
      <c r="C27" s="1">
        <v>4444</v>
      </c>
      <c r="D27" s="1">
        <v>4620</v>
      </c>
      <c r="E27" s="1">
        <v>4825</v>
      </c>
      <c r="F27" s="1">
        <v>4987</v>
      </c>
      <c r="G27" s="1">
        <v>5159</v>
      </c>
      <c r="H27" s="1">
        <v>5335</v>
      </c>
      <c r="I27" s="1">
        <v>5540</v>
      </c>
      <c r="J27" s="1">
        <v>5681</v>
      </c>
      <c r="K27" s="1">
        <v>5503</v>
      </c>
      <c r="L27" s="1">
        <v>5739</v>
      </c>
      <c r="M27" s="1">
        <v>6157</v>
      </c>
      <c r="N27" s="1">
        <v>6329</v>
      </c>
      <c r="O27" s="1">
        <v>6648</v>
      </c>
    </row>
    <row r="28" spans="1:15" x14ac:dyDescent="0.3">
      <c r="A28" s="7" t="s">
        <v>14</v>
      </c>
      <c r="B28" s="7" t="s">
        <v>96</v>
      </c>
      <c r="C28" s="1">
        <v>554</v>
      </c>
      <c r="D28" s="1">
        <v>561</v>
      </c>
      <c r="E28" s="1">
        <v>548</v>
      </c>
      <c r="F28" s="1">
        <v>560</v>
      </c>
      <c r="G28" s="1">
        <v>590</v>
      </c>
      <c r="H28" s="1">
        <v>615</v>
      </c>
      <c r="I28" s="1">
        <v>633</v>
      </c>
      <c r="J28" s="1">
        <v>650</v>
      </c>
      <c r="K28" s="1">
        <v>608</v>
      </c>
      <c r="L28" s="1">
        <v>629</v>
      </c>
      <c r="M28" s="1">
        <v>660</v>
      </c>
      <c r="N28" s="1">
        <v>670</v>
      </c>
      <c r="O28" s="1">
        <v>653</v>
      </c>
    </row>
    <row r="29" spans="1:15" x14ac:dyDescent="0.3">
      <c r="A29" s="7" t="s">
        <v>14</v>
      </c>
      <c r="B29" s="7" t="s">
        <v>97</v>
      </c>
      <c r="C29" s="1">
        <v>35</v>
      </c>
      <c r="D29" s="1">
        <v>34</v>
      </c>
      <c r="E29" s="1">
        <v>35</v>
      </c>
      <c r="F29" s="1">
        <v>36</v>
      </c>
      <c r="G29" s="1">
        <v>33</v>
      </c>
      <c r="H29" s="1">
        <v>36</v>
      </c>
      <c r="I29" s="1">
        <v>34</v>
      </c>
      <c r="J29" s="1">
        <v>38</v>
      </c>
      <c r="K29" s="1">
        <v>43</v>
      </c>
      <c r="L29" s="1">
        <v>43</v>
      </c>
      <c r="M29" s="1">
        <v>44</v>
      </c>
      <c r="N29" s="1">
        <v>40</v>
      </c>
      <c r="O29" s="1">
        <v>46</v>
      </c>
    </row>
    <row r="30" spans="1:15" x14ac:dyDescent="0.3">
      <c r="A30" s="7" t="s">
        <v>14</v>
      </c>
      <c r="B30" s="7" t="s">
        <v>98</v>
      </c>
      <c r="C30" s="1">
        <v>35</v>
      </c>
      <c r="D30" s="1">
        <v>39</v>
      </c>
      <c r="E30" s="1">
        <v>35</v>
      </c>
      <c r="F30" s="1">
        <v>41</v>
      </c>
      <c r="G30" s="1">
        <v>45</v>
      </c>
      <c r="H30" s="1">
        <v>49</v>
      </c>
      <c r="I30" s="1">
        <v>63</v>
      </c>
      <c r="J30" s="1">
        <v>67</v>
      </c>
      <c r="K30" s="1">
        <v>79</v>
      </c>
      <c r="L30" s="1">
        <v>89</v>
      </c>
      <c r="M30" s="1">
        <v>118</v>
      </c>
      <c r="N30" s="1">
        <v>129</v>
      </c>
      <c r="O30" s="1">
        <v>174</v>
      </c>
    </row>
    <row r="31" spans="1:15" x14ac:dyDescent="0.3">
      <c r="A31" s="7" t="s">
        <v>14</v>
      </c>
      <c r="B31" s="7" t="s">
        <v>99</v>
      </c>
      <c r="C31" s="1">
        <v>634</v>
      </c>
      <c r="D31" s="1">
        <v>628</v>
      </c>
      <c r="E31" s="1">
        <v>610</v>
      </c>
      <c r="F31" s="1">
        <v>597</v>
      </c>
      <c r="G31" s="1">
        <v>597</v>
      </c>
      <c r="H31" s="1">
        <v>591</v>
      </c>
      <c r="I31" s="1">
        <v>574</v>
      </c>
      <c r="J31" s="1">
        <v>556</v>
      </c>
      <c r="K31" s="1">
        <v>520</v>
      </c>
      <c r="L31" s="1">
        <v>516</v>
      </c>
      <c r="M31" s="1">
        <v>445</v>
      </c>
      <c r="N31" s="1">
        <v>372</v>
      </c>
      <c r="O31" s="1">
        <v>364</v>
      </c>
    </row>
    <row r="32" spans="1:15" x14ac:dyDescent="0.3">
      <c r="A32" s="7" t="s">
        <v>14</v>
      </c>
      <c r="B32" s="7" t="s">
        <v>100</v>
      </c>
      <c r="C32" s="1">
        <v>167</v>
      </c>
      <c r="D32" s="1">
        <v>156</v>
      </c>
      <c r="E32" s="1">
        <v>144</v>
      </c>
      <c r="F32" s="1">
        <v>132</v>
      </c>
      <c r="G32" s="1">
        <v>120</v>
      </c>
      <c r="H32" s="1">
        <v>116</v>
      </c>
      <c r="I32" s="1">
        <v>107</v>
      </c>
      <c r="J32" s="1">
        <v>104</v>
      </c>
      <c r="K32" s="1">
        <v>95</v>
      </c>
      <c r="L32" s="1">
        <v>106</v>
      </c>
      <c r="M32" s="1">
        <v>107</v>
      </c>
      <c r="N32" s="1">
        <v>90</v>
      </c>
      <c r="O32" s="1">
        <v>95</v>
      </c>
    </row>
    <row r="33" spans="1:15" x14ac:dyDescent="0.3">
      <c r="A33" s="7" t="s">
        <v>15</v>
      </c>
      <c r="B33" s="7" t="s">
        <v>89</v>
      </c>
      <c r="C33" s="1">
        <v>924</v>
      </c>
      <c r="D33" s="1">
        <v>995</v>
      </c>
      <c r="E33" s="1">
        <v>1067</v>
      </c>
      <c r="F33" s="1">
        <v>1129</v>
      </c>
      <c r="G33" s="1">
        <v>1200</v>
      </c>
      <c r="H33" s="1">
        <v>1242</v>
      </c>
      <c r="I33" s="1">
        <v>1304</v>
      </c>
      <c r="J33" s="1">
        <v>1363</v>
      </c>
      <c r="K33" s="1">
        <v>1429</v>
      </c>
      <c r="L33" s="1">
        <v>1557</v>
      </c>
      <c r="M33" s="1">
        <v>1684</v>
      </c>
      <c r="N33" s="1">
        <v>1761</v>
      </c>
      <c r="O33" s="1">
        <v>1934</v>
      </c>
    </row>
    <row r="34" spans="1:15" x14ac:dyDescent="0.3">
      <c r="A34" s="7" t="s">
        <v>15</v>
      </c>
      <c r="B34" s="7" t="s">
        <v>90</v>
      </c>
      <c r="C34" s="1">
        <v>1404</v>
      </c>
      <c r="D34" s="1">
        <v>1420</v>
      </c>
      <c r="E34" s="1">
        <v>1423</v>
      </c>
      <c r="F34" s="1">
        <v>1384</v>
      </c>
      <c r="G34" s="1">
        <v>1392</v>
      </c>
      <c r="H34" s="1">
        <v>1387</v>
      </c>
      <c r="I34" s="1">
        <v>1394</v>
      </c>
      <c r="J34" s="1">
        <v>1464</v>
      </c>
      <c r="K34" s="1">
        <v>1504</v>
      </c>
      <c r="L34" s="1">
        <v>1647</v>
      </c>
      <c r="M34" s="1">
        <v>1939</v>
      </c>
      <c r="N34" s="1">
        <v>2112</v>
      </c>
      <c r="O34" s="1">
        <v>2235</v>
      </c>
    </row>
    <row r="35" spans="1:15" x14ac:dyDescent="0.3">
      <c r="A35" s="7" t="s">
        <v>15</v>
      </c>
      <c r="B35" s="7" t="s">
        <v>91</v>
      </c>
      <c r="C35" s="1">
        <v>59</v>
      </c>
      <c r="D35" s="1">
        <v>74</v>
      </c>
      <c r="E35" s="1">
        <v>82</v>
      </c>
      <c r="F35" s="1">
        <v>76</v>
      </c>
      <c r="G35" s="1">
        <v>82</v>
      </c>
      <c r="H35" s="1">
        <v>78</v>
      </c>
      <c r="I35" s="1">
        <v>89</v>
      </c>
      <c r="J35" s="1">
        <v>97</v>
      </c>
      <c r="K35" s="1">
        <v>103</v>
      </c>
      <c r="L35" s="1">
        <v>106</v>
      </c>
      <c r="M35" s="1">
        <v>113</v>
      </c>
      <c r="N35" s="1">
        <v>126</v>
      </c>
      <c r="O35" s="1">
        <v>146</v>
      </c>
    </row>
    <row r="36" spans="1:15" x14ac:dyDescent="0.3">
      <c r="A36" s="7" t="s">
        <v>15</v>
      </c>
      <c r="B36" s="7" t="s">
        <v>92</v>
      </c>
      <c r="C36" s="1">
        <v>227</v>
      </c>
      <c r="D36" s="1">
        <v>239</v>
      </c>
      <c r="E36" s="1">
        <v>244</v>
      </c>
      <c r="F36" s="1">
        <v>248</v>
      </c>
      <c r="G36" s="1">
        <v>256</v>
      </c>
      <c r="H36" s="1">
        <v>259</v>
      </c>
      <c r="I36" s="1">
        <v>265</v>
      </c>
      <c r="J36" s="1">
        <v>313</v>
      </c>
      <c r="K36" s="1">
        <v>330</v>
      </c>
      <c r="L36" s="1">
        <v>393</v>
      </c>
      <c r="M36" s="1">
        <v>513</v>
      </c>
      <c r="N36" s="1">
        <v>608</v>
      </c>
      <c r="O36" s="1">
        <v>726</v>
      </c>
    </row>
    <row r="37" spans="1:15" x14ac:dyDescent="0.3">
      <c r="A37" s="7" t="s">
        <v>15</v>
      </c>
      <c r="B37" s="7" t="s">
        <v>93</v>
      </c>
      <c r="C37" s="1">
        <v>185</v>
      </c>
      <c r="D37" s="1">
        <v>203</v>
      </c>
      <c r="E37" s="1">
        <v>230</v>
      </c>
      <c r="F37" s="1">
        <v>253</v>
      </c>
      <c r="G37" s="1">
        <v>277</v>
      </c>
      <c r="H37" s="1">
        <v>291</v>
      </c>
      <c r="I37" s="1">
        <v>317</v>
      </c>
      <c r="J37" s="1">
        <v>335</v>
      </c>
      <c r="K37" s="1">
        <v>362</v>
      </c>
      <c r="L37" s="1">
        <v>404</v>
      </c>
      <c r="M37" s="1">
        <v>434</v>
      </c>
      <c r="N37" s="1">
        <v>459</v>
      </c>
      <c r="O37" s="1">
        <v>488</v>
      </c>
    </row>
    <row r="38" spans="1:15" x14ac:dyDescent="0.3">
      <c r="A38" s="7" t="s">
        <v>15</v>
      </c>
      <c r="B38" s="7" t="s">
        <v>94</v>
      </c>
      <c r="C38" s="1">
        <v>53</v>
      </c>
      <c r="D38" s="1">
        <v>53</v>
      </c>
      <c r="E38" s="1">
        <v>52</v>
      </c>
      <c r="F38" s="1">
        <v>60</v>
      </c>
      <c r="G38" s="1">
        <v>54</v>
      </c>
      <c r="H38" s="1">
        <v>54</v>
      </c>
      <c r="I38" s="1">
        <v>62</v>
      </c>
      <c r="J38" s="1">
        <v>68</v>
      </c>
      <c r="K38" s="1">
        <v>70</v>
      </c>
      <c r="L38" s="1">
        <v>83</v>
      </c>
      <c r="M38" s="1">
        <v>95</v>
      </c>
      <c r="N38" s="1">
        <v>103</v>
      </c>
      <c r="O38" s="1">
        <v>118</v>
      </c>
    </row>
    <row r="39" spans="1:15" x14ac:dyDescent="0.3">
      <c r="A39" s="7" t="s">
        <v>15</v>
      </c>
      <c r="B39" s="7" t="s">
        <v>95</v>
      </c>
      <c r="C39" s="1">
        <v>13175</v>
      </c>
      <c r="D39" s="1">
        <v>13508</v>
      </c>
      <c r="E39" s="1">
        <v>13766</v>
      </c>
      <c r="F39" s="1">
        <v>14041</v>
      </c>
      <c r="G39" s="1">
        <v>14473</v>
      </c>
      <c r="H39" s="1">
        <v>14890</v>
      </c>
      <c r="I39" s="1">
        <v>15144</v>
      </c>
      <c r="J39" s="1">
        <v>15472</v>
      </c>
      <c r="K39" s="1">
        <v>14982</v>
      </c>
      <c r="L39" s="1">
        <v>15416</v>
      </c>
      <c r="M39" s="1">
        <v>16321</v>
      </c>
      <c r="N39" s="1">
        <v>16574</v>
      </c>
      <c r="O39" s="1">
        <v>17197</v>
      </c>
    </row>
    <row r="40" spans="1:15" x14ac:dyDescent="0.3">
      <c r="A40" s="7" t="s">
        <v>15</v>
      </c>
      <c r="B40" s="7" t="s">
        <v>96</v>
      </c>
      <c r="C40" s="1">
        <v>1107</v>
      </c>
      <c r="D40" s="1">
        <v>1213</v>
      </c>
      <c r="E40" s="1">
        <v>1255</v>
      </c>
      <c r="F40" s="1">
        <v>1313</v>
      </c>
      <c r="G40" s="1">
        <v>1366</v>
      </c>
      <c r="H40" s="1">
        <v>1370</v>
      </c>
      <c r="I40" s="1">
        <v>1391</v>
      </c>
      <c r="J40" s="1">
        <v>1438</v>
      </c>
      <c r="K40" s="1">
        <v>1402</v>
      </c>
      <c r="L40" s="1">
        <v>1448</v>
      </c>
      <c r="M40" s="1">
        <v>1526</v>
      </c>
      <c r="N40" s="1">
        <v>1523</v>
      </c>
      <c r="O40" s="1">
        <v>1458</v>
      </c>
    </row>
    <row r="41" spans="1:15" x14ac:dyDescent="0.3">
      <c r="A41" s="7" t="s">
        <v>15</v>
      </c>
      <c r="B41" s="7" t="s">
        <v>97</v>
      </c>
      <c r="C41" s="1">
        <v>116</v>
      </c>
      <c r="D41" s="1">
        <v>127</v>
      </c>
      <c r="E41" s="1">
        <v>132</v>
      </c>
      <c r="F41" s="1">
        <v>140</v>
      </c>
      <c r="G41" s="1">
        <v>156</v>
      </c>
      <c r="H41" s="1">
        <v>162</v>
      </c>
      <c r="I41" s="1">
        <v>179</v>
      </c>
      <c r="J41" s="1">
        <v>185</v>
      </c>
      <c r="K41" s="1">
        <v>176</v>
      </c>
      <c r="L41" s="1">
        <v>178</v>
      </c>
      <c r="M41" s="1">
        <v>210</v>
      </c>
      <c r="N41" s="1">
        <v>213</v>
      </c>
      <c r="O41" s="1">
        <v>234</v>
      </c>
    </row>
    <row r="42" spans="1:15" x14ac:dyDescent="0.3">
      <c r="A42" s="7" t="s">
        <v>15</v>
      </c>
      <c r="B42" s="7" t="s">
        <v>98</v>
      </c>
      <c r="C42" s="1">
        <v>218</v>
      </c>
      <c r="D42" s="1">
        <v>227</v>
      </c>
      <c r="E42" s="1">
        <v>235</v>
      </c>
      <c r="F42" s="1">
        <v>232</v>
      </c>
      <c r="G42" s="1">
        <v>239</v>
      </c>
      <c r="H42" s="1">
        <v>224</v>
      </c>
      <c r="I42" s="1">
        <v>239</v>
      </c>
      <c r="J42" s="1">
        <v>278</v>
      </c>
      <c r="K42" s="1">
        <v>305</v>
      </c>
      <c r="L42" s="1">
        <v>325</v>
      </c>
      <c r="M42" s="1">
        <v>411</v>
      </c>
      <c r="N42" s="1">
        <v>446</v>
      </c>
      <c r="O42" s="1">
        <v>516</v>
      </c>
    </row>
    <row r="43" spans="1:15" x14ac:dyDescent="0.3">
      <c r="A43" s="7" t="s">
        <v>15</v>
      </c>
      <c r="B43" s="7" t="s">
        <v>99</v>
      </c>
      <c r="C43" s="1">
        <v>2645</v>
      </c>
      <c r="D43" s="1">
        <v>2571</v>
      </c>
      <c r="E43" s="1">
        <v>2499</v>
      </c>
      <c r="F43" s="1">
        <v>2459</v>
      </c>
      <c r="G43" s="1">
        <v>2387</v>
      </c>
      <c r="H43" s="1">
        <v>2322</v>
      </c>
      <c r="I43" s="1">
        <v>2278</v>
      </c>
      <c r="J43" s="1">
        <v>2243</v>
      </c>
      <c r="K43" s="1">
        <v>2047</v>
      </c>
      <c r="L43" s="1">
        <v>2056</v>
      </c>
      <c r="M43" s="1">
        <v>1878</v>
      </c>
      <c r="N43" s="1">
        <v>1675</v>
      </c>
      <c r="O43" s="1">
        <v>1622</v>
      </c>
    </row>
    <row r="44" spans="1:15" x14ac:dyDescent="0.3">
      <c r="A44" s="7" t="s">
        <v>15</v>
      </c>
      <c r="B44" s="7" t="s">
        <v>100</v>
      </c>
      <c r="C44" s="1">
        <v>537</v>
      </c>
      <c r="D44" s="1">
        <v>521</v>
      </c>
      <c r="E44" s="1">
        <v>504</v>
      </c>
      <c r="F44" s="1">
        <v>480</v>
      </c>
      <c r="G44" s="1">
        <v>479</v>
      </c>
      <c r="H44" s="1">
        <v>467</v>
      </c>
      <c r="I44" s="1">
        <v>466</v>
      </c>
      <c r="J44" s="1">
        <v>464</v>
      </c>
      <c r="K44" s="1">
        <v>405</v>
      </c>
      <c r="L44" s="1">
        <v>435</v>
      </c>
      <c r="M44" s="1">
        <v>431</v>
      </c>
      <c r="N44" s="1">
        <v>383</v>
      </c>
      <c r="O44" s="1">
        <v>387</v>
      </c>
    </row>
    <row r="45" spans="1:15" x14ac:dyDescent="0.3">
      <c r="A45" s="7" t="s">
        <v>16</v>
      </c>
      <c r="B45" s="7" t="s">
        <v>89</v>
      </c>
      <c r="C45" s="1">
        <v>424</v>
      </c>
      <c r="D45" s="1">
        <v>468</v>
      </c>
      <c r="E45" s="1">
        <v>488</v>
      </c>
      <c r="F45" s="1">
        <v>509</v>
      </c>
      <c r="G45" s="1">
        <v>521</v>
      </c>
      <c r="H45" s="1">
        <v>546</v>
      </c>
      <c r="I45" s="1">
        <v>590</v>
      </c>
      <c r="J45" s="1">
        <v>627</v>
      </c>
      <c r="K45" s="1">
        <v>676</v>
      </c>
      <c r="L45" s="1">
        <v>746</v>
      </c>
      <c r="M45" s="1">
        <v>862</v>
      </c>
      <c r="N45" s="1">
        <v>920</v>
      </c>
      <c r="O45" s="1">
        <v>942</v>
      </c>
    </row>
    <row r="46" spans="1:15" x14ac:dyDescent="0.3">
      <c r="A46" s="7" t="s">
        <v>16</v>
      </c>
      <c r="B46" s="7" t="s">
        <v>90</v>
      </c>
      <c r="C46" s="1">
        <v>1846</v>
      </c>
      <c r="D46" s="1">
        <v>1834</v>
      </c>
      <c r="E46" s="1">
        <v>1779</v>
      </c>
      <c r="F46" s="1">
        <v>1774</v>
      </c>
      <c r="G46" s="1">
        <v>1807</v>
      </c>
      <c r="H46" s="1">
        <v>1857</v>
      </c>
      <c r="I46" s="1">
        <v>1893</v>
      </c>
      <c r="J46" s="1">
        <v>1965</v>
      </c>
      <c r="K46" s="1">
        <v>1938</v>
      </c>
      <c r="L46" s="1">
        <v>2143</v>
      </c>
      <c r="M46" s="1">
        <v>2375</v>
      </c>
      <c r="N46" s="1">
        <v>2739</v>
      </c>
      <c r="O46" s="1">
        <v>2853</v>
      </c>
    </row>
    <row r="47" spans="1:15" x14ac:dyDescent="0.3">
      <c r="A47" s="7" t="s">
        <v>16</v>
      </c>
      <c r="B47" s="7" t="s">
        <v>91</v>
      </c>
      <c r="C47" s="1">
        <v>38</v>
      </c>
      <c r="D47" s="1">
        <v>37</v>
      </c>
      <c r="E47" s="1">
        <v>44</v>
      </c>
      <c r="F47" s="1">
        <v>45</v>
      </c>
      <c r="G47" s="1">
        <v>47</v>
      </c>
      <c r="H47" s="1">
        <v>49</v>
      </c>
      <c r="I47" s="1">
        <v>49</v>
      </c>
      <c r="J47" s="1">
        <v>62</v>
      </c>
      <c r="K47" s="1">
        <v>75</v>
      </c>
      <c r="L47" s="1">
        <v>84</v>
      </c>
      <c r="M47" s="1">
        <v>94</v>
      </c>
      <c r="N47" s="1">
        <v>103</v>
      </c>
      <c r="O47" s="1">
        <v>107</v>
      </c>
    </row>
    <row r="48" spans="1:15" x14ac:dyDescent="0.3">
      <c r="A48" s="7" t="s">
        <v>16</v>
      </c>
      <c r="B48" s="7" t="s">
        <v>92</v>
      </c>
      <c r="C48" s="1">
        <v>187</v>
      </c>
      <c r="D48" s="1">
        <v>193</v>
      </c>
      <c r="E48" s="1">
        <v>183</v>
      </c>
      <c r="F48" s="1">
        <v>197</v>
      </c>
      <c r="G48" s="1">
        <v>209</v>
      </c>
      <c r="H48" s="1">
        <v>213</v>
      </c>
      <c r="I48" s="1">
        <v>247</v>
      </c>
      <c r="J48" s="1">
        <v>286</v>
      </c>
      <c r="K48" s="1">
        <v>339</v>
      </c>
      <c r="L48" s="1">
        <v>416</v>
      </c>
      <c r="M48" s="1">
        <v>483</v>
      </c>
      <c r="N48" s="1">
        <v>546</v>
      </c>
      <c r="O48" s="1">
        <v>597</v>
      </c>
    </row>
    <row r="49" spans="1:15" x14ac:dyDescent="0.3">
      <c r="A49" s="7" t="s">
        <v>16</v>
      </c>
      <c r="B49" s="7" t="s">
        <v>93</v>
      </c>
      <c r="C49" s="1">
        <v>90</v>
      </c>
      <c r="D49" s="1">
        <v>100</v>
      </c>
      <c r="E49" s="1">
        <v>109</v>
      </c>
      <c r="F49" s="1">
        <v>120</v>
      </c>
      <c r="G49" s="1">
        <v>121</v>
      </c>
      <c r="H49" s="1">
        <v>133</v>
      </c>
      <c r="I49" s="1">
        <v>145</v>
      </c>
      <c r="J49" s="1">
        <v>158</v>
      </c>
      <c r="K49" s="1">
        <v>169</v>
      </c>
      <c r="L49" s="1">
        <v>189</v>
      </c>
      <c r="M49" s="1">
        <v>202</v>
      </c>
      <c r="N49" s="1">
        <v>214</v>
      </c>
      <c r="O49" s="1">
        <v>231</v>
      </c>
    </row>
    <row r="50" spans="1:15" x14ac:dyDescent="0.3">
      <c r="A50" s="7" t="s">
        <v>16</v>
      </c>
      <c r="B50" s="7" t="s">
        <v>94</v>
      </c>
      <c r="C50" s="1">
        <v>50</v>
      </c>
      <c r="D50" s="1">
        <v>50</v>
      </c>
      <c r="E50" s="1">
        <v>55</v>
      </c>
      <c r="F50" s="1">
        <v>57</v>
      </c>
      <c r="G50" s="1">
        <v>59</v>
      </c>
      <c r="H50" s="1">
        <v>60</v>
      </c>
      <c r="I50" s="1">
        <v>63</v>
      </c>
      <c r="J50" s="1">
        <v>79</v>
      </c>
      <c r="K50" s="1">
        <v>80</v>
      </c>
      <c r="L50" s="1">
        <v>86</v>
      </c>
      <c r="M50" s="1">
        <v>102</v>
      </c>
      <c r="N50" s="1">
        <v>107</v>
      </c>
      <c r="O50" s="1">
        <v>114</v>
      </c>
    </row>
    <row r="51" spans="1:15" x14ac:dyDescent="0.3">
      <c r="A51" s="7" t="s">
        <v>16</v>
      </c>
      <c r="B51" s="7" t="s">
        <v>95</v>
      </c>
      <c r="C51" s="1">
        <v>5173</v>
      </c>
      <c r="D51" s="1">
        <v>5279</v>
      </c>
      <c r="E51" s="1">
        <v>5383</v>
      </c>
      <c r="F51" s="1">
        <v>5461</v>
      </c>
      <c r="G51" s="1">
        <v>5649</v>
      </c>
      <c r="H51" s="1">
        <v>5809</v>
      </c>
      <c r="I51" s="1">
        <v>5961</v>
      </c>
      <c r="J51" s="1">
        <v>6110</v>
      </c>
      <c r="K51" s="1">
        <v>5882</v>
      </c>
      <c r="L51" s="1">
        <v>6131</v>
      </c>
      <c r="M51" s="1">
        <v>6590</v>
      </c>
      <c r="N51" s="1">
        <v>6822</v>
      </c>
      <c r="O51" s="1">
        <v>7069</v>
      </c>
    </row>
    <row r="52" spans="1:15" x14ac:dyDescent="0.3">
      <c r="A52" s="7" t="s">
        <v>16</v>
      </c>
      <c r="B52" s="7" t="s">
        <v>96</v>
      </c>
      <c r="C52" s="1">
        <v>633</v>
      </c>
      <c r="D52" s="1">
        <v>642</v>
      </c>
      <c r="E52" s="1">
        <v>666</v>
      </c>
      <c r="F52" s="1">
        <v>690</v>
      </c>
      <c r="G52" s="1">
        <v>664</v>
      </c>
      <c r="H52" s="1">
        <v>683</v>
      </c>
      <c r="I52" s="1">
        <v>704</v>
      </c>
      <c r="J52" s="1">
        <v>719</v>
      </c>
      <c r="K52" s="1">
        <v>745</v>
      </c>
      <c r="L52" s="1">
        <v>770</v>
      </c>
      <c r="M52" s="1">
        <v>813</v>
      </c>
      <c r="N52" s="1">
        <v>821</v>
      </c>
      <c r="O52" s="1">
        <v>801</v>
      </c>
    </row>
    <row r="53" spans="1:15" x14ac:dyDescent="0.3">
      <c r="A53" s="7" t="s">
        <v>16</v>
      </c>
      <c r="B53" s="7" t="s">
        <v>97</v>
      </c>
      <c r="C53" s="1">
        <v>78</v>
      </c>
      <c r="D53" s="1">
        <v>82</v>
      </c>
      <c r="E53" s="1">
        <v>88</v>
      </c>
      <c r="F53" s="1">
        <v>97</v>
      </c>
      <c r="G53" s="1">
        <v>97</v>
      </c>
      <c r="H53" s="1">
        <v>108</v>
      </c>
      <c r="I53" s="1">
        <v>110</v>
      </c>
      <c r="J53" s="1">
        <v>115</v>
      </c>
      <c r="K53" s="1">
        <v>130</v>
      </c>
      <c r="L53" s="1">
        <v>135</v>
      </c>
      <c r="M53" s="1">
        <v>133</v>
      </c>
      <c r="N53" s="1">
        <v>139</v>
      </c>
      <c r="O53" s="1">
        <v>141</v>
      </c>
    </row>
    <row r="54" spans="1:15" x14ac:dyDescent="0.3">
      <c r="A54" s="7" t="s">
        <v>16</v>
      </c>
      <c r="B54" s="7" t="s">
        <v>98</v>
      </c>
      <c r="C54" s="1">
        <v>234</v>
      </c>
      <c r="D54" s="1">
        <v>227</v>
      </c>
      <c r="E54" s="1">
        <v>242</v>
      </c>
      <c r="F54" s="1">
        <v>238</v>
      </c>
      <c r="G54" s="1">
        <v>253</v>
      </c>
      <c r="H54" s="1">
        <v>268</v>
      </c>
      <c r="I54" s="1">
        <v>291</v>
      </c>
      <c r="J54" s="1">
        <v>342</v>
      </c>
      <c r="K54" s="1">
        <v>389</v>
      </c>
      <c r="L54" s="1">
        <v>464</v>
      </c>
      <c r="M54" s="1">
        <v>562</v>
      </c>
      <c r="N54" s="1">
        <v>654</v>
      </c>
      <c r="O54" s="1">
        <v>709</v>
      </c>
    </row>
    <row r="55" spans="1:15" x14ac:dyDescent="0.3">
      <c r="A55" s="7" t="s">
        <v>16</v>
      </c>
      <c r="B55" s="7" t="s">
        <v>99</v>
      </c>
      <c r="C55" s="1">
        <v>988</v>
      </c>
      <c r="D55" s="1">
        <v>984</v>
      </c>
      <c r="E55" s="1">
        <v>960</v>
      </c>
      <c r="F55" s="1">
        <v>929</v>
      </c>
      <c r="G55" s="1">
        <v>906</v>
      </c>
      <c r="H55" s="1">
        <v>893</v>
      </c>
      <c r="I55" s="1">
        <v>870</v>
      </c>
      <c r="J55" s="1">
        <v>840</v>
      </c>
      <c r="K55" s="1">
        <v>757</v>
      </c>
      <c r="L55" s="1">
        <v>769</v>
      </c>
      <c r="M55" s="1">
        <v>712</v>
      </c>
      <c r="N55" s="1">
        <v>652</v>
      </c>
      <c r="O55" s="1">
        <v>606</v>
      </c>
    </row>
    <row r="56" spans="1:15" x14ac:dyDescent="0.3">
      <c r="A56" s="7" t="s">
        <v>16</v>
      </c>
      <c r="B56" s="7" t="s">
        <v>100</v>
      </c>
      <c r="C56" s="1">
        <v>501</v>
      </c>
      <c r="D56" s="1">
        <v>479</v>
      </c>
      <c r="E56" s="1">
        <v>448</v>
      </c>
      <c r="F56" s="1">
        <v>444</v>
      </c>
      <c r="G56" s="1">
        <v>440</v>
      </c>
      <c r="H56" s="1">
        <v>428</v>
      </c>
      <c r="I56" s="1">
        <v>418</v>
      </c>
      <c r="J56" s="1">
        <v>426</v>
      </c>
      <c r="K56" s="1">
        <v>393</v>
      </c>
      <c r="L56" s="1">
        <v>406</v>
      </c>
      <c r="M56" s="1">
        <v>424</v>
      </c>
      <c r="N56" s="1">
        <v>413</v>
      </c>
      <c r="O56" s="1">
        <v>411</v>
      </c>
    </row>
    <row r="57" spans="1:15" x14ac:dyDescent="0.3">
      <c r="A57" s="7" t="s">
        <v>17</v>
      </c>
      <c r="B57" s="7" t="s">
        <v>89</v>
      </c>
      <c r="C57" s="1">
        <v>708</v>
      </c>
      <c r="D57" s="1">
        <v>798</v>
      </c>
      <c r="E57" s="1">
        <v>923</v>
      </c>
      <c r="F57" s="1">
        <v>1056</v>
      </c>
      <c r="G57" s="1">
        <v>1167</v>
      </c>
      <c r="H57" s="1">
        <v>1277</v>
      </c>
      <c r="I57" s="1">
        <v>1355</v>
      </c>
      <c r="J57" s="1">
        <v>1487</v>
      </c>
      <c r="K57" s="1">
        <v>1576</v>
      </c>
      <c r="L57" s="1">
        <v>1615</v>
      </c>
      <c r="M57" s="1">
        <v>1635</v>
      </c>
      <c r="N57" s="1">
        <v>1615</v>
      </c>
      <c r="O57" s="1">
        <v>1740</v>
      </c>
    </row>
    <row r="58" spans="1:15" x14ac:dyDescent="0.3">
      <c r="A58" s="7" t="s">
        <v>17</v>
      </c>
      <c r="B58" s="7" t="s">
        <v>90</v>
      </c>
      <c r="C58" s="1">
        <v>3881</v>
      </c>
      <c r="D58" s="1">
        <v>4337</v>
      </c>
      <c r="E58" s="1">
        <v>4893</v>
      </c>
      <c r="F58" s="1">
        <v>5182</v>
      </c>
      <c r="G58" s="1">
        <v>5528</v>
      </c>
      <c r="H58" s="1">
        <v>6016</v>
      </c>
      <c r="I58" s="1">
        <v>6633</v>
      </c>
      <c r="J58" s="1">
        <v>7517</v>
      </c>
      <c r="K58" s="1">
        <v>8585</v>
      </c>
      <c r="L58" s="1">
        <v>9867</v>
      </c>
      <c r="M58" s="1">
        <v>11057</v>
      </c>
      <c r="N58" s="1">
        <v>13923</v>
      </c>
      <c r="O58" s="1">
        <v>19524</v>
      </c>
    </row>
    <row r="59" spans="1:15" x14ac:dyDescent="0.3">
      <c r="A59" s="7" t="s">
        <v>17</v>
      </c>
      <c r="B59" s="7" t="s">
        <v>91</v>
      </c>
      <c r="C59" s="1">
        <v>34</v>
      </c>
      <c r="D59" s="1">
        <v>40</v>
      </c>
      <c r="E59" s="1">
        <v>50</v>
      </c>
      <c r="F59" s="1">
        <v>57</v>
      </c>
      <c r="G59" s="1">
        <v>55</v>
      </c>
      <c r="H59" s="1">
        <v>57</v>
      </c>
      <c r="I59" s="1">
        <v>64</v>
      </c>
      <c r="J59" s="1">
        <v>64</v>
      </c>
      <c r="K59" s="1">
        <v>71</v>
      </c>
      <c r="L59" s="1">
        <v>72</v>
      </c>
      <c r="M59" s="1">
        <v>74</v>
      </c>
      <c r="N59" s="1">
        <v>80</v>
      </c>
      <c r="O59" s="1">
        <v>89</v>
      </c>
    </row>
    <row r="60" spans="1:15" x14ac:dyDescent="0.3">
      <c r="A60" s="7" t="s">
        <v>17</v>
      </c>
      <c r="B60" s="7" t="s">
        <v>92</v>
      </c>
      <c r="C60" s="1">
        <v>696</v>
      </c>
      <c r="D60" s="1">
        <v>763</v>
      </c>
      <c r="E60" s="1">
        <v>839</v>
      </c>
      <c r="F60" s="1">
        <v>864</v>
      </c>
      <c r="G60" s="1">
        <v>886</v>
      </c>
      <c r="H60" s="1">
        <v>937</v>
      </c>
      <c r="I60" s="1">
        <v>1074</v>
      </c>
      <c r="J60" s="1">
        <v>1617</v>
      </c>
      <c r="K60" s="1">
        <v>1833</v>
      </c>
      <c r="L60" s="1">
        <v>2126</v>
      </c>
      <c r="M60" s="1">
        <v>2285</v>
      </c>
      <c r="N60" s="1">
        <v>2670</v>
      </c>
      <c r="O60" s="1">
        <v>3773</v>
      </c>
    </row>
    <row r="61" spans="1:15" x14ac:dyDescent="0.3">
      <c r="A61" s="7" t="s">
        <v>17</v>
      </c>
      <c r="B61" s="7" t="s">
        <v>93</v>
      </c>
      <c r="C61" s="1">
        <v>41</v>
      </c>
      <c r="D61" s="1">
        <v>53</v>
      </c>
      <c r="E61" s="1">
        <v>62</v>
      </c>
      <c r="F61" s="1">
        <v>76</v>
      </c>
      <c r="G61" s="1">
        <v>76</v>
      </c>
      <c r="H61" s="1">
        <v>76</v>
      </c>
      <c r="I61" s="1">
        <v>89</v>
      </c>
      <c r="J61" s="1">
        <v>106</v>
      </c>
      <c r="K61" s="1">
        <v>111</v>
      </c>
      <c r="L61" s="1">
        <v>107</v>
      </c>
      <c r="M61" s="1">
        <v>122</v>
      </c>
      <c r="N61" s="1">
        <v>123</v>
      </c>
      <c r="O61" s="1">
        <v>147</v>
      </c>
    </row>
    <row r="62" spans="1:15" x14ac:dyDescent="0.3">
      <c r="A62" s="7" t="s">
        <v>17</v>
      </c>
      <c r="B62" s="7" t="s">
        <v>94</v>
      </c>
      <c r="C62" s="1">
        <v>332</v>
      </c>
      <c r="D62" s="1">
        <v>369</v>
      </c>
      <c r="E62" s="1">
        <v>413</v>
      </c>
      <c r="F62" s="1">
        <v>424</v>
      </c>
      <c r="G62" s="1">
        <v>428</v>
      </c>
      <c r="H62" s="1">
        <v>454</v>
      </c>
      <c r="I62" s="1">
        <v>484</v>
      </c>
      <c r="J62" s="1">
        <v>532</v>
      </c>
      <c r="K62" s="1">
        <v>598</v>
      </c>
      <c r="L62" s="1">
        <v>672</v>
      </c>
      <c r="M62" s="1">
        <v>677</v>
      </c>
      <c r="N62" s="1">
        <v>783</v>
      </c>
      <c r="O62" s="1">
        <v>895</v>
      </c>
    </row>
    <row r="63" spans="1:15" x14ac:dyDescent="0.3">
      <c r="A63" s="7" t="s">
        <v>17</v>
      </c>
      <c r="B63" s="7" t="s">
        <v>95</v>
      </c>
      <c r="C63" s="1">
        <v>1870</v>
      </c>
      <c r="D63" s="1">
        <v>2034</v>
      </c>
      <c r="E63" s="1">
        <v>2272</v>
      </c>
      <c r="F63" s="1">
        <v>2379</v>
      </c>
      <c r="G63" s="1">
        <v>2507</v>
      </c>
      <c r="H63" s="1">
        <v>2614</v>
      </c>
      <c r="I63" s="1">
        <v>2694</v>
      </c>
      <c r="J63" s="1">
        <v>2799</v>
      </c>
      <c r="K63" s="1">
        <v>2849</v>
      </c>
      <c r="L63" s="1">
        <v>2947</v>
      </c>
      <c r="M63" s="1">
        <v>3011</v>
      </c>
      <c r="N63" s="1">
        <v>2955</v>
      </c>
      <c r="O63" s="1">
        <v>3300</v>
      </c>
    </row>
    <row r="64" spans="1:15" x14ac:dyDescent="0.3">
      <c r="A64" s="7" t="s">
        <v>17</v>
      </c>
      <c r="B64" s="7" t="s">
        <v>96</v>
      </c>
      <c r="C64" s="1">
        <v>8928</v>
      </c>
      <c r="D64" s="1">
        <v>9549</v>
      </c>
      <c r="E64" s="1">
        <v>10758</v>
      </c>
      <c r="F64" s="1">
        <v>10777</v>
      </c>
      <c r="G64" s="1">
        <v>10854</v>
      </c>
      <c r="H64" s="1">
        <v>10936</v>
      </c>
      <c r="I64" s="1">
        <v>11248</v>
      </c>
      <c r="J64" s="1">
        <v>11889</v>
      </c>
      <c r="K64" s="1">
        <v>12326</v>
      </c>
      <c r="L64" s="1">
        <v>12823</v>
      </c>
      <c r="M64" s="1">
        <v>12136</v>
      </c>
      <c r="N64" s="1">
        <v>12298</v>
      </c>
      <c r="O64" s="1">
        <v>12941</v>
      </c>
    </row>
    <row r="65" spans="1:15" x14ac:dyDescent="0.3">
      <c r="A65" s="7" t="s">
        <v>17</v>
      </c>
      <c r="B65" s="7" t="s">
        <v>97</v>
      </c>
      <c r="C65" s="1">
        <v>112</v>
      </c>
      <c r="D65" s="1">
        <v>133</v>
      </c>
      <c r="E65" s="1">
        <v>162</v>
      </c>
      <c r="F65" s="1">
        <v>173</v>
      </c>
      <c r="G65" s="1">
        <v>193</v>
      </c>
      <c r="H65" s="1">
        <v>213</v>
      </c>
      <c r="I65" s="1">
        <v>211</v>
      </c>
      <c r="J65" s="1">
        <v>217</v>
      </c>
      <c r="K65" s="1">
        <v>234</v>
      </c>
      <c r="L65" s="1">
        <v>239</v>
      </c>
      <c r="M65" s="1">
        <v>247</v>
      </c>
      <c r="N65" s="1">
        <v>245</v>
      </c>
      <c r="O65" s="1">
        <v>270</v>
      </c>
    </row>
    <row r="66" spans="1:15" x14ac:dyDescent="0.3">
      <c r="A66" s="7" t="s">
        <v>17</v>
      </c>
      <c r="B66" s="7" t="s">
        <v>98</v>
      </c>
      <c r="C66" s="1">
        <v>784</v>
      </c>
      <c r="D66" s="1">
        <v>897</v>
      </c>
      <c r="E66" s="1">
        <v>1000</v>
      </c>
      <c r="F66" s="1">
        <v>1036</v>
      </c>
      <c r="G66" s="1">
        <v>1132</v>
      </c>
      <c r="H66" s="1">
        <v>1217</v>
      </c>
      <c r="I66" s="1">
        <v>1506</v>
      </c>
      <c r="J66" s="1">
        <v>2060</v>
      </c>
      <c r="K66" s="1">
        <v>2393</v>
      </c>
      <c r="L66" s="1">
        <v>2949</v>
      </c>
      <c r="M66" s="1">
        <v>3120</v>
      </c>
      <c r="N66" s="1">
        <v>3923</v>
      </c>
      <c r="O66" s="1">
        <v>5009</v>
      </c>
    </row>
    <row r="67" spans="1:15" x14ac:dyDescent="0.3">
      <c r="A67" s="7" t="s">
        <v>17</v>
      </c>
      <c r="B67" s="7" t="s">
        <v>99</v>
      </c>
      <c r="C67" s="1">
        <v>1321</v>
      </c>
      <c r="D67" s="1">
        <v>1303</v>
      </c>
      <c r="E67" s="1">
        <v>1264</v>
      </c>
      <c r="F67" s="1">
        <v>1235</v>
      </c>
      <c r="G67" s="1">
        <v>1183</v>
      </c>
      <c r="H67" s="1">
        <v>1143</v>
      </c>
      <c r="I67" s="1">
        <v>1104</v>
      </c>
      <c r="J67" s="1">
        <v>1070</v>
      </c>
      <c r="K67" s="1">
        <v>1030</v>
      </c>
      <c r="L67" s="1">
        <v>1000</v>
      </c>
      <c r="M67" s="1">
        <v>861</v>
      </c>
      <c r="N67" s="1">
        <v>758</v>
      </c>
      <c r="O67" s="1">
        <v>720</v>
      </c>
    </row>
    <row r="68" spans="1:15" x14ac:dyDescent="0.3">
      <c r="A68" s="7" t="s">
        <v>17</v>
      </c>
      <c r="B68" s="7" t="s">
        <v>100</v>
      </c>
      <c r="C68" s="1">
        <v>5556</v>
      </c>
      <c r="D68" s="1">
        <v>5135</v>
      </c>
      <c r="E68" s="1">
        <v>4844</v>
      </c>
      <c r="F68" s="1">
        <v>4559</v>
      </c>
      <c r="G68" s="1">
        <v>4252</v>
      </c>
      <c r="H68" s="1">
        <v>3995</v>
      </c>
      <c r="I68" s="1">
        <v>3824</v>
      </c>
      <c r="J68" s="1">
        <v>3730</v>
      </c>
      <c r="K68" s="1">
        <v>3696</v>
      </c>
      <c r="L68" s="1">
        <v>3723</v>
      </c>
      <c r="M68" s="1">
        <v>3131</v>
      </c>
      <c r="N68" s="1">
        <v>3010</v>
      </c>
      <c r="O68" s="1">
        <v>3129</v>
      </c>
    </row>
    <row r="69" spans="1:15" x14ac:dyDescent="0.3">
      <c r="A69" s="10" t="s">
        <v>18</v>
      </c>
      <c r="B69" s="10" t="s">
        <v>18</v>
      </c>
      <c r="C69" s="5">
        <v>252551</v>
      </c>
      <c r="D69" s="5">
        <v>259658</v>
      </c>
      <c r="E69" s="5">
        <v>267168</v>
      </c>
      <c r="F69" s="5">
        <v>273747</v>
      </c>
      <c r="G69" s="5">
        <v>280775</v>
      </c>
      <c r="H69" s="5">
        <v>288476</v>
      </c>
      <c r="I69" s="5">
        <v>298477</v>
      </c>
      <c r="J69" s="5">
        <v>311319</v>
      </c>
      <c r="K69" s="5">
        <v>310287</v>
      </c>
      <c r="L69" s="5">
        <v>327723</v>
      </c>
      <c r="M69" s="5">
        <v>348081</v>
      </c>
      <c r="N69" s="5">
        <v>369607</v>
      </c>
      <c r="O69" s="5">
        <v>393357</v>
      </c>
    </row>
    <row r="70" spans="1:15" x14ac:dyDescent="0.3">
      <c r="A70" s="15"/>
      <c r="B70" s="15"/>
    </row>
    <row r="71" spans="1:15" x14ac:dyDescent="0.3">
      <c r="A71" s="15"/>
      <c r="B71" s="15"/>
    </row>
    <row r="72" spans="1:15" x14ac:dyDescent="0.3">
      <c r="A72" s="15"/>
      <c r="B72" s="15"/>
      <c r="C72" s="18" t="s">
        <v>37</v>
      </c>
      <c r="D72" s="19"/>
      <c r="E72" s="19"/>
      <c r="F72" s="19"/>
      <c r="G72" s="19"/>
      <c r="H72" s="19"/>
      <c r="I72" s="19"/>
      <c r="J72" s="19"/>
      <c r="K72" s="19"/>
      <c r="L72" s="19"/>
      <c r="M72" s="19"/>
      <c r="N72" s="19"/>
      <c r="O72" s="19"/>
    </row>
    <row r="73" spans="1:15" x14ac:dyDescent="0.3">
      <c r="A73" s="9" t="s">
        <v>41</v>
      </c>
      <c r="B73" s="9" t="s">
        <v>41</v>
      </c>
      <c r="C73" s="4" t="s">
        <v>0</v>
      </c>
      <c r="D73" s="4" t="s">
        <v>1</v>
      </c>
      <c r="E73" s="4" t="s">
        <v>2</v>
      </c>
      <c r="F73" s="4" t="s">
        <v>3</v>
      </c>
      <c r="G73" s="4" t="s">
        <v>4</v>
      </c>
      <c r="H73" s="4" t="s">
        <v>5</v>
      </c>
      <c r="I73" s="4" t="s">
        <v>6</v>
      </c>
      <c r="J73" s="4" t="s">
        <v>7</v>
      </c>
      <c r="K73" s="4" t="s">
        <v>8</v>
      </c>
      <c r="L73" s="4" t="s">
        <v>9</v>
      </c>
      <c r="M73" s="4" t="s">
        <v>10</v>
      </c>
      <c r="N73" s="4" t="s">
        <v>11</v>
      </c>
      <c r="O73" s="4" t="s">
        <v>12</v>
      </c>
    </row>
    <row r="74" spans="1:15" x14ac:dyDescent="0.3">
      <c r="A74" s="8" t="s">
        <v>13</v>
      </c>
      <c r="B74" s="8" t="s">
        <v>89</v>
      </c>
      <c r="C74" s="2">
        <v>0.155521167237758</v>
      </c>
      <c r="D74" s="2">
        <v>0.16053157979445001</v>
      </c>
      <c r="E74" s="2">
        <v>0.165335004438874</v>
      </c>
      <c r="F74" s="2">
        <v>0.17003649131970899</v>
      </c>
      <c r="G74" s="2">
        <v>0.17488871877746601</v>
      </c>
      <c r="H74" s="2">
        <v>0.17952413286587299</v>
      </c>
      <c r="I74" s="2">
        <v>0.18509829903458699</v>
      </c>
      <c r="J74" s="2">
        <v>0.19062902426944001</v>
      </c>
      <c r="K74" s="2">
        <v>0.20127646641677599</v>
      </c>
      <c r="L74" s="2">
        <v>0.20718055228988699</v>
      </c>
      <c r="M74" s="2">
        <v>0.214208914171407</v>
      </c>
      <c r="N74" s="2">
        <v>0.22229158459347301</v>
      </c>
      <c r="O74" s="2">
        <v>0.22868698895172701</v>
      </c>
    </row>
    <row r="75" spans="1:15" x14ac:dyDescent="0.3">
      <c r="A75" s="8" t="s">
        <v>13</v>
      </c>
      <c r="B75" s="8" t="s">
        <v>90</v>
      </c>
      <c r="C75" s="2">
        <v>0.48566013112512801</v>
      </c>
      <c r="D75" s="2">
        <v>0.47952646875332899</v>
      </c>
      <c r="E75" s="2">
        <v>0.47375171508679798</v>
      </c>
      <c r="F75" s="2">
        <v>0.47222665718391199</v>
      </c>
      <c r="G75" s="2">
        <v>0.47021996378388198</v>
      </c>
      <c r="H75" s="2">
        <v>0.468988118518119</v>
      </c>
      <c r="I75" s="2">
        <v>0.46864581071241501</v>
      </c>
      <c r="J75" s="2">
        <v>0.46903935877497299</v>
      </c>
      <c r="K75" s="2">
        <v>0.47158063868246602</v>
      </c>
      <c r="L75" s="2">
        <v>0.47356369240118901</v>
      </c>
      <c r="M75" s="2">
        <v>0.481837001738179</v>
      </c>
      <c r="N75" s="2">
        <v>0.48994737909090103</v>
      </c>
      <c r="O75" s="2">
        <v>0.49474308828937302</v>
      </c>
    </row>
    <row r="76" spans="1:15" x14ac:dyDescent="0.3">
      <c r="A76" s="8" t="s">
        <v>13</v>
      </c>
      <c r="B76" s="8" t="s">
        <v>91</v>
      </c>
      <c r="C76" s="2">
        <v>1.42351845126245E-2</v>
      </c>
      <c r="D76" s="2">
        <v>1.4967925873129E-2</v>
      </c>
      <c r="E76" s="2">
        <v>1.5592011518691801E-2</v>
      </c>
      <c r="F76" s="2">
        <v>1.64827591210162E-2</v>
      </c>
      <c r="G76" s="2">
        <v>1.7443508831618E-2</v>
      </c>
      <c r="H76" s="2">
        <v>1.8243421143799499E-2</v>
      </c>
      <c r="I76" s="2">
        <v>1.9200086535601301E-2</v>
      </c>
      <c r="J76" s="2">
        <v>1.9824995872544202E-2</v>
      </c>
      <c r="K76" s="2">
        <v>2.1281194070171899E-2</v>
      </c>
      <c r="L76" s="2">
        <v>2.2317579747629102E-2</v>
      </c>
      <c r="M76" s="2">
        <v>2.3741951615928E-2</v>
      </c>
      <c r="N76" s="2">
        <v>2.5315918664201902E-2</v>
      </c>
      <c r="O76" s="2">
        <v>2.6999107033425E-2</v>
      </c>
    </row>
    <row r="77" spans="1:15" x14ac:dyDescent="0.3">
      <c r="A77" s="8" t="s">
        <v>13</v>
      </c>
      <c r="B77" s="8" t="s">
        <v>92</v>
      </c>
      <c r="C77" s="2">
        <v>8.2295000466084595E-2</v>
      </c>
      <c r="D77" s="2">
        <v>8.2852751867800806E-2</v>
      </c>
      <c r="E77" s="2">
        <v>8.3785718546799504E-2</v>
      </c>
      <c r="F77" s="2">
        <v>8.5301246788684601E-2</v>
      </c>
      <c r="G77" s="2">
        <v>8.7831103749350797E-2</v>
      </c>
      <c r="H77" s="2">
        <v>9.2233206112017699E-2</v>
      </c>
      <c r="I77" s="2">
        <v>9.9574620287929697E-2</v>
      </c>
      <c r="J77" s="2">
        <v>0.10653188180404401</v>
      </c>
      <c r="K77" s="2">
        <v>0.11289769975071801</v>
      </c>
      <c r="L77" s="2">
        <v>0.11991839038048301</v>
      </c>
      <c r="M77" s="2">
        <v>0.12863504091557099</v>
      </c>
      <c r="N77" s="2">
        <v>0.13424061064934401</v>
      </c>
      <c r="O77" s="2">
        <v>0.141326513555979</v>
      </c>
    </row>
    <row r="78" spans="1:15" x14ac:dyDescent="0.3">
      <c r="A78" s="8" t="s">
        <v>13</v>
      </c>
      <c r="B78" s="8" t="s">
        <v>93</v>
      </c>
      <c r="C78" s="2">
        <v>2.1830441030175701E-2</v>
      </c>
      <c r="D78" s="2">
        <v>2.2716299174579801E-2</v>
      </c>
      <c r="E78" s="2">
        <v>2.3686428981744698E-2</v>
      </c>
      <c r="F78" s="2">
        <v>2.4861978656568098E-2</v>
      </c>
      <c r="G78" s="2">
        <v>2.5658472966459699E-2</v>
      </c>
      <c r="H78" s="2">
        <v>2.6592575142385999E-2</v>
      </c>
      <c r="I78" s="2">
        <v>2.7495335190243098E-2</v>
      </c>
      <c r="J78" s="2">
        <v>2.8357272577183401E-2</v>
      </c>
      <c r="K78" s="2">
        <v>2.99057846216189E-2</v>
      </c>
      <c r="L78" s="2">
        <v>3.0736473600334401E-2</v>
      </c>
      <c r="M78" s="2">
        <v>3.2068512846158699E-2</v>
      </c>
      <c r="N78" s="2">
        <v>3.3182823721931001E-2</v>
      </c>
      <c r="O78" s="2">
        <v>3.39619117655642E-2</v>
      </c>
    </row>
    <row r="79" spans="1:15" x14ac:dyDescent="0.3">
      <c r="A79" s="8" t="s">
        <v>13</v>
      </c>
      <c r="B79" s="8" t="s">
        <v>94</v>
      </c>
      <c r="C79" s="2">
        <v>1.9202684647174E-2</v>
      </c>
      <c r="D79" s="2">
        <v>1.9415998417504798E-2</v>
      </c>
      <c r="E79" s="2">
        <v>1.9656386088409E-2</v>
      </c>
      <c r="F79" s="2">
        <v>1.9884755504593801E-2</v>
      </c>
      <c r="G79" s="2">
        <v>2.0129423489942299E-2</v>
      </c>
      <c r="H79" s="2">
        <v>2.0512751352007402E-2</v>
      </c>
      <c r="I79" s="2">
        <v>2.0770793147937599E-2</v>
      </c>
      <c r="J79" s="2">
        <v>2.1091039598038E-2</v>
      </c>
      <c r="K79" s="2">
        <v>2.16202166747398E-2</v>
      </c>
      <c r="L79" s="2">
        <v>2.1802357128904101E-2</v>
      </c>
      <c r="M79" s="2">
        <v>2.1571001699119199E-2</v>
      </c>
      <c r="N79" s="2">
        <v>2.1550774329458001E-2</v>
      </c>
      <c r="O79" s="2">
        <v>2.1278373951124901E-2</v>
      </c>
    </row>
    <row r="80" spans="1:15" x14ac:dyDescent="0.3">
      <c r="A80" s="8" t="s">
        <v>13</v>
      </c>
      <c r="B80" s="8" t="s">
        <v>95</v>
      </c>
      <c r="C80" s="2">
        <v>0.69447646417912801</v>
      </c>
      <c r="D80" s="2">
        <v>0.69106906092168097</v>
      </c>
      <c r="E80" s="2">
        <v>0.68771215207060399</v>
      </c>
      <c r="F80" s="2">
        <v>0.68442625924071898</v>
      </c>
      <c r="G80" s="2">
        <v>0.68041734002438303</v>
      </c>
      <c r="H80" s="2">
        <v>0.67639233402159005</v>
      </c>
      <c r="I80" s="2">
        <v>0.67152302658265495</v>
      </c>
      <c r="J80" s="2">
        <v>0.66617797589565797</v>
      </c>
      <c r="K80" s="2">
        <v>0.65730591294364005</v>
      </c>
      <c r="L80" s="2">
        <v>0.65039057397392697</v>
      </c>
      <c r="M80" s="2">
        <v>0.64643995749202998</v>
      </c>
      <c r="N80" s="2">
        <v>0.63998909057850195</v>
      </c>
      <c r="O80" s="2">
        <v>0.63296155574621105</v>
      </c>
    </row>
    <row r="81" spans="1:15" x14ac:dyDescent="0.3">
      <c r="A81" s="8" t="s">
        <v>13</v>
      </c>
      <c r="B81" s="8" t="s">
        <v>96</v>
      </c>
      <c r="C81" s="2">
        <v>0.25210514868098099</v>
      </c>
      <c r="D81" s="2">
        <v>0.26270941432462502</v>
      </c>
      <c r="E81" s="2">
        <v>0.26992483445683901</v>
      </c>
      <c r="F81" s="2">
        <v>0.27223246295194298</v>
      </c>
      <c r="G81" s="2">
        <v>0.272743862210306</v>
      </c>
      <c r="H81" s="2">
        <v>0.26983506183495398</v>
      </c>
      <c r="I81" s="2">
        <v>0.26157658750942098</v>
      </c>
      <c r="J81" s="2">
        <v>0.249611197511664</v>
      </c>
      <c r="K81" s="2">
        <v>0.23802322696501799</v>
      </c>
      <c r="L81" s="2">
        <v>0.223265252968116</v>
      </c>
      <c r="M81" s="2">
        <v>0.20757572798468801</v>
      </c>
      <c r="N81" s="2">
        <v>0.194150881862974</v>
      </c>
      <c r="O81" s="2">
        <v>0.181827299167586</v>
      </c>
    </row>
    <row r="82" spans="1:15" x14ac:dyDescent="0.3">
      <c r="A82" s="8" t="s">
        <v>13</v>
      </c>
      <c r="B82" s="8" t="s">
        <v>97</v>
      </c>
      <c r="C82" s="2">
        <v>1.57116013200903E-2</v>
      </c>
      <c r="D82" s="2">
        <v>1.63934426229508E-2</v>
      </c>
      <c r="E82" s="2">
        <v>1.7382481740933899E-2</v>
      </c>
      <c r="F82" s="2">
        <v>1.8318207209756202E-2</v>
      </c>
      <c r="G82" s="2">
        <v>1.9208414845056799E-2</v>
      </c>
      <c r="H82" s="2">
        <v>1.9802391807435898E-2</v>
      </c>
      <c r="I82" s="2">
        <v>2.0450796397955599E-2</v>
      </c>
      <c r="J82" s="2">
        <v>2.1165593528149201E-2</v>
      </c>
      <c r="K82" s="2">
        <v>2.21321716813562E-2</v>
      </c>
      <c r="L82" s="2">
        <v>2.30490895315725E-2</v>
      </c>
      <c r="M82" s="2">
        <v>2.4173282490467001E-2</v>
      </c>
      <c r="N82" s="2">
        <v>2.5600775781084301E-2</v>
      </c>
      <c r="O82" s="2">
        <v>2.6397959600558001E-2</v>
      </c>
    </row>
    <row r="83" spans="1:15" x14ac:dyDescent="0.3">
      <c r="A83" s="8" t="s">
        <v>13</v>
      </c>
      <c r="B83" s="8" t="s">
        <v>98</v>
      </c>
      <c r="C83" s="2">
        <v>5.9814187614579101E-2</v>
      </c>
      <c r="D83" s="2">
        <v>6.0317412011747E-2</v>
      </c>
      <c r="E83" s="2">
        <v>6.2041400703931299E-2</v>
      </c>
      <c r="F83" s="2">
        <v>6.3950534856379804E-2</v>
      </c>
      <c r="G83" s="2">
        <v>6.6073358693973794E-2</v>
      </c>
      <c r="H83" s="2">
        <v>6.8996210333247904E-2</v>
      </c>
      <c r="I83" s="2">
        <v>7.3413129287329307E-2</v>
      </c>
      <c r="J83" s="2">
        <v>8.0547912429716498E-2</v>
      </c>
      <c r="K83" s="2">
        <v>8.7780442564653893E-2</v>
      </c>
      <c r="L83" s="2">
        <v>9.4654135827925201E-2</v>
      </c>
      <c r="M83" s="2">
        <v>0.100765580141789</v>
      </c>
      <c r="N83" s="2">
        <v>0.106193754241845</v>
      </c>
      <c r="O83" s="2">
        <v>0.109133152809815</v>
      </c>
    </row>
    <row r="84" spans="1:15" x14ac:dyDescent="0.3">
      <c r="A84" s="8" t="s">
        <v>13</v>
      </c>
      <c r="B84" s="8" t="s">
        <v>99</v>
      </c>
      <c r="C84" s="2">
        <v>9.8225141720222994E-2</v>
      </c>
      <c r="D84" s="2">
        <v>9.4321691613209802E-2</v>
      </c>
      <c r="E84" s="2">
        <v>9.0291921249151405E-2</v>
      </c>
      <c r="F84" s="2">
        <v>8.5874304452231195E-2</v>
      </c>
      <c r="G84" s="2">
        <v>8.2383544555016897E-2</v>
      </c>
      <c r="H84" s="2">
        <v>7.9445145018915503E-2</v>
      </c>
      <c r="I84" s="2">
        <v>7.6232456258957804E-2</v>
      </c>
      <c r="J84" s="2">
        <v>7.3845137857024901E-2</v>
      </c>
      <c r="K84" s="2">
        <v>6.8098470266437006E-2</v>
      </c>
      <c r="L84" s="2">
        <v>6.6325730856650195E-2</v>
      </c>
      <c r="M84" s="2">
        <v>5.9367381384009502E-2</v>
      </c>
      <c r="N84" s="2">
        <v>5.36198066608079E-2</v>
      </c>
      <c r="O84" s="2">
        <v>5.0992476902514898E-2</v>
      </c>
    </row>
    <row r="85" spans="1:15" x14ac:dyDescent="0.3">
      <c r="A85" s="8" t="s">
        <v>13</v>
      </c>
      <c r="B85" s="8" t="s">
        <v>100</v>
      </c>
      <c r="C85" s="2">
        <v>0.100922847466054</v>
      </c>
      <c r="D85" s="2">
        <v>9.5177954624994301E-2</v>
      </c>
      <c r="E85" s="2">
        <v>9.0839945117222501E-2</v>
      </c>
      <c r="F85" s="2">
        <v>8.6404342714486798E-2</v>
      </c>
      <c r="G85" s="2">
        <v>8.3002288072544506E-2</v>
      </c>
      <c r="H85" s="2">
        <v>7.9434651849654106E-2</v>
      </c>
      <c r="I85" s="2">
        <v>7.6019059054967197E-2</v>
      </c>
      <c r="J85" s="2">
        <v>7.3178609881564799E-2</v>
      </c>
      <c r="K85" s="2">
        <v>6.8097775362404495E-2</v>
      </c>
      <c r="L85" s="2">
        <v>6.6796171293382195E-2</v>
      </c>
      <c r="M85" s="2">
        <v>5.9615647520653098E-2</v>
      </c>
      <c r="N85" s="2">
        <v>5.3916599825478403E-2</v>
      </c>
      <c r="O85" s="2">
        <v>5.1691572226122397E-2</v>
      </c>
    </row>
    <row r="86" spans="1:15" x14ac:dyDescent="0.3">
      <c r="A86" s="8" t="s">
        <v>14</v>
      </c>
      <c r="B86" s="8" t="s">
        <v>89</v>
      </c>
      <c r="C86" s="2">
        <v>2.1846504559270501E-2</v>
      </c>
      <c r="D86" s="2">
        <v>2.0235467255334798E-2</v>
      </c>
      <c r="E86" s="2">
        <v>1.9733333333333301E-2</v>
      </c>
      <c r="F86" s="2">
        <v>2.0390530499395199E-2</v>
      </c>
      <c r="G86" s="2">
        <v>2.2898211599531999E-2</v>
      </c>
      <c r="H86" s="2">
        <v>2.35160557898151E-2</v>
      </c>
      <c r="I86" s="2">
        <v>2.4049041182018199E-2</v>
      </c>
      <c r="J86" s="2">
        <v>2.5503149485327999E-2</v>
      </c>
      <c r="K86" s="2">
        <v>3.0509010433133098E-2</v>
      </c>
      <c r="L86" s="2">
        <v>3.1743620899149498E-2</v>
      </c>
      <c r="M86" s="2">
        <v>3.1533477321814302E-2</v>
      </c>
      <c r="N86" s="2">
        <v>2.97297297297297E-2</v>
      </c>
      <c r="O86" s="2">
        <v>3.4291886053732998E-2</v>
      </c>
    </row>
    <row r="87" spans="1:15" x14ac:dyDescent="0.3">
      <c r="A87" s="8" t="s">
        <v>14</v>
      </c>
      <c r="B87" s="8" t="s">
        <v>90</v>
      </c>
      <c r="C87" s="2">
        <v>0.260830324909747</v>
      </c>
      <c r="D87" s="2">
        <v>0.247470101195952</v>
      </c>
      <c r="E87" s="2">
        <v>0.239845261121857</v>
      </c>
      <c r="F87" s="2">
        <v>0.23346303501945501</v>
      </c>
      <c r="G87" s="2">
        <v>0.23091247672253301</v>
      </c>
      <c r="H87" s="2">
        <v>0.22583559168924999</v>
      </c>
      <c r="I87" s="2">
        <v>0.228251507321275</v>
      </c>
      <c r="J87" s="2">
        <v>0.23370429252782199</v>
      </c>
      <c r="K87" s="2">
        <v>0.25969912905779902</v>
      </c>
      <c r="L87" s="2">
        <v>0.268041237113402</v>
      </c>
      <c r="M87" s="2">
        <v>0.284569138276553</v>
      </c>
      <c r="N87" s="2">
        <v>0.31414574402939399</v>
      </c>
      <c r="O87" s="2">
        <v>0.31348314606741601</v>
      </c>
    </row>
    <row r="88" spans="1:15" x14ac:dyDescent="0.3">
      <c r="A88" s="8" t="s">
        <v>14</v>
      </c>
      <c r="B88" s="8" t="s">
        <v>91</v>
      </c>
      <c r="C88" s="2">
        <v>1.5197568389057801E-3</v>
      </c>
      <c r="D88" s="2">
        <v>2.2075055187637999E-3</v>
      </c>
      <c r="E88" s="2">
        <v>1.77777777777778E-3</v>
      </c>
      <c r="F88" s="2">
        <v>1.5552099533437001E-3</v>
      </c>
      <c r="G88" s="2">
        <v>2.1728229984957401E-3</v>
      </c>
      <c r="H88" s="2">
        <v>2.27051573143042E-3</v>
      </c>
      <c r="I88" s="2">
        <v>2.3577491354919802E-3</v>
      </c>
      <c r="J88" s="2">
        <v>2.3045014595175898E-3</v>
      </c>
      <c r="K88" s="2">
        <v>2.6873221625039502E-3</v>
      </c>
      <c r="L88" s="2">
        <v>2.8857837181045002E-3</v>
      </c>
      <c r="M88" s="2">
        <v>2.59179265658747E-3</v>
      </c>
      <c r="N88" s="2">
        <v>2.4182076813655802E-3</v>
      </c>
      <c r="O88" s="2">
        <v>3.5101930606183298E-3</v>
      </c>
    </row>
    <row r="89" spans="1:15" x14ac:dyDescent="0.3">
      <c r="A89" s="8" t="s">
        <v>14</v>
      </c>
      <c r="B89" s="8" t="s">
        <v>92</v>
      </c>
      <c r="C89" s="2">
        <v>4.15162454873646E-2</v>
      </c>
      <c r="D89" s="2">
        <v>4.3238270469181203E-2</v>
      </c>
      <c r="E89" s="2">
        <v>4.2553191489361701E-2</v>
      </c>
      <c r="F89" s="2">
        <v>4.3774319066147899E-2</v>
      </c>
      <c r="G89" s="2">
        <v>5.0279329608938501E-2</v>
      </c>
      <c r="H89" s="2">
        <v>5.3297199638663098E-2</v>
      </c>
      <c r="I89" s="2">
        <v>6.1154177433247199E-2</v>
      </c>
      <c r="J89" s="2">
        <v>8.9825119236883896E-2</v>
      </c>
      <c r="K89" s="2">
        <v>9.6595407759303198E-2</v>
      </c>
      <c r="L89" s="2">
        <v>0.10014727540500699</v>
      </c>
      <c r="M89" s="2">
        <v>0.10153640614562499</v>
      </c>
      <c r="N89" s="2">
        <v>0.119412124923454</v>
      </c>
      <c r="O89" s="2">
        <v>0.14494382022471899</v>
      </c>
    </row>
    <row r="90" spans="1:15" x14ac:dyDescent="0.3">
      <c r="A90" s="8" t="s">
        <v>14</v>
      </c>
      <c r="B90" s="8" t="s">
        <v>93</v>
      </c>
      <c r="C90" s="2">
        <v>5.31914893617021E-3</v>
      </c>
      <c r="D90" s="2">
        <v>5.8866813833701303E-3</v>
      </c>
      <c r="E90" s="2">
        <v>6.04444444444444E-3</v>
      </c>
      <c r="F90" s="2">
        <v>6.9120442370831196E-3</v>
      </c>
      <c r="G90" s="2">
        <v>7.3541701487548098E-3</v>
      </c>
      <c r="H90" s="2">
        <v>7.2980862795977899E-3</v>
      </c>
      <c r="I90" s="2">
        <v>7.2304306821754198E-3</v>
      </c>
      <c r="J90" s="2">
        <v>8.1425718236288191E-3</v>
      </c>
      <c r="K90" s="2">
        <v>7.9038887132469194E-3</v>
      </c>
      <c r="L90" s="2">
        <v>8.8092345078979294E-3</v>
      </c>
      <c r="M90" s="2">
        <v>8.9272858171346291E-3</v>
      </c>
      <c r="N90" s="2">
        <v>8.9615931721194891E-3</v>
      </c>
      <c r="O90" s="2">
        <v>9.3155123531794195E-3</v>
      </c>
    </row>
    <row r="91" spans="1:15" x14ac:dyDescent="0.3">
      <c r="A91" s="8" t="s">
        <v>14</v>
      </c>
      <c r="B91" s="8" t="s">
        <v>94</v>
      </c>
      <c r="C91" s="2">
        <v>1.53429602888087E-2</v>
      </c>
      <c r="D91" s="2">
        <v>1.37994480220791E-2</v>
      </c>
      <c r="E91" s="2">
        <v>1.45067698259188E-2</v>
      </c>
      <c r="F91" s="2">
        <v>9.7276264591439707E-3</v>
      </c>
      <c r="G91" s="2">
        <v>1.5828677839851001E-2</v>
      </c>
      <c r="H91" s="2">
        <v>1.6260162601626001E-2</v>
      </c>
      <c r="I91" s="2">
        <v>1.89491817398794E-2</v>
      </c>
      <c r="J91" s="2">
        <v>2.3847376788553299E-2</v>
      </c>
      <c r="K91" s="2">
        <v>2.4544734758511499E-2</v>
      </c>
      <c r="L91" s="2">
        <v>2.5036818851251801E-2</v>
      </c>
      <c r="M91" s="2">
        <v>2.2712090848363401E-2</v>
      </c>
      <c r="N91" s="2">
        <v>2.2045315370483799E-2</v>
      </c>
      <c r="O91" s="2">
        <v>2.3595505617977498E-2</v>
      </c>
    </row>
    <row r="92" spans="1:15" x14ac:dyDescent="0.3">
      <c r="A92" s="8" t="s">
        <v>14</v>
      </c>
      <c r="B92" s="8" t="s">
        <v>95</v>
      </c>
      <c r="C92" s="2">
        <v>0.84422492401215798</v>
      </c>
      <c r="D92" s="2">
        <v>0.84988962472406204</v>
      </c>
      <c r="E92" s="2">
        <v>0.85777777777777797</v>
      </c>
      <c r="F92" s="2">
        <v>0.86175911525833804</v>
      </c>
      <c r="G92" s="2">
        <v>0.86227644994150099</v>
      </c>
      <c r="H92" s="2">
        <v>0.86522867337009401</v>
      </c>
      <c r="I92" s="2">
        <v>0.87079534737503905</v>
      </c>
      <c r="J92" s="2">
        <v>0.87279151943462896</v>
      </c>
      <c r="K92" s="2">
        <v>0.86990199177995597</v>
      </c>
      <c r="L92" s="2">
        <v>0.87165856622114202</v>
      </c>
      <c r="M92" s="2">
        <v>0.886537077033837</v>
      </c>
      <c r="N92" s="2">
        <v>0.90028449502133701</v>
      </c>
      <c r="O92" s="2">
        <v>0.89752936411502604</v>
      </c>
    </row>
    <row r="93" spans="1:15" x14ac:dyDescent="0.3">
      <c r="A93" s="8" t="s">
        <v>14</v>
      </c>
      <c r="B93" s="8" t="s">
        <v>96</v>
      </c>
      <c r="C93" s="2">
        <v>0.5</v>
      </c>
      <c r="D93" s="2">
        <v>0.51609935602575896</v>
      </c>
      <c r="E93" s="2">
        <v>0.52998065764023194</v>
      </c>
      <c r="F93" s="2">
        <v>0.54474708171206199</v>
      </c>
      <c r="G93" s="2">
        <v>0.54934823091247698</v>
      </c>
      <c r="H93" s="2">
        <v>0.55555555555555602</v>
      </c>
      <c r="I93" s="2">
        <v>0.54521963824289399</v>
      </c>
      <c r="J93" s="2">
        <v>0.51669316375198704</v>
      </c>
      <c r="K93" s="2">
        <v>0.48139350752177401</v>
      </c>
      <c r="L93" s="2">
        <v>0.46318114874815902</v>
      </c>
      <c r="M93" s="2">
        <v>0.44088176352705399</v>
      </c>
      <c r="N93" s="2">
        <v>0.41028781383955898</v>
      </c>
      <c r="O93" s="2">
        <v>0.36685393258427001</v>
      </c>
    </row>
    <row r="94" spans="1:15" x14ac:dyDescent="0.3">
      <c r="A94" s="8" t="s">
        <v>14</v>
      </c>
      <c r="B94" s="8" t="s">
        <v>97</v>
      </c>
      <c r="C94" s="2">
        <v>6.6489361702127703E-3</v>
      </c>
      <c r="D94" s="2">
        <v>6.2545989698307601E-3</v>
      </c>
      <c r="E94" s="2">
        <v>6.2222222222222201E-3</v>
      </c>
      <c r="F94" s="2">
        <v>6.2208398133748099E-3</v>
      </c>
      <c r="G94" s="2">
        <v>5.5156276115661002E-3</v>
      </c>
      <c r="H94" s="2">
        <v>5.8384690236782397E-3</v>
      </c>
      <c r="I94" s="2">
        <v>5.3442313737818298E-3</v>
      </c>
      <c r="J94" s="2">
        <v>5.8380703641112298E-3</v>
      </c>
      <c r="K94" s="2">
        <v>6.7973442933923498E-3</v>
      </c>
      <c r="L94" s="2">
        <v>6.5309842041312302E-3</v>
      </c>
      <c r="M94" s="2">
        <v>6.33549316054716E-3</v>
      </c>
      <c r="N94" s="2">
        <v>5.6899004267425297E-3</v>
      </c>
      <c r="O94" s="2">
        <v>6.2103415687862797E-3</v>
      </c>
    </row>
    <row r="95" spans="1:15" x14ac:dyDescent="0.3">
      <c r="A95" s="8" t="s">
        <v>14</v>
      </c>
      <c r="B95" s="8" t="s">
        <v>98</v>
      </c>
      <c r="C95" s="2">
        <v>3.1588447653429601E-2</v>
      </c>
      <c r="D95" s="2">
        <v>3.5878564857405697E-2</v>
      </c>
      <c r="E95" s="2">
        <v>3.3849129593810402E-2</v>
      </c>
      <c r="F95" s="2">
        <v>3.9883268482490297E-2</v>
      </c>
      <c r="G95" s="2">
        <v>4.18994413407821E-2</v>
      </c>
      <c r="H95" s="2">
        <v>4.4263775971093003E-2</v>
      </c>
      <c r="I95" s="2">
        <v>5.4263565891472902E-2</v>
      </c>
      <c r="J95" s="2">
        <v>5.32591414944356E-2</v>
      </c>
      <c r="K95" s="2">
        <v>6.2549485352335704E-2</v>
      </c>
      <c r="L95" s="2">
        <v>6.5537555228276895E-2</v>
      </c>
      <c r="M95" s="2">
        <v>7.8824315297261194E-2</v>
      </c>
      <c r="N95" s="2">
        <v>7.8995713410900198E-2</v>
      </c>
      <c r="O95" s="2">
        <v>9.7752808988763998E-2</v>
      </c>
    </row>
    <row r="96" spans="1:15" x14ac:dyDescent="0.3">
      <c r="A96" s="8" t="s">
        <v>14</v>
      </c>
      <c r="B96" s="8" t="s">
        <v>99</v>
      </c>
      <c r="C96" s="2">
        <v>0.12044072948328299</v>
      </c>
      <c r="D96" s="2">
        <v>0.115526122148639</v>
      </c>
      <c r="E96" s="2">
        <v>0.108444444444444</v>
      </c>
      <c r="F96" s="2">
        <v>0.103162260238466</v>
      </c>
      <c r="G96" s="2">
        <v>9.9782717700150403E-2</v>
      </c>
      <c r="H96" s="2">
        <v>9.5848199805384393E-2</v>
      </c>
      <c r="I96" s="2">
        <v>9.0223200251493205E-2</v>
      </c>
      <c r="J96" s="2">
        <v>8.5420187432785399E-2</v>
      </c>
      <c r="K96" s="2">
        <v>8.2200442617767905E-2</v>
      </c>
      <c r="L96" s="2">
        <v>7.8371810449574697E-2</v>
      </c>
      <c r="M96" s="2">
        <v>6.4074874010079205E-2</v>
      </c>
      <c r="N96" s="2">
        <v>5.2916073968705499E-2</v>
      </c>
      <c r="O96" s="2">
        <v>4.9142702848656697E-2</v>
      </c>
    </row>
    <row r="97" spans="1:15" x14ac:dyDescent="0.3">
      <c r="A97" s="8" t="s">
        <v>14</v>
      </c>
      <c r="B97" s="8" t="s">
        <v>100</v>
      </c>
      <c r="C97" s="2">
        <v>0.15072202166064999</v>
      </c>
      <c r="D97" s="2">
        <v>0.14351425942962301</v>
      </c>
      <c r="E97" s="2">
        <v>0.13926499032882</v>
      </c>
      <c r="F97" s="2">
        <v>0.12840466926069999</v>
      </c>
      <c r="G97" s="2">
        <v>0.111731843575419</v>
      </c>
      <c r="H97" s="2">
        <v>0.104787714543812</v>
      </c>
      <c r="I97" s="2">
        <v>9.2161929371231702E-2</v>
      </c>
      <c r="J97" s="2">
        <v>8.2670906200318001E-2</v>
      </c>
      <c r="K97" s="2">
        <v>7.5217735550277096E-2</v>
      </c>
      <c r="L97" s="2">
        <v>7.8055964653902798E-2</v>
      </c>
      <c r="M97" s="2">
        <v>7.1476285905143599E-2</v>
      </c>
      <c r="N97" s="2">
        <v>5.5113288426209397E-2</v>
      </c>
      <c r="O97" s="2">
        <v>5.3370786516853903E-2</v>
      </c>
    </row>
    <row r="98" spans="1:15" x14ac:dyDescent="0.3">
      <c r="A98" s="8" t="s">
        <v>15</v>
      </c>
      <c r="B98" s="8" t="s">
        <v>89</v>
      </c>
      <c r="C98" s="2">
        <v>5.4022450888681003E-2</v>
      </c>
      <c r="D98" s="2">
        <v>5.6928710378761897E-2</v>
      </c>
      <c r="E98" s="2">
        <v>6.0024752475247502E-2</v>
      </c>
      <c r="F98" s="2">
        <v>6.2382583710907297E-2</v>
      </c>
      <c r="G98" s="2">
        <v>6.4602960969044401E-2</v>
      </c>
      <c r="H98" s="2">
        <v>6.5420068475111906E-2</v>
      </c>
      <c r="I98" s="2">
        <v>6.7526280358345001E-2</v>
      </c>
      <c r="J98" s="2">
        <v>6.9205382076669195E-2</v>
      </c>
      <c r="K98" s="2">
        <v>7.4820671239331907E-2</v>
      </c>
      <c r="L98" s="2">
        <v>7.8967388547953501E-2</v>
      </c>
      <c r="M98" s="2">
        <v>8.1589147286821706E-2</v>
      </c>
      <c r="N98" s="2">
        <v>8.4630911188004601E-2</v>
      </c>
      <c r="O98" s="2">
        <v>8.9450071689561095E-2</v>
      </c>
    </row>
    <row r="99" spans="1:15" x14ac:dyDescent="0.3">
      <c r="A99" s="8" t="s">
        <v>15</v>
      </c>
      <c r="B99" s="8" t="s">
        <v>90</v>
      </c>
      <c r="C99" s="2">
        <v>0.39593908629441599</v>
      </c>
      <c r="D99" s="2">
        <v>0.38660495507759302</v>
      </c>
      <c r="E99" s="2">
        <v>0.38324804740102297</v>
      </c>
      <c r="F99" s="2">
        <v>0.372343287597525</v>
      </c>
      <c r="G99" s="2">
        <v>0.36767036450079199</v>
      </c>
      <c r="H99" s="2">
        <v>0.368784897633608</v>
      </c>
      <c r="I99" s="2">
        <v>0.36520827875294698</v>
      </c>
      <c r="J99" s="2">
        <v>0.363726708074534</v>
      </c>
      <c r="K99" s="2">
        <v>0.37450199203187301</v>
      </c>
      <c r="L99" s="2">
        <v>0.38028169014084501</v>
      </c>
      <c r="M99" s="2">
        <v>0.394506612410987</v>
      </c>
      <c r="N99" s="2">
        <v>0.40811594202898499</v>
      </c>
      <c r="O99" s="2">
        <v>0.41084558823529399</v>
      </c>
    </row>
    <row r="100" spans="1:15" x14ac:dyDescent="0.3">
      <c r="A100" s="8" t="s">
        <v>15</v>
      </c>
      <c r="B100" s="8" t="s">
        <v>91</v>
      </c>
      <c r="C100" s="2">
        <v>3.4494855004677302E-3</v>
      </c>
      <c r="D100" s="2">
        <v>4.2338940382194799E-3</v>
      </c>
      <c r="E100" s="2">
        <v>4.61296129612961E-3</v>
      </c>
      <c r="F100" s="2">
        <v>4.1993590451983604E-3</v>
      </c>
      <c r="G100" s="2">
        <v>4.4145356662180398E-3</v>
      </c>
      <c r="H100" s="2">
        <v>4.1085067158282904E-3</v>
      </c>
      <c r="I100" s="2">
        <v>4.6087722023717102E-3</v>
      </c>
      <c r="J100" s="2">
        <v>4.9251078954049296E-3</v>
      </c>
      <c r="K100" s="2">
        <v>5.3929525106026499E-3</v>
      </c>
      <c r="L100" s="2">
        <v>5.3760714104579797E-3</v>
      </c>
      <c r="M100" s="2">
        <v>5.4748062015503897E-3</v>
      </c>
      <c r="N100" s="2">
        <v>6.0553633217993097E-3</v>
      </c>
      <c r="O100" s="2">
        <v>6.7526941399565204E-3</v>
      </c>
    </row>
    <row r="101" spans="1:15" x14ac:dyDescent="0.3">
      <c r="A101" s="8" t="s">
        <v>15</v>
      </c>
      <c r="B101" s="8" t="s">
        <v>92</v>
      </c>
      <c r="C101" s="2">
        <v>6.4015792442188399E-2</v>
      </c>
      <c r="D101" s="2">
        <v>6.5069425537707601E-2</v>
      </c>
      <c r="E101" s="2">
        <v>6.5715055211419293E-2</v>
      </c>
      <c r="F101" s="2">
        <v>6.6720473500134506E-2</v>
      </c>
      <c r="G101" s="2">
        <v>6.7617538298996305E-2</v>
      </c>
      <c r="H101" s="2">
        <v>6.8864663653283698E-2</v>
      </c>
      <c r="I101" s="2">
        <v>6.9426250982446994E-2</v>
      </c>
      <c r="J101" s="2">
        <v>7.7763975155279497E-2</v>
      </c>
      <c r="K101" s="2">
        <v>8.2171314741035895E-2</v>
      </c>
      <c r="L101" s="2">
        <v>9.0741168321403803E-2</v>
      </c>
      <c r="M101" s="2">
        <v>0.104374364191251</v>
      </c>
      <c r="N101" s="2">
        <v>0.117487922705314</v>
      </c>
      <c r="O101" s="2">
        <v>0.13345588235294101</v>
      </c>
    </row>
    <row r="102" spans="1:15" x14ac:dyDescent="0.3">
      <c r="A102" s="8" t="s">
        <v>15</v>
      </c>
      <c r="B102" s="8" t="s">
        <v>93</v>
      </c>
      <c r="C102" s="2">
        <v>1.08161833489242E-2</v>
      </c>
      <c r="D102" s="2">
        <v>1.16146012129534E-2</v>
      </c>
      <c r="E102" s="2">
        <v>1.29387938793879E-2</v>
      </c>
      <c r="F102" s="2">
        <v>1.39794452425682E-2</v>
      </c>
      <c r="G102" s="2">
        <v>1.4912516823687799E-2</v>
      </c>
      <c r="H102" s="2">
        <v>1.53278904398209E-2</v>
      </c>
      <c r="I102" s="2">
        <v>1.64155144736161E-2</v>
      </c>
      <c r="J102" s="2">
        <v>1.7009393247017002E-2</v>
      </c>
      <c r="K102" s="2">
        <v>1.8953871930467599E-2</v>
      </c>
      <c r="L102" s="2">
        <v>2.0489932545519101E-2</v>
      </c>
      <c r="M102" s="2">
        <v>2.1027131782945699E-2</v>
      </c>
      <c r="N102" s="2">
        <v>2.2058823529411801E-2</v>
      </c>
      <c r="O102" s="2">
        <v>2.25706489061561E-2</v>
      </c>
    </row>
    <row r="103" spans="1:15" x14ac:dyDescent="0.3">
      <c r="A103" s="8" t="s">
        <v>15</v>
      </c>
      <c r="B103" s="8" t="s">
        <v>94</v>
      </c>
      <c r="C103" s="2">
        <v>1.4946418499718001E-2</v>
      </c>
      <c r="D103" s="2">
        <v>1.44296215627552E-2</v>
      </c>
      <c r="E103" s="2">
        <v>1.4004847831941799E-2</v>
      </c>
      <c r="F103" s="2">
        <v>1.6142050040355099E-2</v>
      </c>
      <c r="G103" s="2">
        <v>1.42630744849445E-2</v>
      </c>
      <c r="H103" s="2">
        <v>1.4357883541611299E-2</v>
      </c>
      <c r="I103" s="2">
        <v>1.6243122871364899E-2</v>
      </c>
      <c r="J103" s="2">
        <v>1.68944099378882E-2</v>
      </c>
      <c r="K103" s="2">
        <v>1.7430278884462101E-2</v>
      </c>
      <c r="L103" s="2">
        <v>1.91641653197876E-2</v>
      </c>
      <c r="M103" s="2">
        <v>1.9328585961342799E-2</v>
      </c>
      <c r="N103" s="2">
        <v>1.99033816425121E-2</v>
      </c>
      <c r="O103" s="2">
        <v>2.16911764705882E-2</v>
      </c>
    </row>
    <row r="104" spans="1:15" x14ac:dyDescent="0.3">
      <c r="A104" s="8" t="s">
        <v>15</v>
      </c>
      <c r="B104" s="8" t="s">
        <v>95</v>
      </c>
      <c r="C104" s="2">
        <v>0.77028765201122495</v>
      </c>
      <c r="D104" s="2">
        <v>0.77285730632795502</v>
      </c>
      <c r="E104" s="2">
        <v>0.77441494149414902</v>
      </c>
      <c r="F104" s="2">
        <v>0.77583158360039794</v>
      </c>
      <c r="G104" s="2">
        <v>0.77916554508748304</v>
      </c>
      <c r="H104" s="2">
        <v>0.784303397419015</v>
      </c>
      <c r="I104" s="2">
        <v>0.78421624980580995</v>
      </c>
      <c r="J104" s="2">
        <v>0.78558009647118598</v>
      </c>
      <c r="K104" s="2">
        <v>0.78443897586261102</v>
      </c>
      <c r="L104" s="2">
        <v>0.78186336663792699</v>
      </c>
      <c r="M104" s="2">
        <v>0.79074612403100797</v>
      </c>
      <c r="N104" s="2">
        <v>0.79652056901191803</v>
      </c>
      <c r="O104" s="2">
        <v>0.79538411729337199</v>
      </c>
    </row>
    <row r="105" spans="1:15" x14ac:dyDescent="0.3">
      <c r="A105" s="8" t="s">
        <v>15</v>
      </c>
      <c r="B105" s="8" t="s">
        <v>96</v>
      </c>
      <c r="C105" s="2">
        <v>0.31218274111675098</v>
      </c>
      <c r="D105" s="2">
        <v>0.33024775387966199</v>
      </c>
      <c r="E105" s="2">
        <v>0.33800161594398098</v>
      </c>
      <c r="F105" s="2">
        <v>0.35324186171643801</v>
      </c>
      <c r="G105" s="2">
        <v>0.36080295826730102</v>
      </c>
      <c r="H105" s="2">
        <v>0.36426482318532299</v>
      </c>
      <c r="I105" s="2">
        <v>0.36442232119465601</v>
      </c>
      <c r="J105" s="2">
        <v>0.35726708074534202</v>
      </c>
      <c r="K105" s="2">
        <v>0.34910358565737099</v>
      </c>
      <c r="L105" s="2">
        <v>0.33433387208496901</v>
      </c>
      <c r="M105" s="2">
        <v>0.31047812817904402</v>
      </c>
      <c r="N105" s="2">
        <v>0.29429951690821299</v>
      </c>
      <c r="O105" s="2">
        <v>0.26801470588235299</v>
      </c>
    </row>
    <row r="106" spans="1:15" x14ac:dyDescent="0.3">
      <c r="A106" s="8" t="s">
        <v>15</v>
      </c>
      <c r="B106" s="8" t="s">
        <v>97</v>
      </c>
      <c r="C106" s="2">
        <v>6.7820392890551896E-3</v>
      </c>
      <c r="D106" s="2">
        <v>7.2662776061334202E-3</v>
      </c>
      <c r="E106" s="2">
        <v>7.4257425742574297E-3</v>
      </c>
      <c r="F106" s="2">
        <v>7.7356613990496202E-3</v>
      </c>
      <c r="G106" s="2">
        <v>8.3983849259757701E-3</v>
      </c>
      <c r="H106" s="2">
        <v>8.5330524097972094E-3</v>
      </c>
      <c r="I106" s="2">
        <v>9.2693283620734306E-3</v>
      </c>
      <c r="J106" s="2">
        <v>9.3932470170093908E-3</v>
      </c>
      <c r="K106" s="2">
        <v>9.2151421540394799E-3</v>
      </c>
      <c r="L106" s="2">
        <v>9.02774255718416E-3</v>
      </c>
      <c r="M106" s="2">
        <v>1.01744186046512E-2</v>
      </c>
      <c r="N106" s="2">
        <v>1.0236447520184501E-2</v>
      </c>
      <c r="O106" s="2">
        <v>1.08228111558207E-2</v>
      </c>
    </row>
    <row r="107" spans="1:15" x14ac:dyDescent="0.3">
      <c r="A107" s="8" t="s">
        <v>15</v>
      </c>
      <c r="B107" s="8" t="s">
        <v>98</v>
      </c>
      <c r="C107" s="2">
        <v>6.1477721376198502E-2</v>
      </c>
      <c r="D107" s="2">
        <v>6.1802341410291298E-2</v>
      </c>
      <c r="E107" s="2">
        <v>6.3291139240506306E-2</v>
      </c>
      <c r="F107" s="2">
        <v>6.2415926822706497E-2</v>
      </c>
      <c r="G107" s="2">
        <v>6.3127311146328594E-2</v>
      </c>
      <c r="H107" s="2">
        <v>5.9558628024461602E-2</v>
      </c>
      <c r="I107" s="2">
        <v>6.2614618810584194E-2</v>
      </c>
      <c r="J107" s="2">
        <v>6.9068322981366503E-2</v>
      </c>
      <c r="K107" s="2">
        <v>7.5946215139442205E-2</v>
      </c>
      <c r="L107" s="2">
        <v>7.5040406372662197E-2</v>
      </c>
      <c r="M107" s="2">
        <v>8.3621566632756897E-2</v>
      </c>
      <c r="N107" s="2">
        <v>8.6183574879227107E-2</v>
      </c>
      <c r="O107" s="2">
        <v>9.4852941176470598E-2</v>
      </c>
    </row>
    <row r="108" spans="1:15" x14ac:dyDescent="0.3">
      <c r="A108" s="8" t="s">
        <v>15</v>
      </c>
      <c r="B108" s="8" t="s">
        <v>99</v>
      </c>
      <c r="C108" s="2">
        <v>0.154642188961646</v>
      </c>
      <c r="D108" s="2">
        <v>0.14709921043597701</v>
      </c>
      <c r="E108" s="2">
        <v>0.140582808280828</v>
      </c>
      <c r="F108" s="2">
        <v>0.13587136700187899</v>
      </c>
      <c r="G108" s="2">
        <v>0.12850605652759101</v>
      </c>
      <c r="H108" s="2">
        <v>0.12230708454042701</v>
      </c>
      <c r="I108" s="2">
        <v>0.117963854797784</v>
      </c>
      <c r="J108" s="2">
        <v>0.113886773292714</v>
      </c>
      <c r="K108" s="2">
        <v>0.107178386302948</v>
      </c>
      <c r="L108" s="2">
        <v>0.104275498300959</v>
      </c>
      <c r="M108" s="2">
        <v>9.0988372093023295E-2</v>
      </c>
      <c r="N108" s="2">
        <v>8.0497885428681304E-2</v>
      </c>
      <c r="O108" s="2">
        <v>7.5019656815133395E-2</v>
      </c>
    </row>
    <row r="109" spans="1:15" x14ac:dyDescent="0.3">
      <c r="A109" s="8" t="s">
        <v>15</v>
      </c>
      <c r="B109" s="8" t="s">
        <v>100</v>
      </c>
      <c r="C109" s="2">
        <v>0.151438240270728</v>
      </c>
      <c r="D109" s="2">
        <v>0.14184590253199</v>
      </c>
      <c r="E109" s="2">
        <v>0.135739294371128</v>
      </c>
      <c r="F109" s="2">
        <v>0.12913640032284099</v>
      </c>
      <c r="G109" s="2">
        <v>0.126518753301638</v>
      </c>
      <c r="H109" s="2">
        <v>0.124169103961712</v>
      </c>
      <c r="I109" s="2">
        <v>0.122085407388001</v>
      </c>
      <c r="J109" s="2">
        <v>0.11527950310559</v>
      </c>
      <c r="K109" s="2">
        <v>0.100846613545817</v>
      </c>
      <c r="L109" s="2">
        <v>0.100438697760332</v>
      </c>
      <c r="M109" s="2">
        <v>8.7690742624618498E-2</v>
      </c>
      <c r="N109" s="2">
        <v>7.4009661835748794E-2</v>
      </c>
      <c r="O109" s="2">
        <v>7.1139705882352897E-2</v>
      </c>
    </row>
    <row r="110" spans="1:15" x14ac:dyDescent="0.3">
      <c r="A110" s="8" t="s">
        <v>16</v>
      </c>
      <c r="B110" s="8" t="s">
        <v>89</v>
      </c>
      <c r="C110" s="2">
        <v>6.2435576498306597E-2</v>
      </c>
      <c r="D110" s="2">
        <v>6.7338129496402901E-2</v>
      </c>
      <c r="E110" s="2">
        <v>6.9004524886877805E-2</v>
      </c>
      <c r="F110" s="2">
        <v>7.1079458176232402E-2</v>
      </c>
      <c r="G110" s="2">
        <v>7.0971257321890704E-2</v>
      </c>
      <c r="H110" s="2">
        <v>7.2433006102414405E-2</v>
      </c>
      <c r="I110" s="2">
        <v>7.6375404530744304E-2</v>
      </c>
      <c r="J110" s="2">
        <v>7.9246713852376097E-2</v>
      </c>
      <c r="K110" s="2">
        <v>8.7917804656002102E-2</v>
      </c>
      <c r="L110" s="2">
        <v>9.2624782716662496E-2</v>
      </c>
      <c r="M110" s="2">
        <v>0.100314209240079</v>
      </c>
      <c r="N110" s="2">
        <v>0.103954802259887</v>
      </c>
      <c r="O110" s="2">
        <v>0.103562005277045</v>
      </c>
    </row>
    <row r="111" spans="1:15" x14ac:dyDescent="0.3">
      <c r="A111" s="8" t="s">
        <v>16</v>
      </c>
      <c r="B111" s="8" t="s">
        <v>90</v>
      </c>
      <c r="C111" s="2">
        <v>0.53491741524195902</v>
      </c>
      <c r="D111" s="2">
        <v>0.53547445255474502</v>
      </c>
      <c r="E111" s="2">
        <v>0.52742365846427497</v>
      </c>
      <c r="F111" s="2">
        <v>0.52176470588235302</v>
      </c>
      <c r="G111" s="2">
        <v>0.52651515151515105</v>
      </c>
      <c r="H111" s="2">
        <v>0.52921060131091502</v>
      </c>
      <c r="I111" s="2">
        <v>0.52350663716814205</v>
      </c>
      <c r="J111" s="2">
        <v>0.514802200681163</v>
      </c>
      <c r="K111" s="2">
        <v>0.49897013388259498</v>
      </c>
      <c r="L111" s="2">
        <v>0.500116686114352</v>
      </c>
      <c r="M111" s="2">
        <v>0.49905442319815102</v>
      </c>
      <c r="N111" s="2">
        <v>0.51875000000000004</v>
      </c>
      <c r="O111" s="2">
        <v>0.52014585232452104</v>
      </c>
    </row>
    <row r="112" spans="1:15" x14ac:dyDescent="0.3">
      <c r="A112" s="8" t="s">
        <v>16</v>
      </c>
      <c r="B112" s="8" t="s">
        <v>91</v>
      </c>
      <c r="C112" s="2">
        <v>5.5956412899425701E-3</v>
      </c>
      <c r="D112" s="2">
        <v>5.3237410071942399E-3</v>
      </c>
      <c r="E112" s="2">
        <v>6.2217194570135699E-3</v>
      </c>
      <c r="F112" s="2">
        <v>6.28403854210306E-3</v>
      </c>
      <c r="G112" s="2">
        <v>6.4023974935294896E-3</v>
      </c>
      <c r="H112" s="2">
        <v>6.5003979835500103E-3</v>
      </c>
      <c r="I112" s="2">
        <v>6.3430420711974101E-3</v>
      </c>
      <c r="J112" s="2">
        <v>7.8361981799797802E-3</v>
      </c>
      <c r="K112" s="2">
        <v>9.7541943035505292E-3</v>
      </c>
      <c r="L112" s="2">
        <v>1.04296001986591E-2</v>
      </c>
      <c r="M112" s="2">
        <v>1.09391365064587E-2</v>
      </c>
      <c r="N112" s="2">
        <v>1.1638418079096E-2</v>
      </c>
      <c r="O112" s="2">
        <v>1.1763412489006199E-2</v>
      </c>
    </row>
    <row r="113" spans="1:15" x14ac:dyDescent="0.3">
      <c r="A113" s="8" t="s">
        <v>16</v>
      </c>
      <c r="B113" s="8" t="s">
        <v>92</v>
      </c>
      <c r="C113" s="2">
        <v>5.4187192118226597E-2</v>
      </c>
      <c r="D113" s="2">
        <v>5.63503649635037E-2</v>
      </c>
      <c r="E113" s="2">
        <v>5.4254372961755101E-2</v>
      </c>
      <c r="F113" s="2">
        <v>5.7941176470588197E-2</v>
      </c>
      <c r="G113" s="2">
        <v>6.0897435897435903E-2</v>
      </c>
      <c r="H113" s="2">
        <v>6.0701054431462002E-2</v>
      </c>
      <c r="I113" s="2">
        <v>6.8307522123893794E-2</v>
      </c>
      <c r="J113" s="2">
        <v>7.4927953890489896E-2</v>
      </c>
      <c r="K113" s="2">
        <v>8.7281153450051496E-2</v>
      </c>
      <c r="L113" s="2">
        <v>9.7082847141190198E-2</v>
      </c>
      <c r="M113" s="2">
        <v>0.10149191006514</v>
      </c>
      <c r="N113" s="2">
        <v>0.10340909090909101</v>
      </c>
      <c r="O113" s="2">
        <v>0.10884229717411099</v>
      </c>
    </row>
    <row r="114" spans="1:15" x14ac:dyDescent="0.3">
      <c r="A114" s="8" t="s">
        <v>16</v>
      </c>
      <c r="B114" s="8" t="s">
        <v>93</v>
      </c>
      <c r="C114" s="2">
        <v>1.3252834634074499E-2</v>
      </c>
      <c r="D114" s="2">
        <v>1.4388489208633099E-2</v>
      </c>
      <c r="E114" s="2">
        <v>1.54128959276018E-2</v>
      </c>
      <c r="F114" s="2">
        <v>1.6757436112274801E-2</v>
      </c>
      <c r="G114" s="2">
        <v>1.6482768015256801E-2</v>
      </c>
      <c r="H114" s="2">
        <v>1.7643937383921501E-2</v>
      </c>
      <c r="I114" s="2">
        <v>1.87702265372168E-2</v>
      </c>
      <c r="J114" s="2">
        <v>1.99696663296259E-2</v>
      </c>
      <c r="K114" s="2">
        <v>2.1979451164000501E-2</v>
      </c>
      <c r="L114" s="2">
        <v>2.3466600446982899E-2</v>
      </c>
      <c r="M114" s="2">
        <v>2.3507506109624099E-2</v>
      </c>
      <c r="N114" s="2">
        <v>2.4180790960452E-2</v>
      </c>
      <c r="O114" s="2">
        <v>2.5395778364116099E-2</v>
      </c>
    </row>
    <row r="115" spans="1:15" x14ac:dyDescent="0.3">
      <c r="A115" s="8" t="s">
        <v>16</v>
      </c>
      <c r="B115" s="8" t="s">
        <v>94</v>
      </c>
      <c r="C115" s="2">
        <v>1.44885540423066E-2</v>
      </c>
      <c r="D115" s="2">
        <v>1.4598540145985399E-2</v>
      </c>
      <c r="E115" s="2">
        <v>1.6305959086866301E-2</v>
      </c>
      <c r="F115" s="2">
        <v>1.67647058823529E-2</v>
      </c>
      <c r="G115" s="2">
        <v>1.7191142191142199E-2</v>
      </c>
      <c r="H115" s="2">
        <v>1.7098888572242801E-2</v>
      </c>
      <c r="I115" s="2">
        <v>1.7422566371681401E-2</v>
      </c>
      <c r="J115" s="2">
        <v>2.0696882368352099E-2</v>
      </c>
      <c r="K115" s="2">
        <v>2.05973223480947E-2</v>
      </c>
      <c r="L115" s="2">
        <v>2.0070011668611401E-2</v>
      </c>
      <c r="M115" s="2">
        <v>2.14330741752469E-2</v>
      </c>
      <c r="N115" s="2">
        <v>2.02651515151515E-2</v>
      </c>
      <c r="O115" s="2">
        <v>2.0783956244302602E-2</v>
      </c>
    </row>
    <row r="116" spans="1:15" x14ac:dyDescent="0.3">
      <c r="A116" s="8" t="s">
        <v>16</v>
      </c>
      <c r="B116" s="8" t="s">
        <v>95</v>
      </c>
      <c r="C116" s="2">
        <v>0.76174348402297198</v>
      </c>
      <c r="D116" s="2">
        <v>0.75956834532374096</v>
      </c>
      <c r="E116" s="2">
        <v>0.76117081447963797</v>
      </c>
      <c r="F116" s="2">
        <v>0.76260298840943996</v>
      </c>
      <c r="G116" s="2">
        <v>0.76951369023293803</v>
      </c>
      <c r="H116" s="2">
        <v>0.77062881400902095</v>
      </c>
      <c r="I116" s="2">
        <v>0.77165048543689296</v>
      </c>
      <c r="J116" s="2">
        <v>0.77224469160768405</v>
      </c>
      <c r="K116" s="2">
        <v>0.764988945246456</v>
      </c>
      <c r="L116" s="2">
        <v>0.76123665259498396</v>
      </c>
      <c r="M116" s="2">
        <v>0.76690329337833096</v>
      </c>
      <c r="N116" s="2">
        <v>0.77084745762711904</v>
      </c>
      <c r="O116" s="2">
        <v>0.777154793315743</v>
      </c>
    </row>
    <row r="117" spans="1:15" x14ac:dyDescent="0.3">
      <c r="A117" s="8" t="s">
        <v>16</v>
      </c>
      <c r="B117" s="8" t="s">
        <v>96</v>
      </c>
      <c r="C117" s="2">
        <v>0.18342509417560099</v>
      </c>
      <c r="D117" s="2">
        <v>0.18744525547445301</v>
      </c>
      <c r="E117" s="2">
        <v>0.19745034094278099</v>
      </c>
      <c r="F117" s="2">
        <v>0.20294117647058799</v>
      </c>
      <c r="G117" s="2">
        <v>0.193473193473193</v>
      </c>
      <c r="H117" s="2">
        <v>0.19464234824736401</v>
      </c>
      <c r="I117" s="2">
        <v>0.19469026548672599</v>
      </c>
      <c r="J117" s="2">
        <v>0.18836782813728101</v>
      </c>
      <c r="K117" s="2">
        <v>0.19181256436663199</v>
      </c>
      <c r="L117" s="2">
        <v>0.179696616102684</v>
      </c>
      <c r="M117" s="2">
        <v>0.17083420886740899</v>
      </c>
      <c r="N117" s="2">
        <v>0.15549242424242399</v>
      </c>
      <c r="O117" s="2">
        <v>0.14603463992707399</v>
      </c>
    </row>
    <row r="118" spans="1:15" x14ac:dyDescent="0.3">
      <c r="A118" s="8" t="s">
        <v>16</v>
      </c>
      <c r="B118" s="8" t="s">
        <v>97</v>
      </c>
      <c r="C118" s="2">
        <v>1.14857900161979E-2</v>
      </c>
      <c r="D118" s="2">
        <v>1.17985611510791E-2</v>
      </c>
      <c r="E118" s="2">
        <v>1.24434389140271E-2</v>
      </c>
      <c r="F118" s="2">
        <v>1.3545594190755499E-2</v>
      </c>
      <c r="G118" s="2">
        <v>1.32134586568587E-2</v>
      </c>
      <c r="H118" s="2">
        <v>1.4327407800477599E-2</v>
      </c>
      <c r="I118" s="2">
        <v>1.42394822006473E-2</v>
      </c>
      <c r="J118" s="2">
        <v>1.4534883720930199E-2</v>
      </c>
      <c r="K118" s="2">
        <v>1.69072701261542E-2</v>
      </c>
      <c r="L118" s="2">
        <v>1.6761857462130599E-2</v>
      </c>
      <c r="M118" s="2">
        <v>1.5477714418712899E-2</v>
      </c>
      <c r="N118" s="2">
        <v>1.5706214689265498E-2</v>
      </c>
      <c r="O118" s="2">
        <v>1.5501319261213699E-2</v>
      </c>
    </row>
    <row r="119" spans="1:15" x14ac:dyDescent="0.3">
      <c r="A119" s="8" t="s">
        <v>16</v>
      </c>
      <c r="B119" s="8" t="s">
        <v>98</v>
      </c>
      <c r="C119" s="2">
        <v>6.7806432917994805E-2</v>
      </c>
      <c r="D119" s="2">
        <v>6.6277372262773707E-2</v>
      </c>
      <c r="E119" s="2">
        <v>7.1746219982211701E-2</v>
      </c>
      <c r="F119" s="2">
        <v>7.0000000000000007E-2</v>
      </c>
      <c r="G119" s="2">
        <v>7.3717948717948706E-2</v>
      </c>
      <c r="H119" s="2">
        <v>7.6375035622684495E-2</v>
      </c>
      <c r="I119" s="2">
        <v>8.0475663716814194E-2</v>
      </c>
      <c r="J119" s="2">
        <v>8.9599161645271194E-2</v>
      </c>
      <c r="K119" s="2">
        <v>0.10015447991761101</v>
      </c>
      <c r="L119" s="2">
        <v>0.10828471411902001</v>
      </c>
      <c r="M119" s="2">
        <v>0.118092036142047</v>
      </c>
      <c r="N119" s="2">
        <v>0.123863636363636</v>
      </c>
      <c r="O119" s="2">
        <v>0.12926162260710999</v>
      </c>
    </row>
    <row r="120" spans="1:15" x14ac:dyDescent="0.3">
      <c r="A120" s="8" t="s">
        <v>16</v>
      </c>
      <c r="B120" s="8" t="s">
        <v>99</v>
      </c>
      <c r="C120" s="2">
        <v>0.145486673538507</v>
      </c>
      <c r="D120" s="2">
        <v>0.14158273381295</v>
      </c>
      <c r="E120" s="2">
        <v>0.13574660633484201</v>
      </c>
      <c r="F120" s="2">
        <v>0.129730484569194</v>
      </c>
      <c r="G120" s="2">
        <v>0.12341642827952599</v>
      </c>
      <c r="H120" s="2">
        <v>0.11846643672061601</v>
      </c>
      <c r="I120" s="2">
        <v>0.11262135922330101</v>
      </c>
      <c r="J120" s="2">
        <v>0.106167846309403</v>
      </c>
      <c r="K120" s="2">
        <v>9.8452334503836697E-2</v>
      </c>
      <c r="L120" s="2">
        <v>9.5480506580581104E-2</v>
      </c>
      <c r="M120" s="2">
        <v>8.2858140346793896E-2</v>
      </c>
      <c r="N120" s="2">
        <v>7.36723163841808E-2</v>
      </c>
      <c r="O120" s="2">
        <v>6.6622691292875999E-2</v>
      </c>
    </row>
    <row r="121" spans="1:15" x14ac:dyDescent="0.3">
      <c r="A121" s="8" t="s">
        <v>16</v>
      </c>
      <c r="B121" s="8" t="s">
        <v>100</v>
      </c>
      <c r="C121" s="2">
        <v>0.145175311503912</v>
      </c>
      <c r="D121" s="2">
        <v>0.13985401459853999</v>
      </c>
      <c r="E121" s="2">
        <v>0.132819448562111</v>
      </c>
      <c r="F121" s="2">
        <v>0.130588235294118</v>
      </c>
      <c r="G121" s="2">
        <v>0.128205128205128</v>
      </c>
      <c r="H121" s="2">
        <v>0.121972071815332</v>
      </c>
      <c r="I121" s="2">
        <v>0.115597345132743</v>
      </c>
      <c r="J121" s="2">
        <v>0.111605973277443</v>
      </c>
      <c r="K121" s="2">
        <v>0.101184346035015</v>
      </c>
      <c r="L121" s="2">
        <v>9.47491248541424E-2</v>
      </c>
      <c r="M121" s="2">
        <v>8.9094347552006695E-2</v>
      </c>
      <c r="N121" s="2">
        <v>7.8219696969696995E-2</v>
      </c>
      <c r="O121" s="2">
        <v>7.4931631722880601E-2</v>
      </c>
    </row>
    <row r="122" spans="1:15" x14ac:dyDescent="0.3">
      <c r="A122" s="8" t="s">
        <v>17</v>
      </c>
      <c r="B122" s="8" t="s">
        <v>89</v>
      </c>
      <c r="C122" s="2">
        <v>0.17327459618208499</v>
      </c>
      <c r="D122" s="2">
        <v>0.18298555377207101</v>
      </c>
      <c r="E122" s="2">
        <v>0.19501373336150399</v>
      </c>
      <c r="F122" s="2">
        <v>0.21221864951768499</v>
      </c>
      <c r="G122" s="2">
        <v>0.22524609148812999</v>
      </c>
      <c r="H122" s="2">
        <v>0.237360594795539</v>
      </c>
      <c r="I122" s="2">
        <v>0.245604495196665</v>
      </c>
      <c r="J122" s="2">
        <v>0.25892390736548798</v>
      </c>
      <c r="K122" s="2">
        <v>0.26843808550502501</v>
      </c>
      <c r="L122" s="2">
        <v>0.27006688963210701</v>
      </c>
      <c r="M122" s="2">
        <v>0.27478991596638702</v>
      </c>
      <c r="N122" s="2">
        <v>0.27960526315789502</v>
      </c>
      <c r="O122" s="2">
        <v>0.27768911586339001</v>
      </c>
    </row>
    <row r="123" spans="1:15" x14ac:dyDescent="0.3">
      <c r="A123" s="8" t="s">
        <v>17</v>
      </c>
      <c r="B123" s="8" t="s">
        <v>90</v>
      </c>
      <c r="C123" s="2">
        <v>0.192347722654508</v>
      </c>
      <c r="D123" s="2">
        <v>0.20603325415677001</v>
      </c>
      <c r="E123" s="2">
        <v>0.21510528860948699</v>
      </c>
      <c r="F123" s="2">
        <v>0.226862796602749</v>
      </c>
      <c r="G123" s="2">
        <v>0.239514731369151</v>
      </c>
      <c r="H123" s="2">
        <v>0.25540225005306699</v>
      </c>
      <c r="I123" s="2">
        <v>0.26779442044491097</v>
      </c>
      <c r="J123" s="2">
        <v>0.27489486194916801</v>
      </c>
      <c r="K123" s="2">
        <v>0.29169922870442699</v>
      </c>
      <c r="L123" s="2">
        <v>0.306809701492537</v>
      </c>
      <c r="M123" s="2">
        <v>0.34120224649756198</v>
      </c>
      <c r="N123" s="2">
        <v>0.38033709399841598</v>
      </c>
      <c r="O123" s="2">
        <v>0.43126946610412797</v>
      </c>
    </row>
    <row r="124" spans="1:15" x14ac:dyDescent="0.3">
      <c r="A124" s="8" t="s">
        <v>17</v>
      </c>
      <c r="B124" s="8" t="s">
        <v>91</v>
      </c>
      <c r="C124" s="2">
        <v>8.3210964268233007E-3</v>
      </c>
      <c r="D124" s="2">
        <v>9.1722082091263493E-3</v>
      </c>
      <c r="E124" s="2">
        <v>1.0564124234101E-2</v>
      </c>
      <c r="F124" s="2">
        <v>1.1454983922829599E-2</v>
      </c>
      <c r="G124" s="2">
        <v>1.0615711252653899E-2</v>
      </c>
      <c r="H124" s="2">
        <v>1.0594795539033501E-2</v>
      </c>
      <c r="I124" s="2">
        <v>1.1600507522204101E-2</v>
      </c>
      <c r="J124" s="2">
        <v>1.1144001393000201E-2</v>
      </c>
      <c r="K124" s="2">
        <v>1.20933401464827E-2</v>
      </c>
      <c r="L124" s="2">
        <v>1.20401337792642E-2</v>
      </c>
      <c r="M124" s="2">
        <v>1.2436974789916001E-2</v>
      </c>
      <c r="N124" s="2">
        <v>1.38504155124654E-2</v>
      </c>
      <c r="O124" s="2">
        <v>1.42036386849665E-2</v>
      </c>
    </row>
    <row r="125" spans="1:15" x14ac:dyDescent="0.3">
      <c r="A125" s="8" t="s">
        <v>17</v>
      </c>
      <c r="B125" s="8" t="s">
        <v>92</v>
      </c>
      <c r="C125" s="2">
        <v>3.4494721712841403E-2</v>
      </c>
      <c r="D125" s="2">
        <v>3.6247030878859901E-2</v>
      </c>
      <c r="E125" s="2">
        <v>3.68839847012793E-2</v>
      </c>
      <c r="F125" s="2">
        <v>3.7825059101654797E-2</v>
      </c>
      <c r="G125" s="2">
        <v>3.8388214904679398E-2</v>
      </c>
      <c r="H125" s="2">
        <v>3.9779240076416901E-2</v>
      </c>
      <c r="I125" s="2">
        <v>4.3360652428438798E-2</v>
      </c>
      <c r="J125" s="2">
        <v>5.9133296763576502E-2</v>
      </c>
      <c r="K125" s="2">
        <v>6.2281268050694803E-2</v>
      </c>
      <c r="L125" s="2">
        <v>6.6106965174129395E-2</v>
      </c>
      <c r="M125" s="2">
        <v>7.0511633648089905E-2</v>
      </c>
      <c r="N125" s="2">
        <v>7.2936869997541495E-2</v>
      </c>
      <c r="O125" s="2">
        <v>8.3342537165072603E-2</v>
      </c>
    </row>
    <row r="126" spans="1:15" x14ac:dyDescent="0.3">
      <c r="A126" s="8" t="s">
        <v>17</v>
      </c>
      <c r="B126" s="8" t="s">
        <v>93</v>
      </c>
      <c r="C126" s="2">
        <v>1.00342633382281E-2</v>
      </c>
      <c r="D126" s="2">
        <v>1.2153175877092399E-2</v>
      </c>
      <c r="E126" s="2">
        <v>1.3099514050285199E-2</v>
      </c>
      <c r="F126" s="2">
        <v>1.5273311897106101E-2</v>
      </c>
      <c r="G126" s="2">
        <v>1.46689828218491E-2</v>
      </c>
      <c r="H126" s="2">
        <v>1.41263940520446E-2</v>
      </c>
      <c r="I126" s="2">
        <v>1.6131955773065101E-2</v>
      </c>
      <c r="J126" s="2">
        <v>1.8457252307156499E-2</v>
      </c>
      <c r="K126" s="2">
        <v>1.8906489524782799E-2</v>
      </c>
      <c r="L126" s="2">
        <v>1.78929765886288E-2</v>
      </c>
      <c r="M126" s="2">
        <v>2.0504201680672299E-2</v>
      </c>
      <c r="N126" s="2">
        <v>2.12950138504155E-2</v>
      </c>
      <c r="O126" s="2">
        <v>2.3459942547079501E-2</v>
      </c>
    </row>
    <row r="127" spans="1:15" x14ac:dyDescent="0.3">
      <c r="A127" s="8" t="s">
        <v>17</v>
      </c>
      <c r="B127" s="8" t="s">
        <v>94</v>
      </c>
      <c r="C127" s="2">
        <v>1.64543787480795E-2</v>
      </c>
      <c r="D127" s="2">
        <v>1.75296912114014E-2</v>
      </c>
      <c r="E127" s="2">
        <v>1.8156240383347299E-2</v>
      </c>
      <c r="F127" s="2">
        <v>1.85622975221084E-2</v>
      </c>
      <c r="G127" s="2">
        <v>1.85441941074523E-2</v>
      </c>
      <c r="H127" s="2">
        <v>1.9274039482063299E-2</v>
      </c>
      <c r="I127" s="2">
        <v>1.9540554725665099E-2</v>
      </c>
      <c r="J127" s="2">
        <v>1.9455110623514401E-2</v>
      </c>
      <c r="K127" s="2">
        <v>2.0318711562637998E-2</v>
      </c>
      <c r="L127" s="2">
        <v>2.0895522388059699E-2</v>
      </c>
      <c r="M127" s="2">
        <v>2.08911929889527E-2</v>
      </c>
      <c r="N127" s="2">
        <v>2.1389351763323999E-2</v>
      </c>
      <c r="O127" s="2">
        <v>1.9769830575865299E-2</v>
      </c>
    </row>
    <row r="128" spans="1:15" x14ac:dyDescent="0.3">
      <c r="A128" s="8" t="s">
        <v>17</v>
      </c>
      <c r="B128" s="8" t="s">
        <v>95</v>
      </c>
      <c r="C128" s="2">
        <v>0.45766030347528103</v>
      </c>
      <c r="D128" s="2">
        <v>0.46640678743407499</v>
      </c>
      <c r="E128" s="2">
        <v>0.48003380519754901</v>
      </c>
      <c r="F128" s="2">
        <v>0.47809485530546603</v>
      </c>
      <c r="G128" s="2">
        <v>0.48388342018915298</v>
      </c>
      <c r="H128" s="2">
        <v>0.48587360594795498</v>
      </c>
      <c r="I128" s="2">
        <v>0.48830886351277902</v>
      </c>
      <c r="J128" s="2">
        <v>0.48737593592199202</v>
      </c>
      <c r="K128" s="2">
        <v>0.48526656446942601</v>
      </c>
      <c r="L128" s="2">
        <v>0.492809364548495</v>
      </c>
      <c r="M128" s="2">
        <v>0.50605042016806701</v>
      </c>
      <c r="N128" s="2">
        <v>0.51159972299168999</v>
      </c>
      <c r="O128" s="2">
        <v>0.52665177146504905</v>
      </c>
    </row>
    <row r="129" spans="1:16" x14ac:dyDescent="0.3">
      <c r="A129" s="8" t="s">
        <v>17</v>
      </c>
      <c r="B129" s="8" t="s">
        <v>96</v>
      </c>
      <c r="C129" s="2">
        <v>0.44248401645437901</v>
      </c>
      <c r="D129" s="2">
        <v>0.45363420427553403</v>
      </c>
      <c r="E129" s="2">
        <v>0.47294148678946701</v>
      </c>
      <c r="F129" s="2">
        <v>0.47180632168811798</v>
      </c>
      <c r="G129" s="2">
        <v>0.47027729636048499</v>
      </c>
      <c r="H129" s="2">
        <v>0.46427510082785001</v>
      </c>
      <c r="I129" s="2">
        <v>0.45411603213694501</v>
      </c>
      <c r="J129" s="2">
        <v>0.43477783872737202</v>
      </c>
      <c r="K129" s="2">
        <v>0.41881009819578002</v>
      </c>
      <c r="L129" s="2">
        <v>0.39872512437810897</v>
      </c>
      <c r="M129" s="2">
        <v>0.37449854965129897</v>
      </c>
      <c r="N129" s="2">
        <v>0.33594667686508001</v>
      </c>
      <c r="O129" s="2">
        <v>0.28585628768969101</v>
      </c>
    </row>
    <row r="130" spans="1:16" x14ac:dyDescent="0.3">
      <c r="A130" s="8" t="s">
        <v>17</v>
      </c>
      <c r="B130" s="8" t="s">
        <v>97</v>
      </c>
      <c r="C130" s="2">
        <v>2.74106705824767E-2</v>
      </c>
      <c r="D130" s="2">
        <v>3.04975922953451E-2</v>
      </c>
      <c r="E130" s="2">
        <v>3.4227762518487199E-2</v>
      </c>
      <c r="F130" s="2">
        <v>3.4766881028938899E-2</v>
      </c>
      <c r="G130" s="2">
        <v>3.7251495850221999E-2</v>
      </c>
      <c r="H130" s="2">
        <v>3.9591078066914497E-2</v>
      </c>
      <c r="I130" s="2">
        <v>3.8245423237266603E-2</v>
      </c>
      <c r="J130" s="2">
        <v>3.77851297231412E-2</v>
      </c>
      <c r="K130" s="2">
        <v>3.9856923863055699E-2</v>
      </c>
      <c r="L130" s="2">
        <v>3.9966555183946498E-2</v>
      </c>
      <c r="M130" s="2">
        <v>4.1512605042016801E-2</v>
      </c>
      <c r="N130" s="2">
        <v>4.2416897506925198E-2</v>
      </c>
      <c r="O130" s="2">
        <v>4.3089690392594998E-2</v>
      </c>
    </row>
    <row r="131" spans="1:16" x14ac:dyDescent="0.3">
      <c r="A131" s="8" t="s">
        <v>17</v>
      </c>
      <c r="B131" s="8" t="s">
        <v>98</v>
      </c>
      <c r="C131" s="2">
        <v>3.8856123308717801E-2</v>
      </c>
      <c r="D131" s="2">
        <v>4.2612826603325403E-2</v>
      </c>
      <c r="E131" s="2">
        <v>4.3961841121906202E-2</v>
      </c>
      <c r="F131" s="2">
        <v>4.5355047719113903E-2</v>
      </c>
      <c r="G131" s="2">
        <v>4.9046793760831903E-2</v>
      </c>
      <c r="H131" s="2">
        <v>5.1666312884737803E-2</v>
      </c>
      <c r="I131" s="2">
        <v>6.0801808712503499E-2</v>
      </c>
      <c r="J131" s="2">
        <v>7.5333699030901397E-2</v>
      </c>
      <c r="K131" s="2">
        <v>8.1308824029085E-2</v>
      </c>
      <c r="L131" s="2">
        <v>9.1697761194029906E-2</v>
      </c>
      <c r="M131" s="2">
        <v>9.6278466950564703E-2</v>
      </c>
      <c r="N131" s="2">
        <v>0.107165296254815</v>
      </c>
      <c r="O131" s="2">
        <v>0.110644783636323</v>
      </c>
    </row>
    <row r="132" spans="1:16" x14ac:dyDescent="0.3">
      <c r="A132" s="8" t="s">
        <v>17</v>
      </c>
      <c r="B132" s="8" t="s">
        <v>99</v>
      </c>
      <c r="C132" s="2">
        <v>0.32329906999510499</v>
      </c>
      <c r="D132" s="2">
        <v>0.298784682412291</v>
      </c>
      <c r="E132" s="2">
        <v>0.267061060638073</v>
      </c>
      <c r="F132" s="2">
        <v>0.248191318327974</v>
      </c>
      <c r="G132" s="2">
        <v>0.22833429839799299</v>
      </c>
      <c r="H132" s="2">
        <v>0.21245353159851299</v>
      </c>
      <c r="I132" s="2">
        <v>0.20010875475802101</v>
      </c>
      <c r="J132" s="2">
        <v>0.186313773289222</v>
      </c>
      <c r="K132" s="2">
        <v>0.175438596491228</v>
      </c>
      <c r="L132" s="2">
        <v>0.167224080267559</v>
      </c>
      <c r="M132" s="2">
        <v>0.14470588235294099</v>
      </c>
      <c r="N132" s="2">
        <v>0.131232686980609</v>
      </c>
      <c r="O132" s="2">
        <v>0.11490584104692</v>
      </c>
    </row>
    <row r="133" spans="1:16" x14ac:dyDescent="0.3">
      <c r="A133" s="8" t="s">
        <v>17</v>
      </c>
      <c r="B133" s="8" t="s">
        <v>100</v>
      </c>
      <c r="C133" s="2">
        <v>0.27536303712147497</v>
      </c>
      <c r="D133" s="2">
        <v>0.243942992874109</v>
      </c>
      <c r="E133" s="2">
        <v>0.21295115839451401</v>
      </c>
      <c r="F133" s="2">
        <v>0.19958847736625501</v>
      </c>
      <c r="G133" s="2">
        <v>0.1842287694974</v>
      </c>
      <c r="H133" s="2">
        <v>0.169603056675865</v>
      </c>
      <c r="I133" s="2">
        <v>0.154386531551536</v>
      </c>
      <c r="J133" s="2">
        <v>0.13640519290546699</v>
      </c>
      <c r="K133" s="2">
        <v>0.12558186945737501</v>
      </c>
      <c r="L133" s="2">
        <v>0.115764925373134</v>
      </c>
      <c r="M133" s="2">
        <v>9.6617910263531406E-2</v>
      </c>
      <c r="N133" s="2">
        <v>8.2224711120823898E-2</v>
      </c>
      <c r="O133" s="2">
        <v>6.9117094828919201E-2</v>
      </c>
    </row>
    <row r="134" spans="1:16" x14ac:dyDescent="0.3">
      <c r="A134" s="15"/>
      <c r="B134" s="15"/>
    </row>
    <row r="135" spans="1:16" x14ac:dyDescent="0.3">
      <c r="A135" s="15"/>
      <c r="B135" s="15"/>
    </row>
    <row r="136" spans="1:16" x14ac:dyDescent="0.3">
      <c r="A136" s="15"/>
      <c r="B136" s="13"/>
      <c r="C136" s="18" t="s">
        <v>38</v>
      </c>
      <c r="D136" s="18"/>
      <c r="E136" s="18"/>
      <c r="F136" s="18"/>
      <c r="G136" s="18"/>
      <c r="H136" s="18"/>
      <c r="I136" s="18"/>
      <c r="J136" s="18"/>
      <c r="K136" s="18"/>
      <c r="L136" s="18"/>
      <c r="M136" s="18"/>
      <c r="N136" s="18"/>
      <c r="O136" s="6" t="s">
        <v>39</v>
      </c>
      <c r="P136" s="6" t="s">
        <v>40</v>
      </c>
    </row>
    <row r="137" spans="1:16" x14ac:dyDescent="0.3">
      <c r="A137" s="9" t="s">
        <v>41</v>
      </c>
      <c r="B137" s="9" t="s">
        <v>41</v>
      </c>
      <c r="C137" s="4" t="s">
        <v>19</v>
      </c>
      <c r="D137" s="4" t="s">
        <v>20</v>
      </c>
      <c r="E137" s="4" t="s">
        <v>21</v>
      </c>
      <c r="F137" s="4" t="s">
        <v>22</v>
      </c>
      <c r="G137" s="4" t="s">
        <v>23</v>
      </c>
      <c r="H137" s="4" t="s">
        <v>24</v>
      </c>
      <c r="I137" s="4" t="s">
        <v>25</v>
      </c>
      <c r="J137" s="4" t="s">
        <v>26</v>
      </c>
      <c r="K137" s="4" t="s">
        <v>27</v>
      </c>
      <c r="L137" s="4" t="s">
        <v>28</v>
      </c>
      <c r="M137" s="4" t="s">
        <v>29</v>
      </c>
      <c r="N137" s="4" t="s">
        <v>30</v>
      </c>
      <c r="O137" s="4" t="s">
        <v>31</v>
      </c>
      <c r="P137" s="4" t="s">
        <v>32</v>
      </c>
    </row>
    <row r="138" spans="1:16" x14ac:dyDescent="0.3">
      <c r="A138" s="8" t="s">
        <v>13</v>
      </c>
      <c r="B138" s="8" t="s">
        <v>89</v>
      </c>
      <c r="C138" s="2">
        <v>6.33566859579653E-2</v>
      </c>
      <c r="D138" s="2">
        <v>5.8054043731499999E-2</v>
      </c>
      <c r="E138" s="2">
        <v>5.7576031044129602E-2</v>
      </c>
      <c r="F138" s="2">
        <v>5.2734874989333602E-2</v>
      </c>
      <c r="G138" s="2">
        <v>5.0093215530518001E-2</v>
      </c>
      <c r="H138" s="2">
        <v>5.6696256271709801E-2</v>
      </c>
      <c r="I138" s="2">
        <v>5.4311698747214997E-2</v>
      </c>
      <c r="J138" s="2">
        <v>3.2425691124506301E-2</v>
      </c>
      <c r="K138" s="2">
        <v>6.4391651567008906E-2</v>
      </c>
      <c r="L138" s="2">
        <v>8.02622868131522E-2</v>
      </c>
      <c r="M138" s="2">
        <v>7.03300551551055E-2</v>
      </c>
      <c r="N138" s="2">
        <v>6.8326198980287398E-2</v>
      </c>
      <c r="O138" s="3">
        <v>0.31477753170928102</v>
      </c>
      <c r="P138" s="3">
        <v>0.768026351412327</v>
      </c>
    </row>
    <row r="139" spans="1:16" x14ac:dyDescent="0.3">
      <c r="A139" s="8" t="s">
        <v>13</v>
      </c>
      <c r="B139" s="8" t="s">
        <v>90</v>
      </c>
      <c r="C139" s="2">
        <v>8.12539987204095E-3</v>
      </c>
      <c r="D139" s="2">
        <v>7.9964460239893408E-3</v>
      </c>
      <c r="E139" s="2">
        <v>2.42082729962853E-2</v>
      </c>
      <c r="F139" s="2">
        <v>2.9598893499308401E-2</v>
      </c>
      <c r="G139" s="2">
        <v>3.8121678906203403E-2</v>
      </c>
      <c r="H139" s="2">
        <v>5.4982027318475901E-2</v>
      </c>
      <c r="I139" s="2">
        <v>6.8689181453921E-2</v>
      </c>
      <c r="J139" s="2">
        <v>1.8083505496467499E-2</v>
      </c>
      <c r="K139" s="2">
        <v>9.32207636035675E-2</v>
      </c>
      <c r="L139" s="2">
        <v>0.13076059307468399</v>
      </c>
      <c r="M139" s="2">
        <v>0.12652250572522999</v>
      </c>
      <c r="N139" s="2">
        <v>6.4962400604468798E-2</v>
      </c>
      <c r="O139" s="3">
        <v>0.48303938270367802</v>
      </c>
      <c r="P139" s="3">
        <v>0.86353333753069295</v>
      </c>
    </row>
    <row r="140" spans="1:16" x14ac:dyDescent="0.3">
      <c r="A140" s="8" t="s">
        <v>13</v>
      </c>
      <c r="B140" s="8" t="s">
        <v>91</v>
      </c>
      <c r="C140" s="2">
        <v>8.31946755407654E-2</v>
      </c>
      <c r="D140" s="2">
        <v>7.0148489503328207E-2</v>
      </c>
      <c r="E140" s="2">
        <v>8.7081339712918704E-2</v>
      </c>
      <c r="F140" s="2">
        <v>8.3186619718309901E-2</v>
      </c>
      <c r="G140" s="2">
        <v>6.9890288500609493E-2</v>
      </c>
      <c r="H140" s="2">
        <v>7.8617546524876597E-2</v>
      </c>
      <c r="I140" s="2">
        <v>5.7042253521126803E-2</v>
      </c>
      <c r="J140" s="2">
        <v>4.9633577614923402E-2</v>
      </c>
      <c r="K140" s="2">
        <v>8.4417645192002497E-2</v>
      </c>
      <c r="L140" s="2">
        <v>0.111501316944688</v>
      </c>
      <c r="M140" s="2">
        <v>9.9789362822538197E-2</v>
      </c>
      <c r="N140" s="2">
        <v>0.107493416327508</v>
      </c>
      <c r="O140" s="3">
        <v>0.468105363376706</v>
      </c>
      <c r="P140" s="3">
        <v>1.2133971291865999</v>
      </c>
    </row>
    <row r="141" spans="1:16" x14ac:dyDescent="0.3">
      <c r="A141" s="8" t="s">
        <v>13</v>
      </c>
      <c r="B141" s="8" t="s">
        <v>92</v>
      </c>
      <c r="C141" s="2">
        <v>2.7940343590711701E-2</v>
      </c>
      <c r="D141" s="2">
        <v>3.1772268135904502E-2</v>
      </c>
      <c r="E141" s="2">
        <v>4.6101815592737599E-2</v>
      </c>
      <c r="F141" s="2">
        <v>6.4658839543985006E-2</v>
      </c>
      <c r="G141" s="2">
        <v>9.3015822279047505E-2</v>
      </c>
      <c r="H141" s="2">
        <v>0.139786518496856</v>
      </c>
      <c r="I141" s="2">
        <v>0.14239897370109</v>
      </c>
      <c r="J141" s="2">
        <v>7.3104997192588395E-2</v>
      </c>
      <c r="K141" s="2">
        <v>0.156341565508581</v>
      </c>
      <c r="L141" s="2">
        <v>0.19212669683257899</v>
      </c>
      <c r="M141" s="2">
        <v>0.156152736658316</v>
      </c>
      <c r="N141" s="2">
        <v>0.110308601444517</v>
      </c>
      <c r="O141" s="3">
        <v>0.76956885726245305</v>
      </c>
      <c r="P141" s="3">
        <v>2.0099679601281601</v>
      </c>
    </row>
    <row r="142" spans="1:16" x14ac:dyDescent="0.3">
      <c r="A142" s="8" t="s">
        <v>13</v>
      </c>
      <c r="B142" s="8" t="s">
        <v>93</v>
      </c>
      <c r="C142" s="2">
        <v>7.1971066907775799E-2</v>
      </c>
      <c r="D142" s="2">
        <v>7.1187584345479102E-2</v>
      </c>
      <c r="E142" s="2">
        <v>7.9370078740157501E-2</v>
      </c>
      <c r="F142" s="2">
        <v>5.6317478844470401E-2</v>
      </c>
      <c r="G142" s="2">
        <v>6.0220994475138102E-2</v>
      </c>
      <c r="H142" s="2">
        <v>5.9666492965085999E-2</v>
      </c>
      <c r="I142" s="2">
        <v>5.5815097123186601E-2</v>
      </c>
      <c r="J142" s="2">
        <v>3.12063344201211E-2</v>
      </c>
      <c r="K142" s="2">
        <v>6.2782294489611604E-2</v>
      </c>
      <c r="L142" s="2">
        <v>9.00977475563111E-2</v>
      </c>
      <c r="M142" s="2">
        <v>6.7251461988304104E-2</v>
      </c>
      <c r="N142" s="2">
        <v>6.2831050228310495E-2</v>
      </c>
      <c r="O142" s="3">
        <v>0.31413730803974699</v>
      </c>
      <c r="P142" s="3">
        <v>0.832755905511811</v>
      </c>
    </row>
    <row r="143" spans="1:16" x14ac:dyDescent="0.3">
      <c r="A143" s="8" t="s">
        <v>13</v>
      </c>
      <c r="B143" s="8" t="s">
        <v>94</v>
      </c>
      <c r="C143" s="2">
        <v>3.2362459546925598E-2</v>
      </c>
      <c r="D143" s="2">
        <v>3.2915360501567403E-2</v>
      </c>
      <c r="E143" s="2">
        <v>3.9453717754173001E-2</v>
      </c>
      <c r="F143" s="2">
        <v>4.6715328467153303E-2</v>
      </c>
      <c r="G143" s="2">
        <v>6.0669456066945598E-2</v>
      </c>
      <c r="H143" s="2">
        <v>6.9033530571992102E-2</v>
      </c>
      <c r="I143" s="2">
        <v>8.4255842558425595E-2</v>
      </c>
      <c r="J143" s="2">
        <v>3.8003403289846902E-2</v>
      </c>
      <c r="K143" s="2">
        <v>9.7814207650273197E-2</v>
      </c>
      <c r="L143" s="2">
        <v>9.9552015928322607E-2</v>
      </c>
      <c r="M143" s="2">
        <v>0.10683567224988701</v>
      </c>
      <c r="N143" s="2">
        <v>4.1308793456032701E-2</v>
      </c>
      <c r="O143" s="3">
        <v>0.39125683060109301</v>
      </c>
      <c r="P143" s="3">
        <v>0.93171471927162397</v>
      </c>
    </row>
    <row r="144" spans="1:16" x14ac:dyDescent="0.3">
      <c r="A144" s="8" t="s">
        <v>13</v>
      </c>
      <c r="B144" s="8" t="s">
        <v>95</v>
      </c>
      <c r="C144" s="2">
        <v>2.5113402530667E-2</v>
      </c>
      <c r="D144" s="2">
        <v>2.2324498170123101E-2</v>
      </c>
      <c r="E144" s="2">
        <v>2.3420804269767701E-2</v>
      </c>
      <c r="F144" s="2">
        <v>1.7531958194653498E-2</v>
      </c>
      <c r="G144" s="2">
        <v>1.6927788657860699E-2</v>
      </c>
      <c r="H144" s="2">
        <v>1.74962354411448E-2</v>
      </c>
      <c r="I144" s="2">
        <v>1.55745049280673E-2</v>
      </c>
      <c r="J144" s="2">
        <v>-3.52115468495975E-2</v>
      </c>
      <c r="K144" s="2">
        <v>2.3180304960749701E-2</v>
      </c>
      <c r="L144" s="2">
        <v>3.8471580638682501E-2</v>
      </c>
      <c r="M144" s="2">
        <v>2.1119610099505901E-2</v>
      </c>
      <c r="N144" s="2">
        <v>2.7046735167384799E-2</v>
      </c>
      <c r="O144" s="3">
        <v>0.11432945624922899</v>
      </c>
      <c r="P144" s="3">
        <v>0.176475055053535</v>
      </c>
    </row>
    <row r="145" spans="1:16" x14ac:dyDescent="0.3">
      <c r="A145" s="8" t="s">
        <v>13</v>
      </c>
      <c r="B145" s="8" t="s">
        <v>96</v>
      </c>
      <c r="C145" s="2">
        <v>6.3967461638010703E-2</v>
      </c>
      <c r="D145" s="2">
        <v>4.8305821025195497E-2</v>
      </c>
      <c r="E145" s="2">
        <v>3.63003480855296E-2</v>
      </c>
      <c r="F145" s="2">
        <v>3.59351674130945E-2</v>
      </c>
      <c r="G145" s="2">
        <v>2.9747812660833799E-2</v>
      </c>
      <c r="H145" s="2">
        <v>2.3440623750499798E-2</v>
      </c>
      <c r="I145" s="2">
        <v>1.8948088098842599E-2</v>
      </c>
      <c r="J145" s="2">
        <v>-3.44116942247783E-2</v>
      </c>
      <c r="K145" s="2">
        <v>2.11445872834665E-2</v>
      </c>
      <c r="L145" s="2">
        <v>3.32474602634521E-2</v>
      </c>
      <c r="M145" s="2">
        <v>3.6223361716140601E-2</v>
      </c>
      <c r="N145" s="2">
        <v>-1.23030825804694E-2</v>
      </c>
      <c r="O145" s="3">
        <v>7.9863006899290198E-2</v>
      </c>
      <c r="P145" s="3">
        <v>0.20205536217470599</v>
      </c>
    </row>
    <row r="146" spans="1:16" x14ac:dyDescent="0.3">
      <c r="A146" s="8" t="s">
        <v>13</v>
      </c>
      <c r="B146" s="8" t="s">
        <v>97</v>
      </c>
      <c r="C146" s="2">
        <v>7.4874371859296504E-2</v>
      </c>
      <c r="D146" s="2">
        <v>8.9294062646096295E-2</v>
      </c>
      <c r="E146" s="2">
        <v>8.3690987124463503E-2</v>
      </c>
      <c r="F146" s="2">
        <v>7.3267326732673305E-2</v>
      </c>
      <c r="G146" s="2">
        <v>5.4612546125461299E-2</v>
      </c>
      <c r="H146" s="2">
        <v>5.8432470258922301E-2</v>
      </c>
      <c r="I146" s="2">
        <v>5.9504132231405001E-2</v>
      </c>
      <c r="J146" s="2">
        <v>2.2464898595943798E-2</v>
      </c>
      <c r="K146" s="2">
        <v>7.6899603295697297E-2</v>
      </c>
      <c r="L146" s="2">
        <v>9.5777840748087303E-2</v>
      </c>
      <c r="M146" s="2">
        <v>9.2319627618308794E-2</v>
      </c>
      <c r="N146" s="2">
        <v>7.0785984848484806E-2</v>
      </c>
      <c r="O146" s="3">
        <v>0.38022581629539198</v>
      </c>
      <c r="P146" s="3">
        <v>0.94120171673819697</v>
      </c>
    </row>
    <row r="147" spans="1:16" x14ac:dyDescent="0.3">
      <c r="A147" s="8" t="s">
        <v>13</v>
      </c>
      <c r="B147" s="8" t="s">
        <v>98</v>
      </c>
      <c r="C147" s="2">
        <v>2.9610389610389601E-2</v>
      </c>
      <c r="D147" s="2">
        <v>4.9445005045408698E-2</v>
      </c>
      <c r="E147" s="2">
        <v>5.9134615384615397E-2</v>
      </c>
      <c r="F147" s="2">
        <v>6.8315932818883304E-2</v>
      </c>
      <c r="G147" s="2">
        <v>8.68918631824942E-2</v>
      </c>
      <c r="H147" s="2">
        <v>0.123338545738858</v>
      </c>
      <c r="I147" s="2">
        <v>0.17156777449103899</v>
      </c>
      <c r="J147" s="2">
        <v>0.103519976236447</v>
      </c>
      <c r="K147" s="2">
        <v>0.173889636608345</v>
      </c>
      <c r="L147" s="2">
        <v>0.18310020637468499</v>
      </c>
      <c r="M147" s="2">
        <v>0.167554995639112</v>
      </c>
      <c r="N147" s="2">
        <v>8.3831341301460804E-2</v>
      </c>
      <c r="O147" s="3">
        <v>0.75746971736204605</v>
      </c>
      <c r="P147" s="3">
        <v>2.13894230769231</v>
      </c>
    </row>
    <row r="148" spans="1:16" x14ac:dyDescent="0.3">
      <c r="A148" s="8" t="s">
        <v>13</v>
      </c>
      <c r="B148" s="8" t="s">
        <v>99</v>
      </c>
      <c r="C148" s="2">
        <v>-1.0770838357045299E-2</v>
      </c>
      <c r="D148" s="2">
        <v>-1.6575932396197299E-2</v>
      </c>
      <c r="E148" s="2">
        <v>-2.1978021978022001E-2</v>
      </c>
      <c r="F148" s="2">
        <v>-1.8078905127988501E-2</v>
      </c>
      <c r="G148" s="2">
        <v>-1.3507700249505299E-2</v>
      </c>
      <c r="H148" s="2">
        <v>-1.6570730856445101E-2</v>
      </c>
      <c r="I148" s="2">
        <v>-8.3362894643490594E-3</v>
      </c>
      <c r="J148" s="2">
        <v>-9.82829547487033E-2</v>
      </c>
      <c r="K148" s="2">
        <v>7.1407319250223096E-3</v>
      </c>
      <c r="L148" s="2">
        <v>-6.4795667159034995E-2</v>
      </c>
      <c r="M148" s="2">
        <v>-6.84426661050858E-2</v>
      </c>
      <c r="N148" s="2">
        <v>-1.24335933084661E-2</v>
      </c>
      <c r="O148" s="3">
        <v>-0.13349201626500001</v>
      </c>
      <c r="P148" s="3">
        <v>-0.27811286457903001</v>
      </c>
    </row>
    <row r="149" spans="1:16" x14ac:dyDescent="0.3">
      <c r="A149" s="8" t="s">
        <v>13</v>
      </c>
      <c r="B149" s="8" t="s">
        <v>100</v>
      </c>
      <c r="C149" s="2">
        <v>-3.7099753694581301E-2</v>
      </c>
      <c r="D149" s="2">
        <v>-2.62190247801759E-2</v>
      </c>
      <c r="E149" s="2">
        <v>-2.2656378263011E-2</v>
      </c>
      <c r="F149" s="2">
        <v>-6.7193011926759598E-3</v>
      </c>
      <c r="G149" s="2">
        <v>-3.8897344833417899E-3</v>
      </c>
      <c r="H149" s="2">
        <v>1.03565365025467E-2</v>
      </c>
      <c r="I149" s="2">
        <v>2.7894471517392001E-2</v>
      </c>
      <c r="J149" s="2">
        <v>-5.7708026810528001E-2</v>
      </c>
      <c r="K149" s="2">
        <v>6.7834836918806402E-2</v>
      </c>
      <c r="L149" s="2">
        <v>-8.1234768480909804E-3</v>
      </c>
      <c r="M149" s="2">
        <v>1.9656019656019699E-3</v>
      </c>
      <c r="N149" s="2">
        <v>1.11165604054275E-2</v>
      </c>
      <c r="O149" s="3">
        <v>7.3039555863983294E-2</v>
      </c>
      <c r="P149" s="3">
        <v>1.54326054835002E-2</v>
      </c>
    </row>
    <row r="150" spans="1:16" x14ac:dyDescent="0.3">
      <c r="A150" s="8" t="s">
        <v>14</v>
      </c>
      <c r="B150" s="8" t="s">
        <v>89</v>
      </c>
      <c r="C150" s="2">
        <v>-4.3478260869565202E-2</v>
      </c>
      <c r="D150" s="2">
        <v>9.0909090909090905E-3</v>
      </c>
      <c r="E150" s="2">
        <v>6.3063063063063099E-2</v>
      </c>
      <c r="F150" s="2">
        <v>0.161016949152542</v>
      </c>
      <c r="G150" s="2">
        <v>5.8394160583941597E-2</v>
      </c>
      <c r="H150" s="2">
        <v>5.5172413793103399E-2</v>
      </c>
      <c r="I150" s="2">
        <v>8.4967320261437898E-2</v>
      </c>
      <c r="J150" s="2">
        <v>0.16265060240963899</v>
      </c>
      <c r="K150" s="2">
        <v>8.2901554404145095E-2</v>
      </c>
      <c r="L150" s="2">
        <v>4.7846889952153103E-2</v>
      </c>
      <c r="M150" s="2">
        <v>-4.5662100456621002E-2</v>
      </c>
      <c r="N150" s="2">
        <v>0.21531100478468901</v>
      </c>
      <c r="O150" s="3">
        <v>0.31606217616580301</v>
      </c>
      <c r="P150" s="3">
        <v>1.28828828828829</v>
      </c>
    </row>
    <row r="151" spans="1:16" x14ac:dyDescent="0.3">
      <c r="A151" s="8" t="s">
        <v>14</v>
      </c>
      <c r="B151" s="8" t="s">
        <v>90</v>
      </c>
      <c r="C151" s="2">
        <v>-6.9204152249134995E-2</v>
      </c>
      <c r="D151" s="2">
        <v>-7.8066914498141293E-2</v>
      </c>
      <c r="E151" s="2">
        <v>-3.2258064516128997E-2</v>
      </c>
      <c r="F151" s="2">
        <v>3.3333333333333298E-2</v>
      </c>
      <c r="G151" s="2">
        <v>8.0645161290322596E-3</v>
      </c>
      <c r="H151" s="2">
        <v>0.06</v>
      </c>
      <c r="I151" s="2">
        <v>0.109433962264151</v>
      </c>
      <c r="J151" s="2">
        <v>0.115646258503401</v>
      </c>
      <c r="K151" s="2">
        <v>0.109756097560976</v>
      </c>
      <c r="L151" s="2">
        <v>0.17032967032967</v>
      </c>
      <c r="M151" s="2">
        <v>0.20422535211267601</v>
      </c>
      <c r="N151" s="2">
        <v>8.7719298245614002E-2</v>
      </c>
      <c r="O151" s="3">
        <v>0.70121951219512202</v>
      </c>
      <c r="P151" s="3">
        <v>1.25</v>
      </c>
    </row>
    <row r="152" spans="1:16" x14ac:dyDescent="0.3">
      <c r="A152" s="8" t="s">
        <v>14</v>
      </c>
      <c r="B152" s="8" t="s">
        <v>91</v>
      </c>
      <c r="C152" s="2">
        <v>0.5</v>
      </c>
      <c r="D152" s="2">
        <v>-0.16666666666666699</v>
      </c>
      <c r="E152" s="2">
        <v>-0.1</v>
      </c>
      <c r="F152" s="2">
        <v>0.44444444444444398</v>
      </c>
      <c r="G152" s="2">
        <v>7.69230769230769E-2</v>
      </c>
      <c r="H152" s="2">
        <v>7.1428571428571397E-2</v>
      </c>
      <c r="I152" s="2">
        <v>0</v>
      </c>
      <c r="J152" s="2">
        <v>0.133333333333333</v>
      </c>
      <c r="K152" s="2">
        <v>0.11764705882352899</v>
      </c>
      <c r="L152" s="2">
        <v>-5.2631578947368397E-2</v>
      </c>
      <c r="M152" s="2">
        <v>-5.5555555555555601E-2</v>
      </c>
      <c r="N152" s="2">
        <v>0.52941176470588203</v>
      </c>
      <c r="O152" s="3">
        <v>0.52941176470588203</v>
      </c>
      <c r="P152" s="3">
        <v>1.6</v>
      </c>
    </row>
    <row r="153" spans="1:16" x14ac:dyDescent="0.3">
      <c r="A153" s="8" t="s">
        <v>14</v>
      </c>
      <c r="B153" s="8" t="s">
        <v>92</v>
      </c>
      <c r="C153" s="2">
        <v>2.1739130434782601E-2</v>
      </c>
      <c r="D153" s="2">
        <v>-6.3829787234042507E-2</v>
      </c>
      <c r="E153" s="2">
        <v>2.27272727272727E-2</v>
      </c>
      <c r="F153" s="2">
        <v>0.2</v>
      </c>
      <c r="G153" s="2">
        <v>9.2592592592592601E-2</v>
      </c>
      <c r="H153" s="2">
        <v>0.20338983050847501</v>
      </c>
      <c r="I153" s="2">
        <v>0.59154929577464799</v>
      </c>
      <c r="J153" s="2">
        <v>7.9646017699115002E-2</v>
      </c>
      <c r="K153" s="2">
        <v>0.114754098360656</v>
      </c>
      <c r="L153" s="2">
        <v>0.11764705882352899</v>
      </c>
      <c r="M153" s="2">
        <v>0.28289473684210498</v>
      </c>
      <c r="N153" s="2">
        <v>0.32307692307692298</v>
      </c>
      <c r="O153" s="3">
        <v>1.1147540983606601</v>
      </c>
      <c r="P153" s="3">
        <v>4.8636363636363598</v>
      </c>
    </row>
    <row r="154" spans="1:16" x14ac:dyDescent="0.3">
      <c r="A154" s="8" t="s">
        <v>14</v>
      </c>
      <c r="B154" s="8" t="s">
        <v>93</v>
      </c>
      <c r="C154" s="2">
        <v>0.14285714285714299</v>
      </c>
      <c r="D154" s="2">
        <v>6.25E-2</v>
      </c>
      <c r="E154" s="2">
        <v>0.17647058823529399</v>
      </c>
      <c r="F154" s="2">
        <v>0.1</v>
      </c>
      <c r="G154" s="2">
        <v>2.27272727272727E-2</v>
      </c>
      <c r="H154" s="2">
        <v>2.2222222222222199E-2</v>
      </c>
      <c r="I154" s="2">
        <v>0.15217391304347799</v>
      </c>
      <c r="J154" s="2">
        <v>-5.6603773584905703E-2</v>
      </c>
      <c r="K154" s="2">
        <v>0.16</v>
      </c>
      <c r="L154" s="2">
        <v>6.8965517241379296E-2</v>
      </c>
      <c r="M154" s="2">
        <v>1.6129032258064498E-2</v>
      </c>
      <c r="N154" s="2">
        <v>9.5238095238095205E-2</v>
      </c>
      <c r="O154" s="3">
        <v>0.38</v>
      </c>
      <c r="P154" s="3">
        <v>1.02941176470588</v>
      </c>
    </row>
    <row r="155" spans="1:16" x14ac:dyDescent="0.3">
      <c r="A155" s="8" t="s">
        <v>14</v>
      </c>
      <c r="B155" s="8" t="s">
        <v>94</v>
      </c>
      <c r="C155" s="2">
        <v>-0.11764705882352899</v>
      </c>
      <c r="D155" s="2">
        <v>0</v>
      </c>
      <c r="E155" s="2">
        <v>-0.33333333333333298</v>
      </c>
      <c r="F155" s="2">
        <v>0.7</v>
      </c>
      <c r="G155" s="2">
        <v>5.8823529411764698E-2</v>
      </c>
      <c r="H155" s="2">
        <v>0.22222222222222199</v>
      </c>
      <c r="I155" s="2">
        <v>0.36363636363636398</v>
      </c>
      <c r="J155" s="2">
        <v>3.3333333333333298E-2</v>
      </c>
      <c r="K155" s="2">
        <v>9.6774193548387094E-2</v>
      </c>
      <c r="L155" s="2">
        <v>0</v>
      </c>
      <c r="M155" s="2">
        <v>5.8823529411764698E-2</v>
      </c>
      <c r="N155" s="2">
        <v>0.16666666666666699</v>
      </c>
      <c r="O155" s="3">
        <v>0.35483870967741898</v>
      </c>
      <c r="P155" s="3">
        <v>1.8</v>
      </c>
    </row>
    <row r="156" spans="1:16" x14ac:dyDescent="0.3">
      <c r="A156" s="8" t="s">
        <v>14</v>
      </c>
      <c r="B156" s="8" t="s">
        <v>95</v>
      </c>
      <c r="C156" s="2">
        <v>3.9603960396039598E-2</v>
      </c>
      <c r="D156" s="2">
        <v>4.4372294372294403E-2</v>
      </c>
      <c r="E156" s="2">
        <v>3.3575129533678798E-2</v>
      </c>
      <c r="F156" s="2">
        <v>3.4489673150190497E-2</v>
      </c>
      <c r="G156" s="2">
        <v>3.4115138592750498E-2</v>
      </c>
      <c r="H156" s="2">
        <v>3.8425492033739503E-2</v>
      </c>
      <c r="I156" s="2">
        <v>2.54512635379061E-2</v>
      </c>
      <c r="J156" s="2">
        <v>-3.1332511881711003E-2</v>
      </c>
      <c r="K156" s="2">
        <v>4.2885698709794702E-2</v>
      </c>
      <c r="L156" s="2">
        <v>7.2834988673984996E-2</v>
      </c>
      <c r="M156" s="2">
        <v>2.7935682962481698E-2</v>
      </c>
      <c r="N156" s="2">
        <v>5.0402907252330501E-2</v>
      </c>
      <c r="O156" s="3">
        <v>0.208068326367436</v>
      </c>
      <c r="P156" s="3">
        <v>0.37782383419689097</v>
      </c>
    </row>
    <row r="157" spans="1:16" x14ac:dyDescent="0.3">
      <c r="A157" s="8" t="s">
        <v>14</v>
      </c>
      <c r="B157" s="8" t="s">
        <v>96</v>
      </c>
      <c r="C157" s="2">
        <v>1.26353790613718E-2</v>
      </c>
      <c r="D157" s="2">
        <v>-2.31729055258467E-2</v>
      </c>
      <c r="E157" s="2">
        <v>2.18978102189781E-2</v>
      </c>
      <c r="F157" s="2">
        <v>5.3571428571428603E-2</v>
      </c>
      <c r="G157" s="2">
        <v>4.2372881355932202E-2</v>
      </c>
      <c r="H157" s="2">
        <v>2.92682926829268E-2</v>
      </c>
      <c r="I157" s="2">
        <v>2.68562401263823E-2</v>
      </c>
      <c r="J157" s="2">
        <v>-6.4615384615384602E-2</v>
      </c>
      <c r="K157" s="2">
        <v>3.4539473684210502E-2</v>
      </c>
      <c r="L157" s="2">
        <v>4.9284578696343402E-2</v>
      </c>
      <c r="M157" s="2">
        <v>1.5151515151515201E-2</v>
      </c>
      <c r="N157" s="2">
        <v>-2.53731343283582E-2</v>
      </c>
      <c r="O157" s="3">
        <v>7.4013157894736795E-2</v>
      </c>
      <c r="P157" s="3">
        <v>0.19160583941605799</v>
      </c>
    </row>
    <row r="158" spans="1:16" x14ac:dyDescent="0.3">
      <c r="A158" s="8" t="s">
        <v>14</v>
      </c>
      <c r="B158" s="8" t="s">
        <v>97</v>
      </c>
      <c r="C158" s="2">
        <v>-2.8571428571428598E-2</v>
      </c>
      <c r="D158" s="2">
        <v>2.9411764705882401E-2</v>
      </c>
      <c r="E158" s="2">
        <v>2.8571428571428598E-2</v>
      </c>
      <c r="F158" s="2">
        <v>-8.3333333333333301E-2</v>
      </c>
      <c r="G158" s="2">
        <v>9.0909090909090898E-2</v>
      </c>
      <c r="H158" s="2">
        <v>-5.5555555555555601E-2</v>
      </c>
      <c r="I158" s="2">
        <v>0.11764705882352899</v>
      </c>
      <c r="J158" s="2">
        <v>0.13157894736842099</v>
      </c>
      <c r="K158" s="2">
        <v>0</v>
      </c>
      <c r="L158" s="2">
        <v>2.32558139534884E-2</v>
      </c>
      <c r="M158" s="2">
        <v>-9.0909090909090898E-2</v>
      </c>
      <c r="N158" s="2">
        <v>0.15</v>
      </c>
      <c r="O158" s="3">
        <v>6.9767441860465101E-2</v>
      </c>
      <c r="P158" s="3">
        <v>0.314285714285714</v>
      </c>
    </row>
    <row r="159" spans="1:16" x14ac:dyDescent="0.3">
      <c r="A159" s="8" t="s">
        <v>14</v>
      </c>
      <c r="B159" s="8" t="s">
        <v>98</v>
      </c>
      <c r="C159" s="2">
        <v>0.114285714285714</v>
      </c>
      <c r="D159" s="2">
        <v>-0.102564102564103</v>
      </c>
      <c r="E159" s="2">
        <v>0.17142857142857101</v>
      </c>
      <c r="F159" s="2">
        <v>9.7560975609756101E-2</v>
      </c>
      <c r="G159" s="2">
        <v>8.8888888888888906E-2</v>
      </c>
      <c r="H159" s="2">
        <v>0.28571428571428598</v>
      </c>
      <c r="I159" s="2">
        <v>6.3492063492063502E-2</v>
      </c>
      <c r="J159" s="2">
        <v>0.17910447761194001</v>
      </c>
      <c r="K159" s="2">
        <v>0.126582278481013</v>
      </c>
      <c r="L159" s="2">
        <v>0.325842696629214</v>
      </c>
      <c r="M159" s="2">
        <v>9.3220338983050793E-2</v>
      </c>
      <c r="N159" s="2">
        <v>0.34883720930232598</v>
      </c>
      <c r="O159" s="3">
        <v>1.20253164556962</v>
      </c>
      <c r="P159" s="3">
        <v>3.9714285714285702</v>
      </c>
    </row>
    <row r="160" spans="1:16" x14ac:dyDescent="0.3">
      <c r="A160" s="8" t="s">
        <v>14</v>
      </c>
      <c r="B160" s="8" t="s">
        <v>99</v>
      </c>
      <c r="C160" s="2">
        <v>-9.4637223974763408E-3</v>
      </c>
      <c r="D160" s="2">
        <v>-2.8662420382165599E-2</v>
      </c>
      <c r="E160" s="2">
        <v>-2.1311475409836099E-2</v>
      </c>
      <c r="F160" s="2">
        <v>0</v>
      </c>
      <c r="G160" s="2">
        <v>-1.00502512562814E-2</v>
      </c>
      <c r="H160" s="2">
        <v>-2.8764805414551599E-2</v>
      </c>
      <c r="I160" s="2">
        <v>-3.1358885017421602E-2</v>
      </c>
      <c r="J160" s="2">
        <v>-6.4748201438848907E-2</v>
      </c>
      <c r="K160" s="2">
        <v>-7.6923076923076901E-3</v>
      </c>
      <c r="L160" s="2">
        <v>-0.137596899224806</v>
      </c>
      <c r="M160" s="2">
        <v>-0.164044943820225</v>
      </c>
      <c r="N160" s="2">
        <v>-2.1505376344085999E-2</v>
      </c>
      <c r="O160" s="3">
        <v>-0.3</v>
      </c>
      <c r="P160" s="3">
        <v>-0.40327868852458998</v>
      </c>
    </row>
    <row r="161" spans="1:16" x14ac:dyDescent="0.3">
      <c r="A161" s="8" t="s">
        <v>14</v>
      </c>
      <c r="B161" s="8" t="s">
        <v>100</v>
      </c>
      <c r="C161" s="2">
        <v>-6.5868263473053898E-2</v>
      </c>
      <c r="D161" s="2">
        <v>-7.69230769230769E-2</v>
      </c>
      <c r="E161" s="2">
        <v>-8.3333333333333301E-2</v>
      </c>
      <c r="F161" s="2">
        <v>-9.0909090909090898E-2</v>
      </c>
      <c r="G161" s="2">
        <v>-3.3333333333333298E-2</v>
      </c>
      <c r="H161" s="2">
        <v>-7.7586206896551699E-2</v>
      </c>
      <c r="I161" s="2">
        <v>-2.80373831775701E-2</v>
      </c>
      <c r="J161" s="2">
        <v>-8.6538461538461495E-2</v>
      </c>
      <c r="K161" s="2">
        <v>0.115789473684211</v>
      </c>
      <c r="L161" s="2">
        <v>9.4339622641509396E-3</v>
      </c>
      <c r="M161" s="2">
        <v>-0.15887850467289699</v>
      </c>
      <c r="N161" s="2">
        <v>5.5555555555555601E-2</v>
      </c>
      <c r="O161" s="3">
        <v>0</v>
      </c>
      <c r="P161" s="3">
        <v>-0.34027777777777801</v>
      </c>
    </row>
    <row r="162" spans="1:16" x14ac:dyDescent="0.3">
      <c r="A162" s="8" t="s">
        <v>15</v>
      </c>
      <c r="B162" s="8" t="s">
        <v>89</v>
      </c>
      <c r="C162" s="2">
        <v>7.6839826839826805E-2</v>
      </c>
      <c r="D162" s="2">
        <v>7.23618090452261E-2</v>
      </c>
      <c r="E162" s="2">
        <v>5.81068416119963E-2</v>
      </c>
      <c r="F162" s="2">
        <v>6.2887511071744895E-2</v>
      </c>
      <c r="G162" s="2">
        <v>3.5000000000000003E-2</v>
      </c>
      <c r="H162" s="2">
        <v>4.9919484702093397E-2</v>
      </c>
      <c r="I162" s="2">
        <v>4.5245398773006103E-2</v>
      </c>
      <c r="J162" s="2">
        <v>4.8422597212032299E-2</v>
      </c>
      <c r="K162" s="2">
        <v>8.9573128061581506E-2</v>
      </c>
      <c r="L162" s="2">
        <v>8.15671162491972E-2</v>
      </c>
      <c r="M162" s="2">
        <v>4.5724465558194802E-2</v>
      </c>
      <c r="N162" s="2">
        <v>9.8239636570130601E-2</v>
      </c>
      <c r="O162" s="3">
        <v>0.353393981805458</v>
      </c>
      <c r="P162" s="3">
        <v>0.81255857544517296</v>
      </c>
    </row>
    <row r="163" spans="1:16" x14ac:dyDescent="0.3">
      <c r="A163" s="8" t="s">
        <v>15</v>
      </c>
      <c r="B163" s="8" t="s">
        <v>90</v>
      </c>
      <c r="C163" s="2">
        <v>1.13960113960114E-2</v>
      </c>
      <c r="D163" s="2">
        <v>2.1126760563380301E-3</v>
      </c>
      <c r="E163" s="2">
        <v>-2.7406886858749101E-2</v>
      </c>
      <c r="F163" s="2">
        <v>5.78034682080925E-3</v>
      </c>
      <c r="G163" s="2">
        <v>-3.59195402298851E-3</v>
      </c>
      <c r="H163" s="2">
        <v>5.0468637346791599E-3</v>
      </c>
      <c r="I163" s="2">
        <v>5.0215208034433301E-2</v>
      </c>
      <c r="J163" s="2">
        <v>2.7322404371584699E-2</v>
      </c>
      <c r="K163" s="2">
        <v>9.5079787234042507E-2</v>
      </c>
      <c r="L163" s="2">
        <v>0.177292046144505</v>
      </c>
      <c r="M163" s="2">
        <v>8.9221248066013406E-2</v>
      </c>
      <c r="N163" s="2">
        <v>5.8238636363636402E-2</v>
      </c>
      <c r="O163" s="3">
        <v>0.486037234042553</v>
      </c>
      <c r="P163" s="3">
        <v>0.57062543921292996</v>
      </c>
    </row>
    <row r="164" spans="1:16" x14ac:dyDescent="0.3">
      <c r="A164" s="8" t="s">
        <v>15</v>
      </c>
      <c r="B164" s="8" t="s">
        <v>91</v>
      </c>
      <c r="C164" s="2">
        <v>0.25423728813559299</v>
      </c>
      <c r="D164" s="2">
        <v>0.108108108108108</v>
      </c>
      <c r="E164" s="2">
        <v>-7.3170731707317097E-2</v>
      </c>
      <c r="F164" s="2">
        <v>7.8947368421052599E-2</v>
      </c>
      <c r="G164" s="2">
        <v>-4.8780487804878099E-2</v>
      </c>
      <c r="H164" s="2">
        <v>0.141025641025641</v>
      </c>
      <c r="I164" s="2">
        <v>8.98876404494382E-2</v>
      </c>
      <c r="J164" s="2">
        <v>6.18556701030928E-2</v>
      </c>
      <c r="K164" s="2">
        <v>2.9126213592233E-2</v>
      </c>
      <c r="L164" s="2">
        <v>6.6037735849056603E-2</v>
      </c>
      <c r="M164" s="2">
        <v>0.11504424778761101</v>
      </c>
      <c r="N164" s="2">
        <v>0.158730158730159</v>
      </c>
      <c r="O164" s="3">
        <v>0.41747572815534001</v>
      </c>
      <c r="P164" s="3">
        <v>0.78048780487804903</v>
      </c>
    </row>
    <row r="165" spans="1:16" x14ac:dyDescent="0.3">
      <c r="A165" s="8" t="s">
        <v>15</v>
      </c>
      <c r="B165" s="8" t="s">
        <v>92</v>
      </c>
      <c r="C165" s="2">
        <v>5.2863436123347998E-2</v>
      </c>
      <c r="D165" s="2">
        <v>2.0920502092050201E-2</v>
      </c>
      <c r="E165" s="2">
        <v>1.63934426229508E-2</v>
      </c>
      <c r="F165" s="2">
        <v>3.2258064516128997E-2</v>
      </c>
      <c r="G165" s="2">
        <v>1.171875E-2</v>
      </c>
      <c r="H165" s="2">
        <v>2.31660231660232E-2</v>
      </c>
      <c r="I165" s="2">
        <v>0.18113207547169799</v>
      </c>
      <c r="J165" s="2">
        <v>5.4313099041533502E-2</v>
      </c>
      <c r="K165" s="2">
        <v>0.190909090909091</v>
      </c>
      <c r="L165" s="2">
        <v>0.30534351145038202</v>
      </c>
      <c r="M165" s="2">
        <v>0.18518518518518501</v>
      </c>
      <c r="N165" s="2">
        <v>0.19407894736842099</v>
      </c>
      <c r="O165" s="3">
        <v>1.2</v>
      </c>
      <c r="P165" s="3">
        <v>1.9754098360655701</v>
      </c>
    </row>
    <row r="166" spans="1:16" x14ac:dyDescent="0.3">
      <c r="A166" s="8" t="s">
        <v>15</v>
      </c>
      <c r="B166" s="8" t="s">
        <v>93</v>
      </c>
      <c r="C166" s="2">
        <v>9.7297297297297303E-2</v>
      </c>
      <c r="D166" s="2">
        <v>0.133004926108374</v>
      </c>
      <c r="E166" s="2">
        <v>0.1</v>
      </c>
      <c r="F166" s="2">
        <v>9.4861660079051405E-2</v>
      </c>
      <c r="G166" s="2">
        <v>5.0541516245487403E-2</v>
      </c>
      <c r="H166" s="2">
        <v>8.9347079037800703E-2</v>
      </c>
      <c r="I166" s="2">
        <v>5.6782334384858003E-2</v>
      </c>
      <c r="J166" s="2">
        <v>8.0597014925373106E-2</v>
      </c>
      <c r="K166" s="2">
        <v>0.116022099447514</v>
      </c>
      <c r="L166" s="2">
        <v>7.4257425742574296E-2</v>
      </c>
      <c r="M166" s="2">
        <v>5.7603686635944701E-2</v>
      </c>
      <c r="N166" s="2">
        <v>6.31808278867102E-2</v>
      </c>
      <c r="O166" s="3">
        <v>0.34806629834254099</v>
      </c>
      <c r="P166" s="3">
        <v>1.1217391304347799</v>
      </c>
    </row>
    <row r="167" spans="1:16" x14ac:dyDescent="0.3">
      <c r="A167" s="8" t="s">
        <v>15</v>
      </c>
      <c r="B167" s="8" t="s">
        <v>94</v>
      </c>
      <c r="C167" s="2">
        <v>0</v>
      </c>
      <c r="D167" s="2">
        <v>-1.88679245283019E-2</v>
      </c>
      <c r="E167" s="2">
        <v>0.15384615384615399</v>
      </c>
      <c r="F167" s="2">
        <v>-0.1</v>
      </c>
      <c r="G167" s="2">
        <v>0</v>
      </c>
      <c r="H167" s="2">
        <v>0.148148148148148</v>
      </c>
      <c r="I167" s="2">
        <v>9.6774193548387094E-2</v>
      </c>
      <c r="J167" s="2">
        <v>2.9411764705882401E-2</v>
      </c>
      <c r="K167" s="2">
        <v>0.185714285714286</v>
      </c>
      <c r="L167" s="2">
        <v>0.14457831325301199</v>
      </c>
      <c r="M167" s="2">
        <v>8.42105263157895E-2</v>
      </c>
      <c r="N167" s="2">
        <v>0.14563106796116501</v>
      </c>
      <c r="O167" s="3">
        <v>0.68571428571428605</v>
      </c>
      <c r="P167" s="3">
        <v>1.2692307692307701</v>
      </c>
    </row>
    <row r="168" spans="1:16" x14ac:dyDescent="0.3">
      <c r="A168" s="8" t="s">
        <v>15</v>
      </c>
      <c r="B168" s="8" t="s">
        <v>95</v>
      </c>
      <c r="C168" s="2">
        <v>2.5275142314990499E-2</v>
      </c>
      <c r="D168" s="2">
        <v>1.9099792715427898E-2</v>
      </c>
      <c r="E168" s="2">
        <v>1.99767543222432E-2</v>
      </c>
      <c r="F168" s="2">
        <v>3.07670393846592E-2</v>
      </c>
      <c r="G168" s="2">
        <v>2.88122711255441E-2</v>
      </c>
      <c r="H168" s="2">
        <v>1.70584284754869E-2</v>
      </c>
      <c r="I168" s="2">
        <v>2.1658742736397299E-2</v>
      </c>
      <c r="J168" s="2">
        <v>-3.1670113753878001E-2</v>
      </c>
      <c r="K168" s="2">
        <v>2.8968095047390199E-2</v>
      </c>
      <c r="L168" s="2">
        <v>5.8705241307732199E-2</v>
      </c>
      <c r="M168" s="2">
        <v>1.5501501133509E-2</v>
      </c>
      <c r="N168" s="2">
        <v>3.7588994811150002E-2</v>
      </c>
      <c r="O168" s="3">
        <v>0.14784407956214099</v>
      </c>
      <c r="P168" s="3">
        <v>0.24923725119860499</v>
      </c>
    </row>
    <row r="169" spans="1:16" x14ac:dyDescent="0.3">
      <c r="A169" s="8" t="s">
        <v>15</v>
      </c>
      <c r="B169" s="8" t="s">
        <v>96</v>
      </c>
      <c r="C169" s="2">
        <v>9.5754290876242099E-2</v>
      </c>
      <c r="D169" s="2">
        <v>3.4624896949711499E-2</v>
      </c>
      <c r="E169" s="2">
        <v>4.6215139442231101E-2</v>
      </c>
      <c r="F169" s="2">
        <v>4.0365575019040402E-2</v>
      </c>
      <c r="G169" s="2">
        <v>2.9282576866764302E-3</v>
      </c>
      <c r="H169" s="2">
        <v>1.5328467153284699E-2</v>
      </c>
      <c r="I169" s="2">
        <v>3.3788641265276802E-2</v>
      </c>
      <c r="J169" s="2">
        <v>-2.5034770514603601E-2</v>
      </c>
      <c r="K169" s="2">
        <v>3.28102710413695E-2</v>
      </c>
      <c r="L169" s="2">
        <v>5.3867403314917101E-2</v>
      </c>
      <c r="M169" s="2">
        <v>-1.9659239842726101E-3</v>
      </c>
      <c r="N169" s="2">
        <v>-4.2678923177938297E-2</v>
      </c>
      <c r="O169" s="3">
        <v>3.9942938659058499E-2</v>
      </c>
      <c r="P169" s="3">
        <v>0.16175298804780899</v>
      </c>
    </row>
    <row r="170" spans="1:16" x14ac:dyDescent="0.3">
      <c r="A170" s="8" t="s">
        <v>15</v>
      </c>
      <c r="B170" s="8" t="s">
        <v>97</v>
      </c>
      <c r="C170" s="2">
        <v>9.4827586206896505E-2</v>
      </c>
      <c r="D170" s="2">
        <v>3.9370078740157501E-2</v>
      </c>
      <c r="E170" s="2">
        <v>6.0606060606060601E-2</v>
      </c>
      <c r="F170" s="2">
        <v>0.114285714285714</v>
      </c>
      <c r="G170" s="2">
        <v>3.8461538461538498E-2</v>
      </c>
      <c r="H170" s="2">
        <v>0.104938271604938</v>
      </c>
      <c r="I170" s="2">
        <v>3.3519553072625698E-2</v>
      </c>
      <c r="J170" s="2">
        <v>-4.86486486486487E-2</v>
      </c>
      <c r="K170" s="2">
        <v>1.13636363636364E-2</v>
      </c>
      <c r="L170" s="2">
        <v>0.17977528089887601</v>
      </c>
      <c r="M170" s="2">
        <v>1.4285714285714299E-2</v>
      </c>
      <c r="N170" s="2">
        <v>9.85915492957746E-2</v>
      </c>
      <c r="O170" s="3">
        <v>0.32954545454545497</v>
      </c>
      <c r="P170" s="3">
        <v>0.77272727272727304</v>
      </c>
    </row>
    <row r="171" spans="1:16" x14ac:dyDescent="0.3">
      <c r="A171" s="8" t="s">
        <v>15</v>
      </c>
      <c r="B171" s="8" t="s">
        <v>98</v>
      </c>
      <c r="C171" s="2">
        <v>4.1284403669724801E-2</v>
      </c>
      <c r="D171" s="2">
        <v>3.5242290748898703E-2</v>
      </c>
      <c r="E171" s="2">
        <v>-1.27659574468085E-2</v>
      </c>
      <c r="F171" s="2">
        <v>3.0172413793103401E-2</v>
      </c>
      <c r="G171" s="2">
        <v>-6.2761506276150597E-2</v>
      </c>
      <c r="H171" s="2">
        <v>6.6964285714285698E-2</v>
      </c>
      <c r="I171" s="2">
        <v>0.163179916317992</v>
      </c>
      <c r="J171" s="2">
        <v>9.7122302158273402E-2</v>
      </c>
      <c r="K171" s="2">
        <v>6.5573770491803296E-2</v>
      </c>
      <c r="L171" s="2">
        <v>0.26461538461538497</v>
      </c>
      <c r="M171" s="2">
        <v>8.5158150851581502E-2</v>
      </c>
      <c r="N171" s="2">
        <v>0.15695067264574</v>
      </c>
      <c r="O171" s="3">
        <v>0.69180327868852498</v>
      </c>
      <c r="P171" s="3">
        <v>1.1957446808510599</v>
      </c>
    </row>
    <row r="172" spans="1:16" x14ac:dyDescent="0.3">
      <c r="A172" s="8" t="s">
        <v>15</v>
      </c>
      <c r="B172" s="8" t="s">
        <v>99</v>
      </c>
      <c r="C172" s="2">
        <v>-2.7977315689981099E-2</v>
      </c>
      <c r="D172" s="2">
        <v>-2.80046674445741E-2</v>
      </c>
      <c r="E172" s="2">
        <v>-1.60064025610244E-2</v>
      </c>
      <c r="F172" s="2">
        <v>-2.92801952013013E-2</v>
      </c>
      <c r="G172" s="2">
        <v>-2.7230833682446599E-2</v>
      </c>
      <c r="H172" s="2">
        <v>-1.89491817398794E-2</v>
      </c>
      <c r="I172" s="2">
        <v>-1.53643546971027E-2</v>
      </c>
      <c r="J172" s="2">
        <v>-8.73829692376282E-2</v>
      </c>
      <c r="K172" s="2">
        <v>4.3966780654616502E-3</v>
      </c>
      <c r="L172" s="2">
        <v>-8.6575875486381307E-2</v>
      </c>
      <c r="M172" s="2">
        <v>-0.108093716719915</v>
      </c>
      <c r="N172" s="2">
        <v>-3.1641791044776102E-2</v>
      </c>
      <c r="O172" s="3">
        <v>-0.2076209086468</v>
      </c>
      <c r="P172" s="3">
        <v>-0.35094037615045998</v>
      </c>
    </row>
    <row r="173" spans="1:16" x14ac:dyDescent="0.3">
      <c r="A173" s="8" t="s">
        <v>15</v>
      </c>
      <c r="B173" s="8" t="s">
        <v>100</v>
      </c>
      <c r="C173" s="2">
        <v>-2.9795158286778398E-2</v>
      </c>
      <c r="D173" s="2">
        <v>-3.2629558541266798E-2</v>
      </c>
      <c r="E173" s="2">
        <v>-4.7619047619047603E-2</v>
      </c>
      <c r="F173" s="2">
        <v>-2.0833333333333298E-3</v>
      </c>
      <c r="G173" s="2">
        <v>-2.5052192066805801E-2</v>
      </c>
      <c r="H173" s="2">
        <v>-2.1413276231263402E-3</v>
      </c>
      <c r="I173" s="2">
        <v>-4.29184549356223E-3</v>
      </c>
      <c r="J173" s="2">
        <v>-0.12715517241379301</v>
      </c>
      <c r="K173" s="2">
        <v>7.4074074074074098E-2</v>
      </c>
      <c r="L173" s="2">
        <v>-9.1954022988505694E-3</v>
      </c>
      <c r="M173" s="2">
        <v>-0.111368909512761</v>
      </c>
      <c r="N173" s="2">
        <v>1.0443864229764999E-2</v>
      </c>
      <c r="O173" s="3">
        <v>-4.4444444444444398E-2</v>
      </c>
      <c r="P173" s="3">
        <v>-0.23214285714285701</v>
      </c>
    </row>
    <row r="174" spans="1:16" x14ac:dyDescent="0.3">
      <c r="A174" s="8" t="s">
        <v>16</v>
      </c>
      <c r="B174" s="8" t="s">
        <v>89</v>
      </c>
      <c r="C174" s="2">
        <v>0.10377358490565999</v>
      </c>
      <c r="D174" s="2">
        <v>4.2735042735042701E-2</v>
      </c>
      <c r="E174" s="2">
        <v>4.3032786885245901E-2</v>
      </c>
      <c r="F174" s="2">
        <v>2.35756385068762E-2</v>
      </c>
      <c r="G174" s="2">
        <v>4.7984644913627597E-2</v>
      </c>
      <c r="H174" s="2">
        <v>8.0586080586080605E-2</v>
      </c>
      <c r="I174" s="2">
        <v>6.2711864406779699E-2</v>
      </c>
      <c r="J174" s="2">
        <v>7.81499202551834E-2</v>
      </c>
      <c r="K174" s="2">
        <v>0.103550295857988</v>
      </c>
      <c r="L174" s="2">
        <v>0.15549597855227901</v>
      </c>
      <c r="M174" s="2">
        <v>6.7285382830626406E-2</v>
      </c>
      <c r="N174" s="2">
        <v>2.3913043478260902E-2</v>
      </c>
      <c r="O174" s="3">
        <v>0.39349112426035499</v>
      </c>
      <c r="P174" s="3">
        <v>0.93032786885245899</v>
      </c>
    </row>
    <row r="175" spans="1:16" x14ac:dyDescent="0.3">
      <c r="A175" s="8" t="s">
        <v>16</v>
      </c>
      <c r="B175" s="8" t="s">
        <v>90</v>
      </c>
      <c r="C175" s="2">
        <v>-6.5005417118093201E-3</v>
      </c>
      <c r="D175" s="2">
        <v>-2.9989094874591098E-2</v>
      </c>
      <c r="E175" s="2">
        <v>-2.8105677346824099E-3</v>
      </c>
      <c r="F175" s="2">
        <v>1.86020293122886E-2</v>
      </c>
      <c r="G175" s="2">
        <v>2.76701715550636E-2</v>
      </c>
      <c r="H175" s="2">
        <v>1.9386106623586401E-2</v>
      </c>
      <c r="I175" s="2">
        <v>3.8034865293185401E-2</v>
      </c>
      <c r="J175" s="2">
        <v>-1.3740458015267199E-2</v>
      </c>
      <c r="K175" s="2">
        <v>0.10577915376677</v>
      </c>
      <c r="L175" s="2">
        <v>0.108259449370042</v>
      </c>
      <c r="M175" s="2">
        <v>0.15326315789473699</v>
      </c>
      <c r="N175" s="2">
        <v>4.1621029572836803E-2</v>
      </c>
      <c r="O175" s="3">
        <v>0.47213622291021701</v>
      </c>
      <c r="P175" s="3">
        <v>0.60370994940978095</v>
      </c>
    </row>
    <row r="176" spans="1:16" x14ac:dyDescent="0.3">
      <c r="A176" s="8" t="s">
        <v>16</v>
      </c>
      <c r="B176" s="8" t="s">
        <v>91</v>
      </c>
      <c r="C176" s="2">
        <v>-2.6315789473684199E-2</v>
      </c>
      <c r="D176" s="2">
        <v>0.18918918918918901</v>
      </c>
      <c r="E176" s="2">
        <v>2.27272727272727E-2</v>
      </c>
      <c r="F176" s="2">
        <v>4.4444444444444398E-2</v>
      </c>
      <c r="G176" s="2">
        <v>4.2553191489361701E-2</v>
      </c>
      <c r="H176" s="2">
        <v>0</v>
      </c>
      <c r="I176" s="2">
        <v>0.26530612244898</v>
      </c>
      <c r="J176" s="2">
        <v>0.209677419354839</v>
      </c>
      <c r="K176" s="2">
        <v>0.12</v>
      </c>
      <c r="L176" s="2">
        <v>0.119047619047619</v>
      </c>
      <c r="M176" s="2">
        <v>9.5744680851063801E-2</v>
      </c>
      <c r="N176" s="2">
        <v>3.8834951456310697E-2</v>
      </c>
      <c r="O176" s="3">
        <v>0.42666666666666703</v>
      </c>
      <c r="P176" s="3">
        <v>1.4318181818181801</v>
      </c>
    </row>
    <row r="177" spans="1:16" x14ac:dyDescent="0.3">
      <c r="A177" s="8" t="s">
        <v>16</v>
      </c>
      <c r="B177" s="8" t="s">
        <v>92</v>
      </c>
      <c r="C177" s="2">
        <v>3.20855614973262E-2</v>
      </c>
      <c r="D177" s="2">
        <v>-5.1813471502590698E-2</v>
      </c>
      <c r="E177" s="2">
        <v>7.6502732240437202E-2</v>
      </c>
      <c r="F177" s="2">
        <v>6.0913705583756299E-2</v>
      </c>
      <c r="G177" s="2">
        <v>1.9138755980861202E-2</v>
      </c>
      <c r="H177" s="2">
        <v>0.15962441314553999</v>
      </c>
      <c r="I177" s="2">
        <v>0.157894736842105</v>
      </c>
      <c r="J177" s="2">
        <v>0.18531468531468501</v>
      </c>
      <c r="K177" s="2">
        <v>0.22713864306784701</v>
      </c>
      <c r="L177" s="2">
        <v>0.16105769230769201</v>
      </c>
      <c r="M177" s="2">
        <v>0.13043478260869601</v>
      </c>
      <c r="N177" s="2">
        <v>9.3406593406593394E-2</v>
      </c>
      <c r="O177" s="3">
        <v>0.76106194690265505</v>
      </c>
      <c r="P177" s="3">
        <v>2.2622950819672099</v>
      </c>
    </row>
    <row r="178" spans="1:16" x14ac:dyDescent="0.3">
      <c r="A178" s="8" t="s">
        <v>16</v>
      </c>
      <c r="B178" s="8" t="s">
        <v>93</v>
      </c>
      <c r="C178" s="2">
        <v>0.11111111111111099</v>
      </c>
      <c r="D178" s="2">
        <v>0.09</v>
      </c>
      <c r="E178" s="2">
        <v>0.100917431192661</v>
      </c>
      <c r="F178" s="2">
        <v>8.3333333333333297E-3</v>
      </c>
      <c r="G178" s="2">
        <v>9.9173553719008295E-2</v>
      </c>
      <c r="H178" s="2">
        <v>9.0225563909774403E-2</v>
      </c>
      <c r="I178" s="2">
        <v>8.9655172413793102E-2</v>
      </c>
      <c r="J178" s="2">
        <v>6.9620253164557E-2</v>
      </c>
      <c r="K178" s="2">
        <v>0.118343195266272</v>
      </c>
      <c r="L178" s="2">
        <v>6.8783068783068793E-2</v>
      </c>
      <c r="M178" s="2">
        <v>5.9405940594059403E-2</v>
      </c>
      <c r="N178" s="2">
        <v>7.9439252336448593E-2</v>
      </c>
      <c r="O178" s="3">
        <v>0.366863905325444</v>
      </c>
      <c r="P178" s="3">
        <v>1.11926605504587</v>
      </c>
    </row>
    <row r="179" spans="1:16" x14ac:dyDescent="0.3">
      <c r="A179" s="8" t="s">
        <v>16</v>
      </c>
      <c r="B179" s="8" t="s">
        <v>94</v>
      </c>
      <c r="C179" s="2">
        <v>0</v>
      </c>
      <c r="D179" s="2">
        <v>0.1</v>
      </c>
      <c r="E179" s="2">
        <v>3.6363636363636397E-2</v>
      </c>
      <c r="F179" s="2">
        <v>3.5087719298245598E-2</v>
      </c>
      <c r="G179" s="2">
        <v>1.6949152542372899E-2</v>
      </c>
      <c r="H179" s="2">
        <v>0.05</v>
      </c>
      <c r="I179" s="2">
        <v>0.25396825396825401</v>
      </c>
      <c r="J179" s="2">
        <v>1.26582278481013E-2</v>
      </c>
      <c r="K179" s="2">
        <v>7.4999999999999997E-2</v>
      </c>
      <c r="L179" s="2">
        <v>0.186046511627907</v>
      </c>
      <c r="M179" s="2">
        <v>4.9019607843137303E-2</v>
      </c>
      <c r="N179" s="2">
        <v>6.5420560747663503E-2</v>
      </c>
      <c r="O179" s="3">
        <v>0.42499999999999999</v>
      </c>
      <c r="P179" s="3">
        <v>1.0727272727272701</v>
      </c>
    </row>
    <row r="180" spans="1:16" x14ac:dyDescent="0.3">
      <c r="A180" s="8" t="s">
        <v>16</v>
      </c>
      <c r="B180" s="8" t="s">
        <v>95</v>
      </c>
      <c r="C180" s="2">
        <v>2.0491011018751198E-2</v>
      </c>
      <c r="D180" s="2">
        <v>1.97007008903201E-2</v>
      </c>
      <c r="E180" s="2">
        <v>1.44900613041055E-2</v>
      </c>
      <c r="F180" s="2">
        <v>3.4425929316974899E-2</v>
      </c>
      <c r="G180" s="2">
        <v>2.8323597096831299E-2</v>
      </c>
      <c r="H180" s="2">
        <v>2.61662936822172E-2</v>
      </c>
      <c r="I180" s="2">
        <v>2.49958060728066E-2</v>
      </c>
      <c r="J180" s="2">
        <v>-3.7315875613748002E-2</v>
      </c>
      <c r="K180" s="2">
        <v>4.2332539952397101E-2</v>
      </c>
      <c r="L180" s="2">
        <v>7.4865437938346102E-2</v>
      </c>
      <c r="M180" s="2">
        <v>3.52048558421851E-2</v>
      </c>
      <c r="N180" s="2">
        <v>3.6206391087657601E-2</v>
      </c>
      <c r="O180" s="3">
        <v>0.20180210812648799</v>
      </c>
      <c r="P180" s="3">
        <v>0.31320824818874199</v>
      </c>
    </row>
    <row r="181" spans="1:16" x14ac:dyDescent="0.3">
      <c r="A181" s="8" t="s">
        <v>16</v>
      </c>
      <c r="B181" s="8" t="s">
        <v>96</v>
      </c>
      <c r="C181" s="2">
        <v>1.4218009478673001E-2</v>
      </c>
      <c r="D181" s="2">
        <v>3.7383177570093497E-2</v>
      </c>
      <c r="E181" s="2">
        <v>3.6036036036036001E-2</v>
      </c>
      <c r="F181" s="2">
        <v>-3.7681159420289899E-2</v>
      </c>
      <c r="G181" s="2">
        <v>2.86144578313253E-2</v>
      </c>
      <c r="H181" s="2">
        <v>3.07467057101025E-2</v>
      </c>
      <c r="I181" s="2">
        <v>2.1306818181818201E-2</v>
      </c>
      <c r="J181" s="2">
        <v>3.6161335187760803E-2</v>
      </c>
      <c r="K181" s="2">
        <v>3.35570469798658E-2</v>
      </c>
      <c r="L181" s="2">
        <v>5.58441558441558E-2</v>
      </c>
      <c r="M181" s="2">
        <v>9.8400984009840101E-3</v>
      </c>
      <c r="N181" s="2">
        <v>-2.4360535931790502E-2</v>
      </c>
      <c r="O181" s="3">
        <v>7.5167785234899295E-2</v>
      </c>
      <c r="P181" s="3">
        <v>0.20270270270270299</v>
      </c>
    </row>
    <row r="182" spans="1:16" x14ac:dyDescent="0.3">
      <c r="A182" s="8" t="s">
        <v>16</v>
      </c>
      <c r="B182" s="8" t="s">
        <v>97</v>
      </c>
      <c r="C182" s="2">
        <v>5.1282051282051301E-2</v>
      </c>
      <c r="D182" s="2">
        <v>7.3170731707317097E-2</v>
      </c>
      <c r="E182" s="2">
        <v>0.102272727272727</v>
      </c>
      <c r="F182" s="2">
        <v>0</v>
      </c>
      <c r="G182" s="2">
        <v>0.11340206185567001</v>
      </c>
      <c r="H182" s="2">
        <v>1.85185185185185E-2</v>
      </c>
      <c r="I182" s="2">
        <v>4.5454545454545497E-2</v>
      </c>
      <c r="J182" s="2">
        <v>0.13043478260869601</v>
      </c>
      <c r="K182" s="2">
        <v>3.8461538461538498E-2</v>
      </c>
      <c r="L182" s="2">
        <v>-1.48148148148148E-2</v>
      </c>
      <c r="M182" s="2">
        <v>4.5112781954887202E-2</v>
      </c>
      <c r="N182" s="2">
        <v>1.4388489208633099E-2</v>
      </c>
      <c r="O182" s="3">
        <v>8.4615384615384606E-2</v>
      </c>
      <c r="P182" s="3">
        <v>0.60227272727272696</v>
      </c>
    </row>
    <row r="183" spans="1:16" x14ac:dyDescent="0.3">
      <c r="A183" s="8" t="s">
        <v>16</v>
      </c>
      <c r="B183" s="8" t="s">
        <v>98</v>
      </c>
      <c r="C183" s="2">
        <v>-2.9914529914529898E-2</v>
      </c>
      <c r="D183" s="2">
        <v>6.6079295154184994E-2</v>
      </c>
      <c r="E183" s="2">
        <v>-1.6528925619834701E-2</v>
      </c>
      <c r="F183" s="2">
        <v>6.3025210084033598E-2</v>
      </c>
      <c r="G183" s="2">
        <v>5.9288537549407098E-2</v>
      </c>
      <c r="H183" s="2">
        <v>8.5820895522388099E-2</v>
      </c>
      <c r="I183" s="2">
        <v>0.17525773195876301</v>
      </c>
      <c r="J183" s="2">
        <v>0.13742690058479501</v>
      </c>
      <c r="K183" s="2">
        <v>0.19280205655527</v>
      </c>
      <c r="L183" s="2">
        <v>0.211206896551724</v>
      </c>
      <c r="M183" s="2">
        <v>0.163701067615658</v>
      </c>
      <c r="N183" s="2">
        <v>8.4097859327217098E-2</v>
      </c>
      <c r="O183" s="3">
        <v>0.82262210796915203</v>
      </c>
      <c r="P183" s="3">
        <v>1.9297520661156999</v>
      </c>
    </row>
    <row r="184" spans="1:16" x14ac:dyDescent="0.3">
      <c r="A184" s="8" t="s">
        <v>16</v>
      </c>
      <c r="B184" s="8" t="s">
        <v>99</v>
      </c>
      <c r="C184" s="2">
        <v>-4.0485829959514196E-3</v>
      </c>
      <c r="D184" s="2">
        <v>-2.4390243902439001E-2</v>
      </c>
      <c r="E184" s="2">
        <v>-3.2291666666666698E-2</v>
      </c>
      <c r="F184" s="2">
        <v>-2.4757804090419801E-2</v>
      </c>
      <c r="G184" s="2">
        <v>-1.4348785871964699E-2</v>
      </c>
      <c r="H184" s="2">
        <v>-2.5755879059350499E-2</v>
      </c>
      <c r="I184" s="2">
        <v>-3.4482758620689703E-2</v>
      </c>
      <c r="J184" s="2">
        <v>-9.8809523809523805E-2</v>
      </c>
      <c r="K184" s="2">
        <v>1.5852047556142699E-2</v>
      </c>
      <c r="L184" s="2">
        <v>-7.4122236671001304E-2</v>
      </c>
      <c r="M184" s="2">
        <v>-8.4269662921348298E-2</v>
      </c>
      <c r="N184" s="2">
        <v>-7.0552147239263799E-2</v>
      </c>
      <c r="O184" s="3">
        <v>-0.199471598414795</v>
      </c>
      <c r="P184" s="3">
        <v>-0.36875000000000002</v>
      </c>
    </row>
    <row r="185" spans="1:16" x14ac:dyDescent="0.3">
      <c r="A185" s="8" t="s">
        <v>16</v>
      </c>
      <c r="B185" s="8" t="s">
        <v>100</v>
      </c>
      <c r="C185" s="2">
        <v>-4.3912175648702603E-2</v>
      </c>
      <c r="D185" s="2">
        <v>-6.4718162839248403E-2</v>
      </c>
      <c r="E185" s="2">
        <v>-8.9285714285714298E-3</v>
      </c>
      <c r="F185" s="2">
        <v>-9.0090090090090107E-3</v>
      </c>
      <c r="G185" s="2">
        <v>-2.7272727272727299E-2</v>
      </c>
      <c r="H185" s="2">
        <v>-2.33644859813084E-2</v>
      </c>
      <c r="I185" s="2">
        <v>1.9138755980861202E-2</v>
      </c>
      <c r="J185" s="2">
        <v>-7.7464788732394402E-2</v>
      </c>
      <c r="K185" s="2">
        <v>3.30788804071247E-2</v>
      </c>
      <c r="L185" s="2">
        <v>4.4334975369458102E-2</v>
      </c>
      <c r="M185" s="2">
        <v>-2.5943396226415099E-2</v>
      </c>
      <c r="N185" s="2">
        <v>-4.8426150121065404E-3</v>
      </c>
      <c r="O185" s="3">
        <v>4.58015267175573E-2</v>
      </c>
      <c r="P185" s="3">
        <v>-8.2589285714285698E-2</v>
      </c>
    </row>
    <row r="186" spans="1:16" x14ac:dyDescent="0.3">
      <c r="A186" s="8" t="s">
        <v>17</v>
      </c>
      <c r="B186" s="8" t="s">
        <v>89</v>
      </c>
      <c r="C186" s="2">
        <v>0.12711864406779699</v>
      </c>
      <c r="D186" s="2">
        <v>0.156641604010025</v>
      </c>
      <c r="E186" s="2">
        <v>0.14409534127844001</v>
      </c>
      <c r="F186" s="2">
        <v>0.10511363636363601</v>
      </c>
      <c r="G186" s="2">
        <v>9.4258783204798594E-2</v>
      </c>
      <c r="H186" s="2">
        <v>6.10806577916993E-2</v>
      </c>
      <c r="I186" s="2">
        <v>9.7416974169741696E-2</v>
      </c>
      <c r="J186" s="2">
        <v>5.9852051109616701E-2</v>
      </c>
      <c r="K186" s="2">
        <v>2.4746192893400999E-2</v>
      </c>
      <c r="L186" s="2">
        <v>1.23839009287926E-2</v>
      </c>
      <c r="M186" s="2">
        <v>-1.2232415902140701E-2</v>
      </c>
      <c r="N186" s="2">
        <v>7.7399380804953594E-2</v>
      </c>
      <c r="O186" s="3">
        <v>0.104060913705584</v>
      </c>
      <c r="P186" s="3">
        <v>0.88515709642470197</v>
      </c>
    </row>
    <row r="187" spans="1:16" x14ac:dyDescent="0.3">
      <c r="A187" s="8" t="s">
        <v>17</v>
      </c>
      <c r="B187" s="8" t="s">
        <v>90</v>
      </c>
      <c r="C187" s="2">
        <v>0.117495490852873</v>
      </c>
      <c r="D187" s="2">
        <v>0.128199216047959</v>
      </c>
      <c r="E187" s="2">
        <v>5.9063968935213602E-2</v>
      </c>
      <c r="F187" s="2">
        <v>6.6769587032034006E-2</v>
      </c>
      <c r="G187" s="2">
        <v>8.8277858176555701E-2</v>
      </c>
      <c r="H187" s="2">
        <v>0.102559840425532</v>
      </c>
      <c r="I187" s="2">
        <v>0.133273028795417</v>
      </c>
      <c r="J187" s="2">
        <v>0.142077956631635</v>
      </c>
      <c r="K187" s="2">
        <v>0.14933022714036101</v>
      </c>
      <c r="L187" s="2">
        <v>0.120604033647512</v>
      </c>
      <c r="M187" s="2">
        <v>0.259202315275391</v>
      </c>
      <c r="N187" s="2">
        <v>0.40228399051928498</v>
      </c>
      <c r="O187" s="3">
        <v>1.2741991846243399</v>
      </c>
      <c r="P187" s="3">
        <v>2.9901900674432902</v>
      </c>
    </row>
    <row r="188" spans="1:16" x14ac:dyDescent="0.3">
      <c r="A188" s="8" t="s">
        <v>17</v>
      </c>
      <c r="B188" s="8" t="s">
        <v>91</v>
      </c>
      <c r="C188" s="2">
        <v>0.17647058823529399</v>
      </c>
      <c r="D188" s="2">
        <v>0.25</v>
      </c>
      <c r="E188" s="2">
        <v>0.14000000000000001</v>
      </c>
      <c r="F188" s="2">
        <v>-3.5087719298245598E-2</v>
      </c>
      <c r="G188" s="2">
        <v>3.6363636363636397E-2</v>
      </c>
      <c r="H188" s="2">
        <v>0.12280701754386</v>
      </c>
      <c r="I188" s="2">
        <v>0</v>
      </c>
      <c r="J188" s="2">
        <v>0.109375</v>
      </c>
      <c r="K188" s="2">
        <v>1.4084507042253501E-2</v>
      </c>
      <c r="L188" s="2">
        <v>2.7777777777777801E-2</v>
      </c>
      <c r="M188" s="2">
        <v>8.1081081081081099E-2</v>
      </c>
      <c r="N188" s="2">
        <v>0.1125</v>
      </c>
      <c r="O188" s="3">
        <v>0.25352112676056299</v>
      </c>
      <c r="P188" s="3">
        <v>0.78</v>
      </c>
    </row>
    <row r="189" spans="1:16" x14ac:dyDescent="0.3">
      <c r="A189" s="8" t="s">
        <v>17</v>
      </c>
      <c r="B189" s="8" t="s">
        <v>92</v>
      </c>
      <c r="C189" s="2">
        <v>9.6264367816091906E-2</v>
      </c>
      <c r="D189" s="2">
        <v>9.9606815203145502E-2</v>
      </c>
      <c r="E189" s="2">
        <v>2.9797377830750899E-2</v>
      </c>
      <c r="F189" s="2">
        <v>2.5462962962963E-2</v>
      </c>
      <c r="G189" s="2">
        <v>5.7562076749435698E-2</v>
      </c>
      <c r="H189" s="2">
        <v>0.14621131270010701</v>
      </c>
      <c r="I189" s="2">
        <v>0.505586592178771</v>
      </c>
      <c r="J189" s="2">
        <v>0.13358070500927599</v>
      </c>
      <c r="K189" s="2">
        <v>0.15984724495362801</v>
      </c>
      <c r="L189" s="2">
        <v>7.4788334901222997E-2</v>
      </c>
      <c r="M189" s="2">
        <v>0.168490153172867</v>
      </c>
      <c r="N189" s="2">
        <v>0.41310861423221001</v>
      </c>
      <c r="O189" s="3">
        <v>1.05837424986361</v>
      </c>
      <c r="P189" s="3">
        <v>3.49702026221693</v>
      </c>
    </row>
    <row r="190" spans="1:16" x14ac:dyDescent="0.3">
      <c r="A190" s="8" t="s">
        <v>17</v>
      </c>
      <c r="B190" s="8" t="s">
        <v>93</v>
      </c>
      <c r="C190" s="2">
        <v>0.292682926829268</v>
      </c>
      <c r="D190" s="2">
        <v>0.169811320754717</v>
      </c>
      <c r="E190" s="2">
        <v>0.225806451612903</v>
      </c>
      <c r="F190" s="2">
        <v>0</v>
      </c>
      <c r="G190" s="2">
        <v>0</v>
      </c>
      <c r="H190" s="2">
        <v>0.17105263157894701</v>
      </c>
      <c r="I190" s="2">
        <v>0.19101123595505601</v>
      </c>
      <c r="J190" s="2">
        <v>4.71698113207547E-2</v>
      </c>
      <c r="K190" s="2">
        <v>-3.6036036036036001E-2</v>
      </c>
      <c r="L190" s="2">
        <v>0.14018691588785001</v>
      </c>
      <c r="M190" s="2">
        <v>8.1967213114754103E-3</v>
      </c>
      <c r="N190" s="2">
        <v>0.19512195121951201</v>
      </c>
      <c r="O190" s="3">
        <v>0.32432432432432401</v>
      </c>
      <c r="P190" s="3">
        <v>1.37096774193548</v>
      </c>
    </row>
    <row r="191" spans="1:16" x14ac:dyDescent="0.3">
      <c r="A191" s="8" t="s">
        <v>17</v>
      </c>
      <c r="B191" s="8" t="s">
        <v>94</v>
      </c>
      <c r="C191" s="2">
        <v>0.11144578313252999</v>
      </c>
      <c r="D191" s="2">
        <v>0.119241192411924</v>
      </c>
      <c r="E191" s="2">
        <v>2.6634382566585998E-2</v>
      </c>
      <c r="F191" s="2">
        <v>9.4339622641509396E-3</v>
      </c>
      <c r="G191" s="2">
        <v>6.0747663551401897E-2</v>
      </c>
      <c r="H191" s="2">
        <v>6.6079295154184994E-2</v>
      </c>
      <c r="I191" s="2">
        <v>9.9173553719008295E-2</v>
      </c>
      <c r="J191" s="2">
        <v>0.12406015037594</v>
      </c>
      <c r="K191" s="2">
        <v>0.12374581939799301</v>
      </c>
      <c r="L191" s="2">
        <v>7.4404761904761901E-3</v>
      </c>
      <c r="M191" s="2">
        <v>0.15657311669128501</v>
      </c>
      <c r="N191" s="2">
        <v>0.14303959131545299</v>
      </c>
      <c r="O191" s="3">
        <v>0.496655518394649</v>
      </c>
      <c r="P191" s="3">
        <v>1.16707021791768</v>
      </c>
    </row>
    <row r="192" spans="1:16" x14ac:dyDescent="0.3">
      <c r="A192" s="8" t="s">
        <v>17</v>
      </c>
      <c r="B192" s="8" t="s">
        <v>95</v>
      </c>
      <c r="C192" s="2">
        <v>8.7700534759358295E-2</v>
      </c>
      <c r="D192" s="2">
        <v>0.11701081612586001</v>
      </c>
      <c r="E192" s="2">
        <v>4.7095070422535197E-2</v>
      </c>
      <c r="F192" s="2">
        <v>5.3804119377889897E-2</v>
      </c>
      <c r="G192" s="2">
        <v>4.2680494615077801E-2</v>
      </c>
      <c r="H192" s="2">
        <v>3.0604437643458299E-2</v>
      </c>
      <c r="I192" s="2">
        <v>3.8975501113585699E-2</v>
      </c>
      <c r="J192" s="2">
        <v>1.7863522686673801E-2</v>
      </c>
      <c r="K192" s="2">
        <v>3.4398034398034398E-2</v>
      </c>
      <c r="L192" s="2">
        <v>2.1717000339328101E-2</v>
      </c>
      <c r="M192" s="2">
        <v>-1.85984722683494E-2</v>
      </c>
      <c r="N192" s="2">
        <v>0.116751269035533</v>
      </c>
      <c r="O192" s="3">
        <v>0.15830115830115801</v>
      </c>
      <c r="P192" s="3">
        <v>0.45246478873239399</v>
      </c>
    </row>
    <row r="193" spans="1:16" x14ac:dyDescent="0.3">
      <c r="A193" s="8" t="s">
        <v>17</v>
      </c>
      <c r="B193" s="8" t="s">
        <v>96</v>
      </c>
      <c r="C193" s="2">
        <v>6.9556451612903206E-2</v>
      </c>
      <c r="D193" s="2">
        <v>0.12661011624253801</v>
      </c>
      <c r="E193" s="2">
        <v>1.7661275329987E-3</v>
      </c>
      <c r="F193" s="2">
        <v>7.1448455043147396E-3</v>
      </c>
      <c r="G193" s="2">
        <v>7.5548185000921296E-3</v>
      </c>
      <c r="H193" s="2">
        <v>2.8529626920263399E-2</v>
      </c>
      <c r="I193" s="2">
        <v>5.6987908961593198E-2</v>
      </c>
      <c r="J193" s="2">
        <v>3.6756665825553002E-2</v>
      </c>
      <c r="K193" s="2">
        <v>4.0321272107739697E-2</v>
      </c>
      <c r="L193" s="2">
        <v>-5.3575606332371503E-2</v>
      </c>
      <c r="M193" s="2">
        <v>1.33487145682268E-2</v>
      </c>
      <c r="N193" s="2">
        <v>5.22849243779476E-2</v>
      </c>
      <c r="O193" s="3">
        <v>4.9894531883822799E-2</v>
      </c>
      <c r="P193" s="3">
        <v>0.20291875813348201</v>
      </c>
    </row>
    <row r="194" spans="1:16" x14ac:dyDescent="0.3">
      <c r="A194" s="8" t="s">
        <v>17</v>
      </c>
      <c r="B194" s="8" t="s">
        <v>97</v>
      </c>
      <c r="C194" s="2">
        <v>0.1875</v>
      </c>
      <c r="D194" s="2">
        <v>0.21804511278195499</v>
      </c>
      <c r="E194" s="2">
        <v>6.7901234567901203E-2</v>
      </c>
      <c r="F194" s="2">
        <v>0.115606936416185</v>
      </c>
      <c r="G194" s="2">
        <v>0.10362694300518099</v>
      </c>
      <c r="H194" s="2">
        <v>-9.3896713615023494E-3</v>
      </c>
      <c r="I194" s="2">
        <v>2.8436018957346001E-2</v>
      </c>
      <c r="J194" s="2">
        <v>7.83410138248848E-2</v>
      </c>
      <c r="K194" s="2">
        <v>2.1367521367521399E-2</v>
      </c>
      <c r="L194" s="2">
        <v>3.3472803347280297E-2</v>
      </c>
      <c r="M194" s="2">
        <v>-8.0971659919028306E-3</v>
      </c>
      <c r="N194" s="2">
        <v>0.102040816326531</v>
      </c>
      <c r="O194" s="3">
        <v>0.15384615384615399</v>
      </c>
      <c r="P194" s="3">
        <v>0.66666666666666696</v>
      </c>
    </row>
    <row r="195" spans="1:16" x14ac:dyDescent="0.3">
      <c r="A195" s="8" t="s">
        <v>17</v>
      </c>
      <c r="B195" s="8" t="s">
        <v>98</v>
      </c>
      <c r="C195" s="2">
        <v>0.144132653061224</v>
      </c>
      <c r="D195" s="2">
        <v>0.11482720178372401</v>
      </c>
      <c r="E195" s="2">
        <v>3.5999999999999997E-2</v>
      </c>
      <c r="F195" s="2">
        <v>9.2664092664092701E-2</v>
      </c>
      <c r="G195" s="2">
        <v>7.5088339222614806E-2</v>
      </c>
      <c r="H195" s="2">
        <v>0.23746918652424001</v>
      </c>
      <c r="I195" s="2">
        <v>0.36786188579017298</v>
      </c>
      <c r="J195" s="2">
        <v>0.161650485436893</v>
      </c>
      <c r="K195" s="2">
        <v>0.23234433765148299</v>
      </c>
      <c r="L195" s="2">
        <v>5.7985757884028502E-2</v>
      </c>
      <c r="M195" s="2">
        <v>0.25737179487179501</v>
      </c>
      <c r="N195" s="2">
        <v>0.27682895743053798</v>
      </c>
      <c r="O195" s="3">
        <v>1.09318846636022</v>
      </c>
      <c r="P195" s="3">
        <v>4.0090000000000003</v>
      </c>
    </row>
    <row r="196" spans="1:16" x14ac:dyDescent="0.3">
      <c r="A196" s="8" t="s">
        <v>17</v>
      </c>
      <c r="B196" s="8" t="s">
        <v>99</v>
      </c>
      <c r="C196" s="2">
        <v>-1.36260408781226E-2</v>
      </c>
      <c r="D196" s="2">
        <v>-2.9930928626247098E-2</v>
      </c>
      <c r="E196" s="2">
        <v>-2.29430379746835E-2</v>
      </c>
      <c r="F196" s="2">
        <v>-4.2105263157894701E-2</v>
      </c>
      <c r="G196" s="2">
        <v>-3.38123415046492E-2</v>
      </c>
      <c r="H196" s="2">
        <v>-3.4120734908136503E-2</v>
      </c>
      <c r="I196" s="2">
        <v>-3.0797101449275398E-2</v>
      </c>
      <c r="J196" s="2">
        <v>-3.7383177570093497E-2</v>
      </c>
      <c r="K196" s="2">
        <v>-2.9126213592233E-2</v>
      </c>
      <c r="L196" s="2">
        <v>-0.13900000000000001</v>
      </c>
      <c r="M196" s="2">
        <v>-0.119628339140534</v>
      </c>
      <c r="N196" s="2">
        <v>-5.0131926121372003E-2</v>
      </c>
      <c r="O196" s="3">
        <v>-0.30097087378640802</v>
      </c>
      <c r="P196" s="3">
        <v>-0.430379746835443</v>
      </c>
    </row>
    <row r="197" spans="1:16" x14ac:dyDescent="0.3">
      <c r="A197" s="8" t="s">
        <v>17</v>
      </c>
      <c r="B197" s="8" t="s">
        <v>100</v>
      </c>
      <c r="C197" s="2">
        <v>-7.5773938084953196E-2</v>
      </c>
      <c r="D197" s="2">
        <v>-5.6669912366114898E-2</v>
      </c>
      <c r="E197" s="2">
        <v>-5.8835672997522702E-2</v>
      </c>
      <c r="F197" s="2">
        <v>-6.7339328800175499E-2</v>
      </c>
      <c r="G197" s="2">
        <v>-6.0442144873000897E-2</v>
      </c>
      <c r="H197" s="2">
        <v>-4.2803504380475602E-2</v>
      </c>
      <c r="I197" s="2">
        <v>-2.4581589958159001E-2</v>
      </c>
      <c r="J197" s="2">
        <v>-9.1152815013404807E-3</v>
      </c>
      <c r="K197" s="2">
        <v>7.3051948051948102E-3</v>
      </c>
      <c r="L197" s="2">
        <v>-0.15901154982540999</v>
      </c>
      <c r="M197" s="2">
        <v>-3.8645800063877397E-2</v>
      </c>
      <c r="N197" s="2">
        <v>3.9534883720930197E-2</v>
      </c>
      <c r="O197" s="3">
        <v>-0.15340909090909099</v>
      </c>
      <c r="P197" s="3">
        <v>-0.35404624277456598</v>
      </c>
    </row>
    <row r="198" spans="1:16" x14ac:dyDescent="0.3">
      <c r="A198" s="11" t="s">
        <v>18</v>
      </c>
      <c r="B198" s="11" t="s">
        <v>18</v>
      </c>
      <c r="C198" s="3">
        <v>2.8140850758856601E-2</v>
      </c>
      <c r="D198" s="3">
        <v>2.89226598063607E-2</v>
      </c>
      <c r="E198" s="3">
        <v>2.4624955084441201E-2</v>
      </c>
      <c r="F198" s="3">
        <v>2.5673340712409599E-2</v>
      </c>
      <c r="G198" s="3">
        <v>2.74276555961179E-2</v>
      </c>
      <c r="H198" s="3">
        <v>3.4668395291116101E-2</v>
      </c>
      <c r="I198" s="3">
        <v>4.3025090710507002E-2</v>
      </c>
      <c r="J198" s="3">
        <v>-3.3149277750474599E-3</v>
      </c>
      <c r="K198" s="3">
        <v>5.6193137321254201E-2</v>
      </c>
      <c r="L198" s="3">
        <v>6.2119533874644098E-2</v>
      </c>
      <c r="M198" s="3">
        <v>6.18419275973121E-2</v>
      </c>
      <c r="N198" s="3">
        <v>6.4257441011669206E-2</v>
      </c>
      <c r="O198" s="3">
        <v>0.26771988513859801</v>
      </c>
      <c r="P198" s="3">
        <v>0.47232078692058899</v>
      </c>
    </row>
    <row r="199" spans="1:16" x14ac:dyDescent="0.3">
      <c r="A199" s="15"/>
      <c r="B199" s="15"/>
    </row>
    <row r="200" spans="1:16" x14ac:dyDescent="0.3">
      <c r="A200" s="13" t="s">
        <v>42</v>
      </c>
      <c r="B200" s="15"/>
    </row>
    <row r="201" spans="1:16" x14ac:dyDescent="0.3">
      <c r="A201" s="14" t="s">
        <v>43</v>
      </c>
      <c r="B201" s="15"/>
    </row>
    <row r="202" spans="1:16" x14ac:dyDescent="0.3">
      <c r="A202" s="14" t="s">
        <v>44</v>
      </c>
      <c r="B202" s="15"/>
    </row>
    <row r="203" spans="1:16" x14ac:dyDescent="0.3">
      <c r="A203" s="14" t="s">
        <v>102</v>
      </c>
      <c r="B203" s="15"/>
    </row>
    <row r="204" spans="1:16" x14ac:dyDescent="0.3">
      <c r="A204" s="14" t="s">
        <v>45</v>
      </c>
      <c r="B204" s="15"/>
    </row>
    <row r="205" spans="1:16" x14ac:dyDescent="0.3">
      <c r="A205" s="14" t="s">
        <v>46</v>
      </c>
      <c r="B205" s="15"/>
    </row>
    <row r="206" spans="1:16" x14ac:dyDescent="0.3">
      <c r="A206" s="14" t="s">
        <v>47</v>
      </c>
      <c r="B206" s="15"/>
    </row>
    <row r="207" spans="1:16" x14ac:dyDescent="0.3">
      <c r="A207" s="15"/>
      <c r="B207" s="15"/>
    </row>
    <row r="208" spans="1:16"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72:O72"/>
    <mergeCell ref="C136:N13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231</v>
      </c>
      <c r="B1" s="15"/>
    </row>
    <row r="2" spans="1:15" ht="15.6" x14ac:dyDescent="0.3">
      <c r="A2" s="12" t="s">
        <v>154</v>
      </c>
      <c r="B2" s="15"/>
    </row>
    <row r="3" spans="1:15" ht="15.6" x14ac:dyDescent="0.3">
      <c r="A3" s="12" t="s">
        <v>206</v>
      </c>
      <c r="B3" s="15"/>
    </row>
    <row r="4" spans="1:15" ht="15.6" x14ac:dyDescent="0.3">
      <c r="A4" s="12" t="s">
        <v>87</v>
      </c>
      <c r="B4" s="15"/>
    </row>
    <row r="5" spans="1:15" x14ac:dyDescent="0.3">
      <c r="A5" s="15"/>
      <c r="B5" s="15"/>
    </row>
    <row r="6" spans="1:15" x14ac:dyDescent="0.3">
      <c r="A6" s="16" t="str">
        <f>HYPERLINK("#'Table of contents'!A90",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81</v>
      </c>
      <c r="C9" s="1">
        <v>1164</v>
      </c>
      <c r="D9" s="1">
        <v>1222</v>
      </c>
      <c r="E9" s="1">
        <v>1311</v>
      </c>
      <c r="F9" s="1">
        <v>1178</v>
      </c>
      <c r="G9" s="1">
        <v>1216</v>
      </c>
      <c r="H9" s="1">
        <v>1268</v>
      </c>
      <c r="I9" s="1">
        <v>1292</v>
      </c>
      <c r="J9" s="1">
        <v>1196</v>
      </c>
      <c r="K9" s="1">
        <v>1414</v>
      </c>
      <c r="L9" s="1">
        <v>1539</v>
      </c>
      <c r="M9" s="1">
        <v>1871</v>
      </c>
      <c r="N9" s="1">
        <v>1838</v>
      </c>
      <c r="O9" s="1">
        <v>2064</v>
      </c>
    </row>
    <row r="10" spans="1:15" x14ac:dyDescent="0.3">
      <c r="A10" s="7" t="s">
        <v>198</v>
      </c>
      <c r="B10" s="7" t="s">
        <v>82</v>
      </c>
      <c r="C10" s="1">
        <v>186</v>
      </c>
      <c r="D10" s="1">
        <v>204</v>
      </c>
      <c r="E10" s="1">
        <v>230</v>
      </c>
      <c r="F10" s="1">
        <v>203</v>
      </c>
      <c r="G10" s="1">
        <v>214</v>
      </c>
      <c r="H10" s="1">
        <v>218</v>
      </c>
      <c r="I10" s="1">
        <v>225</v>
      </c>
      <c r="J10" s="1">
        <v>238</v>
      </c>
      <c r="K10" s="1">
        <v>278</v>
      </c>
      <c r="L10" s="1">
        <v>326</v>
      </c>
      <c r="M10" s="1">
        <v>429</v>
      </c>
      <c r="N10" s="1">
        <v>410</v>
      </c>
      <c r="O10" s="1">
        <v>516</v>
      </c>
    </row>
    <row r="11" spans="1:15" x14ac:dyDescent="0.3">
      <c r="A11" s="7" t="s">
        <v>198</v>
      </c>
      <c r="B11" s="7" t="s">
        <v>83</v>
      </c>
      <c r="C11" s="1">
        <v>67</v>
      </c>
      <c r="D11" s="1">
        <v>78</v>
      </c>
      <c r="E11" s="1">
        <v>82</v>
      </c>
      <c r="F11" s="1">
        <v>76</v>
      </c>
      <c r="G11" s="1">
        <v>76</v>
      </c>
      <c r="H11" s="1">
        <v>82</v>
      </c>
      <c r="I11" s="1">
        <v>81</v>
      </c>
      <c r="J11" s="1">
        <v>77</v>
      </c>
      <c r="K11" s="1">
        <v>99</v>
      </c>
      <c r="L11" s="1">
        <v>112</v>
      </c>
      <c r="M11" s="1">
        <v>122</v>
      </c>
      <c r="N11" s="1">
        <v>119</v>
      </c>
      <c r="O11" s="1">
        <v>125</v>
      </c>
    </row>
    <row r="12" spans="1:15" x14ac:dyDescent="0.3">
      <c r="A12" s="7" t="s">
        <v>198</v>
      </c>
      <c r="B12" s="7" t="s">
        <v>84</v>
      </c>
      <c r="C12" s="1">
        <v>2916</v>
      </c>
      <c r="D12" s="1">
        <v>2907</v>
      </c>
      <c r="E12" s="1">
        <v>2849</v>
      </c>
      <c r="F12" s="1">
        <v>2659</v>
      </c>
      <c r="G12" s="1">
        <v>2643</v>
      </c>
      <c r="H12" s="1">
        <v>2624</v>
      </c>
      <c r="I12" s="1">
        <v>2593</v>
      </c>
      <c r="J12" s="1">
        <v>2424</v>
      </c>
      <c r="K12" s="1">
        <v>2560</v>
      </c>
      <c r="L12" s="1">
        <v>2548</v>
      </c>
      <c r="M12" s="1">
        <v>2590</v>
      </c>
      <c r="N12" s="1">
        <v>2518</v>
      </c>
      <c r="O12" s="1">
        <v>2600</v>
      </c>
    </row>
    <row r="13" spans="1:15" x14ac:dyDescent="0.3">
      <c r="A13" s="7" t="s">
        <v>198</v>
      </c>
      <c r="B13" s="7" t="s">
        <v>17</v>
      </c>
      <c r="C13" s="1">
        <v>69</v>
      </c>
      <c r="D13" s="1">
        <v>74</v>
      </c>
      <c r="E13" s="1">
        <v>79</v>
      </c>
      <c r="F13" s="1">
        <v>81</v>
      </c>
      <c r="G13" s="1">
        <v>86</v>
      </c>
      <c r="H13" s="1">
        <v>84</v>
      </c>
      <c r="I13" s="1">
        <v>92</v>
      </c>
      <c r="J13" s="1">
        <v>91</v>
      </c>
      <c r="K13" s="1">
        <v>108</v>
      </c>
      <c r="L13" s="1">
        <v>114</v>
      </c>
      <c r="M13" s="1">
        <v>133</v>
      </c>
      <c r="N13" s="1">
        <v>140</v>
      </c>
      <c r="O13" s="1">
        <v>186</v>
      </c>
    </row>
    <row r="14" spans="1:15" x14ac:dyDescent="0.3">
      <c r="A14" s="7" t="s">
        <v>198</v>
      </c>
      <c r="B14" s="7" t="s">
        <v>85</v>
      </c>
      <c r="C14" s="1">
        <v>779</v>
      </c>
      <c r="D14" s="1">
        <v>791</v>
      </c>
      <c r="E14" s="1">
        <v>767</v>
      </c>
      <c r="F14" s="1">
        <v>652</v>
      </c>
      <c r="G14" s="1">
        <v>644</v>
      </c>
      <c r="H14" s="1">
        <v>627</v>
      </c>
      <c r="I14" s="1">
        <v>587</v>
      </c>
      <c r="J14" s="1">
        <v>552</v>
      </c>
      <c r="K14" s="1">
        <v>583</v>
      </c>
      <c r="L14" s="1">
        <v>581</v>
      </c>
      <c r="M14" s="1">
        <v>546</v>
      </c>
      <c r="N14" s="1">
        <v>476</v>
      </c>
      <c r="O14" s="1">
        <v>452</v>
      </c>
    </row>
    <row r="15" spans="1:15" x14ac:dyDescent="0.3">
      <c r="A15" s="7" t="s">
        <v>199</v>
      </c>
      <c r="B15" s="7" t="s">
        <v>81</v>
      </c>
      <c r="C15" s="1">
        <v>2728</v>
      </c>
      <c r="D15" s="1">
        <v>2829</v>
      </c>
      <c r="E15" s="1">
        <v>2945</v>
      </c>
      <c r="F15" s="1">
        <v>3017</v>
      </c>
      <c r="G15" s="1">
        <v>3129</v>
      </c>
      <c r="H15" s="1">
        <v>3284</v>
      </c>
      <c r="I15" s="1">
        <v>3495</v>
      </c>
      <c r="J15" s="1">
        <v>3677</v>
      </c>
      <c r="K15" s="1">
        <v>3850</v>
      </c>
      <c r="L15" s="1">
        <v>3951</v>
      </c>
      <c r="M15" s="1">
        <v>3973</v>
      </c>
      <c r="N15" s="1">
        <v>4189</v>
      </c>
      <c r="O15" s="1">
        <v>4435</v>
      </c>
    </row>
    <row r="16" spans="1:15" x14ac:dyDescent="0.3">
      <c r="A16" s="7" t="s">
        <v>199</v>
      </c>
      <c r="B16" s="7" t="s">
        <v>82</v>
      </c>
      <c r="C16" s="1">
        <v>370</v>
      </c>
      <c r="D16" s="1">
        <v>386</v>
      </c>
      <c r="E16" s="1">
        <v>415</v>
      </c>
      <c r="F16" s="1">
        <v>425</v>
      </c>
      <c r="G16" s="1">
        <v>443</v>
      </c>
      <c r="H16" s="1">
        <v>467</v>
      </c>
      <c r="I16" s="1">
        <v>498</v>
      </c>
      <c r="J16" s="1">
        <v>524</v>
      </c>
      <c r="K16" s="1">
        <v>552</v>
      </c>
      <c r="L16" s="1">
        <v>593</v>
      </c>
      <c r="M16" s="1">
        <v>603</v>
      </c>
      <c r="N16" s="1">
        <v>653</v>
      </c>
      <c r="O16" s="1">
        <v>693</v>
      </c>
    </row>
    <row r="17" spans="1:15" x14ac:dyDescent="0.3">
      <c r="A17" s="7" t="s">
        <v>199</v>
      </c>
      <c r="B17" s="7" t="s">
        <v>83</v>
      </c>
      <c r="C17" s="1">
        <v>131</v>
      </c>
      <c r="D17" s="1">
        <v>143</v>
      </c>
      <c r="E17" s="1">
        <v>157</v>
      </c>
      <c r="F17" s="1">
        <v>168</v>
      </c>
      <c r="G17" s="1">
        <v>185</v>
      </c>
      <c r="H17" s="1">
        <v>193</v>
      </c>
      <c r="I17" s="1">
        <v>213</v>
      </c>
      <c r="J17" s="1">
        <v>230</v>
      </c>
      <c r="K17" s="1">
        <v>241</v>
      </c>
      <c r="L17" s="1">
        <v>260</v>
      </c>
      <c r="M17" s="1">
        <v>279</v>
      </c>
      <c r="N17" s="1">
        <v>305</v>
      </c>
      <c r="O17" s="1">
        <v>329</v>
      </c>
    </row>
    <row r="18" spans="1:15" x14ac:dyDescent="0.3">
      <c r="A18" s="7" t="s">
        <v>199</v>
      </c>
      <c r="B18" s="7" t="s">
        <v>84</v>
      </c>
      <c r="C18" s="1">
        <v>3114</v>
      </c>
      <c r="D18" s="1">
        <v>3170</v>
      </c>
      <c r="E18" s="1">
        <v>3224</v>
      </c>
      <c r="F18" s="1">
        <v>3242</v>
      </c>
      <c r="G18" s="1">
        <v>3316</v>
      </c>
      <c r="H18" s="1">
        <v>3319</v>
      </c>
      <c r="I18" s="1">
        <v>3397</v>
      </c>
      <c r="J18" s="1">
        <v>3466</v>
      </c>
      <c r="K18" s="1">
        <v>3570</v>
      </c>
      <c r="L18" s="1">
        <v>3499</v>
      </c>
      <c r="M18" s="1">
        <v>3467</v>
      </c>
      <c r="N18" s="1">
        <v>3527</v>
      </c>
      <c r="O18" s="1">
        <v>3469</v>
      </c>
    </row>
    <row r="19" spans="1:15" x14ac:dyDescent="0.3">
      <c r="A19" s="7" t="s">
        <v>199</v>
      </c>
      <c r="B19" s="7" t="s">
        <v>17</v>
      </c>
      <c r="C19" s="1">
        <v>197</v>
      </c>
      <c r="D19" s="1">
        <v>215</v>
      </c>
      <c r="E19" s="1">
        <v>225</v>
      </c>
      <c r="F19" s="1">
        <v>241</v>
      </c>
      <c r="G19" s="1">
        <v>255</v>
      </c>
      <c r="H19" s="1">
        <v>270</v>
      </c>
      <c r="I19" s="1">
        <v>295</v>
      </c>
      <c r="J19" s="1">
        <v>312</v>
      </c>
      <c r="K19" s="1">
        <v>334</v>
      </c>
      <c r="L19" s="1">
        <v>379</v>
      </c>
      <c r="M19" s="1">
        <v>405</v>
      </c>
      <c r="N19" s="1">
        <v>424</v>
      </c>
      <c r="O19" s="1">
        <v>481</v>
      </c>
    </row>
    <row r="20" spans="1:15" x14ac:dyDescent="0.3">
      <c r="A20" s="7" t="s">
        <v>199</v>
      </c>
      <c r="B20" s="7" t="s">
        <v>85</v>
      </c>
      <c r="C20" s="1">
        <v>1433</v>
      </c>
      <c r="D20" s="1">
        <v>1402</v>
      </c>
      <c r="E20" s="1">
        <v>1357</v>
      </c>
      <c r="F20" s="1">
        <v>1305</v>
      </c>
      <c r="G20" s="1">
        <v>1276</v>
      </c>
      <c r="H20" s="1">
        <v>1244</v>
      </c>
      <c r="I20" s="1">
        <v>1248</v>
      </c>
      <c r="J20" s="1">
        <v>1239</v>
      </c>
      <c r="K20" s="1">
        <v>1227</v>
      </c>
      <c r="L20" s="1">
        <v>1219</v>
      </c>
      <c r="M20" s="1">
        <v>1061</v>
      </c>
      <c r="N20" s="1">
        <v>994</v>
      </c>
      <c r="O20" s="1">
        <v>934</v>
      </c>
    </row>
    <row r="21" spans="1:15" x14ac:dyDescent="0.3">
      <c r="A21" s="7" t="s">
        <v>200</v>
      </c>
      <c r="B21" s="7" t="s">
        <v>81</v>
      </c>
      <c r="C21" s="1">
        <v>2311</v>
      </c>
      <c r="D21" s="1">
        <v>2431</v>
      </c>
      <c r="E21" s="1">
        <v>2530</v>
      </c>
      <c r="F21" s="1">
        <v>2819</v>
      </c>
      <c r="G21" s="1">
        <v>2934</v>
      </c>
      <c r="H21" s="1">
        <v>3013</v>
      </c>
      <c r="I21" s="1">
        <v>3131</v>
      </c>
      <c r="J21" s="1">
        <v>3400</v>
      </c>
      <c r="K21" s="1">
        <v>3326</v>
      </c>
      <c r="L21" s="1">
        <v>3445</v>
      </c>
      <c r="M21" s="1">
        <v>3443</v>
      </c>
      <c r="N21" s="1">
        <v>3461</v>
      </c>
      <c r="O21" s="1">
        <v>3873</v>
      </c>
    </row>
    <row r="22" spans="1:15" x14ac:dyDescent="0.3">
      <c r="A22" s="7" t="s">
        <v>200</v>
      </c>
      <c r="B22" s="7" t="s">
        <v>82</v>
      </c>
      <c r="C22" s="1">
        <v>153</v>
      </c>
      <c r="D22" s="1">
        <v>171</v>
      </c>
      <c r="E22" s="1">
        <v>178</v>
      </c>
      <c r="F22" s="1">
        <v>250</v>
      </c>
      <c r="G22" s="1">
        <v>280</v>
      </c>
      <c r="H22" s="1">
        <v>303</v>
      </c>
      <c r="I22" s="1">
        <v>334</v>
      </c>
      <c r="J22" s="1">
        <v>385</v>
      </c>
      <c r="K22" s="1">
        <v>409</v>
      </c>
      <c r="L22" s="1">
        <v>503</v>
      </c>
      <c r="M22" s="1">
        <v>546</v>
      </c>
      <c r="N22" s="1">
        <v>563</v>
      </c>
      <c r="O22" s="1">
        <v>891</v>
      </c>
    </row>
    <row r="23" spans="1:15" x14ac:dyDescent="0.3">
      <c r="A23" s="7" t="s">
        <v>200</v>
      </c>
      <c r="B23" s="7" t="s">
        <v>83</v>
      </c>
      <c r="C23" s="1">
        <v>97</v>
      </c>
      <c r="D23" s="1">
        <v>96</v>
      </c>
      <c r="E23" s="1">
        <v>103</v>
      </c>
      <c r="F23" s="1">
        <v>121</v>
      </c>
      <c r="G23" s="1">
        <v>136</v>
      </c>
      <c r="H23" s="1">
        <v>141</v>
      </c>
      <c r="I23" s="1">
        <v>147</v>
      </c>
      <c r="J23" s="1">
        <v>161</v>
      </c>
      <c r="K23" s="1">
        <v>165</v>
      </c>
      <c r="L23" s="1">
        <v>165</v>
      </c>
      <c r="M23" s="1">
        <v>174</v>
      </c>
      <c r="N23" s="1">
        <v>172</v>
      </c>
      <c r="O23" s="1">
        <v>197</v>
      </c>
    </row>
    <row r="24" spans="1:15" x14ac:dyDescent="0.3">
      <c r="A24" s="7" t="s">
        <v>200</v>
      </c>
      <c r="B24" s="7" t="s">
        <v>84</v>
      </c>
      <c r="C24" s="1">
        <v>4489</v>
      </c>
      <c r="D24" s="1">
        <v>4415</v>
      </c>
      <c r="E24" s="1">
        <v>4380</v>
      </c>
      <c r="F24" s="1">
        <v>4543</v>
      </c>
      <c r="G24" s="1">
        <v>4558</v>
      </c>
      <c r="H24" s="1">
        <v>4542</v>
      </c>
      <c r="I24" s="1">
        <v>4525</v>
      </c>
      <c r="J24" s="1">
        <v>4665</v>
      </c>
      <c r="K24" s="1">
        <v>4461</v>
      </c>
      <c r="L24" s="1">
        <v>4440</v>
      </c>
      <c r="M24" s="1">
        <v>4327</v>
      </c>
      <c r="N24" s="1">
        <v>4218</v>
      </c>
      <c r="O24" s="1">
        <v>4335</v>
      </c>
    </row>
    <row r="25" spans="1:15" x14ac:dyDescent="0.3">
      <c r="A25" s="7" t="s">
        <v>200</v>
      </c>
      <c r="B25" s="7" t="s">
        <v>17</v>
      </c>
      <c r="C25" s="1">
        <v>90</v>
      </c>
      <c r="D25" s="1">
        <v>97</v>
      </c>
      <c r="E25" s="1">
        <v>111</v>
      </c>
      <c r="F25" s="1">
        <v>117</v>
      </c>
      <c r="G25" s="1">
        <v>122</v>
      </c>
      <c r="H25" s="1">
        <v>130</v>
      </c>
      <c r="I25" s="1">
        <v>142</v>
      </c>
      <c r="J25" s="1">
        <v>158</v>
      </c>
      <c r="K25" s="1">
        <v>156</v>
      </c>
      <c r="L25" s="1">
        <v>173</v>
      </c>
      <c r="M25" s="1">
        <v>197</v>
      </c>
      <c r="N25" s="1">
        <v>204</v>
      </c>
      <c r="O25" s="1">
        <v>274</v>
      </c>
    </row>
    <row r="26" spans="1:15" x14ac:dyDescent="0.3">
      <c r="A26" s="7" t="s">
        <v>200</v>
      </c>
      <c r="B26" s="7" t="s">
        <v>85</v>
      </c>
      <c r="C26" s="1">
        <v>1293</v>
      </c>
      <c r="D26" s="1">
        <v>1267</v>
      </c>
      <c r="E26" s="1">
        <v>1230</v>
      </c>
      <c r="F26" s="1">
        <v>1272</v>
      </c>
      <c r="G26" s="1">
        <v>1259</v>
      </c>
      <c r="H26" s="1">
        <v>1230</v>
      </c>
      <c r="I26" s="1">
        <v>1202</v>
      </c>
      <c r="J26" s="1">
        <v>1199</v>
      </c>
      <c r="K26" s="1">
        <v>1143</v>
      </c>
      <c r="L26" s="1">
        <v>1121</v>
      </c>
      <c r="M26" s="1">
        <v>925</v>
      </c>
      <c r="N26" s="1">
        <v>808</v>
      </c>
      <c r="O26" s="1">
        <v>796</v>
      </c>
    </row>
    <row r="27" spans="1:15" x14ac:dyDescent="0.3">
      <c r="A27" s="7" t="s">
        <v>201</v>
      </c>
      <c r="B27" s="7" t="s">
        <v>81</v>
      </c>
      <c r="C27" s="1">
        <v>1431</v>
      </c>
      <c r="D27" s="1">
        <v>1357</v>
      </c>
      <c r="E27" s="1">
        <v>1421</v>
      </c>
      <c r="F27" s="1">
        <v>1541</v>
      </c>
      <c r="G27" s="1">
        <v>1590</v>
      </c>
      <c r="H27" s="1">
        <v>1657</v>
      </c>
      <c r="I27" s="1">
        <v>1695</v>
      </c>
      <c r="J27" s="1">
        <v>1751</v>
      </c>
      <c r="K27" s="1">
        <v>1836</v>
      </c>
      <c r="L27" s="1">
        <v>1917</v>
      </c>
      <c r="M27" s="1">
        <v>2014</v>
      </c>
      <c r="N27" s="1">
        <v>2513</v>
      </c>
      <c r="O27" s="1">
        <v>2312</v>
      </c>
    </row>
    <row r="28" spans="1:15" x14ac:dyDescent="0.3">
      <c r="A28" s="7" t="s">
        <v>201</v>
      </c>
      <c r="B28" s="7" t="s">
        <v>82</v>
      </c>
      <c r="C28" s="1">
        <v>83</v>
      </c>
      <c r="D28" s="1">
        <v>81</v>
      </c>
      <c r="E28" s="1">
        <v>96</v>
      </c>
      <c r="F28" s="1">
        <v>117</v>
      </c>
      <c r="G28" s="1">
        <v>123</v>
      </c>
      <c r="H28" s="1">
        <v>142</v>
      </c>
      <c r="I28" s="1">
        <v>148</v>
      </c>
      <c r="J28" s="1">
        <v>167</v>
      </c>
      <c r="K28" s="1">
        <v>190</v>
      </c>
      <c r="L28" s="1">
        <v>244</v>
      </c>
      <c r="M28" s="1">
        <v>288</v>
      </c>
      <c r="N28" s="1">
        <v>583</v>
      </c>
      <c r="O28" s="1">
        <v>408</v>
      </c>
    </row>
    <row r="29" spans="1:15" x14ac:dyDescent="0.3">
      <c r="A29" s="7" t="s">
        <v>201</v>
      </c>
      <c r="B29" s="7" t="s">
        <v>83</v>
      </c>
      <c r="C29" s="1">
        <v>86</v>
      </c>
      <c r="D29" s="1">
        <v>86</v>
      </c>
      <c r="E29" s="1">
        <v>93</v>
      </c>
      <c r="F29" s="1">
        <v>104</v>
      </c>
      <c r="G29" s="1">
        <v>112</v>
      </c>
      <c r="H29" s="1">
        <v>124</v>
      </c>
      <c r="I29" s="1">
        <v>133</v>
      </c>
      <c r="J29" s="1">
        <v>140</v>
      </c>
      <c r="K29" s="1">
        <v>147</v>
      </c>
      <c r="L29" s="1">
        <v>160</v>
      </c>
      <c r="M29" s="1">
        <v>168</v>
      </c>
      <c r="N29" s="1">
        <v>192</v>
      </c>
      <c r="O29" s="1">
        <v>186</v>
      </c>
    </row>
    <row r="30" spans="1:15" x14ac:dyDescent="0.3">
      <c r="A30" s="7" t="s">
        <v>201</v>
      </c>
      <c r="B30" s="7" t="s">
        <v>84</v>
      </c>
      <c r="C30" s="1">
        <v>3408</v>
      </c>
      <c r="D30" s="1">
        <v>3301</v>
      </c>
      <c r="E30" s="1">
        <v>3345</v>
      </c>
      <c r="F30" s="1">
        <v>3432</v>
      </c>
      <c r="G30" s="1">
        <v>3495</v>
      </c>
      <c r="H30" s="1">
        <v>3532</v>
      </c>
      <c r="I30" s="1">
        <v>3596</v>
      </c>
      <c r="J30" s="1">
        <v>3591</v>
      </c>
      <c r="K30" s="1">
        <v>3656</v>
      </c>
      <c r="L30" s="1">
        <v>3743</v>
      </c>
      <c r="M30" s="1">
        <v>3684</v>
      </c>
      <c r="N30" s="1">
        <v>3916</v>
      </c>
      <c r="O30" s="1">
        <v>3864</v>
      </c>
    </row>
    <row r="31" spans="1:15" x14ac:dyDescent="0.3">
      <c r="A31" s="7" t="s">
        <v>201</v>
      </c>
      <c r="B31" s="7" t="s">
        <v>17</v>
      </c>
      <c r="C31" s="1">
        <v>76</v>
      </c>
      <c r="D31" s="1">
        <v>71</v>
      </c>
      <c r="E31" s="1">
        <v>79</v>
      </c>
      <c r="F31" s="1">
        <v>103</v>
      </c>
      <c r="G31" s="1">
        <v>113</v>
      </c>
      <c r="H31" s="1">
        <v>121</v>
      </c>
      <c r="I31" s="1">
        <v>124</v>
      </c>
      <c r="J31" s="1">
        <v>133</v>
      </c>
      <c r="K31" s="1">
        <v>149</v>
      </c>
      <c r="L31" s="1">
        <v>171</v>
      </c>
      <c r="M31" s="1">
        <v>181</v>
      </c>
      <c r="N31" s="1">
        <v>253</v>
      </c>
      <c r="O31" s="1">
        <v>243</v>
      </c>
    </row>
    <row r="32" spans="1:15" x14ac:dyDescent="0.3">
      <c r="A32" s="7" t="s">
        <v>201</v>
      </c>
      <c r="B32" s="7" t="s">
        <v>85</v>
      </c>
      <c r="C32" s="1">
        <v>987</v>
      </c>
      <c r="D32" s="1">
        <v>950</v>
      </c>
      <c r="E32" s="1">
        <v>930</v>
      </c>
      <c r="F32" s="1">
        <v>906</v>
      </c>
      <c r="G32" s="1">
        <v>882</v>
      </c>
      <c r="H32" s="1">
        <v>863</v>
      </c>
      <c r="I32" s="1">
        <v>842</v>
      </c>
      <c r="J32" s="1">
        <v>818</v>
      </c>
      <c r="K32" s="1">
        <v>805</v>
      </c>
      <c r="L32" s="1">
        <v>803</v>
      </c>
      <c r="M32" s="1">
        <v>686</v>
      </c>
      <c r="N32" s="1">
        <v>636</v>
      </c>
      <c r="O32" s="1">
        <v>572</v>
      </c>
    </row>
    <row r="33" spans="1:15" x14ac:dyDescent="0.3">
      <c r="A33" s="7" t="s">
        <v>202</v>
      </c>
      <c r="B33" s="7" t="s">
        <v>81</v>
      </c>
      <c r="C33" s="1">
        <v>1206</v>
      </c>
      <c r="D33" s="1">
        <v>1305</v>
      </c>
      <c r="E33" s="1">
        <v>1350</v>
      </c>
      <c r="F33" s="1">
        <v>1266</v>
      </c>
      <c r="G33" s="1">
        <v>1344</v>
      </c>
      <c r="H33" s="1">
        <v>1413</v>
      </c>
      <c r="I33" s="1">
        <v>1430</v>
      </c>
      <c r="J33" s="1">
        <v>1473</v>
      </c>
      <c r="K33" s="1">
        <v>1783</v>
      </c>
      <c r="L33" s="1">
        <v>1836</v>
      </c>
      <c r="M33" s="1">
        <v>2004</v>
      </c>
      <c r="N33" s="1">
        <v>2098</v>
      </c>
      <c r="O33" s="1">
        <v>2345</v>
      </c>
    </row>
    <row r="34" spans="1:15" x14ac:dyDescent="0.3">
      <c r="A34" s="7" t="s">
        <v>202</v>
      </c>
      <c r="B34" s="7" t="s">
        <v>82</v>
      </c>
      <c r="C34" s="1">
        <v>135</v>
      </c>
      <c r="D34" s="1">
        <v>150</v>
      </c>
      <c r="E34" s="1">
        <v>154</v>
      </c>
      <c r="F34" s="1">
        <v>168</v>
      </c>
      <c r="G34" s="1">
        <v>181</v>
      </c>
      <c r="H34" s="1">
        <v>187</v>
      </c>
      <c r="I34" s="1">
        <v>194</v>
      </c>
      <c r="J34" s="1">
        <v>228</v>
      </c>
      <c r="K34" s="1">
        <v>279</v>
      </c>
      <c r="L34" s="1">
        <v>303</v>
      </c>
      <c r="M34" s="1">
        <v>349</v>
      </c>
      <c r="N34" s="1">
        <v>396</v>
      </c>
      <c r="O34" s="1">
        <v>461</v>
      </c>
    </row>
    <row r="35" spans="1:15" x14ac:dyDescent="0.3">
      <c r="A35" s="7" t="s">
        <v>202</v>
      </c>
      <c r="B35" s="7" t="s">
        <v>83</v>
      </c>
      <c r="C35" s="1">
        <v>110</v>
      </c>
      <c r="D35" s="1">
        <v>119</v>
      </c>
      <c r="E35" s="1">
        <v>122</v>
      </c>
      <c r="F35" s="1">
        <v>136</v>
      </c>
      <c r="G35" s="1">
        <v>143</v>
      </c>
      <c r="H35" s="1">
        <v>157</v>
      </c>
      <c r="I35" s="1">
        <v>162</v>
      </c>
      <c r="J35" s="1">
        <v>169</v>
      </c>
      <c r="K35" s="1">
        <v>180</v>
      </c>
      <c r="L35" s="1">
        <v>199</v>
      </c>
      <c r="M35" s="1">
        <v>223</v>
      </c>
      <c r="N35" s="1">
        <v>223</v>
      </c>
      <c r="O35" s="1">
        <v>232</v>
      </c>
    </row>
    <row r="36" spans="1:15" x14ac:dyDescent="0.3">
      <c r="A36" s="7" t="s">
        <v>202</v>
      </c>
      <c r="B36" s="7" t="s">
        <v>84</v>
      </c>
      <c r="C36" s="1">
        <v>5117</v>
      </c>
      <c r="D36" s="1">
        <v>5195</v>
      </c>
      <c r="E36" s="1">
        <v>5148</v>
      </c>
      <c r="F36" s="1">
        <v>4955</v>
      </c>
      <c r="G36" s="1">
        <v>5015</v>
      </c>
      <c r="H36" s="1">
        <v>5049</v>
      </c>
      <c r="I36" s="1">
        <v>4992</v>
      </c>
      <c r="J36" s="1">
        <v>4984</v>
      </c>
      <c r="K36" s="1">
        <v>5354</v>
      </c>
      <c r="L36" s="1">
        <v>5186</v>
      </c>
      <c r="M36" s="1">
        <v>5269</v>
      </c>
      <c r="N36" s="1">
        <v>5280</v>
      </c>
      <c r="O36" s="1">
        <v>5352</v>
      </c>
    </row>
    <row r="37" spans="1:15" x14ac:dyDescent="0.3">
      <c r="A37" s="7" t="s">
        <v>202</v>
      </c>
      <c r="B37" s="7" t="s">
        <v>17</v>
      </c>
      <c r="C37" s="1">
        <v>91</v>
      </c>
      <c r="D37" s="1">
        <v>105</v>
      </c>
      <c r="E37" s="1">
        <v>96</v>
      </c>
      <c r="F37" s="1">
        <v>98</v>
      </c>
      <c r="G37" s="1">
        <v>106</v>
      </c>
      <c r="H37" s="1">
        <v>119</v>
      </c>
      <c r="I37" s="1">
        <v>120</v>
      </c>
      <c r="J37" s="1">
        <v>145</v>
      </c>
      <c r="K37" s="1">
        <v>169</v>
      </c>
      <c r="L37" s="1">
        <v>180</v>
      </c>
      <c r="M37" s="1">
        <v>200</v>
      </c>
      <c r="N37" s="1">
        <v>232</v>
      </c>
      <c r="O37" s="1">
        <v>255</v>
      </c>
    </row>
    <row r="38" spans="1:15" x14ac:dyDescent="0.3">
      <c r="A38" s="7" t="s">
        <v>202</v>
      </c>
      <c r="B38" s="7" t="s">
        <v>85</v>
      </c>
      <c r="C38" s="1">
        <v>1255</v>
      </c>
      <c r="D38" s="1">
        <v>1250</v>
      </c>
      <c r="E38" s="1">
        <v>1190</v>
      </c>
      <c r="F38" s="1">
        <v>1086</v>
      </c>
      <c r="G38" s="1">
        <v>1046</v>
      </c>
      <c r="H38" s="1">
        <v>1015</v>
      </c>
      <c r="I38" s="1">
        <v>984</v>
      </c>
      <c r="J38" s="1">
        <v>957</v>
      </c>
      <c r="K38" s="1">
        <v>1008</v>
      </c>
      <c r="L38" s="1">
        <v>981</v>
      </c>
      <c r="M38" s="1">
        <v>844</v>
      </c>
      <c r="N38" s="1">
        <v>756</v>
      </c>
      <c r="O38" s="1">
        <v>694</v>
      </c>
    </row>
    <row r="39" spans="1:15" x14ac:dyDescent="0.3">
      <c r="A39" s="7" t="s">
        <v>203</v>
      </c>
      <c r="B39" s="7" t="s">
        <v>81</v>
      </c>
      <c r="C39" s="1">
        <v>263</v>
      </c>
      <c r="D39" s="1">
        <v>260</v>
      </c>
      <c r="E39" s="1">
        <v>273</v>
      </c>
      <c r="F39" s="1">
        <v>395</v>
      </c>
      <c r="G39" s="1">
        <v>401</v>
      </c>
      <c r="H39" s="1">
        <v>411</v>
      </c>
      <c r="I39" s="1">
        <v>446</v>
      </c>
      <c r="J39" s="1">
        <v>469</v>
      </c>
      <c r="K39" s="1">
        <v>357</v>
      </c>
      <c r="L39" s="1">
        <v>381</v>
      </c>
      <c r="M39" s="1">
        <v>397</v>
      </c>
      <c r="N39" s="1">
        <v>435</v>
      </c>
      <c r="O39" s="1">
        <v>496</v>
      </c>
    </row>
    <row r="40" spans="1:15" x14ac:dyDescent="0.3">
      <c r="A40" s="7" t="s">
        <v>203</v>
      </c>
      <c r="B40" s="7" t="s">
        <v>82</v>
      </c>
      <c r="C40" s="1">
        <v>25</v>
      </c>
      <c r="D40" s="1">
        <v>26</v>
      </c>
      <c r="E40" s="1">
        <v>28</v>
      </c>
      <c r="F40" s="1">
        <v>31</v>
      </c>
      <c r="G40" s="1">
        <v>33</v>
      </c>
      <c r="H40" s="1">
        <v>34</v>
      </c>
      <c r="I40" s="1">
        <v>36</v>
      </c>
      <c r="J40" s="1">
        <v>51</v>
      </c>
      <c r="K40" s="1">
        <v>49</v>
      </c>
      <c r="L40" s="1">
        <v>67</v>
      </c>
      <c r="M40" s="1">
        <v>87</v>
      </c>
      <c r="N40" s="1">
        <v>143</v>
      </c>
      <c r="O40" s="1">
        <v>175</v>
      </c>
    </row>
    <row r="41" spans="1:15" x14ac:dyDescent="0.3">
      <c r="A41" s="7" t="s">
        <v>203</v>
      </c>
      <c r="B41" s="7" t="s">
        <v>83</v>
      </c>
      <c r="C41" s="1">
        <v>63</v>
      </c>
      <c r="D41" s="1">
        <v>62</v>
      </c>
      <c r="E41" s="1">
        <v>64</v>
      </c>
      <c r="F41" s="1">
        <v>78</v>
      </c>
      <c r="G41" s="1">
        <v>83</v>
      </c>
      <c r="H41" s="1">
        <v>88</v>
      </c>
      <c r="I41" s="1">
        <v>84</v>
      </c>
      <c r="J41" s="1">
        <v>96</v>
      </c>
      <c r="K41" s="1">
        <v>91</v>
      </c>
      <c r="L41" s="1">
        <v>91</v>
      </c>
      <c r="M41" s="1">
        <v>97</v>
      </c>
      <c r="N41" s="1">
        <v>104</v>
      </c>
      <c r="O41" s="1">
        <v>113</v>
      </c>
    </row>
    <row r="42" spans="1:15" x14ac:dyDescent="0.3">
      <c r="A42" s="7" t="s">
        <v>203</v>
      </c>
      <c r="B42" s="7" t="s">
        <v>84</v>
      </c>
      <c r="C42" s="1">
        <v>4443</v>
      </c>
      <c r="D42" s="1">
        <v>4378</v>
      </c>
      <c r="E42" s="1">
        <v>4377</v>
      </c>
      <c r="F42" s="1">
        <v>4614</v>
      </c>
      <c r="G42" s="1">
        <v>4658</v>
      </c>
      <c r="H42" s="1">
        <v>4779</v>
      </c>
      <c r="I42" s="1">
        <v>4884</v>
      </c>
      <c r="J42" s="1">
        <v>4978</v>
      </c>
      <c r="K42" s="1">
        <v>5061</v>
      </c>
      <c r="L42" s="1">
        <v>5201</v>
      </c>
      <c r="M42" s="1">
        <v>5124</v>
      </c>
      <c r="N42" s="1">
        <v>5175</v>
      </c>
      <c r="O42" s="1">
        <v>5302</v>
      </c>
    </row>
    <row r="43" spans="1:15" x14ac:dyDescent="0.3">
      <c r="A43" s="7" t="s">
        <v>203</v>
      </c>
      <c r="B43" s="7" t="s">
        <v>17</v>
      </c>
      <c r="C43" s="1">
        <v>25</v>
      </c>
      <c r="D43" s="1">
        <v>25</v>
      </c>
      <c r="E43" s="1">
        <v>27</v>
      </c>
      <c r="F43" s="1">
        <v>35</v>
      </c>
      <c r="G43" s="1">
        <v>35</v>
      </c>
      <c r="H43" s="1">
        <v>34</v>
      </c>
      <c r="I43" s="1">
        <v>39</v>
      </c>
      <c r="J43" s="1">
        <v>49</v>
      </c>
      <c r="K43" s="1">
        <v>46</v>
      </c>
      <c r="L43" s="1">
        <v>50</v>
      </c>
      <c r="M43" s="1">
        <v>59</v>
      </c>
      <c r="N43" s="1">
        <v>66</v>
      </c>
      <c r="O43" s="1">
        <v>83</v>
      </c>
    </row>
    <row r="44" spans="1:15" x14ac:dyDescent="0.3">
      <c r="A44" s="7" t="s">
        <v>203</v>
      </c>
      <c r="B44" s="7" t="s">
        <v>85</v>
      </c>
      <c r="C44" s="1">
        <v>814</v>
      </c>
      <c r="D44" s="1">
        <v>790</v>
      </c>
      <c r="E44" s="1">
        <v>757</v>
      </c>
      <c r="F44" s="1">
        <v>808</v>
      </c>
      <c r="G44" s="1">
        <v>789</v>
      </c>
      <c r="H44" s="1">
        <v>796</v>
      </c>
      <c r="I44" s="1">
        <v>780</v>
      </c>
      <c r="J44" s="1">
        <v>770</v>
      </c>
      <c r="K44" s="1">
        <v>734</v>
      </c>
      <c r="L44" s="1">
        <v>723</v>
      </c>
      <c r="M44" s="1">
        <v>593</v>
      </c>
      <c r="N44" s="1">
        <v>519</v>
      </c>
      <c r="O44" s="1">
        <v>492</v>
      </c>
    </row>
    <row r="45" spans="1:15" x14ac:dyDescent="0.3">
      <c r="A45" s="7" t="s">
        <v>204</v>
      </c>
      <c r="B45" s="7" t="s">
        <v>81</v>
      </c>
      <c r="C45" s="1">
        <v>1312</v>
      </c>
      <c r="D45" s="1">
        <v>1466</v>
      </c>
      <c r="E45" s="1">
        <v>1488</v>
      </c>
      <c r="F45" s="1">
        <v>1417</v>
      </c>
      <c r="G45" s="1">
        <v>1465</v>
      </c>
      <c r="H45" s="1">
        <v>1507</v>
      </c>
      <c r="I45" s="1">
        <v>1515</v>
      </c>
      <c r="J45" s="1">
        <v>1553</v>
      </c>
      <c r="K45" s="1">
        <v>1590</v>
      </c>
      <c r="L45" s="1">
        <v>1713</v>
      </c>
      <c r="M45" s="1">
        <v>1817</v>
      </c>
      <c r="N45" s="1">
        <v>1952</v>
      </c>
      <c r="O45" s="1">
        <v>1908</v>
      </c>
    </row>
    <row r="46" spans="1:15" x14ac:dyDescent="0.3">
      <c r="A46" s="7" t="s">
        <v>204</v>
      </c>
      <c r="B46" s="7" t="s">
        <v>82</v>
      </c>
      <c r="C46" s="1">
        <v>89</v>
      </c>
      <c r="D46" s="1">
        <v>108</v>
      </c>
      <c r="E46" s="1">
        <v>125</v>
      </c>
      <c r="F46" s="1">
        <v>132</v>
      </c>
      <c r="G46" s="1">
        <v>144</v>
      </c>
      <c r="H46" s="1">
        <v>153</v>
      </c>
      <c r="I46" s="1">
        <v>167</v>
      </c>
      <c r="J46" s="1">
        <v>173</v>
      </c>
      <c r="K46" s="1">
        <v>202</v>
      </c>
      <c r="L46" s="1">
        <v>239</v>
      </c>
      <c r="M46" s="1">
        <v>347</v>
      </c>
      <c r="N46" s="1">
        <v>489</v>
      </c>
      <c r="O46" s="1">
        <v>539</v>
      </c>
    </row>
    <row r="47" spans="1:15" x14ac:dyDescent="0.3">
      <c r="A47" s="7" t="s">
        <v>204</v>
      </c>
      <c r="B47" s="7" t="s">
        <v>83</v>
      </c>
      <c r="C47" s="1">
        <v>81</v>
      </c>
      <c r="D47" s="1">
        <v>83</v>
      </c>
      <c r="E47" s="1">
        <v>89</v>
      </c>
      <c r="F47" s="1">
        <v>89</v>
      </c>
      <c r="G47" s="1">
        <v>100</v>
      </c>
      <c r="H47" s="1">
        <v>106</v>
      </c>
      <c r="I47" s="1">
        <v>115</v>
      </c>
      <c r="J47" s="1">
        <v>121</v>
      </c>
      <c r="K47" s="1">
        <v>140</v>
      </c>
      <c r="L47" s="1">
        <v>152</v>
      </c>
      <c r="M47" s="1">
        <v>164</v>
      </c>
      <c r="N47" s="1">
        <v>184</v>
      </c>
      <c r="O47" s="1">
        <v>183</v>
      </c>
    </row>
    <row r="48" spans="1:15" x14ac:dyDescent="0.3">
      <c r="A48" s="7" t="s">
        <v>204</v>
      </c>
      <c r="B48" s="7" t="s">
        <v>85</v>
      </c>
      <c r="C48" s="1">
        <v>1122</v>
      </c>
      <c r="D48" s="1">
        <v>1137</v>
      </c>
      <c r="E48" s="1">
        <v>1082</v>
      </c>
      <c r="F48" s="1">
        <v>1008</v>
      </c>
      <c r="G48" s="1">
        <v>975</v>
      </c>
      <c r="H48" s="1">
        <v>955</v>
      </c>
      <c r="I48" s="1">
        <v>928</v>
      </c>
      <c r="J48" s="1">
        <v>903</v>
      </c>
      <c r="K48" s="1">
        <v>877</v>
      </c>
      <c r="L48" s="1">
        <v>876</v>
      </c>
      <c r="M48" s="1">
        <v>773</v>
      </c>
      <c r="N48" s="1">
        <v>697</v>
      </c>
      <c r="O48" s="1">
        <v>627</v>
      </c>
    </row>
    <row r="49" spans="1:15" x14ac:dyDescent="0.3">
      <c r="A49" s="7" t="s">
        <v>204</v>
      </c>
      <c r="B49" s="7" t="s">
        <v>17</v>
      </c>
      <c r="C49" s="1">
        <v>66</v>
      </c>
      <c r="D49" s="1">
        <v>79</v>
      </c>
      <c r="E49" s="1">
        <v>87</v>
      </c>
      <c r="F49" s="1">
        <v>85</v>
      </c>
      <c r="G49" s="1">
        <v>92</v>
      </c>
      <c r="H49" s="1">
        <v>96</v>
      </c>
      <c r="I49" s="1">
        <v>96</v>
      </c>
      <c r="J49" s="1">
        <v>106</v>
      </c>
      <c r="K49" s="1">
        <v>100</v>
      </c>
      <c r="L49" s="1">
        <v>113</v>
      </c>
      <c r="M49" s="1">
        <v>135</v>
      </c>
      <c r="N49" s="1">
        <v>160</v>
      </c>
      <c r="O49" s="1">
        <v>173</v>
      </c>
    </row>
    <row r="50" spans="1:15" x14ac:dyDescent="0.3">
      <c r="A50" s="7" t="s">
        <v>204</v>
      </c>
      <c r="B50" s="7" t="s">
        <v>84</v>
      </c>
      <c r="C50" s="1">
        <v>4700</v>
      </c>
      <c r="D50" s="1">
        <v>4819</v>
      </c>
      <c r="E50" s="1">
        <v>4696</v>
      </c>
      <c r="F50" s="1">
        <v>4601</v>
      </c>
      <c r="G50" s="1">
        <v>4626</v>
      </c>
      <c r="H50" s="1">
        <v>4664</v>
      </c>
      <c r="I50" s="1">
        <v>4653</v>
      </c>
      <c r="J50" s="1">
        <v>4707</v>
      </c>
      <c r="K50" s="1">
        <v>4714</v>
      </c>
      <c r="L50" s="1">
        <v>4869</v>
      </c>
      <c r="M50" s="1">
        <v>4956</v>
      </c>
      <c r="N50" s="1">
        <v>5041</v>
      </c>
      <c r="O50" s="1">
        <v>4856</v>
      </c>
    </row>
    <row r="51" spans="1:15" x14ac:dyDescent="0.3">
      <c r="A51" s="10" t="s">
        <v>18</v>
      </c>
      <c r="B51" s="10" t="s">
        <v>18</v>
      </c>
      <c r="C51" s="5">
        <v>48575</v>
      </c>
      <c r="D51" s="5">
        <v>49101</v>
      </c>
      <c r="E51" s="5">
        <v>49290</v>
      </c>
      <c r="F51" s="5">
        <v>49574</v>
      </c>
      <c r="G51" s="5">
        <v>50323</v>
      </c>
      <c r="H51" s="5">
        <v>51041</v>
      </c>
      <c r="I51" s="5">
        <v>51660</v>
      </c>
      <c r="J51" s="5">
        <v>52526</v>
      </c>
      <c r="K51" s="5">
        <v>53993</v>
      </c>
      <c r="L51" s="5">
        <v>55166</v>
      </c>
      <c r="M51" s="5">
        <v>55550</v>
      </c>
      <c r="N51" s="5">
        <v>57062</v>
      </c>
      <c r="O51" s="5">
        <v>58521</v>
      </c>
    </row>
    <row r="52" spans="1:15" x14ac:dyDescent="0.3">
      <c r="A52" s="15"/>
      <c r="B52" s="15"/>
    </row>
    <row r="53" spans="1:15" x14ac:dyDescent="0.3">
      <c r="A53" s="15"/>
      <c r="B53" s="15"/>
    </row>
    <row r="54" spans="1:15" x14ac:dyDescent="0.3">
      <c r="A54" s="15"/>
      <c r="B54" s="15"/>
      <c r="C54" s="18" t="s">
        <v>37</v>
      </c>
      <c r="D54" s="19"/>
      <c r="E54" s="19"/>
      <c r="F54" s="19"/>
      <c r="G54" s="19"/>
      <c r="H54" s="19"/>
      <c r="I54" s="19"/>
      <c r="J54" s="19"/>
      <c r="K54" s="19"/>
      <c r="L54" s="19"/>
      <c r="M54" s="19"/>
      <c r="N54" s="19"/>
      <c r="O54" s="19"/>
    </row>
    <row r="55" spans="1:15" x14ac:dyDescent="0.3">
      <c r="A55" s="9" t="s">
        <v>41</v>
      </c>
      <c r="B55" s="9" t="s">
        <v>41</v>
      </c>
      <c r="C55" s="4" t="s">
        <v>0</v>
      </c>
      <c r="D55" s="4" t="s">
        <v>1</v>
      </c>
      <c r="E55" s="4" t="s">
        <v>2</v>
      </c>
      <c r="F55" s="4" t="s">
        <v>3</v>
      </c>
      <c r="G55" s="4" t="s">
        <v>4</v>
      </c>
      <c r="H55" s="4" t="s">
        <v>5</v>
      </c>
      <c r="I55" s="4" t="s">
        <v>6</v>
      </c>
      <c r="J55" s="4" t="s">
        <v>7</v>
      </c>
      <c r="K55" s="4" t="s">
        <v>8</v>
      </c>
      <c r="L55" s="4" t="s">
        <v>9</v>
      </c>
      <c r="M55" s="4" t="s">
        <v>10</v>
      </c>
      <c r="N55" s="4" t="s">
        <v>11</v>
      </c>
      <c r="O55" s="4" t="s">
        <v>12</v>
      </c>
    </row>
    <row r="56" spans="1:15" x14ac:dyDescent="0.3">
      <c r="A56" s="8" t="s">
        <v>198</v>
      </c>
      <c r="B56" s="8" t="s">
        <v>81</v>
      </c>
      <c r="C56" s="2">
        <v>0.22466705269253001</v>
      </c>
      <c r="D56" s="2">
        <v>0.23161485974222901</v>
      </c>
      <c r="E56" s="2">
        <v>0.24652124858969501</v>
      </c>
      <c r="F56" s="2">
        <v>0.24293668797690199</v>
      </c>
      <c r="G56" s="2">
        <v>0.249231399877024</v>
      </c>
      <c r="H56" s="2">
        <v>0.25861717315929</v>
      </c>
      <c r="I56" s="2">
        <v>0.26529774127310102</v>
      </c>
      <c r="J56" s="2">
        <v>0.26124945391000398</v>
      </c>
      <c r="K56" s="2">
        <v>0.28044426814756102</v>
      </c>
      <c r="L56" s="2">
        <v>0.29482758620689697</v>
      </c>
      <c r="M56" s="2">
        <v>0.32876471621859099</v>
      </c>
      <c r="N56" s="2">
        <v>0.33412106889656401</v>
      </c>
      <c r="O56" s="2">
        <v>0.34729934376577498</v>
      </c>
    </row>
    <row r="57" spans="1:15" x14ac:dyDescent="0.3">
      <c r="A57" s="8" t="s">
        <v>198</v>
      </c>
      <c r="B57" s="8" t="s">
        <v>82</v>
      </c>
      <c r="C57" s="2">
        <v>3.5900405327156902E-2</v>
      </c>
      <c r="D57" s="2">
        <v>3.8665655799848403E-2</v>
      </c>
      <c r="E57" s="2">
        <v>4.3249341857841302E-2</v>
      </c>
      <c r="F57" s="2">
        <v>4.1864301917921197E-2</v>
      </c>
      <c r="G57" s="2">
        <v>4.3861447017831498E-2</v>
      </c>
      <c r="H57" s="2">
        <v>4.44625739343259E-2</v>
      </c>
      <c r="I57" s="2">
        <v>4.62012320328542E-2</v>
      </c>
      <c r="J57" s="2">
        <v>5.1987767584097899E-2</v>
      </c>
      <c r="K57" s="2">
        <v>5.5136850456168202E-2</v>
      </c>
      <c r="L57" s="2">
        <v>6.2452107279693497E-2</v>
      </c>
      <c r="M57" s="2">
        <v>7.5382182393252506E-2</v>
      </c>
      <c r="N57" s="2">
        <v>7.4531903290310897E-2</v>
      </c>
      <c r="O57" s="2">
        <v>8.6824835941443704E-2</v>
      </c>
    </row>
    <row r="58" spans="1:15" x14ac:dyDescent="0.3">
      <c r="A58" s="8" t="s">
        <v>198</v>
      </c>
      <c r="B58" s="8" t="s">
        <v>83</v>
      </c>
      <c r="C58" s="2">
        <v>1.29318664350511E-2</v>
      </c>
      <c r="D58" s="2">
        <v>1.47839272175891E-2</v>
      </c>
      <c r="E58" s="2">
        <v>1.5419330575404301E-2</v>
      </c>
      <c r="F58" s="2">
        <v>1.5673334708187301E-2</v>
      </c>
      <c r="G58" s="2">
        <v>1.5576962492314E-2</v>
      </c>
      <c r="H58" s="2">
        <v>1.6724454415663899E-2</v>
      </c>
      <c r="I58" s="2">
        <v>1.6632443531827499E-2</v>
      </c>
      <c r="J58" s="2">
        <v>1.6819571865443399E-2</v>
      </c>
      <c r="K58" s="2">
        <v>1.96350654502182E-2</v>
      </c>
      <c r="L58" s="2">
        <v>2.1455938697317999E-2</v>
      </c>
      <c r="M58" s="2">
        <v>2.1437357230715201E-2</v>
      </c>
      <c r="N58" s="2">
        <v>2.16324304671878E-2</v>
      </c>
      <c r="O58" s="2">
        <v>2.1033148241628798E-2</v>
      </c>
    </row>
    <row r="59" spans="1:15" x14ac:dyDescent="0.3">
      <c r="A59" s="8" t="s">
        <v>198</v>
      </c>
      <c r="B59" s="8" t="s">
        <v>84</v>
      </c>
      <c r="C59" s="2">
        <v>0.56282570932252496</v>
      </c>
      <c r="D59" s="2">
        <v>0.55098559514783896</v>
      </c>
      <c r="E59" s="2">
        <v>0.53572771718691203</v>
      </c>
      <c r="F59" s="2">
        <v>0.54836048669828796</v>
      </c>
      <c r="G59" s="2">
        <v>0.541709366673499</v>
      </c>
      <c r="H59" s="2">
        <v>0.53518254130124399</v>
      </c>
      <c r="I59" s="2">
        <v>0.53244353182751503</v>
      </c>
      <c r="J59" s="2">
        <v>0.52948885976408899</v>
      </c>
      <c r="K59" s="2">
        <v>0.507735025783419</v>
      </c>
      <c r="L59" s="2">
        <v>0.488122605363985</v>
      </c>
      <c r="M59" s="2">
        <v>0.45510455104551001</v>
      </c>
      <c r="N59" s="2">
        <v>0.45773495728049401</v>
      </c>
      <c r="O59" s="2">
        <v>0.43748948342587901</v>
      </c>
    </row>
    <row r="60" spans="1:15" x14ac:dyDescent="0.3">
      <c r="A60" s="8" t="s">
        <v>198</v>
      </c>
      <c r="B60" s="8" t="s">
        <v>17</v>
      </c>
      <c r="C60" s="2">
        <v>1.3317892298784001E-2</v>
      </c>
      <c r="D60" s="2">
        <v>1.4025777103866601E-2</v>
      </c>
      <c r="E60" s="2">
        <v>1.48552087250846E-2</v>
      </c>
      <c r="F60" s="2">
        <v>1.67044751495154E-2</v>
      </c>
      <c r="G60" s="2">
        <v>1.7626562820250099E-2</v>
      </c>
      <c r="H60" s="2">
        <v>1.7132367937997099E-2</v>
      </c>
      <c r="I60" s="2">
        <v>1.8891170431211499E-2</v>
      </c>
      <c r="J60" s="2">
        <v>1.98776758409786E-2</v>
      </c>
      <c r="K60" s="2">
        <v>2.1420071400238001E-2</v>
      </c>
      <c r="L60" s="2">
        <v>2.1839080459770101E-2</v>
      </c>
      <c r="M60" s="2">
        <v>2.3370233702337002E-2</v>
      </c>
      <c r="N60" s="2">
        <v>2.5449918196691498E-2</v>
      </c>
      <c r="O60" s="2">
        <v>3.1297324583543701E-2</v>
      </c>
    </row>
    <row r="61" spans="1:15" x14ac:dyDescent="0.3">
      <c r="A61" s="8" t="s">
        <v>198</v>
      </c>
      <c r="B61" s="8" t="s">
        <v>85</v>
      </c>
      <c r="C61" s="2">
        <v>0.15035707392395301</v>
      </c>
      <c r="D61" s="2">
        <v>0.149924184988628</v>
      </c>
      <c r="E61" s="2">
        <v>0.14422715306506201</v>
      </c>
      <c r="F61" s="2">
        <v>0.13446071354918501</v>
      </c>
      <c r="G61" s="2">
        <v>0.131994261119082</v>
      </c>
      <c r="H61" s="2">
        <v>0.127880889251479</v>
      </c>
      <c r="I61" s="2">
        <v>0.120533880903491</v>
      </c>
      <c r="J61" s="2">
        <v>0.120576671035387</v>
      </c>
      <c r="K61" s="2">
        <v>0.115628718762396</v>
      </c>
      <c r="L61" s="2">
        <v>0.111302681992337</v>
      </c>
      <c r="M61" s="2">
        <v>9.5940959409594101E-2</v>
      </c>
      <c r="N61" s="2">
        <v>8.6529721868751103E-2</v>
      </c>
      <c r="O61" s="2">
        <v>7.6055864041729801E-2</v>
      </c>
    </row>
    <row r="62" spans="1:15" x14ac:dyDescent="0.3">
      <c r="A62" s="8" t="s">
        <v>199</v>
      </c>
      <c r="B62" s="8" t="s">
        <v>81</v>
      </c>
      <c r="C62" s="2">
        <v>0.342154772356704</v>
      </c>
      <c r="D62" s="2">
        <v>0.347329650092081</v>
      </c>
      <c r="E62" s="2">
        <v>0.353838760062477</v>
      </c>
      <c r="F62" s="2">
        <v>0.35925220290545401</v>
      </c>
      <c r="G62" s="2">
        <v>0.36366806136680602</v>
      </c>
      <c r="H62" s="2">
        <v>0.37415973567278099</v>
      </c>
      <c r="I62" s="2">
        <v>0.382134266345944</v>
      </c>
      <c r="J62" s="2">
        <v>0.38918289585097399</v>
      </c>
      <c r="K62" s="2">
        <v>0.39390218948229999</v>
      </c>
      <c r="L62" s="2">
        <v>0.39905060094939898</v>
      </c>
      <c r="M62" s="2">
        <v>0.40590519002860598</v>
      </c>
      <c r="N62" s="2">
        <v>0.41508125247721001</v>
      </c>
      <c r="O62" s="2">
        <v>0.42887535054636899</v>
      </c>
    </row>
    <row r="63" spans="1:15" x14ac:dyDescent="0.3">
      <c r="A63" s="8" t="s">
        <v>199</v>
      </c>
      <c r="B63" s="8" t="s">
        <v>82</v>
      </c>
      <c r="C63" s="2">
        <v>4.6406622350432698E-2</v>
      </c>
      <c r="D63" s="2">
        <v>4.7391037446286102E-2</v>
      </c>
      <c r="E63" s="2">
        <v>4.9861828667547799E-2</v>
      </c>
      <c r="F63" s="2">
        <v>5.0607287449392697E-2</v>
      </c>
      <c r="G63" s="2">
        <v>5.1487680148767999E-2</v>
      </c>
      <c r="H63" s="2">
        <v>5.3207246211689603E-2</v>
      </c>
      <c r="I63" s="2">
        <v>5.4450032801224603E-2</v>
      </c>
      <c r="J63" s="2">
        <v>5.5461473327688401E-2</v>
      </c>
      <c r="K63" s="2">
        <v>5.6476365868631098E-2</v>
      </c>
      <c r="L63" s="2">
        <v>5.9892940107059901E-2</v>
      </c>
      <c r="M63" s="2">
        <v>6.1606048222312998E-2</v>
      </c>
      <c r="N63" s="2">
        <v>6.4704716607213594E-2</v>
      </c>
      <c r="O63" s="2">
        <v>6.7014795474325498E-2</v>
      </c>
    </row>
    <row r="64" spans="1:15" x14ac:dyDescent="0.3">
      <c r="A64" s="8" t="s">
        <v>199</v>
      </c>
      <c r="B64" s="8" t="s">
        <v>83</v>
      </c>
      <c r="C64" s="2">
        <v>1.6430452778126201E-2</v>
      </c>
      <c r="D64" s="2">
        <v>1.7556783302639701E-2</v>
      </c>
      <c r="E64" s="2">
        <v>1.8863390604349401E-2</v>
      </c>
      <c r="F64" s="2">
        <v>2.0004763038818801E-2</v>
      </c>
      <c r="G64" s="2">
        <v>2.1501627150162701E-2</v>
      </c>
      <c r="H64" s="2">
        <v>2.1989290190269999E-2</v>
      </c>
      <c r="I64" s="2">
        <v>2.3288869451126199E-2</v>
      </c>
      <c r="J64" s="2">
        <v>2.43437764606266E-2</v>
      </c>
      <c r="K64" s="2">
        <v>2.4657253939021899E-2</v>
      </c>
      <c r="L64" s="2">
        <v>2.62599737400263E-2</v>
      </c>
      <c r="M64" s="2">
        <v>2.8504290968532901E-2</v>
      </c>
      <c r="N64" s="2">
        <v>3.0221957986523999E-2</v>
      </c>
      <c r="O64" s="2">
        <v>3.1815104922154502E-2</v>
      </c>
    </row>
    <row r="65" spans="1:15" x14ac:dyDescent="0.3">
      <c r="A65" s="8" t="s">
        <v>199</v>
      </c>
      <c r="B65" s="8" t="s">
        <v>84</v>
      </c>
      <c r="C65" s="2">
        <v>0.39056816756553397</v>
      </c>
      <c r="D65" s="2">
        <v>0.38919582565991401</v>
      </c>
      <c r="E65" s="2">
        <v>0.38736032680523902</v>
      </c>
      <c r="F65" s="2">
        <v>0.386044296261015</v>
      </c>
      <c r="G65" s="2">
        <v>0.38540213854021399</v>
      </c>
      <c r="H65" s="2">
        <v>0.37814743078500601</v>
      </c>
      <c r="I65" s="2">
        <v>0.37141919965011999</v>
      </c>
      <c r="J65" s="2">
        <v>0.366850127011008</v>
      </c>
      <c r="K65" s="2">
        <v>0.36525475751995101</v>
      </c>
      <c r="L65" s="2">
        <v>0.35339864660135301</v>
      </c>
      <c r="M65" s="2">
        <v>0.35420923579893698</v>
      </c>
      <c r="N65" s="2">
        <v>0.34948474038842597</v>
      </c>
      <c r="O65" s="2">
        <v>0.335460787157915</v>
      </c>
    </row>
    <row r="66" spans="1:15" x14ac:dyDescent="0.3">
      <c r="A66" s="8" t="s">
        <v>199</v>
      </c>
      <c r="B66" s="8" t="s">
        <v>17</v>
      </c>
      <c r="C66" s="2">
        <v>2.47083908190142E-2</v>
      </c>
      <c r="D66" s="2">
        <v>2.6396562308164499E-2</v>
      </c>
      <c r="E66" s="2">
        <v>2.70335215667428E-2</v>
      </c>
      <c r="F66" s="2">
        <v>2.8697308883067402E-2</v>
      </c>
      <c r="G66" s="2">
        <v>2.9637377963737801E-2</v>
      </c>
      <c r="H66" s="2">
        <v>3.0762219437165301E-2</v>
      </c>
      <c r="I66" s="2">
        <v>3.2254537502733403E-2</v>
      </c>
      <c r="J66" s="2">
        <v>3.30228619813717E-2</v>
      </c>
      <c r="K66" s="2">
        <v>3.4172293840802101E-2</v>
      </c>
      <c r="L66" s="2">
        <v>3.8278961721038299E-2</v>
      </c>
      <c r="M66" s="2">
        <v>4.1377196567225202E-2</v>
      </c>
      <c r="N66" s="2">
        <v>4.2013476020610403E-2</v>
      </c>
      <c r="O66" s="2">
        <v>4.6513876801083098E-2</v>
      </c>
    </row>
    <row r="67" spans="1:15" x14ac:dyDescent="0.3">
      <c r="A67" s="8" t="s">
        <v>199</v>
      </c>
      <c r="B67" s="8" t="s">
        <v>85</v>
      </c>
      <c r="C67" s="2">
        <v>0.17973159413018899</v>
      </c>
      <c r="D67" s="2">
        <v>0.17213014119091499</v>
      </c>
      <c r="E67" s="2">
        <v>0.16304217229364401</v>
      </c>
      <c r="F67" s="2">
        <v>0.155394141462253</v>
      </c>
      <c r="G67" s="2">
        <v>0.148303114830311</v>
      </c>
      <c r="H67" s="2">
        <v>0.14173407770308799</v>
      </c>
      <c r="I67" s="2">
        <v>0.13645309424885199</v>
      </c>
      <c r="J67" s="2">
        <v>0.131138865368332</v>
      </c>
      <c r="K67" s="2">
        <v>0.125537139349294</v>
      </c>
      <c r="L67" s="2">
        <v>0.123118876881123</v>
      </c>
      <c r="M67" s="2">
        <v>0.108398038414385</v>
      </c>
      <c r="N67" s="2">
        <v>9.8493856520015896E-2</v>
      </c>
      <c r="O67" s="2">
        <v>9.0320085098152994E-2</v>
      </c>
    </row>
    <row r="68" spans="1:15" x14ac:dyDescent="0.3">
      <c r="A68" s="8" t="s">
        <v>200</v>
      </c>
      <c r="B68" s="8" t="s">
        <v>81</v>
      </c>
      <c r="C68" s="2">
        <v>0.27404245227084101</v>
      </c>
      <c r="D68" s="2">
        <v>0.28677598206912802</v>
      </c>
      <c r="E68" s="2">
        <v>0.29653070792311298</v>
      </c>
      <c r="F68" s="2">
        <v>0.30903310677482998</v>
      </c>
      <c r="G68" s="2">
        <v>0.31585746581978702</v>
      </c>
      <c r="H68" s="2">
        <v>0.32193610428464597</v>
      </c>
      <c r="I68" s="2">
        <v>0.330239426220863</v>
      </c>
      <c r="J68" s="2">
        <v>0.341091492776886</v>
      </c>
      <c r="K68" s="2">
        <v>0.34430641821946201</v>
      </c>
      <c r="L68" s="2">
        <v>0.34985274702955199</v>
      </c>
      <c r="M68" s="2">
        <v>0.35819808572617601</v>
      </c>
      <c r="N68" s="2">
        <v>0.36717589645660897</v>
      </c>
      <c r="O68" s="2">
        <v>0.37362531352498601</v>
      </c>
    </row>
    <row r="69" spans="1:15" x14ac:dyDescent="0.3">
      <c r="A69" s="8" t="s">
        <v>200</v>
      </c>
      <c r="B69" s="8" t="s">
        <v>82</v>
      </c>
      <c r="C69" s="2">
        <v>1.81430096051227E-2</v>
      </c>
      <c r="D69" s="2">
        <v>2.0172230742007798E-2</v>
      </c>
      <c r="E69" s="2">
        <v>2.0862634786685399E-2</v>
      </c>
      <c r="F69" s="2">
        <v>2.7406270554702902E-2</v>
      </c>
      <c r="G69" s="2">
        <v>3.0143180105501099E-2</v>
      </c>
      <c r="H69" s="2">
        <v>3.2375253766427997E-2</v>
      </c>
      <c r="I69" s="2">
        <v>3.52283514397215E-2</v>
      </c>
      <c r="J69" s="2">
        <v>3.8623595505618002E-2</v>
      </c>
      <c r="K69" s="2">
        <v>4.2339544513457603E-2</v>
      </c>
      <c r="L69" s="2">
        <v>5.1081547679496297E-2</v>
      </c>
      <c r="M69" s="2">
        <v>5.6803995006242197E-2</v>
      </c>
      <c r="N69" s="2">
        <v>5.97284107786972E-2</v>
      </c>
      <c r="O69" s="2">
        <v>8.5954080648273201E-2</v>
      </c>
    </row>
    <row r="70" spans="1:15" x14ac:dyDescent="0.3">
      <c r="A70" s="8" t="s">
        <v>200</v>
      </c>
      <c r="B70" s="8" t="s">
        <v>83</v>
      </c>
      <c r="C70" s="2">
        <v>1.1502430926123601E-2</v>
      </c>
      <c r="D70" s="2">
        <v>1.13247611183202E-2</v>
      </c>
      <c r="E70" s="2">
        <v>1.2072198781059499E-2</v>
      </c>
      <c r="F70" s="2">
        <v>1.3264634948476199E-2</v>
      </c>
      <c r="G70" s="2">
        <v>1.4640973194100499E-2</v>
      </c>
      <c r="H70" s="2">
        <v>1.50657121487338E-2</v>
      </c>
      <c r="I70" s="2">
        <v>1.5504693597721801E-2</v>
      </c>
      <c r="J70" s="2">
        <v>1.61516853932584E-2</v>
      </c>
      <c r="K70" s="2">
        <v>1.7080745341614901E-2</v>
      </c>
      <c r="L70" s="2">
        <v>1.6756372499238299E-2</v>
      </c>
      <c r="M70" s="2">
        <v>1.81023720349563E-2</v>
      </c>
      <c r="N70" s="2">
        <v>1.8247400806280501E-2</v>
      </c>
      <c r="O70" s="2">
        <v>1.9004437584410599E-2</v>
      </c>
    </row>
    <row r="71" spans="1:15" x14ac:dyDescent="0.3">
      <c r="A71" s="8" t="s">
        <v>200</v>
      </c>
      <c r="B71" s="8" t="s">
        <v>84</v>
      </c>
      <c r="C71" s="2">
        <v>0.53231353017905803</v>
      </c>
      <c r="D71" s="2">
        <v>0.52082104518107797</v>
      </c>
      <c r="E71" s="2">
        <v>0.51336146272855099</v>
      </c>
      <c r="F71" s="2">
        <v>0.49802674852006101</v>
      </c>
      <c r="G71" s="2">
        <v>0.49068791043169302</v>
      </c>
      <c r="H71" s="2">
        <v>0.48530825942942601</v>
      </c>
      <c r="I71" s="2">
        <v>0.47727033013395198</v>
      </c>
      <c r="J71" s="2">
        <v>0.46799759229534499</v>
      </c>
      <c r="K71" s="2">
        <v>0.46180124223602498</v>
      </c>
      <c r="L71" s="2">
        <v>0.45089875088859499</v>
      </c>
      <c r="M71" s="2">
        <v>0.45016645859342502</v>
      </c>
      <c r="N71" s="2">
        <v>0.44748567791215799</v>
      </c>
      <c r="O71" s="2">
        <v>0.41819409608334901</v>
      </c>
    </row>
    <row r="72" spans="1:15" x14ac:dyDescent="0.3">
      <c r="A72" s="8" t="s">
        <v>200</v>
      </c>
      <c r="B72" s="8" t="s">
        <v>17</v>
      </c>
      <c r="C72" s="2">
        <v>1.0672358591248699E-2</v>
      </c>
      <c r="D72" s="2">
        <v>1.1442727379969301E-2</v>
      </c>
      <c r="E72" s="2">
        <v>1.3009845288326299E-2</v>
      </c>
      <c r="F72" s="2">
        <v>1.2826134619601E-2</v>
      </c>
      <c r="G72" s="2">
        <v>1.3133814188825499E-2</v>
      </c>
      <c r="H72" s="2">
        <v>1.3890372903087899E-2</v>
      </c>
      <c r="I72" s="2">
        <v>1.4977323067187E-2</v>
      </c>
      <c r="J72" s="2">
        <v>1.58507223113965E-2</v>
      </c>
      <c r="K72" s="2">
        <v>1.6149068322981401E-2</v>
      </c>
      <c r="L72" s="2">
        <v>1.75688026810196E-2</v>
      </c>
      <c r="M72" s="2">
        <v>2.0495214315438999E-2</v>
      </c>
      <c r="N72" s="2">
        <v>2.1642266072565201E-2</v>
      </c>
      <c r="O72" s="2">
        <v>2.64325680108046E-2</v>
      </c>
    </row>
    <row r="73" spans="1:15" x14ac:dyDescent="0.3">
      <c r="A73" s="8" t="s">
        <v>200</v>
      </c>
      <c r="B73" s="8" t="s">
        <v>85</v>
      </c>
      <c r="C73" s="2">
        <v>0.15332621842760599</v>
      </c>
      <c r="D73" s="2">
        <v>0.14946325350949599</v>
      </c>
      <c r="E73" s="2">
        <v>0.144163150492264</v>
      </c>
      <c r="F73" s="2">
        <v>0.139443104582328</v>
      </c>
      <c r="G73" s="2">
        <v>0.13553665626009301</v>
      </c>
      <c r="H73" s="2">
        <v>0.131424297467678</v>
      </c>
      <c r="I73" s="2">
        <v>0.126779875540555</v>
      </c>
      <c r="J73" s="2">
        <v>0.120284911717496</v>
      </c>
      <c r="K73" s="2">
        <v>0.11832298136645999</v>
      </c>
      <c r="L73" s="2">
        <v>0.113841779222098</v>
      </c>
      <c r="M73" s="2">
        <v>9.6233874323762E-2</v>
      </c>
      <c r="N73" s="2">
        <v>8.5720347973689798E-2</v>
      </c>
      <c r="O73" s="2">
        <v>7.6789504148176702E-2</v>
      </c>
    </row>
    <row r="74" spans="1:15" x14ac:dyDescent="0.3">
      <c r="A74" s="8" t="s">
        <v>201</v>
      </c>
      <c r="B74" s="8" t="s">
        <v>81</v>
      </c>
      <c r="C74" s="2">
        <v>0.235710756053368</v>
      </c>
      <c r="D74" s="2">
        <v>0.23212452959288399</v>
      </c>
      <c r="E74" s="2">
        <v>0.23826291079812201</v>
      </c>
      <c r="F74" s="2">
        <v>0.248428179912945</v>
      </c>
      <c r="G74" s="2">
        <v>0.25178147268408602</v>
      </c>
      <c r="H74" s="2">
        <v>0.25733809597763602</v>
      </c>
      <c r="I74" s="2">
        <v>0.25925359437136702</v>
      </c>
      <c r="J74" s="2">
        <v>0.26530303030302999</v>
      </c>
      <c r="K74" s="2">
        <v>0.27067669172932302</v>
      </c>
      <c r="L74" s="2">
        <v>0.272378516624041</v>
      </c>
      <c r="M74" s="2">
        <v>0.28685372454066399</v>
      </c>
      <c r="N74" s="2">
        <v>0.31051526010132202</v>
      </c>
      <c r="O74" s="2">
        <v>0.30481212920237299</v>
      </c>
    </row>
    <row r="75" spans="1:15" x14ac:dyDescent="0.3">
      <c r="A75" s="8" t="s">
        <v>201</v>
      </c>
      <c r="B75" s="8" t="s">
        <v>82</v>
      </c>
      <c r="C75" s="2">
        <v>1.36715532861143E-2</v>
      </c>
      <c r="D75" s="2">
        <v>1.3855627779678401E-2</v>
      </c>
      <c r="E75" s="2">
        <v>1.60965794768612E-2</v>
      </c>
      <c r="F75" s="2">
        <v>1.8861841044655801E-2</v>
      </c>
      <c r="G75" s="2">
        <v>1.9477434679334899E-2</v>
      </c>
      <c r="H75" s="2">
        <v>2.2053113837552402E-2</v>
      </c>
      <c r="I75" s="2">
        <v>2.2636892015907E-2</v>
      </c>
      <c r="J75" s="2">
        <v>2.5303030303030299E-2</v>
      </c>
      <c r="K75" s="2">
        <v>2.8011204481792701E-2</v>
      </c>
      <c r="L75" s="2">
        <v>3.4668940039783998E-2</v>
      </c>
      <c r="M75" s="2">
        <v>4.1019797749608303E-2</v>
      </c>
      <c r="N75" s="2">
        <v>7.2037563326331405E-2</v>
      </c>
      <c r="O75" s="2">
        <v>5.37903757415953E-2</v>
      </c>
    </row>
    <row r="76" spans="1:15" x14ac:dyDescent="0.3">
      <c r="A76" s="8" t="s">
        <v>201</v>
      </c>
      <c r="B76" s="8" t="s">
        <v>83</v>
      </c>
      <c r="C76" s="2">
        <v>1.41657058145281E-2</v>
      </c>
      <c r="D76" s="2">
        <v>1.4710913445090699E-2</v>
      </c>
      <c r="E76" s="2">
        <v>1.55935613682093E-2</v>
      </c>
      <c r="F76" s="2">
        <v>1.6766080928582901E-2</v>
      </c>
      <c r="G76" s="2">
        <v>1.7735550277118001E-2</v>
      </c>
      <c r="H76" s="2">
        <v>1.9257648703214801E-2</v>
      </c>
      <c r="I76" s="2">
        <v>2.0342612419700201E-2</v>
      </c>
      <c r="J76" s="2">
        <v>2.12121212121212E-2</v>
      </c>
      <c r="K76" s="2">
        <v>2.1671826625387001E-2</v>
      </c>
      <c r="L76" s="2">
        <v>2.27337311736289E-2</v>
      </c>
      <c r="M76" s="2">
        <v>2.3928215353938201E-2</v>
      </c>
      <c r="N76" s="2">
        <v>2.37242061040405E-2</v>
      </c>
      <c r="O76" s="2">
        <v>2.45220830586684E-2</v>
      </c>
    </row>
    <row r="77" spans="1:15" x14ac:dyDescent="0.3">
      <c r="A77" s="8" t="s">
        <v>201</v>
      </c>
      <c r="B77" s="8" t="s">
        <v>84</v>
      </c>
      <c r="C77" s="2">
        <v>0.561357272278043</v>
      </c>
      <c r="D77" s="2">
        <v>0.56465959630516604</v>
      </c>
      <c r="E77" s="2">
        <v>0.56086519114688105</v>
      </c>
      <c r="F77" s="2">
        <v>0.55328067064323705</v>
      </c>
      <c r="G77" s="2">
        <v>0.55344418052256505</v>
      </c>
      <c r="H77" s="2">
        <v>0.54853238080447297</v>
      </c>
      <c r="I77" s="2">
        <v>0.55001529519730796</v>
      </c>
      <c r="J77" s="2">
        <v>0.54409090909090896</v>
      </c>
      <c r="K77" s="2">
        <v>0.53899454518649603</v>
      </c>
      <c r="L77" s="2">
        <v>0.53182722364307999</v>
      </c>
      <c r="M77" s="2">
        <v>0.52471157954707304</v>
      </c>
      <c r="N77" s="2">
        <v>0.48387495366366001</v>
      </c>
      <c r="O77" s="2">
        <v>0.50942649967040199</v>
      </c>
    </row>
    <row r="78" spans="1:15" x14ac:dyDescent="0.3">
      <c r="A78" s="8" t="s">
        <v>201</v>
      </c>
      <c r="B78" s="8" t="s">
        <v>17</v>
      </c>
      <c r="C78" s="2">
        <v>1.2518530719815501E-2</v>
      </c>
      <c r="D78" s="2">
        <v>1.21450564488539E-2</v>
      </c>
      <c r="E78" s="2">
        <v>1.3246143527833701E-2</v>
      </c>
      <c r="F78" s="2">
        <v>1.6604868611962E-2</v>
      </c>
      <c r="G78" s="2">
        <v>1.7893903404592199E-2</v>
      </c>
      <c r="H78" s="2">
        <v>1.8791737847491798E-2</v>
      </c>
      <c r="I78" s="2">
        <v>1.89660446619761E-2</v>
      </c>
      <c r="J78" s="2">
        <v>2.0151515151515201E-2</v>
      </c>
      <c r="K78" s="2">
        <v>2.19666814094059E-2</v>
      </c>
      <c r="L78" s="2">
        <v>2.42966751918159E-2</v>
      </c>
      <c r="M78" s="2">
        <v>2.5779803446802401E-2</v>
      </c>
      <c r="N78" s="2">
        <v>3.1261584085011701E-2</v>
      </c>
      <c r="O78" s="2">
        <v>3.2036914963744202E-2</v>
      </c>
    </row>
    <row r="79" spans="1:15" x14ac:dyDescent="0.3">
      <c r="A79" s="8" t="s">
        <v>201</v>
      </c>
      <c r="B79" s="8" t="s">
        <v>85</v>
      </c>
      <c r="C79" s="2">
        <v>0.16257618184813</v>
      </c>
      <c r="D79" s="2">
        <v>0.16250427642832699</v>
      </c>
      <c r="E79" s="2">
        <v>0.15593561368209299</v>
      </c>
      <c r="F79" s="2">
        <v>0.14605835885861701</v>
      </c>
      <c r="G79" s="2">
        <v>0.13966745843230399</v>
      </c>
      <c r="H79" s="2">
        <v>0.134027022829632</v>
      </c>
      <c r="I79" s="2">
        <v>0.128785561333741</v>
      </c>
      <c r="J79" s="2">
        <v>0.123939393939394</v>
      </c>
      <c r="K79" s="2">
        <v>0.11867905056759501</v>
      </c>
      <c r="L79" s="2">
        <v>0.11409491332765</v>
      </c>
      <c r="M79" s="2">
        <v>9.7706879361914301E-2</v>
      </c>
      <c r="N79" s="2">
        <v>7.8586432719634294E-2</v>
      </c>
      <c r="O79" s="2">
        <v>7.5411997363216896E-2</v>
      </c>
    </row>
    <row r="80" spans="1:15" x14ac:dyDescent="0.3">
      <c r="A80" s="8" t="s">
        <v>202</v>
      </c>
      <c r="B80" s="8" t="s">
        <v>81</v>
      </c>
      <c r="C80" s="2">
        <v>0.15238817285822601</v>
      </c>
      <c r="D80" s="2">
        <v>0.16063515509601201</v>
      </c>
      <c r="E80" s="2">
        <v>0.16749379652605501</v>
      </c>
      <c r="F80" s="2">
        <v>0.16422363471267401</v>
      </c>
      <c r="G80" s="2">
        <v>0.17153797064454401</v>
      </c>
      <c r="H80" s="2">
        <v>0.177959697732997</v>
      </c>
      <c r="I80" s="2">
        <v>0.18142603400152199</v>
      </c>
      <c r="J80" s="2">
        <v>0.18514328808446501</v>
      </c>
      <c r="K80" s="2">
        <v>0.203237205060983</v>
      </c>
      <c r="L80" s="2">
        <v>0.21139896373056999</v>
      </c>
      <c r="M80" s="2">
        <v>0.225447181910226</v>
      </c>
      <c r="N80" s="2">
        <v>0.23350027824151401</v>
      </c>
      <c r="O80" s="2">
        <v>0.25109754791733602</v>
      </c>
    </row>
    <row r="81" spans="1:15" x14ac:dyDescent="0.3">
      <c r="A81" s="8" t="s">
        <v>202</v>
      </c>
      <c r="B81" s="8" t="s">
        <v>82</v>
      </c>
      <c r="C81" s="2">
        <v>1.70583775587566E-2</v>
      </c>
      <c r="D81" s="2">
        <v>1.8463810930576099E-2</v>
      </c>
      <c r="E81" s="2">
        <v>1.9106699751860998E-2</v>
      </c>
      <c r="F81" s="2">
        <v>2.1792709819691301E-2</v>
      </c>
      <c r="G81" s="2">
        <v>2.3101467772814299E-2</v>
      </c>
      <c r="H81" s="2">
        <v>2.3551637279596999E-2</v>
      </c>
      <c r="I81" s="2">
        <v>2.4613042375031698E-2</v>
      </c>
      <c r="J81" s="2">
        <v>2.8657616892910999E-2</v>
      </c>
      <c r="K81" s="2">
        <v>3.1802120141342802E-2</v>
      </c>
      <c r="L81" s="2">
        <v>3.4887737478411097E-2</v>
      </c>
      <c r="M81" s="2">
        <v>3.9262009224884702E-2</v>
      </c>
      <c r="N81" s="2">
        <v>4.4073455759599298E-2</v>
      </c>
      <c r="O81" s="2">
        <v>4.93628868187172E-2</v>
      </c>
    </row>
    <row r="82" spans="1:15" x14ac:dyDescent="0.3">
      <c r="A82" s="8" t="s">
        <v>202</v>
      </c>
      <c r="B82" s="8" t="s">
        <v>83</v>
      </c>
      <c r="C82" s="2">
        <v>1.38994187515795E-2</v>
      </c>
      <c r="D82" s="2">
        <v>1.4647956671590299E-2</v>
      </c>
      <c r="E82" s="2">
        <v>1.5136476426799E-2</v>
      </c>
      <c r="F82" s="2">
        <v>1.76417174730834E-2</v>
      </c>
      <c r="G82" s="2">
        <v>1.8251435864709599E-2</v>
      </c>
      <c r="H82" s="2">
        <v>1.97732997481108E-2</v>
      </c>
      <c r="I82" s="2">
        <v>2.0553159096675998E-2</v>
      </c>
      <c r="J82" s="2">
        <v>2.1241830065359499E-2</v>
      </c>
      <c r="K82" s="2">
        <v>2.0517496865382401E-2</v>
      </c>
      <c r="L82" s="2">
        <v>2.2913068508923402E-2</v>
      </c>
      <c r="M82" s="2">
        <v>2.5087186410169899E-2</v>
      </c>
      <c r="N82" s="2">
        <v>2.4819143016137999E-2</v>
      </c>
      <c r="O82" s="2">
        <v>2.48420601777492E-2</v>
      </c>
    </row>
    <row r="83" spans="1:15" x14ac:dyDescent="0.3">
      <c r="A83" s="8" t="s">
        <v>202</v>
      </c>
      <c r="B83" s="8" t="s">
        <v>84</v>
      </c>
      <c r="C83" s="2">
        <v>0.64657568865301995</v>
      </c>
      <c r="D83" s="2">
        <v>0.639463318562285</v>
      </c>
      <c r="E83" s="2">
        <v>0.63870967741935503</v>
      </c>
      <c r="F83" s="2">
        <v>0.64275522117006101</v>
      </c>
      <c r="G83" s="2">
        <v>0.64007657945118102</v>
      </c>
      <c r="H83" s="2">
        <v>0.63589420654911799</v>
      </c>
      <c r="I83" s="2">
        <v>0.633341791423497</v>
      </c>
      <c r="J83" s="2">
        <v>0.62644544997486196</v>
      </c>
      <c r="K83" s="2">
        <v>0.610281545651431</v>
      </c>
      <c r="L83" s="2">
        <v>0.59712147380541203</v>
      </c>
      <c r="M83" s="2">
        <v>0.59275509056136799</v>
      </c>
      <c r="N83" s="2">
        <v>0.58764607679465797</v>
      </c>
      <c r="O83" s="2">
        <v>0.57308062961773198</v>
      </c>
    </row>
    <row r="84" spans="1:15" x14ac:dyDescent="0.3">
      <c r="A84" s="8" t="s">
        <v>202</v>
      </c>
      <c r="B84" s="8" t="s">
        <v>17</v>
      </c>
      <c r="C84" s="2">
        <v>1.1498610058124799E-2</v>
      </c>
      <c r="D84" s="2">
        <v>1.29246676514032E-2</v>
      </c>
      <c r="E84" s="2">
        <v>1.1910669975186101E-2</v>
      </c>
      <c r="F84" s="2">
        <v>1.2712414061486601E-2</v>
      </c>
      <c r="G84" s="2">
        <v>1.3529036375239299E-2</v>
      </c>
      <c r="H84" s="2">
        <v>1.4987405541561701E-2</v>
      </c>
      <c r="I84" s="2">
        <v>1.52245622938341E-2</v>
      </c>
      <c r="J84" s="2">
        <v>1.8225238813474098E-2</v>
      </c>
      <c r="K84" s="2">
        <v>1.92636498347202E-2</v>
      </c>
      <c r="L84" s="2">
        <v>2.0725388601036301E-2</v>
      </c>
      <c r="M84" s="2">
        <v>2.2499718753515599E-2</v>
      </c>
      <c r="N84" s="2">
        <v>2.5820812465219799E-2</v>
      </c>
      <c r="O84" s="2">
        <v>2.7304850626405398E-2</v>
      </c>
    </row>
    <row r="85" spans="1:15" x14ac:dyDescent="0.3">
      <c r="A85" s="8" t="s">
        <v>202</v>
      </c>
      <c r="B85" s="8" t="s">
        <v>85</v>
      </c>
      <c r="C85" s="2">
        <v>0.158579732120293</v>
      </c>
      <c r="D85" s="2">
        <v>0.15386509108813401</v>
      </c>
      <c r="E85" s="2">
        <v>0.14764267990074401</v>
      </c>
      <c r="F85" s="2">
        <v>0.140874302763004</v>
      </c>
      <c r="G85" s="2">
        <v>0.133503509891512</v>
      </c>
      <c r="H85" s="2">
        <v>0.127833753148615</v>
      </c>
      <c r="I85" s="2">
        <v>0.124841410809439</v>
      </c>
      <c r="J85" s="2">
        <v>0.120286576168929</v>
      </c>
      <c r="K85" s="2">
        <v>0.11489798244614199</v>
      </c>
      <c r="L85" s="2">
        <v>0.112953367875648</v>
      </c>
      <c r="M85" s="2">
        <v>9.4948813139835705E-2</v>
      </c>
      <c r="N85" s="2">
        <v>8.4140233722871494E-2</v>
      </c>
      <c r="O85" s="2">
        <v>7.4312024842060204E-2</v>
      </c>
    </row>
    <row r="86" spans="1:15" x14ac:dyDescent="0.3">
      <c r="A86" s="8" t="s">
        <v>203</v>
      </c>
      <c r="B86" s="8" t="s">
        <v>81</v>
      </c>
      <c r="C86" s="2">
        <v>4.6689153204331597E-2</v>
      </c>
      <c r="D86" s="2">
        <v>4.6922938097816301E-2</v>
      </c>
      <c r="E86" s="2">
        <v>4.9402823018458199E-2</v>
      </c>
      <c r="F86" s="2">
        <v>6.6264049656098001E-2</v>
      </c>
      <c r="G86" s="2">
        <v>6.68444740790132E-2</v>
      </c>
      <c r="H86" s="2">
        <v>6.6916313904265695E-2</v>
      </c>
      <c r="I86" s="2">
        <v>7.1143723081831201E-2</v>
      </c>
      <c r="J86" s="2">
        <v>7.3132699204740401E-2</v>
      </c>
      <c r="K86" s="2">
        <v>5.6326917008520001E-2</v>
      </c>
      <c r="L86" s="2">
        <v>5.84983878397052E-2</v>
      </c>
      <c r="M86" s="2">
        <v>6.2450841591945902E-2</v>
      </c>
      <c r="N86" s="2">
        <v>6.7525613163613801E-2</v>
      </c>
      <c r="O86" s="2">
        <v>7.4463293799729796E-2</v>
      </c>
    </row>
    <row r="87" spans="1:15" x14ac:dyDescent="0.3">
      <c r="A87" s="8" t="s">
        <v>203</v>
      </c>
      <c r="B87" s="8" t="s">
        <v>82</v>
      </c>
      <c r="C87" s="2">
        <v>4.43813243387183E-3</v>
      </c>
      <c r="D87" s="2">
        <v>4.6922938097816299E-3</v>
      </c>
      <c r="E87" s="2">
        <v>5.0669562070213498E-3</v>
      </c>
      <c r="F87" s="2">
        <v>5.2004697198456597E-3</v>
      </c>
      <c r="G87" s="2">
        <v>5.5009168194699101E-3</v>
      </c>
      <c r="H87" s="2">
        <v>5.5356561380657801E-3</v>
      </c>
      <c r="I87" s="2">
        <v>5.7425426702823398E-3</v>
      </c>
      <c r="J87" s="2">
        <v>7.9525962887884005E-3</v>
      </c>
      <c r="K87" s="2">
        <v>7.7311454717576503E-3</v>
      </c>
      <c r="L87" s="2">
        <v>1.02871180715492E-2</v>
      </c>
      <c r="M87" s="2">
        <v>1.3685700802265201E-2</v>
      </c>
      <c r="N87" s="2">
        <v>2.2198075131946601E-2</v>
      </c>
      <c r="O87" s="2">
        <v>2.62723314817595E-2</v>
      </c>
    </row>
    <row r="88" spans="1:15" x14ac:dyDescent="0.3">
      <c r="A88" s="8" t="s">
        <v>203</v>
      </c>
      <c r="B88" s="8" t="s">
        <v>83</v>
      </c>
      <c r="C88" s="2">
        <v>1.1184093733356999E-2</v>
      </c>
      <c r="D88" s="2">
        <v>1.11893160079408E-2</v>
      </c>
      <c r="E88" s="2">
        <v>1.15816141874774E-2</v>
      </c>
      <c r="F88" s="2">
        <v>1.30850528434826E-2</v>
      </c>
      <c r="G88" s="2">
        <v>1.38356392732122E-2</v>
      </c>
      <c r="H88" s="2">
        <v>1.43275805926408E-2</v>
      </c>
      <c r="I88" s="2">
        <v>1.3399266230658799E-2</v>
      </c>
      <c r="J88" s="2">
        <v>1.4969593014189901E-2</v>
      </c>
      <c r="K88" s="2">
        <v>1.43578415904071E-2</v>
      </c>
      <c r="L88" s="2">
        <v>1.3972055888223599E-2</v>
      </c>
      <c r="M88" s="2">
        <v>1.52587698599969E-2</v>
      </c>
      <c r="N88" s="2">
        <v>1.61440546414157E-2</v>
      </c>
      <c r="O88" s="2">
        <v>1.69644197567933E-2</v>
      </c>
    </row>
    <row r="89" spans="1:15" x14ac:dyDescent="0.3">
      <c r="A89" s="8" t="s">
        <v>203</v>
      </c>
      <c r="B89" s="8" t="s">
        <v>84</v>
      </c>
      <c r="C89" s="2">
        <v>0.78874489614770105</v>
      </c>
      <c r="D89" s="2">
        <v>0.79011008843169095</v>
      </c>
      <c r="E89" s="2">
        <v>0.79207383279044496</v>
      </c>
      <c r="F89" s="2">
        <v>0.77403120281831905</v>
      </c>
      <c r="G89" s="2">
        <v>0.77646274379063196</v>
      </c>
      <c r="H89" s="2">
        <v>0.77808531422989302</v>
      </c>
      <c r="I89" s="2">
        <v>0.77907162226830395</v>
      </c>
      <c r="J89" s="2">
        <v>0.77623577108997299</v>
      </c>
      <c r="K89" s="2">
        <v>0.79851688229725504</v>
      </c>
      <c r="L89" s="2">
        <v>0.79855673268846905</v>
      </c>
      <c r="M89" s="2">
        <v>0.80604058518168997</v>
      </c>
      <c r="N89" s="2">
        <v>0.80332194970506099</v>
      </c>
      <c r="O89" s="2">
        <v>0.79597658009307903</v>
      </c>
    </row>
    <row r="90" spans="1:15" x14ac:dyDescent="0.3">
      <c r="A90" s="8" t="s">
        <v>203</v>
      </c>
      <c r="B90" s="8" t="s">
        <v>17</v>
      </c>
      <c r="C90" s="2">
        <v>4.43813243387183E-3</v>
      </c>
      <c r="D90" s="2">
        <v>4.5118209709438702E-3</v>
      </c>
      <c r="E90" s="2">
        <v>4.88599348534202E-3</v>
      </c>
      <c r="F90" s="2">
        <v>5.8714980707934902E-3</v>
      </c>
      <c r="G90" s="2">
        <v>5.8343057176195997E-3</v>
      </c>
      <c r="H90" s="2">
        <v>5.5356561380657801E-3</v>
      </c>
      <c r="I90" s="2">
        <v>6.2210878928058702E-3</v>
      </c>
      <c r="J90" s="2">
        <v>7.6407297676594401E-3</v>
      </c>
      <c r="K90" s="2">
        <v>7.2578100347112703E-3</v>
      </c>
      <c r="L90" s="2">
        <v>7.67695378473822E-3</v>
      </c>
      <c r="M90" s="2">
        <v>9.2811074406166406E-3</v>
      </c>
      <c r="N90" s="2">
        <v>1.0245265445513799E-2</v>
      </c>
      <c r="O90" s="2">
        <v>1.24605915027774E-2</v>
      </c>
    </row>
    <row r="91" spans="1:15" x14ac:dyDescent="0.3">
      <c r="A91" s="8" t="s">
        <v>203</v>
      </c>
      <c r="B91" s="8" t="s">
        <v>85</v>
      </c>
      <c r="C91" s="2">
        <v>0.144505592046867</v>
      </c>
      <c r="D91" s="2">
        <v>0.14257354268182601</v>
      </c>
      <c r="E91" s="2">
        <v>0.136988780311256</v>
      </c>
      <c r="F91" s="2">
        <v>0.135547726891461</v>
      </c>
      <c r="G91" s="2">
        <v>0.131521920320053</v>
      </c>
      <c r="H91" s="2">
        <v>0.129599478997069</v>
      </c>
      <c r="I91" s="2">
        <v>0.124421757856117</v>
      </c>
      <c r="J91" s="2">
        <v>0.12006861063464799</v>
      </c>
      <c r="K91" s="2">
        <v>0.11580940359734899</v>
      </c>
      <c r="L91" s="2">
        <v>0.111008751727315</v>
      </c>
      <c r="M91" s="2">
        <v>9.3282995123485896E-2</v>
      </c>
      <c r="N91" s="2">
        <v>8.0565041912449606E-2</v>
      </c>
      <c r="O91" s="2">
        <v>7.3862783365860996E-2</v>
      </c>
    </row>
    <row r="92" spans="1:15" x14ac:dyDescent="0.3">
      <c r="A92" s="8" t="s">
        <v>204</v>
      </c>
      <c r="B92" s="8" t="s">
        <v>81</v>
      </c>
      <c r="C92" s="2">
        <v>0.17801899592944401</v>
      </c>
      <c r="D92" s="2">
        <v>0.19058762350493999</v>
      </c>
      <c r="E92" s="2">
        <v>0.196643319677547</v>
      </c>
      <c r="F92" s="2">
        <v>0.19326241134751801</v>
      </c>
      <c r="G92" s="2">
        <v>0.19791948122129199</v>
      </c>
      <c r="H92" s="2">
        <v>0.20144365726507199</v>
      </c>
      <c r="I92" s="2">
        <v>0.20270270270270299</v>
      </c>
      <c r="J92" s="2">
        <v>0.205341795583763</v>
      </c>
      <c r="K92" s="2">
        <v>0.20857929948838999</v>
      </c>
      <c r="L92" s="2">
        <v>0.21514694800301401</v>
      </c>
      <c r="M92" s="2">
        <v>0.2218017578125</v>
      </c>
      <c r="N92" s="2">
        <v>0.22902733779185699</v>
      </c>
      <c r="O92" s="2">
        <v>0.2302679217958</v>
      </c>
    </row>
    <row r="93" spans="1:15" x14ac:dyDescent="0.3">
      <c r="A93" s="8" t="s">
        <v>204</v>
      </c>
      <c r="B93" s="8" t="s">
        <v>82</v>
      </c>
      <c r="C93" s="2">
        <v>1.20759837177748E-2</v>
      </c>
      <c r="D93" s="2">
        <v>1.4040561622464901E-2</v>
      </c>
      <c r="E93" s="2">
        <v>1.65190960750628E-2</v>
      </c>
      <c r="F93" s="2">
        <v>1.8003273322422301E-2</v>
      </c>
      <c r="G93" s="2">
        <v>1.9454201567143999E-2</v>
      </c>
      <c r="H93" s="2">
        <v>2.0451811255179801E-2</v>
      </c>
      <c r="I93" s="2">
        <v>2.2344126304522299E-2</v>
      </c>
      <c r="J93" s="2">
        <v>2.28745206928468E-2</v>
      </c>
      <c r="K93" s="2">
        <v>2.6498753771481001E-2</v>
      </c>
      <c r="L93" s="2">
        <v>3.0017583521728199E-2</v>
      </c>
      <c r="M93" s="2">
        <v>4.23583984375E-2</v>
      </c>
      <c r="N93" s="2">
        <v>5.73741640267511E-2</v>
      </c>
      <c r="O93" s="2">
        <v>6.5049481052377497E-2</v>
      </c>
    </row>
    <row r="94" spans="1:15" x14ac:dyDescent="0.3">
      <c r="A94" s="8" t="s">
        <v>204</v>
      </c>
      <c r="B94" s="8" t="s">
        <v>83</v>
      </c>
      <c r="C94" s="2">
        <v>1.09905020352782E-2</v>
      </c>
      <c r="D94" s="2">
        <v>1.0790431617264701E-2</v>
      </c>
      <c r="E94" s="2">
        <v>1.17615964054447E-2</v>
      </c>
      <c r="F94" s="2">
        <v>1.21385706492089E-2</v>
      </c>
      <c r="G94" s="2">
        <v>1.3509862199405601E-2</v>
      </c>
      <c r="H94" s="2">
        <v>1.41692287127389E-2</v>
      </c>
      <c r="I94" s="2">
        <v>1.53866738025154E-2</v>
      </c>
      <c r="J94" s="2">
        <v>1.5998942218696299E-2</v>
      </c>
      <c r="K94" s="2">
        <v>1.8365472910927501E-2</v>
      </c>
      <c r="L94" s="2">
        <v>1.9090680733484099E-2</v>
      </c>
      <c r="M94" s="2">
        <v>2.001953125E-2</v>
      </c>
      <c r="N94" s="2">
        <v>2.1588642496773398E-2</v>
      </c>
      <c r="O94" s="2">
        <v>2.20854453294714E-2</v>
      </c>
    </row>
    <row r="95" spans="1:15" x14ac:dyDescent="0.3">
      <c r="A95" s="8" t="s">
        <v>204</v>
      </c>
      <c r="B95" s="8" t="s">
        <v>85</v>
      </c>
      <c r="C95" s="2">
        <v>0.15223880597014899</v>
      </c>
      <c r="D95" s="2">
        <v>0.14781591263650501</v>
      </c>
      <c r="E95" s="2">
        <v>0.142989295625743</v>
      </c>
      <c r="F95" s="2">
        <v>0.13747954173486099</v>
      </c>
      <c r="G95" s="2">
        <v>0.13172115644420401</v>
      </c>
      <c r="H95" s="2">
        <v>0.12765673038363901</v>
      </c>
      <c r="I95" s="2">
        <v>0.124163767728124</v>
      </c>
      <c r="J95" s="2">
        <v>0.119397064656882</v>
      </c>
      <c r="K95" s="2">
        <v>0.115046569592024</v>
      </c>
      <c r="L95" s="2">
        <v>0.110022607385079</v>
      </c>
      <c r="M95" s="2">
        <v>9.43603515625E-2</v>
      </c>
      <c r="N95" s="2">
        <v>8.1778716414408106E-2</v>
      </c>
      <c r="O95" s="2">
        <v>7.5669804489500406E-2</v>
      </c>
    </row>
    <row r="96" spans="1:15" x14ac:dyDescent="0.3">
      <c r="A96" s="8" t="s">
        <v>204</v>
      </c>
      <c r="B96" s="8" t="s">
        <v>17</v>
      </c>
      <c r="C96" s="2">
        <v>8.9552238805970207E-3</v>
      </c>
      <c r="D96" s="2">
        <v>1.02704108164327E-2</v>
      </c>
      <c r="E96" s="2">
        <v>1.1497290868243699E-2</v>
      </c>
      <c r="F96" s="2">
        <v>1.1593016912165801E-2</v>
      </c>
      <c r="G96" s="2">
        <v>1.24290732234531E-2</v>
      </c>
      <c r="H96" s="2">
        <v>1.28325090228579E-2</v>
      </c>
      <c r="I96" s="2">
        <v>1.2844527696012799E-2</v>
      </c>
      <c r="J96" s="2">
        <v>1.4015602274229801E-2</v>
      </c>
      <c r="K96" s="2">
        <v>1.31181949363768E-2</v>
      </c>
      <c r="L96" s="2">
        <v>1.4192413966340099E-2</v>
      </c>
      <c r="M96" s="2">
        <v>1.64794921875E-2</v>
      </c>
      <c r="N96" s="2">
        <v>1.8772732605889901E-2</v>
      </c>
      <c r="O96" s="2">
        <v>2.08785903934347E-2</v>
      </c>
    </row>
    <row r="97" spans="1:16" x14ac:dyDescent="0.3">
      <c r="A97" s="8" t="s">
        <v>204</v>
      </c>
      <c r="B97" s="8" t="s">
        <v>84</v>
      </c>
      <c r="C97" s="2">
        <v>0.637720488466757</v>
      </c>
      <c r="D97" s="2">
        <v>0.62649505980239195</v>
      </c>
      <c r="E97" s="2">
        <v>0.62058940134795804</v>
      </c>
      <c r="F97" s="2">
        <v>0.62752318603382395</v>
      </c>
      <c r="G97" s="2">
        <v>0.62496622534450197</v>
      </c>
      <c r="H97" s="2">
        <v>0.623446063360513</v>
      </c>
      <c r="I97" s="2">
        <v>0.62255820176612298</v>
      </c>
      <c r="J97" s="2">
        <v>0.62237207457358201</v>
      </c>
      <c r="K97" s="2">
        <v>0.61839170930080001</v>
      </c>
      <c r="L97" s="2">
        <v>0.61152976639035395</v>
      </c>
      <c r="M97" s="2">
        <v>0.60498046875</v>
      </c>
      <c r="N97" s="2">
        <v>0.59145840666432004</v>
      </c>
      <c r="O97" s="2">
        <v>0.58604875693941605</v>
      </c>
    </row>
    <row r="98" spans="1:16" x14ac:dyDescent="0.3">
      <c r="A98" s="15"/>
      <c r="B98" s="15"/>
    </row>
    <row r="99" spans="1:16" x14ac:dyDescent="0.3">
      <c r="A99" s="15"/>
      <c r="B99" s="15"/>
    </row>
    <row r="100" spans="1:16" x14ac:dyDescent="0.3">
      <c r="A100" s="15"/>
      <c r="B100" s="13"/>
      <c r="C100" s="18" t="s">
        <v>38</v>
      </c>
      <c r="D100" s="18"/>
      <c r="E100" s="18"/>
      <c r="F100" s="18"/>
      <c r="G100" s="18"/>
      <c r="H100" s="18"/>
      <c r="I100" s="18"/>
      <c r="J100" s="18"/>
      <c r="K100" s="18"/>
      <c r="L100" s="18"/>
      <c r="M100" s="18"/>
      <c r="N100" s="18"/>
      <c r="O100" s="6" t="s">
        <v>39</v>
      </c>
      <c r="P100" s="6" t="s">
        <v>40</v>
      </c>
    </row>
    <row r="101" spans="1:16" x14ac:dyDescent="0.3">
      <c r="A101" s="9" t="s">
        <v>41</v>
      </c>
      <c r="B101" s="9" t="s">
        <v>41</v>
      </c>
      <c r="C101" s="4" t="s">
        <v>19</v>
      </c>
      <c r="D101" s="4" t="s">
        <v>20</v>
      </c>
      <c r="E101" s="4" t="s">
        <v>21</v>
      </c>
      <c r="F101" s="4" t="s">
        <v>22</v>
      </c>
      <c r="G101" s="4" t="s">
        <v>23</v>
      </c>
      <c r="H101" s="4" t="s">
        <v>24</v>
      </c>
      <c r="I101" s="4" t="s">
        <v>25</v>
      </c>
      <c r="J101" s="4" t="s">
        <v>26</v>
      </c>
      <c r="K101" s="4" t="s">
        <v>27</v>
      </c>
      <c r="L101" s="4" t="s">
        <v>28</v>
      </c>
      <c r="M101" s="4" t="s">
        <v>29</v>
      </c>
      <c r="N101" s="4" t="s">
        <v>30</v>
      </c>
      <c r="O101" s="4" t="s">
        <v>31</v>
      </c>
      <c r="P101" s="4" t="s">
        <v>32</v>
      </c>
    </row>
    <row r="102" spans="1:16" x14ac:dyDescent="0.3">
      <c r="A102" s="8" t="s">
        <v>198</v>
      </c>
      <c r="B102" s="8" t="s">
        <v>81</v>
      </c>
      <c r="C102" s="2">
        <v>4.98281786941581E-2</v>
      </c>
      <c r="D102" s="2">
        <v>7.2831423895253697E-2</v>
      </c>
      <c r="E102" s="2">
        <v>-0.101449275362319</v>
      </c>
      <c r="F102" s="2">
        <v>3.2258064516128997E-2</v>
      </c>
      <c r="G102" s="2">
        <v>4.2763157894736802E-2</v>
      </c>
      <c r="H102" s="2">
        <v>1.8927444794952699E-2</v>
      </c>
      <c r="I102" s="2">
        <v>-7.4303405572755402E-2</v>
      </c>
      <c r="J102" s="2">
        <v>0.18227424749163901</v>
      </c>
      <c r="K102" s="2">
        <v>8.8401697312588401E-2</v>
      </c>
      <c r="L102" s="2">
        <v>0.21572449642625099</v>
      </c>
      <c r="M102" s="2">
        <v>-1.7637626937466601E-2</v>
      </c>
      <c r="N102" s="2">
        <v>0.12295973884657201</v>
      </c>
      <c r="O102" s="3">
        <v>0.45968882602546002</v>
      </c>
      <c r="P102" s="3">
        <v>0.57437070938215096</v>
      </c>
    </row>
    <row r="103" spans="1:16" x14ac:dyDescent="0.3">
      <c r="A103" s="8" t="s">
        <v>198</v>
      </c>
      <c r="B103" s="8" t="s">
        <v>82</v>
      </c>
      <c r="C103" s="2">
        <v>9.6774193548387094E-2</v>
      </c>
      <c r="D103" s="2">
        <v>0.12745098039215699</v>
      </c>
      <c r="E103" s="2">
        <v>-0.11739130434782601</v>
      </c>
      <c r="F103" s="2">
        <v>5.4187192118226597E-2</v>
      </c>
      <c r="G103" s="2">
        <v>1.86915887850467E-2</v>
      </c>
      <c r="H103" s="2">
        <v>3.2110091743119303E-2</v>
      </c>
      <c r="I103" s="2">
        <v>5.7777777777777803E-2</v>
      </c>
      <c r="J103" s="2">
        <v>0.16806722689075601</v>
      </c>
      <c r="K103" s="2">
        <v>0.17266187050359699</v>
      </c>
      <c r="L103" s="2">
        <v>0.315950920245399</v>
      </c>
      <c r="M103" s="2">
        <v>-4.4289044289044302E-2</v>
      </c>
      <c r="N103" s="2">
        <v>0.258536585365854</v>
      </c>
      <c r="O103" s="3">
        <v>0.85611510791366896</v>
      </c>
      <c r="P103" s="3">
        <v>1.24347826086957</v>
      </c>
    </row>
    <row r="104" spans="1:16" x14ac:dyDescent="0.3">
      <c r="A104" s="8" t="s">
        <v>198</v>
      </c>
      <c r="B104" s="8" t="s">
        <v>83</v>
      </c>
      <c r="C104" s="2">
        <v>0.164179104477612</v>
      </c>
      <c r="D104" s="2">
        <v>5.1282051282051301E-2</v>
      </c>
      <c r="E104" s="2">
        <v>-7.3170731707317097E-2</v>
      </c>
      <c r="F104" s="2">
        <v>0</v>
      </c>
      <c r="G104" s="2">
        <v>7.8947368421052599E-2</v>
      </c>
      <c r="H104" s="2">
        <v>-1.21951219512195E-2</v>
      </c>
      <c r="I104" s="2">
        <v>-4.9382716049382699E-2</v>
      </c>
      <c r="J104" s="2">
        <v>0.28571428571428598</v>
      </c>
      <c r="K104" s="2">
        <v>0.13131313131313099</v>
      </c>
      <c r="L104" s="2">
        <v>8.9285714285714302E-2</v>
      </c>
      <c r="M104" s="2">
        <v>-2.4590163934426201E-2</v>
      </c>
      <c r="N104" s="2">
        <v>5.0420168067226899E-2</v>
      </c>
      <c r="O104" s="3">
        <v>0.26262626262626299</v>
      </c>
      <c r="P104" s="3">
        <v>0.52439024390243905</v>
      </c>
    </row>
    <row r="105" spans="1:16" x14ac:dyDescent="0.3">
      <c r="A105" s="8" t="s">
        <v>198</v>
      </c>
      <c r="B105" s="8" t="s">
        <v>84</v>
      </c>
      <c r="C105" s="2">
        <v>-3.08641975308642E-3</v>
      </c>
      <c r="D105" s="2">
        <v>-1.9951840385276899E-2</v>
      </c>
      <c r="E105" s="2">
        <v>-6.6690066690066704E-2</v>
      </c>
      <c r="F105" s="2">
        <v>-6.0172997367431398E-3</v>
      </c>
      <c r="G105" s="2">
        <v>-7.1888006053726803E-3</v>
      </c>
      <c r="H105" s="2">
        <v>-1.1814024390243901E-2</v>
      </c>
      <c r="I105" s="2">
        <v>-6.5175472425761702E-2</v>
      </c>
      <c r="J105" s="2">
        <v>5.6105610561056098E-2</v>
      </c>
      <c r="K105" s="2">
        <v>-4.6874999999999998E-3</v>
      </c>
      <c r="L105" s="2">
        <v>1.6483516483516501E-2</v>
      </c>
      <c r="M105" s="2">
        <v>-2.7799227799227801E-2</v>
      </c>
      <c r="N105" s="2">
        <v>3.2565528196981698E-2</v>
      </c>
      <c r="O105" s="3">
        <v>1.5625E-2</v>
      </c>
      <c r="P105" s="3">
        <v>-8.7399087399087402E-2</v>
      </c>
    </row>
    <row r="106" spans="1:16" x14ac:dyDescent="0.3">
      <c r="A106" s="8" t="s">
        <v>198</v>
      </c>
      <c r="B106" s="8" t="s">
        <v>17</v>
      </c>
      <c r="C106" s="2">
        <v>7.2463768115942004E-2</v>
      </c>
      <c r="D106" s="2">
        <v>6.7567567567567599E-2</v>
      </c>
      <c r="E106" s="2">
        <v>2.53164556962025E-2</v>
      </c>
      <c r="F106" s="2">
        <v>6.1728395061728399E-2</v>
      </c>
      <c r="G106" s="2">
        <v>-2.32558139534884E-2</v>
      </c>
      <c r="H106" s="2">
        <v>9.5238095238095205E-2</v>
      </c>
      <c r="I106" s="2">
        <v>-1.0869565217391301E-2</v>
      </c>
      <c r="J106" s="2">
        <v>0.18681318681318701</v>
      </c>
      <c r="K106" s="2">
        <v>5.5555555555555601E-2</v>
      </c>
      <c r="L106" s="2">
        <v>0.16666666666666699</v>
      </c>
      <c r="M106" s="2">
        <v>5.2631578947368397E-2</v>
      </c>
      <c r="N106" s="2">
        <v>0.32857142857142901</v>
      </c>
      <c r="O106" s="3">
        <v>0.72222222222222199</v>
      </c>
      <c r="P106" s="3">
        <v>1.35443037974684</v>
      </c>
    </row>
    <row r="107" spans="1:16" x14ac:dyDescent="0.3">
      <c r="A107" s="8" t="s">
        <v>198</v>
      </c>
      <c r="B107" s="8" t="s">
        <v>85</v>
      </c>
      <c r="C107" s="2">
        <v>1.54043645699615E-2</v>
      </c>
      <c r="D107" s="2">
        <v>-3.0341340075853301E-2</v>
      </c>
      <c r="E107" s="2">
        <v>-0.14993481095176001</v>
      </c>
      <c r="F107" s="2">
        <v>-1.22699386503067E-2</v>
      </c>
      <c r="G107" s="2">
        <v>-2.6397515527950301E-2</v>
      </c>
      <c r="H107" s="2">
        <v>-6.3795853269537503E-2</v>
      </c>
      <c r="I107" s="2">
        <v>-5.9625212947189102E-2</v>
      </c>
      <c r="J107" s="2">
        <v>5.61594202898551E-2</v>
      </c>
      <c r="K107" s="2">
        <v>-3.43053173241852E-3</v>
      </c>
      <c r="L107" s="2">
        <v>-6.02409638554217E-2</v>
      </c>
      <c r="M107" s="2">
        <v>-0.128205128205128</v>
      </c>
      <c r="N107" s="2">
        <v>-5.0420168067226899E-2</v>
      </c>
      <c r="O107" s="3">
        <v>-0.22469982847341299</v>
      </c>
      <c r="P107" s="3">
        <v>-0.410691003911343</v>
      </c>
    </row>
    <row r="108" spans="1:16" x14ac:dyDescent="0.3">
      <c r="A108" s="8" t="s">
        <v>199</v>
      </c>
      <c r="B108" s="8" t="s">
        <v>81</v>
      </c>
      <c r="C108" s="2">
        <v>3.70234604105572E-2</v>
      </c>
      <c r="D108" s="2">
        <v>4.10038882997526E-2</v>
      </c>
      <c r="E108" s="2">
        <v>2.4448217317487302E-2</v>
      </c>
      <c r="F108" s="2">
        <v>3.7122969837586998E-2</v>
      </c>
      <c r="G108" s="2">
        <v>4.9536593160754198E-2</v>
      </c>
      <c r="H108" s="2">
        <v>6.4250913520097402E-2</v>
      </c>
      <c r="I108" s="2">
        <v>5.2074391988555097E-2</v>
      </c>
      <c r="J108" s="2">
        <v>4.7049224911612703E-2</v>
      </c>
      <c r="K108" s="2">
        <v>2.6233766233766199E-2</v>
      </c>
      <c r="L108" s="2">
        <v>5.5682105796001002E-3</v>
      </c>
      <c r="M108" s="2">
        <v>5.4366977095393898E-2</v>
      </c>
      <c r="N108" s="2">
        <v>5.8725232752446899E-2</v>
      </c>
      <c r="O108" s="3">
        <v>0.151948051948052</v>
      </c>
      <c r="P108" s="3">
        <v>0.50594227504244504</v>
      </c>
    </row>
    <row r="109" spans="1:16" x14ac:dyDescent="0.3">
      <c r="A109" s="8" t="s">
        <v>199</v>
      </c>
      <c r="B109" s="8" t="s">
        <v>82</v>
      </c>
      <c r="C109" s="2">
        <v>4.3243243243243197E-2</v>
      </c>
      <c r="D109" s="2">
        <v>7.5129533678756494E-2</v>
      </c>
      <c r="E109" s="2">
        <v>2.40963855421687E-2</v>
      </c>
      <c r="F109" s="2">
        <v>4.23529411764706E-2</v>
      </c>
      <c r="G109" s="2">
        <v>5.4176072234762999E-2</v>
      </c>
      <c r="H109" s="2">
        <v>6.6381156316916504E-2</v>
      </c>
      <c r="I109" s="2">
        <v>5.22088353413655E-2</v>
      </c>
      <c r="J109" s="2">
        <v>5.34351145038168E-2</v>
      </c>
      <c r="K109" s="2">
        <v>7.4275362318840604E-2</v>
      </c>
      <c r="L109" s="2">
        <v>1.6863406408094399E-2</v>
      </c>
      <c r="M109" s="2">
        <v>8.2918739635157501E-2</v>
      </c>
      <c r="N109" s="2">
        <v>6.1255742725880601E-2</v>
      </c>
      <c r="O109" s="3">
        <v>0.25543478260869601</v>
      </c>
      <c r="P109" s="3">
        <v>0.66987951807228896</v>
      </c>
    </row>
    <row r="110" spans="1:16" x14ac:dyDescent="0.3">
      <c r="A110" s="8" t="s">
        <v>199</v>
      </c>
      <c r="B110" s="8" t="s">
        <v>83</v>
      </c>
      <c r="C110" s="2">
        <v>9.1603053435114504E-2</v>
      </c>
      <c r="D110" s="2">
        <v>9.7902097902097904E-2</v>
      </c>
      <c r="E110" s="2">
        <v>7.0063694267515894E-2</v>
      </c>
      <c r="F110" s="2">
        <v>0.101190476190476</v>
      </c>
      <c r="G110" s="2">
        <v>4.3243243243243197E-2</v>
      </c>
      <c r="H110" s="2">
        <v>0.10362694300518099</v>
      </c>
      <c r="I110" s="2">
        <v>7.9812206572769995E-2</v>
      </c>
      <c r="J110" s="2">
        <v>4.7826086956521699E-2</v>
      </c>
      <c r="K110" s="2">
        <v>7.8838174273858905E-2</v>
      </c>
      <c r="L110" s="2">
        <v>7.3076923076923095E-2</v>
      </c>
      <c r="M110" s="2">
        <v>9.3189964157706098E-2</v>
      </c>
      <c r="N110" s="2">
        <v>7.86885245901639E-2</v>
      </c>
      <c r="O110" s="3">
        <v>0.365145228215768</v>
      </c>
      <c r="P110" s="3">
        <v>1.09554140127389</v>
      </c>
    </row>
    <row r="111" spans="1:16" x14ac:dyDescent="0.3">
      <c r="A111" s="8" t="s">
        <v>199</v>
      </c>
      <c r="B111" s="8" t="s">
        <v>84</v>
      </c>
      <c r="C111" s="2">
        <v>1.79833012202954E-2</v>
      </c>
      <c r="D111" s="2">
        <v>1.70347003154574E-2</v>
      </c>
      <c r="E111" s="2">
        <v>5.5831265508684896E-3</v>
      </c>
      <c r="F111" s="2">
        <v>2.2825416409623701E-2</v>
      </c>
      <c r="G111" s="2">
        <v>9.0470446320868505E-4</v>
      </c>
      <c r="H111" s="2">
        <v>2.35010545344983E-2</v>
      </c>
      <c r="I111" s="2">
        <v>2.0312040035325302E-2</v>
      </c>
      <c r="J111" s="2">
        <v>3.00057703404501E-2</v>
      </c>
      <c r="K111" s="2">
        <v>-1.98879551820728E-2</v>
      </c>
      <c r="L111" s="2">
        <v>-9.1454701343240893E-3</v>
      </c>
      <c r="M111" s="2">
        <v>1.7306028266512799E-2</v>
      </c>
      <c r="N111" s="2">
        <v>-1.64445704564786E-2</v>
      </c>
      <c r="O111" s="3">
        <v>-2.8291316526610599E-2</v>
      </c>
      <c r="P111" s="3">
        <v>7.5992555831265504E-2</v>
      </c>
    </row>
    <row r="112" spans="1:16" x14ac:dyDescent="0.3">
      <c r="A112" s="8" t="s">
        <v>199</v>
      </c>
      <c r="B112" s="8" t="s">
        <v>17</v>
      </c>
      <c r="C112" s="2">
        <v>9.13705583756345E-2</v>
      </c>
      <c r="D112" s="2">
        <v>4.6511627906976702E-2</v>
      </c>
      <c r="E112" s="2">
        <v>7.1111111111111097E-2</v>
      </c>
      <c r="F112" s="2">
        <v>5.8091286307053902E-2</v>
      </c>
      <c r="G112" s="2">
        <v>5.8823529411764698E-2</v>
      </c>
      <c r="H112" s="2">
        <v>9.2592592592592601E-2</v>
      </c>
      <c r="I112" s="2">
        <v>5.7627118644067797E-2</v>
      </c>
      <c r="J112" s="2">
        <v>7.0512820512820498E-2</v>
      </c>
      <c r="K112" s="2">
        <v>0.134730538922156</v>
      </c>
      <c r="L112" s="2">
        <v>6.8601583113456502E-2</v>
      </c>
      <c r="M112" s="2">
        <v>4.6913580246913597E-2</v>
      </c>
      <c r="N112" s="2">
        <v>0.134433962264151</v>
      </c>
      <c r="O112" s="3">
        <v>0.440119760479042</v>
      </c>
      <c r="P112" s="3">
        <v>1.13777777777778</v>
      </c>
    </row>
    <row r="113" spans="1:16" x14ac:dyDescent="0.3">
      <c r="A113" s="8" t="s">
        <v>199</v>
      </c>
      <c r="B113" s="8" t="s">
        <v>85</v>
      </c>
      <c r="C113" s="2">
        <v>-2.1632937892533101E-2</v>
      </c>
      <c r="D113" s="2">
        <v>-3.2097004279600598E-2</v>
      </c>
      <c r="E113" s="2">
        <v>-3.83198231392778E-2</v>
      </c>
      <c r="F113" s="2">
        <v>-2.2222222222222199E-2</v>
      </c>
      <c r="G113" s="2">
        <v>-2.5078369905956101E-2</v>
      </c>
      <c r="H113" s="2">
        <v>3.21543408360129E-3</v>
      </c>
      <c r="I113" s="2">
        <v>-7.2115384615384602E-3</v>
      </c>
      <c r="J113" s="2">
        <v>-9.6852300242130807E-3</v>
      </c>
      <c r="K113" s="2">
        <v>-6.5199674001629997E-3</v>
      </c>
      <c r="L113" s="2">
        <v>-0.12961443806398701</v>
      </c>
      <c r="M113" s="2">
        <v>-6.3147973609802094E-2</v>
      </c>
      <c r="N113" s="2">
        <v>-6.0362173038229397E-2</v>
      </c>
      <c r="O113" s="3">
        <v>-0.23879380603097</v>
      </c>
      <c r="P113" s="3">
        <v>-0.31171702284451003</v>
      </c>
    </row>
    <row r="114" spans="1:16" x14ac:dyDescent="0.3">
      <c r="A114" s="8" t="s">
        <v>200</v>
      </c>
      <c r="B114" s="8" t="s">
        <v>81</v>
      </c>
      <c r="C114" s="2">
        <v>5.19255733448723E-2</v>
      </c>
      <c r="D114" s="2">
        <v>4.0723981900452497E-2</v>
      </c>
      <c r="E114" s="2">
        <v>0.11422924901185801</v>
      </c>
      <c r="F114" s="2">
        <v>4.0794608017027299E-2</v>
      </c>
      <c r="G114" s="2">
        <v>2.6925698704839799E-2</v>
      </c>
      <c r="H114" s="2">
        <v>3.91636242947229E-2</v>
      </c>
      <c r="I114" s="2">
        <v>8.5915043117214901E-2</v>
      </c>
      <c r="J114" s="2">
        <v>-2.1764705882352901E-2</v>
      </c>
      <c r="K114" s="2">
        <v>3.5778713168971701E-2</v>
      </c>
      <c r="L114" s="2">
        <v>-5.8055152394774999E-4</v>
      </c>
      <c r="M114" s="2">
        <v>5.2279988382224803E-3</v>
      </c>
      <c r="N114" s="2">
        <v>0.119040739670615</v>
      </c>
      <c r="O114" s="3">
        <v>0.164461815995189</v>
      </c>
      <c r="P114" s="3">
        <v>0.53083003952569197</v>
      </c>
    </row>
    <row r="115" spans="1:16" x14ac:dyDescent="0.3">
      <c r="A115" s="8" t="s">
        <v>200</v>
      </c>
      <c r="B115" s="8" t="s">
        <v>82</v>
      </c>
      <c r="C115" s="2">
        <v>0.11764705882352899</v>
      </c>
      <c r="D115" s="2">
        <v>4.0935672514619902E-2</v>
      </c>
      <c r="E115" s="2">
        <v>0.40449438202247201</v>
      </c>
      <c r="F115" s="2">
        <v>0.12</v>
      </c>
      <c r="G115" s="2">
        <v>8.2142857142857101E-2</v>
      </c>
      <c r="H115" s="2">
        <v>0.10231023102310199</v>
      </c>
      <c r="I115" s="2">
        <v>0.15269461077844301</v>
      </c>
      <c r="J115" s="2">
        <v>6.2337662337662303E-2</v>
      </c>
      <c r="K115" s="2">
        <v>0.229828850855746</v>
      </c>
      <c r="L115" s="2">
        <v>8.5487077534791206E-2</v>
      </c>
      <c r="M115" s="2">
        <v>3.1135531135531101E-2</v>
      </c>
      <c r="N115" s="2">
        <v>0.58259325044404997</v>
      </c>
      <c r="O115" s="3">
        <v>1.1784841075794601</v>
      </c>
      <c r="P115" s="3">
        <v>4.0056179775280896</v>
      </c>
    </row>
    <row r="116" spans="1:16" x14ac:dyDescent="0.3">
      <c r="A116" s="8" t="s">
        <v>200</v>
      </c>
      <c r="B116" s="8" t="s">
        <v>83</v>
      </c>
      <c r="C116" s="2">
        <v>-1.03092783505155E-2</v>
      </c>
      <c r="D116" s="2">
        <v>7.2916666666666699E-2</v>
      </c>
      <c r="E116" s="2">
        <v>0.17475728155339801</v>
      </c>
      <c r="F116" s="2">
        <v>0.12396694214876</v>
      </c>
      <c r="G116" s="2">
        <v>3.6764705882352901E-2</v>
      </c>
      <c r="H116" s="2">
        <v>4.2553191489361701E-2</v>
      </c>
      <c r="I116" s="2">
        <v>9.5238095238095205E-2</v>
      </c>
      <c r="J116" s="2">
        <v>2.4844720496894401E-2</v>
      </c>
      <c r="K116" s="2">
        <v>0</v>
      </c>
      <c r="L116" s="2">
        <v>5.4545454545454501E-2</v>
      </c>
      <c r="M116" s="2">
        <v>-1.1494252873563199E-2</v>
      </c>
      <c r="N116" s="2">
        <v>0.145348837209302</v>
      </c>
      <c r="O116" s="3">
        <v>0.19393939393939399</v>
      </c>
      <c r="P116" s="3">
        <v>0.91262135922330101</v>
      </c>
    </row>
    <row r="117" spans="1:16" x14ac:dyDescent="0.3">
      <c r="A117" s="8" t="s">
        <v>200</v>
      </c>
      <c r="B117" s="8" t="s">
        <v>84</v>
      </c>
      <c r="C117" s="2">
        <v>-1.64847404767209E-2</v>
      </c>
      <c r="D117" s="2">
        <v>-7.9275198187995499E-3</v>
      </c>
      <c r="E117" s="2">
        <v>3.72146118721461E-2</v>
      </c>
      <c r="F117" s="2">
        <v>3.3017829627999102E-3</v>
      </c>
      <c r="G117" s="2">
        <v>-3.51031154014919E-3</v>
      </c>
      <c r="H117" s="2">
        <v>-3.7428445618670199E-3</v>
      </c>
      <c r="I117" s="2">
        <v>3.0939226519337001E-2</v>
      </c>
      <c r="J117" s="2">
        <v>-4.3729903536977498E-2</v>
      </c>
      <c r="K117" s="2">
        <v>-4.7074646940148002E-3</v>
      </c>
      <c r="L117" s="2">
        <v>-2.5450450450450499E-2</v>
      </c>
      <c r="M117" s="2">
        <v>-2.5190663277097299E-2</v>
      </c>
      <c r="N117" s="2">
        <v>2.7738264580369799E-2</v>
      </c>
      <c r="O117" s="3">
        <v>-2.8244788164088801E-2</v>
      </c>
      <c r="P117" s="3">
        <v>-1.0273972602739699E-2</v>
      </c>
    </row>
    <row r="118" spans="1:16" x14ac:dyDescent="0.3">
      <c r="A118" s="8" t="s">
        <v>200</v>
      </c>
      <c r="B118" s="8" t="s">
        <v>17</v>
      </c>
      <c r="C118" s="2">
        <v>7.7777777777777807E-2</v>
      </c>
      <c r="D118" s="2">
        <v>0.14432989690721601</v>
      </c>
      <c r="E118" s="2">
        <v>5.4054054054054099E-2</v>
      </c>
      <c r="F118" s="2">
        <v>4.2735042735042701E-2</v>
      </c>
      <c r="G118" s="2">
        <v>6.5573770491803296E-2</v>
      </c>
      <c r="H118" s="2">
        <v>9.2307692307692299E-2</v>
      </c>
      <c r="I118" s="2">
        <v>0.11267605633802801</v>
      </c>
      <c r="J118" s="2">
        <v>-1.26582278481013E-2</v>
      </c>
      <c r="K118" s="2">
        <v>0.108974358974359</v>
      </c>
      <c r="L118" s="2">
        <v>0.13872832369942201</v>
      </c>
      <c r="M118" s="2">
        <v>3.5532994923857898E-2</v>
      </c>
      <c r="N118" s="2">
        <v>0.34313725490196101</v>
      </c>
      <c r="O118" s="3">
        <v>0.75641025641025605</v>
      </c>
      <c r="P118" s="3">
        <v>1.4684684684684699</v>
      </c>
    </row>
    <row r="119" spans="1:16" x14ac:dyDescent="0.3">
      <c r="A119" s="8" t="s">
        <v>200</v>
      </c>
      <c r="B119" s="8" t="s">
        <v>85</v>
      </c>
      <c r="C119" s="2">
        <v>-2.0108275328692998E-2</v>
      </c>
      <c r="D119" s="2">
        <v>-2.92028413575375E-2</v>
      </c>
      <c r="E119" s="2">
        <v>3.4146341463414602E-2</v>
      </c>
      <c r="F119" s="2">
        <v>-1.0220125786163501E-2</v>
      </c>
      <c r="G119" s="2">
        <v>-2.3034154090548101E-2</v>
      </c>
      <c r="H119" s="2">
        <v>-2.27642276422764E-2</v>
      </c>
      <c r="I119" s="2">
        <v>-2.4958402662229599E-3</v>
      </c>
      <c r="J119" s="2">
        <v>-4.67055879899917E-2</v>
      </c>
      <c r="K119" s="2">
        <v>-1.9247594050743701E-2</v>
      </c>
      <c r="L119" s="2">
        <v>-0.17484388938447801</v>
      </c>
      <c r="M119" s="2">
        <v>-0.126486486486486</v>
      </c>
      <c r="N119" s="2">
        <v>-1.4851485148514899E-2</v>
      </c>
      <c r="O119" s="3">
        <v>-0.30358705161854799</v>
      </c>
      <c r="P119" s="3">
        <v>-0.352845528455285</v>
      </c>
    </row>
    <row r="120" spans="1:16" x14ac:dyDescent="0.3">
      <c r="A120" s="8" t="s">
        <v>201</v>
      </c>
      <c r="B120" s="8" t="s">
        <v>81</v>
      </c>
      <c r="C120" s="2">
        <v>-5.1712089447938502E-2</v>
      </c>
      <c r="D120" s="2">
        <v>4.7162859248341897E-2</v>
      </c>
      <c r="E120" s="2">
        <v>8.4447572132301196E-2</v>
      </c>
      <c r="F120" s="2">
        <v>3.17975340687865E-2</v>
      </c>
      <c r="G120" s="2">
        <v>4.2138364779874198E-2</v>
      </c>
      <c r="H120" s="2">
        <v>2.2933011466505698E-2</v>
      </c>
      <c r="I120" s="2">
        <v>3.3038348082595898E-2</v>
      </c>
      <c r="J120" s="2">
        <v>4.85436893203883E-2</v>
      </c>
      <c r="K120" s="2">
        <v>4.4117647058823498E-2</v>
      </c>
      <c r="L120" s="2">
        <v>5.0599895670318203E-2</v>
      </c>
      <c r="M120" s="2">
        <v>0.247765640516385</v>
      </c>
      <c r="N120" s="2">
        <v>-7.9984082769598105E-2</v>
      </c>
      <c r="O120" s="3">
        <v>0.25925925925925902</v>
      </c>
      <c r="P120" s="3">
        <v>0.62702322308233605</v>
      </c>
    </row>
    <row r="121" spans="1:16" x14ac:dyDescent="0.3">
      <c r="A121" s="8" t="s">
        <v>201</v>
      </c>
      <c r="B121" s="8" t="s">
        <v>82</v>
      </c>
      <c r="C121" s="2">
        <v>-2.40963855421687E-2</v>
      </c>
      <c r="D121" s="2">
        <v>0.18518518518518501</v>
      </c>
      <c r="E121" s="2">
        <v>0.21875</v>
      </c>
      <c r="F121" s="2">
        <v>5.1282051282051301E-2</v>
      </c>
      <c r="G121" s="2">
        <v>0.154471544715447</v>
      </c>
      <c r="H121" s="2">
        <v>4.2253521126760597E-2</v>
      </c>
      <c r="I121" s="2">
        <v>0.12837837837837801</v>
      </c>
      <c r="J121" s="2">
        <v>0.13772455089820401</v>
      </c>
      <c r="K121" s="2">
        <v>0.28421052631578902</v>
      </c>
      <c r="L121" s="2">
        <v>0.18032786885245899</v>
      </c>
      <c r="M121" s="2">
        <v>1.02430555555556</v>
      </c>
      <c r="N121" s="2">
        <v>-0.300171526586621</v>
      </c>
      <c r="O121" s="3">
        <v>1.14736842105263</v>
      </c>
      <c r="P121" s="3">
        <v>3.25</v>
      </c>
    </row>
    <row r="122" spans="1:16" x14ac:dyDescent="0.3">
      <c r="A122" s="8" t="s">
        <v>201</v>
      </c>
      <c r="B122" s="8" t="s">
        <v>83</v>
      </c>
      <c r="C122" s="2">
        <v>0</v>
      </c>
      <c r="D122" s="2">
        <v>8.1395348837209294E-2</v>
      </c>
      <c r="E122" s="2">
        <v>0.118279569892473</v>
      </c>
      <c r="F122" s="2">
        <v>7.69230769230769E-2</v>
      </c>
      <c r="G122" s="2">
        <v>0.107142857142857</v>
      </c>
      <c r="H122" s="2">
        <v>7.25806451612903E-2</v>
      </c>
      <c r="I122" s="2">
        <v>5.2631578947368397E-2</v>
      </c>
      <c r="J122" s="2">
        <v>0.05</v>
      </c>
      <c r="K122" s="2">
        <v>8.8435374149659907E-2</v>
      </c>
      <c r="L122" s="2">
        <v>0.05</v>
      </c>
      <c r="M122" s="2">
        <v>0.14285714285714299</v>
      </c>
      <c r="N122" s="2">
        <v>-3.125E-2</v>
      </c>
      <c r="O122" s="3">
        <v>0.26530612244898</v>
      </c>
      <c r="P122" s="3">
        <v>1</v>
      </c>
    </row>
    <row r="123" spans="1:16" x14ac:dyDescent="0.3">
      <c r="A123" s="8" t="s">
        <v>201</v>
      </c>
      <c r="B123" s="8" t="s">
        <v>84</v>
      </c>
      <c r="C123" s="2">
        <v>-3.1396713615023497E-2</v>
      </c>
      <c r="D123" s="2">
        <v>1.3329294153286901E-2</v>
      </c>
      <c r="E123" s="2">
        <v>2.6008968609865499E-2</v>
      </c>
      <c r="F123" s="2">
        <v>1.8356643356643401E-2</v>
      </c>
      <c r="G123" s="2">
        <v>1.05865522174535E-2</v>
      </c>
      <c r="H123" s="2">
        <v>1.81200453001133E-2</v>
      </c>
      <c r="I123" s="2">
        <v>-1.39043381535039E-3</v>
      </c>
      <c r="J123" s="2">
        <v>1.8100807574491801E-2</v>
      </c>
      <c r="K123" s="2">
        <v>2.3796498905908101E-2</v>
      </c>
      <c r="L123" s="2">
        <v>-1.57627571466738E-2</v>
      </c>
      <c r="M123" s="2">
        <v>6.2975027144408294E-2</v>
      </c>
      <c r="N123" s="2">
        <v>-1.32788559754852E-2</v>
      </c>
      <c r="O123" s="3">
        <v>5.6892778993435401E-2</v>
      </c>
      <c r="P123" s="3">
        <v>0.15515695067264601</v>
      </c>
    </row>
    <row r="124" spans="1:16" x14ac:dyDescent="0.3">
      <c r="A124" s="8" t="s">
        <v>201</v>
      </c>
      <c r="B124" s="8" t="s">
        <v>17</v>
      </c>
      <c r="C124" s="2">
        <v>-6.5789473684210495E-2</v>
      </c>
      <c r="D124" s="2">
        <v>0.11267605633802801</v>
      </c>
      <c r="E124" s="2">
        <v>0.30379746835443</v>
      </c>
      <c r="F124" s="2">
        <v>9.7087378640776698E-2</v>
      </c>
      <c r="G124" s="2">
        <v>7.0796460176991094E-2</v>
      </c>
      <c r="H124" s="2">
        <v>2.4793388429752101E-2</v>
      </c>
      <c r="I124" s="2">
        <v>7.25806451612903E-2</v>
      </c>
      <c r="J124" s="2">
        <v>0.12030075187969901</v>
      </c>
      <c r="K124" s="2">
        <v>0.14765100671140899</v>
      </c>
      <c r="L124" s="2">
        <v>5.8479532163742701E-2</v>
      </c>
      <c r="M124" s="2">
        <v>0.39779005524861899</v>
      </c>
      <c r="N124" s="2">
        <v>-3.9525691699604702E-2</v>
      </c>
      <c r="O124" s="3">
        <v>0.63087248322147604</v>
      </c>
      <c r="P124" s="3">
        <v>2.0759493670886102</v>
      </c>
    </row>
    <row r="125" spans="1:16" x14ac:dyDescent="0.3">
      <c r="A125" s="8" t="s">
        <v>201</v>
      </c>
      <c r="B125" s="8" t="s">
        <v>85</v>
      </c>
      <c r="C125" s="2">
        <v>-3.74873353596758E-2</v>
      </c>
      <c r="D125" s="2">
        <v>-2.1052631578947399E-2</v>
      </c>
      <c r="E125" s="2">
        <v>-2.5806451612903201E-2</v>
      </c>
      <c r="F125" s="2">
        <v>-2.6490066225165601E-2</v>
      </c>
      <c r="G125" s="2">
        <v>-2.1541950113378699E-2</v>
      </c>
      <c r="H125" s="2">
        <v>-2.4333719582850501E-2</v>
      </c>
      <c r="I125" s="2">
        <v>-2.85035629453682E-2</v>
      </c>
      <c r="J125" s="2">
        <v>-1.58924205378973E-2</v>
      </c>
      <c r="K125" s="2">
        <v>-2.4844720496894398E-3</v>
      </c>
      <c r="L125" s="2">
        <v>-0.145703611457036</v>
      </c>
      <c r="M125" s="2">
        <v>-7.2886297376093298E-2</v>
      </c>
      <c r="N125" s="2">
        <v>-0.10062893081761</v>
      </c>
      <c r="O125" s="3">
        <v>-0.28944099378881999</v>
      </c>
      <c r="P125" s="3">
        <v>-0.38494623655914001</v>
      </c>
    </row>
    <row r="126" spans="1:16" x14ac:dyDescent="0.3">
      <c r="A126" s="8" t="s">
        <v>202</v>
      </c>
      <c r="B126" s="8" t="s">
        <v>81</v>
      </c>
      <c r="C126" s="2">
        <v>8.2089552238805999E-2</v>
      </c>
      <c r="D126" s="2">
        <v>3.4482758620689703E-2</v>
      </c>
      <c r="E126" s="2">
        <v>-6.22222222222222E-2</v>
      </c>
      <c r="F126" s="2">
        <v>6.1611374407582901E-2</v>
      </c>
      <c r="G126" s="2">
        <v>5.1339285714285698E-2</v>
      </c>
      <c r="H126" s="2">
        <v>1.20311394196745E-2</v>
      </c>
      <c r="I126" s="2">
        <v>3.0069930069930102E-2</v>
      </c>
      <c r="J126" s="2">
        <v>0.210454854039375</v>
      </c>
      <c r="K126" s="2">
        <v>2.9725182277061099E-2</v>
      </c>
      <c r="L126" s="2">
        <v>9.1503267973856203E-2</v>
      </c>
      <c r="M126" s="2">
        <v>4.6906187624750503E-2</v>
      </c>
      <c r="N126" s="2">
        <v>0.117731172545281</v>
      </c>
      <c r="O126" s="3">
        <v>0.31519910263600698</v>
      </c>
      <c r="P126" s="3">
        <v>0.73703703703703705</v>
      </c>
    </row>
    <row r="127" spans="1:16" x14ac:dyDescent="0.3">
      <c r="A127" s="8" t="s">
        <v>202</v>
      </c>
      <c r="B127" s="8" t="s">
        <v>82</v>
      </c>
      <c r="C127" s="2">
        <v>0.11111111111111099</v>
      </c>
      <c r="D127" s="2">
        <v>2.66666666666667E-2</v>
      </c>
      <c r="E127" s="2">
        <v>9.0909090909090898E-2</v>
      </c>
      <c r="F127" s="2">
        <v>7.7380952380952397E-2</v>
      </c>
      <c r="G127" s="2">
        <v>3.3149171270718203E-2</v>
      </c>
      <c r="H127" s="2">
        <v>3.7433155080213901E-2</v>
      </c>
      <c r="I127" s="2">
        <v>0.17525773195876301</v>
      </c>
      <c r="J127" s="2">
        <v>0.22368421052631601</v>
      </c>
      <c r="K127" s="2">
        <v>8.6021505376344107E-2</v>
      </c>
      <c r="L127" s="2">
        <v>0.15181518151815199</v>
      </c>
      <c r="M127" s="2">
        <v>0.13467048710601701</v>
      </c>
      <c r="N127" s="2">
        <v>0.164141414141414</v>
      </c>
      <c r="O127" s="3">
        <v>0.65232974910394304</v>
      </c>
      <c r="P127" s="3">
        <v>1.9935064935064899</v>
      </c>
    </row>
    <row r="128" spans="1:16" x14ac:dyDescent="0.3">
      <c r="A128" s="8" t="s">
        <v>202</v>
      </c>
      <c r="B128" s="8" t="s">
        <v>83</v>
      </c>
      <c r="C128" s="2">
        <v>8.1818181818181804E-2</v>
      </c>
      <c r="D128" s="2">
        <v>2.5210084033613401E-2</v>
      </c>
      <c r="E128" s="2">
        <v>0.114754098360656</v>
      </c>
      <c r="F128" s="2">
        <v>5.1470588235294101E-2</v>
      </c>
      <c r="G128" s="2">
        <v>9.7902097902097904E-2</v>
      </c>
      <c r="H128" s="2">
        <v>3.1847133757961797E-2</v>
      </c>
      <c r="I128" s="2">
        <v>4.3209876543209902E-2</v>
      </c>
      <c r="J128" s="2">
        <v>6.5088757396449703E-2</v>
      </c>
      <c r="K128" s="2">
        <v>0.105555555555556</v>
      </c>
      <c r="L128" s="2">
        <v>0.120603015075377</v>
      </c>
      <c r="M128" s="2">
        <v>0</v>
      </c>
      <c r="N128" s="2">
        <v>4.0358744394618798E-2</v>
      </c>
      <c r="O128" s="3">
        <v>0.28888888888888897</v>
      </c>
      <c r="P128" s="3">
        <v>0.90163934426229497</v>
      </c>
    </row>
    <row r="129" spans="1:16" x14ac:dyDescent="0.3">
      <c r="A129" s="8" t="s">
        <v>202</v>
      </c>
      <c r="B129" s="8" t="s">
        <v>84</v>
      </c>
      <c r="C129" s="2">
        <v>1.5243306624975601E-2</v>
      </c>
      <c r="D129" s="2">
        <v>-9.0471607314725703E-3</v>
      </c>
      <c r="E129" s="2">
        <v>-3.7490287490287502E-2</v>
      </c>
      <c r="F129" s="2">
        <v>1.2108980827447E-2</v>
      </c>
      <c r="G129" s="2">
        <v>6.7796610169491497E-3</v>
      </c>
      <c r="H129" s="2">
        <v>-1.1289364230540701E-2</v>
      </c>
      <c r="I129" s="2">
        <v>-1.6025641025640999E-3</v>
      </c>
      <c r="J129" s="2">
        <v>7.4237560192616403E-2</v>
      </c>
      <c r="K129" s="2">
        <v>-3.1378408666417598E-2</v>
      </c>
      <c r="L129" s="2">
        <v>1.6004627844195901E-2</v>
      </c>
      <c r="M129" s="2">
        <v>2.0876826722338198E-3</v>
      </c>
      <c r="N129" s="2">
        <v>1.3636363636363599E-2</v>
      </c>
      <c r="O129" s="3">
        <v>-3.7355248412401901E-4</v>
      </c>
      <c r="P129" s="3">
        <v>3.9627039627039597E-2</v>
      </c>
    </row>
    <row r="130" spans="1:16" x14ac:dyDescent="0.3">
      <c r="A130" s="8" t="s">
        <v>202</v>
      </c>
      <c r="B130" s="8" t="s">
        <v>17</v>
      </c>
      <c r="C130" s="2">
        <v>0.15384615384615399</v>
      </c>
      <c r="D130" s="2">
        <v>-8.5714285714285701E-2</v>
      </c>
      <c r="E130" s="2">
        <v>2.0833333333333301E-2</v>
      </c>
      <c r="F130" s="2">
        <v>8.1632653061224497E-2</v>
      </c>
      <c r="G130" s="2">
        <v>0.122641509433962</v>
      </c>
      <c r="H130" s="2">
        <v>8.4033613445378096E-3</v>
      </c>
      <c r="I130" s="2">
        <v>0.20833333333333301</v>
      </c>
      <c r="J130" s="2">
        <v>0.16551724137931001</v>
      </c>
      <c r="K130" s="2">
        <v>6.5088757396449703E-2</v>
      </c>
      <c r="L130" s="2">
        <v>0.11111111111111099</v>
      </c>
      <c r="M130" s="2">
        <v>0.16</v>
      </c>
      <c r="N130" s="2">
        <v>9.9137931034482804E-2</v>
      </c>
      <c r="O130" s="3">
        <v>0.50887573964497002</v>
      </c>
      <c r="P130" s="3">
        <v>1.65625</v>
      </c>
    </row>
    <row r="131" spans="1:16" x14ac:dyDescent="0.3">
      <c r="A131" s="8" t="s">
        <v>202</v>
      </c>
      <c r="B131" s="8" t="s">
        <v>85</v>
      </c>
      <c r="C131" s="2">
        <v>-3.9840637450199202E-3</v>
      </c>
      <c r="D131" s="2">
        <v>-4.8000000000000001E-2</v>
      </c>
      <c r="E131" s="2">
        <v>-8.73949579831933E-2</v>
      </c>
      <c r="F131" s="2">
        <v>-3.6832412523020303E-2</v>
      </c>
      <c r="G131" s="2">
        <v>-2.9636711281070701E-2</v>
      </c>
      <c r="H131" s="2">
        <v>-3.0541871921182299E-2</v>
      </c>
      <c r="I131" s="2">
        <v>-2.7439024390243899E-2</v>
      </c>
      <c r="J131" s="2">
        <v>5.3291536050156699E-2</v>
      </c>
      <c r="K131" s="2">
        <v>-2.6785714285714302E-2</v>
      </c>
      <c r="L131" s="2">
        <v>-0.139653414882773</v>
      </c>
      <c r="M131" s="2">
        <v>-0.104265402843602</v>
      </c>
      <c r="N131" s="2">
        <v>-8.2010582010582006E-2</v>
      </c>
      <c r="O131" s="3">
        <v>-0.31150793650793701</v>
      </c>
      <c r="P131" s="3">
        <v>-0.41680672268907598</v>
      </c>
    </row>
    <row r="132" spans="1:16" x14ac:dyDescent="0.3">
      <c r="A132" s="8" t="s">
        <v>203</v>
      </c>
      <c r="B132" s="8" t="s">
        <v>81</v>
      </c>
      <c r="C132" s="2">
        <v>-1.14068441064639E-2</v>
      </c>
      <c r="D132" s="2">
        <v>0.05</v>
      </c>
      <c r="E132" s="2">
        <v>0.44688644688644702</v>
      </c>
      <c r="F132" s="2">
        <v>1.5189873417721499E-2</v>
      </c>
      <c r="G132" s="2">
        <v>2.4937655860349101E-2</v>
      </c>
      <c r="H132" s="2">
        <v>8.5158150851581502E-2</v>
      </c>
      <c r="I132" s="2">
        <v>5.1569506726457402E-2</v>
      </c>
      <c r="J132" s="2">
        <v>-0.238805970149254</v>
      </c>
      <c r="K132" s="2">
        <v>6.7226890756302504E-2</v>
      </c>
      <c r="L132" s="2">
        <v>4.1994750656167999E-2</v>
      </c>
      <c r="M132" s="2">
        <v>9.5717884130982395E-2</v>
      </c>
      <c r="N132" s="2">
        <v>0.140229885057471</v>
      </c>
      <c r="O132" s="3">
        <v>0.38935574229691899</v>
      </c>
      <c r="P132" s="3">
        <v>0.81684981684981695</v>
      </c>
    </row>
    <row r="133" spans="1:16" x14ac:dyDescent="0.3">
      <c r="A133" s="8" t="s">
        <v>203</v>
      </c>
      <c r="B133" s="8" t="s">
        <v>82</v>
      </c>
      <c r="C133" s="2">
        <v>0.04</v>
      </c>
      <c r="D133" s="2">
        <v>7.69230769230769E-2</v>
      </c>
      <c r="E133" s="2">
        <v>0.107142857142857</v>
      </c>
      <c r="F133" s="2">
        <v>6.4516129032258104E-2</v>
      </c>
      <c r="G133" s="2">
        <v>3.03030303030303E-2</v>
      </c>
      <c r="H133" s="2">
        <v>5.8823529411764698E-2</v>
      </c>
      <c r="I133" s="2">
        <v>0.41666666666666702</v>
      </c>
      <c r="J133" s="2">
        <v>-3.9215686274509803E-2</v>
      </c>
      <c r="K133" s="2">
        <v>0.36734693877551</v>
      </c>
      <c r="L133" s="2">
        <v>0.29850746268656703</v>
      </c>
      <c r="M133" s="2">
        <v>0.64367816091954</v>
      </c>
      <c r="N133" s="2">
        <v>0.223776223776224</v>
      </c>
      <c r="O133" s="3">
        <v>2.5714285714285698</v>
      </c>
      <c r="P133" s="3">
        <v>5.25</v>
      </c>
    </row>
    <row r="134" spans="1:16" x14ac:dyDescent="0.3">
      <c r="A134" s="8" t="s">
        <v>203</v>
      </c>
      <c r="B134" s="8" t="s">
        <v>83</v>
      </c>
      <c r="C134" s="2">
        <v>-1.58730158730159E-2</v>
      </c>
      <c r="D134" s="2">
        <v>3.2258064516128997E-2</v>
      </c>
      <c r="E134" s="2">
        <v>0.21875</v>
      </c>
      <c r="F134" s="2">
        <v>6.4102564102564097E-2</v>
      </c>
      <c r="G134" s="2">
        <v>6.02409638554217E-2</v>
      </c>
      <c r="H134" s="2">
        <v>-4.5454545454545497E-2</v>
      </c>
      <c r="I134" s="2">
        <v>0.14285714285714299</v>
      </c>
      <c r="J134" s="2">
        <v>-5.2083333333333301E-2</v>
      </c>
      <c r="K134" s="2">
        <v>0</v>
      </c>
      <c r="L134" s="2">
        <v>6.5934065934065894E-2</v>
      </c>
      <c r="M134" s="2">
        <v>7.2164948453608199E-2</v>
      </c>
      <c r="N134" s="2">
        <v>8.6538461538461495E-2</v>
      </c>
      <c r="O134" s="3">
        <v>0.24175824175824201</v>
      </c>
      <c r="P134" s="3">
        <v>0.765625</v>
      </c>
    </row>
    <row r="135" spans="1:16" x14ac:dyDescent="0.3">
      <c r="A135" s="8" t="s">
        <v>203</v>
      </c>
      <c r="B135" s="8" t="s">
        <v>84</v>
      </c>
      <c r="C135" s="2">
        <v>-1.46297546702678E-2</v>
      </c>
      <c r="D135" s="2">
        <v>-2.2841480127912299E-4</v>
      </c>
      <c r="E135" s="2">
        <v>5.4146675805346101E-2</v>
      </c>
      <c r="F135" s="2">
        <v>9.5361941915908105E-3</v>
      </c>
      <c r="G135" s="2">
        <v>2.5976814083297599E-2</v>
      </c>
      <c r="H135" s="2">
        <v>2.19711236660389E-2</v>
      </c>
      <c r="I135" s="2">
        <v>1.9246519246519201E-2</v>
      </c>
      <c r="J135" s="2">
        <v>1.6673362796303701E-2</v>
      </c>
      <c r="K135" s="2">
        <v>2.7662517289073301E-2</v>
      </c>
      <c r="L135" s="2">
        <v>-1.4804845222072699E-2</v>
      </c>
      <c r="M135" s="2">
        <v>9.9531615925058606E-3</v>
      </c>
      <c r="N135" s="2">
        <v>2.4541062801932401E-2</v>
      </c>
      <c r="O135" s="3">
        <v>4.7619047619047603E-2</v>
      </c>
      <c r="P135" s="3">
        <v>0.21133196253141401</v>
      </c>
    </row>
    <row r="136" spans="1:16" x14ac:dyDescent="0.3">
      <c r="A136" s="8" t="s">
        <v>203</v>
      </c>
      <c r="B136" s="8" t="s">
        <v>17</v>
      </c>
      <c r="C136" s="2">
        <v>0</v>
      </c>
      <c r="D136" s="2">
        <v>0.08</v>
      </c>
      <c r="E136" s="2">
        <v>0.296296296296296</v>
      </c>
      <c r="F136" s="2">
        <v>0</v>
      </c>
      <c r="G136" s="2">
        <v>-2.8571428571428598E-2</v>
      </c>
      <c r="H136" s="2">
        <v>0.14705882352941199</v>
      </c>
      <c r="I136" s="2">
        <v>0.256410256410256</v>
      </c>
      <c r="J136" s="2">
        <v>-6.1224489795918401E-2</v>
      </c>
      <c r="K136" s="2">
        <v>8.6956521739130405E-2</v>
      </c>
      <c r="L136" s="2">
        <v>0.18</v>
      </c>
      <c r="M136" s="2">
        <v>0.11864406779661001</v>
      </c>
      <c r="N136" s="2">
        <v>0.25757575757575801</v>
      </c>
      <c r="O136" s="3">
        <v>0.80434782608695699</v>
      </c>
      <c r="P136" s="3">
        <v>2.07407407407407</v>
      </c>
    </row>
    <row r="137" spans="1:16" x14ac:dyDescent="0.3">
      <c r="A137" s="8" t="s">
        <v>203</v>
      </c>
      <c r="B137" s="8" t="s">
        <v>85</v>
      </c>
      <c r="C137" s="2">
        <v>-2.9484029484029499E-2</v>
      </c>
      <c r="D137" s="2">
        <v>-4.1772151898734199E-2</v>
      </c>
      <c r="E137" s="2">
        <v>6.7371202113606296E-2</v>
      </c>
      <c r="F137" s="2">
        <v>-2.3514851485148501E-2</v>
      </c>
      <c r="G137" s="2">
        <v>8.87198986058302E-3</v>
      </c>
      <c r="H137" s="2">
        <v>-2.01005025125628E-2</v>
      </c>
      <c r="I137" s="2">
        <v>-1.2820512820512799E-2</v>
      </c>
      <c r="J137" s="2">
        <v>-4.6753246753246797E-2</v>
      </c>
      <c r="K137" s="2">
        <v>-1.4986376021798401E-2</v>
      </c>
      <c r="L137" s="2">
        <v>-0.17980636237897599</v>
      </c>
      <c r="M137" s="2">
        <v>-0.124789207419899</v>
      </c>
      <c r="N137" s="2">
        <v>-5.2023121387283197E-2</v>
      </c>
      <c r="O137" s="3">
        <v>-0.32970027247956402</v>
      </c>
      <c r="P137" s="3">
        <v>-0.35006605019815101</v>
      </c>
    </row>
    <row r="138" spans="1:16" x14ac:dyDescent="0.3">
      <c r="A138" s="8" t="s">
        <v>204</v>
      </c>
      <c r="B138" s="8" t="s">
        <v>81</v>
      </c>
      <c r="C138" s="2">
        <v>0.11737804878048801</v>
      </c>
      <c r="D138" s="2">
        <v>1.5006821282401101E-2</v>
      </c>
      <c r="E138" s="2">
        <v>-4.7715053763440901E-2</v>
      </c>
      <c r="F138" s="2">
        <v>3.3874382498235697E-2</v>
      </c>
      <c r="G138" s="2">
        <v>2.8668941979522199E-2</v>
      </c>
      <c r="H138" s="2">
        <v>5.3085600530855996E-3</v>
      </c>
      <c r="I138" s="2">
        <v>2.50825082508251E-2</v>
      </c>
      <c r="J138" s="2">
        <v>2.38248551191243E-2</v>
      </c>
      <c r="K138" s="2">
        <v>7.7358490566037705E-2</v>
      </c>
      <c r="L138" s="2">
        <v>6.0712200817279599E-2</v>
      </c>
      <c r="M138" s="2">
        <v>7.4298293891029196E-2</v>
      </c>
      <c r="N138" s="2">
        <v>-2.2540983606557399E-2</v>
      </c>
      <c r="O138" s="3">
        <v>0.2</v>
      </c>
      <c r="P138" s="3">
        <v>0.282258064516129</v>
      </c>
    </row>
    <row r="139" spans="1:16" x14ac:dyDescent="0.3">
      <c r="A139" s="8" t="s">
        <v>204</v>
      </c>
      <c r="B139" s="8" t="s">
        <v>82</v>
      </c>
      <c r="C139" s="2">
        <v>0.213483146067416</v>
      </c>
      <c r="D139" s="2">
        <v>0.157407407407407</v>
      </c>
      <c r="E139" s="2">
        <v>5.6000000000000001E-2</v>
      </c>
      <c r="F139" s="2">
        <v>9.0909090909090898E-2</v>
      </c>
      <c r="G139" s="2">
        <v>6.25E-2</v>
      </c>
      <c r="H139" s="2">
        <v>9.1503267973856203E-2</v>
      </c>
      <c r="I139" s="2">
        <v>3.59281437125748E-2</v>
      </c>
      <c r="J139" s="2">
        <v>0.16763005780346801</v>
      </c>
      <c r="K139" s="2">
        <v>0.183168316831683</v>
      </c>
      <c r="L139" s="2">
        <v>0.45188284518828498</v>
      </c>
      <c r="M139" s="2">
        <v>0.40922190201729097</v>
      </c>
      <c r="N139" s="2">
        <v>0.102249488752556</v>
      </c>
      <c r="O139" s="3">
        <v>1.66831683168317</v>
      </c>
      <c r="P139" s="3">
        <v>3.3119999999999998</v>
      </c>
    </row>
    <row r="140" spans="1:16" x14ac:dyDescent="0.3">
      <c r="A140" s="8" t="s">
        <v>204</v>
      </c>
      <c r="B140" s="8" t="s">
        <v>83</v>
      </c>
      <c r="C140" s="2">
        <v>2.4691358024691398E-2</v>
      </c>
      <c r="D140" s="2">
        <v>7.2289156626505993E-2</v>
      </c>
      <c r="E140" s="2">
        <v>0</v>
      </c>
      <c r="F140" s="2">
        <v>0.123595505617978</v>
      </c>
      <c r="G140" s="2">
        <v>0.06</v>
      </c>
      <c r="H140" s="2">
        <v>8.4905660377358499E-2</v>
      </c>
      <c r="I140" s="2">
        <v>5.21739130434783E-2</v>
      </c>
      <c r="J140" s="2">
        <v>0.15702479338843001</v>
      </c>
      <c r="K140" s="2">
        <v>8.5714285714285701E-2</v>
      </c>
      <c r="L140" s="2">
        <v>7.8947368421052599E-2</v>
      </c>
      <c r="M140" s="2">
        <v>0.12195121951219499</v>
      </c>
      <c r="N140" s="2">
        <v>-5.4347826086956503E-3</v>
      </c>
      <c r="O140" s="3">
        <v>0.307142857142857</v>
      </c>
      <c r="P140" s="3">
        <v>1.0561797752808999</v>
      </c>
    </row>
    <row r="141" spans="1:16" x14ac:dyDescent="0.3">
      <c r="A141" s="8" t="s">
        <v>204</v>
      </c>
      <c r="B141" s="8" t="s">
        <v>85</v>
      </c>
      <c r="C141" s="2">
        <v>1.33689839572193E-2</v>
      </c>
      <c r="D141" s="2">
        <v>-4.8372911169744903E-2</v>
      </c>
      <c r="E141" s="2">
        <v>-6.8391866913123794E-2</v>
      </c>
      <c r="F141" s="2">
        <v>-3.2738095238095198E-2</v>
      </c>
      <c r="G141" s="2">
        <v>-2.0512820512820499E-2</v>
      </c>
      <c r="H141" s="2">
        <v>-2.8272251308900501E-2</v>
      </c>
      <c r="I141" s="2">
        <v>-2.6939655172413798E-2</v>
      </c>
      <c r="J141" s="2">
        <v>-2.8792912513842701E-2</v>
      </c>
      <c r="K141" s="2">
        <v>-1.1402508551881399E-3</v>
      </c>
      <c r="L141" s="2">
        <v>-0.117579908675799</v>
      </c>
      <c r="M141" s="2">
        <v>-9.8318240620957301E-2</v>
      </c>
      <c r="N141" s="2">
        <v>-0.100430416068867</v>
      </c>
      <c r="O141" s="3">
        <v>-0.28506271379703502</v>
      </c>
      <c r="P141" s="3">
        <v>-0.42051756007393698</v>
      </c>
    </row>
    <row r="142" spans="1:16" x14ac:dyDescent="0.3">
      <c r="A142" s="8" t="s">
        <v>204</v>
      </c>
      <c r="B142" s="8" t="s">
        <v>17</v>
      </c>
      <c r="C142" s="2">
        <v>0.19696969696969699</v>
      </c>
      <c r="D142" s="2">
        <v>0.10126582278481</v>
      </c>
      <c r="E142" s="2">
        <v>-2.2988505747126398E-2</v>
      </c>
      <c r="F142" s="2">
        <v>8.2352941176470601E-2</v>
      </c>
      <c r="G142" s="2">
        <v>4.3478260869565202E-2</v>
      </c>
      <c r="H142" s="2">
        <v>0</v>
      </c>
      <c r="I142" s="2">
        <v>0.104166666666667</v>
      </c>
      <c r="J142" s="2">
        <v>-5.6603773584905703E-2</v>
      </c>
      <c r="K142" s="2">
        <v>0.13</v>
      </c>
      <c r="L142" s="2">
        <v>0.19469026548672599</v>
      </c>
      <c r="M142" s="2">
        <v>0.18518518518518501</v>
      </c>
      <c r="N142" s="2">
        <v>8.1250000000000003E-2</v>
      </c>
      <c r="O142" s="3">
        <v>0.73</v>
      </c>
      <c r="P142" s="3">
        <v>0.98850574712643702</v>
      </c>
    </row>
    <row r="143" spans="1:16" x14ac:dyDescent="0.3">
      <c r="A143" s="8" t="s">
        <v>204</v>
      </c>
      <c r="B143" s="8" t="s">
        <v>84</v>
      </c>
      <c r="C143" s="2">
        <v>2.53191489361702E-2</v>
      </c>
      <c r="D143" s="2">
        <v>-2.5523967628138602E-2</v>
      </c>
      <c r="E143" s="2">
        <v>-2.0229982964224898E-2</v>
      </c>
      <c r="F143" s="2">
        <v>5.4336013910019597E-3</v>
      </c>
      <c r="G143" s="2">
        <v>8.2144401210549108E-3</v>
      </c>
      <c r="H143" s="2">
        <v>-2.3584905660377401E-3</v>
      </c>
      <c r="I143" s="2">
        <v>1.1605415860735E-2</v>
      </c>
      <c r="J143" s="2">
        <v>1.4871468026343699E-3</v>
      </c>
      <c r="K143" s="2">
        <v>3.2880780653372903E-2</v>
      </c>
      <c r="L143" s="2">
        <v>1.7868145409735098E-2</v>
      </c>
      <c r="M143" s="2">
        <v>1.7150928167877302E-2</v>
      </c>
      <c r="N143" s="2">
        <v>-3.6699067645308503E-2</v>
      </c>
      <c r="O143" s="3">
        <v>3.0123037759864201E-2</v>
      </c>
      <c r="P143" s="3">
        <v>3.4071550255536598E-2</v>
      </c>
    </row>
    <row r="144" spans="1:16" x14ac:dyDescent="0.3">
      <c r="A144" s="11" t="s">
        <v>18</v>
      </c>
      <c r="B144" s="11" t="s">
        <v>18</v>
      </c>
      <c r="C144" s="3">
        <v>1.08286155429748E-2</v>
      </c>
      <c r="D144" s="3">
        <v>3.84920877375206E-3</v>
      </c>
      <c r="E144" s="3">
        <v>5.7618178129437998E-3</v>
      </c>
      <c r="F144" s="3">
        <v>1.51087263484891E-2</v>
      </c>
      <c r="G144" s="3">
        <v>1.42678298193669E-2</v>
      </c>
      <c r="H144" s="3">
        <v>1.21275053388452E-2</v>
      </c>
      <c r="I144" s="3">
        <v>1.67634533488192E-2</v>
      </c>
      <c r="J144" s="3">
        <v>2.7929025625404599E-2</v>
      </c>
      <c r="K144" s="3">
        <v>2.17250384309077E-2</v>
      </c>
      <c r="L144" s="3">
        <v>6.9608091940688097E-3</v>
      </c>
      <c r="M144" s="3">
        <v>2.7218721872187199E-2</v>
      </c>
      <c r="N144" s="3">
        <v>2.5568679681749699E-2</v>
      </c>
      <c r="O144" s="3">
        <v>8.3862722945567E-2</v>
      </c>
      <c r="P144" s="3">
        <v>0.187279367011564</v>
      </c>
    </row>
    <row r="145" spans="1:2" x14ac:dyDescent="0.3">
      <c r="A145" s="15"/>
      <c r="B145" s="15"/>
    </row>
    <row r="146" spans="1:2" x14ac:dyDescent="0.3">
      <c r="A146" s="13" t="s">
        <v>42</v>
      </c>
      <c r="B146" s="15"/>
    </row>
    <row r="147" spans="1:2" x14ac:dyDescent="0.3">
      <c r="A147" s="14" t="s">
        <v>43</v>
      </c>
      <c r="B147" s="15"/>
    </row>
    <row r="148" spans="1:2" x14ac:dyDescent="0.3">
      <c r="A148" s="14" t="s">
        <v>44</v>
      </c>
      <c r="B148" s="15"/>
    </row>
    <row r="149" spans="1:2" x14ac:dyDescent="0.3">
      <c r="A149" s="14" t="s">
        <v>47</v>
      </c>
      <c r="B149" s="15"/>
    </row>
    <row r="150" spans="1:2" x14ac:dyDescent="0.3">
      <c r="A150" s="14" t="s">
        <v>88</v>
      </c>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54:O54"/>
    <mergeCell ref="C100:N100"/>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232</v>
      </c>
      <c r="B1" s="15"/>
    </row>
    <row r="2" spans="1:15" ht="15.6" x14ac:dyDescent="0.3">
      <c r="A2" s="12" t="s">
        <v>154</v>
      </c>
      <c r="B2" s="15"/>
    </row>
    <row r="3" spans="1:15" ht="15.6" x14ac:dyDescent="0.3">
      <c r="A3" s="12" t="s">
        <v>206</v>
      </c>
      <c r="B3" s="15"/>
    </row>
    <row r="4" spans="1:15" ht="15.6" x14ac:dyDescent="0.3">
      <c r="A4" s="12" t="s">
        <v>87</v>
      </c>
      <c r="B4" s="15"/>
    </row>
    <row r="5" spans="1:15" ht="15.6" x14ac:dyDescent="0.3">
      <c r="A5" s="12" t="s">
        <v>79</v>
      </c>
      <c r="B5" s="15"/>
    </row>
    <row r="6" spans="1:15" x14ac:dyDescent="0.3">
      <c r="A6" s="16" t="str">
        <f>HYPERLINK("#'Table of contents'!A91",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89</v>
      </c>
      <c r="C9" s="1">
        <v>447</v>
      </c>
      <c r="D9" s="1">
        <v>471</v>
      </c>
      <c r="E9" s="1">
        <v>538</v>
      </c>
      <c r="F9" s="1">
        <v>515</v>
      </c>
      <c r="G9" s="1">
        <v>556</v>
      </c>
      <c r="H9" s="1">
        <v>600</v>
      </c>
      <c r="I9" s="1">
        <v>616</v>
      </c>
      <c r="J9" s="1">
        <v>559</v>
      </c>
      <c r="K9" s="1">
        <v>692</v>
      </c>
      <c r="L9" s="1">
        <v>756</v>
      </c>
      <c r="M9" s="1">
        <v>941</v>
      </c>
      <c r="N9" s="1">
        <v>918</v>
      </c>
      <c r="O9" s="1">
        <v>1018</v>
      </c>
    </row>
    <row r="10" spans="1:15" x14ac:dyDescent="0.3">
      <c r="A10" s="7" t="s">
        <v>198</v>
      </c>
      <c r="B10" s="7" t="s">
        <v>90</v>
      </c>
      <c r="C10" s="1">
        <v>717</v>
      </c>
      <c r="D10" s="1">
        <v>751</v>
      </c>
      <c r="E10" s="1">
        <v>773</v>
      </c>
      <c r="F10" s="1">
        <v>663</v>
      </c>
      <c r="G10" s="1">
        <v>660</v>
      </c>
      <c r="H10" s="1">
        <v>668</v>
      </c>
      <c r="I10" s="1">
        <v>676</v>
      </c>
      <c r="J10" s="1">
        <v>637</v>
      </c>
      <c r="K10" s="1">
        <v>722</v>
      </c>
      <c r="L10" s="1">
        <v>783</v>
      </c>
      <c r="M10" s="1">
        <v>930</v>
      </c>
      <c r="N10" s="1">
        <v>920</v>
      </c>
      <c r="O10" s="1">
        <v>1046</v>
      </c>
    </row>
    <row r="11" spans="1:15" x14ac:dyDescent="0.3">
      <c r="A11" s="7" t="s">
        <v>198</v>
      </c>
      <c r="B11" s="7" t="s">
        <v>91</v>
      </c>
      <c r="C11" s="1">
        <v>30</v>
      </c>
      <c r="D11" s="1">
        <v>33</v>
      </c>
      <c r="E11" s="1">
        <v>40</v>
      </c>
      <c r="F11" s="1">
        <v>39</v>
      </c>
      <c r="G11" s="1">
        <v>38</v>
      </c>
      <c r="H11" s="1">
        <v>38</v>
      </c>
      <c r="I11" s="1">
        <v>39</v>
      </c>
      <c r="J11" s="1">
        <v>45</v>
      </c>
      <c r="K11" s="1">
        <v>58</v>
      </c>
      <c r="L11" s="1">
        <v>69</v>
      </c>
      <c r="M11" s="1">
        <v>89</v>
      </c>
      <c r="N11" s="1">
        <v>75</v>
      </c>
      <c r="O11" s="1">
        <v>105</v>
      </c>
    </row>
    <row r="12" spans="1:15" x14ac:dyDescent="0.3">
      <c r="A12" s="7" t="s">
        <v>198</v>
      </c>
      <c r="B12" s="7" t="s">
        <v>92</v>
      </c>
      <c r="C12" s="1">
        <v>156</v>
      </c>
      <c r="D12" s="1">
        <v>171</v>
      </c>
      <c r="E12" s="1">
        <v>190</v>
      </c>
      <c r="F12" s="1">
        <v>164</v>
      </c>
      <c r="G12" s="1">
        <v>176</v>
      </c>
      <c r="H12" s="1">
        <v>180</v>
      </c>
      <c r="I12" s="1">
        <v>186</v>
      </c>
      <c r="J12" s="1">
        <v>193</v>
      </c>
      <c r="K12" s="1">
        <v>220</v>
      </c>
      <c r="L12" s="1">
        <v>257</v>
      </c>
      <c r="M12" s="1">
        <v>340</v>
      </c>
      <c r="N12" s="1">
        <v>335</v>
      </c>
      <c r="O12" s="1">
        <v>411</v>
      </c>
    </row>
    <row r="13" spans="1:15" x14ac:dyDescent="0.3">
      <c r="A13" s="7" t="s">
        <v>198</v>
      </c>
      <c r="B13" s="7" t="s">
        <v>93</v>
      </c>
      <c r="C13" s="1">
        <v>44</v>
      </c>
      <c r="D13" s="1">
        <v>54</v>
      </c>
      <c r="E13" s="1">
        <v>54</v>
      </c>
      <c r="F13" s="1">
        <v>51</v>
      </c>
      <c r="G13" s="1">
        <v>50</v>
      </c>
      <c r="H13" s="1">
        <v>56</v>
      </c>
      <c r="I13" s="1">
        <v>54</v>
      </c>
      <c r="J13" s="1">
        <v>52</v>
      </c>
      <c r="K13" s="1">
        <v>69</v>
      </c>
      <c r="L13" s="1">
        <v>81</v>
      </c>
      <c r="M13" s="1">
        <v>89</v>
      </c>
      <c r="N13" s="1">
        <v>87</v>
      </c>
      <c r="O13" s="1">
        <v>91</v>
      </c>
    </row>
    <row r="14" spans="1:15" x14ac:dyDescent="0.3">
      <c r="A14" s="7" t="s">
        <v>198</v>
      </c>
      <c r="B14" s="7" t="s">
        <v>94</v>
      </c>
      <c r="C14" s="1">
        <v>23</v>
      </c>
      <c r="D14" s="1">
        <v>24</v>
      </c>
      <c r="E14" s="1">
        <v>28</v>
      </c>
      <c r="F14" s="1">
        <v>25</v>
      </c>
      <c r="G14" s="1">
        <v>26</v>
      </c>
      <c r="H14" s="1">
        <v>26</v>
      </c>
      <c r="I14" s="1">
        <v>27</v>
      </c>
      <c r="J14" s="1">
        <v>25</v>
      </c>
      <c r="K14" s="1">
        <v>30</v>
      </c>
      <c r="L14" s="1">
        <v>31</v>
      </c>
      <c r="M14" s="1">
        <v>33</v>
      </c>
      <c r="N14" s="1">
        <v>32</v>
      </c>
      <c r="O14" s="1">
        <v>34</v>
      </c>
    </row>
    <row r="15" spans="1:15" x14ac:dyDescent="0.3">
      <c r="A15" s="7" t="s">
        <v>198</v>
      </c>
      <c r="B15" s="7" t="s">
        <v>95</v>
      </c>
      <c r="C15" s="1">
        <v>2571</v>
      </c>
      <c r="D15" s="1">
        <v>2556</v>
      </c>
      <c r="E15" s="1">
        <v>2489</v>
      </c>
      <c r="F15" s="1">
        <v>2342</v>
      </c>
      <c r="G15" s="1">
        <v>2332</v>
      </c>
      <c r="H15" s="1">
        <v>2322</v>
      </c>
      <c r="I15" s="1">
        <v>2285</v>
      </c>
      <c r="J15" s="1">
        <v>2123</v>
      </c>
      <c r="K15" s="1">
        <v>2235</v>
      </c>
      <c r="L15" s="1">
        <v>2217</v>
      </c>
      <c r="M15" s="1">
        <v>2250</v>
      </c>
      <c r="N15" s="1">
        <v>2188</v>
      </c>
      <c r="O15" s="1">
        <v>2246</v>
      </c>
    </row>
    <row r="16" spans="1:15" x14ac:dyDescent="0.3">
      <c r="A16" s="7" t="s">
        <v>198</v>
      </c>
      <c r="B16" s="7" t="s">
        <v>96</v>
      </c>
      <c r="C16" s="1">
        <v>345</v>
      </c>
      <c r="D16" s="1">
        <v>351</v>
      </c>
      <c r="E16" s="1">
        <v>360</v>
      </c>
      <c r="F16" s="1">
        <v>317</v>
      </c>
      <c r="G16" s="1">
        <v>311</v>
      </c>
      <c r="H16" s="1">
        <v>302</v>
      </c>
      <c r="I16" s="1">
        <v>308</v>
      </c>
      <c r="J16" s="1">
        <v>301</v>
      </c>
      <c r="K16" s="1">
        <v>325</v>
      </c>
      <c r="L16" s="1">
        <v>331</v>
      </c>
      <c r="M16" s="1">
        <v>340</v>
      </c>
      <c r="N16" s="1">
        <v>330</v>
      </c>
      <c r="O16" s="1">
        <v>354</v>
      </c>
    </row>
    <row r="17" spans="1:15" x14ac:dyDescent="0.3">
      <c r="A17" s="7" t="s">
        <v>198</v>
      </c>
      <c r="B17" s="7" t="s">
        <v>97</v>
      </c>
      <c r="C17" s="1">
        <v>25</v>
      </c>
      <c r="D17" s="1">
        <v>27</v>
      </c>
      <c r="E17" s="1">
        <v>29</v>
      </c>
      <c r="F17" s="1">
        <v>32</v>
      </c>
      <c r="G17" s="1">
        <v>37</v>
      </c>
      <c r="H17" s="1">
        <v>36</v>
      </c>
      <c r="I17" s="1">
        <v>38</v>
      </c>
      <c r="J17" s="1">
        <v>40</v>
      </c>
      <c r="K17" s="1">
        <v>44</v>
      </c>
      <c r="L17" s="1">
        <v>47</v>
      </c>
      <c r="M17" s="1">
        <v>54</v>
      </c>
      <c r="N17" s="1">
        <v>54</v>
      </c>
      <c r="O17" s="1">
        <v>62</v>
      </c>
    </row>
    <row r="18" spans="1:15" x14ac:dyDescent="0.3">
      <c r="A18" s="7" t="s">
        <v>198</v>
      </c>
      <c r="B18" s="7" t="s">
        <v>98</v>
      </c>
      <c r="C18" s="1">
        <v>44</v>
      </c>
      <c r="D18" s="1">
        <v>47</v>
      </c>
      <c r="E18" s="1">
        <v>50</v>
      </c>
      <c r="F18" s="1">
        <v>49</v>
      </c>
      <c r="G18" s="1">
        <v>49</v>
      </c>
      <c r="H18" s="1">
        <v>48</v>
      </c>
      <c r="I18" s="1">
        <v>54</v>
      </c>
      <c r="J18" s="1">
        <v>51</v>
      </c>
      <c r="K18" s="1">
        <v>64</v>
      </c>
      <c r="L18" s="1">
        <v>67</v>
      </c>
      <c r="M18" s="1">
        <v>79</v>
      </c>
      <c r="N18" s="1">
        <v>86</v>
      </c>
      <c r="O18" s="1">
        <v>124</v>
      </c>
    </row>
    <row r="19" spans="1:15" x14ac:dyDescent="0.3">
      <c r="A19" s="7" t="s">
        <v>198</v>
      </c>
      <c r="B19" s="7" t="s">
        <v>99</v>
      </c>
      <c r="C19" s="1">
        <v>530</v>
      </c>
      <c r="D19" s="1">
        <v>527</v>
      </c>
      <c r="E19" s="1">
        <v>496</v>
      </c>
      <c r="F19" s="1">
        <v>430</v>
      </c>
      <c r="G19" s="1">
        <v>423</v>
      </c>
      <c r="H19" s="1">
        <v>409</v>
      </c>
      <c r="I19" s="1">
        <v>376</v>
      </c>
      <c r="J19" s="1">
        <v>354</v>
      </c>
      <c r="K19" s="1">
        <v>368</v>
      </c>
      <c r="L19" s="1">
        <v>367</v>
      </c>
      <c r="M19" s="1">
        <v>342</v>
      </c>
      <c r="N19" s="1">
        <v>298</v>
      </c>
      <c r="O19" s="1">
        <v>279</v>
      </c>
    </row>
    <row r="20" spans="1:15" x14ac:dyDescent="0.3">
      <c r="A20" s="7" t="s">
        <v>198</v>
      </c>
      <c r="B20" s="7" t="s">
        <v>100</v>
      </c>
      <c r="C20" s="1">
        <v>249</v>
      </c>
      <c r="D20" s="1">
        <v>264</v>
      </c>
      <c r="E20" s="1">
        <v>271</v>
      </c>
      <c r="F20" s="1">
        <v>222</v>
      </c>
      <c r="G20" s="1">
        <v>221</v>
      </c>
      <c r="H20" s="1">
        <v>218</v>
      </c>
      <c r="I20" s="1">
        <v>211</v>
      </c>
      <c r="J20" s="1">
        <v>198</v>
      </c>
      <c r="K20" s="1">
        <v>215</v>
      </c>
      <c r="L20" s="1">
        <v>214</v>
      </c>
      <c r="M20" s="1">
        <v>204</v>
      </c>
      <c r="N20" s="1">
        <v>178</v>
      </c>
      <c r="O20" s="1">
        <v>173</v>
      </c>
    </row>
    <row r="21" spans="1:15" x14ac:dyDescent="0.3">
      <c r="A21" s="7" t="s">
        <v>199</v>
      </c>
      <c r="B21" s="7" t="s">
        <v>89</v>
      </c>
      <c r="C21" s="1">
        <v>1440</v>
      </c>
      <c r="D21" s="1">
        <v>1565</v>
      </c>
      <c r="E21" s="1">
        <v>1716</v>
      </c>
      <c r="F21" s="1">
        <v>1850</v>
      </c>
      <c r="G21" s="1">
        <v>2003</v>
      </c>
      <c r="H21" s="1">
        <v>2171</v>
      </c>
      <c r="I21" s="1">
        <v>2383</v>
      </c>
      <c r="J21" s="1">
        <v>2573</v>
      </c>
      <c r="K21" s="1">
        <v>2732</v>
      </c>
      <c r="L21" s="1">
        <v>2843</v>
      </c>
      <c r="M21" s="1">
        <v>2879</v>
      </c>
      <c r="N21" s="1">
        <v>3064</v>
      </c>
      <c r="O21" s="1">
        <v>3244</v>
      </c>
    </row>
    <row r="22" spans="1:15" x14ac:dyDescent="0.3">
      <c r="A22" s="7" t="s">
        <v>199</v>
      </c>
      <c r="B22" s="7" t="s">
        <v>90</v>
      </c>
      <c r="C22" s="1">
        <v>1288</v>
      </c>
      <c r="D22" s="1">
        <v>1264</v>
      </c>
      <c r="E22" s="1">
        <v>1229</v>
      </c>
      <c r="F22" s="1">
        <v>1167</v>
      </c>
      <c r="G22" s="1">
        <v>1126</v>
      </c>
      <c r="H22" s="1">
        <v>1113</v>
      </c>
      <c r="I22" s="1">
        <v>1112</v>
      </c>
      <c r="J22" s="1">
        <v>1104</v>
      </c>
      <c r="K22" s="1">
        <v>1118</v>
      </c>
      <c r="L22" s="1">
        <v>1108</v>
      </c>
      <c r="M22" s="1">
        <v>1094</v>
      </c>
      <c r="N22" s="1">
        <v>1125</v>
      </c>
      <c r="O22" s="1">
        <v>1191</v>
      </c>
    </row>
    <row r="23" spans="1:15" x14ac:dyDescent="0.3">
      <c r="A23" s="7" t="s">
        <v>199</v>
      </c>
      <c r="B23" s="7" t="s">
        <v>91</v>
      </c>
      <c r="C23" s="1">
        <v>125</v>
      </c>
      <c r="D23" s="1">
        <v>131</v>
      </c>
      <c r="E23" s="1">
        <v>145</v>
      </c>
      <c r="F23" s="1">
        <v>155</v>
      </c>
      <c r="G23" s="1">
        <v>169</v>
      </c>
      <c r="H23" s="1">
        <v>195</v>
      </c>
      <c r="I23" s="1">
        <v>221</v>
      </c>
      <c r="J23" s="1">
        <v>237</v>
      </c>
      <c r="K23" s="1">
        <v>255</v>
      </c>
      <c r="L23" s="1">
        <v>281</v>
      </c>
      <c r="M23" s="1">
        <v>296</v>
      </c>
      <c r="N23" s="1">
        <v>340</v>
      </c>
      <c r="O23" s="1">
        <v>357</v>
      </c>
    </row>
    <row r="24" spans="1:15" x14ac:dyDescent="0.3">
      <c r="A24" s="7" t="s">
        <v>199</v>
      </c>
      <c r="B24" s="7" t="s">
        <v>92</v>
      </c>
      <c r="C24" s="1">
        <v>245</v>
      </c>
      <c r="D24" s="1">
        <v>255</v>
      </c>
      <c r="E24" s="1">
        <v>270</v>
      </c>
      <c r="F24" s="1">
        <v>270</v>
      </c>
      <c r="G24" s="1">
        <v>274</v>
      </c>
      <c r="H24" s="1">
        <v>272</v>
      </c>
      <c r="I24" s="1">
        <v>277</v>
      </c>
      <c r="J24" s="1">
        <v>287</v>
      </c>
      <c r="K24" s="1">
        <v>297</v>
      </c>
      <c r="L24" s="1">
        <v>312</v>
      </c>
      <c r="M24" s="1">
        <v>307</v>
      </c>
      <c r="N24" s="1">
        <v>313</v>
      </c>
      <c r="O24" s="1">
        <v>336</v>
      </c>
    </row>
    <row r="25" spans="1:15" x14ac:dyDescent="0.3">
      <c r="A25" s="7" t="s">
        <v>199</v>
      </c>
      <c r="B25" s="7" t="s">
        <v>93</v>
      </c>
      <c r="C25" s="1">
        <v>101</v>
      </c>
      <c r="D25" s="1">
        <v>111</v>
      </c>
      <c r="E25" s="1">
        <v>123</v>
      </c>
      <c r="F25" s="1">
        <v>133</v>
      </c>
      <c r="G25" s="1">
        <v>148</v>
      </c>
      <c r="H25" s="1">
        <v>156</v>
      </c>
      <c r="I25" s="1">
        <v>172</v>
      </c>
      <c r="J25" s="1">
        <v>189</v>
      </c>
      <c r="K25" s="1">
        <v>197</v>
      </c>
      <c r="L25" s="1">
        <v>215</v>
      </c>
      <c r="M25" s="1">
        <v>230</v>
      </c>
      <c r="N25" s="1">
        <v>252</v>
      </c>
      <c r="O25" s="1">
        <v>270</v>
      </c>
    </row>
    <row r="26" spans="1:15" x14ac:dyDescent="0.3">
      <c r="A26" s="7" t="s">
        <v>199</v>
      </c>
      <c r="B26" s="7" t="s">
        <v>94</v>
      </c>
      <c r="C26" s="1">
        <v>30</v>
      </c>
      <c r="D26" s="1">
        <v>32</v>
      </c>
      <c r="E26" s="1">
        <v>34</v>
      </c>
      <c r="F26" s="1">
        <v>35</v>
      </c>
      <c r="G26" s="1">
        <v>37</v>
      </c>
      <c r="H26" s="1">
        <v>37</v>
      </c>
      <c r="I26" s="1">
        <v>41</v>
      </c>
      <c r="J26" s="1">
        <v>41</v>
      </c>
      <c r="K26" s="1">
        <v>44</v>
      </c>
      <c r="L26" s="1">
        <v>45</v>
      </c>
      <c r="M26" s="1">
        <v>49</v>
      </c>
      <c r="N26" s="1">
        <v>53</v>
      </c>
      <c r="O26" s="1">
        <v>59</v>
      </c>
    </row>
    <row r="27" spans="1:15" x14ac:dyDescent="0.3">
      <c r="A27" s="7" t="s">
        <v>199</v>
      </c>
      <c r="B27" s="7" t="s">
        <v>95</v>
      </c>
      <c r="C27" s="1">
        <v>2538</v>
      </c>
      <c r="D27" s="1">
        <v>2597</v>
      </c>
      <c r="E27" s="1">
        <v>2638</v>
      </c>
      <c r="F27" s="1">
        <v>2664</v>
      </c>
      <c r="G27" s="1">
        <v>2741</v>
      </c>
      <c r="H27" s="1">
        <v>2745</v>
      </c>
      <c r="I27" s="1">
        <v>2816</v>
      </c>
      <c r="J27" s="1">
        <v>2883</v>
      </c>
      <c r="K27" s="1">
        <v>2958</v>
      </c>
      <c r="L27" s="1">
        <v>2910</v>
      </c>
      <c r="M27" s="1">
        <v>2878</v>
      </c>
      <c r="N27" s="1">
        <v>2939</v>
      </c>
      <c r="O27" s="1">
        <v>2885</v>
      </c>
    </row>
    <row r="28" spans="1:15" x14ac:dyDescent="0.3">
      <c r="A28" s="7" t="s">
        <v>199</v>
      </c>
      <c r="B28" s="7" t="s">
        <v>96</v>
      </c>
      <c r="C28" s="1">
        <v>576</v>
      </c>
      <c r="D28" s="1">
        <v>573</v>
      </c>
      <c r="E28" s="1">
        <v>586</v>
      </c>
      <c r="F28" s="1">
        <v>578</v>
      </c>
      <c r="G28" s="1">
        <v>575</v>
      </c>
      <c r="H28" s="1">
        <v>574</v>
      </c>
      <c r="I28" s="1">
        <v>581</v>
      </c>
      <c r="J28" s="1">
        <v>583</v>
      </c>
      <c r="K28" s="1">
        <v>612</v>
      </c>
      <c r="L28" s="1">
        <v>589</v>
      </c>
      <c r="M28" s="1">
        <v>589</v>
      </c>
      <c r="N28" s="1">
        <v>588</v>
      </c>
      <c r="O28" s="1">
        <v>584</v>
      </c>
    </row>
    <row r="29" spans="1:15" x14ac:dyDescent="0.3">
      <c r="A29" s="7" t="s">
        <v>199</v>
      </c>
      <c r="B29" s="7" t="s">
        <v>97</v>
      </c>
      <c r="C29" s="1">
        <v>89</v>
      </c>
      <c r="D29" s="1">
        <v>101</v>
      </c>
      <c r="E29" s="1">
        <v>110</v>
      </c>
      <c r="F29" s="1">
        <v>124</v>
      </c>
      <c r="G29" s="1">
        <v>141</v>
      </c>
      <c r="H29" s="1">
        <v>153</v>
      </c>
      <c r="I29" s="1">
        <v>178</v>
      </c>
      <c r="J29" s="1">
        <v>191</v>
      </c>
      <c r="K29" s="1">
        <v>209</v>
      </c>
      <c r="L29" s="1">
        <v>247</v>
      </c>
      <c r="M29" s="1">
        <v>262</v>
      </c>
      <c r="N29" s="1">
        <v>276</v>
      </c>
      <c r="O29" s="1">
        <v>298</v>
      </c>
    </row>
    <row r="30" spans="1:15" x14ac:dyDescent="0.3">
      <c r="A30" s="7" t="s">
        <v>199</v>
      </c>
      <c r="B30" s="7" t="s">
        <v>98</v>
      </c>
      <c r="C30" s="1">
        <v>108</v>
      </c>
      <c r="D30" s="1">
        <v>114</v>
      </c>
      <c r="E30" s="1">
        <v>115</v>
      </c>
      <c r="F30" s="1">
        <v>117</v>
      </c>
      <c r="G30" s="1">
        <v>114</v>
      </c>
      <c r="H30" s="1">
        <v>117</v>
      </c>
      <c r="I30" s="1">
        <v>117</v>
      </c>
      <c r="J30" s="1">
        <v>121</v>
      </c>
      <c r="K30" s="1">
        <v>125</v>
      </c>
      <c r="L30" s="1">
        <v>132</v>
      </c>
      <c r="M30" s="1">
        <v>143</v>
      </c>
      <c r="N30" s="1">
        <v>148</v>
      </c>
      <c r="O30" s="1">
        <v>183</v>
      </c>
    </row>
    <row r="31" spans="1:15" x14ac:dyDescent="0.3">
      <c r="A31" s="7" t="s">
        <v>199</v>
      </c>
      <c r="B31" s="7" t="s">
        <v>99</v>
      </c>
      <c r="C31" s="1">
        <v>980</v>
      </c>
      <c r="D31" s="1">
        <v>953</v>
      </c>
      <c r="E31" s="1">
        <v>920</v>
      </c>
      <c r="F31" s="1">
        <v>903</v>
      </c>
      <c r="G31" s="1">
        <v>887</v>
      </c>
      <c r="H31" s="1">
        <v>867</v>
      </c>
      <c r="I31" s="1">
        <v>876</v>
      </c>
      <c r="J31" s="1">
        <v>877</v>
      </c>
      <c r="K31" s="1">
        <v>872</v>
      </c>
      <c r="L31" s="1">
        <v>877</v>
      </c>
      <c r="M31" s="1">
        <v>761</v>
      </c>
      <c r="N31" s="1">
        <v>705</v>
      </c>
      <c r="O31" s="1">
        <v>680</v>
      </c>
    </row>
    <row r="32" spans="1:15" x14ac:dyDescent="0.3">
      <c r="A32" s="7" t="s">
        <v>199</v>
      </c>
      <c r="B32" s="7" t="s">
        <v>100</v>
      </c>
      <c r="C32" s="1">
        <v>453</v>
      </c>
      <c r="D32" s="1">
        <v>449</v>
      </c>
      <c r="E32" s="1">
        <v>437</v>
      </c>
      <c r="F32" s="1">
        <v>402</v>
      </c>
      <c r="G32" s="1">
        <v>389</v>
      </c>
      <c r="H32" s="1">
        <v>377</v>
      </c>
      <c r="I32" s="1">
        <v>372</v>
      </c>
      <c r="J32" s="1">
        <v>362</v>
      </c>
      <c r="K32" s="1">
        <v>355</v>
      </c>
      <c r="L32" s="1">
        <v>342</v>
      </c>
      <c r="M32" s="1">
        <v>300</v>
      </c>
      <c r="N32" s="1">
        <v>289</v>
      </c>
      <c r="O32" s="1">
        <v>254</v>
      </c>
    </row>
    <row r="33" spans="1:15" x14ac:dyDescent="0.3">
      <c r="A33" s="7" t="s">
        <v>200</v>
      </c>
      <c r="B33" s="7" t="s">
        <v>89</v>
      </c>
      <c r="C33" s="1">
        <v>921</v>
      </c>
      <c r="D33" s="1">
        <v>1016</v>
      </c>
      <c r="E33" s="1">
        <v>1100</v>
      </c>
      <c r="F33" s="1">
        <v>1292</v>
      </c>
      <c r="G33" s="1">
        <v>1406</v>
      </c>
      <c r="H33" s="1">
        <v>1506</v>
      </c>
      <c r="I33" s="1">
        <v>1603</v>
      </c>
      <c r="J33" s="1">
        <v>1782</v>
      </c>
      <c r="K33" s="1">
        <v>1762</v>
      </c>
      <c r="L33" s="1">
        <v>1844</v>
      </c>
      <c r="M33" s="1">
        <v>1832</v>
      </c>
      <c r="N33" s="1">
        <v>1838</v>
      </c>
      <c r="O33" s="1">
        <v>2010</v>
      </c>
    </row>
    <row r="34" spans="1:15" x14ac:dyDescent="0.3">
      <c r="A34" s="7" t="s">
        <v>200</v>
      </c>
      <c r="B34" s="7" t="s">
        <v>90</v>
      </c>
      <c r="C34" s="1">
        <v>1390</v>
      </c>
      <c r="D34" s="1">
        <v>1415</v>
      </c>
      <c r="E34" s="1">
        <v>1430</v>
      </c>
      <c r="F34" s="1">
        <v>1527</v>
      </c>
      <c r="G34" s="1">
        <v>1528</v>
      </c>
      <c r="H34" s="1">
        <v>1507</v>
      </c>
      <c r="I34" s="1">
        <v>1528</v>
      </c>
      <c r="J34" s="1">
        <v>1618</v>
      </c>
      <c r="K34" s="1">
        <v>1564</v>
      </c>
      <c r="L34" s="1">
        <v>1601</v>
      </c>
      <c r="M34" s="1">
        <v>1611</v>
      </c>
      <c r="N34" s="1">
        <v>1623</v>
      </c>
      <c r="O34" s="1">
        <v>1863</v>
      </c>
    </row>
    <row r="35" spans="1:15" x14ac:dyDescent="0.3">
      <c r="A35" s="7" t="s">
        <v>200</v>
      </c>
      <c r="B35" s="7" t="s">
        <v>91</v>
      </c>
      <c r="C35" s="1">
        <v>35</v>
      </c>
      <c r="D35" s="1">
        <v>40</v>
      </c>
      <c r="E35" s="1">
        <v>41</v>
      </c>
      <c r="F35" s="1">
        <v>61</v>
      </c>
      <c r="G35" s="1">
        <v>73</v>
      </c>
      <c r="H35" s="1">
        <v>83</v>
      </c>
      <c r="I35" s="1">
        <v>91</v>
      </c>
      <c r="J35" s="1">
        <v>107</v>
      </c>
      <c r="K35" s="1">
        <v>105</v>
      </c>
      <c r="L35" s="1">
        <v>117</v>
      </c>
      <c r="M35" s="1">
        <v>110</v>
      </c>
      <c r="N35" s="1">
        <v>112</v>
      </c>
      <c r="O35" s="1">
        <v>141</v>
      </c>
    </row>
    <row r="36" spans="1:15" x14ac:dyDescent="0.3">
      <c r="A36" s="7" t="s">
        <v>200</v>
      </c>
      <c r="B36" s="7" t="s">
        <v>92</v>
      </c>
      <c r="C36" s="1">
        <v>118</v>
      </c>
      <c r="D36" s="1">
        <v>131</v>
      </c>
      <c r="E36" s="1">
        <v>137</v>
      </c>
      <c r="F36" s="1">
        <v>189</v>
      </c>
      <c r="G36" s="1">
        <v>207</v>
      </c>
      <c r="H36" s="1">
        <v>220</v>
      </c>
      <c r="I36" s="1">
        <v>243</v>
      </c>
      <c r="J36" s="1">
        <v>278</v>
      </c>
      <c r="K36" s="1">
        <v>304</v>
      </c>
      <c r="L36" s="1">
        <v>386</v>
      </c>
      <c r="M36" s="1">
        <v>436</v>
      </c>
      <c r="N36" s="1">
        <v>451</v>
      </c>
      <c r="O36" s="1">
        <v>750</v>
      </c>
    </row>
    <row r="37" spans="1:15" x14ac:dyDescent="0.3">
      <c r="A37" s="7" t="s">
        <v>200</v>
      </c>
      <c r="B37" s="7" t="s">
        <v>93</v>
      </c>
      <c r="C37" s="1">
        <v>77</v>
      </c>
      <c r="D37" s="1">
        <v>77</v>
      </c>
      <c r="E37" s="1">
        <v>82</v>
      </c>
      <c r="F37" s="1">
        <v>98</v>
      </c>
      <c r="G37" s="1">
        <v>110</v>
      </c>
      <c r="H37" s="1">
        <v>113</v>
      </c>
      <c r="I37" s="1">
        <v>118</v>
      </c>
      <c r="J37" s="1">
        <v>130</v>
      </c>
      <c r="K37" s="1">
        <v>131</v>
      </c>
      <c r="L37" s="1">
        <v>133</v>
      </c>
      <c r="M37" s="1">
        <v>140</v>
      </c>
      <c r="N37" s="1">
        <v>139</v>
      </c>
      <c r="O37" s="1">
        <v>152</v>
      </c>
    </row>
    <row r="38" spans="1:15" x14ac:dyDescent="0.3">
      <c r="A38" s="7" t="s">
        <v>200</v>
      </c>
      <c r="B38" s="7" t="s">
        <v>94</v>
      </c>
      <c r="C38" s="1">
        <v>20</v>
      </c>
      <c r="D38" s="1">
        <v>19</v>
      </c>
      <c r="E38" s="1">
        <v>21</v>
      </c>
      <c r="F38" s="1">
        <v>23</v>
      </c>
      <c r="G38" s="1">
        <v>26</v>
      </c>
      <c r="H38" s="1">
        <v>28</v>
      </c>
      <c r="I38" s="1">
        <v>29</v>
      </c>
      <c r="J38" s="1">
        <v>31</v>
      </c>
      <c r="K38" s="1">
        <v>34</v>
      </c>
      <c r="L38" s="1">
        <v>32</v>
      </c>
      <c r="M38" s="1">
        <v>34</v>
      </c>
      <c r="N38" s="1">
        <v>33</v>
      </c>
      <c r="O38" s="1">
        <v>45</v>
      </c>
    </row>
    <row r="39" spans="1:15" x14ac:dyDescent="0.3">
      <c r="A39" s="7" t="s">
        <v>200</v>
      </c>
      <c r="B39" s="7" t="s">
        <v>95</v>
      </c>
      <c r="C39" s="1">
        <v>4200</v>
      </c>
      <c r="D39" s="1">
        <v>4126</v>
      </c>
      <c r="E39" s="1">
        <v>4090</v>
      </c>
      <c r="F39" s="1">
        <v>4227</v>
      </c>
      <c r="G39" s="1">
        <v>4247</v>
      </c>
      <c r="H39" s="1">
        <v>4213</v>
      </c>
      <c r="I39" s="1">
        <v>4204</v>
      </c>
      <c r="J39" s="1">
        <v>4325</v>
      </c>
      <c r="K39" s="1">
        <v>4115</v>
      </c>
      <c r="L39" s="1">
        <v>4105</v>
      </c>
      <c r="M39" s="1">
        <v>4008</v>
      </c>
      <c r="N39" s="1">
        <v>3912</v>
      </c>
      <c r="O39" s="1">
        <v>4003</v>
      </c>
    </row>
    <row r="40" spans="1:15" x14ac:dyDescent="0.3">
      <c r="A40" s="7" t="s">
        <v>200</v>
      </c>
      <c r="B40" s="7" t="s">
        <v>96</v>
      </c>
      <c r="C40" s="1">
        <v>289</v>
      </c>
      <c r="D40" s="1">
        <v>289</v>
      </c>
      <c r="E40" s="1">
        <v>290</v>
      </c>
      <c r="F40" s="1">
        <v>316</v>
      </c>
      <c r="G40" s="1">
        <v>311</v>
      </c>
      <c r="H40" s="1">
        <v>329</v>
      </c>
      <c r="I40" s="1">
        <v>321</v>
      </c>
      <c r="J40" s="1">
        <v>340</v>
      </c>
      <c r="K40" s="1">
        <v>346</v>
      </c>
      <c r="L40" s="1">
        <v>335</v>
      </c>
      <c r="M40" s="1">
        <v>319</v>
      </c>
      <c r="N40" s="1">
        <v>306</v>
      </c>
      <c r="O40" s="1">
        <v>332</v>
      </c>
    </row>
    <row r="41" spans="1:15" x14ac:dyDescent="0.3">
      <c r="A41" s="7" t="s">
        <v>200</v>
      </c>
      <c r="B41" s="7" t="s">
        <v>97</v>
      </c>
      <c r="C41" s="1">
        <v>37</v>
      </c>
      <c r="D41" s="1">
        <v>40</v>
      </c>
      <c r="E41" s="1">
        <v>48</v>
      </c>
      <c r="F41" s="1">
        <v>54</v>
      </c>
      <c r="G41" s="1">
        <v>57</v>
      </c>
      <c r="H41" s="1">
        <v>62</v>
      </c>
      <c r="I41" s="1">
        <v>68</v>
      </c>
      <c r="J41" s="1">
        <v>80</v>
      </c>
      <c r="K41" s="1">
        <v>79</v>
      </c>
      <c r="L41" s="1">
        <v>81</v>
      </c>
      <c r="M41" s="1">
        <v>76</v>
      </c>
      <c r="N41" s="1">
        <v>81</v>
      </c>
      <c r="O41" s="1">
        <v>94</v>
      </c>
    </row>
    <row r="42" spans="1:15" x14ac:dyDescent="0.3">
      <c r="A42" s="7" t="s">
        <v>200</v>
      </c>
      <c r="B42" s="7" t="s">
        <v>98</v>
      </c>
      <c r="C42" s="1">
        <v>53</v>
      </c>
      <c r="D42" s="1">
        <v>57</v>
      </c>
      <c r="E42" s="1">
        <v>63</v>
      </c>
      <c r="F42" s="1">
        <v>63</v>
      </c>
      <c r="G42" s="1">
        <v>65</v>
      </c>
      <c r="H42" s="1">
        <v>68</v>
      </c>
      <c r="I42" s="1">
        <v>74</v>
      </c>
      <c r="J42" s="1">
        <v>78</v>
      </c>
      <c r="K42" s="1">
        <v>77</v>
      </c>
      <c r="L42" s="1">
        <v>92</v>
      </c>
      <c r="M42" s="1">
        <v>121</v>
      </c>
      <c r="N42" s="1">
        <v>123</v>
      </c>
      <c r="O42" s="1">
        <v>180</v>
      </c>
    </row>
    <row r="43" spans="1:15" x14ac:dyDescent="0.3">
      <c r="A43" s="7" t="s">
        <v>200</v>
      </c>
      <c r="B43" s="7" t="s">
        <v>99</v>
      </c>
      <c r="C43" s="1">
        <v>922</v>
      </c>
      <c r="D43" s="1">
        <v>901</v>
      </c>
      <c r="E43" s="1">
        <v>873</v>
      </c>
      <c r="F43" s="1">
        <v>892</v>
      </c>
      <c r="G43" s="1">
        <v>881</v>
      </c>
      <c r="H43" s="1">
        <v>853</v>
      </c>
      <c r="I43" s="1">
        <v>827</v>
      </c>
      <c r="J43" s="1">
        <v>825</v>
      </c>
      <c r="K43" s="1">
        <v>785</v>
      </c>
      <c r="L43" s="1">
        <v>763</v>
      </c>
      <c r="M43" s="1">
        <v>644</v>
      </c>
      <c r="N43" s="1">
        <v>565</v>
      </c>
      <c r="O43" s="1">
        <v>542</v>
      </c>
    </row>
    <row r="44" spans="1:15" x14ac:dyDescent="0.3">
      <c r="A44" s="7" t="s">
        <v>200</v>
      </c>
      <c r="B44" s="7" t="s">
        <v>100</v>
      </c>
      <c r="C44" s="1">
        <v>371</v>
      </c>
      <c r="D44" s="1">
        <v>366</v>
      </c>
      <c r="E44" s="1">
        <v>357</v>
      </c>
      <c r="F44" s="1">
        <v>380</v>
      </c>
      <c r="G44" s="1">
        <v>378</v>
      </c>
      <c r="H44" s="1">
        <v>377</v>
      </c>
      <c r="I44" s="1">
        <v>375</v>
      </c>
      <c r="J44" s="1">
        <v>374</v>
      </c>
      <c r="K44" s="1">
        <v>358</v>
      </c>
      <c r="L44" s="1">
        <v>358</v>
      </c>
      <c r="M44" s="1">
        <v>281</v>
      </c>
      <c r="N44" s="1">
        <v>243</v>
      </c>
      <c r="O44" s="1">
        <v>254</v>
      </c>
    </row>
    <row r="45" spans="1:15" x14ac:dyDescent="0.3">
      <c r="A45" s="7" t="s">
        <v>201</v>
      </c>
      <c r="B45" s="7" t="s">
        <v>89</v>
      </c>
      <c r="C45" s="1">
        <v>536</v>
      </c>
      <c r="D45" s="1">
        <v>525</v>
      </c>
      <c r="E45" s="1">
        <v>579</v>
      </c>
      <c r="F45" s="1">
        <v>661</v>
      </c>
      <c r="G45" s="1">
        <v>707</v>
      </c>
      <c r="H45" s="1">
        <v>789</v>
      </c>
      <c r="I45" s="1">
        <v>836</v>
      </c>
      <c r="J45" s="1">
        <v>884</v>
      </c>
      <c r="K45" s="1">
        <v>954</v>
      </c>
      <c r="L45" s="1">
        <v>1001</v>
      </c>
      <c r="M45" s="1">
        <v>1063</v>
      </c>
      <c r="N45" s="1">
        <v>1301</v>
      </c>
      <c r="O45" s="1">
        <v>1207</v>
      </c>
    </row>
    <row r="46" spans="1:15" x14ac:dyDescent="0.3">
      <c r="A46" s="7" t="s">
        <v>201</v>
      </c>
      <c r="B46" s="7" t="s">
        <v>90</v>
      </c>
      <c r="C46" s="1">
        <v>895</v>
      </c>
      <c r="D46" s="1">
        <v>832</v>
      </c>
      <c r="E46" s="1">
        <v>842</v>
      </c>
      <c r="F46" s="1">
        <v>880</v>
      </c>
      <c r="G46" s="1">
        <v>883</v>
      </c>
      <c r="H46" s="1">
        <v>868</v>
      </c>
      <c r="I46" s="1">
        <v>859</v>
      </c>
      <c r="J46" s="1">
        <v>867</v>
      </c>
      <c r="K46" s="1">
        <v>882</v>
      </c>
      <c r="L46" s="1">
        <v>916</v>
      </c>
      <c r="M46" s="1">
        <v>951</v>
      </c>
      <c r="N46" s="1">
        <v>1212</v>
      </c>
      <c r="O46" s="1">
        <v>1105</v>
      </c>
    </row>
    <row r="47" spans="1:15" x14ac:dyDescent="0.3">
      <c r="A47" s="7" t="s">
        <v>201</v>
      </c>
      <c r="B47" s="7" t="s">
        <v>91</v>
      </c>
      <c r="C47" s="1">
        <v>23</v>
      </c>
      <c r="D47" s="1">
        <v>25</v>
      </c>
      <c r="E47" s="1">
        <v>30</v>
      </c>
      <c r="F47" s="1">
        <v>38</v>
      </c>
      <c r="G47" s="1">
        <v>41</v>
      </c>
      <c r="H47" s="1">
        <v>46</v>
      </c>
      <c r="I47" s="1">
        <v>47</v>
      </c>
      <c r="J47" s="1">
        <v>57</v>
      </c>
      <c r="K47" s="1">
        <v>59</v>
      </c>
      <c r="L47" s="1">
        <v>65</v>
      </c>
      <c r="M47" s="1">
        <v>69</v>
      </c>
      <c r="N47" s="1">
        <v>91</v>
      </c>
      <c r="O47" s="1">
        <v>77</v>
      </c>
    </row>
    <row r="48" spans="1:15" x14ac:dyDescent="0.3">
      <c r="A48" s="7" t="s">
        <v>201</v>
      </c>
      <c r="B48" s="7" t="s">
        <v>92</v>
      </c>
      <c r="C48" s="1">
        <v>60</v>
      </c>
      <c r="D48" s="1">
        <v>56</v>
      </c>
      <c r="E48" s="1">
        <v>66</v>
      </c>
      <c r="F48" s="1">
        <v>79</v>
      </c>
      <c r="G48" s="1">
        <v>82</v>
      </c>
      <c r="H48" s="1">
        <v>96</v>
      </c>
      <c r="I48" s="1">
        <v>101</v>
      </c>
      <c r="J48" s="1">
        <v>110</v>
      </c>
      <c r="K48" s="1">
        <v>131</v>
      </c>
      <c r="L48" s="1">
        <v>179</v>
      </c>
      <c r="M48" s="1">
        <v>219</v>
      </c>
      <c r="N48" s="1">
        <v>492</v>
      </c>
      <c r="O48" s="1">
        <v>331</v>
      </c>
    </row>
    <row r="49" spans="1:15" x14ac:dyDescent="0.3">
      <c r="A49" s="7" t="s">
        <v>201</v>
      </c>
      <c r="B49" s="7" t="s">
        <v>93</v>
      </c>
      <c r="C49" s="1">
        <v>61</v>
      </c>
      <c r="D49" s="1">
        <v>59</v>
      </c>
      <c r="E49" s="1">
        <v>65</v>
      </c>
      <c r="F49" s="1">
        <v>76</v>
      </c>
      <c r="G49" s="1">
        <v>83</v>
      </c>
      <c r="H49" s="1">
        <v>95</v>
      </c>
      <c r="I49" s="1">
        <v>102</v>
      </c>
      <c r="J49" s="1">
        <v>108</v>
      </c>
      <c r="K49" s="1">
        <v>117</v>
      </c>
      <c r="L49" s="1">
        <v>131</v>
      </c>
      <c r="M49" s="1">
        <v>138</v>
      </c>
      <c r="N49" s="1">
        <v>155</v>
      </c>
      <c r="O49" s="1">
        <v>150</v>
      </c>
    </row>
    <row r="50" spans="1:15" x14ac:dyDescent="0.3">
      <c r="A50" s="7" t="s">
        <v>201</v>
      </c>
      <c r="B50" s="7" t="s">
        <v>94</v>
      </c>
      <c r="C50" s="1">
        <v>25</v>
      </c>
      <c r="D50" s="1">
        <v>27</v>
      </c>
      <c r="E50" s="1">
        <v>28</v>
      </c>
      <c r="F50" s="1">
        <v>28</v>
      </c>
      <c r="G50" s="1">
        <v>29</v>
      </c>
      <c r="H50" s="1">
        <v>29</v>
      </c>
      <c r="I50" s="1">
        <v>31</v>
      </c>
      <c r="J50" s="1">
        <v>32</v>
      </c>
      <c r="K50" s="1">
        <v>30</v>
      </c>
      <c r="L50" s="1">
        <v>29</v>
      </c>
      <c r="M50" s="1">
        <v>30</v>
      </c>
      <c r="N50" s="1">
        <v>37</v>
      </c>
      <c r="O50" s="1">
        <v>36</v>
      </c>
    </row>
    <row r="51" spans="1:15" x14ac:dyDescent="0.3">
      <c r="A51" s="7" t="s">
        <v>201</v>
      </c>
      <c r="B51" s="7" t="s">
        <v>95</v>
      </c>
      <c r="C51" s="1">
        <v>3170</v>
      </c>
      <c r="D51" s="1">
        <v>3065</v>
      </c>
      <c r="E51" s="1">
        <v>3112</v>
      </c>
      <c r="F51" s="1">
        <v>3185</v>
      </c>
      <c r="G51" s="1">
        <v>3239</v>
      </c>
      <c r="H51" s="1">
        <v>3263</v>
      </c>
      <c r="I51" s="1">
        <v>3328</v>
      </c>
      <c r="J51" s="1">
        <v>3326</v>
      </c>
      <c r="K51" s="1">
        <v>3383</v>
      </c>
      <c r="L51" s="1">
        <v>3450</v>
      </c>
      <c r="M51" s="1">
        <v>3414</v>
      </c>
      <c r="N51" s="1">
        <v>3622</v>
      </c>
      <c r="O51" s="1">
        <v>3601</v>
      </c>
    </row>
    <row r="52" spans="1:15" x14ac:dyDescent="0.3">
      <c r="A52" s="7" t="s">
        <v>201</v>
      </c>
      <c r="B52" s="7" t="s">
        <v>96</v>
      </c>
      <c r="C52" s="1">
        <v>238</v>
      </c>
      <c r="D52" s="1">
        <v>236</v>
      </c>
      <c r="E52" s="1">
        <v>233</v>
      </c>
      <c r="F52" s="1">
        <v>247</v>
      </c>
      <c r="G52" s="1">
        <v>256</v>
      </c>
      <c r="H52" s="1">
        <v>269</v>
      </c>
      <c r="I52" s="1">
        <v>268</v>
      </c>
      <c r="J52" s="1">
        <v>265</v>
      </c>
      <c r="K52" s="1">
        <v>273</v>
      </c>
      <c r="L52" s="1">
        <v>293</v>
      </c>
      <c r="M52" s="1">
        <v>270</v>
      </c>
      <c r="N52" s="1">
        <v>294</v>
      </c>
      <c r="O52" s="1">
        <v>263</v>
      </c>
    </row>
    <row r="53" spans="1:15" x14ac:dyDescent="0.3">
      <c r="A53" s="7" t="s">
        <v>201</v>
      </c>
      <c r="B53" s="7" t="s">
        <v>97</v>
      </c>
      <c r="C53" s="1">
        <v>32</v>
      </c>
      <c r="D53" s="1">
        <v>32</v>
      </c>
      <c r="E53" s="1">
        <v>35</v>
      </c>
      <c r="F53" s="1">
        <v>46</v>
      </c>
      <c r="G53" s="1">
        <v>53</v>
      </c>
      <c r="H53" s="1">
        <v>57</v>
      </c>
      <c r="I53" s="1">
        <v>57</v>
      </c>
      <c r="J53" s="1">
        <v>64</v>
      </c>
      <c r="K53" s="1">
        <v>69</v>
      </c>
      <c r="L53" s="1">
        <v>78</v>
      </c>
      <c r="M53" s="1">
        <v>87</v>
      </c>
      <c r="N53" s="1">
        <v>105</v>
      </c>
      <c r="O53" s="1">
        <v>91</v>
      </c>
    </row>
    <row r="54" spans="1:15" x14ac:dyDescent="0.3">
      <c r="A54" s="7" t="s">
        <v>201</v>
      </c>
      <c r="B54" s="7" t="s">
        <v>98</v>
      </c>
      <c r="C54" s="1">
        <v>44</v>
      </c>
      <c r="D54" s="1">
        <v>39</v>
      </c>
      <c r="E54" s="1">
        <v>44</v>
      </c>
      <c r="F54" s="1">
        <v>57</v>
      </c>
      <c r="G54" s="1">
        <v>60</v>
      </c>
      <c r="H54" s="1">
        <v>64</v>
      </c>
      <c r="I54" s="1">
        <v>67</v>
      </c>
      <c r="J54" s="1">
        <v>69</v>
      </c>
      <c r="K54" s="1">
        <v>80</v>
      </c>
      <c r="L54" s="1">
        <v>93</v>
      </c>
      <c r="M54" s="1">
        <v>94</v>
      </c>
      <c r="N54" s="1">
        <v>148</v>
      </c>
      <c r="O54" s="1">
        <v>152</v>
      </c>
    </row>
    <row r="55" spans="1:15" x14ac:dyDescent="0.3">
      <c r="A55" s="7" t="s">
        <v>201</v>
      </c>
      <c r="B55" s="7" t="s">
        <v>99</v>
      </c>
      <c r="C55" s="1">
        <v>758</v>
      </c>
      <c r="D55" s="1">
        <v>729</v>
      </c>
      <c r="E55" s="1">
        <v>712</v>
      </c>
      <c r="F55" s="1">
        <v>690</v>
      </c>
      <c r="G55" s="1">
        <v>669</v>
      </c>
      <c r="H55" s="1">
        <v>656</v>
      </c>
      <c r="I55" s="1">
        <v>647</v>
      </c>
      <c r="J55" s="1">
        <v>622</v>
      </c>
      <c r="K55" s="1">
        <v>608</v>
      </c>
      <c r="L55" s="1">
        <v>603</v>
      </c>
      <c r="M55" s="1">
        <v>522</v>
      </c>
      <c r="N55" s="1">
        <v>468</v>
      </c>
      <c r="O55" s="1">
        <v>421</v>
      </c>
    </row>
    <row r="56" spans="1:15" x14ac:dyDescent="0.3">
      <c r="A56" s="7" t="s">
        <v>201</v>
      </c>
      <c r="B56" s="7" t="s">
        <v>100</v>
      </c>
      <c r="C56" s="1">
        <v>229</v>
      </c>
      <c r="D56" s="1">
        <v>221</v>
      </c>
      <c r="E56" s="1">
        <v>218</v>
      </c>
      <c r="F56" s="1">
        <v>216</v>
      </c>
      <c r="G56" s="1">
        <v>213</v>
      </c>
      <c r="H56" s="1">
        <v>207</v>
      </c>
      <c r="I56" s="1">
        <v>195</v>
      </c>
      <c r="J56" s="1">
        <v>196</v>
      </c>
      <c r="K56" s="1">
        <v>197</v>
      </c>
      <c r="L56" s="1">
        <v>200</v>
      </c>
      <c r="M56" s="1">
        <v>164</v>
      </c>
      <c r="N56" s="1">
        <v>168</v>
      </c>
      <c r="O56" s="1">
        <v>151</v>
      </c>
    </row>
    <row r="57" spans="1:15" x14ac:dyDescent="0.3">
      <c r="A57" s="7" t="s">
        <v>202</v>
      </c>
      <c r="B57" s="7" t="s">
        <v>89</v>
      </c>
      <c r="C57" s="1">
        <v>591</v>
      </c>
      <c r="D57" s="1">
        <v>646</v>
      </c>
      <c r="E57" s="1">
        <v>687</v>
      </c>
      <c r="F57" s="1">
        <v>650</v>
      </c>
      <c r="G57" s="1">
        <v>713</v>
      </c>
      <c r="H57" s="1">
        <v>788</v>
      </c>
      <c r="I57" s="1">
        <v>814</v>
      </c>
      <c r="J57" s="1">
        <v>851</v>
      </c>
      <c r="K57" s="1">
        <v>1073</v>
      </c>
      <c r="L57" s="1">
        <v>1085</v>
      </c>
      <c r="M57" s="1">
        <v>1180</v>
      </c>
      <c r="N57" s="1">
        <v>1228</v>
      </c>
      <c r="O57" s="1">
        <v>1352</v>
      </c>
    </row>
    <row r="58" spans="1:15" x14ac:dyDescent="0.3">
      <c r="A58" s="7" t="s">
        <v>202</v>
      </c>
      <c r="B58" s="7" t="s">
        <v>90</v>
      </c>
      <c r="C58" s="1">
        <v>615</v>
      </c>
      <c r="D58" s="1">
        <v>659</v>
      </c>
      <c r="E58" s="1">
        <v>663</v>
      </c>
      <c r="F58" s="1">
        <v>616</v>
      </c>
      <c r="G58" s="1">
        <v>631</v>
      </c>
      <c r="H58" s="1">
        <v>625</v>
      </c>
      <c r="I58" s="1">
        <v>616</v>
      </c>
      <c r="J58" s="1">
        <v>622</v>
      </c>
      <c r="K58" s="1">
        <v>710</v>
      </c>
      <c r="L58" s="1">
        <v>751</v>
      </c>
      <c r="M58" s="1">
        <v>824</v>
      </c>
      <c r="N58" s="1">
        <v>870</v>
      </c>
      <c r="O58" s="1">
        <v>993</v>
      </c>
    </row>
    <row r="59" spans="1:15" x14ac:dyDescent="0.3">
      <c r="A59" s="7" t="s">
        <v>202</v>
      </c>
      <c r="B59" s="7" t="s">
        <v>91</v>
      </c>
      <c r="C59" s="1">
        <v>29</v>
      </c>
      <c r="D59" s="1">
        <v>38</v>
      </c>
      <c r="E59" s="1">
        <v>41</v>
      </c>
      <c r="F59" s="1">
        <v>46</v>
      </c>
      <c r="G59" s="1">
        <v>54</v>
      </c>
      <c r="H59" s="1">
        <v>59</v>
      </c>
      <c r="I59" s="1">
        <v>68</v>
      </c>
      <c r="J59" s="1">
        <v>78</v>
      </c>
      <c r="K59" s="1">
        <v>97</v>
      </c>
      <c r="L59" s="1">
        <v>104</v>
      </c>
      <c r="M59" s="1">
        <v>116</v>
      </c>
      <c r="N59" s="1">
        <v>117</v>
      </c>
      <c r="O59" s="1">
        <v>137</v>
      </c>
    </row>
    <row r="60" spans="1:15" x14ac:dyDescent="0.3">
      <c r="A60" s="7" t="s">
        <v>202</v>
      </c>
      <c r="B60" s="7" t="s">
        <v>92</v>
      </c>
      <c r="C60" s="1">
        <v>106</v>
      </c>
      <c r="D60" s="1">
        <v>112</v>
      </c>
      <c r="E60" s="1">
        <v>113</v>
      </c>
      <c r="F60" s="1">
        <v>122</v>
      </c>
      <c r="G60" s="1">
        <v>127</v>
      </c>
      <c r="H60" s="1">
        <v>128</v>
      </c>
      <c r="I60" s="1">
        <v>126</v>
      </c>
      <c r="J60" s="1">
        <v>150</v>
      </c>
      <c r="K60" s="1">
        <v>182</v>
      </c>
      <c r="L60" s="1">
        <v>199</v>
      </c>
      <c r="M60" s="1">
        <v>233</v>
      </c>
      <c r="N60" s="1">
        <v>279</v>
      </c>
      <c r="O60" s="1">
        <v>324</v>
      </c>
    </row>
    <row r="61" spans="1:15" x14ac:dyDescent="0.3">
      <c r="A61" s="7" t="s">
        <v>202</v>
      </c>
      <c r="B61" s="7" t="s">
        <v>93</v>
      </c>
      <c r="C61" s="1">
        <v>84</v>
      </c>
      <c r="D61" s="1">
        <v>89</v>
      </c>
      <c r="E61" s="1">
        <v>94</v>
      </c>
      <c r="F61" s="1">
        <v>106</v>
      </c>
      <c r="G61" s="1">
        <v>114</v>
      </c>
      <c r="H61" s="1">
        <v>128</v>
      </c>
      <c r="I61" s="1">
        <v>132</v>
      </c>
      <c r="J61" s="1">
        <v>137</v>
      </c>
      <c r="K61" s="1">
        <v>147</v>
      </c>
      <c r="L61" s="1">
        <v>161</v>
      </c>
      <c r="M61" s="1">
        <v>179</v>
      </c>
      <c r="N61" s="1">
        <v>174</v>
      </c>
      <c r="O61" s="1">
        <v>182</v>
      </c>
    </row>
    <row r="62" spans="1:15" x14ac:dyDescent="0.3">
      <c r="A62" s="7" t="s">
        <v>202</v>
      </c>
      <c r="B62" s="7" t="s">
        <v>94</v>
      </c>
      <c r="C62" s="1">
        <v>26</v>
      </c>
      <c r="D62" s="1">
        <v>30</v>
      </c>
      <c r="E62" s="1">
        <v>28</v>
      </c>
      <c r="F62" s="1">
        <v>30</v>
      </c>
      <c r="G62" s="1">
        <v>29</v>
      </c>
      <c r="H62" s="1">
        <v>29</v>
      </c>
      <c r="I62" s="1">
        <v>30</v>
      </c>
      <c r="J62" s="1">
        <v>32</v>
      </c>
      <c r="K62" s="1">
        <v>33</v>
      </c>
      <c r="L62" s="1">
        <v>38</v>
      </c>
      <c r="M62" s="1">
        <v>44</v>
      </c>
      <c r="N62" s="1">
        <v>49</v>
      </c>
      <c r="O62" s="1">
        <v>50</v>
      </c>
    </row>
    <row r="63" spans="1:15" x14ac:dyDescent="0.3">
      <c r="A63" s="7" t="s">
        <v>202</v>
      </c>
      <c r="B63" s="7" t="s">
        <v>95</v>
      </c>
      <c r="C63" s="1">
        <v>4641</v>
      </c>
      <c r="D63" s="1">
        <v>4695</v>
      </c>
      <c r="E63" s="1">
        <v>4664</v>
      </c>
      <c r="F63" s="1">
        <v>4488</v>
      </c>
      <c r="G63" s="1">
        <v>4556</v>
      </c>
      <c r="H63" s="1">
        <v>4588</v>
      </c>
      <c r="I63" s="1">
        <v>4519</v>
      </c>
      <c r="J63" s="1">
        <v>4511</v>
      </c>
      <c r="K63" s="1">
        <v>4869</v>
      </c>
      <c r="L63" s="1">
        <v>4702</v>
      </c>
      <c r="M63" s="1">
        <v>4781</v>
      </c>
      <c r="N63" s="1">
        <v>4796</v>
      </c>
      <c r="O63" s="1">
        <v>4874</v>
      </c>
    </row>
    <row r="64" spans="1:15" x14ac:dyDescent="0.3">
      <c r="A64" s="7" t="s">
        <v>202</v>
      </c>
      <c r="B64" s="7" t="s">
        <v>96</v>
      </c>
      <c r="C64" s="1">
        <v>476</v>
      </c>
      <c r="D64" s="1">
        <v>500</v>
      </c>
      <c r="E64" s="1">
        <v>484</v>
      </c>
      <c r="F64" s="1">
        <v>467</v>
      </c>
      <c r="G64" s="1">
        <v>459</v>
      </c>
      <c r="H64" s="1">
        <v>461</v>
      </c>
      <c r="I64" s="1">
        <v>473</v>
      </c>
      <c r="J64" s="1">
        <v>473</v>
      </c>
      <c r="K64" s="1">
        <v>485</v>
      </c>
      <c r="L64" s="1">
        <v>484</v>
      </c>
      <c r="M64" s="1">
        <v>488</v>
      </c>
      <c r="N64" s="1">
        <v>484</v>
      </c>
      <c r="O64" s="1">
        <v>478</v>
      </c>
    </row>
    <row r="65" spans="1:15" x14ac:dyDescent="0.3">
      <c r="A65" s="7" t="s">
        <v>202</v>
      </c>
      <c r="B65" s="7" t="s">
        <v>97</v>
      </c>
      <c r="C65" s="1">
        <v>37</v>
      </c>
      <c r="D65" s="1">
        <v>48</v>
      </c>
      <c r="E65" s="1">
        <v>45</v>
      </c>
      <c r="F65" s="1">
        <v>48</v>
      </c>
      <c r="G65" s="1">
        <v>57</v>
      </c>
      <c r="H65" s="1">
        <v>66</v>
      </c>
      <c r="I65" s="1">
        <v>65</v>
      </c>
      <c r="J65" s="1">
        <v>85</v>
      </c>
      <c r="K65" s="1">
        <v>101</v>
      </c>
      <c r="L65" s="1">
        <v>101</v>
      </c>
      <c r="M65" s="1">
        <v>115</v>
      </c>
      <c r="N65" s="1">
        <v>126</v>
      </c>
      <c r="O65" s="1">
        <v>130</v>
      </c>
    </row>
    <row r="66" spans="1:15" x14ac:dyDescent="0.3">
      <c r="A66" s="7" t="s">
        <v>202</v>
      </c>
      <c r="B66" s="7" t="s">
        <v>98</v>
      </c>
      <c r="C66" s="1">
        <v>54</v>
      </c>
      <c r="D66" s="1">
        <v>57</v>
      </c>
      <c r="E66" s="1">
        <v>51</v>
      </c>
      <c r="F66" s="1">
        <v>50</v>
      </c>
      <c r="G66" s="1">
        <v>49</v>
      </c>
      <c r="H66" s="1">
        <v>53</v>
      </c>
      <c r="I66" s="1">
        <v>55</v>
      </c>
      <c r="J66" s="1">
        <v>60</v>
      </c>
      <c r="K66" s="1">
        <v>68</v>
      </c>
      <c r="L66" s="1">
        <v>79</v>
      </c>
      <c r="M66" s="1">
        <v>85</v>
      </c>
      <c r="N66" s="1">
        <v>106</v>
      </c>
      <c r="O66" s="1">
        <v>125</v>
      </c>
    </row>
    <row r="67" spans="1:15" x14ac:dyDescent="0.3">
      <c r="A67" s="7" t="s">
        <v>202</v>
      </c>
      <c r="B67" s="7" t="s">
        <v>99</v>
      </c>
      <c r="C67" s="1">
        <v>1017</v>
      </c>
      <c r="D67" s="1">
        <v>1005</v>
      </c>
      <c r="E67" s="1">
        <v>957</v>
      </c>
      <c r="F67" s="1">
        <v>862</v>
      </c>
      <c r="G67" s="1">
        <v>838</v>
      </c>
      <c r="H67" s="1">
        <v>816</v>
      </c>
      <c r="I67" s="1">
        <v>791</v>
      </c>
      <c r="J67" s="1">
        <v>771</v>
      </c>
      <c r="K67" s="1">
        <v>808</v>
      </c>
      <c r="L67" s="1">
        <v>783</v>
      </c>
      <c r="M67" s="1">
        <v>673</v>
      </c>
      <c r="N67" s="1">
        <v>592</v>
      </c>
      <c r="O67" s="1">
        <v>538</v>
      </c>
    </row>
    <row r="68" spans="1:15" x14ac:dyDescent="0.3">
      <c r="A68" s="7" t="s">
        <v>202</v>
      </c>
      <c r="B68" s="7" t="s">
        <v>100</v>
      </c>
      <c r="C68" s="1">
        <v>238</v>
      </c>
      <c r="D68" s="1">
        <v>245</v>
      </c>
      <c r="E68" s="1">
        <v>233</v>
      </c>
      <c r="F68" s="1">
        <v>224</v>
      </c>
      <c r="G68" s="1">
        <v>208</v>
      </c>
      <c r="H68" s="1">
        <v>199</v>
      </c>
      <c r="I68" s="1">
        <v>193</v>
      </c>
      <c r="J68" s="1">
        <v>186</v>
      </c>
      <c r="K68" s="1">
        <v>200</v>
      </c>
      <c r="L68" s="1">
        <v>198</v>
      </c>
      <c r="M68" s="1">
        <v>171</v>
      </c>
      <c r="N68" s="1">
        <v>164</v>
      </c>
      <c r="O68" s="1">
        <v>156</v>
      </c>
    </row>
    <row r="69" spans="1:15" x14ac:dyDescent="0.3">
      <c r="A69" s="7" t="s">
        <v>203</v>
      </c>
      <c r="B69" s="7" t="s">
        <v>89</v>
      </c>
      <c r="C69" s="1">
        <v>134</v>
      </c>
      <c r="D69" s="1">
        <v>143</v>
      </c>
      <c r="E69" s="1">
        <v>150</v>
      </c>
      <c r="F69" s="1">
        <v>224</v>
      </c>
      <c r="G69" s="1">
        <v>236</v>
      </c>
      <c r="H69" s="1">
        <v>245</v>
      </c>
      <c r="I69" s="1">
        <v>274</v>
      </c>
      <c r="J69" s="1">
        <v>295</v>
      </c>
      <c r="K69" s="1">
        <v>207</v>
      </c>
      <c r="L69" s="1">
        <v>218</v>
      </c>
      <c r="M69" s="1">
        <v>220</v>
      </c>
      <c r="N69" s="1">
        <v>227</v>
      </c>
      <c r="O69" s="1">
        <v>253</v>
      </c>
    </row>
    <row r="70" spans="1:15" x14ac:dyDescent="0.3">
      <c r="A70" s="7" t="s">
        <v>203</v>
      </c>
      <c r="B70" s="7" t="s">
        <v>90</v>
      </c>
      <c r="C70" s="1">
        <v>129</v>
      </c>
      <c r="D70" s="1">
        <v>117</v>
      </c>
      <c r="E70" s="1">
        <v>123</v>
      </c>
      <c r="F70" s="1">
        <v>171</v>
      </c>
      <c r="G70" s="1">
        <v>165</v>
      </c>
      <c r="H70" s="1">
        <v>166</v>
      </c>
      <c r="I70" s="1">
        <v>172</v>
      </c>
      <c r="J70" s="1">
        <v>174</v>
      </c>
      <c r="K70" s="1">
        <v>150</v>
      </c>
      <c r="L70" s="1">
        <v>163</v>
      </c>
      <c r="M70" s="1">
        <v>177</v>
      </c>
      <c r="N70" s="1">
        <v>208</v>
      </c>
      <c r="O70" s="1">
        <v>243</v>
      </c>
    </row>
    <row r="71" spans="1:15" x14ac:dyDescent="0.3">
      <c r="A71" s="7" t="s">
        <v>203</v>
      </c>
      <c r="B71" s="7" t="s">
        <v>91</v>
      </c>
      <c r="C71" s="1">
        <v>9</v>
      </c>
      <c r="D71" s="1">
        <v>11</v>
      </c>
      <c r="E71" s="1">
        <v>12</v>
      </c>
      <c r="F71" s="1">
        <v>14</v>
      </c>
      <c r="G71" s="1">
        <v>16</v>
      </c>
      <c r="H71" s="1">
        <v>15</v>
      </c>
      <c r="I71" s="1">
        <v>15</v>
      </c>
      <c r="J71" s="1">
        <v>21</v>
      </c>
      <c r="K71" s="1">
        <v>20</v>
      </c>
      <c r="L71" s="1">
        <v>24</v>
      </c>
      <c r="M71" s="1">
        <v>26</v>
      </c>
      <c r="N71" s="1">
        <v>29</v>
      </c>
      <c r="O71" s="1">
        <v>30</v>
      </c>
    </row>
    <row r="72" spans="1:15" x14ac:dyDescent="0.3">
      <c r="A72" s="7" t="s">
        <v>203</v>
      </c>
      <c r="B72" s="7" t="s">
        <v>92</v>
      </c>
      <c r="C72" s="1">
        <v>16</v>
      </c>
      <c r="D72" s="1">
        <v>15</v>
      </c>
      <c r="E72" s="1">
        <v>16</v>
      </c>
      <c r="F72" s="1">
        <v>17</v>
      </c>
      <c r="G72" s="1">
        <v>17</v>
      </c>
      <c r="H72" s="1">
        <v>19</v>
      </c>
      <c r="I72" s="1">
        <v>21</v>
      </c>
      <c r="J72" s="1">
        <v>30</v>
      </c>
      <c r="K72" s="1">
        <v>29</v>
      </c>
      <c r="L72" s="1">
        <v>43</v>
      </c>
      <c r="M72" s="1">
        <v>61</v>
      </c>
      <c r="N72" s="1">
        <v>114</v>
      </c>
      <c r="O72" s="1">
        <v>145</v>
      </c>
    </row>
    <row r="73" spans="1:15" x14ac:dyDescent="0.3">
      <c r="A73" s="7" t="s">
        <v>203</v>
      </c>
      <c r="B73" s="7" t="s">
        <v>93</v>
      </c>
      <c r="C73" s="1">
        <v>53</v>
      </c>
      <c r="D73" s="1">
        <v>53</v>
      </c>
      <c r="E73" s="1">
        <v>56</v>
      </c>
      <c r="F73" s="1">
        <v>66</v>
      </c>
      <c r="G73" s="1">
        <v>72</v>
      </c>
      <c r="H73" s="1">
        <v>77</v>
      </c>
      <c r="I73" s="1">
        <v>74</v>
      </c>
      <c r="J73" s="1">
        <v>85</v>
      </c>
      <c r="K73" s="1">
        <v>81</v>
      </c>
      <c r="L73" s="1">
        <v>79</v>
      </c>
      <c r="M73" s="1">
        <v>82</v>
      </c>
      <c r="N73" s="1">
        <v>87</v>
      </c>
      <c r="O73" s="1">
        <v>96</v>
      </c>
    </row>
    <row r="74" spans="1:15" x14ac:dyDescent="0.3">
      <c r="A74" s="7" t="s">
        <v>203</v>
      </c>
      <c r="B74" s="7" t="s">
        <v>94</v>
      </c>
      <c r="C74" s="1">
        <v>10</v>
      </c>
      <c r="D74" s="1">
        <v>9</v>
      </c>
      <c r="E74" s="1">
        <v>8</v>
      </c>
      <c r="F74" s="1">
        <v>12</v>
      </c>
      <c r="G74" s="1">
        <v>11</v>
      </c>
      <c r="H74" s="1">
        <v>11</v>
      </c>
      <c r="I74" s="1">
        <v>10</v>
      </c>
      <c r="J74" s="1">
        <v>11</v>
      </c>
      <c r="K74" s="1">
        <v>10</v>
      </c>
      <c r="L74" s="1">
        <v>12</v>
      </c>
      <c r="M74" s="1">
        <v>15</v>
      </c>
      <c r="N74" s="1">
        <v>17</v>
      </c>
      <c r="O74" s="1">
        <v>17</v>
      </c>
    </row>
    <row r="75" spans="1:15" x14ac:dyDescent="0.3">
      <c r="A75" s="7" t="s">
        <v>203</v>
      </c>
      <c r="B75" s="7" t="s">
        <v>95</v>
      </c>
      <c r="C75" s="1">
        <v>4168</v>
      </c>
      <c r="D75" s="1">
        <v>4094</v>
      </c>
      <c r="E75" s="1">
        <v>4103</v>
      </c>
      <c r="F75" s="1">
        <v>4326</v>
      </c>
      <c r="G75" s="1">
        <v>4370</v>
      </c>
      <c r="H75" s="1">
        <v>4494</v>
      </c>
      <c r="I75" s="1">
        <v>4598</v>
      </c>
      <c r="J75" s="1">
        <v>4690</v>
      </c>
      <c r="K75" s="1">
        <v>4770</v>
      </c>
      <c r="L75" s="1">
        <v>4903</v>
      </c>
      <c r="M75" s="1">
        <v>4828</v>
      </c>
      <c r="N75" s="1">
        <v>4871</v>
      </c>
      <c r="O75" s="1">
        <v>5003</v>
      </c>
    </row>
    <row r="76" spans="1:15" x14ac:dyDescent="0.3">
      <c r="A76" s="7" t="s">
        <v>203</v>
      </c>
      <c r="B76" s="7" t="s">
        <v>96</v>
      </c>
      <c r="C76" s="1">
        <v>275</v>
      </c>
      <c r="D76" s="1">
        <v>284</v>
      </c>
      <c r="E76" s="1">
        <v>274</v>
      </c>
      <c r="F76" s="1">
        <v>288</v>
      </c>
      <c r="G76" s="1">
        <v>288</v>
      </c>
      <c r="H76" s="1">
        <v>285</v>
      </c>
      <c r="I76" s="1">
        <v>286</v>
      </c>
      <c r="J76" s="1">
        <v>288</v>
      </c>
      <c r="K76" s="1">
        <v>291</v>
      </c>
      <c r="L76" s="1">
        <v>298</v>
      </c>
      <c r="M76" s="1">
        <v>296</v>
      </c>
      <c r="N76" s="1">
        <v>304</v>
      </c>
      <c r="O76" s="1">
        <v>299</v>
      </c>
    </row>
    <row r="77" spans="1:15" x14ac:dyDescent="0.3">
      <c r="A77" s="7" t="s">
        <v>203</v>
      </c>
      <c r="B77" s="7" t="s">
        <v>97</v>
      </c>
      <c r="C77" s="1">
        <v>16</v>
      </c>
      <c r="D77" s="1">
        <v>16</v>
      </c>
      <c r="E77" s="1">
        <v>16</v>
      </c>
      <c r="F77" s="1">
        <v>20</v>
      </c>
      <c r="G77" s="1">
        <v>20</v>
      </c>
      <c r="H77" s="1">
        <v>20</v>
      </c>
      <c r="I77" s="1">
        <v>22</v>
      </c>
      <c r="J77" s="1">
        <v>29</v>
      </c>
      <c r="K77" s="1">
        <v>27</v>
      </c>
      <c r="L77" s="1">
        <v>29</v>
      </c>
      <c r="M77" s="1">
        <v>31</v>
      </c>
      <c r="N77" s="1">
        <v>32</v>
      </c>
      <c r="O77" s="1">
        <v>35</v>
      </c>
    </row>
    <row r="78" spans="1:15" x14ac:dyDescent="0.3">
      <c r="A78" s="7" t="s">
        <v>203</v>
      </c>
      <c r="B78" s="7" t="s">
        <v>98</v>
      </c>
      <c r="C78" s="1">
        <v>9</v>
      </c>
      <c r="D78" s="1">
        <v>9</v>
      </c>
      <c r="E78" s="1">
        <v>11</v>
      </c>
      <c r="F78" s="1">
        <v>15</v>
      </c>
      <c r="G78" s="1">
        <v>15</v>
      </c>
      <c r="H78" s="1">
        <v>14</v>
      </c>
      <c r="I78" s="1">
        <v>17</v>
      </c>
      <c r="J78" s="1">
        <v>20</v>
      </c>
      <c r="K78" s="1">
        <v>19</v>
      </c>
      <c r="L78" s="1">
        <v>21</v>
      </c>
      <c r="M78" s="1">
        <v>28</v>
      </c>
      <c r="N78" s="1">
        <v>34</v>
      </c>
      <c r="O78" s="1">
        <v>48</v>
      </c>
    </row>
    <row r="79" spans="1:15" x14ac:dyDescent="0.3">
      <c r="A79" s="7" t="s">
        <v>203</v>
      </c>
      <c r="B79" s="7" t="s">
        <v>99</v>
      </c>
      <c r="C79" s="1">
        <v>745</v>
      </c>
      <c r="D79" s="1">
        <v>722</v>
      </c>
      <c r="E79" s="1">
        <v>692</v>
      </c>
      <c r="F79" s="1">
        <v>729</v>
      </c>
      <c r="G79" s="1">
        <v>710</v>
      </c>
      <c r="H79" s="1">
        <v>711</v>
      </c>
      <c r="I79" s="1">
        <v>697</v>
      </c>
      <c r="J79" s="1">
        <v>681</v>
      </c>
      <c r="K79" s="1">
        <v>659</v>
      </c>
      <c r="L79" s="1">
        <v>651</v>
      </c>
      <c r="M79" s="1">
        <v>530</v>
      </c>
      <c r="N79" s="1">
        <v>460</v>
      </c>
      <c r="O79" s="1">
        <v>428</v>
      </c>
    </row>
    <row r="80" spans="1:15" x14ac:dyDescent="0.3">
      <c r="A80" s="7" t="s">
        <v>203</v>
      </c>
      <c r="B80" s="7" t="s">
        <v>100</v>
      </c>
      <c r="C80" s="1">
        <v>69</v>
      </c>
      <c r="D80" s="1">
        <v>68</v>
      </c>
      <c r="E80" s="1">
        <v>65</v>
      </c>
      <c r="F80" s="1">
        <v>79</v>
      </c>
      <c r="G80" s="1">
        <v>79</v>
      </c>
      <c r="H80" s="1">
        <v>85</v>
      </c>
      <c r="I80" s="1">
        <v>83</v>
      </c>
      <c r="J80" s="1">
        <v>89</v>
      </c>
      <c r="K80" s="1">
        <v>75</v>
      </c>
      <c r="L80" s="1">
        <v>72</v>
      </c>
      <c r="M80" s="1">
        <v>63</v>
      </c>
      <c r="N80" s="1">
        <v>59</v>
      </c>
      <c r="O80" s="1">
        <v>64</v>
      </c>
    </row>
    <row r="81" spans="1:15" x14ac:dyDescent="0.3">
      <c r="A81" s="7" t="s">
        <v>204</v>
      </c>
      <c r="B81" s="7" t="s">
        <v>90</v>
      </c>
      <c r="C81" s="1">
        <v>913</v>
      </c>
      <c r="D81" s="1">
        <v>985</v>
      </c>
      <c r="E81" s="1">
        <v>968</v>
      </c>
      <c r="F81" s="1">
        <v>889</v>
      </c>
      <c r="G81" s="1">
        <v>886</v>
      </c>
      <c r="H81" s="1">
        <v>874</v>
      </c>
      <c r="I81" s="1">
        <v>853</v>
      </c>
      <c r="J81" s="1">
        <v>850</v>
      </c>
      <c r="K81" s="1">
        <v>852</v>
      </c>
      <c r="L81" s="1">
        <v>904</v>
      </c>
      <c r="M81" s="1">
        <v>934</v>
      </c>
      <c r="N81" s="1">
        <v>1012</v>
      </c>
      <c r="O81" s="1">
        <v>997</v>
      </c>
    </row>
    <row r="82" spans="1:15" x14ac:dyDescent="0.3">
      <c r="A82" s="7" t="s">
        <v>204</v>
      </c>
      <c r="B82" s="7" t="s">
        <v>89</v>
      </c>
      <c r="C82" s="1">
        <v>399</v>
      </c>
      <c r="D82" s="1">
        <v>481</v>
      </c>
      <c r="E82" s="1">
        <v>520</v>
      </c>
      <c r="F82" s="1">
        <v>528</v>
      </c>
      <c r="G82" s="1">
        <v>579</v>
      </c>
      <c r="H82" s="1">
        <v>633</v>
      </c>
      <c r="I82" s="1">
        <v>662</v>
      </c>
      <c r="J82" s="1">
        <v>703</v>
      </c>
      <c r="K82" s="1">
        <v>738</v>
      </c>
      <c r="L82" s="1">
        <v>809</v>
      </c>
      <c r="M82" s="1">
        <v>883</v>
      </c>
      <c r="N82" s="1">
        <v>940</v>
      </c>
      <c r="O82" s="1">
        <v>911</v>
      </c>
    </row>
    <row r="83" spans="1:15" x14ac:dyDescent="0.3">
      <c r="A83" s="7" t="s">
        <v>204</v>
      </c>
      <c r="B83" s="7" t="s">
        <v>92</v>
      </c>
      <c r="C83" s="1">
        <v>76</v>
      </c>
      <c r="D83" s="1">
        <v>91</v>
      </c>
      <c r="E83" s="1">
        <v>106</v>
      </c>
      <c r="F83" s="1">
        <v>111</v>
      </c>
      <c r="G83" s="1">
        <v>118</v>
      </c>
      <c r="H83" s="1">
        <v>126</v>
      </c>
      <c r="I83" s="1">
        <v>138</v>
      </c>
      <c r="J83" s="1">
        <v>141</v>
      </c>
      <c r="K83" s="1">
        <v>166</v>
      </c>
      <c r="L83" s="1">
        <v>202</v>
      </c>
      <c r="M83" s="1">
        <v>300</v>
      </c>
      <c r="N83" s="1">
        <v>440</v>
      </c>
      <c r="O83" s="1">
        <v>497</v>
      </c>
    </row>
    <row r="84" spans="1:15" x14ac:dyDescent="0.3">
      <c r="A84" s="7" t="s">
        <v>204</v>
      </c>
      <c r="B84" s="7" t="s">
        <v>91</v>
      </c>
      <c r="C84" s="1">
        <v>13</v>
      </c>
      <c r="D84" s="1">
        <v>17</v>
      </c>
      <c r="E84" s="1">
        <v>19</v>
      </c>
      <c r="F84" s="1">
        <v>21</v>
      </c>
      <c r="G84" s="1">
        <v>26</v>
      </c>
      <c r="H84" s="1">
        <v>27</v>
      </c>
      <c r="I84" s="1">
        <v>29</v>
      </c>
      <c r="J84" s="1">
        <v>32</v>
      </c>
      <c r="K84" s="1">
        <v>36</v>
      </c>
      <c r="L84" s="1">
        <v>37</v>
      </c>
      <c r="M84" s="1">
        <v>47</v>
      </c>
      <c r="N84" s="1">
        <v>49</v>
      </c>
      <c r="O84" s="1">
        <v>42</v>
      </c>
    </row>
    <row r="85" spans="1:15" x14ac:dyDescent="0.3">
      <c r="A85" s="7" t="s">
        <v>204</v>
      </c>
      <c r="B85" s="7" t="s">
        <v>94</v>
      </c>
      <c r="C85" s="1">
        <v>16</v>
      </c>
      <c r="D85" s="1">
        <v>17</v>
      </c>
      <c r="E85" s="1">
        <v>18</v>
      </c>
      <c r="F85" s="1">
        <v>14</v>
      </c>
      <c r="G85" s="1">
        <v>15</v>
      </c>
      <c r="H85" s="1">
        <v>21</v>
      </c>
      <c r="I85" s="1">
        <v>23</v>
      </c>
      <c r="J85" s="1">
        <v>25</v>
      </c>
      <c r="K85" s="1">
        <v>27</v>
      </c>
      <c r="L85" s="1">
        <v>30</v>
      </c>
      <c r="M85" s="1">
        <v>28</v>
      </c>
      <c r="N85" s="1">
        <v>34</v>
      </c>
      <c r="O85" s="1">
        <v>37</v>
      </c>
    </row>
    <row r="86" spans="1:15" x14ac:dyDescent="0.3">
      <c r="A86" s="7" t="s">
        <v>204</v>
      </c>
      <c r="B86" s="7" t="s">
        <v>93</v>
      </c>
      <c r="C86" s="1">
        <v>65</v>
      </c>
      <c r="D86" s="1">
        <v>66</v>
      </c>
      <c r="E86" s="1">
        <v>71</v>
      </c>
      <c r="F86" s="1">
        <v>75</v>
      </c>
      <c r="G86" s="1">
        <v>85</v>
      </c>
      <c r="H86" s="1">
        <v>85</v>
      </c>
      <c r="I86" s="1">
        <v>92</v>
      </c>
      <c r="J86" s="1">
        <v>96</v>
      </c>
      <c r="K86" s="1">
        <v>113</v>
      </c>
      <c r="L86" s="1">
        <v>122</v>
      </c>
      <c r="M86" s="1">
        <v>136</v>
      </c>
      <c r="N86" s="1">
        <v>150</v>
      </c>
      <c r="O86" s="1">
        <v>146</v>
      </c>
    </row>
    <row r="87" spans="1:15" x14ac:dyDescent="0.3">
      <c r="A87" s="7" t="s">
        <v>204</v>
      </c>
      <c r="B87" s="7" t="s">
        <v>100</v>
      </c>
      <c r="C87" s="1">
        <v>260</v>
      </c>
      <c r="D87" s="1">
        <v>272</v>
      </c>
      <c r="E87" s="1">
        <v>263</v>
      </c>
      <c r="F87" s="1">
        <v>240</v>
      </c>
      <c r="G87" s="1">
        <v>230</v>
      </c>
      <c r="H87" s="1">
        <v>226</v>
      </c>
      <c r="I87" s="1">
        <v>221</v>
      </c>
      <c r="J87" s="1">
        <v>216</v>
      </c>
      <c r="K87" s="1">
        <v>211</v>
      </c>
      <c r="L87" s="1">
        <v>208</v>
      </c>
      <c r="M87" s="1">
        <v>192</v>
      </c>
      <c r="N87" s="1">
        <v>170</v>
      </c>
      <c r="O87" s="1">
        <v>165</v>
      </c>
    </row>
    <row r="88" spans="1:15" x14ac:dyDescent="0.3">
      <c r="A88" s="7" t="s">
        <v>204</v>
      </c>
      <c r="B88" s="7" t="s">
        <v>99</v>
      </c>
      <c r="C88" s="1">
        <v>862</v>
      </c>
      <c r="D88" s="1">
        <v>865</v>
      </c>
      <c r="E88" s="1">
        <v>819</v>
      </c>
      <c r="F88" s="1">
        <v>768</v>
      </c>
      <c r="G88" s="1">
        <v>745</v>
      </c>
      <c r="H88" s="1">
        <v>729</v>
      </c>
      <c r="I88" s="1">
        <v>707</v>
      </c>
      <c r="J88" s="1">
        <v>687</v>
      </c>
      <c r="K88" s="1">
        <v>666</v>
      </c>
      <c r="L88" s="1">
        <v>668</v>
      </c>
      <c r="M88" s="1">
        <v>581</v>
      </c>
      <c r="N88" s="1">
        <v>527</v>
      </c>
      <c r="O88" s="1">
        <v>462</v>
      </c>
    </row>
    <row r="89" spans="1:15" x14ac:dyDescent="0.3">
      <c r="A89" s="7" t="s">
        <v>204</v>
      </c>
      <c r="B89" s="7" t="s">
        <v>98</v>
      </c>
      <c r="C89" s="1">
        <v>50</v>
      </c>
      <c r="D89" s="1">
        <v>53</v>
      </c>
      <c r="E89" s="1">
        <v>54</v>
      </c>
      <c r="F89" s="1">
        <v>54</v>
      </c>
      <c r="G89" s="1">
        <v>59</v>
      </c>
      <c r="H89" s="1">
        <v>58</v>
      </c>
      <c r="I89" s="1">
        <v>57</v>
      </c>
      <c r="J89" s="1">
        <v>61</v>
      </c>
      <c r="K89" s="1">
        <v>56</v>
      </c>
      <c r="L89" s="1">
        <v>66</v>
      </c>
      <c r="M89" s="1">
        <v>77</v>
      </c>
      <c r="N89" s="1">
        <v>99</v>
      </c>
      <c r="O89" s="1">
        <v>114</v>
      </c>
    </row>
    <row r="90" spans="1:15" x14ac:dyDescent="0.3">
      <c r="A90" s="7" t="s">
        <v>204</v>
      </c>
      <c r="B90" s="7" t="s">
        <v>97</v>
      </c>
      <c r="C90" s="1">
        <v>16</v>
      </c>
      <c r="D90" s="1">
        <v>26</v>
      </c>
      <c r="E90" s="1">
        <v>33</v>
      </c>
      <c r="F90" s="1">
        <v>31</v>
      </c>
      <c r="G90" s="1">
        <v>33</v>
      </c>
      <c r="H90" s="1">
        <v>38</v>
      </c>
      <c r="I90" s="1">
        <v>39</v>
      </c>
      <c r="J90" s="1">
        <v>45</v>
      </c>
      <c r="K90" s="1">
        <v>44</v>
      </c>
      <c r="L90" s="1">
        <v>47</v>
      </c>
      <c r="M90" s="1">
        <v>58</v>
      </c>
      <c r="N90" s="1">
        <v>61</v>
      </c>
      <c r="O90" s="1">
        <v>59</v>
      </c>
    </row>
    <row r="91" spans="1:15" x14ac:dyDescent="0.3">
      <c r="A91" s="7" t="s">
        <v>204</v>
      </c>
      <c r="B91" s="7" t="s">
        <v>96</v>
      </c>
      <c r="C91" s="1">
        <v>320</v>
      </c>
      <c r="D91" s="1">
        <v>311</v>
      </c>
      <c r="E91" s="1">
        <v>309</v>
      </c>
      <c r="F91" s="1">
        <v>289</v>
      </c>
      <c r="G91" s="1">
        <v>278</v>
      </c>
      <c r="H91" s="1">
        <v>283</v>
      </c>
      <c r="I91" s="1">
        <v>280</v>
      </c>
      <c r="J91" s="1">
        <v>274</v>
      </c>
      <c r="K91" s="1">
        <v>277</v>
      </c>
      <c r="L91" s="1">
        <v>270</v>
      </c>
      <c r="M91" s="1">
        <v>277</v>
      </c>
      <c r="N91" s="1">
        <v>268</v>
      </c>
      <c r="O91" s="1">
        <v>253</v>
      </c>
    </row>
    <row r="92" spans="1:15" x14ac:dyDescent="0.3">
      <c r="A92" s="7" t="s">
        <v>204</v>
      </c>
      <c r="B92" s="7" t="s">
        <v>95</v>
      </c>
      <c r="C92" s="1">
        <v>4380</v>
      </c>
      <c r="D92" s="1">
        <v>4508</v>
      </c>
      <c r="E92" s="1">
        <v>4387</v>
      </c>
      <c r="F92" s="1">
        <v>4312</v>
      </c>
      <c r="G92" s="1">
        <v>4348</v>
      </c>
      <c r="H92" s="1">
        <v>4381</v>
      </c>
      <c r="I92" s="1">
        <v>4373</v>
      </c>
      <c r="J92" s="1">
        <v>4433</v>
      </c>
      <c r="K92" s="1">
        <v>4437</v>
      </c>
      <c r="L92" s="1">
        <v>4599</v>
      </c>
      <c r="M92" s="1">
        <v>4679</v>
      </c>
      <c r="N92" s="1">
        <v>4773</v>
      </c>
      <c r="O92" s="1">
        <v>4603</v>
      </c>
    </row>
    <row r="93" spans="1:15" x14ac:dyDescent="0.3">
      <c r="A93" s="10" t="s">
        <v>18</v>
      </c>
      <c r="B93" s="10" t="s">
        <v>18</v>
      </c>
      <c r="C93" s="5">
        <v>48575</v>
      </c>
      <c r="D93" s="5">
        <v>49101</v>
      </c>
      <c r="E93" s="5">
        <v>49290</v>
      </c>
      <c r="F93" s="5">
        <v>49574</v>
      </c>
      <c r="G93" s="5">
        <v>50323</v>
      </c>
      <c r="H93" s="5">
        <v>51041</v>
      </c>
      <c r="I93" s="5">
        <v>51660</v>
      </c>
      <c r="J93" s="5">
        <v>52526</v>
      </c>
      <c r="K93" s="5">
        <v>53993</v>
      </c>
      <c r="L93" s="5">
        <v>55166</v>
      </c>
      <c r="M93" s="5">
        <v>55550</v>
      </c>
      <c r="N93" s="5">
        <v>57062</v>
      </c>
      <c r="O93" s="5">
        <v>58521</v>
      </c>
    </row>
    <row r="94" spans="1:15" x14ac:dyDescent="0.3">
      <c r="A94" s="15"/>
      <c r="B94" s="15"/>
    </row>
    <row r="95" spans="1:15" x14ac:dyDescent="0.3">
      <c r="A95" s="15"/>
      <c r="B95" s="15"/>
    </row>
    <row r="96" spans="1:15" x14ac:dyDescent="0.3">
      <c r="A96" s="15"/>
      <c r="B96" s="15"/>
      <c r="C96" s="18" t="s">
        <v>37</v>
      </c>
      <c r="D96" s="19"/>
      <c r="E96" s="19"/>
      <c r="F96" s="19"/>
      <c r="G96" s="19"/>
      <c r="H96" s="19"/>
      <c r="I96" s="19"/>
      <c r="J96" s="19"/>
      <c r="K96" s="19"/>
      <c r="L96" s="19"/>
      <c r="M96" s="19"/>
      <c r="N96" s="19"/>
      <c r="O96" s="19"/>
    </row>
    <row r="97" spans="1:15" x14ac:dyDescent="0.3">
      <c r="A97" s="9" t="s">
        <v>41</v>
      </c>
      <c r="B97" s="9" t="s">
        <v>41</v>
      </c>
      <c r="C97" s="4" t="s">
        <v>0</v>
      </c>
      <c r="D97" s="4" t="s">
        <v>1</v>
      </c>
      <c r="E97" s="4" t="s">
        <v>2</v>
      </c>
      <c r="F97" s="4" t="s">
        <v>3</v>
      </c>
      <c r="G97" s="4" t="s">
        <v>4</v>
      </c>
      <c r="H97" s="4" t="s">
        <v>5</v>
      </c>
      <c r="I97" s="4" t="s">
        <v>6</v>
      </c>
      <c r="J97" s="4" t="s">
        <v>7</v>
      </c>
      <c r="K97" s="4" t="s">
        <v>8</v>
      </c>
      <c r="L97" s="4" t="s">
        <v>9</v>
      </c>
      <c r="M97" s="4" t="s">
        <v>10</v>
      </c>
      <c r="N97" s="4" t="s">
        <v>11</v>
      </c>
      <c r="O97" s="4" t="s">
        <v>12</v>
      </c>
    </row>
    <row r="98" spans="1:15" x14ac:dyDescent="0.3">
      <c r="A98" s="8" t="s">
        <v>198</v>
      </c>
      <c r="B98" s="8" t="s">
        <v>89</v>
      </c>
      <c r="C98" s="2">
        <v>0.122566493007952</v>
      </c>
      <c r="D98" s="2">
        <v>0.12840785169029401</v>
      </c>
      <c r="E98" s="2">
        <v>0.14755896873285801</v>
      </c>
      <c r="F98" s="2">
        <v>0.151070695218539</v>
      </c>
      <c r="G98" s="2">
        <v>0.161816065192084</v>
      </c>
      <c r="H98" s="2">
        <v>0.173360300491188</v>
      </c>
      <c r="I98" s="2">
        <v>0.18075117370891999</v>
      </c>
      <c r="J98" s="2">
        <v>0.17617396785376599</v>
      </c>
      <c r="K98" s="2">
        <v>0.19965377957299499</v>
      </c>
      <c r="L98" s="2">
        <v>0.213740458015267</v>
      </c>
      <c r="M98" s="2">
        <v>0.24993359893758299</v>
      </c>
      <c r="N98" s="2">
        <v>0.25359116022099398</v>
      </c>
      <c r="O98" s="2">
        <v>0.26782425677453298</v>
      </c>
    </row>
    <row r="99" spans="1:15" x14ac:dyDescent="0.3">
      <c r="A99" s="8" t="s">
        <v>198</v>
      </c>
      <c r="B99" s="8" t="s">
        <v>90</v>
      </c>
      <c r="C99" s="2">
        <v>0.46740547588005199</v>
      </c>
      <c r="D99" s="2">
        <v>0.46703980099502501</v>
      </c>
      <c r="E99" s="2">
        <v>0.46232057416267902</v>
      </c>
      <c r="F99" s="2">
        <v>0.46041666666666697</v>
      </c>
      <c r="G99" s="2">
        <v>0.45738045738045702</v>
      </c>
      <c r="H99" s="2">
        <v>0.46324549237170598</v>
      </c>
      <c r="I99" s="2">
        <v>0.46238030095759203</v>
      </c>
      <c r="J99" s="2">
        <v>0.45338078291814898</v>
      </c>
      <c r="K99" s="2">
        <v>0.45812182741116803</v>
      </c>
      <c r="L99" s="2">
        <v>0.46524064171122997</v>
      </c>
      <c r="M99" s="2">
        <v>0.482866043613707</v>
      </c>
      <c r="N99" s="2">
        <v>0.48910154173312098</v>
      </c>
      <c r="O99" s="2">
        <v>0.48832866479925302</v>
      </c>
    </row>
    <row r="100" spans="1:15" x14ac:dyDescent="0.3">
      <c r="A100" s="8" t="s">
        <v>198</v>
      </c>
      <c r="B100" s="8" t="s">
        <v>91</v>
      </c>
      <c r="C100" s="2">
        <v>8.2259391280504503E-3</v>
      </c>
      <c r="D100" s="2">
        <v>8.9967284623773194E-3</v>
      </c>
      <c r="E100" s="2">
        <v>1.09709270433352E-2</v>
      </c>
      <c r="F100" s="2">
        <v>1.1440305074801999E-2</v>
      </c>
      <c r="G100" s="2">
        <v>1.10593713620489E-2</v>
      </c>
      <c r="H100" s="2">
        <v>1.0979485697775199E-2</v>
      </c>
      <c r="I100" s="2">
        <v>1.1443661971831E-2</v>
      </c>
      <c r="J100" s="2">
        <v>1.41821619918059E-2</v>
      </c>
      <c r="K100" s="2">
        <v>1.6733987305251E-2</v>
      </c>
      <c r="L100" s="2">
        <v>1.9508057675996601E-2</v>
      </c>
      <c r="M100" s="2">
        <v>2.36387782204515E-2</v>
      </c>
      <c r="N100" s="2">
        <v>2.0718232044198901E-2</v>
      </c>
      <c r="O100" s="2">
        <v>2.7624309392265199E-2</v>
      </c>
    </row>
    <row r="101" spans="1:15" x14ac:dyDescent="0.3">
      <c r="A101" s="8" t="s">
        <v>198</v>
      </c>
      <c r="B101" s="8" t="s">
        <v>92</v>
      </c>
      <c r="C101" s="2">
        <v>0.101694915254237</v>
      </c>
      <c r="D101" s="2">
        <v>0.10634328358209</v>
      </c>
      <c r="E101" s="2">
        <v>0.11363636363636399</v>
      </c>
      <c r="F101" s="2">
        <v>0.113888888888889</v>
      </c>
      <c r="G101" s="2">
        <v>0.121968121968122</v>
      </c>
      <c r="H101" s="2">
        <v>0.124826629680999</v>
      </c>
      <c r="I101" s="2">
        <v>0.12722298221614201</v>
      </c>
      <c r="J101" s="2">
        <v>0.13736654804270501</v>
      </c>
      <c r="K101" s="2">
        <v>0.13959390862944199</v>
      </c>
      <c r="L101" s="2">
        <v>0.15270350564468199</v>
      </c>
      <c r="M101" s="2">
        <v>0.176531671858775</v>
      </c>
      <c r="N101" s="2">
        <v>0.178096757044125</v>
      </c>
      <c r="O101" s="2">
        <v>0.19187675070028001</v>
      </c>
    </row>
    <row r="102" spans="1:15" x14ac:dyDescent="0.3">
      <c r="A102" s="8" t="s">
        <v>198</v>
      </c>
      <c r="B102" s="8" t="s">
        <v>93</v>
      </c>
      <c r="C102" s="2">
        <v>1.20647107211407E-2</v>
      </c>
      <c r="D102" s="2">
        <v>1.4721919302071999E-2</v>
      </c>
      <c r="E102" s="2">
        <v>1.4810751508502499E-2</v>
      </c>
      <c r="F102" s="2">
        <v>1.49603989439718E-2</v>
      </c>
      <c r="G102" s="2">
        <v>1.45518044237485E-2</v>
      </c>
      <c r="H102" s="2">
        <v>1.6180294712510802E-2</v>
      </c>
      <c r="I102" s="2">
        <v>1.5845070422535201E-2</v>
      </c>
      <c r="J102" s="2">
        <v>1.6388276079420099E-2</v>
      </c>
      <c r="K102" s="2">
        <v>1.9907674552798599E-2</v>
      </c>
      <c r="L102" s="2">
        <v>2.2900763358778602E-2</v>
      </c>
      <c r="M102" s="2">
        <v>2.36387782204515E-2</v>
      </c>
      <c r="N102" s="2">
        <v>2.4033149171270699E-2</v>
      </c>
      <c r="O102" s="2">
        <v>2.39410681399632E-2</v>
      </c>
    </row>
    <row r="103" spans="1:15" x14ac:dyDescent="0.3">
      <c r="A103" s="8" t="s">
        <v>198</v>
      </c>
      <c r="B103" s="8" t="s">
        <v>94</v>
      </c>
      <c r="C103" s="2">
        <v>1.4993481095176E-2</v>
      </c>
      <c r="D103" s="2">
        <v>1.49253731343284E-2</v>
      </c>
      <c r="E103" s="2">
        <v>1.67464114832536E-2</v>
      </c>
      <c r="F103" s="2">
        <v>1.7361111111111101E-2</v>
      </c>
      <c r="G103" s="2">
        <v>1.8018018018018001E-2</v>
      </c>
      <c r="H103" s="2">
        <v>1.8030513176144201E-2</v>
      </c>
      <c r="I103" s="2">
        <v>1.8467852257181901E-2</v>
      </c>
      <c r="J103" s="2">
        <v>1.7793594306049799E-2</v>
      </c>
      <c r="K103" s="2">
        <v>1.9035532994923901E-2</v>
      </c>
      <c r="L103" s="2">
        <v>1.8419489007724301E-2</v>
      </c>
      <c r="M103" s="2">
        <v>1.7133956386292799E-2</v>
      </c>
      <c r="N103" s="2">
        <v>1.7012227538543302E-2</v>
      </c>
      <c r="O103" s="2">
        <v>1.58730158730159E-2</v>
      </c>
    </row>
    <row r="104" spans="1:15" x14ac:dyDescent="0.3">
      <c r="A104" s="8" t="s">
        <v>198</v>
      </c>
      <c r="B104" s="8" t="s">
        <v>95</v>
      </c>
      <c r="C104" s="2">
        <v>0.70496298327392404</v>
      </c>
      <c r="D104" s="2">
        <v>0.696837513631407</v>
      </c>
      <c r="E104" s="2">
        <v>0.68266593527152997</v>
      </c>
      <c r="F104" s="2">
        <v>0.68700498679964805</v>
      </c>
      <c r="G104" s="2">
        <v>0.67869615832363195</v>
      </c>
      <c r="H104" s="2">
        <v>0.67090436290089595</v>
      </c>
      <c r="I104" s="2">
        <v>0.670481220657277</v>
      </c>
      <c r="J104" s="2">
        <v>0.66908288685786299</v>
      </c>
      <c r="K104" s="2">
        <v>0.64483554529717302</v>
      </c>
      <c r="L104" s="2">
        <v>0.62680237489397805</v>
      </c>
      <c r="M104" s="2">
        <v>0.59760956175298796</v>
      </c>
      <c r="N104" s="2">
        <v>0.60441988950276204</v>
      </c>
      <c r="O104" s="2">
        <v>0.59089713233359598</v>
      </c>
    </row>
    <row r="105" spans="1:15" x14ac:dyDescent="0.3">
      <c r="A105" s="8" t="s">
        <v>198</v>
      </c>
      <c r="B105" s="8" t="s">
        <v>96</v>
      </c>
      <c r="C105" s="2">
        <v>0.22490221642763999</v>
      </c>
      <c r="D105" s="2">
        <v>0.21828358208955201</v>
      </c>
      <c r="E105" s="2">
        <v>0.21531100478468901</v>
      </c>
      <c r="F105" s="2">
        <v>0.22013888888888899</v>
      </c>
      <c r="G105" s="2">
        <v>0.21552321552321599</v>
      </c>
      <c r="H105" s="2">
        <v>0.209431345353675</v>
      </c>
      <c r="I105" s="2">
        <v>0.21067031463748301</v>
      </c>
      <c r="J105" s="2">
        <v>0.21423487544483999</v>
      </c>
      <c r="K105" s="2">
        <v>0.20621827411167501</v>
      </c>
      <c r="L105" s="2">
        <v>0.19667260843731399</v>
      </c>
      <c r="M105" s="2">
        <v>0.176531671858775</v>
      </c>
      <c r="N105" s="2">
        <v>0.175438596491228</v>
      </c>
      <c r="O105" s="2">
        <v>0.165266106442577</v>
      </c>
    </row>
    <row r="106" spans="1:15" x14ac:dyDescent="0.3">
      <c r="A106" s="8" t="s">
        <v>198</v>
      </c>
      <c r="B106" s="8" t="s">
        <v>97</v>
      </c>
      <c r="C106" s="2">
        <v>6.8549492733753804E-3</v>
      </c>
      <c r="D106" s="2">
        <v>7.3609596510359901E-3</v>
      </c>
      <c r="E106" s="2">
        <v>7.9539221064179894E-3</v>
      </c>
      <c r="F106" s="2">
        <v>9.3869169844529206E-3</v>
      </c>
      <c r="G106" s="2">
        <v>1.07683352735739E-2</v>
      </c>
      <c r="H106" s="2">
        <v>1.04016180294713E-2</v>
      </c>
      <c r="I106" s="2">
        <v>1.1150234741784001E-2</v>
      </c>
      <c r="J106" s="2">
        <v>1.26063662149385E-2</v>
      </c>
      <c r="K106" s="2">
        <v>1.2694748990190401E-2</v>
      </c>
      <c r="L106" s="2">
        <v>1.32880972575629E-2</v>
      </c>
      <c r="M106" s="2">
        <v>1.4342629482071699E-2</v>
      </c>
      <c r="N106" s="2">
        <v>1.4917127071823201E-2</v>
      </c>
      <c r="O106" s="2">
        <v>1.6311496974480401E-2</v>
      </c>
    </row>
    <row r="107" spans="1:15" x14ac:dyDescent="0.3">
      <c r="A107" s="8" t="s">
        <v>198</v>
      </c>
      <c r="B107" s="8" t="s">
        <v>98</v>
      </c>
      <c r="C107" s="2">
        <v>2.8683181225554098E-2</v>
      </c>
      <c r="D107" s="2">
        <v>2.9228855721392999E-2</v>
      </c>
      <c r="E107" s="2">
        <v>2.9904306220095701E-2</v>
      </c>
      <c r="F107" s="2">
        <v>3.4027777777777803E-2</v>
      </c>
      <c r="G107" s="2">
        <v>3.3957033957033998E-2</v>
      </c>
      <c r="H107" s="2">
        <v>3.3287101248266303E-2</v>
      </c>
      <c r="I107" s="2">
        <v>3.6935704514363898E-2</v>
      </c>
      <c r="J107" s="2">
        <v>3.6298932384341599E-2</v>
      </c>
      <c r="K107" s="2">
        <v>4.0609137055837602E-2</v>
      </c>
      <c r="L107" s="2">
        <v>3.9809863339275102E-2</v>
      </c>
      <c r="M107" s="2">
        <v>4.1017653167185898E-2</v>
      </c>
      <c r="N107" s="2">
        <v>4.5720361509835203E-2</v>
      </c>
      <c r="O107" s="2">
        <v>5.7889822595705E-2</v>
      </c>
    </row>
    <row r="108" spans="1:15" x14ac:dyDescent="0.3">
      <c r="A108" s="8" t="s">
        <v>198</v>
      </c>
      <c r="B108" s="8" t="s">
        <v>99</v>
      </c>
      <c r="C108" s="2">
        <v>0.14532492459555801</v>
      </c>
      <c r="D108" s="2">
        <v>0.143675027262814</v>
      </c>
      <c r="E108" s="2">
        <v>0.13603949533735599</v>
      </c>
      <c r="F108" s="2">
        <v>0.12613669697858601</v>
      </c>
      <c r="G108" s="2">
        <v>0.123108265424913</v>
      </c>
      <c r="H108" s="2">
        <v>0.11817393816815901</v>
      </c>
      <c r="I108" s="2">
        <v>0.11032863849765299</v>
      </c>
      <c r="J108" s="2">
        <v>0.111566341002206</v>
      </c>
      <c r="K108" s="2">
        <v>0.106174264281593</v>
      </c>
      <c r="L108" s="2">
        <v>0.103760248798417</v>
      </c>
      <c r="M108" s="2">
        <v>9.0836653386454205E-2</v>
      </c>
      <c r="N108" s="2">
        <v>8.2320441988950305E-2</v>
      </c>
      <c r="O108" s="2">
        <v>7.34017363851618E-2</v>
      </c>
    </row>
    <row r="109" spans="1:15" x14ac:dyDescent="0.3">
      <c r="A109" s="8" t="s">
        <v>198</v>
      </c>
      <c r="B109" s="8" t="s">
        <v>100</v>
      </c>
      <c r="C109" s="2">
        <v>0.16232073011734</v>
      </c>
      <c r="D109" s="2">
        <v>0.164179104477612</v>
      </c>
      <c r="E109" s="2">
        <v>0.16208133971291899</v>
      </c>
      <c r="F109" s="2">
        <v>0.15416666666666701</v>
      </c>
      <c r="G109" s="2">
        <v>0.153153153153153</v>
      </c>
      <c r="H109" s="2">
        <v>0.151178918169209</v>
      </c>
      <c r="I109" s="2">
        <v>0.144322845417237</v>
      </c>
      <c r="J109" s="2">
        <v>0.14092526690391499</v>
      </c>
      <c r="K109" s="2">
        <v>0.13642131979695399</v>
      </c>
      <c r="L109" s="2">
        <v>0.12715389185977399</v>
      </c>
      <c r="M109" s="2">
        <v>0.105919003115265</v>
      </c>
      <c r="N109" s="2">
        <v>9.4630515683147301E-2</v>
      </c>
      <c r="O109" s="2">
        <v>8.0765639589169005E-2</v>
      </c>
    </row>
    <row r="110" spans="1:15" x14ac:dyDescent="0.3">
      <c r="A110" s="8" t="s">
        <v>199</v>
      </c>
      <c r="B110" s="8" t="s">
        <v>89</v>
      </c>
      <c r="C110" s="2">
        <v>0.27308932296605298</v>
      </c>
      <c r="D110" s="2">
        <v>0.28673506779039898</v>
      </c>
      <c r="E110" s="2">
        <v>0.30360934182590199</v>
      </c>
      <c r="F110" s="2">
        <v>0.317378624120775</v>
      </c>
      <c r="G110" s="2">
        <v>0.32895385120709503</v>
      </c>
      <c r="H110" s="2">
        <v>0.34531573087322998</v>
      </c>
      <c r="I110" s="2">
        <v>0.35856154077640701</v>
      </c>
      <c r="J110" s="2">
        <v>0.37021582733813002</v>
      </c>
      <c r="K110" s="2">
        <v>0.378236189948775</v>
      </c>
      <c r="L110" s="2">
        <v>0.385596093855961</v>
      </c>
      <c r="M110" s="2">
        <v>0.39405967697782601</v>
      </c>
      <c r="N110" s="2">
        <v>0.40443505807814201</v>
      </c>
      <c r="O110" s="2">
        <v>0.41944659943108398</v>
      </c>
    </row>
    <row r="111" spans="1:15" x14ac:dyDescent="0.3">
      <c r="A111" s="8" t="s">
        <v>199</v>
      </c>
      <c r="B111" s="8" t="s">
        <v>90</v>
      </c>
      <c r="C111" s="2">
        <v>0.47703703703703698</v>
      </c>
      <c r="D111" s="2">
        <v>0.470413100111649</v>
      </c>
      <c r="E111" s="2">
        <v>0.46012729314863299</v>
      </c>
      <c r="F111" s="2">
        <v>0.454262358894511</v>
      </c>
      <c r="G111" s="2">
        <v>0.447713717693837</v>
      </c>
      <c r="H111" s="2">
        <v>0.446987951807229</v>
      </c>
      <c r="I111" s="2">
        <v>0.44479999999999997</v>
      </c>
      <c r="J111" s="2">
        <v>0.44195356285027998</v>
      </c>
      <c r="K111" s="2">
        <v>0.43825950607604902</v>
      </c>
      <c r="L111" s="2">
        <v>0.438291139240506</v>
      </c>
      <c r="M111" s="2">
        <v>0.440773569701853</v>
      </c>
      <c r="N111" s="2">
        <v>0.44713831478537402</v>
      </c>
      <c r="O111" s="2">
        <v>0.45684695051783702</v>
      </c>
    </row>
    <row r="112" spans="1:15" x14ac:dyDescent="0.3">
      <c r="A112" s="8" t="s">
        <v>199</v>
      </c>
      <c r="B112" s="8" t="s">
        <v>91</v>
      </c>
      <c r="C112" s="2">
        <v>2.3705670396358802E-2</v>
      </c>
      <c r="D112" s="2">
        <v>2.4001465738365702E-2</v>
      </c>
      <c r="E112" s="2">
        <v>2.5654635527247002E-2</v>
      </c>
      <c r="F112" s="2">
        <v>2.6591182020929801E-2</v>
      </c>
      <c r="G112" s="2">
        <v>2.7754967975037001E-2</v>
      </c>
      <c r="H112" s="2">
        <v>3.1016383012565599E-2</v>
      </c>
      <c r="I112" s="2">
        <v>3.3253084562142599E-2</v>
      </c>
      <c r="J112" s="2">
        <v>3.4100719424460399E-2</v>
      </c>
      <c r="K112" s="2">
        <v>3.5303890350269998E-2</v>
      </c>
      <c r="L112" s="2">
        <v>3.81120303811203E-2</v>
      </c>
      <c r="M112" s="2">
        <v>4.0514645496851902E-2</v>
      </c>
      <c r="N112" s="2">
        <v>4.4878563885955701E-2</v>
      </c>
      <c r="O112" s="2">
        <v>4.6159813809154397E-2</v>
      </c>
    </row>
    <row r="113" spans="1:15" x14ac:dyDescent="0.3">
      <c r="A113" s="8" t="s">
        <v>199</v>
      </c>
      <c r="B113" s="8" t="s">
        <v>92</v>
      </c>
      <c r="C113" s="2">
        <v>9.0740740740740705E-2</v>
      </c>
      <c r="D113" s="2">
        <v>9.4901377000372197E-2</v>
      </c>
      <c r="E113" s="2">
        <v>0.101085735679521</v>
      </c>
      <c r="F113" s="2">
        <v>0.105099260412612</v>
      </c>
      <c r="G113" s="2">
        <v>0.108946322067594</v>
      </c>
      <c r="H113" s="2">
        <v>0.109236947791165</v>
      </c>
      <c r="I113" s="2">
        <v>0.1108</v>
      </c>
      <c r="J113" s="2">
        <v>0.11489191353082499</v>
      </c>
      <c r="K113" s="2">
        <v>0.116424931399451</v>
      </c>
      <c r="L113" s="2">
        <v>0.123417721518987</v>
      </c>
      <c r="M113" s="2">
        <v>0.123690572119259</v>
      </c>
      <c r="N113" s="2">
        <v>0.124403815580286</v>
      </c>
      <c r="O113" s="2">
        <v>0.12888377445339499</v>
      </c>
    </row>
    <row r="114" spans="1:15" x14ac:dyDescent="0.3">
      <c r="A114" s="8" t="s">
        <v>199</v>
      </c>
      <c r="B114" s="8" t="s">
        <v>93</v>
      </c>
      <c r="C114" s="2">
        <v>1.9154181680257901E-2</v>
      </c>
      <c r="D114" s="2">
        <v>2.0337119824111401E-2</v>
      </c>
      <c r="E114" s="2">
        <v>2.1762208067940599E-2</v>
      </c>
      <c r="F114" s="2">
        <v>2.28169497340882E-2</v>
      </c>
      <c r="G114" s="2">
        <v>2.43061258006241E-2</v>
      </c>
      <c r="H114" s="2">
        <v>2.48131064100525E-2</v>
      </c>
      <c r="I114" s="2">
        <v>2.58802287089979E-2</v>
      </c>
      <c r="J114" s="2">
        <v>2.7194244604316499E-2</v>
      </c>
      <c r="K114" s="2">
        <v>2.7273985878443902E-2</v>
      </c>
      <c r="L114" s="2">
        <v>2.9160450291604498E-2</v>
      </c>
      <c r="M114" s="2">
        <v>3.1480974541472799E-2</v>
      </c>
      <c r="N114" s="2">
        <v>3.32629355860612E-2</v>
      </c>
      <c r="O114" s="2">
        <v>3.4910783553141998E-2</v>
      </c>
    </row>
    <row r="115" spans="1:15" x14ac:dyDescent="0.3">
      <c r="A115" s="8" t="s">
        <v>199</v>
      </c>
      <c r="B115" s="8" t="s">
        <v>94</v>
      </c>
      <c r="C115" s="2">
        <v>1.1111111111111099E-2</v>
      </c>
      <c r="D115" s="2">
        <v>1.1909192407889801E-2</v>
      </c>
      <c r="E115" s="2">
        <v>1.2729314863347101E-2</v>
      </c>
      <c r="F115" s="2">
        <v>1.36239782016349E-2</v>
      </c>
      <c r="G115" s="2">
        <v>1.47117296222664E-2</v>
      </c>
      <c r="H115" s="2">
        <v>1.4859437751004E-2</v>
      </c>
      <c r="I115" s="2">
        <v>1.6400000000000001E-2</v>
      </c>
      <c r="J115" s="2">
        <v>1.64131305044035E-2</v>
      </c>
      <c r="K115" s="2">
        <v>1.7248137985103901E-2</v>
      </c>
      <c r="L115" s="2">
        <v>1.7800632911392399E-2</v>
      </c>
      <c r="M115" s="2">
        <v>1.97421434327156E-2</v>
      </c>
      <c r="N115" s="2">
        <v>2.1065182829888701E-2</v>
      </c>
      <c r="O115" s="2">
        <v>2.2631377061756799E-2</v>
      </c>
    </row>
    <row r="116" spans="1:15" x14ac:dyDescent="0.3">
      <c r="A116" s="8" t="s">
        <v>199</v>
      </c>
      <c r="B116" s="8" t="s">
        <v>95</v>
      </c>
      <c r="C116" s="2">
        <v>0.48131993172766901</v>
      </c>
      <c r="D116" s="2">
        <v>0.475815316965922</v>
      </c>
      <c r="E116" s="2">
        <v>0.466737438075018</v>
      </c>
      <c r="F116" s="2">
        <v>0.45702521873391699</v>
      </c>
      <c r="G116" s="2">
        <v>0.45015601905074698</v>
      </c>
      <c r="H116" s="2">
        <v>0.43661523779227002</v>
      </c>
      <c r="I116" s="2">
        <v>0.42371351188684903</v>
      </c>
      <c r="J116" s="2">
        <v>0.41482014388489202</v>
      </c>
      <c r="K116" s="2">
        <v>0.40952512806313202</v>
      </c>
      <c r="L116" s="2">
        <v>0.39468330394683299</v>
      </c>
      <c r="M116" s="2">
        <v>0.39392280317547201</v>
      </c>
      <c r="N116" s="2">
        <v>0.38793558606124601</v>
      </c>
      <c r="O116" s="2">
        <v>0.37302818722523901</v>
      </c>
    </row>
    <row r="117" spans="1:15" x14ac:dyDescent="0.3">
      <c r="A117" s="8" t="s">
        <v>199</v>
      </c>
      <c r="B117" s="8" t="s">
        <v>96</v>
      </c>
      <c r="C117" s="2">
        <v>0.21333333333333299</v>
      </c>
      <c r="D117" s="2">
        <v>0.213248976553777</v>
      </c>
      <c r="E117" s="2">
        <v>0.219393485585923</v>
      </c>
      <c r="F117" s="2">
        <v>0.224990268586999</v>
      </c>
      <c r="G117" s="2">
        <v>0.228628230616302</v>
      </c>
      <c r="H117" s="2">
        <v>0.23052208835341401</v>
      </c>
      <c r="I117" s="2">
        <v>0.2324</v>
      </c>
      <c r="J117" s="2">
        <v>0.23338670936749401</v>
      </c>
      <c r="K117" s="2">
        <v>0.23990591924735399</v>
      </c>
      <c r="L117" s="2">
        <v>0.232990506329114</v>
      </c>
      <c r="M117" s="2">
        <v>0.23730862207896899</v>
      </c>
      <c r="N117" s="2">
        <v>0.23370429252782199</v>
      </c>
      <c r="O117" s="2">
        <v>0.224012274645186</v>
      </c>
    </row>
    <row r="118" spans="1:15" x14ac:dyDescent="0.3">
      <c r="A118" s="8" t="s">
        <v>199</v>
      </c>
      <c r="B118" s="8" t="s">
        <v>97</v>
      </c>
      <c r="C118" s="2">
        <v>1.68784373222075E-2</v>
      </c>
      <c r="D118" s="2">
        <v>1.8504946866984201E-2</v>
      </c>
      <c r="E118" s="2">
        <v>1.9462137296532199E-2</v>
      </c>
      <c r="F118" s="2">
        <v>2.12729456167439E-2</v>
      </c>
      <c r="G118" s="2">
        <v>2.3156511742486501E-2</v>
      </c>
      <c r="H118" s="2">
        <v>2.43359312867822E-2</v>
      </c>
      <c r="I118" s="2">
        <v>2.6783027384893202E-2</v>
      </c>
      <c r="J118" s="2">
        <v>2.7482014388489202E-2</v>
      </c>
      <c r="K118" s="2">
        <v>2.8935345424338899E-2</v>
      </c>
      <c r="L118" s="2">
        <v>3.3500610335006099E-2</v>
      </c>
      <c r="M118" s="2">
        <v>3.5860936216808102E-2</v>
      </c>
      <c r="N118" s="2">
        <v>3.6430834213305202E-2</v>
      </c>
      <c r="O118" s="2">
        <v>3.8531161106801097E-2</v>
      </c>
    </row>
    <row r="119" spans="1:15" x14ac:dyDescent="0.3">
      <c r="A119" s="8" t="s">
        <v>199</v>
      </c>
      <c r="B119" s="8" t="s">
        <v>98</v>
      </c>
      <c r="C119" s="2">
        <v>0.04</v>
      </c>
      <c r="D119" s="2">
        <v>4.24264979531076E-2</v>
      </c>
      <c r="E119" s="2">
        <v>4.3055035567203297E-2</v>
      </c>
      <c r="F119" s="2">
        <v>4.5543012845465199E-2</v>
      </c>
      <c r="G119" s="2">
        <v>4.5328031809145103E-2</v>
      </c>
      <c r="H119" s="2">
        <v>4.6987951807228902E-2</v>
      </c>
      <c r="I119" s="2">
        <v>4.6800000000000001E-2</v>
      </c>
      <c r="J119" s="2">
        <v>4.8438751000800598E-2</v>
      </c>
      <c r="K119" s="2">
        <v>4.9000392003136002E-2</v>
      </c>
      <c r="L119" s="2">
        <v>5.2215189873417701E-2</v>
      </c>
      <c r="M119" s="2">
        <v>5.7614826752618899E-2</v>
      </c>
      <c r="N119" s="2">
        <v>5.8823529411764698E-2</v>
      </c>
      <c r="O119" s="2">
        <v>7.0195627157652499E-2</v>
      </c>
    </row>
    <row r="120" spans="1:15" x14ac:dyDescent="0.3">
      <c r="A120" s="8" t="s">
        <v>199</v>
      </c>
      <c r="B120" s="8" t="s">
        <v>99</v>
      </c>
      <c r="C120" s="2">
        <v>0.185852455907453</v>
      </c>
      <c r="D120" s="2">
        <v>0.17460608281421799</v>
      </c>
      <c r="E120" s="2">
        <v>0.16277423920736001</v>
      </c>
      <c r="F120" s="2">
        <v>0.15491507977354599</v>
      </c>
      <c r="G120" s="2">
        <v>0.145672524224011</v>
      </c>
      <c r="H120" s="2">
        <v>0.13790361062509901</v>
      </c>
      <c r="I120" s="2">
        <v>0.13180860668071001</v>
      </c>
      <c r="J120" s="2">
        <v>0.12618705035971201</v>
      </c>
      <c r="K120" s="2">
        <v>0.120725460335041</v>
      </c>
      <c r="L120" s="2">
        <v>0.118947511189475</v>
      </c>
      <c r="M120" s="2">
        <v>0.104160963591569</v>
      </c>
      <c r="N120" s="2">
        <v>9.3057022175290396E-2</v>
      </c>
      <c r="O120" s="2">
        <v>8.7923454874579796E-2</v>
      </c>
    </row>
    <row r="121" spans="1:15" x14ac:dyDescent="0.3">
      <c r="A121" s="8" t="s">
        <v>199</v>
      </c>
      <c r="B121" s="8" t="s">
        <v>100</v>
      </c>
      <c r="C121" s="2">
        <v>0.167777777777778</v>
      </c>
      <c r="D121" s="2">
        <v>0.16710085597320401</v>
      </c>
      <c r="E121" s="2">
        <v>0.16360913515537301</v>
      </c>
      <c r="F121" s="2">
        <v>0.15648112105877801</v>
      </c>
      <c r="G121" s="2">
        <v>0.15467196819085499</v>
      </c>
      <c r="H121" s="2">
        <v>0.15140562248996001</v>
      </c>
      <c r="I121" s="2">
        <v>0.14879999999999999</v>
      </c>
      <c r="J121" s="2">
        <v>0.14491593274619699</v>
      </c>
      <c r="K121" s="2">
        <v>0.13916111328890601</v>
      </c>
      <c r="L121" s="2">
        <v>0.135284810126582</v>
      </c>
      <c r="M121" s="2">
        <v>0.120870265914585</v>
      </c>
      <c r="N121" s="2">
        <v>0.114864864864865</v>
      </c>
      <c r="O121" s="2">
        <v>9.7429996164173402E-2</v>
      </c>
    </row>
    <row r="122" spans="1:15" x14ac:dyDescent="0.3">
      <c r="A122" s="8" t="s">
        <v>200</v>
      </c>
      <c r="B122" s="8" t="s">
        <v>89</v>
      </c>
      <c r="C122" s="2">
        <v>0.14874031007751901</v>
      </c>
      <c r="D122" s="2">
        <v>0.16387096774193499</v>
      </c>
      <c r="E122" s="2">
        <v>0.176451716393969</v>
      </c>
      <c r="F122" s="2">
        <v>0.19504830917874399</v>
      </c>
      <c r="G122" s="2">
        <v>0.207558311189844</v>
      </c>
      <c r="H122" s="2">
        <v>0.220497803806735</v>
      </c>
      <c r="I122" s="2">
        <v>0.231949066705253</v>
      </c>
      <c r="J122" s="2">
        <v>0.24582701062215501</v>
      </c>
      <c r="K122" s="2">
        <v>0.252544073383976</v>
      </c>
      <c r="L122" s="2">
        <v>0.26182024705381202</v>
      </c>
      <c r="M122" s="2">
        <v>0.26901615271659302</v>
      </c>
      <c r="N122" s="2">
        <v>0.27651572137806502</v>
      </c>
      <c r="O122" s="2">
        <v>0.28954191875540197</v>
      </c>
    </row>
    <row r="123" spans="1:15" x14ac:dyDescent="0.3">
      <c r="A123" s="8" t="s">
        <v>200</v>
      </c>
      <c r="B123" s="8" t="s">
        <v>90</v>
      </c>
      <c r="C123" s="2">
        <v>0.62025881302989705</v>
      </c>
      <c r="D123" s="2">
        <v>0.62143170838823003</v>
      </c>
      <c r="E123" s="2">
        <v>0.62228024369016499</v>
      </c>
      <c r="F123" s="2">
        <v>0.61128903122498002</v>
      </c>
      <c r="G123" s="2">
        <v>0.60755467196819102</v>
      </c>
      <c r="H123" s="2">
        <v>0.59588770264926805</v>
      </c>
      <c r="I123" s="2">
        <v>0.59455252918287904</v>
      </c>
      <c r="J123" s="2">
        <v>0.59507171754321397</v>
      </c>
      <c r="K123" s="2">
        <v>0.58292955646664202</v>
      </c>
      <c r="L123" s="2">
        <v>0.57097004279600605</v>
      </c>
      <c r="M123" s="2">
        <v>0.57494646680942196</v>
      </c>
      <c r="N123" s="2">
        <v>0.58402302986685894</v>
      </c>
      <c r="O123" s="2">
        <v>0.54410046728971995</v>
      </c>
    </row>
    <row r="124" spans="1:15" x14ac:dyDescent="0.3">
      <c r="A124" s="8" t="s">
        <v>200</v>
      </c>
      <c r="B124" s="8" t="s">
        <v>91</v>
      </c>
      <c r="C124" s="2">
        <v>5.6524547803617599E-3</v>
      </c>
      <c r="D124" s="2">
        <v>6.4516129032258099E-3</v>
      </c>
      <c r="E124" s="2">
        <v>6.5768367019570098E-3</v>
      </c>
      <c r="F124" s="2">
        <v>9.2089371980676304E-3</v>
      </c>
      <c r="G124" s="2">
        <v>1.0776498376144099E-2</v>
      </c>
      <c r="H124" s="2">
        <v>1.21522693997072E-2</v>
      </c>
      <c r="I124" s="2">
        <v>1.31674142671104E-2</v>
      </c>
      <c r="J124" s="2">
        <v>1.47606566422955E-2</v>
      </c>
      <c r="K124" s="2">
        <v>1.5049448186899799E-2</v>
      </c>
      <c r="L124" s="2">
        <v>1.6612239102655101E-2</v>
      </c>
      <c r="M124" s="2">
        <v>1.61527165932452E-2</v>
      </c>
      <c r="N124" s="2">
        <v>1.6849706634572002E-2</v>
      </c>
      <c r="O124" s="2">
        <v>2.0311149524632699E-2</v>
      </c>
    </row>
    <row r="125" spans="1:15" x14ac:dyDescent="0.3">
      <c r="A125" s="8" t="s">
        <v>200</v>
      </c>
      <c r="B125" s="8" t="s">
        <v>92</v>
      </c>
      <c r="C125" s="2">
        <v>5.2655064703257502E-2</v>
      </c>
      <c r="D125" s="2">
        <v>5.7531840140535799E-2</v>
      </c>
      <c r="E125" s="2">
        <v>5.9617058311575301E-2</v>
      </c>
      <c r="F125" s="2">
        <v>7.5660528422738196E-2</v>
      </c>
      <c r="G125" s="2">
        <v>8.23061630218688E-2</v>
      </c>
      <c r="H125" s="2">
        <v>8.6990905496243595E-2</v>
      </c>
      <c r="I125" s="2">
        <v>9.4552529182879402E-2</v>
      </c>
      <c r="J125" s="2">
        <v>0.102243471864656</v>
      </c>
      <c r="K125" s="2">
        <v>0.113306000745434</v>
      </c>
      <c r="L125" s="2">
        <v>0.13766048502139799</v>
      </c>
      <c r="M125" s="2">
        <v>0.155603140613847</v>
      </c>
      <c r="N125" s="2">
        <v>0.162288593019072</v>
      </c>
      <c r="O125" s="2">
        <v>0.21904205607476601</v>
      </c>
    </row>
    <row r="126" spans="1:15" x14ac:dyDescent="0.3">
      <c r="A126" s="8" t="s">
        <v>200</v>
      </c>
      <c r="B126" s="8" t="s">
        <v>93</v>
      </c>
      <c r="C126" s="2">
        <v>1.24354005167959E-2</v>
      </c>
      <c r="D126" s="2">
        <v>1.2419354838709699E-2</v>
      </c>
      <c r="E126" s="2">
        <v>1.3153673403914001E-2</v>
      </c>
      <c r="F126" s="2">
        <v>1.47946859903382E-2</v>
      </c>
      <c r="G126" s="2">
        <v>1.62385591969294E-2</v>
      </c>
      <c r="H126" s="2">
        <v>1.6544655929721801E-2</v>
      </c>
      <c r="I126" s="2">
        <v>1.7074229489220102E-2</v>
      </c>
      <c r="J126" s="2">
        <v>1.79335080700786E-2</v>
      </c>
      <c r="K126" s="2">
        <v>1.87759782141321E-2</v>
      </c>
      <c r="L126" s="2">
        <v>1.88839982961806E-2</v>
      </c>
      <c r="M126" s="2">
        <v>2.0558002936857601E-2</v>
      </c>
      <c r="N126" s="2">
        <v>2.0911689483977699E-2</v>
      </c>
      <c r="O126" s="2">
        <v>2.1895707288965699E-2</v>
      </c>
    </row>
    <row r="127" spans="1:15" x14ac:dyDescent="0.3">
      <c r="A127" s="8" t="s">
        <v>200</v>
      </c>
      <c r="B127" s="8" t="s">
        <v>94</v>
      </c>
      <c r="C127" s="2">
        <v>8.9245872378402504E-3</v>
      </c>
      <c r="D127" s="2">
        <v>8.3443126921387799E-3</v>
      </c>
      <c r="E127" s="2">
        <v>9.1383812010443904E-3</v>
      </c>
      <c r="F127" s="2">
        <v>9.2073658927141703E-3</v>
      </c>
      <c r="G127" s="2">
        <v>1.0337972166998E-2</v>
      </c>
      <c r="H127" s="2">
        <v>1.1071569790431E-2</v>
      </c>
      <c r="I127" s="2">
        <v>1.1284046692607E-2</v>
      </c>
      <c r="J127" s="2">
        <v>1.1401250459727799E-2</v>
      </c>
      <c r="K127" s="2">
        <v>1.2672381662318301E-2</v>
      </c>
      <c r="L127" s="2">
        <v>1.1412268188302399E-2</v>
      </c>
      <c r="M127" s="2">
        <v>1.21341898643826E-2</v>
      </c>
      <c r="N127" s="2">
        <v>1.18747750989565E-2</v>
      </c>
      <c r="O127" s="2">
        <v>1.3142523364486E-2</v>
      </c>
    </row>
    <row r="128" spans="1:15" x14ac:dyDescent="0.3">
      <c r="A128" s="8" t="s">
        <v>200</v>
      </c>
      <c r="B128" s="8" t="s">
        <v>95</v>
      </c>
      <c r="C128" s="2">
        <v>0.67829457364341095</v>
      </c>
      <c r="D128" s="2">
        <v>0.66548387096774198</v>
      </c>
      <c r="E128" s="2">
        <v>0.656079563683029</v>
      </c>
      <c r="F128" s="2">
        <v>0.63813405797101497</v>
      </c>
      <c r="G128" s="2">
        <v>0.62695600826690301</v>
      </c>
      <c r="H128" s="2">
        <v>0.61683748169838903</v>
      </c>
      <c r="I128" s="2">
        <v>0.60830559976848497</v>
      </c>
      <c r="J128" s="2">
        <v>0.59663401848530795</v>
      </c>
      <c r="K128" s="2">
        <v>0.58979504084850198</v>
      </c>
      <c r="L128" s="2">
        <v>0.58284821808888299</v>
      </c>
      <c r="M128" s="2">
        <v>0.588546255506608</v>
      </c>
      <c r="N128" s="2">
        <v>0.58853618173612199</v>
      </c>
      <c r="O128" s="2">
        <v>0.57663497551137999</v>
      </c>
    </row>
    <row r="129" spans="1:15" x14ac:dyDescent="0.3">
      <c r="A129" s="8" t="s">
        <v>200</v>
      </c>
      <c r="B129" s="8" t="s">
        <v>96</v>
      </c>
      <c r="C129" s="2">
        <v>0.12896028558679201</v>
      </c>
      <c r="D129" s="2">
        <v>0.12692138779095299</v>
      </c>
      <c r="E129" s="2">
        <v>0.126196692776327</v>
      </c>
      <c r="F129" s="2">
        <v>0.126501200960769</v>
      </c>
      <c r="G129" s="2">
        <v>0.12365805168986101</v>
      </c>
      <c r="H129" s="2">
        <v>0.13009094503756399</v>
      </c>
      <c r="I129" s="2">
        <v>0.124902723735409</v>
      </c>
      <c r="J129" s="2">
        <v>0.125045972784112</v>
      </c>
      <c r="K129" s="2">
        <v>0.12896011926947401</v>
      </c>
      <c r="L129" s="2">
        <v>0.119472182596291</v>
      </c>
      <c r="M129" s="2">
        <v>0.11384725196288401</v>
      </c>
      <c r="N129" s="2">
        <v>0.110111550917596</v>
      </c>
      <c r="O129" s="2">
        <v>9.6962616822429903E-2</v>
      </c>
    </row>
    <row r="130" spans="1:15" x14ac:dyDescent="0.3">
      <c r="A130" s="8" t="s">
        <v>200</v>
      </c>
      <c r="B130" s="8" t="s">
        <v>97</v>
      </c>
      <c r="C130" s="2">
        <v>5.9754521963824303E-3</v>
      </c>
      <c r="D130" s="2">
        <v>6.4516129032258099E-3</v>
      </c>
      <c r="E130" s="2">
        <v>7.6997112608277202E-3</v>
      </c>
      <c r="F130" s="2">
        <v>8.1521739130434798E-3</v>
      </c>
      <c r="G130" s="2">
        <v>8.4145261293179802E-3</v>
      </c>
      <c r="H130" s="2">
        <v>9.0775988286969193E-3</v>
      </c>
      <c r="I130" s="2">
        <v>9.8393864853132708E-3</v>
      </c>
      <c r="J130" s="2">
        <v>1.10360049662022E-2</v>
      </c>
      <c r="K130" s="2">
        <v>1.1322918159667499E-2</v>
      </c>
      <c r="L130" s="2">
        <v>1.15007809172228E-2</v>
      </c>
      <c r="M130" s="2">
        <v>1.11600587371512E-2</v>
      </c>
      <c r="N130" s="2">
        <v>1.2185948548217199E-2</v>
      </c>
      <c r="O130" s="2">
        <v>1.3540766349755101E-2</v>
      </c>
    </row>
    <row r="131" spans="1:15" x14ac:dyDescent="0.3">
      <c r="A131" s="8" t="s">
        <v>200</v>
      </c>
      <c r="B131" s="8" t="s">
        <v>98</v>
      </c>
      <c r="C131" s="2">
        <v>2.3650156180276698E-2</v>
      </c>
      <c r="D131" s="2">
        <v>2.5032938076416301E-2</v>
      </c>
      <c r="E131" s="2">
        <v>2.7415143603133199E-2</v>
      </c>
      <c r="F131" s="2">
        <v>2.5220176140912699E-2</v>
      </c>
      <c r="G131" s="2">
        <v>2.5844930417494999E-2</v>
      </c>
      <c r="H131" s="2">
        <v>2.6888098062475298E-2</v>
      </c>
      <c r="I131" s="2">
        <v>2.8793774319066101E-2</v>
      </c>
      <c r="J131" s="2">
        <v>2.8687017285766801E-2</v>
      </c>
      <c r="K131" s="2">
        <v>2.8699217294073799E-2</v>
      </c>
      <c r="L131" s="2">
        <v>3.28102710413695E-2</v>
      </c>
      <c r="M131" s="2">
        <v>4.3183440399714501E-2</v>
      </c>
      <c r="N131" s="2">
        <v>4.4260525368837698E-2</v>
      </c>
      <c r="O131" s="2">
        <v>5.2570093457943903E-2</v>
      </c>
    </row>
    <row r="132" spans="1:15" x14ac:dyDescent="0.3">
      <c r="A132" s="8" t="s">
        <v>200</v>
      </c>
      <c r="B132" s="8" t="s">
        <v>99</v>
      </c>
      <c r="C132" s="2">
        <v>0.14890180878553</v>
      </c>
      <c r="D132" s="2">
        <v>0.14532258064516099</v>
      </c>
      <c r="E132" s="2">
        <v>0.14003849855630399</v>
      </c>
      <c r="F132" s="2">
        <v>0.13466183574879201</v>
      </c>
      <c r="G132" s="2">
        <v>0.130056096840862</v>
      </c>
      <c r="H132" s="2">
        <v>0.12489019033675</v>
      </c>
      <c r="I132" s="2">
        <v>0.11966430328461899</v>
      </c>
      <c r="J132" s="2">
        <v>0.113808801213961</v>
      </c>
      <c r="K132" s="2">
        <v>0.112512541206822</v>
      </c>
      <c r="L132" s="2">
        <v>0.108334516541247</v>
      </c>
      <c r="M132" s="2">
        <v>9.4566813509544795E-2</v>
      </c>
      <c r="N132" s="2">
        <v>8.5000752219046197E-2</v>
      </c>
      <c r="O132" s="2">
        <v>7.8075482569864602E-2</v>
      </c>
    </row>
    <row r="133" spans="1:15" x14ac:dyDescent="0.3">
      <c r="A133" s="8" t="s">
        <v>200</v>
      </c>
      <c r="B133" s="8" t="s">
        <v>100</v>
      </c>
      <c r="C133" s="2">
        <v>0.16555109326193701</v>
      </c>
      <c r="D133" s="2">
        <v>0.16073781291172601</v>
      </c>
      <c r="E133" s="2">
        <v>0.15535248041775501</v>
      </c>
      <c r="F133" s="2">
        <v>0.152121697357886</v>
      </c>
      <c r="G133" s="2">
        <v>0.150298210735586</v>
      </c>
      <c r="H133" s="2">
        <v>0.14907077896401699</v>
      </c>
      <c r="I133" s="2">
        <v>0.14591439688715999</v>
      </c>
      <c r="J133" s="2">
        <v>0.137550570062523</v>
      </c>
      <c r="K133" s="2">
        <v>0.13343272456205699</v>
      </c>
      <c r="L133" s="2">
        <v>0.127674750356633</v>
      </c>
      <c r="M133" s="2">
        <v>0.10028551034975</v>
      </c>
      <c r="N133" s="2">
        <v>8.7441525728679401E-2</v>
      </c>
      <c r="O133" s="2">
        <v>7.4182242990654207E-2</v>
      </c>
    </row>
    <row r="134" spans="1:15" x14ac:dyDescent="0.3">
      <c r="A134" s="8" t="s">
        <v>201</v>
      </c>
      <c r="B134" s="8" t="s">
        <v>89</v>
      </c>
      <c r="C134" s="2">
        <v>0.11703056768559</v>
      </c>
      <c r="D134" s="2">
        <v>0.118376550169109</v>
      </c>
      <c r="E134" s="2">
        <v>0.127729980145599</v>
      </c>
      <c r="F134" s="2">
        <v>0.14075809199318601</v>
      </c>
      <c r="G134" s="2">
        <v>0.147537562604341</v>
      </c>
      <c r="H134" s="2">
        <v>0.160823481451284</v>
      </c>
      <c r="I134" s="2">
        <v>0.16663344628263899</v>
      </c>
      <c r="J134" s="2">
        <v>0.17466903773957701</v>
      </c>
      <c r="K134" s="2">
        <v>0.18381502890173401</v>
      </c>
      <c r="L134" s="2">
        <v>0.18787537537537499</v>
      </c>
      <c r="M134" s="2">
        <v>0.20083128660495</v>
      </c>
      <c r="N134" s="2">
        <v>0.226576105886451</v>
      </c>
      <c r="O134" s="2">
        <v>0.21759509644853101</v>
      </c>
    </row>
    <row r="135" spans="1:15" x14ac:dyDescent="0.3">
      <c r="A135" s="8" t="s">
        <v>201</v>
      </c>
      <c r="B135" s="8" t="s">
        <v>90</v>
      </c>
      <c r="C135" s="2">
        <v>0.60026827632461399</v>
      </c>
      <c r="D135" s="2">
        <v>0.58965272856130402</v>
      </c>
      <c r="E135" s="2">
        <v>0.58839972047519196</v>
      </c>
      <c r="F135" s="2">
        <v>0.58394160583941601</v>
      </c>
      <c r="G135" s="2">
        <v>0.57977675640183801</v>
      </c>
      <c r="H135" s="2">
        <v>0.56621004566209998</v>
      </c>
      <c r="I135" s="2">
        <v>0.56476002629848798</v>
      </c>
      <c r="J135" s="2">
        <v>0.56335282651072105</v>
      </c>
      <c r="K135" s="2">
        <v>0.55367231638418102</v>
      </c>
      <c r="L135" s="2">
        <v>0.53567251461988297</v>
      </c>
      <c r="M135" s="2">
        <v>0.55034722222222199</v>
      </c>
      <c r="N135" s="2">
        <v>0.51552530837941302</v>
      </c>
      <c r="O135" s="2">
        <v>0.542198233562316</v>
      </c>
    </row>
    <row r="136" spans="1:15" x14ac:dyDescent="0.3">
      <c r="A136" s="8" t="s">
        <v>201</v>
      </c>
      <c r="B136" s="8" t="s">
        <v>91</v>
      </c>
      <c r="C136" s="2">
        <v>5.0218340611353704E-3</v>
      </c>
      <c r="D136" s="2">
        <v>5.6369785794814003E-3</v>
      </c>
      <c r="E136" s="2">
        <v>6.61813368630046E-3</v>
      </c>
      <c r="F136" s="2">
        <v>8.09199318568995E-3</v>
      </c>
      <c r="G136" s="2">
        <v>8.5559265442403994E-3</v>
      </c>
      <c r="H136" s="2">
        <v>9.3762739502649805E-3</v>
      </c>
      <c r="I136" s="2">
        <v>9.3681482957943003E-3</v>
      </c>
      <c r="J136" s="2">
        <v>1.1262596324837001E-2</v>
      </c>
      <c r="K136" s="2">
        <v>1.1368015414258199E-2</v>
      </c>
      <c r="L136" s="2">
        <v>1.2199699699699701E-2</v>
      </c>
      <c r="M136" s="2">
        <v>1.3036085395805801E-2</v>
      </c>
      <c r="N136" s="2">
        <v>1.5848136537791699E-2</v>
      </c>
      <c r="O136" s="2">
        <v>1.3881377321074501E-2</v>
      </c>
    </row>
    <row r="137" spans="1:15" x14ac:dyDescent="0.3">
      <c r="A137" s="8" t="s">
        <v>201</v>
      </c>
      <c r="B137" s="8" t="s">
        <v>92</v>
      </c>
      <c r="C137" s="2">
        <v>4.0241448692152897E-2</v>
      </c>
      <c r="D137" s="2">
        <v>3.9688164422395499E-2</v>
      </c>
      <c r="E137" s="2">
        <v>4.6121593291404597E-2</v>
      </c>
      <c r="F137" s="2">
        <v>5.2422030524220301E-2</v>
      </c>
      <c r="G137" s="2">
        <v>5.3841103086014398E-2</v>
      </c>
      <c r="H137" s="2">
        <v>6.2622309197651702E-2</v>
      </c>
      <c r="I137" s="2">
        <v>6.6403681788297197E-2</v>
      </c>
      <c r="J137" s="2">
        <v>7.1474983755685506E-2</v>
      </c>
      <c r="K137" s="2">
        <v>8.2234777150031399E-2</v>
      </c>
      <c r="L137" s="2">
        <v>0.104678362573099</v>
      </c>
      <c r="M137" s="2">
        <v>0.12673611111111099</v>
      </c>
      <c r="N137" s="2">
        <v>0.20927264993619701</v>
      </c>
      <c r="O137" s="2">
        <v>0.16241413150147199</v>
      </c>
    </row>
    <row r="138" spans="1:15" x14ac:dyDescent="0.3">
      <c r="A138" s="8" t="s">
        <v>201</v>
      </c>
      <c r="B138" s="8" t="s">
        <v>93</v>
      </c>
      <c r="C138" s="2">
        <v>1.3318777292576399E-2</v>
      </c>
      <c r="D138" s="2">
        <v>1.3303269447576101E-2</v>
      </c>
      <c r="E138" s="2">
        <v>1.4339289653651E-2</v>
      </c>
      <c r="F138" s="2">
        <v>1.61839863713799E-2</v>
      </c>
      <c r="G138" s="2">
        <v>1.7320534223706201E-2</v>
      </c>
      <c r="H138" s="2">
        <v>1.9364044027721201E-2</v>
      </c>
      <c r="I138" s="2">
        <v>2.0330875024915301E-2</v>
      </c>
      <c r="J138" s="2">
        <v>2.1339656194428E-2</v>
      </c>
      <c r="K138" s="2">
        <v>2.25433526011561E-2</v>
      </c>
      <c r="L138" s="2">
        <v>2.4587087087087098E-2</v>
      </c>
      <c r="M138" s="2">
        <v>2.6072170791611601E-2</v>
      </c>
      <c r="N138" s="2">
        <v>2.6994078718216699E-2</v>
      </c>
      <c r="O138" s="2">
        <v>2.7041644131963201E-2</v>
      </c>
    </row>
    <row r="139" spans="1:15" x14ac:dyDescent="0.3">
      <c r="A139" s="8" t="s">
        <v>201</v>
      </c>
      <c r="B139" s="8" t="s">
        <v>94</v>
      </c>
      <c r="C139" s="2">
        <v>1.6767270288397099E-2</v>
      </c>
      <c r="D139" s="2">
        <v>1.91353649893692E-2</v>
      </c>
      <c r="E139" s="2">
        <v>1.9566736547868599E-2</v>
      </c>
      <c r="F139" s="2">
        <v>1.8579960185799601E-2</v>
      </c>
      <c r="G139" s="2">
        <v>1.9041365725541701E-2</v>
      </c>
      <c r="H139" s="2">
        <v>1.89171559034573E-2</v>
      </c>
      <c r="I139" s="2">
        <v>2.0381328073635799E-2</v>
      </c>
      <c r="J139" s="2">
        <v>2.07927225471085E-2</v>
      </c>
      <c r="K139" s="2">
        <v>1.88323917137476E-2</v>
      </c>
      <c r="L139" s="2">
        <v>1.6959064327485399E-2</v>
      </c>
      <c r="M139" s="2">
        <v>1.7361111111111101E-2</v>
      </c>
      <c r="N139" s="2">
        <v>1.5737983836665199E-2</v>
      </c>
      <c r="O139" s="2">
        <v>1.7664376840039301E-2</v>
      </c>
    </row>
    <row r="140" spans="1:15" x14ac:dyDescent="0.3">
      <c r="A140" s="8" t="s">
        <v>201</v>
      </c>
      <c r="B140" s="8" t="s">
        <v>95</v>
      </c>
      <c r="C140" s="2">
        <v>0.69213973799126605</v>
      </c>
      <c r="D140" s="2">
        <v>0.69109357384441905</v>
      </c>
      <c r="E140" s="2">
        <v>0.68652106772556798</v>
      </c>
      <c r="F140" s="2">
        <v>0.67823679727427599</v>
      </c>
      <c r="G140" s="2">
        <v>0.675918196994992</v>
      </c>
      <c r="H140" s="2">
        <v>0.66510395434162295</v>
      </c>
      <c r="I140" s="2">
        <v>0.66334462826390295</v>
      </c>
      <c r="J140" s="2">
        <v>0.65718237502469901</v>
      </c>
      <c r="K140" s="2">
        <v>0.651830443159923</v>
      </c>
      <c r="L140" s="2">
        <v>0.64752252252252296</v>
      </c>
      <c r="M140" s="2">
        <v>0.64500283393160796</v>
      </c>
      <c r="N140" s="2">
        <v>0.63079066527342398</v>
      </c>
      <c r="O140" s="2">
        <v>0.64917973679466401</v>
      </c>
    </row>
    <row r="141" spans="1:15" x14ac:dyDescent="0.3">
      <c r="A141" s="8" t="s">
        <v>201</v>
      </c>
      <c r="B141" s="8" t="s">
        <v>96</v>
      </c>
      <c r="C141" s="2">
        <v>0.15962441314553999</v>
      </c>
      <c r="D141" s="2">
        <v>0.16725726435152399</v>
      </c>
      <c r="E141" s="2">
        <v>0.16282320055905</v>
      </c>
      <c r="F141" s="2">
        <v>0.163901791639018</v>
      </c>
      <c r="G141" s="2">
        <v>0.16808929743926501</v>
      </c>
      <c r="H141" s="2">
        <v>0.17547292889758601</v>
      </c>
      <c r="I141" s="2">
        <v>0.176199868507561</v>
      </c>
      <c r="J141" s="2">
        <v>0.17218973359324199</v>
      </c>
      <c r="K141" s="2">
        <v>0.17137476459510401</v>
      </c>
      <c r="L141" s="2">
        <v>0.17134502923976599</v>
      </c>
      <c r="M141" s="2">
        <v>0.15625</v>
      </c>
      <c r="N141" s="2">
        <v>0.125053168864313</v>
      </c>
      <c r="O141" s="2">
        <v>0.129048086359176</v>
      </c>
    </row>
    <row r="142" spans="1:15" x14ac:dyDescent="0.3">
      <c r="A142" s="8" t="s">
        <v>201</v>
      </c>
      <c r="B142" s="8" t="s">
        <v>97</v>
      </c>
      <c r="C142" s="2">
        <v>6.9868995633187801E-3</v>
      </c>
      <c r="D142" s="2">
        <v>7.2153325817361901E-3</v>
      </c>
      <c r="E142" s="2">
        <v>7.7211559673505403E-3</v>
      </c>
      <c r="F142" s="2">
        <v>9.7955706984667792E-3</v>
      </c>
      <c r="G142" s="2">
        <v>1.10601001669449E-2</v>
      </c>
      <c r="H142" s="2">
        <v>1.16184264166327E-2</v>
      </c>
      <c r="I142" s="2">
        <v>1.13613713374527E-2</v>
      </c>
      <c r="J142" s="2">
        <v>1.2645722189290699E-2</v>
      </c>
      <c r="K142" s="2">
        <v>1.32947976878613E-2</v>
      </c>
      <c r="L142" s="2">
        <v>1.4639639639639599E-2</v>
      </c>
      <c r="M142" s="2">
        <v>1.6436803325146399E-2</v>
      </c>
      <c r="N142" s="2">
        <v>1.82863113897597E-2</v>
      </c>
      <c r="O142" s="2">
        <v>1.6405264106724399E-2</v>
      </c>
    </row>
    <row r="143" spans="1:15" x14ac:dyDescent="0.3">
      <c r="A143" s="8" t="s">
        <v>201</v>
      </c>
      <c r="B143" s="8" t="s">
        <v>98</v>
      </c>
      <c r="C143" s="2">
        <v>2.9510395707578799E-2</v>
      </c>
      <c r="D143" s="2">
        <v>2.7639971651311102E-2</v>
      </c>
      <c r="E143" s="2">
        <v>3.0747728860936401E-2</v>
      </c>
      <c r="F143" s="2">
        <v>3.7823490378234903E-2</v>
      </c>
      <c r="G143" s="2">
        <v>3.93959290873276E-2</v>
      </c>
      <c r="H143" s="2">
        <v>4.1748206131767801E-2</v>
      </c>
      <c r="I143" s="2">
        <v>4.4049967126890202E-2</v>
      </c>
      <c r="J143" s="2">
        <v>4.4834307992202699E-2</v>
      </c>
      <c r="K143" s="2">
        <v>5.02197112366604E-2</v>
      </c>
      <c r="L143" s="2">
        <v>5.4385964912280697E-2</v>
      </c>
      <c r="M143" s="2">
        <v>5.4398148148148098E-2</v>
      </c>
      <c r="N143" s="2">
        <v>6.2951935346661006E-2</v>
      </c>
      <c r="O143" s="2">
        <v>7.4582924435721301E-2</v>
      </c>
    </row>
    <row r="144" spans="1:15" x14ac:dyDescent="0.3">
      <c r="A144" s="8" t="s">
        <v>201</v>
      </c>
      <c r="B144" s="8" t="s">
        <v>99</v>
      </c>
      <c r="C144" s="2">
        <v>0.165502183406114</v>
      </c>
      <c r="D144" s="2">
        <v>0.164374295377678</v>
      </c>
      <c r="E144" s="2">
        <v>0.157070372821531</v>
      </c>
      <c r="F144" s="2">
        <v>0.14693356047700201</v>
      </c>
      <c r="G144" s="2">
        <v>0.13960767946577601</v>
      </c>
      <c r="H144" s="2">
        <v>0.13371381981247499</v>
      </c>
      <c r="I144" s="2">
        <v>0.12896153079529599</v>
      </c>
      <c r="J144" s="2">
        <v>0.122900612527169</v>
      </c>
      <c r="K144" s="2">
        <v>0.117148362235067</v>
      </c>
      <c r="L144" s="2">
        <v>0.113175675675676</v>
      </c>
      <c r="M144" s="2">
        <v>9.8620819950878499E-2</v>
      </c>
      <c r="N144" s="2">
        <v>8.1504702194357403E-2</v>
      </c>
      <c r="O144" s="2">
        <v>7.5896881197043506E-2</v>
      </c>
    </row>
    <row r="145" spans="1:15" x14ac:dyDescent="0.3">
      <c r="A145" s="8" t="s">
        <v>201</v>
      </c>
      <c r="B145" s="8" t="s">
        <v>100</v>
      </c>
      <c r="C145" s="2">
        <v>0.15358819584171701</v>
      </c>
      <c r="D145" s="2">
        <v>0.156626506024096</v>
      </c>
      <c r="E145" s="2">
        <v>0.15234102026554899</v>
      </c>
      <c r="F145" s="2">
        <v>0.143331121433311</v>
      </c>
      <c r="G145" s="2">
        <v>0.13985554826001301</v>
      </c>
      <c r="H145" s="2">
        <v>0.135029354207436</v>
      </c>
      <c r="I145" s="2">
        <v>0.128205128205128</v>
      </c>
      <c r="J145" s="2">
        <v>0.12735542560103999</v>
      </c>
      <c r="K145" s="2">
        <v>0.123666038920276</v>
      </c>
      <c r="L145" s="2">
        <v>0.116959064327485</v>
      </c>
      <c r="M145" s="2">
        <v>9.4907407407407399E-2</v>
      </c>
      <c r="N145" s="2">
        <v>7.1458953636750297E-2</v>
      </c>
      <c r="O145" s="2">
        <v>7.4092247301275796E-2</v>
      </c>
    </row>
    <row r="146" spans="1:15" x14ac:dyDescent="0.3">
      <c r="A146" s="8" t="s">
        <v>202</v>
      </c>
      <c r="B146" s="8" t="s">
        <v>89</v>
      </c>
      <c r="C146" s="2">
        <v>9.2358180965775902E-2</v>
      </c>
      <c r="D146" s="2">
        <v>9.9064560650206995E-2</v>
      </c>
      <c r="E146" s="2">
        <v>0.10588779284833499</v>
      </c>
      <c r="F146" s="2">
        <v>0.104838709677419</v>
      </c>
      <c r="G146" s="2">
        <v>0.11260265319014499</v>
      </c>
      <c r="H146" s="2">
        <v>0.122265321955004</v>
      </c>
      <c r="I146" s="2">
        <v>0.127406479887306</v>
      </c>
      <c r="J146" s="2">
        <v>0.13228664697652701</v>
      </c>
      <c r="K146" s="2">
        <v>0.15123326286117</v>
      </c>
      <c r="L146" s="2">
        <v>0.156430219146482</v>
      </c>
      <c r="M146" s="2">
        <v>0.16751845542305499</v>
      </c>
      <c r="N146" s="2">
        <v>0.17460543153704</v>
      </c>
      <c r="O146" s="2">
        <v>0.18743934562595299</v>
      </c>
    </row>
    <row r="147" spans="1:15" x14ac:dyDescent="0.3">
      <c r="A147" s="8" t="s">
        <v>202</v>
      </c>
      <c r="B147" s="8" t="s">
        <v>90</v>
      </c>
      <c r="C147" s="2">
        <v>0.40594059405940602</v>
      </c>
      <c r="D147" s="2">
        <v>0.41110417966313201</v>
      </c>
      <c r="E147" s="2">
        <v>0.42175572519083998</v>
      </c>
      <c r="F147" s="2">
        <v>0.40821736249171597</v>
      </c>
      <c r="G147" s="2">
        <v>0.419827012641384</v>
      </c>
      <c r="H147" s="2">
        <v>0.41806020066889599</v>
      </c>
      <c r="I147" s="2">
        <v>0.41259209645009998</v>
      </c>
      <c r="J147" s="2">
        <v>0.40840446487196302</v>
      </c>
      <c r="K147" s="2">
        <v>0.42312276519666298</v>
      </c>
      <c r="L147" s="2">
        <v>0.42938822184105202</v>
      </c>
      <c r="M147" s="2">
        <v>0.44661246612466099</v>
      </c>
      <c r="N147" s="2">
        <v>0.44569672131147497</v>
      </c>
      <c r="O147" s="2">
        <v>0.46707431796801502</v>
      </c>
    </row>
    <row r="148" spans="1:15" x14ac:dyDescent="0.3">
      <c r="A148" s="8" t="s">
        <v>202</v>
      </c>
      <c r="B148" s="8" t="s">
        <v>91</v>
      </c>
      <c r="C148" s="2">
        <v>4.5319581184560098E-3</v>
      </c>
      <c r="D148" s="2">
        <v>5.8273270970709999E-3</v>
      </c>
      <c r="E148" s="2">
        <v>6.3193588162762E-3</v>
      </c>
      <c r="F148" s="2">
        <v>7.4193548387096802E-3</v>
      </c>
      <c r="G148" s="2">
        <v>8.5281111813013295E-3</v>
      </c>
      <c r="H148" s="2">
        <v>9.1543832428238898E-3</v>
      </c>
      <c r="I148" s="2">
        <v>1.0643293160119E-2</v>
      </c>
      <c r="J148" s="2">
        <v>1.21249805689414E-2</v>
      </c>
      <c r="K148" s="2">
        <v>1.3671599718111299E-2</v>
      </c>
      <c r="L148" s="2">
        <v>1.4994232987312599E-2</v>
      </c>
      <c r="M148" s="2">
        <v>1.6467915956842698E-2</v>
      </c>
      <c r="N148" s="2">
        <v>1.6635859519408502E-2</v>
      </c>
      <c r="O148" s="2">
        <v>1.8993483987245301E-2</v>
      </c>
    </row>
    <row r="149" spans="1:15" x14ac:dyDescent="0.3">
      <c r="A149" s="8" t="s">
        <v>202</v>
      </c>
      <c r="B149" s="8" t="s">
        <v>92</v>
      </c>
      <c r="C149" s="2">
        <v>6.9966996699670006E-2</v>
      </c>
      <c r="D149" s="2">
        <v>6.9868995633187797E-2</v>
      </c>
      <c r="E149" s="2">
        <v>7.1882951653943997E-2</v>
      </c>
      <c r="F149" s="2">
        <v>8.0848243870112704E-2</v>
      </c>
      <c r="G149" s="2">
        <v>8.44976713240186E-2</v>
      </c>
      <c r="H149" s="2">
        <v>8.5618729096990004E-2</v>
      </c>
      <c r="I149" s="2">
        <v>8.4393837910247793E-2</v>
      </c>
      <c r="J149" s="2">
        <v>9.8489822718319103E-2</v>
      </c>
      <c r="K149" s="2">
        <v>0.108462455303933</v>
      </c>
      <c r="L149" s="2">
        <v>0.113779302458548</v>
      </c>
      <c r="M149" s="2">
        <v>0.12628726287262901</v>
      </c>
      <c r="N149" s="2">
        <v>0.14293032786885199</v>
      </c>
      <c r="O149" s="2">
        <v>0.15239887111947301</v>
      </c>
    </row>
    <row r="150" spans="1:15" x14ac:dyDescent="0.3">
      <c r="A150" s="8" t="s">
        <v>202</v>
      </c>
      <c r="B150" s="8" t="s">
        <v>93</v>
      </c>
      <c r="C150" s="2">
        <v>1.3127051101734601E-2</v>
      </c>
      <c r="D150" s="2">
        <v>1.36482134641926E-2</v>
      </c>
      <c r="E150" s="2">
        <v>1.44882860665845E-2</v>
      </c>
      <c r="F150" s="2">
        <v>1.7096774193548402E-2</v>
      </c>
      <c r="G150" s="2">
        <v>1.8003790271636101E-2</v>
      </c>
      <c r="H150" s="2">
        <v>1.9860356865787399E-2</v>
      </c>
      <c r="I150" s="2">
        <v>2.0660510251995601E-2</v>
      </c>
      <c r="J150" s="2">
        <v>2.1296440230063701E-2</v>
      </c>
      <c r="K150" s="2">
        <v>2.0718816067653301E-2</v>
      </c>
      <c r="L150" s="2">
        <v>2.3212226066897299E-2</v>
      </c>
      <c r="M150" s="2">
        <v>2.5411697898921101E-2</v>
      </c>
      <c r="N150" s="2">
        <v>2.4740509028863902E-2</v>
      </c>
      <c r="O150" s="2">
        <v>2.52322196034937E-2</v>
      </c>
    </row>
    <row r="151" spans="1:15" x14ac:dyDescent="0.3">
      <c r="A151" s="8" t="s">
        <v>202</v>
      </c>
      <c r="B151" s="8" t="s">
        <v>94</v>
      </c>
      <c r="C151" s="2">
        <v>1.71617161716172E-2</v>
      </c>
      <c r="D151" s="2">
        <v>1.8714909544603898E-2</v>
      </c>
      <c r="E151" s="2">
        <v>1.7811704834605601E-2</v>
      </c>
      <c r="F151" s="2">
        <v>1.9880715705765401E-2</v>
      </c>
      <c r="G151" s="2">
        <v>1.9294743845642E-2</v>
      </c>
      <c r="H151" s="2">
        <v>1.9397993311036799E-2</v>
      </c>
      <c r="I151" s="2">
        <v>2.00937709310114E-2</v>
      </c>
      <c r="J151" s="2">
        <v>2.1011162179908099E-2</v>
      </c>
      <c r="K151" s="2">
        <v>1.9666269368295599E-2</v>
      </c>
      <c r="L151" s="2">
        <v>2.1726700971983998E-2</v>
      </c>
      <c r="M151" s="2">
        <v>2.38482384823848E-2</v>
      </c>
      <c r="N151" s="2">
        <v>2.5102459016393401E-2</v>
      </c>
      <c r="O151" s="2">
        <v>2.3518344308560701E-2</v>
      </c>
    </row>
    <row r="152" spans="1:15" x14ac:dyDescent="0.3">
      <c r="A152" s="8" t="s">
        <v>202</v>
      </c>
      <c r="B152" s="8" t="s">
        <v>95</v>
      </c>
      <c r="C152" s="2">
        <v>0.72526957337083897</v>
      </c>
      <c r="D152" s="2">
        <v>0.71998159791442995</v>
      </c>
      <c r="E152" s="2">
        <v>0.71886559802712702</v>
      </c>
      <c r="F152" s="2">
        <v>0.72387096774193505</v>
      </c>
      <c r="G152" s="2">
        <v>0.71951989892609003</v>
      </c>
      <c r="H152" s="2">
        <v>0.71186966640806804</v>
      </c>
      <c r="I152" s="2">
        <v>0.70730943809672897</v>
      </c>
      <c r="J152" s="2">
        <v>0.70122804290377705</v>
      </c>
      <c r="K152" s="2">
        <v>0.68625792811839303</v>
      </c>
      <c r="L152" s="2">
        <v>0.67791234140715095</v>
      </c>
      <c r="M152" s="2">
        <v>0.678733674048836</v>
      </c>
      <c r="N152" s="2">
        <v>0.68192805346224905</v>
      </c>
      <c r="O152" s="2">
        <v>0.67572438652433098</v>
      </c>
    </row>
    <row r="153" spans="1:15" x14ac:dyDescent="0.3">
      <c r="A153" s="8" t="s">
        <v>202</v>
      </c>
      <c r="B153" s="8" t="s">
        <v>96</v>
      </c>
      <c r="C153" s="2">
        <v>0.31419141914191401</v>
      </c>
      <c r="D153" s="2">
        <v>0.31191515907673101</v>
      </c>
      <c r="E153" s="2">
        <v>0.307888040712468</v>
      </c>
      <c r="F153" s="2">
        <v>0.30947647448641502</v>
      </c>
      <c r="G153" s="2">
        <v>0.30538922155688603</v>
      </c>
      <c r="H153" s="2">
        <v>0.30836120401337802</v>
      </c>
      <c r="I153" s="2">
        <v>0.31681178834561302</v>
      </c>
      <c r="J153" s="2">
        <v>0.31057124097176603</v>
      </c>
      <c r="K153" s="2">
        <v>0.289034564958284</v>
      </c>
      <c r="L153" s="2">
        <v>0.276729559748428</v>
      </c>
      <c r="M153" s="2">
        <v>0.26449864498644998</v>
      </c>
      <c r="N153" s="2">
        <v>0.24795081967213101</v>
      </c>
      <c r="O153" s="2">
        <v>0.22483537158983999</v>
      </c>
    </row>
    <row r="154" spans="1:15" x14ac:dyDescent="0.3">
      <c r="A154" s="8" t="s">
        <v>202</v>
      </c>
      <c r="B154" s="8" t="s">
        <v>97</v>
      </c>
      <c r="C154" s="2">
        <v>5.7821534614783598E-3</v>
      </c>
      <c r="D154" s="2">
        <v>7.3608342278791601E-3</v>
      </c>
      <c r="E154" s="2">
        <v>6.9358816276202202E-3</v>
      </c>
      <c r="F154" s="2">
        <v>7.7419354838709703E-3</v>
      </c>
      <c r="G154" s="2">
        <v>9.0018951358180697E-3</v>
      </c>
      <c r="H154" s="2">
        <v>1.0240496508921599E-2</v>
      </c>
      <c r="I154" s="2">
        <v>1.01737361089372E-2</v>
      </c>
      <c r="J154" s="2">
        <v>1.3213119850769501E-2</v>
      </c>
      <c r="K154" s="2">
        <v>1.42353770260747E-2</v>
      </c>
      <c r="L154" s="2">
        <v>1.4561707035755499E-2</v>
      </c>
      <c r="M154" s="2">
        <v>1.6325951164111299E-2</v>
      </c>
      <c r="N154" s="2">
        <v>1.7915541020901499E-2</v>
      </c>
      <c r="O154" s="2">
        <v>1.8023014002495501E-2</v>
      </c>
    </row>
    <row r="155" spans="1:15" x14ac:dyDescent="0.3">
      <c r="A155" s="8" t="s">
        <v>202</v>
      </c>
      <c r="B155" s="8" t="s">
        <v>98</v>
      </c>
      <c r="C155" s="2">
        <v>3.5643564356435599E-2</v>
      </c>
      <c r="D155" s="2">
        <v>3.5558328134747297E-2</v>
      </c>
      <c r="E155" s="2">
        <v>3.2442748091603101E-2</v>
      </c>
      <c r="F155" s="2">
        <v>3.31345261762757E-2</v>
      </c>
      <c r="G155" s="2">
        <v>3.2601463739188298E-2</v>
      </c>
      <c r="H155" s="2">
        <v>3.5451505016722402E-2</v>
      </c>
      <c r="I155" s="2">
        <v>3.6838580040187502E-2</v>
      </c>
      <c r="J155" s="2">
        <v>3.93959290873276E-2</v>
      </c>
      <c r="K155" s="2">
        <v>4.0524433849821198E-2</v>
      </c>
      <c r="L155" s="2">
        <v>4.5168667810177199E-2</v>
      </c>
      <c r="M155" s="2">
        <v>4.6070460704606998E-2</v>
      </c>
      <c r="N155" s="2">
        <v>5.4303278688524602E-2</v>
      </c>
      <c r="O155" s="2">
        <v>5.8795860771401698E-2</v>
      </c>
    </row>
    <row r="156" spans="1:15" x14ac:dyDescent="0.3">
      <c r="A156" s="8" t="s">
        <v>202</v>
      </c>
      <c r="B156" s="8" t="s">
        <v>99</v>
      </c>
      <c r="C156" s="2">
        <v>0.15893108298171599</v>
      </c>
      <c r="D156" s="2">
        <v>0.15411746664622</v>
      </c>
      <c r="E156" s="2">
        <v>0.14750308261405701</v>
      </c>
      <c r="F156" s="2">
        <v>0.139032258064516</v>
      </c>
      <c r="G156" s="2">
        <v>0.132343651295009</v>
      </c>
      <c r="H156" s="2">
        <v>0.12660977501939499</v>
      </c>
      <c r="I156" s="2">
        <v>0.12380654249491301</v>
      </c>
      <c r="J156" s="2">
        <v>0.119850769469921</v>
      </c>
      <c r="K156" s="2">
        <v>0.113883016208598</v>
      </c>
      <c r="L156" s="2">
        <v>0.112889273356401</v>
      </c>
      <c r="M156" s="2">
        <v>9.5542305508234004E-2</v>
      </c>
      <c r="N156" s="2">
        <v>8.4174605431537E-2</v>
      </c>
      <c r="O156" s="2">
        <v>7.4587550256481394E-2</v>
      </c>
    </row>
    <row r="157" spans="1:15" x14ac:dyDescent="0.3">
      <c r="A157" s="8" t="s">
        <v>202</v>
      </c>
      <c r="B157" s="8" t="s">
        <v>100</v>
      </c>
      <c r="C157" s="2">
        <v>0.157095709570957</v>
      </c>
      <c r="D157" s="2">
        <v>0.152838427947598</v>
      </c>
      <c r="E157" s="2">
        <v>0.148218829516539</v>
      </c>
      <c r="F157" s="2">
        <v>0.148442677269715</v>
      </c>
      <c r="G157" s="2">
        <v>0.13838988689288101</v>
      </c>
      <c r="H157" s="2">
        <v>0.13311036789297701</v>
      </c>
      <c r="I157" s="2">
        <v>0.12926992632284001</v>
      </c>
      <c r="J157" s="2">
        <v>0.122127380170716</v>
      </c>
      <c r="K157" s="2">
        <v>0.119189511323004</v>
      </c>
      <c r="L157" s="2">
        <v>0.113207547169811</v>
      </c>
      <c r="M157" s="2">
        <v>9.2682926829268306E-2</v>
      </c>
      <c r="N157" s="2">
        <v>8.4016393442622905E-2</v>
      </c>
      <c r="O157" s="2">
        <v>7.3377234242709297E-2</v>
      </c>
    </row>
    <row r="158" spans="1:15" x14ac:dyDescent="0.3">
      <c r="A158" s="8" t="s">
        <v>203</v>
      </c>
      <c r="B158" s="8" t="s">
        <v>89</v>
      </c>
      <c r="C158" s="2">
        <v>2.6146341463414598E-2</v>
      </c>
      <c r="D158" s="2">
        <v>2.8378646556856499E-2</v>
      </c>
      <c r="E158" s="2">
        <v>2.98270033803937E-2</v>
      </c>
      <c r="F158" s="2">
        <v>4.1643428146495597E-2</v>
      </c>
      <c r="G158" s="2">
        <v>4.35103244837758E-2</v>
      </c>
      <c r="H158" s="2">
        <v>4.4048903272204197E-2</v>
      </c>
      <c r="I158" s="2">
        <v>4.8239436619718301E-2</v>
      </c>
      <c r="J158" s="2">
        <v>5.0853301154973302E-2</v>
      </c>
      <c r="K158" s="2">
        <v>3.5912560721720999E-2</v>
      </c>
      <c r="L158" s="2">
        <v>3.6924119241192398E-2</v>
      </c>
      <c r="M158" s="2">
        <v>3.8481721182438297E-2</v>
      </c>
      <c r="N158" s="2">
        <v>3.9782684893094999E-2</v>
      </c>
      <c r="O158" s="2">
        <v>4.3284858853721103E-2</v>
      </c>
    </row>
    <row r="159" spans="1:15" x14ac:dyDescent="0.3">
      <c r="A159" s="8" t="s">
        <v>203</v>
      </c>
      <c r="B159" s="8" t="s">
        <v>90</v>
      </c>
      <c r="C159" s="2">
        <v>0.25393700787401602</v>
      </c>
      <c r="D159" s="2">
        <v>0.23306772908366499</v>
      </c>
      <c r="E159" s="2">
        <v>0.24748490945674001</v>
      </c>
      <c r="F159" s="2">
        <v>0.29381443298969101</v>
      </c>
      <c r="G159" s="2">
        <v>0.28695652173913</v>
      </c>
      <c r="H159" s="2">
        <v>0.28620689655172399</v>
      </c>
      <c r="I159" s="2">
        <v>0.292020373514431</v>
      </c>
      <c r="J159" s="2">
        <v>0.28431372549019601</v>
      </c>
      <c r="K159" s="2">
        <v>0.26132404181184699</v>
      </c>
      <c r="L159" s="2">
        <v>0.26765188834154402</v>
      </c>
      <c r="M159" s="2">
        <v>0.27656249999999999</v>
      </c>
      <c r="N159" s="2">
        <v>0.282608695652174</v>
      </c>
      <c r="O159" s="2">
        <v>0.29779411764705899</v>
      </c>
    </row>
    <row r="160" spans="1:15" x14ac:dyDescent="0.3">
      <c r="A160" s="8" t="s">
        <v>203</v>
      </c>
      <c r="B160" s="8" t="s">
        <v>91</v>
      </c>
      <c r="C160" s="2">
        <v>1.75609756097561E-3</v>
      </c>
      <c r="D160" s="2">
        <v>2.1829728120658898E-3</v>
      </c>
      <c r="E160" s="2">
        <v>2.3861602704315001E-3</v>
      </c>
      <c r="F160" s="2">
        <v>2.60271425915598E-3</v>
      </c>
      <c r="G160" s="2">
        <v>2.9498525073746299E-3</v>
      </c>
      <c r="H160" s="2">
        <v>2.6968716289104602E-3</v>
      </c>
      <c r="I160" s="2">
        <v>2.6408450704225399E-3</v>
      </c>
      <c r="J160" s="2">
        <v>3.6200655059472498E-3</v>
      </c>
      <c r="K160" s="2">
        <v>3.46981263011797E-3</v>
      </c>
      <c r="L160" s="2">
        <v>4.0650406504065002E-3</v>
      </c>
      <c r="M160" s="2">
        <v>4.5478397761063499E-3</v>
      </c>
      <c r="N160" s="2">
        <v>5.0823694356817396E-3</v>
      </c>
      <c r="O160" s="2">
        <v>5.1325919589392602E-3</v>
      </c>
    </row>
    <row r="161" spans="1:15" x14ac:dyDescent="0.3">
      <c r="A161" s="8" t="s">
        <v>203</v>
      </c>
      <c r="B161" s="8" t="s">
        <v>92</v>
      </c>
      <c r="C161" s="2">
        <v>3.1496062992125998E-2</v>
      </c>
      <c r="D161" s="2">
        <v>2.98804780876494E-2</v>
      </c>
      <c r="E161" s="2">
        <v>3.2193158953722302E-2</v>
      </c>
      <c r="F161" s="2">
        <v>2.92096219931271E-2</v>
      </c>
      <c r="G161" s="2">
        <v>2.9565217391304299E-2</v>
      </c>
      <c r="H161" s="2">
        <v>3.2758620689655203E-2</v>
      </c>
      <c r="I161" s="2">
        <v>3.5653650254668899E-2</v>
      </c>
      <c r="J161" s="2">
        <v>4.9019607843137303E-2</v>
      </c>
      <c r="K161" s="2">
        <v>5.0522648083623702E-2</v>
      </c>
      <c r="L161" s="2">
        <v>7.0607553366174095E-2</v>
      </c>
      <c r="M161" s="2">
        <v>9.5312499999999994E-2</v>
      </c>
      <c r="N161" s="2">
        <v>0.154891304347826</v>
      </c>
      <c r="O161" s="2">
        <v>0.177696078431373</v>
      </c>
    </row>
    <row r="162" spans="1:15" x14ac:dyDescent="0.3">
      <c r="A162" s="8" t="s">
        <v>203</v>
      </c>
      <c r="B162" s="8" t="s">
        <v>93</v>
      </c>
      <c r="C162" s="2">
        <v>1.03414634146341E-2</v>
      </c>
      <c r="D162" s="2">
        <v>1.0517959912681099E-2</v>
      </c>
      <c r="E162" s="2">
        <v>1.1135414595347001E-2</v>
      </c>
      <c r="F162" s="2">
        <v>1.22699386503067E-2</v>
      </c>
      <c r="G162" s="2">
        <v>1.3274336283185801E-2</v>
      </c>
      <c r="H162" s="2">
        <v>1.3843941028406999E-2</v>
      </c>
      <c r="I162" s="2">
        <v>1.30281690140845E-2</v>
      </c>
      <c r="J162" s="2">
        <v>1.46526460955008E-2</v>
      </c>
      <c r="K162" s="2">
        <v>1.4052741151977801E-2</v>
      </c>
      <c r="L162" s="2">
        <v>1.33807588075881E-2</v>
      </c>
      <c r="M162" s="2">
        <v>1.4343186986181601E-2</v>
      </c>
      <c r="N162" s="2">
        <v>1.5247108307045201E-2</v>
      </c>
      <c r="O162" s="2">
        <v>1.6424294268605599E-2</v>
      </c>
    </row>
    <row r="163" spans="1:15" x14ac:dyDescent="0.3">
      <c r="A163" s="8" t="s">
        <v>203</v>
      </c>
      <c r="B163" s="8" t="s">
        <v>94</v>
      </c>
      <c r="C163" s="2">
        <v>1.9685039370078702E-2</v>
      </c>
      <c r="D163" s="2">
        <v>1.7928286852589601E-2</v>
      </c>
      <c r="E163" s="2">
        <v>1.60965794768612E-2</v>
      </c>
      <c r="F163" s="2">
        <v>2.06185567010309E-2</v>
      </c>
      <c r="G163" s="2">
        <v>1.9130434782608698E-2</v>
      </c>
      <c r="H163" s="2">
        <v>1.89655172413793E-2</v>
      </c>
      <c r="I163" s="2">
        <v>1.6977928692699502E-2</v>
      </c>
      <c r="J163" s="2">
        <v>1.7973856209150301E-2</v>
      </c>
      <c r="K163" s="2">
        <v>1.74216027874564E-2</v>
      </c>
      <c r="L163" s="2">
        <v>1.9704433497536901E-2</v>
      </c>
      <c r="M163" s="2">
        <v>2.34375E-2</v>
      </c>
      <c r="N163" s="2">
        <v>2.3097826086956499E-2</v>
      </c>
      <c r="O163" s="2">
        <v>2.0833333333333301E-2</v>
      </c>
    </row>
    <row r="164" spans="1:15" x14ac:dyDescent="0.3">
      <c r="A164" s="8" t="s">
        <v>203</v>
      </c>
      <c r="B164" s="8" t="s">
        <v>95</v>
      </c>
      <c r="C164" s="2">
        <v>0.813268292682927</v>
      </c>
      <c r="D164" s="2">
        <v>0.81246279023615797</v>
      </c>
      <c r="E164" s="2">
        <v>0.81586796579836995</v>
      </c>
      <c r="F164" s="2">
        <v>0.80423870607919701</v>
      </c>
      <c r="G164" s="2">
        <v>0.80567846607669602</v>
      </c>
      <c r="H164" s="2">
        <v>0.807982740021575</v>
      </c>
      <c r="I164" s="2">
        <v>0.80950704225352099</v>
      </c>
      <c r="J164" s="2">
        <v>0.80848129632821897</v>
      </c>
      <c r="K164" s="2">
        <v>0.82755031228313702</v>
      </c>
      <c r="L164" s="2">
        <v>0.83045392953929498</v>
      </c>
      <c r="M164" s="2">
        <v>0.84449886304005595</v>
      </c>
      <c r="N164" s="2">
        <v>0.85366281107606001</v>
      </c>
      <c r="O164" s="2">
        <v>0.85594525235243801</v>
      </c>
    </row>
    <row r="165" spans="1:15" x14ac:dyDescent="0.3">
      <c r="A165" s="8" t="s">
        <v>203</v>
      </c>
      <c r="B165" s="8" t="s">
        <v>96</v>
      </c>
      <c r="C165" s="2">
        <v>0.54133858267716495</v>
      </c>
      <c r="D165" s="2">
        <v>0.56573705179282896</v>
      </c>
      <c r="E165" s="2">
        <v>0.55130784708249503</v>
      </c>
      <c r="F165" s="2">
        <v>0.49484536082474201</v>
      </c>
      <c r="G165" s="2">
        <v>0.50086956521739101</v>
      </c>
      <c r="H165" s="2">
        <v>0.49137931034482801</v>
      </c>
      <c r="I165" s="2">
        <v>0.48556876061120502</v>
      </c>
      <c r="J165" s="2">
        <v>0.47058823529411797</v>
      </c>
      <c r="K165" s="2">
        <v>0.50696864111498297</v>
      </c>
      <c r="L165" s="2">
        <v>0.489326765188834</v>
      </c>
      <c r="M165" s="2">
        <v>0.46250000000000002</v>
      </c>
      <c r="N165" s="2">
        <v>0.41304347826087001</v>
      </c>
      <c r="O165" s="2">
        <v>0.36642156862745101</v>
      </c>
    </row>
    <row r="166" spans="1:15" x14ac:dyDescent="0.3">
      <c r="A166" s="8" t="s">
        <v>203</v>
      </c>
      <c r="B166" s="8" t="s">
        <v>97</v>
      </c>
      <c r="C166" s="2">
        <v>3.1219512195122001E-3</v>
      </c>
      <c r="D166" s="2">
        <v>3.1752331811867401E-3</v>
      </c>
      <c r="E166" s="2">
        <v>3.1815470272420002E-3</v>
      </c>
      <c r="F166" s="2">
        <v>3.7181632273656801E-3</v>
      </c>
      <c r="G166" s="2">
        <v>3.6873156342182899E-3</v>
      </c>
      <c r="H166" s="2">
        <v>3.5958288385472899E-3</v>
      </c>
      <c r="I166" s="2">
        <v>3.8732394366197201E-3</v>
      </c>
      <c r="J166" s="2">
        <v>4.9991380796414403E-3</v>
      </c>
      <c r="K166" s="2">
        <v>4.6842470506592597E-3</v>
      </c>
      <c r="L166" s="2">
        <v>4.9119241192411896E-3</v>
      </c>
      <c r="M166" s="2">
        <v>5.4224243484344899E-3</v>
      </c>
      <c r="N166" s="2">
        <v>5.6081317910970903E-3</v>
      </c>
      <c r="O166" s="2">
        <v>5.9880239520958096E-3</v>
      </c>
    </row>
    <row r="167" spans="1:15" x14ac:dyDescent="0.3">
      <c r="A167" s="8" t="s">
        <v>203</v>
      </c>
      <c r="B167" s="8" t="s">
        <v>98</v>
      </c>
      <c r="C167" s="2">
        <v>1.7716535433070901E-2</v>
      </c>
      <c r="D167" s="2">
        <v>1.7928286852589601E-2</v>
      </c>
      <c r="E167" s="2">
        <v>2.21327967806841E-2</v>
      </c>
      <c r="F167" s="2">
        <v>2.57731958762887E-2</v>
      </c>
      <c r="G167" s="2">
        <v>2.6086956521739101E-2</v>
      </c>
      <c r="H167" s="2">
        <v>2.41379310344828E-2</v>
      </c>
      <c r="I167" s="2">
        <v>2.8862478777589101E-2</v>
      </c>
      <c r="J167" s="2">
        <v>3.2679738562091498E-2</v>
      </c>
      <c r="K167" s="2">
        <v>3.3101045296167197E-2</v>
      </c>
      <c r="L167" s="2">
        <v>3.4482758620689703E-2</v>
      </c>
      <c r="M167" s="2">
        <v>4.3749999999999997E-2</v>
      </c>
      <c r="N167" s="2">
        <v>4.6195652173912999E-2</v>
      </c>
      <c r="O167" s="2">
        <v>5.8823529411764698E-2</v>
      </c>
    </row>
    <row r="168" spans="1:15" x14ac:dyDescent="0.3">
      <c r="A168" s="8" t="s">
        <v>203</v>
      </c>
      <c r="B168" s="8" t="s">
        <v>99</v>
      </c>
      <c r="C168" s="2">
        <v>0.14536585365853699</v>
      </c>
      <c r="D168" s="2">
        <v>0.14328239730105199</v>
      </c>
      <c r="E168" s="2">
        <v>0.137601908928216</v>
      </c>
      <c r="F168" s="2">
        <v>0.135527049637479</v>
      </c>
      <c r="G168" s="2">
        <v>0.13089970501474901</v>
      </c>
      <c r="H168" s="2">
        <v>0.127831715210356</v>
      </c>
      <c r="I168" s="2">
        <v>0.122711267605634</v>
      </c>
      <c r="J168" s="2">
        <v>0.11739355283571801</v>
      </c>
      <c r="K168" s="2">
        <v>0.114330326162387</v>
      </c>
      <c r="L168" s="2">
        <v>0.110264227642276</v>
      </c>
      <c r="M168" s="2">
        <v>9.2705964666783297E-2</v>
      </c>
      <c r="N168" s="2">
        <v>8.0616894497020697E-2</v>
      </c>
      <c r="O168" s="2">
        <v>7.3224978614200201E-2</v>
      </c>
    </row>
    <row r="169" spans="1:15" x14ac:dyDescent="0.3">
      <c r="A169" s="8" t="s">
        <v>203</v>
      </c>
      <c r="B169" s="8" t="s">
        <v>100</v>
      </c>
      <c r="C169" s="2">
        <v>0.13582677165354301</v>
      </c>
      <c r="D169" s="2">
        <v>0.135458167330677</v>
      </c>
      <c r="E169" s="2">
        <v>0.13078470824949701</v>
      </c>
      <c r="F169" s="2">
        <v>0.13573883161511999</v>
      </c>
      <c r="G169" s="2">
        <v>0.13739130434782601</v>
      </c>
      <c r="H169" s="2">
        <v>0.14655172413793099</v>
      </c>
      <c r="I169" s="2">
        <v>0.14091680814940599</v>
      </c>
      <c r="J169" s="2">
        <v>0.14542483660130701</v>
      </c>
      <c r="K169" s="2">
        <v>0.13066202090592299</v>
      </c>
      <c r="L169" s="2">
        <v>0.118226600985222</v>
      </c>
      <c r="M169" s="2">
        <v>9.8437499999999997E-2</v>
      </c>
      <c r="N169" s="2">
        <v>8.0163043478260906E-2</v>
      </c>
      <c r="O169" s="2">
        <v>7.8431372549019607E-2</v>
      </c>
    </row>
    <row r="170" spans="1:15" x14ac:dyDescent="0.3">
      <c r="A170" s="8" t="s">
        <v>204</v>
      </c>
      <c r="B170" s="8" t="s">
        <v>90</v>
      </c>
      <c r="C170" s="2">
        <v>0.55840978593272195</v>
      </c>
      <c r="D170" s="2">
        <v>0.569693464430307</v>
      </c>
      <c r="E170" s="2">
        <v>0.56344586728754398</v>
      </c>
      <c r="F170" s="2">
        <v>0.55666875391358805</v>
      </c>
      <c r="G170" s="2">
        <v>0.55863808322824704</v>
      </c>
      <c r="H170" s="2">
        <v>0.55037783375314897</v>
      </c>
      <c r="I170" s="2">
        <v>0.542620865139949</v>
      </c>
      <c r="J170" s="2">
        <v>0.54243777919591596</v>
      </c>
      <c r="K170" s="2">
        <v>0.536186280679673</v>
      </c>
      <c r="L170" s="2">
        <v>0.53809523809523796</v>
      </c>
      <c r="M170" s="2">
        <v>0.51659292035398197</v>
      </c>
      <c r="N170" s="2">
        <v>0.50024715768660399</v>
      </c>
      <c r="O170" s="2">
        <v>0.48327678138633101</v>
      </c>
    </row>
    <row r="171" spans="1:15" x14ac:dyDescent="0.3">
      <c r="A171" s="8" t="s">
        <v>204</v>
      </c>
      <c r="B171" s="8" t="s">
        <v>89</v>
      </c>
      <c r="C171" s="2">
        <v>6.9572798605056704E-2</v>
      </c>
      <c r="D171" s="2">
        <v>8.0664095254066703E-2</v>
      </c>
      <c r="E171" s="2">
        <v>8.8904086168575799E-2</v>
      </c>
      <c r="F171" s="2">
        <v>9.20662598081953E-2</v>
      </c>
      <c r="G171" s="2">
        <v>9.9552957359009597E-2</v>
      </c>
      <c r="H171" s="2">
        <v>0.107415577804174</v>
      </c>
      <c r="I171" s="2">
        <v>0.112165367671976</v>
      </c>
      <c r="J171" s="2">
        <v>0.117244829886591</v>
      </c>
      <c r="K171" s="2">
        <v>0.122306927411336</v>
      </c>
      <c r="L171" s="2">
        <v>0.12878064310729101</v>
      </c>
      <c r="M171" s="2">
        <v>0.138314536340852</v>
      </c>
      <c r="N171" s="2">
        <v>0.14461538461538501</v>
      </c>
      <c r="O171" s="2">
        <v>0.14639241523381</v>
      </c>
    </row>
    <row r="172" spans="1:15" x14ac:dyDescent="0.3">
      <c r="A172" s="8" t="s">
        <v>204</v>
      </c>
      <c r="B172" s="8" t="s">
        <v>92</v>
      </c>
      <c r="C172" s="2">
        <v>4.6483180428134603E-2</v>
      </c>
      <c r="D172" s="2">
        <v>5.2631578947368397E-2</v>
      </c>
      <c r="E172" s="2">
        <v>6.16996507566938E-2</v>
      </c>
      <c r="F172" s="2">
        <v>6.9505322479649301E-2</v>
      </c>
      <c r="G172" s="2">
        <v>7.4401008827238296E-2</v>
      </c>
      <c r="H172" s="2">
        <v>7.9345088161209096E-2</v>
      </c>
      <c r="I172" s="2">
        <v>8.7786259541984699E-2</v>
      </c>
      <c r="J172" s="2">
        <v>8.9980855137204802E-2</v>
      </c>
      <c r="K172" s="2">
        <v>0.104468219005664</v>
      </c>
      <c r="L172" s="2">
        <v>0.12023809523809501</v>
      </c>
      <c r="M172" s="2">
        <v>0.16592920353982299</v>
      </c>
      <c r="N172" s="2">
        <v>0.217498764211567</v>
      </c>
      <c r="O172" s="2">
        <v>0.24091129423170099</v>
      </c>
    </row>
    <row r="173" spans="1:15" x14ac:dyDescent="0.3">
      <c r="A173" s="8" t="s">
        <v>204</v>
      </c>
      <c r="B173" s="8" t="s">
        <v>91</v>
      </c>
      <c r="C173" s="2">
        <v>2.2667829119442E-3</v>
      </c>
      <c r="D173" s="2">
        <v>2.8509139694784498E-3</v>
      </c>
      <c r="E173" s="2">
        <v>3.2484185330825801E-3</v>
      </c>
      <c r="F173" s="2">
        <v>3.6617262423714E-3</v>
      </c>
      <c r="G173" s="2">
        <v>4.4704264099037104E-3</v>
      </c>
      <c r="H173" s="2">
        <v>4.5817071101306598E-3</v>
      </c>
      <c r="I173" s="2">
        <v>4.91358861402914E-3</v>
      </c>
      <c r="J173" s="2">
        <v>5.3368912608405599E-3</v>
      </c>
      <c r="K173" s="2">
        <v>5.9661915810407702E-3</v>
      </c>
      <c r="L173" s="2">
        <v>5.8898439987265204E-3</v>
      </c>
      <c r="M173" s="2">
        <v>7.3621553884711801E-3</v>
      </c>
      <c r="N173" s="2">
        <v>7.5384615384615399E-3</v>
      </c>
      <c r="O173" s="2">
        <v>6.7491563554555696E-3</v>
      </c>
    </row>
    <row r="174" spans="1:15" x14ac:dyDescent="0.3">
      <c r="A174" s="8" t="s">
        <v>204</v>
      </c>
      <c r="B174" s="8" t="s">
        <v>94</v>
      </c>
      <c r="C174" s="2">
        <v>9.7859327217125393E-3</v>
      </c>
      <c r="D174" s="2">
        <v>9.8322729901677303E-3</v>
      </c>
      <c r="E174" s="2">
        <v>1.0477299185098999E-2</v>
      </c>
      <c r="F174" s="2">
        <v>8.7664370695053201E-3</v>
      </c>
      <c r="G174" s="2">
        <v>9.4577553593946997E-3</v>
      </c>
      <c r="H174" s="2">
        <v>1.32241813602015E-2</v>
      </c>
      <c r="I174" s="2">
        <v>1.4631043256997499E-2</v>
      </c>
      <c r="J174" s="2">
        <v>1.5954052329291601E-2</v>
      </c>
      <c r="K174" s="2">
        <v>1.69918187539333E-2</v>
      </c>
      <c r="L174" s="2">
        <v>1.7857142857142901E-2</v>
      </c>
      <c r="M174" s="2">
        <v>1.54867256637168E-2</v>
      </c>
      <c r="N174" s="2">
        <v>1.6806722689075598E-2</v>
      </c>
      <c r="O174" s="2">
        <v>1.7935046049442599E-2</v>
      </c>
    </row>
    <row r="175" spans="1:15" x14ac:dyDescent="0.3">
      <c r="A175" s="8" t="s">
        <v>204</v>
      </c>
      <c r="B175" s="8" t="s">
        <v>93</v>
      </c>
      <c r="C175" s="2">
        <v>1.1333914559720999E-2</v>
      </c>
      <c r="D175" s="2">
        <v>1.10682542344457E-2</v>
      </c>
      <c r="E175" s="2">
        <v>1.21388271499402E-2</v>
      </c>
      <c r="F175" s="2">
        <v>1.3077593722755E-2</v>
      </c>
      <c r="G175" s="2">
        <v>1.4614855570839099E-2</v>
      </c>
      <c r="H175" s="2">
        <v>1.4423892754115099E-2</v>
      </c>
      <c r="I175" s="2">
        <v>1.5587936292782101E-2</v>
      </c>
      <c r="J175" s="2">
        <v>1.60106737825217E-2</v>
      </c>
      <c r="K175" s="2">
        <v>1.87272124627113E-2</v>
      </c>
      <c r="L175" s="2">
        <v>1.94205666985037E-2</v>
      </c>
      <c r="M175" s="2">
        <v>2.13032581453634E-2</v>
      </c>
      <c r="N175" s="2">
        <v>2.3076923076923099E-2</v>
      </c>
      <c r="O175" s="2">
        <v>2.3461353045155099E-2</v>
      </c>
    </row>
    <row r="176" spans="1:15" x14ac:dyDescent="0.3">
      <c r="A176" s="8" t="s">
        <v>204</v>
      </c>
      <c r="B176" s="8" t="s">
        <v>100</v>
      </c>
      <c r="C176" s="2">
        <v>0.159021406727829</v>
      </c>
      <c r="D176" s="2">
        <v>0.15731636784268399</v>
      </c>
      <c r="E176" s="2">
        <v>0.15308498253783501</v>
      </c>
      <c r="F176" s="2">
        <v>0.150281778334377</v>
      </c>
      <c r="G176" s="2">
        <v>0.14501891551071899</v>
      </c>
      <c r="H176" s="2">
        <v>0.14231738035264499</v>
      </c>
      <c r="I176" s="2">
        <v>0.14058524173028</v>
      </c>
      <c r="J176" s="2">
        <v>0.13784301212507999</v>
      </c>
      <c r="K176" s="2">
        <v>0.132787916928886</v>
      </c>
      <c r="L176" s="2">
        <v>0.12380952380952399</v>
      </c>
      <c r="M176" s="2">
        <v>0.106194690265487</v>
      </c>
      <c r="N176" s="2">
        <v>8.40336134453782E-2</v>
      </c>
      <c r="O176" s="2">
        <v>7.9980610761027596E-2</v>
      </c>
    </row>
    <row r="177" spans="1:16" x14ac:dyDescent="0.3">
      <c r="A177" s="8" t="s">
        <v>204</v>
      </c>
      <c r="B177" s="8" t="s">
        <v>99</v>
      </c>
      <c r="C177" s="2">
        <v>0.150305143853531</v>
      </c>
      <c r="D177" s="2">
        <v>0.145061210799933</v>
      </c>
      <c r="E177" s="2">
        <v>0.140023935715507</v>
      </c>
      <c r="F177" s="2">
        <v>0.13391455972101099</v>
      </c>
      <c r="G177" s="2">
        <v>0.12809491059147199</v>
      </c>
      <c r="H177" s="2">
        <v>0.123706091973528</v>
      </c>
      <c r="I177" s="2">
        <v>0.119789901728228</v>
      </c>
      <c r="J177" s="2">
        <v>0.114576384256171</v>
      </c>
      <c r="K177" s="2">
        <v>0.110374544249254</v>
      </c>
      <c r="L177" s="2">
        <v>0.106335561922954</v>
      </c>
      <c r="M177" s="2">
        <v>9.1008771929824595E-2</v>
      </c>
      <c r="N177" s="2">
        <v>8.1076923076923102E-2</v>
      </c>
      <c r="O177" s="2">
        <v>7.4240719910011202E-2</v>
      </c>
    </row>
    <row r="178" spans="1:16" x14ac:dyDescent="0.3">
      <c r="A178" s="8" t="s">
        <v>204</v>
      </c>
      <c r="B178" s="8" t="s">
        <v>98</v>
      </c>
      <c r="C178" s="2">
        <v>3.0581039755351699E-2</v>
      </c>
      <c r="D178" s="2">
        <v>3.06535569693464E-2</v>
      </c>
      <c r="E178" s="2">
        <v>3.1431897555296899E-2</v>
      </c>
      <c r="F178" s="2">
        <v>3.3813400125234802E-2</v>
      </c>
      <c r="G178" s="2">
        <v>3.7200504413619197E-2</v>
      </c>
      <c r="H178" s="2">
        <v>3.6523929471032703E-2</v>
      </c>
      <c r="I178" s="2">
        <v>3.6259541984732802E-2</v>
      </c>
      <c r="J178" s="2">
        <v>3.89278876834716E-2</v>
      </c>
      <c r="K178" s="2">
        <v>3.5242290748898703E-2</v>
      </c>
      <c r="L178" s="2">
        <v>3.9285714285714299E-2</v>
      </c>
      <c r="M178" s="2">
        <v>4.2588495575221201E-2</v>
      </c>
      <c r="N178" s="2">
        <v>4.8937221947602597E-2</v>
      </c>
      <c r="O178" s="2">
        <v>5.5259331071255503E-2</v>
      </c>
    </row>
    <row r="179" spans="1:16" x14ac:dyDescent="0.3">
      <c r="A179" s="8" t="s">
        <v>204</v>
      </c>
      <c r="B179" s="8" t="s">
        <v>97</v>
      </c>
      <c r="C179" s="2">
        <v>2.7898866608544E-3</v>
      </c>
      <c r="D179" s="2">
        <v>4.36022136508469E-3</v>
      </c>
      <c r="E179" s="2">
        <v>5.6419900837750003E-3</v>
      </c>
      <c r="F179" s="2">
        <v>5.40540540540541E-3</v>
      </c>
      <c r="G179" s="2">
        <v>5.6740027510316397E-3</v>
      </c>
      <c r="H179" s="2">
        <v>6.4483285253690804E-3</v>
      </c>
      <c r="I179" s="2">
        <v>6.6079295154184998E-3</v>
      </c>
      <c r="J179" s="2">
        <v>7.5050033355570402E-3</v>
      </c>
      <c r="K179" s="2">
        <v>7.2920119323831604E-3</v>
      </c>
      <c r="L179" s="2">
        <v>7.48169372811207E-3</v>
      </c>
      <c r="M179" s="2">
        <v>9.0852130325814497E-3</v>
      </c>
      <c r="N179" s="2">
        <v>9.3846153846153905E-3</v>
      </c>
      <c r="O179" s="2">
        <v>9.4809577374256795E-3</v>
      </c>
    </row>
    <row r="180" spans="1:16" x14ac:dyDescent="0.3">
      <c r="A180" s="8" t="s">
        <v>204</v>
      </c>
      <c r="B180" s="8" t="s">
        <v>96</v>
      </c>
      <c r="C180" s="2">
        <v>0.19571865443425099</v>
      </c>
      <c r="D180" s="2">
        <v>0.17987275882012699</v>
      </c>
      <c r="E180" s="2">
        <v>0.179860302677532</v>
      </c>
      <c r="F180" s="2">
        <v>0.18096430807764599</v>
      </c>
      <c r="G180" s="2">
        <v>0.17528373266078201</v>
      </c>
      <c r="H180" s="2">
        <v>0.178211586901763</v>
      </c>
      <c r="I180" s="2">
        <v>0.17811704834605599</v>
      </c>
      <c r="J180" s="2">
        <v>0.174856413529036</v>
      </c>
      <c r="K180" s="2">
        <v>0.174323473882945</v>
      </c>
      <c r="L180" s="2">
        <v>0.160714285714286</v>
      </c>
      <c r="M180" s="2">
        <v>0.15320796460177</v>
      </c>
      <c r="N180" s="2">
        <v>0.132476520019773</v>
      </c>
      <c r="O180" s="2">
        <v>0.122636936500242</v>
      </c>
    </row>
    <row r="181" spans="1:16" x14ac:dyDescent="0.3">
      <c r="A181" s="8" t="s">
        <v>204</v>
      </c>
      <c r="B181" s="8" t="s">
        <v>95</v>
      </c>
      <c r="C181" s="2">
        <v>0.76373147340889302</v>
      </c>
      <c r="D181" s="2">
        <v>0.75599530437699103</v>
      </c>
      <c r="E181" s="2">
        <v>0.75004274234911905</v>
      </c>
      <c r="F181" s="2">
        <v>0.75187445510026196</v>
      </c>
      <c r="G181" s="2">
        <v>0.747592847317744</v>
      </c>
      <c r="H181" s="2">
        <v>0.74342440183268299</v>
      </c>
      <c r="I181" s="2">
        <v>0.74093527617756705</v>
      </c>
      <c r="J181" s="2">
        <v>0.73932621747831895</v>
      </c>
      <c r="K181" s="2">
        <v>0.73533311236327503</v>
      </c>
      <c r="L181" s="2">
        <v>0.73209169054441303</v>
      </c>
      <c r="M181" s="2">
        <v>0.73292606516290704</v>
      </c>
      <c r="N181" s="2">
        <v>0.73430769230769199</v>
      </c>
      <c r="O181" s="2">
        <v>0.73967539771814195</v>
      </c>
    </row>
    <row r="182" spans="1:16" x14ac:dyDescent="0.3">
      <c r="A182" s="15"/>
      <c r="B182" s="15"/>
    </row>
    <row r="183" spans="1:16" x14ac:dyDescent="0.3">
      <c r="A183" s="15"/>
      <c r="B183" s="15"/>
    </row>
    <row r="184" spans="1:16" x14ac:dyDescent="0.3">
      <c r="A184" s="15"/>
      <c r="B184" s="13"/>
      <c r="C184" s="18" t="s">
        <v>38</v>
      </c>
      <c r="D184" s="18"/>
      <c r="E184" s="18"/>
      <c r="F184" s="18"/>
      <c r="G184" s="18"/>
      <c r="H184" s="18"/>
      <c r="I184" s="18"/>
      <c r="J184" s="18"/>
      <c r="K184" s="18"/>
      <c r="L184" s="18"/>
      <c r="M184" s="18"/>
      <c r="N184" s="18"/>
      <c r="O184" s="6" t="s">
        <v>39</v>
      </c>
      <c r="P184" s="6" t="s">
        <v>40</v>
      </c>
    </row>
    <row r="185" spans="1:16" x14ac:dyDescent="0.3">
      <c r="A185" s="9" t="s">
        <v>41</v>
      </c>
      <c r="B185" s="9" t="s">
        <v>41</v>
      </c>
      <c r="C185" s="4" t="s">
        <v>19</v>
      </c>
      <c r="D185" s="4" t="s">
        <v>20</v>
      </c>
      <c r="E185" s="4" t="s">
        <v>21</v>
      </c>
      <c r="F185" s="4" t="s">
        <v>22</v>
      </c>
      <c r="G185" s="4" t="s">
        <v>23</v>
      </c>
      <c r="H185" s="4" t="s">
        <v>24</v>
      </c>
      <c r="I185" s="4" t="s">
        <v>25</v>
      </c>
      <c r="J185" s="4" t="s">
        <v>26</v>
      </c>
      <c r="K185" s="4" t="s">
        <v>27</v>
      </c>
      <c r="L185" s="4" t="s">
        <v>28</v>
      </c>
      <c r="M185" s="4" t="s">
        <v>29</v>
      </c>
      <c r="N185" s="4" t="s">
        <v>30</v>
      </c>
      <c r="O185" s="4" t="s">
        <v>31</v>
      </c>
      <c r="P185" s="4" t="s">
        <v>32</v>
      </c>
    </row>
    <row r="186" spans="1:16" x14ac:dyDescent="0.3">
      <c r="A186" s="8" t="s">
        <v>198</v>
      </c>
      <c r="B186" s="8" t="s">
        <v>89</v>
      </c>
      <c r="C186" s="2">
        <v>5.3691275167785199E-2</v>
      </c>
      <c r="D186" s="2">
        <v>0.14225053078556299</v>
      </c>
      <c r="E186" s="2">
        <v>-4.2750929368029697E-2</v>
      </c>
      <c r="F186" s="2">
        <v>7.9611650485436905E-2</v>
      </c>
      <c r="G186" s="2">
        <v>7.9136690647481994E-2</v>
      </c>
      <c r="H186" s="2">
        <v>2.66666666666667E-2</v>
      </c>
      <c r="I186" s="2">
        <v>-9.2532467532467494E-2</v>
      </c>
      <c r="J186" s="2">
        <v>0.237924865831843</v>
      </c>
      <c r="K186" s="2">
        <v>9.2485549132948E-2</v>
      </c>
      <c r="L186" s="2">
        <v>0.24470899470899499</v>
      </c>
      <c r="M186" s="2">
        <v>-2.4442082890542002E-2</v>
      </c>
      <c r="N186" s="2">
        <v>0.108932461873638</v>
      </c>
      <c r="O186" s="3">
        <v>0.47109826589595399</v>
      </c>
      <c r="P186" s="3">
        <v>0.89219330855018597</v>
      </c>
    </row>
    <row r="187" spans="1:16" x14ac:dyDescent="0.3">
      <c r="A187" s="8" t="s">
        <v>198</v>
      </c>
      <c r="B187" s="8" t="s">
        <v>90</v>
      </c>
      <c r="C187" s="2">
        <v>4.7419804741980501E-2</v>
      </c>
      <c r="D187" s="2">
        <v>2.9294274300932101E-2</v>
      </c>
      <c r="E187" s="2">
        <v>-0.142302716688228</v>
      </c>
      <c r="F187" s="2">
        <v>-4.5248868778280504E-3</v>
      </c>
      <c r="G187" s="2">
        <v>1.21212121212121E-2</v>
      </c>
      <c r="H187" s="2">
        <v>1.19760479041916E-2</v>
      </c>
      <c r="I187" s="2">
        <v>-5.7692307692307702E-2</v>
      </c>
      <c r="J187" s="2">
        <v>0.13343799058084799</v>
      </c>
      <c r="K187" s="2">
        <v>8.4487534626038793E-2</v>
      </c>
      <c r="L187" s="2">
        <v>0.18773946360153301</v>
      </c>
      <c r="M187" s="2">
        <v>-1.0752688172042999E-2</v>
      </c>
      <c r="N187" s="2">
        <v>0.13695652173913</v>
      </c>
      <c r="O187" s="3">
        <v>0.448753462603878</v>
      </c>
      <c r="P187" s="3">
        <v>0.353169469598965</v>
      </c>
    </row>
    <row r="188" spans="1:16" x14ac:dyDescent="0.3">
      <c r="A188" s="8" t="s">
        <v>198</v>
      </c>
      <c r="B188" s="8" t="s">
        <v>91</v>
      </c>
      <c r="C188" s="2">
        <v>0.1</v>
      </c>
      <c r="D188" s="2">
        <v>0.21212121212121199</v>
      </c>
      <c r="E188" s="2">
        <v>-2.5000000000000001E-2</v>
      </c>
      <c r="F188" s="2">
        <v>-2.5641025641025599E-2</v>
      </c>
      <c r="G188" s="2">
        <v>0</v>
      </c>
      <c r="H188" s="2">
        <v>2.6315789473684199E-2</v>
      </c>
      <c r="I188" s="2">
        <v>0.15384615384615399</v>
      </c>
      <c r="J188" s="2">
        <v>0.28888888888888897</v>
      </c>
      <c r="K188" s="2">
        <v>0.18965517241379301</v>
      </c>
      <c r="L188" s="2">
        <v>0.28985507246376802</v>
      </c>
      <c r="M188" s="2">
        <v>-0.15730337078651699</v>
      </c>
      <c r="N188" s="2">
        <v>0.4</v>
      </c>
      <c r="O188" s="3">
        <v>0.81034482758620696</v>
      </c>
      <c r="P188" s="3">
        <v>1.625</v>
      </c>
    </row>
    <row r="189" spans="1:16" x14ac:dyDescent="0.3">
      <c r="A189" s="8" t="s">
        <v>198</v>
      </c>
      <c r="B189" s="8" t="s">
        <v>92</v>
      </c>
      <c r="C189" s="2">
        <v>9.6153846153846201E-2</v>
      </c>
      <c r="D189" s="2">
        <v>0.11111111111111099</v>
      </c>
      <c r="E189" s="2">
        <v>-0.13684210526315799</v>
      </c>
      <c r="F189" s="2">
        <v>7.3170731707317097E-2</v>
      </c>
      <c r="G189" s="2">
        <v>2.27272727272727E-2</v>
      </c>
      <c r="H189" s="2">
        <v>3.3333333333333298E-2</v>
      </c>
      <c r="I189" s="2">
        <v>3.7634408602150497E-2</v>
      </c>
      <c r="J189" s="2">
        <v>0.13989637305699501</v>
      </c>
      <c r="K189" s="2">
        <v>0.16818181818181799</v>
      </c>
      <c r="L189" s="2">
        <v>0.32295719844358001</v>
      </c>
      <c r="M189" s="2">
        <v>-1.4705882352941201E-2</v>
      </c>
      <c r="N189" s="2">
        <v>0.226865671641791</v>
      </c>
      <c r="O189" s="3">
        <v>0.86818181818181805</v>
      </c>
      <c r="P189" s="3">
        <v>1.1631578947368399</v>
      </c>
    </row>
    <row r="190" spans="1:16" x14ac:dyDescent="0.3">
      <c r="A190" s="8" t="s">
        <v>198</v>
      </c>
      <c r="B190" s="8" t="s">
        <v>93</v>
      </c>
      <c r="C190" s="2">
        <v>0.22727272727272699</v>
      </c>
      <c r="D190" s="2">
        <v>0</v>
      </c>
      <c r="E190" s="2">
        <v>-5.5555555555555601E-2</v>
      </c>
      <c r="F190" s="2">
        <v>-1.9607843137254902E-2</v>
      </c>
      <c r="G190" s="2">
        <v>0.12</v>
      </c>
      <c r="H190" s="2">
        <v>-3.5714285714285698E-2</v>
      </c>
      <c r="I190" s="2">
        <v>-3.7037037037037E-2</v>
      </c>
      <c r="J190" s="2">
        <v>0.32692307692307698</v>
      </c>
      <c r="K190" s="2">
        <v>0.173913043478261</v>
      </c>
      <c r="L190" s="2">
        <v>9.8765432098765399E-2</v>
      </c>
      <c r="M190" s="2">
        <v>-2.2471910112359501E-2</v>
      </c>
      <c r="N190" s="2">
        <v>4.5977011494252901E-2</v>
      </c>
      <c r="O190" s="3">
        <v>0.31884057971014501</v>
      </c>
      <c r="P190" s="3">
        <v>0.68518518518518501</v>
      </c>
    </row>
    <row r="191" spans="1:16" x14ac:dyDescent="0.3">
      <c r="A191" s="8" t="s">
        <v>198</v>
      </c>
      <c r="B191" s="8" t="s">
        <v>94</v>
      </c>
      <c r="C191" s="2">
        <v>4.3478260869565202E-2</v>
      </c>
      <c r="D191" s="2">
        <v>0.16666666666666699</v>
      </c>
      <c r="E191" s="2">
        <v>-0.107142857142857</v>
      </c>
      <c r="F191" s="2">
        <v>0.04</v>
      </c>
      <c r="G191" s="2">
        <v>0</v>
      </c>
      <c r="H191" s="2">
        <v>3.8461538461538498E-2</v>
      </c>
      <c r="I191" s="2">
        <v>-7.4074074074074098E-2</v>
      </c>
      <c r="J191" s="2">
        <v>0.2</v>
      </c>
      <c r="K191" s="2">
        <v>3.3333333333333298E-2</v>
      </c>
      <c r="L191" s="2">
        <v>6.4516129032258104E-2</v>
      </c>
      <c r="M191" s="2">
        <v>-3.03030303030303E-2</v>
      </c>
      <c r="N191" s="2">
        <v>6.25E-2</v>
      </c>
      <c r="O191" s="3">
        <v>0.133333333333333</v>
      </c>
      <c r="P191" s="3">
        <v>0.214285714285714</v>
      </c>
    </row>
    <row r="192" spans="1:16" x14ac:dyDescent="0.3">
      <c r="A192" s="8" t="s">
        <v>198</v>
      </c>
      <c r="B192" s="8" t="s">
        <v>95</v>
      </c>
      <c r="C192" s="2">
        <v>-5.8343057176195997E-3</v>
      </c>
      <c r="D192" s="2">
        <v>-2.6212832550860699E-2</v>
      </c>
      <c r="E192" s="2">
        <v>-5.9059863398955401E-2</v>
      </c>
      <c r="F192" s="2">
        <v>-4.2698548249359503E-3</v>
      </c>
      <c r="G192" s="2">
        <v>-4.2881646655231597E-3</v>
      </c>
      <c r="H192" s="2">
        <v>-1.5934539190353099E-2</v>
      </c>
      <c r="I192" s="2">
        <v>-7.0897155361050304E-2</v>
      </c>
      <c r="J192" s="2">
        <v>5.2755534620819597E-2</v>
      </c>
      <c r="K192" s="2">
        <v>-8.0536912751677896E-3</v>
      </c>
      <c r="L192" s="2">
        <v>1.48849797023004E-2</v>
      </c>
      <c r="M192" s="2">
        <v>-2.75555555555556E-2</v>
      </c>
      <c r="N192" s="2">
        <v>2.6508226691042001E-2</v>
      </c>
      <c r="O192" s="3">
        <v>4.9217002237136502E-3</v>
      </c>
      <c r="P192" s="3">
        <v>-9.7629570108477295E-2</v>
      </c>
    </row>
    <row r="193" spans="1:16" x14ac:dyDescent="0.3">
      <c r="A193" s="8" t="s">
        <v>198</v>
      </c>
      <c r="B193" s="8" t="s">
        <v>96</v>
      </c>
      <c r="C193" s="2">
        <v>1.7391304347826101E-2</v>
      </c>
      <c r="D193" s="2">
        <v>2.5641025641025599E-2</v>
      </c>
      <c r="E193" s="2">
        <v>-0.11944444444444401</v>
      </c>
      <c r="F193" s="2">
        <v>-1.8927444794952699E-2</v>
      </c>
      <c r="G193" s="2">
        <v>-2.8938906752411599E-2</v>
      </c>
      <c r="H193" s="2">
        <v>1.9867549668874201E-2</v>
      </c>
      <c r="I193" s="2">
        <v>-2.27272727272727E-2</v>
      </c>
      <c r="J193" s="2">
        <v>7.9734219269102999E-2</v>
      </c>
      <c r="K193" s="2">
        <v>1.8461538461538501E-2</v>
      </c>
      <c r="L193" s="2">
        <v>2.7190332326284001E-2</v>
      </c>
      <c r="M193" s="2">
        <v>-2.9411764705882401E-2</v>
      </c>
      <c r="N193" s="2">
        <v>7.2727272727272696E-2</v>
      </c>
      <c r="O193" s="3">
        <v>8.9230769230769197E-2</v>
      </c>
      <c r="P193" s="3">
        <v>-1.6666666666666701E-2</v>
      </c>
    </row>
    <row r="194" spans="1:16" x14ac:dyDescent="0.3">
      <c r="A194" s="8" t="s">
        <v>198</v>
      </c>
      <c r="B194" s="8" t="s">
        <v>97</v>
      </c>
      <c r="C194" s="2">
        <v>0.08</v>
      </c>
      <c r="D194" s="2">
        <v>7.4074074074074098E-2</v>
      </c>
      <c r="E194" s="2">
        <v>0.10344827586206901</v>
      </c>
      <c r="F194" s="2">
        <v>0.15625</v>
      </c>
      <c r="G194" s="2">
        <v>-2.7027027027027001E-2</v>
      </c>
      <c r="H194" s="2">
        <v>5.5555555555555601E-2</v>
      </c>
      <c r="I194" s="2">
        <v>5.2631578947368397E-2</v>
      </c>
      <c r="J194" s="2">
        <v>0.1</v>
      </c>
      <c r="K194" s="2">
        <v>6.8181818181818205E-2</v>
      </c>
      <c r="L194" s="2">
        <v>0.14893617021276601</v>
      </c>
      <c r="M194" s="2">
        <v>0</v>
      </c>
      <c r="N194" s="2">
        <v>0.148148148148148</v>
      </c>
      <c r="O194" s="3">
        <v>0.40909090909090901</v>
      </c>
      <c r="P194" s="3">
        <v>1.13793103448276</v>
      </c>
    </row>
    <row r="195" spans="1:16" x14ac:dyDescent="0.3">
      <c r="A195" s="8" t="s">
        <v>198</v>
      </c>
      <c r="B195" s="8" t="s">
        <v>98</v>
      </c>
      <c r="C195" s="2">
        <v>6.8181818181818205E-2</v>
      </c>
      <c r="D195" s="2">
        <v>6.3829787234042507E-2</v>
      </c>
      <c r="E195" s="2">
        <v>-0.02</v>
      </c>
      <c r="F195" s="2">
        <v>0</v>
      </c>
      <c r="G195" s="2">
        <v>-2.04081632653061E-2</v>
      </c>
      <c r="H195" s="2">
        <v>0.125</v>
      </c>
      <c r="I195" s="2">
        <v>-5.5555555555555601E-2</v>
      </c>
      <c r="J195" s="2">
        <v>0.25490196078431399</v>
      </c>
      <c r="K195" s="2">
        <v>4.6875E-2</v>
      </c>
      <c r="L195" s="2">
        <v>0.17910447761194001</v>
      </c>
      <c r="M195" s="2">
        <v>8.8607594936708903E-2</v>
      </c>
      <c r="N195" s="2">
        <v>0.44186046511627902</v>
      </c>
      <c r="O195" s="3">
        <v>0.9375</v>
      </c>
      <c r="P195" s="3">
        <v>1.48</v>
      </c>
    </row>
    <row r="196" spans="1:16" x14ac:dyDescent="0.3">
      <c r="A196" s="8" t="s">
        <v>198</v>
      </c>
      <c r="B196" s="8" t="s">
        <v>99</v>
      </c>
      <c r="C196" s="2">
        <v>-5.66037735849057E-3</v>
      </c>
      <c r="D196" s="2">
        <v>-5.8823529411764698E-2</v>
      </c>
      <c r="E196" s="2">
        <v>-0.133064516129032</v>
      </c>
      <c r="F196" s="2">
        <v>-1.6279069767441898E-2</v>
      </c>
      <c r="G196" s="2">
        <v>-3.3096926713947997E-2</v>
      </c>
      <c r="H196" s="2">
        <v>-8.0684596577017098E-2</v>
      </c>
      <c r="I196" s="2">
        <v>-5.85106382978723E-2</v>
      </c>
      <c r="J196" s="2">
        <v>3.9548022598870101E-2</v>
      </c>
      <c r="K196" s="2">
        <v>-2.7173913043478299E-3</v>
      </c>
      <c r="L196" s="2">
        <v>-6.8119891008174394E-2</v>
      </c>
      <c r="M196" s="2">
        <v>-0.12865497076023399</v>
      </c>
      <c r="N196" s="2">
        <v>-6.3758389261744999E-2</v>
      </c>
      <c r="O196" s="3">
        <v>-0.24184782608695701</v>
      </c>
      <c r="P196" s="3">
        <v>-0.4375</v>
      </c>
    </row>
    <row r="197" spans="1:16" x14ac:dyDescent="0.3">
      <c r="A197" s="8" t="s">
        <v>198</v>
      </c>
      <c r="B197" s="8" t="s">
        <v>100</v>
      </c>
      <c r="C197" s="2">
        <v>6.02409638554217E-2</v>
      </c>
      <c r="D197" s="2">
        <v>2.6515151515151499E-2</v>
      </c>
      <c r="E197" s="2">
        <v>-0.18081180811808101</v>
      </c>
      <c r="F197" s="2">
        <v>-4.5045045045045001E-3</v>
      </c>
      <c r="G197" s="2">
        <v>-1.35746606334842E-2</v>
      </c>
      <c r="H197" s="2">
        <v>-3.2110091743119303E-2</v>
      </c>
      <c r="I197" s="2">
        <v>-6.1611374407582901E-2</v>
      </c>
      <c r="J197" s="2">
        <v>8.5858585858585898E-2</v>
      </c>
      <c r="K197" s="2">
        <v>-4.65116279069767E-3</v>
      </c>
      <c r="L197" s="2">
        <v>-4.67289719626168E-2</v>
      </c>
      <c r="M197" s="2">
        <v>-0.12745098039215699</v>
      </c>
      <c r="N197" s="2">
        <v>-2.8089887640449399E-2</v>
      </c>
      <c r="O197" s="3">
        <v>-0.19534883720930199</v>
      </c>
      <c r="P197" s="3">
        <v>-0.36162361623616202</v>
      </c>
    </row>
    <row r="198" spans="1:16" x14ac:dyDescent="0.3">
      <c r="A198" s="8" t="s">
        <v>199</v>
      </c>
      <c r="B198" s="8" t="s">
        <v>89</v>
      </c>
      <c r="C198" s="2">
        <v>8.6805555555555594E-2</v>
      </c>
      <c r="D198" s="2">
        <v>9.6485623003194895E-2</v>
      </c>
      <c r="E198" s="2">
        <v>7.8088578088578095E-2</v>
      </c>
      <c r="F198" s="2">
        <v>8.2702702702702705E-2</v>
      </c>
      <c r="G198" s="2">
        <v>8.3874188716924605E-2</v>
      </c>
      <c r="H198" s="2">
        <v>9.7650852141870095E-2</v>
      </c>
      <c r="I198" s="2">
        <v>7.9731430969366301E-2</v>
      </c>
      <c r="J198" s="2">
        <v>6.1795569374271303E-2</v>
      </c>
      <c r="K198" s="2">
        <v>4.0629575402635398E-2</v>
      </c>
      <c r="L198" s="2">
        <v>1.2662680267323201E-2</v>
      </c>
      <c r="M198" s="2">
        <v>6.4258423063563705E-2</v>
      </c>
      <c r="N198" s="2">
        <v>5.87467362924282E-2</v>
      </c>
      <c r="O198" s="3">
        <v>0.18740849194729101</v>
      </c>
      <c r="P198" s="3">
        <v>0.89044289044289004</v>
      </c>
    </row>
    <row r="199" spans="1:16" x14ac:dyDescent="0.3">
      <c r="A199" s="8" t="s">
        <v>199</v>
      </c>
      <c r="B199" s="8" t="s">
        <v>90</v>
      </c>
      <c r="C199" s="2">
        <v>-1.8633540372670801E-2</v>
      </c>
      <c r="D199" s="2">
        <v>-2.76898734177215E-2</v>
      </c>
      <c r="E199" s="2">
        <v>-5.04475183075671E-2</v>
      </c>
      <c r="F199" s="2">
        <v>-3.5132819194515899E-2</v>
      </c>
      <c r="G199" s="2">
        <v>-1.15452930728242E-2</v>
      </c>
      <c r="H199" s="2">
        <v>-8.9847259658580396E-4</v>
      </c>
      <c r="I199" s="2">
        <v>-7.1942446043165497E-3</v>
      </c>
      <c r="J199" s="2">
        <v>1.2681159420289899E-2</v>
      </c>
      <c r="K199" s="2">
        <v>-8.9445438282647598E-3</v>
      </c>
      <c r="L199" s="2">
        <v>-1.26353790613718E-2</v>
      </c>
      <c r="M199" s="2">
        <v>2.8336380255941498E-2</v>
      </c>
      <c r="N199" s="2">
        <v>5.86666666666667E-2</v>
      </c>
      <c r="O199" s="3">
        <v>6.5295169946332707E-2</v>
      </c>
      <c r="P199" s="3">
        <v>-3.09194467046379E-2</v>
      </c>
    </row>
    <row r="200" spans="1:16" x14ac:dyDescent="0.3">
      <c r="A200" s="8" t="s">
        <v>199</v>
      </c>
      <c r="B200" s="8" t="s">
        <v>91</v>
      </c>
      <c r="C200" s="2">
        <v>4.8000000000000001E-2</v>
      </c>
      <c r="D200" s="2">
        <v>0.106870229007634</v>
      </c>
      <c r="E200" s="2">
        <v>6.8965517241379296E-2</v>
      </c>
      <c r="F200" s="2">
        <v>9.0322580645161299E-2</v>
      </c>
      <c r="G200" s="2">
        <v>0.15384615384615399</v>
      </c>
      <c r="H200" s="2">
        <v>0.133333333333333</v>
      </c>
      <c r="I200" s="2">
        <v>7.2398190045248903E-2</v>
      </c>
      <c r="J200" s="2">
        <v>7.5949367088607597E-2</v>
      </c>
      <c r="K200" s="2">
        <v>0.101960784313725</v>
      </c>
      <c r="L200" s="2">
        <v>5.3380782918149502E-2</v>
      </c>
      <c r="M200" s="2">
        <v>0.14864864864864899</v>
      </c>
      <c r="N200" s="2">
        <v>0.05</v>
      </c>
      <c r="O200" s="3">
        <v>0.4</v>
      </c>
      <c r="P200" s="3">
        <v>1.4620689655172401</v>
      </c>
    </row>
    <row r="201" spans="1:16" x14ac:dyDescent="0.3">
      <c r="A201" s="8" t="s">
        <v>199</v>
      </c>
      <c r="B201" s="8" t="s">
        <v>92</v>
      </c>
      <c r="C201" s="2">
        <v>4.08163265306122E-2</v>
      </c>
      <c r="D201" s="2">
        <v>5.8823529411764698E-2</v>
      </c>
      <c r="E201" s="2">
        <v>0</v>
      </c>
      <c r="F201" s="2">
        <v>1.48148148148148E-2</v>
      </c>
      <c r="G201" s="2">
        <v>-7.2992700729926996E-3</v>
      </c>
      <c r="H201" s="2">
        <v>1.8382352941176499E-2</v>
      </c>
      <c r="I201" s="2">
        <v>3.6101083032491002E-2</v>
      </c>
      <c r="J201" s="2">
        <v>3.4843205574912897E-2</v>
      </c>
      <c r="K201" s="2">
        <v>5.0505050505050497E-2</v>
      </c>
      <c r="L201" s="2">
        <v>-1.6025641025641E-2</v>
      </c>
      <c r="M201" s="2">
        <v>1.9543973941368101E-2</v>
      </c>
      <c r="N201" s="2">
        <v>7.3482428115015999E-2</v>
      </c>
      <c r="O201" s="3">
        <v>0.13131313131313099</v>
      </c>
      <c r="P201" s="3">
        <v>0.24444444444444399</v>
      </c>
    </row>
    <row r="202" spans="1:16" x14ac:dyDescent="0.3">
      <c r="A202" s="8" t="s">
        <v>199</v>
      </c>
      <c r="B202" s="8" t="s">
        <v>93</v>
      </c>
      <c r="C202" s="2">
        <v>9.9009900990099001E-2</v>
      </c>
      <c r="D202" s="2">
        <v>0.108108108108108</v>
      </c>
      <c r="E202" s="2">
        <v>8.1300813008130093E-2</v>
      </c>
      <c r="F202" s="2">
        <v>0.112781954887218</v>
      </c>
      <c r="G202" s="2">
        <v>5.4054054054054099E-2</v>
      </c>
      <c r="H202" s="2">
        <v>0.102564102564103</v>
      </c>
      <c r="I202" s="2">
        <v>9.8837209302325604E-2</v>
      </c>
      <c r="J202" s="2">
        <v>4.2328042328042298E-2</v>
      </c>
      <c r="K202" s="2">
        <v>9.13705583756345E-2</v>
      </c>
      <c r="L202" s="2">
        <v>6.9767441860465101E-2</v>
      </c>
      <c r="M202" s="2">
        <v>9.5652173913043495E-2</v>
      </c>
      <c r="N202" s="2">
        <v>7.1428571428571397E-2</v>
      </c>
      <c r="O202" s="3">
        <v>0.37055837563451799</v>
      </c>
      <c r="P202" s="3">
        <v>1.1951219512195099</v>
      </c>
    </row>
    <row r="203" spans="1:16" x14ac:dyDescent="0.3">
      <c r="A203" s="8" t="s">
        <v>199</v>
      </c>
      <c r="B203" s="8" t="s">
        <v>94</v>
      </c>
      <c r="C203" s="2">
        <v>6.6666666666666693E-2</v>
      </c>
      <c r="D203" s="2">
        <v>6.25E-2</v>
      </c>
      <c r="E203" s="2">
        <v>2.9411764705882401E-2</v>
      </c>
      <c r="F203" s="2">
        <v>5.7142857142857099E-2</v>
      </c>
      <c r="G203" s="2">
        <v>0</v>
      </c>
      <c r="H203" s="2">
        <v>0.108108108108108</v>
      </c>
      <c r="I203" s="2">
        <v>0</v>
      </c>
      <c r="J203" s="2">
        <v>7.3170731707317097E-2</v>
      </c>
      <c r="K203" s="2">
        <v>2.27272727272727E-2</v>
      </c>
      <c r="L203" s="2">
        <v>8.8888888888888906E-2</v>
      </c>
      <c r="M203" s="2">
        <v>8.1632653061224497E-2</v>
      </c>
      <c r="N203" s="2">
        <v>0.113207547169811</v>
      </c>
      <c r="O203" s="3">
        <v>0.34090909090909099</v>
      </c>
      <c r="P203" s="3">
        <v>0.73529411764705899</v>
      </c>
    </row>
    <row r="204" spans="1:16" x14ac:dyDescent="0.3">
      <c r="A204" s="8" t="s">
        <v>199</v>
      </c>
      <c r="B204" s="8" t="s">
        <v>95</v>
      </c>
      <c r="C204" s="2">
        <v>2.3246650906225401E-2</v>
      </c>
      <c r="D204" s="2">
        <v>1.5787447054293399E-2</v>
      </c>
      <c r="E204" s="2">
        <v>9.8559514783927195E-3</v>
      </c>
      <c r="F204" s="2">
        <v>2.8903903903903901E-2</v>
      </c>
      <c r="G204" s="2">
        <v>1.45932141554177E-3</v>
      </c>
      <c r="H204" s="2">
        <v>2.5865209471766799E-2</v>
      </c>
      <c r="I204" s="2">
        <v>2.3792613636363601E-2</v>
      </c>
      <c r="J204" s="2">
        <v>2.6014568158168602E-2</v>
      </c>
      <c r="K204" s="2">
        <v>-1.6227180527383402E-2</v>
      </c>
      <c r="L204" s="2">
        <v>-1.0996563573883201E-2</v>
      </c>
      <c r="M204" s="2">
        <v>2.1195274496177901E-2</v>
      </c>
      <c r="N204" s="2">
        <v>-1.8373596461381401E-2</v>
      </c>
      <c r="O204" s="3">
        <v>-2.46788370520622E-2</v>
      </c>
      <c r="P204" s="3">
        <v>9.3631539044730899E-2</v>
      </c>
    </row>
    <row r="205" spans="1:16" x14ac:dyDescent="0.3">
      <c r="A205" s="8" t="s">
        <v>199</v>
      </c>
      <c r="B205" s="8" t="s">
        <v>96</v>
      </c>
      <c r="C205" s="2">
        <v>-5.2083333333333296E-3</v>
      </c>
      <c r="D205" s="2">
        <v>2.2687609075043601E-2</v>
      </c>
      <c r="E205" s="2">
        <v>-1.36518771331058E-2</v>
      </c>
      <c r="F205" s="2">
        <v>-5.19031141868512E-3</v>
      </c>
      <c r="G205" s="2">
        <v>-1.7391304347826101E-3</v>
      </c>
      <c r="H205" s="2">
        <v>1.21951219512195E-2</v>
      </c>
      <c r="I205" s="2">
        <v>3.44234079173838E-3</v>
      </c>
      <c r="J205" s="2">
        <v>4.9742710120068603E-2</v>
      </c>
      <c r="K205" s="2">
        <v>-3.7581699346405199E-2</v>
      </c>
      <c r="L205" s="2">
        <v>0</v>
      </c>
      <c r="M205" s="2">
        <v>-1.6977928692699499E-3</v>
      </c>
      <c r="N205" s="2">
        <v>-6.8027210884353704E-3</v>
      </c>
      <c r="O205" s="3">
        <v>-4.5751633986928102E-2</v>
      </c>
      <c r="P205" s="3">
        <v>-3.4129692832764501E-3</v>
      </c>
    </row>
    <row r="206" spans="1:16" x14ac:dyDescent="0.3">
      <c r="A206" s="8" t="s">
        <v>199</v>
      </c>
      <c r="B206" s="8" t="s">
        <v>97</v>
      </c>
      <c r="C206" s="2">
        <v>0.13483146067415699</v>
      </c>
      <c r="D206" s="2">
        <v>8.9108910891089105E-2</v>
      </c>
      <c r="E206" s="2">
        <v>0.12727272727272701</v>
      </c>
      <c r="F206" s="2">
        <v>0.13709677419354799</v>
      </c>
      <c r="G206" s="2">
        <v>8.5106382978723402E-2</v>
      </c>
      <c r="H206" s="2">
        <v>0.16339869281045799</v>
      </c>
      <c r="I206" s="2">
        <v>7.3033707865168496E-2</v>
      </c>
      <c r="J206" s="2">
        <v>9.4240837696335095E-2</v>
      </c>
      <c r="K206" s="2">
        <v>0.18181818181818199</v>
      </c>
      <c r="L206" s="2">
        <v>6.0728744939271301E-2</v>
      </c>
      <c r="M206" s="2">
        <v>5.34351145038168E-2</v>
      </c>
      <c r="N206" s="2">
        <v>7.9710144927536197E-2</v>
      </c>
      <c r="O206" s="3">
        <v>0.42583732057416301</v>
      </c>
      <c r="P206" s="3">
        <v>1.7090909090909101</v>
      </c>
    </row>
    <row r="207" spans="1:16" x14ac:dyDescent="0.3">
      <c r="A207" s="8" t="s">
        <v>199</v>
      </c>
      <c r="B207" s="8" t="s">
        <v>98</v>
      </c>
      <c r="C207" s="2">
        <v>5.5555555555555601E-2</v>
      </c>
      <c r="D207" s="2">
        <v>8.7719298245613996E-3</v>
      </c>
      <c r="E207" s="2">
        <v>1.7391304347826101E-2</v>
      </c>
      <c r="F207" s="2">
        <v>-2.5641025641025599E-2</v>
      </c>
      <c r="G207" s="2">
        <v>2.6315789473684199E-2</v>
      </c>
      <c r="H207" s="2">
        <v>0</v>
      </c>
      <c r="I207" s="2">
        <v>3.4188034188034198E-2</v>
      </c>
      <c r="J207" s="2">
        <v>3.3057851239669402E-2</v>
      </c>
      <c r="K207" s="2">
        <v>5.6000000000000001E-2</v>
      </c>
      <c r="L207" s="2">
        <v>8.3333333333333301E-2</v>
      </c>
      <c r="M207" s="2">
        <v>3.4965034965035002E-2</v>
      </c>
      <c r="N207" s="2">
        <v>0.23648648648648599</v>
      </c>
      <c r="O207" s="3">
        <v>0.46400000000000002</v>
      </c>
      <c r="P207" s="3">
        <v>0.59130434782608698</v>
      </c>
    </row>
    <row r="208" spans="1:16" x14ac:dyDescent="0.3">
      <c r="A208" s="8" t="s">
        <v>199</v>
      </c>
      <c r="B208" s="8" t="s">
        <v>99</v>
      </c>
      <c r="C208" s="2">
        <v>-2.7551020408163301E-2</v>
      </c>
      <c r="D208" s="2">
        <v>-3.46274921301154E-2</v>
      </c>
      <c r="E208" s="2">
        <v>-1.8478260869565201E-2</v>
      </c>
      <c r="F208" s="2">
        <v>-1.7718715393134001E-2</v>
      </c>
      <c r="G208" s="2">
        <v>-2.2547914317925601E-2</v>
      </c>
      <c r="H208" s="2">
        <v>1.03806228373702E-2</v>
      </c>
      <c r="I208" s="2">
        <v>1.14155251141553E-3</v>
      </c>
      <c r="J208" s="2">
        <v>-5.7012542759407097E-3</v>
      </c>
      <c r="K208" s="2">
        <v>5.7339449541284398E-3</v>
      </c>
      <c r="L208" s="2">
        <v>-0.132269099201824</v>
      </c>
      <c r="M208" s="2">
        <v>-7.3587385019710905E-2</v>
      </c>
      <c r="N208" s="2">
        <v>-3.54609929078014E-2</v>
      </c>
      <c r="O208" s="3">
        <v>-0.22018348623853201</v>
      </c>
      <c r="P208" s="3">
        <v>-0.26086956521739102</v>
      </c>
    </row>
    <row r="209" spans="1:16" x14ac:dyDescent="0.3">
      <c r="A209" s="8" t="s">
        <v>199</v>
      </c>
      <c r="B209" s="8" t="s">
        <v>100</v>
      </c>
      <c r="C209" s="2">
        <v>-8.8300220750551894E-3</v>
      </c>
      <c r="D209" s="2">
        <v>-2.6726057906458801E-2</v>
      </c>
      <c r="E209" s="2">
        <v>-8.0091533180777996E-2</v>
      </c>
      <c r="F209" s="2">
        <v>-3.23383084577114E-2</v>
      </c>
      <c r="G209" s="2">
        <v>-3.0848329048843201E-2</v>
      </c>
      <c r="H209" s="2">
        <v>-1.3262599469495999E-2</v>
      </c>
      <c r="I209" s="2">
        <v>-2.68817204301075E-2</v>
      </c>
      <c r="J209" s="2">
        <v>-1.93370165745856E-2</v>
      </c>
      <c r="K209" s="2">
        <v>-3.6619718309859203E-2</v>
      </c>
      <c r="L209" s="2">
        <v>-0.12280701754386</v>
      </c>
      <c r="M209" s="2">
        <v>-3.6666666666666702E-2</v>
      </c>
      <c r="N209" s="2">
        <v>-0.121107266435986</v>
      </c>
      <c r="O209" s="3">
        <v>-0.28450704225352103</v>
      </c>
      <c r="P209" s="3">
        <v>-0.418764302059497</v>
      </c>
    </row>
    <row r="210" spans="1:16" x14ac:dyDescent="0.3">
      <c r="A210" s="8" t="s">
        <v>200</v>
      </c>
      <c r="B210" s="8" t="s">
        <v>89</v>
      </c>
      <c r="C210" s="2">
        <v>0.10314875135722</v>
      </c>
      <c r="D210" s="2">
        <v>8.2677165354330701E-2</v>
      </c>
      <c r="E210" s="2">
        <v>0.174545454545455</v>
      </c>
      <c r="F210" s="2">
        <v>8.8235294117647106E-2</v>
      </c>
      <c r="G210" s="2">
        <v>7.1123755334281696E-2</v>
      </c>
      <c r="H210" s="2">
        <v>6.4409030544488696E-2</v>
      </c>
      <c r="I210" s="2">
        <v>0.11166562694947001</v>
      </c>
      <c r="J210" s="2">
        <v>-1.12233445566779E-2</v>
      </c>
      <c r="K210" s="2">
        <v>4.6538024971623203E-2</v>
      </c>
      <c r="L210" s="2">
        <v>-6.5075921908893698E-3</v>
      </c>
      <c r="M210" s="2">
        <v>3.2751091703056802E-3</v>
      </c>
      <c r="N210" s="2">
        <v>9.3579978237214395E-2</v>
      </c>
      <c r="O210" s="3">
        <v>0.14074914869466501</v>
      </c>
      <c r="P210" s="3">
        <v>0.82727272727272705</v>
      </c>
    </row>
    <row r="211" spans="1:16" x14ac:dyDescent="0.3">
      <c r="A211" s="8" t="s">
        <v>200</v>
      </c>
      <c r="B211" s="8" t="s">
        <v>90</v>
      </c>
      <c r="C211" s="2">
        <v>1.7985611510791401E-2</v>
      </c>
      <c r="D211" s="2">
        <v>1.06007067137809E-2</v>
      </c>
      <c r="E211" s="2">
        <v>6.7832167832167806E-2</v>
      </c>
      <c r="F211" s="2">
        <v>6.5487884741322901E-4</v>
      </c>
      <c r="G211" s="2">
        <v>-1.37434554973822E-2</v>
      </c>
      <c r="H211" s="2">
        <v>1.39349701393497E-2</v>
      </c>
      <c r="I211" s="2">
        <v>5.8900523560209403E-2</v>
      </c>
      <c r="J211" s="2">
        <v>-3.3374536464771301E-2</v>
      </c>
      <c r="K211" s="2">
        <v>2.3657289002557501E-2</v>
      </c>
      <c r="L211" s="2">
        <v>6.2460961898813203E-3</v>
      </c>
      <c r="M211" s="2">
        <v>7.4487895716945996E-3</v>
      </c>
      <c r="N211" s="2">
        <v>0.14787430683918701</v>
      </c>
      <c r="O211" s="3">
        <v>0.191176470588235</v>
      </c>
      <c r="P211" s="3">
        <v>0.30279720279720301</v>
      </c>
    </row>
    <row r="212" spans="1:16" x14ac:dyDescent="0.3">
      <c r="A212" s="8" t="s">
        <v>200</v>
      </c>
      <c r="B212" s="8" t="s">
        <v>91</v>
      </c>
      <c r="C212" s="2">
        <v>0.14285714285714299</v>
      </c>
      <c r="D212" s="2">
        <v>2.5000000000000001E-2</v>
      </c>
      <c r="E212" s="2">
        <v>0.48780487804877998</v>
      </c>
      <c r="F212" s="2">
        <v>0.19672131147541</v>
      </c>
      <c r="G212" s="2">
        <v>0.13698630136986301</v>
      </c>
      <c r="H212" s="2">
        <v>9.6385542168674704E-2</v>
      </c>
      <c r="I212" s="2">
        <v>0.175824175824176</v>
      </c>
      <c r="J212" s="2">
        <v>-1.86915887850467E-2</v>
      </c>
      <c r="K212" s="2">
        <v>0.114285714285714</v>
      </c>
      <c r="L212" s="2">
        <v>-5.9829059829059797E-2</v>
      </c>
      <c r="M212" s="2">
        <v>1.8181818181818198E-2</v>
      </c>
      <c r="N212" s="2">
        <v>0.25892857142857101</v>
      </c>
      <c r="O212" s="3">
        <v>0.34285714285714303</v>
      </c>
      <c r="P212" s="3">
        <v>2.4390243902439002</v>
      </c>
    </row>
    <row r="213" spans="1:16" x14ac:dyDescent="0.3">
      <c r="A213" s="8" t="s">
        <v>200</v>
      </c>
      <c r="B213" s="8" t="s">
        <v>92</v>
      </c>
      <c r="C213" s="2">
        <v>0.110169491525424</v>
      </c>
      <c r="D213" s="2">
        <v>4.58015267175573E-2</v>
      </c>
      <c r="E213" s="2">
        <v>0.37956204379561997</v>
      </c>
      <c r="F213" s="2">
        <v>9.5238095238095205E-2</v>
      </c>
      <c r="G213" s="2">
        <v>6.2801932367149801E-2</v>
      </c>
      <c r="H213" s="2">
        <v>0.104545454545455</v>
      </c>
      <c r="I213" s="2">
        <v>0.14403292181069999</v>
      </c>
      <c r="J213" s="2">
        <v>9.3525179856115095E-2</v>
      </c>
      <c r="K213" s="2">
        <v>0.269736842105263</v>
      </c>
      <c r="L213" s="2">
        <v>0.12953367875647701</v>
      </c>
      <c r="M213" s="2">
        <v>3.4403669724770602E-2</v>
      </c>
      <c r="N213" s="2">
        <v>0.662971175166297</v>
      </c>
      <c r="O213" s="3">
        <v>1.46710526315789</v>
      </c>
      <c r="P213" s="3">
        <v>4.4744525547445297</v>
      </c>
    </row>
    <row r="214" spans="1:16" x14ac:dyDescent="0.3">
      <c r="A214" s="8" t="s">
        <v>200</v>
      </c>
      <c r="B214" s="8" t="s">
        <v>93</v>
      </c>
      <c r="C214" s="2">
        <v>0</v>
      </c>
      <c r="D214" s="2">
        <v>6.4935064935064901E-2</v>
      </c>
      <c r="E214" s="2">
        <v>0.19512195121951201</v>
      </c>
      <c r="F214" s="2">
        <v>0.122448979591837</v>
      </c>
      <c r="G214" s="2">
        <v>2.7272727272727299E-2</v>
      </c>
      <c r="H214" s="2">
        <v>4.4247787610619503E-2</v>
      </c>
      <c r="I214" s="2">
        <v>0.101694915254237</v>
      </c>
      <c r="J214" s="2">
        <v>7.6923076923076901E-3</v>
      </c>
      <c r="K214" s="2">
        <v>1.5267175572519101E-2</v>
      </c>
      <c r="L214" s="2">
        <v>5.2631578947368397E-2</v>
      </c>
      <c r="M214" s="2">
        <v>-7.14285714285714E-3</v>
      </c>
      <c r="N214" s="2">
        <v>9.3525179856115095E-2</v>
      </c>
      <c r="O214" s="3">
        <v>0.16030534351145001</v>
      </c>
      <c r="P214" s="3">
        <v>0.85365853658536595</v>
      </c>
    </row>
    <row r="215" spans="1:16" x14ac:dyDescent="0.3">
      <c r="A215" s="8" t="s">
        <v>200</v>
      </c>
      <c r="B215" s="8" t="s">
        <v>94</v>
      </c>
      <c r="C215" s="2">
        <v>-0.05</v>
      </c>
      <c r="D215" s="2">
        <v>0.105263157894737</v>
      </c>
      <c r="E215" s="2">
        <v>9.5238095238095205E-2</v>
      </c>
      <c r="F215" s="2">
        <v>0.13043478260869601</v>
      </c>
      <c r="G215" s="2">
        <v>7.69230769230769E-2</v>
      </c>
      <c r="H215" s="2">
        <v>3.5714285714285698E-2</v>
      </c>
      <c r="I215" s="2">
        <v>6.8965517241379296E-2</v>
      </c>
      <c r="J215" s="2">
        <v>9.6774193548387094E-2</v>
      </c>
      <c r="K215" s="2">
        <v>-5.8823529411764698E-2</v>
      </c>
      <c r="L215" s="2">
        <v>6.25E-2</v>
      </c>
      <c r="M215" s="2">
        <v>-2.9411764705882401E-2</v>
      </c>
      <c r="N215" s="2">
        <v>0.36363636363636398</v>
      </c>
      <c r="O215" s="3">
        <v>0.32352941176470601</v>
      </c>
      <c r="P215" s="3">
        <v>1.1428571428571399</v>
      </c>
    </row>
    <row r="216" spans="1:16" x14ac:dyDescent="0.3">
      <c r="A216" s="8" t="s">
        <v>200</v>
      </c>
      <c r="B216" s="8" t="s">
        <v>95</v>
      </c>
      <c r="C216" s="2">
        <v>-1.76190476190476E-2</v>
      </c>
      <c r="D216" s="2">
        <v>-8.7251575375666499E-3</v>
      </c>
      <c r="E216" s="2">
        <v>3.3496332518337397E-2</v>
      </c>
      <c r="F216" s="2">
        <v>4.73148805299267E-3</v>
      </c>
      <c r="G216" s="2">
        <v>-8.00565104779845E-3</v>
      </c>
      <c r="H216" s="2">
        <v>-2.1362449560882999E-3</v>
      </c>
      <c r="I216" s="2">
        <v>2.8782112274024701E-2</v>
      </c>
      <c r="J216" s="2">
        <v>-4.8554913294797698E-2</v>
      </c>
      <c r="K216" s="2">
        <v>-2.4301336573511502E-3</v>
      </c>
      <c r="L216" s="2">
        <v>-2.36297198538368E-2</v>
      </c>
      <c r="M216" s="2">
        <v>-2.39520958083832E-2</v>
      </c>
      <c r="N216" s="2">
        <v>2.3261758691206499E-2</v>
      </c>
      <c r="O216" s="3">
        <v>-2.7217496962332902E-2</v>
      </c>
      <c r="P216" s="3">
        <v>-2.1271393643031801E-2</v>
      </c>
    </row>
    <row r="217" spans="1:16" x14ac:dyDescent="0.3">
      <c r="A217" s="8" t="s">
        <v>200</v>
      </c>
      <c r="B217" s="8" t="s">
        <v>96</v>
      </c>
      <c r="C217" s="2">
        <v>0</v>
      </c>
      <c r="D217" s="2">
        <v>3.4602076124567501E-3</v>
      </c>
      <c r="E217" s="2">
        <v>8.9655172413793102E-2</v>
      </c>
      <c r="F217" s="2">
        <v>-1.5822784810126601E-2</v>
      </c>
      <c r="G217" s="2">
        <v>5.78778135048231E-2</v>
      </c>
      <c r="H217" s="2">
        <v>-2.4316109422492401E-2</v>
      </c>
      <c r="I217" s="2">
        <v>5.9190031152648002E-2</v>
      </c>
      <c r="J217" s="2">
        <v>1.7647058823529401E-2</v>
      </c>
      <c r="K217" s="2">
        <v>-3.17919075144509E-2</v>
      </c>
      <c r="L217" s="2">
        <v>-4.7761194029850698E-2</v>
      </c>
      <c r="M217" s="2">
        <v>-4.0752351097178702E-2</v>
      </c>
      <c r="N217" s="2">
        <v>8.4967320261437898E-2</v>
      </c>
      <c r="O217" s="3">
        <v>-4.0462427745664699E-2</v>
      </c>
      <c r="P217" s="3">
        <v>0.14482758620689701</v>
      </c>
    </row>
    <row r="218" spans="1:16" x14ac:dyDescent="0.3">
      <c r="A218" s="8" t="s">
        <v>200</v>
      </c>
      <c r="B218" s="8" t="s">
        <v>97</v>
      </c>
      <c r="C218" s="2">
        <v>8.1081081081081099E-2</v>
      </c>
      <c r="D218" s="2">
        <v>0.2</v>
      </c>
      <c r="E218" s="2">
        <v>0.125</v>
      </c>
      <c r="F218" s="2">
        <v>5.5555555555555601E-2</v>
      </c>
      <c r="G218" s="2">
        <v>8.7719298245614002E-2</v>
      </c>
      <c r="H218" s="2">
        <v>9.6774193548387094E-2</v>
      </c>
      <c r="I218" s="2">
        <v>0.17647058823529399</v>
      </c>
      <c r="J218" s="2">
        <v>-1.2500000000000001E-2</v>
      </c>
      <c r="K218" s="2">
        <v>2.53164556962025E-2</v>
      </c>
      <c r="L218" s="2">
        <v>-6.1728395061728399E-2</v>
      </c>
      <c r="M218" s="2">
        <v>6.5789473684210495E-2</v>
      </c>
      <c r="N218" s="2">
        <v>0.16049382716049401</v>
      </c>
      <c r="O218" s="3">
        <v>0.189873417721519</v>
      </c>
      <c r="P218" s="3">
        <v>0.95833333333333304</v>
      </c>
    </row>
    <row r="219" spans="1:16" x14ac:dyDescent="0.3">
      <c r="A219" s="8" t="s">
        <v>200</v>
      </c>
      <c r="B219" s="8" t="s">
        <v>98</v>
      </c>
      <c r="C219" s="2">
        <v>7.5471698113207503E-2</v>
      </c>
      <c r="D219" s="2">
        <v>0.105263157894737</v>
      </c>
      <c r="E219" s="2">
        <v>0</v>
      </c>
      <c r="F219" s="2">
        <v>3.1746031746031703E-2</v>
      </c>
      <c r="G219" s="2">
        <v>4.6153846153846198E-2</v>
      </c>
      <c r="H219" s="2">
        <v>8.8235294117647106E-2</v>
      </c>
      <c r="I219" s="2">
        <v>5.4054054054054099E-2</v>
      </c>
      <c r="J219" s="2">
        <v>-1.2820512820512799E-2</v>
      </c>
      <c r="K219" s="2">
        <v>0.19480519480519501</v>
      </c>
      <c r="L219" s="2">
        <v>0.315217391304348</v>
      </c>
      <c r="M219" s="2">
        <v>1.6528925619834701E-2</v>
      </c>
      <c r="N219" s="2">
        <v>0.46341463414634099</v>
      </c>
      <c r="O219" s="3">
        <v>1.33766233766234</v>
      </c>
      <c r="P219" s="3">
        <v>1.8571428571428601</v>
      </c>
    </row>
    <row r="220" spans="1:16" x14ac:dyDescent="0.3">
      <c r="A220" s="8" t="s">
        <v>200</v>
      </c>
      <c r="B220" s="8" t="s">
        <v>99</v>
      </c>
      <c r="C220" s="2">
        <v>-2.27765726681128E-2</v>
      </c>
      <c r="D220" s="2">
        <v>-3.10765815760266E-2</v>
      </c>
      <c r="E220" s="2">
        <v>2.1764032073310399E-2</v>
      </c>
      <c r="F220" s="2">
        <v>-1.23318385650224E-2</v>
      </c>
      <c r="G220" s="2">
        <v>-3.17820658342792E-2</v>
      </c>
      <c r="H220" s="2">
        <v>-3.0480656506447799E-2</v>
      </c>
      <c r="I220" s="2">
        <v>-2.4183796856106399E-3</v>
      </c>
      <c r="J220" s="2">
        <v>-4.8484848484848499E-2</v>
      </c>
      <c r="K220" s="2">
        <v>-2.8025477707006401E-2</v>
      </c>
      <c r="L220" s="2">
        <v>-0.155963302752294</v>
      </c>
      <c r="M220" s="2">
        <v>-0.12267080745341601</v>
      </c>
      <c r="N220" s="2">
        <v>-4.0707964601769897E-2</v>
      </c>
      <c r="O220" s="3">
        <v>-0.30955414012738902</v>
      </c>
      <c r="P220" s="3">
        <v>-0.37915234822451299</v>
      </c>
    </row>
    <row r="221" spans="1:16" x14ac:dyDescent="0.3">
      <c r="A221" s="8" t="s">
        <v>200</v>
      </c>
      <c r="B221" s="8" t="s">
        <v>100</v>
      </c>
      <c r="C221" s="2">
        <v>-1.3477088948787099E-2</v>
      </c>
      <c r="D221" s="2">
        <v>-2.4590163934426201E-2</v>
      </c>
      <c r="E221" s="2">
        <v>6.4425770308123201E-2</v>
      </c>
      <c r="F221" s="2">
        <v>-5.2631578947368403E-3</v>
      </c>
      <c r="G221" s="2">
        <v>-2.6455026455026501E-3</v>
      </c>
      <c r="H221" s="2">
        <v>-5.3050397877984099E-3</v>
      </c>
      <c r="I221" s="2">
        <v>-2.66666666666667E-3</v>
      </c>
      <c r="J221" s="2">
        <v>-4.2780748663101602E-2</v>
      </c>
      <c r="K221" s="2">
        <v>0</v>
      </c>
      <c r="L221" s="2">
        <v>-0.215083798882682</v>
      </c>
      <c r="M221" s="2">
        <v>-0.13523131672597899</v>
      </c>
      <c r="N221" s="2">
        <v>4.52674897119342E-2</v>
      </c>
      <c r="O221" s="3">
        <v>-0.29050279329608902</v>
      </c>
      <c r="P221" s="3">
        <v>-0.28851540616246502</v>
      </c>
    </row>
    <row r="222" spans="1:16" x14ac:dyDescent="0.3">
      <c r="A222" s="8" t="s">
        <v>201</v>
      </c>
      <c r="B222" s="8" t="s">
        <v>89</v>
      </c>
      <c r="C222" s="2">
        <v>-2.05223880597015E-2</v>
      </c>
      <c r="D222" s="2">
        <v>0.10285714285714299</v>
      </c>
      <c r="E222" s="2">
        <v>0.141623488773748</v>
      </c>
      <c r="F222" s="2">
        <v>6.9591527987897098E-2</v>
      </c>
      <c r="G222" s="2">
        <v>0.115983026874116</v>
      </c>
      <c r="H222" s="2">
        <v>5.9569074778200302E-2</v>
      </c>
      <c r="I222" s="2">
        <v>5.7416267942583699E-2</v>
      </c>
      <c r="J222" s="2">
        <v>7.9185520361990905E-2</v>
      </c>
      <c r="K222" s="2">
        <v>4.9266247379454897E-2</v>
      </c>
      <c r="L222" s="2">
        <v>6.1938061938061902E-2</v>
      </c>
      <c r="M222" s="2">
        <v>0.22389463781749799</v>
      </c>
      <c r="N222" s="2">
        <v>-7.2252113758647193E-2</v>
      </c>
      <c r="O222" s="3">
        <v>0.26519916142557698</v>
      </c>
      <c r="P222" s="3">
        <v>1.0846286701209</v>
      </c>
    </row>
    <row r="223" spans="1:16" x14ac:dyDescent="0.3">
      <c r="A223" s="8" t="s">
        <v>201</v>
      </c>
      <c r="B223" s="8" t="s">
        <v>90</v>
      </c>
      <c r="C223" s="2">
        <v>-7.0391061452514003E-2</v>
      </c>
      <c r="D223" s="2">
        <v>1.2019230769230799E-2</v>
      </c>
      <c r="E223" s="2">
        <v>4.5130641330166303E-2</v>
      </c>
      <c r="F223" s="2">
        <v>3.4090909090909098E-3</v>
      </c>
      <c r="G223" s="2">
        <v>-1.6987542468856202E-2</v>
      </c>
      <c r="H223" s="2">
        <v>-1.0368663594469999E-2</v>
      </c>
      <c r="I223" s="2">
        <v>9.3131548311990702E-3</v>
      </c>
      <c r="J223" s="2">
        <v>1.73010380622837E-2</v>
      </c>
      <c r="K223" s="2">
        <v>3.8548752834467098E-2</v>
      </c>
      <c r="L223" s="2">
        <v>3.8209606986899597E-2</v>
      </c>
      <c r="M223" s="2">
        <v>0.27444794952681401</v>
      </c>
      <c r="N223" s="2">
        <v>-8.8283828382838297E-2</v>
      </c>
      <c r="O223" s="3">
        <v>0.25283446712018098</v>
      </c>
      <c r="P223" s="3">
        <v>0.31235154394299303</v>
      </c>
    </row>
    <row r="224" spans="1:16" x14ac:dyDescent="0.3">
      <c r="A224" s="8" t="s">
        <v>201</v>
      </c>
      <c r="B224" s="8" t="s">
        <v>91</v>
      </c>
      <c r="C224" s="2">
        <v>8.6956521739130405E-2</v>
      </c>
      <c r="D224" s="2">
        <v>0.2</v>
      </c>
      <c r="E224" s="2">
        <v>0.266666666666667</v>
      </c>
      <c r="F224" s="2">
        <v>7.8947368421052599E-2</v>
      </c>
      <c r="G224" s="2">
        <v>0.12195121951219499</v>
      </c>
      <c r="H224" s="2">
        <v>2.1739130434782601E-2</v>
      </c>
      <c r="I224" s="2">
        <v>0.21276595744680901</v>
      </c>
      <c r="J224" s="2">
        <v>3.5087719298245598E-2</v>
      </c>
      <c r="K224" s="2">
        <v>0.101694915254237</v>
      </c>
      <c r="L224" s="2">
        <v>6.15384615384615E-2</v>
      </c>
      <c r="M224" s="2">
        <v>0.31884057971014501</v>
      </c>
      <c r="N224" s="2">
        <v>-0.15384615384615399</v>
      </c>
      <c r="O224" s="3">
        <v>0.305084745762712</v>
      </c>
      <c r="P224" s="3">
        <v>1.56666666666667</v>
      </c>
    </row>
    <row r="225" spans="1:16" x14ac:dyDescent="0.3">
      <c r="A225" s="8" t="s">
        <v>201</v>
      </c>
      <c r="B225" s="8" t="s">
        <v>92</v>
      </c>
      <c r="C225" s="2">
        <v>-6.6666666666666693E-2</v>
      </c>
      <c r="D225" s="2">
        <v>0.17857142857142899</v>
      </c>
      <c r="E225" s="2">
        <v>0.19696969696969699</v>
      </c>
      <c r="F225" s="2">
        <v>3.7974683544303799E-2</v>
      </c>
      <c r="G225" s="2">
        <v>0.17073170731707299</v>
      </c>
      <c r="H225" s="2">
        <v>5.2083333333333301E-2</v>
      </c>
      <c r="I225" s="2">
        <v>8.9108910891089105E-2</v>
      </c>
      <c r="J225" s="2">
        <v>0.190909090909091</v>
      </c>
      <c r="K225" s="2">
        <v>0.36641221374045801</v>
      </c>
      <c r="L225" s="2">
        <v>0.223463687150838</v>
      </c>
      <c r="M225" s="2">
        <v>1.24657534246575</v>
      </c>
      <c r="N225" s="2">
        <v>-0.327235772357724</v>
      </c>
      <c r="O225" s="3">
        <v>1.5267175572519101</v>
      </c>
      <c r="P225" s="3">
        <v>4.01515151515152</v>
      </c>
    </row>
    <row r="226" spans="1:16" x14ac:dyDescent="0.3">
      <c r="A226" s="8" t="s">
        <v>201</v>
      </c>
      <c r="B226" s="8" t="s">
        <v>93</v>
      </c>
      <c r="C226" s="2">
        <v>-3.2786885245901599E-2</v>
      </c>
      <c r="D226" s="2">
        <v>0.101694915254237</v>
      </c>
      <c r="E226" s="2">
        <v>0.16923076923076899</v>
      </c>
      <c r="F226" s="2">
        <v>9.2105263157894704E-2</v>
      </c>
      <c r="G226" s="2">
        <v>0.14457831325301199</v>
      </c>
      <c r="H226" s="2">
        <v>7.3684210526315796E-2</v>
      </c>
      <c r="I226" s="2">
        <v>5.8823529411764698E-2</v>
      </c>
      <c r="J226" s="2">
        <v>8.3333333333333301E-2</v>
      </c>
      <c r="K226" s="2">
        <v>0.11965811965812</v>
      </c>
      <c r="L226" s="2">
        <v>5.34351145038168E-2</v>
      </c>
      <c r="M226" s="2">
        <v>0.123188405797101</v>
      </c>
      <c r="N226" s="2">
        <v>-3.2258064516128997E-2</v>
      </c>
      <c r="O226" s="3">
        <v>0.28205128205128199</v>
      </c>
      <c r="P226" s="3">
        <v>1.3076923076923099</v>
      </c>
    </row>
    <row r="227" spans="1:16" x14ac:dyDescent="0.3">
      <c r="A227" s="8" t="s">
        <v>201</v>
      </c>
      <c r="B227" s="8" t="s">
        <v>94</v>
      </c>
      <c r="C227" s="2">
        <v>0.08</v>
      </c>
      <c r="D227" s="2">
        <v>3.7037037037037E-2</v>
      </c>
      <c r="E227" s="2">
        <v>0</v>
      </c>
      <c r="F227" s="2">
        <v>3.5714285714285698E-2</v>
      </c>
      <c r="G227" s="2">
        <v>0</v>
      </c>
      <c r="H227" s="2">
        <v>6.8965517241379296E-2</v>
      </c>
      <c r="I227" s="2">
        <v>3.2258064516128997E-2</v>
      </c>
      <c r="J227" s="2">
        <v>-6.25E-2</v>
      </c>
      <c r="K227" s="2">
        <v>-3.3333333333333298E-2</v>
      </c>
      <c r="L227" s="2">
        <v>3.4482758620689703E-2</v>
      </c>
      <c r="M227" s="2">
        <v>0.233333333333333</v>
      </c>
      <c r="N227" s="2">
        <v>-2.7027027027027001E-2</v>
      </c>
      <c r="O227" s="3">
        <v>0.2</v>
      </c>
      <c r="P227" s="3">
        <v>0.28571428571428598</v>
      </c>
    </row>
    <row r="228" spans="1:16" x14ac:dyDescent="0.3">
      <c r="A228" s="8" t="s">
        <v>201</v>
      </c>
      <c r="B228" s="8" t="s">
        <v>95</v>
      </c>
      <c r="C228" s="2">
        <v>-3.3123028391167202E-2</v>
      </c>
      <c r="D228" s="2">
        <v>1.53344208809135E-2</v>
      </c>
      <c r="E228" s="2">
        <v>2.3457583547557798E-2</v>
      </c>
      <c r="F228" s="2">
        <v>1.6954474097331199E-2</v>
      </c>
      <c r="G228" s="2">
        <v>7.4096943501080603E-3</v>
      </c>
      <c r="H228" s="2">
        <v>1.9920318725099601E-2</v>
      </c>
      <c r="I228" s="2">
        <v>-6.0096153846153795E-4</v>
      </c>
      <c r="J228" s="2">
        <v>1.71377029464823E-2</v>
      </c>
      <c r="K228" s="2">
        <v>1.9804906887378099E-2</v>
      </c>
      <c r="L228" s="2">
        <v>-1.04347826086957E-2</v>
      </c>
      <c r="M228" s="2">
        <v>6.0925600468658497E-2</v>
      </c>
      <c r="N228" s="2">
        <v>-5.7979017117614599E-3</v>
      </c>
      <c r="O228" s="3">
        <v>6.4439846290274896E-2</v>
      </c>
      <c r="P228" s="3">
        <v>0.157133676092545</v>
      </c>
    </row>
    <row r="229" spans="1:16" x14ac:dyDescent="0.3">
      <c r="A229" s="8" t="s">
        <v>201</v>
      </c>
      <c r="B229" s="8" t="s">
        <v>96</v>
      </c>
      <c r="C229" s="2">
        <v>-8.4033613445378096E-3</v>
      </c>
      <c r="D229" s="2">
        <v>-1.27118644067797E-2</v>
      </c>
      <c r="E229" s="2">
        <v>6.0085836909871203E-2</v>
      </c>
      <c r="F229" s="2">
        <v>3.6437246963562701E-2</v>
      </c>
      <c r="G229" s="2">
        <v>5.078125E-2</v>
      </c>
      <c r="H229" s="2">
        <v>-3.7174721189591098E-3</v>
      </c>
      <c r="I229" s="2">
        <v>-1.1194029850746299E-2</v>
      </c>
      <c r="J229" s="2">
        <v>3.0188679245282998E-2</v>
      </c>
      <c r="K229" s="2">
        <v>7.3260073260073305E-2</v>
      </c>
      <c r="L229" s="2">
        <v>-7.8498293515358405E-2</v>
      </c>
      <c r="M229" s="2">
        <v>8.8888888888888906E-2</v>
      </c>
      <c r="N229" s="2">
        <v>-0.105442176870748</v>
      </c>
      <c r="O229" s="3">
        <v>-3.6630036630036597E-2</v>
      </c>
      <c r="P229" s="3">
        <v>0.128755364806867</v>
      </c>
    </row>
    <row r="230" spans="1:16" x14ac:dyDescent="0.3">
      <c r="A230" s="8" t="s">
        <v>201</v>
      </c>
      <c r="B230" s="8" t="s">
        <v>97</v>
      </c>
      <c r="C230" s="2">
        <v>0</v>
      </c>
      <c r="D230" s="2">
        <v>9.375E-2</v>
      </c>
      <c r="E230" s="2">
        <v>0.314285714285714</v>
      </c>
      <c r="F230" s="2">
        <v>0.15217391304347799</v>
      </c>
      <c r="G230" s="2">
        <v>7.5471698113207503E-2</v>
      </c>
      <c r="H230" s="2">
        <v>0</v>
      </c>
      <c r="I230" s="2">
        <v>0.12280701754386</v>
      </c>
      <c r="J230" s="2">
        <v>7.8125E-2</v>
      </c>
      <c r="K230" s="2">
        <v>0.13043478260869601</v>
      </c>
      <c r="L230" s="2">
        <v>0.115384615384615</v>
      </c>
      <c r="M230" s="2">
        <v>0.20689655172413801</v>
      </c>
      <c r="N230" s="2">
        <v>-0.133333333333333</v>
      </c>
      <c r="O230" s="3">
        <v>0.31884057971014501</v>
      </c>
      <c r="P230" s="3">
        <v>1.6</v>
      </c>
    </row>
    <row r="231" spans="1:16" x14ac:dyDescent="0.3">
      <c r="A231" s="8" t="s">
        <v>201</v>
      </c>
      <c r="B231" s="8" t="s">
        <v>98</v>
      </c>
      <c r="C231" s="2">
        <v>-0.11363636363636399</v>
      </c>
      <c r="D231" s="2">
        <v>0.128205128205128</v>
      </c>
      <c r="E231" s="2">
        <v>0.29545454545454503</v>
      </c>
      <c r="F231" s="2">
        <v>5.2631578947368397E-2</v>
      </c>
      <c r="G231" s="2">
        <v>6.6666666666666693E-2</v>
      </c>
      <c r="H231" s="2">
        <v>4.6875E-2</v>
      </c>
      <c r="I231" s="2">
        <v>2.9850746268656699E-2</v>
      </c>
      <c r="J231" s="2">
        <v>0.15942028985507201</v>
      </c>
      <c r="K231" s="2">
        <v>0.16250000000000001</v>
      </c>
      <c r="L231" s="2">
        <v>1.0752688172042999E-2</v>
      </c>
      <c r="M231" s="2">
        <v>0.57446808510638303</v>
      </c>
      <c r="N231" s="2">
        <v>2.7027027027027001E-2</v>
      </c>
      <c r="O231" s="3">
        <v>0.9</v>
      </c>
      <c r="P231" s="3">
        <v>2.4545454545454501</v>
      </c>
    </row>
    <row r="232" spans="1:16" x14ac:dyDescent="0.3">
      <c r="A232" s="8" t="s">
        <v>201</v>
      </c>
      <c r="B232" s="8" t="s">
        <v>99</v>
      </c>
      <c r="C232" s="2">
        <v>-3.8258575197889201E-2</v>
      </c>
      <c r="D232" s="2">
        <v>-2.3319615912208502E-2</v>
      </c>
      <c r="E232" s="2">
        <v>-3.0898876404494399E-2</v>
      </c>
      <c r="F232" s="2">
        <v>-3.0434782608695699E-2</v>
      </c>
      <c r="G232" s="2">
        <v>-1.9431988041853501E-2</v>
      </c>
      <c r="H232" s="2">
        <v>-1.3719512195122E-2</v>
      </c>
      <c r="I232" s="2">
        <v>-3.86398763523957E-2</v>
      </c>
      <c r="J232" s="2">
        <v>-2.2508038585209E-2</v>
      </c>
      <c r="K232" s="2">
        <v>-8.2236842105263205E-3</v>
      </c>
      <c r="L232" s="2">
        <v>-0.134328358208955</v>
      </c>
      <c r="M232" s="2">
        <v>-0.10344827586206901</v>
      </c>
      <c r="N232" s="2">
        <v>-0.10042735042735</v>
      </c>
      <c r="O232" s="3">
        <v>-0.30756578947368401</v>
      </c>
      <c r="P232" s="3">
        <v>-0.40870786516853902</v>
      </c>
    </row>
    <row r="233" spans="1:16" x14ac:dyDescent="0.3">
      <c r="A233" s="8" t="s">
        <v>201</v>
      </c>
      <c r="B233" s="8" t="s">
        <v>100</v>
      </c>
      <c r="C233" s="2">
        <v>-3.4934497816593899E-2</v>
      </c>
      <c r="D233" s="2">
        <v>-1.35746606334842E-2</v>
      </c>
      <c r="E233" s="2">
        <v>-9.1743119266055103E-3</v>
      </c>
      <c r="F233" s="2">
        <v>-1.38888888888889E-2</v>
      </c>
      <c r="G233" s="2">
        <v>-2.8169014084507001E-2</v>
      </c>
      <c r="H233" s="2">
        <v>-5.7971014492753603E-2</v>
      </c>
      <c r="I233" s="2">
        <v>5.1282051282051299E-3</v>
      </c>
      <c r="J233" s="2">
        <v>5.1020408163265302E-3</v>
      </c>
      <c r="K233" s="2">
        <v>1.5228426395939101E-2</v>
      </c>
      <c r="L233" s="2">
        <v>-0.18</v>
      </c>
      <c r="M233" s="2">
        <v>2.4390243902439001E-2</v>
      </c>
      <c r="N233" s="2">
        <v>-0.101190476190476</v>
      </c>
      <c r="O233" s="3">
        <v>-0.233502538071066</v>
      </c>
      <c r="P233" s="3">
        <v>-0.307339449541284</v>
      </c>
    </row>
    <row r="234" spans="1:16" x14ac:dyDescent="0.3">
      <c r="A234" s="8" t="s">
        <v>202</v>
      </c>
      <c r="B234" s="8" t="s">
        <v>89</v>
      </c>
      <c r="C234" s="2">
        <v>9.3062605752961103E-2</v>
      </c>
      <c r="D234" s="2">
        <v>6.3467492260061903E-2</v>
      </c>
      <c r="E234" s="2">
        <v>-5.3857350800582203E-2</v>
      </c>
      <c r="F234" s="2">
        <v>9.6923076923076903E-2</v>
      </c>
      <c r="G234" s="2">
        <v>0.105189340813464</v>
      </c>
      <c r="H234" s="2">
        <v>3.2994923857868001E-2</v>
      </c>
      <c r="I234" s="2">
        <v>4.5454545454545497E-2</v>
      </c>
      <c r="J234" s="2">
        <v>0.26086956521739102</v>
      </c>
      <c r="K234" s="2">
        <v>1.1183597390493899E-2</v>
      </c>
      <c r="L234" s="2">
        <v>8.7557603686635899E-2</v>
      </c>
      <c r="M234" s="2">
        <v>4.0677966101694898E-2</v>
      </c>
      <c r="N234" s="2">
        <v>0.100977198697068</v>
      </c>
      <c r="O234" s="3">
        <v>0.260018639328984</v>
      </c>
      <c r="P234" s="3">
        <v>0.96797671033478905</v>
      </c>
    </row>
    <row r="235" spans="1:16" x14ac:dyDescent="0.3">
      <c r="A235" s="8" t="s">
        <v>202</v>
      </c>
      <c r="B235" s="8" t="s">
        <v>90</v>
      </c>
      <c r="C235" s="2">
        <v>7.1544715447154503E-2</v>
      </c>
      <c r="D235" s="2">
        <v>6.0698027314112302E-3</v>
      </c>
      <c r="E235" s="2">
        <v>-7.0889894419306196E-2</v>
      </c>
      <c r="F235" s="2">
        <v>2.43506493506494E-2</v>
      </c>
      <c r="G235" s="2">
        <v>-9.5087163232963606E-3</v>
      </c>
      <c r="H235" s="2">
        <v>-1.44E-2</v>
      </c>
      <c r="I235" s="2">
        <v>9.74025974025974E-3</v>
      </c>
      <c r="J235" s="2">
        <v>0.14147909967845701</v>
      </c>
      <c r="K235" s="2">
        <v>5.7746478873239401E-2</v>
      </c>
      <c r="L235" s="2">
        <v>9.72037283621838E-2</v>
      </c>
      <c r="M235" s="2">
        <v>5.5825242718446598E-2</v>
      </c>
      <c r="N235" s="2">
        <v>0.14137931034482801</v>
      </c>
      <c r="O235" s="3">
        <v>0.39859154929577501</v>
      </c>
      <c r="P235" s="3">
        <v>0.49773755656108598</v>
      </c>
    </row>
    <row r="236" spans="1:16" x14ac:dyDescent="0.3">
      <c r="A236" s="8" t="s">
        <v>202</v>
      </c>
      <c r="B236" s="8" t="s">
        <v>91</v>
      </c>
      <c r="C236" s="2">
        <v>0.31034482758620702</v>
      </c>
      <c r="D236" s="2">
        <v>7.8947368421052599E-2</v>
      </c>
      <c r="E236" s="2">
        <v>0.12195121951219499</v>
      </c>
      <c r="F236" s="2">
        <v>0.173913043478261</v>
      </c>
      <c r="G236" s="2">
        <v>9.2592592592592601E-2</v>
      </c>
      <c r="H236" s="2">
        <v>0.152542372881356</v>
      </c>
      <c r="I236" s="2">
        <v>0.14705882352941199</v>
      </c>
      <c r="J236" s="2">
        <v>0.243589743589744</v>
      </c>
      <c r="K236" s="2">
        <v>7.2164948453608199E-2</v>
      </c>
      <c r="L236" s="2">
        <v>0.115384615384615</v>
      </c>
      <c r="M236" s="2">
        <v>8.6206896551724102E-3</v>
      </c>
      <c r="N236" s="2">
        <v>0.170940170940171</v>
      </c>
      <c r="O236" s="3">
        <v>0.41237113402061898</v>
      </c>
      <c r="P236" s="3">
        <v>2.3414634146341502</v>
      </c>
    </row>
    <row r="237" spans="1:16" x14ac:dyDescent="0.3">
      <c r="A237" s="8" t="s">
        <v>202</v>
      </c>
      <c r="B237" s="8" t="s">
        <v>92</v>
      </c>
      <c r="C237" s="2">
        <v>5.6603773584905703E-2</v>
      </c>
      <c r="D237" s="2">
        <v>8.9285714285714298E-3</v>
      </c>
      <c r="E237" s="2">
        <v>7.9646017699115002E-2</v>
      </c>
      <c r="F237" s="2">
        <v>4.0983606557376998E-2</v>
      </c>
      <c r="G237" s="2">
        <v>7.8740157480314994E-3</v>
      </c>
      <c r="H237" s="2">
        <v>-1.5625E-2</v>
      </c>
      <c r="I237" s="2">
        <v>0.19047619047618999</v>
      </c>
      <c r="J237" s="2">
        <v>0.21333333333333299</v>
      </c>
      <c r="K237" s="2">
        <v>9.3406593406593394E-2</v>
      </c>
      <c r="L237" s="2">
        <v>0.17085427135678399</v>
      </c>
      <c r="M237" s="2">
        <v>0.19742489270386299</v>
      </c>
      <c r="N237" s="2">
        <v>0.16129032258064499</v>
      </c>
      <c r="O237" s="3">
        <v>0.78021978021978</v>
      </c>
      <c r="P237" s="3">
        <v>1.8672566371681401</v>
      </c>
    </row>
    <row r="238" spans="1:16" x14ac:dyDescent="0.3">
      <c r="A238" s="8" t="s">
        <v>202</v>
      </c>
      <c r="B238" s="8" t="s">
        <v>93</v>
      </c>
      <c r="C238" s="2">
        <v>5.95238095238095E-2</v>
      </c>
      <c r="D238" s="2">
        <v>5.6179775280898903E-2</v>
      </c>
      <c r="E238" s="2">
        <v>0.12765957446808501</v>
      </c>
      <c r="F238" s="2">
        <v>7.5471698113207503E-2</v>
      </c>
      <c r="G238" s="2">
        <v>0.12280701754386</v>
      </c>
      <c r="H238" s="2">
        <v>3.125E-2</v>
      </c>
      <c r="I238" s="2">
        <v>3.7878787878787901E-2</v>
      </c>
      <c r="J238" s="2">
        <v>7.2992700729927001E-2</v>
      </c>
      <c r="K238" s="2">
        <v>9.5238095238095205E-2</v>
      </c>
      <c r="L238" s="2">
        <v>0.111801242236025</v>
      </c>
      <c r="M238" s="2">
        <v>-2.7932960893854698E-2</v>
      </c>
      <c r="N238" s="2">
        <v>4.5977011494252901E-2</v>
      </c>
      <c r="O238" s="3">
        <v>0.238095238095238</v>
      </c>
      <c r="P238" s="3">
        <v>0.93617021276595702</v>
      </c>
    </row>
    <row r="239" spans="1:16" x14ac:dyDescent="0.3">
      <c r="A239" s="8" t="s">
        <v>202</v>
      </c>
      <c r="B239" s="8" t="s">
        <v>94</v>
      </c>
      <c r="C239" s="2">
        <v>0.15384615384615399</v>
      </c>
      <c r="D239" s="2">
        <v>-6.6666666666666693E-2</v>
      </c>
      <c r="E239" s="2">
        <v>7.1428571428571397E-2</v>
      </c>
      <c r="F239" s="2">
        <v>-3.3333333333333298E-2</v>
      </c>
      <c r="G239" s="2">
        <v>0</v>
      </c>
      <c r="H239" s="2">
        <v>3.4482758620689703E-2</v>
      </c>
      <c r="I239" s="2">
        <v>6.6666666666666693E-2</v>
      </c>
      <c r="J239" s="2">
        <v>3.125E-2</v>
      </c>
      <c r="K239" s="2">
        <v>0.15151515151515199</v>
      </c>
      <c r="L239" s="2">
        <v>0.157894736842105</v>
      </c>
      <c r="M239" s="2">
        <v>0.11363636363636399</v>
      </c>
      <c r="N239" s="2">
        <v>2.04081632653061E-2</v>
      </c>
      <c r="O239" s="3">
        <v>0.51515151515151503</v>
      </c>
      <c r="P239" s="3">
        <v>0.78571428571428603</v>
      </c>
    </row>
    <row r="240" spans="1:16" x14ac:dyDescent="0.3">
      <c r="A240" s="8" t="s">
        <v>202</v>
      </c>
      <c r="B240" s="8" t="s">
        <v>95</v>
      </c>
      <c r="C240" s="2">
        <v>1.16354234001293E-2</v>
      </c>
      <c r="D240" s="2">
        <v>-6.6027689030883898E-3</v>
      </c>
      <c r="E240" s="2">
        <v>-3.77358490566038E-2</v>
      </c>
      <c r="F240" s="2">
        <v>1.5151515151515201E-2</v>
      </c>
      <c r="G240" s="2">
        <v>7.02370500438982E-3</v>
      </c>
      <c r="H240" s="2">
        <v>-1.50392327811683E-2</v>
      </c>
      <c r="I240" s="2">
        <v>-1.77030316441691E-3</v>
      </c>
      <c r="J240" s="2">
        <v>7.9361560629572198E-2</v>
      </c>
      <c r="K240" s="2">
        <v>-3.4298623947422502E-2</v>
      </c>
      <c r="L240" s="2">
        <v>1.6801361122926399E-2</v>
      </c>
      <c r="M240" s="2">
        <v>3.1374189500104599E-3</v>
      </c>
      <c r="N240" s="2">
        <v>1.62635529608007E-2</v>
      </c>
      <c r="O240" s="3">
        <v>1.0269049086054599E-3</v>
      </c>
      <c r="P240" s="3">
        <v>4.5025728987993098E-2</v>
      </c>
    </row>
    <row r="241" spans="1:16" x14ac:dyDescent="0.3">
      <c r="A241" s="8" t="s">
        <v>202</v>
      </c>
      <c r="B241" s="8" t="s">
        <v>96</v>
      </c>
      <c r="C241" s="2">
        <v>5.0420168067226899E-2</v>
      </c>
      <c r="D241" s="2">
        <v>-3.2000000000000001E-2</v>
      </c>
      <c r="E241" s="2">
        <v>-3.5123966942148803E-2</v>
      </c>
      <c r="F241" s="2">
        <v>-1.7130620985010701E-2</v>
      </c>
      <c r="G241" s="2">
        <v>4.3572984749455299E-3</v>
      </c>
      <c r="H241" s="2">
        <v>2.60303687635575E-2</v>
      </c>
      <c r="I241" s="2">
        <v>0</v>
      </c>
      <c r="J241" s="2">
        <v>2.5369978858350999E-2</v>
      </c>
      <c r="K241" s="2">
        <v>-2.0618556701030898E-3</v>
      </c>
      <c r="L241" s="2">
        <v>8.2644628099173608E-3</v>
      </c>
      <c r="M241" s="2">
        <v>-8.1967213114754103E-3</v>
      </c>
      <c r="N241" s="2">
        <v>-1.2396694214876E-2</v>
      </c>
      <c r="O241" s="3">
        <v>-1.4432989690721701E-2</v>
      </c>
      <c r="P241" s="3">
        <v>-1.2396694214876E-2</v>
      </c>
    </row>
    <row r="242" spans="1:16" x14ac:dyDescent="0.3">
      <c r="A242" s="8" t="s">
        <v>202</v>
      </c>
      <c r="B242" s="8" t="s">
        <v>97</v>
      </c>
      <c r="C242" s="2">
        <v>0.29729729729729698</v>
      </c>
      <c r="D242" s="2">
        <v>-6.25E-2</v>
      </c>
      <c r="E242" s="2">
        <v>6.6666666666666693E-2</v>
      </c>
      <c r="F242" s="2">
        <v>0.1875</v>
      </c>
      <c r="G242" s="2">
        <v>0.157894736842105</v>
      </c>
      <c r="H242" s="2">
        <v>-1.5151515151515201E-2</v>
      </c>
      <c r="I242" s="2">
        <v>0.30769230769230799</v>
      </c>
      <c r="J242" s="2">
        <v>0.188235294117647</v>
      </c>
      <c r="K242" s="2">
        <v>0</v>
      </c>
      <c r="L242" s="2">
        <v>0.13861386138613899</v>
      </c>
      <c r="M242" s="2">
        <v>9.5652173913043495E-2</v>
      </c>
      <c r="N242" s="2">
        <v>3.1746031746031703E-2</v>
      </c>
      <c r="O242" s="3">
        <v>0.287128712871287</v>
      </c>
      <c r="P242" s="3">
        <v>1.8888888888888899</v>
      </c>
    </row>
    <row r="243" spans="1:16" x14ac:dyDescent="0.3">
      <c r="A243" s="8" t="s">
        <v>202</v>
      </c>
      <c r="B243" s="8" t="s">
        <v>98</v>
      </c>
      <c r="C243" s="2">
        <v>5.5555555555555601E-2</v>
      </c>
      <c r="D243" s="2">
        <v>-0.105263157894737</v>
      </c>
      <c r="E243" s="2">
        <v>-1.9607843137254902E-2</v>
      </c>
      <c r="F243" s="2">
        <v>-0.02</v>
      </c>
      <c r="G243" s="2">
        <v>8.1632653061224497E-2</v>
      </c>
      <c r="H243" s="2">
        <v>3.77358490566038E-2</v>
      </c>
      <c r="I243" s="2">
        <v>9.0909090909090898E-2</v>
      </c>
      <c r="J243" s="2">
        <v>0.133333333333333</v>
      </c>
      <c r="K243" s="2">
        <v>0.161764705882353</v>
      </c>
      <c r="L243" s="2">
        <v>7.5949367088607597E-2</v>
      </c>
      <c r="M243" s="2">
        <v>0.247058823529412</v>
      </c>
      <c r="N243" s="2">
        <v>0.179245283018868</v>
      </c>
      <c r="O243" s="3">
        <v>0.83823529411764697</v>
      </c>
      <c r="P243" s="3">
        <v>1.45098039215686</v>
      </c>
    </row>
    <row r="244" spans="1:16" x14ac:dyDescent="0.3">
      <c r="A244" s="8" t="s">
        <v>202</v>
      </c>
      <c r="B244" s="8" t="s">
        <v>99</v>
      </c>
      <c r="C244" s="2">
        <v>-1.1799410029498501E-2</v>
      </c>
      <c r="D244" s="2">
        <v>-4.7761194029850698E-2</v>
      </c>
      <c r="E244" s="2">
        <v>-9.9268547544409599E-2</v>
      </c>
      <c r="F244" s="2">
        <v>-2.7842227378190299E-2</v>
      </c>
      <c r="G244" s="2">
        <v>-2.62529832935561E-2</v>
      </c>
      <c r="H244" s="2">
        <v>-3.06372549019608E-2</v>
      </c>
      <c r="I244" s="2">
        <v>-2.52844500632111E-2</v>
      </c>
      <c r="J244" s="2">
        <v>4.7989623865110201E-2</v>
      </c>
      <c r="K244" s="2">
        <v>-3.0940594059405899E-2</v>
      </c>
      <c r="L244" s="2">
        <v>-0.14048531289910601</v>
      </c>
      <c r="M244" s="2">
        <v>-0.12035661218425001</v>
      </c>
      <c r="N244" s="2">
        <v>-9.12162162162162E-2</v>
      </c>
      <c r="O244" s="3">
        <v>-0.33415841584158401</v>
      </c>
      <c r="P244" s="3">
        <v>-0.43782654127481702</v>
      </c>
    </row>
    <row r="245" spans="1:16" x14ac:dyDescent="0.3">
      <c r="A245" s="8" t="s">
        <v>202</v>
      </c>
      <c r="B245" s="8" t="s">
        <v>100</v>
      </c>
      <c r="C245" s="2">
        <v>2.9411764705882401E-2</v>
      </c>
      <c r="D245" s="2">
        <v>-4.8979591836734698E-2</v>
      </c>
      <c r="E245" s="2">
        <v>-3.8626609442060103E-2</v>
      </c>
      <c r="F245" s="2">
        <v>-7.1428571428571397E-2</v>
      </c>
      <c r="G245" s="2">
        <v>-4.3269230769230803E-2</v>
      </c>
      <c r="H245" s="2">
        <v>-3.0150753768844199E-2</v>
      </c>
      <c r="I245" s="2">
        <v>-3.6269430051813503E-2</v>
      </c>
      <c r="J245" s="2">
        <v>7.5268817204301106E-2</v>
      </c>
      <c r="K245" s="2">
        <v>-0.01</v>
      </c>
      <c r="L245" s="2">
        <v>-0.13636363636363599</v>
      </c>
      <c r="M245" s="2">
        <v>-4.0935672514619902E-2</v>
      </c>
      <c r="N245" s="2">
        <v>-4.8780487804878099E-2</v>
      </c>
      <c r="O245" s="3">
        <v>-0.22</v>
      </c>
      <c r="P245" s="3">
        <v>-0.33047210300429197</v>
      </c>
    </row>
    <row r="246" spans="1:16" x14ac:dyDescent="0.3">
      <c r="A246" s="8" t="s">
        <v>203</v>
      </c>
      <c r="B246" s="8" t="s">
        <v>89</v>
      </c>
      <c r="C246" s="2">
        <v>6.7164179104477598E-2</v>
      </c>
      <c r="D246" s="2">
        <v>4.8951048951049E-2</v>
      </c>
      <c r="E246" s="2">
        <v>0.49333333333333301</v>
      </c>
      <c r="F246" s="2">
        <v>5.3571428571428603E-2</v>
      </c>
      <c r="G246" s="2">
        <v>3.8135593220338999E-2</v>
      </c>
      <c r="H246" s="2">
        <v>0.118367346938776</v>
      </c>
      <c r="I246" s="2">
        <v>7.6642335766423403E-2</v>
      </c>
      <c r="J246" s="2">
        <v>-0.29830508474576301</v>
      </c>
      <c r="K246" s="2">
        <v>5.3140096618357502E-2</v>
      </c>
      <c r="L246" s="2">
        <v>9.1743119266055103E-3</v>
      </c>
      <c r="M246" s="2">
        <v>3.1818181818181801E-2</v>
      </c>
      <c r="N246" s="2">
        <v>0.114537444933921</v>
      </c>
      <c r="O246" s="3">
        <v>0.22222222222222199</v>
      </c>
      <c r="P246" s="3">
        <v>0.68666666666666698</v>
      </c>
    </row>
    <row r="247" spans="1:16" x14ac:dyDescent="0.3">
      <c r="A247" s="8" t="s">
        <v>203</v>
      </c>
      <c r="B247" s="8" t="s">
        <v>90</v>
      </c>
      <c r="C247" s="2">
        <v>-9.3023255813953501E-2</v>
      </c>
      <c r="D247" s="2">
        <v>5.1282051282051301E-2</v>
      </c>
      <c r="E247" s="2">
        <v>0.39024390243902402</v>
      </c>
      <c r="F247" s="2">
        <v>-3.5087719298245598E-2</v>
      </c>
      <c r="G247" s="2">
        <v>6.0606060606060597E-3</v>
      </c>
      <c r="H247" s="2">
        <v>3.6144578313252997E-2</v>
      </c>
      <c r="I247" s="2">
        <v>1.16279069767442E-2</v>
      </c>
      <c r="J247" s="2">
        <v>-0.13793103448275901</v>
      </c>
      <c r="K247" s="2">
        <v>8.6666666666666697E-2</v>
      </c>
      <c r="L247" s="2">
        <v>8.5889570552147201E-2</v>
      </c>
      <c r="M247" s="2">
        <v>0.17514124293785299</v>
      </c>
      <c r="N247" s="2">
        <v>0.168269230769231</v>
      </c>
      <c r="O247" s="3">
        <v>0.62</v>
      </c>
      <c r="P247" s="3">
        <v>0.97560975609756095</v>
      </c>
    </row>
    <row r="248" spans="1:16" x14ac:dyDescent="0.3">
      <c r="A248" s="8" t="s">
        <v>203</v>
      </c>
      <c r="B248" s="8" t="s">
        <v>91</v>
      </c>
      <c r="C248" s="2">
        <v>0.22222222222222199</v>
      </c>
      <c r="D248" s="2">
        <v>9.0909090909090898E-2</v>
      </c>
      <c r="E248" s="2">
        <v>0.16666666666666699</v>
      </c>
      <c r="F248" s="2">
        <v>0.14285714285714299</v>
      </c>
      <c r="G248" s="2">
        <v>-6.25E-2</v>
      </c>
      <c r="H248" s="2">
        <v>0</v>
      </c>
      <c r="I248" s="2">
        <v>0.4</v>
      </c>
      <c r="J248" s="2">
        <v>-4.7619047619047603E-2</v>
      </c>
      <c r="K248" s="2">
        <v>0.2</v>
      </c>
      <c r="L248" s="2">
        <v>8.3333333333333301E-2</v>
      </c>
      <c r="M248" s="2">
        <v>0.115384615384615</v>
      </c>
      <c r="N248" s="2">
        <v>3.4482758620689703E-2</v>
      </c>
      <c r="O248" s="3">
        <v>0.5</v>
      </c>
      <c r="P248" s="3">
        <v>1.5</v>
      </c>
    </row>
    <row r="249" spans="1:16" x14ac:dyDescent="0.3">
      <c r="A249" s="8" t="s">
        <v>203</v>
      </c>
      <c r="B249" s="8" t="s">
        <v>92</v>
      </c>
      <c r="C249" s="2">
        <v>-6.25E-2</v>
      </c>
      <c r="D249" s="2">
        <v>6.6666666666666693E-2</v>
      </c>
      <c r="E249" s="2">
        <v>6.25E-2</v>
      </c>
      <c r="F249" s="2">
        <v>0</v>
      </c>
      <c r="G249" s="2">
        <v>0.11764705882352899</v>
      </c>
      <c r="H249" s="2">
        <v>0.105263157894737</v>
      </c>
      <c r="I249" s="2">
        <v>0.42857142857142899</v>
      </c>
      <c r="J249" s="2">
        <v>-3.3333333333333298E-2</v>
      </c>
      <c r="K249" s="2">
        <v>0.48275862068965503</v>
      </c>
      <c r="L249" s="2">
        <v>0.418604651162791</v>
      </c>
      <c r="M249" s="2">
        <v>0.86885245901639296</v>
      </c>
      <c r="N249" s="2">
        <v>0.27192982456140402</v>
      </c>
      <c r="O249" s="3">
        <v>4</v>
      </c>
      <c r="P249" s="3">
        <v>8.0625</v>
      </c>
    </row>
    <row r="250" spans="1:16" x14ac:dyDescent="0.3">
      <c r="A250" s="8" t="s">
        <v>203</v>
      </c>
      <c r="B250" s="8" t="s">
        <v>93</v>
      </c>
      <c r="C250" s="2">
        <v>0</v>
      </c>
      <c r="D250" s="2">
        <v>5.6603773584905703E-2</v>
      </c>
      <c r="E250" s="2">
        <v>0.17857142857142899</v>
      </c>
      <c r="F250" s="2">
        <v>9.0909090909090898E-2</v>
      </c>
      <c r="G250" s="2">
        <v>6.9444444444444406E-2</v>
      </c>
      <c r="H250" s="2">
        <v>-3.8961038961039002E-2</v>
      </c>
      <c r="I250" s="2">
        <v>0.14864864864864899</v>
      </c>
      <c r="J250" s="2">
        <v>-4.7058823529411799E-2</v>
      </c>
      <c r="K250" s="2">
        <v>-2.4691358024691398E-2</v>
      </c>
      <c r="L250" s="2">
        <v>3.7974683544303799E-2</v>
      </c>
      <c r="M250" s="2">
        <v>6.0975609756097601E-2</v>
      </c>
      <c r="N250" s="2">
        <v>0.10344827586206901</v>
      </c>
      <c r="O250" s="3">
        <v>0.18518518518518501</v>
      </c>
      <c r="P250" s="3">
        <v>0.71428571428571397</v>
      </c>
    </row>
    <row r="251" spans="1:16" x14ac:dyDescent="0.3">
      <c r="A251" s="8" t="s">
        <v>203</v>
      </c>
      <c r="B251" s="8" t="s">
        <v>94</v>
      </c>
      <c r="C251" s="2">
        <v>-0.1</v>
      </c>
      <c r="D251" s="2">
        <v>-0.11111111111111099</v>
      </c>
      <c r="E251" s="2">
        <v>0.5</v>
      </c>
      <c r="F251" s="2">
        <v>-8.3333333333333301E-2</v>
      </c>
      <c r="G251" s="2">
        <v>0</v>
      </c>
      <c r="H251" s="2">
        <v>-9.0909090909090898E-2</v>
      </c>
      <c r="I251" s="2">
        <v>0.1</v>
      </c>
      <c r="J251" s="2">
        <v>-9.0909090909090898E-2</v>
      </c>
      <c r="K251" s="2">
        <v>0.2</v>
      </c>
      <c r="L251" s="2">
        <v>0.25</v>
      </c>
      <c r="M251" s="2">
        <v>0.133333333333333</v>
      </c>
      <c r="N251" s="2">
        <v>0</v>
      </c>
      <c r="O251" s="3">
        <v>0.7</v>
      </c>
      <c r="P251" s="3">
        <v>1.125</v>
      </c>
    </row>
    <row r="252" spans="1:16" x14ac:dyDescent="0.3">
      <c r="A252" s="8" t="s">
        <v>203</v>
      </c>
      <c r="B252" s="8" t="s">
        <v>95</v>
      </c>
      <c r="C252" s="2">
        <v>-1.7754318618042199E-2</v>
      </c>
      <c r="D252" s="2">
        <v>2.1983390327308299E-3</v>
      </c>
      <c r="E252" s="2">
        <v>5.43504752620034E-2</v>
      </c>
      <c r="F252" s="2">
        <v>1.0171058714748001E-2</v>
      </c>
      <c r="G252" s="2">
        <v>2.8375286041189898E-2</v>
      </c>
      <c r="H252" s="2">
        <v>2.3141967067200699E-2</v>
      </c>
      <c r="I252" s="2">
        <v>2.00086994345368E-2</v>
      </c>
      <c r="J252" s="2">
        <v>1.7057569296375301E-2</v>
      </c>
      <c r="K252" s="2">
        <v>2.7882599580712802E-2</v>
      </c>
      <c r="L252" s="2">
        <v>-1.52967570874975E-2</v>
      </c>
      <c r="M252" s="2">
        <v>8.9063794531897295E-3</v>
      </c>
      <c r="N252" s="2">
        <v>2.7099158283720001E-2</v>
      </c>
      <c r="O252" s="3">
        <v>4.8846960167714899E-2</v>
      </c>
      <c r="P252" s="3">
        <v>0.21935169388252501</v>
      </c>
    </row>
    <row r="253" spans="1:16" x14ac:dyDescent="0.3">
      <c r="A253" s="8" t="s">
        <v>203</v>
      </c>
      <c r="B253" s="8" t="s">
        <v>96</v>
      </c>
      <c r="C253" s="2">
        <v>3.2727272727272702E-2</v>
      </c>
      <c r="D253" s="2">
        <v>-3.5211267605633798E-2</v>
      </c>
      <c r="E253" s="2">
        <v>5.1094890510948898E-2</v>
      </c>
      <c r="F253" s="2">
        <v>0</v>
      </c>
      <c r="G253" s="2">
        <v>-1.0416666666666701E-2</v>
      </c>
      <c r="H253" s="2">
        <v>3.5087719298245602E-3</v>
      </c>
      <c r="I253" s="2">
        <v>6.9930069930069904E-3</v>
      </c>
      <c r="J253" s="2">
        <v>1.0416666666666701E-2</v>
      </c>
      <c r="K253" s="2">
        <v>2.40549828178694E-2</v>
      </c>
      <c r="L253" s="2">
        <v>-6.7114093959731499E-3</v>
      </c>
      <c r="M253" s="2">
        <v>2.7027027027027001E-2</v>
      </c>
      <c r="N253" s="2">
        <v>-1.6447368421052599E-2</v>
      </c>
      <c r="O253" s="3">
        <v>2.74914089347079E-2</v>
      </c>
      <c r="P253" s="3">
        <v>9.12408759124088E-2</v>
      </c>
    </row>
    <row r="254" spans="1:16" x14ac:dyDescent="0.3">
      <c r="A254" s="8" t="s">
        <v>203</v>
      </c>
      <c r="B254" s="8" t="s">
        <v>97</v>
      </c>
      <c r="C254" s="2">
        <v>0</v>
      </c>
      <c r="D254" s="2">
        <v>0</v>
      </c>
      <c r="E254" s="2">
        <v>0.25</v>
      </c>
      <c r="F254" s="2">
        <v>0</v>
      </c>
      <c r="G254" s="2">
        <v>0</v>
      </c>
      <c r="H254" s="2">
        <v>0.1</v>
      </c>
      <c r="I254" s="2">
        <v>0.31818181818181801</v>
      </c>
      <c r="J254" s="2">
        <v>-6.8965517241379296E-2</v>
      </c>
      <c r="K254" s="2">
        <v>7.4074074074074098E-2</v>
      </c>
      <c r="L254" s="2">
        <v>6.8965517241379296E-2</v>
      </c>
      <c r="M254" s="2">
        <v>3.2258064516128997E-2</v>
      </c>
      <c r="N254" s="2">
        <v>9.375E-2</v>
      </c>
      <c r="O254" s="3">
        <v>0.296296296296296</v>
      </c>
      <c r="P254" s="3">
        <v>1.1875</v>
      </c>
    </row>
    <row r="255" spans="1:16" x14ac:dyDescent="0.3">
      <c r="A255" s="8" t="s">
        <v>203</v>
      </c>
      <c r="B255" s="8" t="s">
        <v>98</v>
      </c>
      <c r="C255" s="2">
        <v>0</v>
      </c>
      <c r="D255" s="2">
        <v>0.22222222222222199</v>
      </c>
      <c r="E255" s="2">
        <v>0.36363636363636398</v>
      </c>
      <c r="F255" s="2">
        <v>0</v>
      </c>
      <c r="G255" s="2">
        <v>-6.6666666666666693E-2</v>
      </c>
      <c r="H255" s="2">
        <v>0.214285714285714</v>
      </c>
      <c r="I255" s="2">
        <v>0.17647058823529399</v>
      </c>
      <c r="J255" s="2">
        <v>-0.05</v>
      </c>
      <c r="K255" s="2">
        <v>0.105263157894737</v>
      </c>
      <c r="L255" s="2">
        <v>0.33333333333333298</v>
      </c>
      <c r="M255" s="2">
        <v>0.214285714285714</v>
      </c>
      <c r="N255" s="2">
        <v>0.41176470588235298</v>
      </c>
      <c r="O255" s="3">
        <v>1.5263157894736801</v>
      </c>
      <c r="P255" s="3">
        <v>3.3636363636363602</v>
      </c>
    </row>
    <row r="256" spans="1:16" x14ac:dyDescent="0.3">
      <c r="A256" s="8" t="s">
        <v>203</v>
      </c>
      <c r="B256" s="8" t="s">
        <v>99</v>
      </c>
      <c r="C256" s="2">
        <v>-3.08724832214765E-2</v>
      </c>
      <c r="D256" s="2">
        <v>-4.15512465373961E-2</v>
      </c>
      <c r="E256" s="2">
        <v>5.3468208092485599E-2</v>
      </c>
      <c r="F256" s="2">
        <v>-2.6063100137174201E-2</v>
      </c>
      <c r="G256" s="2">
        <v>1.40845070422535E-3</v>
      </c>
      <c r="H256" s="2">
        <v>-1.9690576652602002E-2</v>
      </c>
      <c r="I256" s="2">
        <v>-2.2955523672883799E-2</v>
      </c>
      <c r="J256" s="2">
        <v>-3.2305433186490498E-2</v>
      </c>
      <c r="K256" s="2">
        <v>-1.21396054628225E-2</v>
      </c>
      <c r="L256" s="2">
        <v>-0.18586789554531499</v>
      </c>
      <c r="M256" s="2">
        <v>-0.13207547169811301</v>
      </c>
      <c r="N256" s="2">
        <v>-6.9565217391304293E-2</v>
      </c>
      <c r="O256" s="3">
        <v>-0.35053110773899798</v>
      </c>
      <c r="P256" s="3">
        <v>-0.38150289017340999</v>
      </c>
    </row>
    <row r="257" spans="1:16" x14ac:dyDescent="0.3">
      <c r="A257" s="8" t="s">
        <v>203</v>
      </c>
      <c r="B257" s="8" t="s">
        <v>100</v>
      </c>
      <c r="C257" s="2">
        <v>-1.4492753623188401E-2</v>
      </c>
      <c r="D257" s="2">
        <v>-4.4117647058823498E-2</v>
      </c>
      <c r="E257" s="2">
        <v>0.21538461538461501</v>
      </c>
      <c r="F257" s="2">
        <v>0</v>
      </c>
      <c r="G257" s="2">
        <v>7.5949367088607597E-2</v>
      </c>
      <c r="H257" s="2">
        <v>-2.3529411764705899E-2</v>
      </c>
      <c r="I257" s="2">
        <v>7.2289156626505993E-2</v>
      </c>
      <c r="J257" s="2">
        <v>-0.15730337078651699</v>
      </c>
      <c r="K257" s="2">
        <v>-0.04</v>
      </c>
      <c r="L257" s="2">
        <v>-0.125</v>
      </c>
      <c r="M257" s="2">
        <v>-6.3492063492063502E-2</v>
      </c>
      <c r="N257" s="2">
        <v>8.4745762711864403E-2</v>
      </c>
      <c r="O257" s="3">
        <v>-0.146666666666667</v>
      </c>
      <c r="P257" s="3">
        <v>-1.5384615384615399E-2</v>
      </c>
    </row>
    <row r="258" spans="1:16" x14ac:dyDescent="0.3">
      <c r="A258" s="8" t="s">
        <v>204</v>
      </c>
      <c r="B258" s="8" t="s">
        <v>90</v>
      </c>
      <c r="C258" s="2">
        <v>7.8860898138006605E-2</v>
      </c>
      <c r="D258" s="2">
        <v>-1.7258883248731E-2</v>
      </c>
      <c r="E258" s="2">
        <v>-8.1611570247933904E-2</v>
      </c>
      <c r="F258" s="2">
        <v>-3.37457817772778E-3</v>
      </c>
      <c r="G258" s="2">
        <v>-1.35440180586907E-2</v>
      </c>
      <c r="H258" s="2">
        <v>-2.4027459954233402E-2</v>
      </c>
      <c r="I258" s="2">
        <v>-3.5169988276670598E-3</v>
      </c>
      <c r="J258" s="2">
        <v>2.3529411764705902E-3</v>
      </c>
      <c r="K258" s="2">
        <v>6.1032863849765299E-2</v>
      </c>
      <c r="L258" s="2">
        <v>3.3185840707964598E-2</v>
      </c>
      <c r="M258" s="2">
        <v>8.3511777301927201E-2</v>
      </c>
      <c r="N258" s="2">
        <v>-1.4822134387351801E-2</v>
      </c>
      <c r="O258" s="3">
        <v>0.17018779342723001</v>
      </c>
      <c r="P258" s="3">
        <v>2.99586776859504E-2</v>
      </c>
    </row>
    <row r="259" spans="1:16" x14ac:dyDescent="0.3">
      <c r="A259" s="8" t="s">
        <v>204</v>
      </c>
      <c r="B259" s="8" t="s">
        <v>89</v>
      </c>
      <c r="C259" s="2">
        <v>0.20551378446115301</v>
      </c>
      <c r="D259" s="2">
        <v>8.1081081081081099E-2</v>
      </c>
      <c r="E259" s="2">
        <v>1.5384615384615399E-2</v>
      </c>
      <c r="F259" s="2">
        <v>9.6590909090909102E-2</v>
      </c>
      <c r="G259" s="2">
        <v>9.3264248704663197E-2</v>
      </c>
      <c r="H259" s="2">
        <v>4.58135860979463E-2</v>
      </c>
      <c r="I259" s="2">
        <v>6.1933534743202401E-2</v>
      </c>
      <c r="J259" s="2">
        <v>4.9786628733997203E-2</v>
      </c>
      <c r="K259" s="2">
        <v>9.6205962059620606E-2</v>
      </c>
      <c r="L259" s="2">
        <v>9.1470951792336205E-2</v>
      </c>
      <c r="M259" s="2">
        <v>6.4552661381653498E-2</v>
      </c>
      <c r="N259" s="2">
        <v>-3.0851063829787199E-2</v>
      </c>
      <c r="O259" s="3">
        <v>0.23441734417344201</v>
      </c>
      <c r="P259" s="3">
        <v>0.75192307692307703</v>
      </c>
    </row>
    <row r="260" spans="1:16" x14ac:dyDescent="0.3">
      <c r="A260" s="8" t="s">
        <v>204</v>
      </c>
      <c r="B260" s="8" t="s">
        <v>92</v>
      </c>
      <c r="C260" s="2">
        <v>0.197368421052632</v>
      </c>
      <c r="D260" s="2">
        <v>0.164835164835165</v>
      </c>
      <c r="E260" s="2">
        <v>4.71698113207547E-2</v>
      </c>
      <c r="F260" s="2">
        <v>6.3063063063063099E-2</v>
      </c>
      <c r="G260" s="2">
        <v>6.7796610169491497E-2</v>
      </c>
      <c r="H260" s="2">
        <v>9.5238095238095205E-2</v>
      </c>
      <c r="I260" s="2">
        <v>2.1739130434782601E-2</v>
      </c>
      <c r="J260" s="2">
        <v>0.17730496453900699</v>
      </c>
      <c r="K260" s="2">
        <v>0.21686746987951799</v>
      </c>
      <c r="L260" s="2">
        <v>0.48514851485148502</v>
      </c>
      <c r="M260" s="2">
        <v>0.46666666666666701</v>
      </c>
      <c r="N260" s="2">
        <v>0.12954545454545499</v>
      </c>
      <c r="O260" s="3">
        <v>1.99397590361446</v>
      </c>
      <c r="P260" s="3">
        <v>3.6886792452830202</v>
      </c>
    </row>
    <row r="261" spans="1:16" x14ac:dyDescent="0.3">
      <c r="A261" s="8" t="s">
        <v>204</v>
      </c>
      <c r="B261" s="8" t="s">
        <v>91</v>
      </c>
      <c r="C261" s="2">
        <v>0.30769230769230799</v>
      </c>
      <c r="D261" s="2">
        <v>0.11764705882352899</v>
      </c>
      <c r="E261" s="2">
        <v>0.105263157894737</v>
      </c>
      <c r="F261" s="2">
        <v>0.238095238095238</v>
      </c>
      <c r="G261" s="2">
        <v>3.8461538461538498E-2</v>
      </c>
      <c r="H261" s="2">
        <v>7.4074074074074098E-2</v>
      </c>
      <c r="I261" s="2">
        <v>0.10344827586206901</v>
      </c>
      <c r="J261" s="2">
        <v>0.125</v>
      </c>
      <c r="K261" s="2">
        <v>2.7777777777777801E-2</v>
      </c>
      <c r="L261" s="2">
        <v>0.27027027027027001</v>
      </c>
      <c r="M261" s="2">
        <v>4.2553191489361701E-2</v>
      </c>
      <c r="N261" s="2">
        <v>-0.14285714285714299</v>
      </c>
      <c r="O261" s="3">
        <v>0.16666666666666699</v>
      </c>
      <c r="P261" s="3">
        <v>1.2105263157894699</v>
      </c>
    </row>
    <row r="262" spans="1:16" x14ac:dyDescent="0.3">
      <c r="A262" s="8" t="s">
        <v>204</v>
      </c>
      <c r="B262" s="8" t="s">
        <v>94</v>
      </c>
      <c r="C262" s="2">
        <v>6.25E-2</v>
      </c>
      <c r="D262" s="2">
        <v>5.8823529411764698E-2</v>
      </c>
      <c r="E262" s="2">
        <v>-0.22222222222222199</v>
      </c>
      <c r="F262" s="2">
        <v>7.1428571428571397E-2</v>
      </c>
      <c r="G262" s="2">
        <v>0.4</v>
      </c>
      <c r="H262" s="2">
        <v>9.5238095238095205E-2</v>
      </c>
      <c r="I262" s="2">
        <v>8.6956521739130405E-2</v>
      </c>
      <c r="J262" s="2">
        <v>0.08</v>
      </c>
      <c r="K262" s="2">
        <v>0.11111111111111099</v>
      </c>
      <c r="L262" s="2">
        <v>-6.6666666666666693E-2</v>
      </c>
      <c r="M262" s="2">
        <v>0.214285714285714</v>
      </c>
      <c r="N262" s="2">
        <v>8.8235294117647106E-2</v>
      </c>
      <c r="O262" s="3">
        <v>0.37037037037037002</v>
      </c>
      <c r="P262" s="3">
        <v>1.05555555555556</v>
      </c>
    </row>
    <row r="263" spans="1:16" x14ac:dyDescent="0.3">
      <c r="A263" s="8" t="s">
        <v>204</v>
      </c>
      <c r="B263" s="8" t="s">
        <v>93</v>
      </c>
      <c r="C263" s="2">
        <v>1.5384615384615399E-2</v>
      </c>
      <c r="D263" s="2">
        <v>7.5757575757575801E-2</v>
      </c>
      <c r="E263" s="2">
        <v>5.63380281690141E-2</v>
      </c>
      <c r="F263" s="2">
        <v>0.133333333333333</v>
      </c>
      <c r="G263" s="2">
        <v>0</v>
      </c>
      <c r="H263" s="2">
        <v>8.2352941176470601E-2</v>
      </c>
      <c r="I263" s="2">
        <v>4.3478260869565202E-2</v>
      </c>
      <c r="J263" s="2">
        <v>0.17708333333333301</v>
      </c>
      <c r="K263" s="2">
        <v>7.9646017699115002E-2</v>
      </c>
      <c r="L263" s="2">
        <v>0.114754098360656</v>
      </c>
      <c r="M263" s="2">
        <v>0.10294117647058799</v>
      </c>
      <c r="N263" s="2">
        <v>-2.66666666666667E-2</v>
      </c>
      <c r="O263" s="3">
        <v>0.29203539823008901</v>
      </c>
      <c r="P263" s="3">
        <v>1.05633802816901</v>
      </c>
    </row>
    <row r="264" spans="1:16" x14ac:dyDescent="0.3">
      <c r="A264" s="8" t="s">
        <v>204</v>
      </c>
      <c r="B264" s="8" t="s">
        <v>100</v>
      </c>
      <c r="C264" s="2">
        <v>4.6153846153846198E-2</v>
      </c>
      <c r="D264" s="2">
        <v>-3.3088235294117599E-2</v>
      </c>
      <c r="E264" s="2">
        <v>-8.7452471482889704E-2</v>
      </c>
      <c r="F264" s="2">
        <v>-4.1666666666666699E-2</v>
      </c>
      <c r="G264" s="2">
        <v>-1.7391304347826101E-2</v>
      </c>
      <c r="H264" s="2">
        <v>-2.21238938053097E-2</v>
      </c>
      <c r="I264" s="2">
        <v>-2.2624434389140299E-2</v>
      </c>
      <c r="J264" s="2">
        <v>-2.3148148148148098E-2</v>
      </c>
      <c r="K264" s="2">
        <v>-1.4218009478673001E-2</v>
      </c>
      <c r="L264" s="2">
        <v>-7.69230769230769E-2</v>
      </c>
      <c r="M264" s="2">
        <v>-0.114583333333333</v>
      </c>
      <c r="N264" s="2">
        <v>-2.9411764705882401E-2</v>
      </c>
      <c r="O264" s="3">
        <v>-0.21800947867298601</v>
      </c>
      <c r="P264" s="3">
        <v>-0.37262357414448699</v>
      </c>
    </row>
    <row r="265" spans="1:16" x14ac:dyDescent="0.3">
      <c r="A265" s="8" t="s">
        <v>204</v>
      </c>
      <c r="B265" s="8" t="s">
        <v>99</v>
      </c>
      <c r="C265" s="2">
        <v>3.48027842227378E-3</v>
      </c>
      <c r="D265" s="2">
        <v>-5.3179190751445102E-2</v>
      </c>
      <c r="E265" s="2">
        <v>-6.22710622710623E-2</v>
      </c>
      <c r="F265" s="2">
        <v>-2.9947916666666699E-2</v>
      </c>
      <c r="G265" s="2">
        <v>-2.14765100671141E-2</v>
      </c>
      <c r="H265" s="2">
        <v>-3.0178326474622801E-2</v>
      </c>
      <c r="I265" s="2">
        <v>-2.8288543140028301E-2</v>
      </c>
      <c r="J265" s="2">
        <v>-3.05676855895196E-2</v>
      </c>
      <c r="K265" s="2">
        <v>3.0030030030029999E-3</v>
      </c>
      <c r="L265" s="2">
        <v>-0.130239520958084</v>
      </c>
      <c r="M265" s="2">
        <v>-9.2943201376936305E-2</v>
      </c>
      <c r="N265" s="2">
        <v>-0.123339658444023</v>
      </c>
      <c r="O265" s="3">
        <v>-0.30630630630630601</v>
      </c>
      <c r="P265" s="3">
        <v>-0.43589743589743601</v>
      </c>
    </row>
    <row r="266" spans="1:16" x14ac:dyDescent="0.3">
      <c r="A266" s="8" t="s">
        <v>204</v>
      </c>
      <c r="B266" s="8" t="s">
        <v>98</v>
      </c>
      <c r="C266" s="2">
        <v>0.06</v>
      </c>
      <c r="D266" s="2">
        <v>1.88679245283019E-2</v>
      </c>
      <c r="E266" s="2">
        <v>0</v>
      </c>
      <c r="F266" s="2">
        <v>9.2592592592592601E-2</v>
      </c>
      <c r="G266" s="2">
        <v>-1.6949152542372899E-2</v>
      </c>
      <c r="H266" s="2">
        <v>-1.72413793103448E-2</v>
      </c>
      <c r="I266" s="2">
        <v>7.0175438596491196E-2</v>
      </c>
      <c r="J266" s="2">
        <v>-8.1967213114754106E-2</v>
      </c>
      <c r="K266" s="2">
        <v>0.17857142857142899</v>
      </c>
      <c r="L266" s="2">
        <v>0.16666666666666699</v>
      </c>
      <c r="M266" s="2">
        <v>0.28571428571428598</v>
      </c>
      <c r="N266" s="2">
        <v>0.15151515151515199</v>
      </c>
      <c r="O266" s="3">
        <v>1.03571428571429</v>
      </c>
      <c r="P266" s="3">
        <v>1.1111111111111101</v>
      </c>
    </row>
    <row r="267" spans="1:16" x14ac:dyDescent="0.3">
      <c r="A267" s="8" t="s">
        <v>204</v>
      </c>
      <c r="B267" s="8" t="s">
        <v>97</v>
      </c>
      <c r="C267" s="2">
        <v>0.625</v>
      </c>
      <c r="D267" s="2">
        <v>0.269230769230769</v>
      </c>
      <c r="E267" s="2">
        <v>-6.0606060606060601E-2</v>
      </c>
      <c r="F267" s="2">
        <v>6.4516129032258104E-2</v>
      </c>
      <c r="G267" s="2">
        <v>0.15151515151515199</v>
      </c>
      <c r="H267" s="2">
        <v>2.6315789473684199E-2</v>
      </c>
      <c r="I267" s="2">
        <v>0.15384615384615399</v>
      </c>
      <c r="J267" s="2">
        <v>-2.2222222222222199E-2</v>
      </c>
      <c r="K267" s="2">
        <v>6.8181818181818205E-2</v>
      </c>
      <c r="L267" s="2">
        <v>0.23404255319148901</v>
      </c>
      <c r="M267" s="2">
        <v>5.1724137931034503E-2</v>
      </c>
      <c r="N267" s="2">
        <v>-3.2786885245901599E-2</v>
      </c>
      <c r="O267" s="3">
        <v>0.34090909090909099</v>
      </c>
      <c r="P267" s="3">
        <v>0.78787878787878796</v>
      </c>
    </row>
    <row r="268" spans="1:16" x14ac:dyDescent="0.3">
      <c r="A268" s="8" t="s">
        <v>204</v>
      </c>
      <c r="B268" s="8" t="s">
        <v>96</v>
      </c>
      <c r="C268" s="2">
        <v>-2.8125000000000001E-2</v>
      </c>
      <c r="D268" s="2">
        <v>-6.4308681672025697E-3</v>
      </c>
      <c r="E268" s="2">
        <v>-6.4724919093851099E-2</v>
      </c>
      <c r="F268" s="2">
        <v>-3.8062283737024201E-2</v>
      </c>
      <c r="G268" s="2">
        <v>1.7985611510791401E-2</v>
      </c>
      <c r="H268" s="2">
        <v>-1.06007067137809E-2</v>
      </c>
      <c r="I268" s="2">
        <v>-2.1428571428571401E-2</v>
      </c>
      <c r="J268" s="2">
        <v>1.09489051094891E-2</v>
      </c>
      <c r="K268" s="2">
        <v>-2.5270758122743701E-2</v>
      </c>
      <c r="L268" s="2">
        <v>2.5925925925925901E-2</v>
      </c>
      <c r="M268" s="2">
        <v>-3.2490974729241902E-2</v>
      </c>
      <c r="N268" s="2">
        <v>-5.5970149253731297E-2</v>
      </c>
      <c r="O268" s="3">
        <v>-8.6642599277978294E-2</v>
      </c>
      <c r="P268" s="3">
        <v>-0.18122977346278299</v>
      </c>
    </row>
    <row r="269" spans="1:16" x14ac:dyDescent="0.3">
      <c r="A269" s="8" t="s">
        <v>204</v>
      </c>
      <c r="B269" s="8" t="s">
        <v>95</v>
      </c>
      <c r="C269" s="2">
        <v>2.92237442922374E-2</v>
      </c>
      <c r="D269" s="2">
        <v>-2.6841171251109099E-2</v>
      </c>
      <c r="E269" s="2">
        <v>-1.70959653521769E-2</v>
      </c>
      <c r="F269" s="2">
        <v>8.3487940630797806E-3</v>
      </c>
      <c r="G269" s="2">
        <v>7.5896964121435102E-3</v>
      </c>
      <c r="H269" s="2">
        <v>-1.82606710796622E-3</v>
      </c>
      <c r="I269" s="2">
        <v>1.3720557969357399E-2</v>
      </c>
      <c r="J269" s="2">
        <v>9.0232348296864404E-4</v>
      </c>
      <c r="K269" s="2">
        <v>3.6511156186612603E-2</v>
      </c>
      <c r="L269" s="2">
        <v>1.73950858882366E-2</v>
      </c>
      <c r="M269" s="2">
        <v>2.0089762769822599E-2</v>
      </c>
      <c r="N269" s="2">
        <v>-3.5617012361198401E-2</v>
      </c>
      <c r="O269" s="3">
        <v>3.7412666215911702E-2</v>
      </c>
      <c r="P269" s="3">
        <v>4.9236380214269397E-2</v>
      </c>
    </row>
    <row r="270" spans="1:16" x14ac:dyDescent="0.3">
      <c r="A270" s="11" t="s">
        <v>18</v>
      </c>
      <c r="B270" s="11" t="s">
        <v>18</v>
      </c>
      <c r="C270" s="3">
        <v>1.08286155429748E-2</v>
      </c>
      <c r="D270" s="3">
        <v>3.84920877375206E-3</v>
      </c>
      <c r="E270" s="3">
        <v>5.7618178129437998E-3</v>
      </c>
      <c r="F270" s="3">
        <v>1.51087263484891E-2</v>
      </c>
      <c r="G270" s="3">
        <v>1.42678298193669E-2</v>
      </c>
      <c r="H270" s="3">
        <v>1.21275053388452E-2</v>
      </c>
      <c r="I270" s="3">
        <v>1.67634533488192E-2</v>
      </c>
      <c r="J270" s="3">
        <v>2.7929025625404599E-2</v>
      </c>
      <c r="K270" s="3">
        <v>2.17250384309077E-2</v>
      </c>
      <c r="L270" s="3">
        <v>6.9608091940688097E-3</v>
      </c>
      <c r="M270" s="3">
        <v>2.7218721872187199E-2</v>
      </c>
      <c r="N270" s="3">
        <v>2.5568679681749699E-2</v>
      </c>
      <c r="O270" s="3">
        <v>8.3862722945567E-2</v>
      </c>
      <c r="P270" s="3">
        <v>0.187279367011564</v>
      </c>
    </row>
    <row r="271" spans="1:16" x14ac:dyDescent="0.3">
      <c r="A271" s="15"/>
      <c r="B271" s="15"/>
    </row>
    <row r="272" spans="1:16" x14ac:dyDescent="0.3">
      <c r="A272" s="13" t="s">
        <v>42</v>
      </c>
      <c r="B272" s="15"/>
    </row>
    <row r="273" spans="1:2" x14ac:dyDescent="0.3">
      <c r="A273" s="14" t="s">
        <v>43</v>
      </c>
      <c r="B273" s="15"/>
    </row>
    <row r="274" spans="1:2" x14ac:dyDescent="0.3">
      <c r="A274" s="14" t="s">
        <v>44</v>
      </c>
      <c r="B274" s="15"/>
    </row>
    <row r="275" spans="1:2" x14ac:dyDescent="0.3">
      <c r="A275" s="14" t="s">
        <v>102</v>
      </c>
      <c r="B275" s="15"/>
    </row>
    <row r="276" spans="1:2" x14ac:dyDescent="0.3">
      <c r="A276" s="14" t="s">
        <v>47</v>
      </c>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96:O96"/>
    <mergeCell ref="C184:N184"/>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233</v>
      </c>
      <c r="B1" s="15"/>
    </row>
    <row r="2" spans="1:15" ht="15.6" x14ac:dyDescent="0.3">
      <c r="A2" s="12" t="s">
        <v>154</v>
      </c>
      <c r="B2" s="15"/>
    </row>
    <row r="3" spans="1:15" ht="15.6" x14ac:dyDescent="0.3">
      <c r="A3" s="12" t="s">
        <v>206</v>
      </c>
      <c r="B3" s="15"/>
    </row>
    <row r="4" spans="1:15" ht="15.6" x14ac:dyDescent="0.3">
      <c r="A4" s="12" t="s">
        <v>113</v>
      </c>
      <c r="B4" s="15"/>
    </row>
    <row r="5" spans="1:15" x14ac:dyDescent="0.3">
      <c r="A5" s="15"/>
      <c r="B5" s="15"/>
    </row>
    <row r="6" spans="1:15" x14ac:dyDescent="0.3">
      <c r="A6" s="16" t="str">
        <f>HYPERLINK("#'Table of contents'!A92",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103</v>
      </c>
      <c r="C9" s="1">
        <v>36</v>
      </c>
      <c r="D9" s="1">
        <v>36</v>
      </c>
      <c r="E9" s="1">
        <v>39</v>
      </c>
      <c r="F9" s="1">
        <v>38</v>
      </c>
      <c r="G9" s="1">
        <v>38</v>
      </c>
      <c r="H9" s="1">
        <v>40</v>
      </c>
      <c r="I9" s="1">
        <v>38</v>
      </c>
      <c r="J9" s="1">
        <v>41</v>
      </c>
      <c r="K9" s="1">
        <v>45</v>
      </c>
      <c r="L9" s="1">
        <v>51</v>
      </c>
      <c r="M9" s="1">
        <v>66</v>
      </c>
      <c r="N9" s="1">
        <v>72</v>
      </c>
      <c r="O9" s="1">
        <v>82</v>
      </c>
    </row>
    <row r="10" spans="1:15" x14ac:dyDescent="0.3">
      <c r="A10" s="7" t="s">
        <v>198</v>
      </c>
      <c r="B10" s="7" t="s">
        <v>104</v>
      </c>
      <c r="C10" s="1">
        <v>939</v>
      </c>
      <c r="D10" s="1">
        <v>966</v>
      </c>
      <c r="E10" s="1">
        <v>1008</v>
      </c>
      <c r="F10" s="1">
        <v>957</v>
      </c>
      <c r="G10" s="1">
        <v>996</v>
      </c>
      <c r="H10" s="1">
        <v>1012</v>
      </c>
      <c r="I10" s="1">
        <v>1022</v>
      </c>
      <c r="J10" s="1">
        <v>992</v>
      </c>
      <c r="K10" s="1">
        <v>1090</v>
      </c>
      <c r="L10" s="1">
        <v>1133</v>
      </c>
      <c r="M10" s="1">
        <v>1369</v>
      </c>
      <c r="N10" s="1">
        <v>1411</v>
      </c>
      <c r="O10" s="1">
        <v>1609</v>
      </c>
    </row>
    <row r="11" spans="1:15" x14ac:dyDescent="0.3">
      <c r="A11" s="7" t="s">
        <v>198</v>
      </c>
      <c r="B11" s="7" t="s">
        <v>105</v>
      </c>
      <c r="C11" s="1">
        <v>212</v>
      </c>
      <c r="D11" s="1">
        <v>234</v>
      </c>
      <c r="E11" s="1">
        <v>254</v>
      </c>
      <c r="F11" s="1">
        <v>230</v>
      </c>
      <c r="G11" s="1">
        <v>239</v>
      </c>
      <c r="H11" s="1">
        <v>246</v>
      </c>
      <c r="I11" s="1">
        <v>250</v>
      </c>
      <c r="J11" s="1">
        <v>228</v>
      </c>
      <c r="K11" s="1">
        <v>294</v>
      </c>
      <c r="L11" s="1">
        <v>317</v>
      </c>
      <c r="M11" s="1">
        <v>454</v>
      </c>
      <c r="N11" s="1">
        <v>482</v>
      </c>
      <c r="O11" s="1">
        <v>574</v>
      </c>
    </row>
    <row r="12" spans="1:15" x14ac:dyDescent="0.3">
      <c r="A12" s="7" t="s">
        <v>198</v>
      </c>
      <c r="B12" s="7" t="s">
        <v>106</v>
      </c>
      <c r="C12" s="1">
        <v>40</v>
      </c>
      <c r="D12" s="1">
        <v>41</v>
      </c>
      <c r="E12" s="1">
        <v>39</v>
      </c>
      <c r="F12" s="1">
        <v>32</v>
      </c>
      <c r="G12" s="1">
        <v>30</v>
      </c>
      <c r="H12" s="1">
        <v>31</v>
      </c>
      <c r="I12" s="1">
        <v>29</v>
      </c>
      <c r="J12" s="1">
        <v>23</v>
      </c>
      <c r="K12" s="1">
        <v>30</v>
      </c>
      <c r="L12" s="1">
        <v>34</v>
      </c>
      <c r="M12" s="1">
        <v>36</v>
      </c>
      <c r="N12" s="1">
        <v>36</v>
      </c>
      <c r="O12" s="1">
        <v>47</v>
      </c>
    </row>
    <row r="13" spans="1:15" x14ac:dyDescent="0.3">
      <c r="A13" s="7" t="s">
        <v>198</v>
      </c>
      <c r="B13" s="7" t="s">
        <v>107</v>
      </c>
      <c r="C13" s="1">
        <v>174</v>
      </c>
      <c r="D13" s="1">
        <v>188</v>
      </c>
      <c r="E13" s="1">
        <v>207</v>
      </c>
      <c r="F13" s="1">
        <v>195</v>
      </c>
      <c r="G13" s="1">
        <v>209</v>
      </c>
      <c r="H13" s="1">
        <v>233</v>
      </c>
      <c r="I13" s="1">
        <v>263</v>
      </c>
      <c r="J13" s="1">
        <v>266</v>
      </c>
      <c r="K13" s="1">
        <v>320</v>
      </c>
      <c r="L13" s="1">
        <v>381</v>
      </c>
      <c r="M13" s="1">
        <v>535</v>
      </c>
      <c r="N13" s="1">
        <v>575</v>
      </c>
      <c r="O13" s="1">
        <v>714</v>
      </c>
    </row>
    <row r="14" spans="1:15" x14ac:dyDescent="0.3">
      <c r="A14" s="7" t="s">
        <v>198</v>
      </c>
      <c r="B14" s="7" t="s">
        <v>108</v>
      </c>
      <c r="C14" s="1">
        <v>12</v>
      </c>
      <c r="D14" s="1">
        <v>17</v>
      </c>
      <c r="E14" s="1">
        <v>20</v>
      </c>
      <c r="F14" s="1">
        <v>16</v>
      </c>
      <c r="G14" s="1">
        <v>21</v>
      </c>
      <c r="H14" s="1">
        <v>21</v>
      </c>
      <c r="I14" s="1">
        <v>23</v>
      </c>
      <c r="J14" s="1">
        <v>27</v>
      </c>
      <c r="K14" s="1">
        <v>32</v>
      </c>
      <c r="L14" s="1">
        <v>39</v>
      </c>
      <c r="M14" s="1">
        <v>53</v>
      </c>
      <c r="N14" s="1">
        <v>57</v>
      </c>
      <c r="O14" s="1">
        <v>61</v>
      </c>
    </row>
    <row r="15" spans="1:15" x14ac:dyDescent="0.3">
      <c r="A15" s="7" t="s">
        <v>198</v>
      </c>
      <c r="B15" s="7" t="s">
        <v>17</v>
      </c>
      <c r="C15" s="1">
        <v>34</v>
      </c>
      <c r="D15" s="1">
        <v>34</v>
      </c>
      <c r="E15" s="1">
        <v>31</v>
      </c>
      <c r="F15" s="1">
        <v>28</v>
      </c>
      <c r="G15" s="1">
        <v>27</v>
      </c>
      <c r="H15" s="1">
        <v>28</v>
      </c>
      <c r="I15" s="1">
        <v>30</v>
      </c>
      <c r="J15" s="1">
        <v>29</v>
      </c>
      <c r="K15" s="1">
        <v>31</v>
      </c>
      <c r="L15" s="1">
        <v>37</v>
      </c>
      <c r="M15" s="1">
        <v>53</v>
      </c>
      <c r="N15" s="1">
        <v>53</v>
      </c>
      <c r="O15" s="1">
        <v>67</v>
      </c>
    </row>
    <row r="16" spans="1:15" x14ac:dyDescent="0.3">
      <c r="A16" s="7" t="s">
        <v>198</v>
      </c>
      <c r="B16" s="7" t="s">
        <v>109</v>
      </c>
      <c r="C16" s="1">
        <v>512</v>
      </c>
      <c r="D16" s="1">
        <v>513</v>
      </c>
      <c r="E16" s="1">
        <v>541</v>
      </c>
      <c r="F16" s="1">
        <v>532</v>
      </c>
      <c r="G16" s="1">
        <v>548</v>
      </c>
      <c r="H16" s="1">
        <v>566</v>
      </c>
      <c r="I16" s="1">
        <v>570</v>
      </c>
      <c r="J16" s="1">
        <v>560</v>
      </c>
      <c r="K16" s="1">
        <v>626</v>
      </c>
      <c r="L16" s="1">
        <v>654</v>
      </c>
      <c r="M16" s="1">
        <v>815</v>
      </c>
      <c r="N16" s="1">
        <v>848</v>
      </c>
      <c r="O16" s="1">
        <v>965</v>
      </c>
    </row>
    <row r="17" spans="1:15" x14ac:dyDescent="0.3">
      <c r="A17" s="7" t="s">
        <v>198</v>
      </c>
      <c r="B17" s="7" t="s">
        <v>110</v>
      </c>
      <c r="C17" s="1">
        <v>260</v>
      </c>
      <c r="D17" s="1">
        <v>283</v>
      </c>
      <c r="E17" s="1">
        <v>296</v>
      </c>
      <c r="F17" s="1">
        <v>288</v>
      </c>
      <c r="G17" s="1">
        <v>302</v>
      </c>
      <c r="H17" s="1">
        <v>309</v>
      </c>
      <c r="I17" s="1">
        <v>319</v>
      </c>
      <c r="J17" s="1">
        <v>303</v>
      </c>
      <c r="K17" s="1">
        <v>338</v>
      </c>
      <c r="L17" s="1">
        <v>365</v>
      </c>
      <c r="M17" s="1">
        <v>478</v>
      </c>
      <c r="N17" s="1">
        <v>489</v>
      </c>
      <c r="O17" s="1">
        <v>553</v>
      </c>
    </row>
    <row r="18" spans="1:15" x14ac:dyDescent="0.3">
      <c r="A18" s="7" t="s">
        <v>198</v>
      </c>
      <c r="B18" s="7" t="s">
        <v>111</v>
      </c>
      <c r="C18" s="1">
        <v>2962</v>
      </c>
      <c r="D18" s="1">
        <v>2964</v>
      </c>
      <c r="E18" s="1">
        <v>2883</v>
      </c>
      <c r="F18" s="1">
        <v>2533</v>
      </c>
      <c r="G18" s="1">
        <v>2469</v>
      </c>
      <c r="H18" s="1">
        <v>2417</v>
      </c>
      <c r="I18" s="1">
        <v>2326</v>
      </c>
      <c r="J18" s="1">
        <v>2109</v>
      </c>
      <c r="K18" s="1">
        <v>2236</v>
      </c>
      <c r="L18" s="1">
        <v>2209</v>
      </c>
      <c r="M18" s="1">
        <v>1832</v>
      </c>
      <c r="N18" s="1">
        <v>1478</v>
      </c>
      <c r="O18" s="1">
        <v>1271</v>
      </c>
    </row>
    <row r="19" spans="1:15" x14ac:dyDescent="0.3">
      <c r="A19" s="7" t="s">
        <v>199</v>
      </c>
      <c r="B19" s="7" t="s">
        <v>103</v>
      </c>
      <c r="C19" s="1">
        <v>52</v>
      </c>
      <c r="D19" s="1">
        <v>59</v>
      </c>
      <c r="E19" s="1">
        <v>62</v>
      </c>
      <c r="F19" s="1">
        <v>68</v>
      </c>
      <c r="G19" s="1">
        <v>67</v>
      </c>
      <c r="H19" s="1">
        <v>60</v>
      </c>
      <c r="I19" s="1">
        <v>65</v>
      </c>
      <c r="J19" s="1">
        <v>69</v>
      </c>
      <c r="K19" s="1">
        <v>76</v>
      </c>
      <c r="L19" s="1">
        <v>82</v>
      </c>
      <c r="M19" s="1">
        <v>102</v>
      </c>
      <c r="N19" s="1">
        <v>113</v>
      </c>
      <c r="O19" s="1">
        <v>123</v>
      </c>
    </row>
    <row r="20" spans="1:15" x14ac:dyDescent="0.3">
      <c r="A20" s="7" t="s">
        <v>199</v>
      </c>
      <c r="B20" s="7" t="s">
        <v>104</v>
      </c>
      <c r="C20" s="1">
        <v>991</v>
      </c>
      <c r="D20" s="1">
        <v>1052</v>
      </c>
      <c r="E20" s="1">
        <v>1096</v>
      </c>
      <c r="F20" s="1">
        <v>1142</v>
      </c>
      <c r="G20" s="1">
        <v>1186</v>
      </c>
      <c r="H20" s="1">
        <v>1232</v>
      </c>
      <c r="I20" s="1">
        <v>1286</v>
      </c>
      <c r="J20" s="1">
        <v>1340</v>
      </c>
      <c r="K20" s="1">
        <v>1431</v>
      </c>
      <c r="L20" s="1">
        <v>1445</v>
      </c>
      <c r="M20" s="1">
        <v>1601</v>
      </c>
      <c r="N20" s="1">
        <v>1758</v>
      </c>
      <c r="O20" s="1">
        <v>1853</v>
      </c>
    </row>
    <row r="21" spans="1:15" x14ac:dyDescent="0.3">
      <c r="A21" s="7" t="s">
        <v>199</v>
      </c>
      <c r="B21" s="7" t="s">
        <v>105</v>
      </c>
      <c r="C21" s="1">
        <v>457</v>
      </c>
      <c r="D21" s="1">
        <v>479</v>
      </c>
      <c r="E21" s="1">
        <v>513</v>
      </c>
      <c r="F21" s="1">
        <v>542</v>
      </c>
      <c r="G21" s="1">
        <v>564</v>
      </c>
      <c r="H21" s="1">
        <v>606</v>
      </c>
      <c r="I21" s="1">
        <v>665</v>
      </c>
      <c r="J21" s="1">
        <v>721</v>
      </c>
      <c r="K21" s="1">
        <v>769</v>
      </c>
      <c r="L21" s="1">
        <v>793</v>
      </c>
      <c r="M21" s="1">
        <v>903</v>
      </c>
      <c r="N21" s="1">
        <v>1025</v>
      </c>
      <c r="O21" s="1">
        <v>1153</v>
      </c>
    </row>
    <row r="22" spans="1:15" x14ac:dyDescent="0.3">
      <c r="A22" s="7" t="s">
        <v>199</v>
      </c>
      <c r="B22" s="7" t="s">
        <v>106</v>
      </c>
      <c r="C22" s="1">
        <v>165</v>
      </c>
      <c r="D22" s="1">
        <v>164</v>
      </c>
      <c r="E22" s="1">
        <v>169</v>
      </c>
      <c r="F22" s="1">
        <v>166</v>
      </c>
      <c r="G22" s="1">
        <v>170</v>
      </c>
      <c r="H22" s="1">
        <v>170</v>
      </c>
      <c r="I22" s="1">
        <v>174</v>
      </c>
      <c r="J22" s="1">
        <v>173</v>
      </c>
      <c r="K22" s="1">
        <v>169</v>
      </c>
      <c r="L22" s="1">
        <v>174</v>
      </c>
      <c r="M22" s="1">
        <v>201</v>
      </c>
      <c r="N22" s="1">
        <v>209</v>
      </c>
      <c r="O22" s="1">
        <v>209</v>
      </c>
    </row>
    <row r="23" spans="1:15" x14ac:dyDescent="0.3">
      <c r="A23" s="7" t="s">
        <v>199</v>
      </c>
      <c r="B23" s="7" t="s">
        <v>107</v>
      </c>
      <c r="C23" s="1">
        <v>391</v>
      </c>
      <c r="D23" s="1">
        <v>436</v>
      </c>
      <c r="E23" s="1">
        <v>478</v>
      </c>
      <c r="F23" s="1">
        <v>521</v>
      </c>
      <c r="G23" s="1">
        <v>558</v>
      </c>
      <c r="H23" s="1">
        <v>610</v>
      </c>
      <c r="I23" s="1">
        <v>661</v>
      </c>
      <c r="J23" s="1">
        <v>742</v>
      </c>
      <c r="K23" s="1">
        <v>815</v>
      </c>
      <c r="L23" s="1">
        <v>872</v>
      </c>
      <c r="M23" s="1">
        <v>1021</v>
      </c>
      <c r="N23" s="1">
        <v>1171</v>
      </c>
      <c r="O23" s="1">
        <v>1377</v>
      </c>
    </row>
    <row r="24" spans="1:15" x14ac:dyDescent="0.3">
      <c r="A24" s="7" t="s">
        <v>199</v>
      </c>
      <c r="B24" s="7" t="s">
        <v>108</v>
      </c>
      <c r="C24" s="1">
        <v>69</v>
      </c>
      <c r="D24" s="1">
        <v>71</v>
      </c>
      <c r="E24" s="1">
        <v>77</v>
      </c>
      <c r="F24" s="1">
        <v>80</v>
      </c>
      <c r="G24" s="1">
        <v>83</v>
      </c>
      <c r="H24" s="1">
        <v>97</v>
      </c>
      <c r="I24" s="1">
        <v>101</v>
      </c>
      <c r="J24" s="1">
        <v>107</v>
      </c>
      <c r="K24" s="1">
        <v>106</v>
      </c>
      <c r="L24" s="1">
        <v>119</v>
      </c>
      <c r="M24" s="1">
        <v>150</v>
      </c>
      <c r="N24" s="1">
        <v>179</v>
      </c>
      <c r="O24" s="1">
        <v>181</v>
      </c>
    </row>
    <row r="25" spans="1:15" x14ac:dyDescent="0.3">
      <c r="A25" s="7" t="s">
        <v>199</v>
      </c>
      <c r="B25" s="7" t="s">
        <v>17</v>
      </c>
      <c r="C25" s="1">
        <v>46</v>
      </c>
      <c r="D25" s="1">
        <v>56</v>
      </c>
      <c r="E25" s="1">
        <v>60</v>
      </c>
      <c r="F25" s="1">
        <v>56</v>
      </c>
      <c r="G25" s="1">
        <v>63</v>
      </c>
      <c r="H25" s="1">
        <v>66</v>
      </c>
      <c r="I25" s="1">
        <v>75</v>
      </c>
      <c r="J25" s="1">
        <v>83</v>
      </c>
      <c r="K25" s="1">
        <v>85</v>
      </c>
      <c r="L25" s="1">
        <v>90</v>
      </c>
      <c r="M25" s="1">
        <v>112</v>
      </c>
      <c r="N25" s="1">
        <v>132</v>
      </c>
      <c r="O25" s="1">
        <v>132</v>
      </c>
    </row>
    <row r="26" spans="1:15" x14ac:dyDescent="0.3">
      <c r="A26" s="7" t="s">
        <v>199</v>
      </c>
      <c r="B26" s="7" t="s">
        <v>109</v>
      </c>
      <c r="C26" s="1">
        <v>737</v>
      </c>
      <c r="D26" s="1">
        <v>796</v>
      </c>
      <c r="E26" s="1">
        <v>851</v>
      </c>
      <c r="F26" s="1">
        <v>918</v>
      </c>
      <c r="G26" s="1">
        <v>974</v>
      </c>
      <c r="H26" s="1">
        <v>1015</v>
      </c>
      <c r="I26" s="1">
        <v>1095</v>
      </c>
      <c r="J26" s="1">
        <v>1193</v>
      </c>
      <c r="K26" s="1">
        <v>1276</v>
      </c>
      <c r="L26" s="1">
        <v>1328</v>
      </c>
      <c r="M26" s="1">
        <v>1552</v>
      </c>
      <c r="N26" s="1">
        <v>1737</v>
      </c>
      <c r="O26" s="1">
        <v>1831</v>
      </c>
    </row>
    <row r="27" spans="1:15" x14ac:dyDescent="0.3">
      <c r="A27" s="7" t="s">
        <v>199</v>
      </c>
      <c r="B27" s="7" t="s">
        <v>110</v>
      </c>
      <c r="C27" s="1">
        <v>394</v>
      </c>
      <c r="D27" s="1">
        <v>421</v>
      </c>
      <c r="E27" s="1">
        <v>453</v>
      </c>
      <c r="F27" s="1">
        <v>509</v>
      </c>
      <c r="G27" s="1">
        <v>557</v>
      </c>
      <c r="H27" s="1">
        <v>602</v>
      </c>
      <c r="I27" s="1">
        <v>655</v>
      </c>
      <c r="J27" s="1">
        <v>700</v>
      </c>
      <c r="K27" s="1">
        <v>739</v>
      </c>
      <c r="L27" s="1">
        <v>755</v>
      </c>
      <c r="M27" s="1">
        <v>891</v>
      </c>
      <c r="N27" s="1">
        <v>1043</v>
      </c>
      <c r="O27" s="1">
        <v>1121</v>
      </c>
    </row>
    <row r="28" spans="1:15" x14ac:dyDescent="0.3">
      <c r="A28" s="7" t="s">
        <v>199</v>
      </c>
      <c r="B28" s="7" t="s">
        <v>111</v>
      </c>
      <c r="C28" s="1">
        <v>4671</v>
      </c>
      <c r="D28" s="1">
        <v>4611</v>
      </c>
      <c r="E28" s="1">
        <v>4564</v>
      </c>
      <c r="F28" s="1">
        <v>4396</v>
      </c>
      <c r="G28" s="1">
        <v>4382</v>
      </c>
      <c r="H28" s="1">
        <v>4319</v>
      </c>
      <c r="I28" s="1">
        <v>4369</v>
      </c>
      <c r="J28" s="1">
        <v>4320</v>
      </c>
      <c r="K28" s="1">
        <v>4308</v>
      </c>
      <c r="L28" s="1">
        <v>4243</v>
      </c>
      <c r="M28" s="1">
        <v>3255</v>
      </c>
      <c r="N28" s="1">
        <v>2725</v>
      </c>
      <c r="O28" s="1">
        <v>2361</v>
      </c>
    </row>
    <row r="29" spans="1:15" x14ac:dyDescent="0.3">
      <c r="A29" s="7" t="s">
        <v>200</v>
      </c>
      <c r="B29" s="7" t="s">
        <v>103</v>
      </c>
      <c r="C29" s="1">
        <v>40</v>
      </c>
      <c r="D29" s="1">
        <v>40</v>
      </c>
      <c r="E29" s="1">
        <v>42</v>
      </c>
      <c r="F29" s="1">
        <v>47</v>
      </c>
      <c r="G29" s="1">
        <v>46</v>
      </c>
      <c r="H29" s="1">
        <v>54</v>
      </c>
      <c r="I29" s="1">
        <v>64</v>
      </c>
      <c r="J29" s="1">
        <v>65</v>
      </c>
      <c r="K29" s="1">
        <v>63</v>
      </c>
      <c r="L29" s="1">
        <v>63</v>
      </c>
      <c r="M29" s="1">
        <v>66</v>
      </c>
      <c r="N29" s="1">
        <v>71</v>
      </c>
      <c r="O29" s="1">
        <v>82</v>
      </c>
    </row>
    <row r="30" spans="1:15" x14ac:dyDescent="0.3">
      <c r="A30" s="7" t="s">
        <v>200</v>
      </c>
      <c r="B30" s="7" t="s">
        <v>104</v>
      </c>
      <c r="C30" s="1">
        <v>1424</v>
      </c>
      <c r="D30" s="1">
        <v>1465</v>
      </c>
      <c r="E30" s="1">
        <v>1496</v>
      </c>
      <c r="F30" s="1">
        <v>1631</v>
      </c>
      <c r="G30" s="1">
        <v>1702</v>
      </c>
      <c r="H30" s="1">
        <v>1749</v>
      </c>
      <c r="I30" s="1">
        <v>1782</v>
      </c>
      <c r="J30" s="1">
        <v>1893</v>
      </c>
      <c r="K30" s="1">
        <v>1862</v>
      </c>
      <c r="L30" s="1">
        <v>1939</v>
      </c>
      <c r="M30" s="1">
        <v>2197</v>
      </c>
      <c r="N30" s="1">
        <v>2301</v>
      </c>
      <c r="O30" s="1">
        <v>2761</v>
      </c>
    </row>
    <row r="31" spans="1:15" x14ac:dyDescent="0.3">
      <c r="A31" s="7" t="s">
        <v>200</v>
      </c>
      <c r="B31" s="7" t="s">
        <v>105</v>
      </c>
      <c r="C31" s="1">
        <v>426</v>
      </c>
      <c r="D31" s="1">
        <v>442</v>
      </c>
      <c r="E31" s="1">
        <v>464</v>
      </c>
      <c r="F31" s="1">
        <v>531</v>
      </c>
      <c r="G31" s="1">
        <v>550</v>
      </c>
      <c r="H31" s="1">
        <v>550</v>
      </c>
      <c r="I31" s="1">
        <v>581</v>
      </c>
      <c r="J31" s="1">
        <v>644</v>
      </c>
      <c r="K31" s="1">
        <v>619</v>
      </c>
      <c r="L31" s="1">
        <v>640</v>
      </c>
      <c r="M31" s="1">
        <v>743</v>
      </c>
      <c r="N31" s="1">
        <v>798</v>
      </c>
      <c r="O31" s="1">
        <v>918</v>
      </c>
    </row>
    <row r="32" spans="1:15" x14ac:dyDescent="0.3">
      <c r="A32" s="7" t="s">
        <v>200</v>
      </c>
      <c r="B32" s="7" t="s">
        <v>106</v>
      </c>
      <c r="C32" s="1">
        <v>14</v>
      </c>
      <c r="D32" s="1">
        <v>13</v>
      </c>
      <c r="E32" s="1">
        <v>12</v>
      </c>
      <c r="F32" s="1">
        <v>20</v>
      </c>
      <c r="G32" s="1">
        <v>19</v>
      </c>
      <c r="H32" s="1">
        <v>18</v>
      </c>
      <c r="I32" s="1">
        <v>19</v>
      </c>
      <c r="J32" s="1">
        <v>22</v>
      </c>
      <c r="K32" s="1">
        <v>16</v>
      </c>
      <c r="L32" s="1">
        <v>14</v>
      </c>
      <c r="M32" s="1">
        <v>9</v>
      </c>
      <c r="N32" s="1">
        <v>12</v>
      </c>
      <c r="O32" s="1">
        <v>13</v>
      </c>
    </row>
    <row r="33" spans="1:15" x14ac:dyDescent="0.3">
      <c r="A33" s="7" t="s">
        <v>200</v>
      </c>
      <c r="B33" s="7" t="s">
        <v>107</v>
      </c>
      <c r="C33" s="1">
        <v>348</v>
      </c>
      <c r="D33" s="1">
        <v>393</v>
      </c>
      <c r="E33" s="1">
        <v>449</v>
      </c>
      <c r="F33" s="1">
        <v>528</v>
      </c>
      <c r="G33" s="1">
        <v>577</v>
      </c>
      <c r="H33" s="1">
        <v>616</v>
      </c>
      <c r="I33" s="1">
        <v>694</v>
      </c>
      <c r="J33" s="1">
        <v>810</v>
      </c>
      <c r="K33" s="1">
        <v>830</v>
      </c>
      <c r="L33" s="1">
        <v>941</v>
      </c>
      <c r="M33" s="1">
        <v>1120</v>
      </c>
      <c r="N33" s="1">
        <v>1211</v>
      </c>
      <c r="O33" s="1">
        <v>1576</v>
      </c>
    </row>
    <row r="34" spans="1:15" x14ac:dyDescent="0.3">
      <c r="A34" s="7" t="s">
        <v>200</v>
      </c>
      <c r="B34" s="7" t="s">
        <v>108</v>
      </c>
      <c r="C34" s="1">
        <v>108</v>
      </c>
      <c r="D34" s="1">
        <v>116</v>
      </c>
      <c r="E34" s="1">
        <v>123</v>
      </c>
      <c r="F34" s="1">
        <v>145</v>
      </c>
      <c r="G34" s="1">
        <v>160</v>
      </c>
      <c r="H34" s="1">
        <v>184</v>
      </c>
      <c r="I34" s="1">
        <v>195</v>
      </c>
      <c r="J34" s="1">
        <v>197</v>
      </c>
      <c r="K34" s="1">
        <v>212</v>
      </c>
      <c r="L34" s="1">
        <v>226</v>
      </c>
      <c r="M34" s="1">
        <v>259</v>
      </c>
      <c r="N34" s="1">
        <v>272</v>
      </c>
      <c r="O34" s="1">
        <v>298</v>
      </c>
    </row>
    <row r="35" spans="1:15" x14ac:dyDescent="0.3">
      <c r="A35" s="7" t="s">
        <v>200</v>
      </c>
      <c r="B35" s="7" t="s">
        <v>17</v>
      </c>
      <c r="C35" s="1">
        <v>36</v>
      </c>
      <c r="D35" s="1">
        <v>38</v>
      </c>
      <c r="E35" s="1">
        <v>39</v>
      </c>
      <c r="F35" s="1">
        <v>43</v>
      </c>
      <c r="G35" s="1">
        <v>44</v>
      </c>
      <c r="H35" s="1">
        <v>48</v>
      </c>
      <c r="I35" s="1">
        <v>54</v>
      </c>
      <c r="J35" s="1">
        <v>53</v>
      </c>
      <c r="K35" s="1">
        <v>54</v>
      </c>
      <c r="L35" s="1">
        <v>57</v>
      </c>
      <c r="M35" s="1">
        <v>61</v>
      </c>
      <c r="N35" s="1">
        <v>61</v>
      </c>
      <c r="O35" s="1">
        <v>69</v>
      </c>
    </row>
    <row r="36" spans="1:15" x14ac:dyDescent="0.3">
      <c r="A36" s="7" t="s">
        <v>200</v>
      </c>
      <c r="B36" s="7" t="s">
        <v>109</v>
      </c>
      <c r="C36" s="1">
        <v>821</v>
      </c>
      <c r="D36" s="1">
        <v>835</v>
      </c>
      <c r="E36" s="1">
        <v>868</v>
      </c>
      <c r="F36" s="1">
        <v>947</v>
      </c>
      <c r="G36" s="1">
        <v>1013</v>
      </c>
      <c r="H36" s="1">
        <v>1072</v>
      </c>
      <c r="I36" s="1">
        <v>1096</v>
      </c>
      <c r="J36" s="1">
        <v>1194</v>
      </c>
      <c r="K36" s="1">
        <v>1175</v>
      </c>
      <c r="L36" s="1">
        <v>1229</v>
      </c>
      <c r="M36" s="1">
        <v>1439</v>
      </c>
      <c r="N36" s="1">
        <v>1552</v>
      </c>
      <c r="O36" s="1">
        <v>1717</v>
      </c>
    </row>
    <row r="37" spans="1:15" x14ac:dyDescent="0.3">
      <c r="A37" s="7" t="s">
        <v>200</v>
      </c>
      <c r="B37" s="7" t="s">
        <v>110</v>
      </c>
      <c r="C37" s="1">
        <v>346</v>
      </c>
      <c r="D37" s="1">
        <v>364</v>
      </c>
      <c r="E37" s="1">
        <v>404</v>
      </c>
      <c r="F37" s="1">
        <v>463</v>
      </c>
      <c r="G37" s="1">
        <v>501</v>
      </c>
      <c r="H37" s="1">
        <v>513</v>
      </c>
      <c r="I37" s="1">
        <v>532</v>
      </c>
      <c r="J37" s="1">
        <v>576</v>
      </c>
      <c r="K37" s="1">
        <v>572</v>
      </c>
      <c r="L37" s="1">
        <v>574</v>
      </c>
      <c r="M37" s="1">
        <v>660</v>
      </c>
      <c r="N37" s="1">
        <v>688</v>
      </c>
      <c r="O37" s="1">
        <v>787</v>
      </c>
    </row>
    <row r="38" spans="1:15" x14ac:dyDescent="0.3">
      <c r="A38" s="7" t="s">
        <v>200</v>
      </c>
      <c r="B38" s="7" t="s">
        <v>111</v>
      </c>
      <c r="C38" s="1">
        <v>4870</v>
      </c>
      <c r="D38" s="1">
        <v>4771</v>
      </c>
      <c r="E38" s="1">
        <v>4635</v>
      </c>
      <c r="F38" s="1">
        <v>4767</v>
      </c>
      <c r="G38" s="1">
        <v>4677</v>
      </c>
      <c r="H38" s="1">
        <v>4555</v>
      </c>
      <c r="I38" s="1">
        <v>4464</v>
      </c>
      <c r="J38" s="1">
        <v>4514</v>
      </c>
      <c r="K38" s="1">
        <v>4257</v>
      </c>
      <c r="L38" s="1">
        <v>4164</v>
      </c>
      <c r="M38" s="1">
        <v>3058</v>
      </c>
      <c r="N38" s="1">
        <v>2460</v>
      </c>
      <c r="O38" s="1">
        <v>2145</v>
      </c>
    </row>
    <row r="39" spans="1:15" x14ac:dyDescent="0.3">
      <c r="A39" s="7" t="s">
        <v>201</v>
      </c>
      <c r="B39" s="7" t="s">
        <v>103</v>
      </c>
      <c r="C39" s="1">
        <v>21</v>
      </c>
      <c r="D39" s="1">
        <v>21</v>
      </c>
      <c r="E39" s="1">
        <v>25</v>
      </c>
      <c r="F39" s="1">
        <v>25</v>
      </c>
      <c r="G39" s="1">
        <v>26</v>
      </c>
      <c r="H39" s="1">
        <v>28</v>
      </c>
      <c r="I39" s="1">
        <v>34</v>
      </c>
      <c r="J39" s="1">
        <v>33</v>
      </c>
      <c r="K39" s="1">
        <v>34</v>
      </c>
      <c r="L39" s="1">
        <v>33</v>
      </c>
      <c r="M39" s="1">
        <v>45</v>
      </c>
      <c r="N39" s="1">
        <v>56</v>
      </c>
      <c r="O39" s="1">
        <v>55</v>
      </c>
    </row>
    <row r="40" spans="1:15" x14ac:dyDescent="0.3">
      <c r="A40" s="7" t="s">
        <v>201</v>
      </c>
      <c r="B40" s="7" t="s">
        <v>104</v>
      </c>
      <c r="C40" s="1">
        <v>1012</v>
      </c>
      <c r="D40" s="1">
        <v>1020</v>
      </c>
      <c r="E40" s="1">
        <v>1057</v>
      </c>
      <c r="F40" s="1">
        <v>1150</v>
      </c>
      <c r="G40" s="1">
        <v>1193</v>
      </c>
      <c r="H40" s="1">
        <v>1240</v>
      </c>
      <c r="I40" s="1">
        <v>1278</v>
      </c>
      <c r="J40" s="1">
        <v>1312</v>
      </c>
      <c r="K40" s="1">
        <v>1351</v>
      </c>
      <c r="L40" s="1">
        <v>1432</v>
      </c>
      <c r="M40" s="1">
        <v>1608</v>
      </c>
      <c r="N40" s="1">
        <v>2117</v>
      </c>
      <c r="O40" s="1">
        <v>1981</v>
      </c>
    </row>
    <row r="41" spans="1:15" x14ac:dyDescent="0.3">
      <c r="A41" s="7" t="s">
        <v>201</v>
      </c>
      <c r="B41" s="7" t="s">
        <v>105</v>
      </c>
      <c r="C41" s="1">
        <v>240</v>
      </c>
      <c r="D41" s="1">
        <v>238</v>
      </c>
      <c r="E41" s="1">
        <v>247</v>
      </c>
      <c r="F41" s="1">
        <v>266</v>
      </c>
      <c r="G41" s="1">
        <v>276</v>
      </c>
      <c r="H41" s="1">
        <v>274</v>
      </c>
      <c r="I41" s="1">
        <v>267</v>
      </c>
      <c r="J41" s="1">
        <v>274</v>
      </c>
      <c r="K41" s="1">
        <v>281</v>
      </c>
      <c r="L41" s="1">
        <v>286</v>
      </c>
      <c r="M41" s="1">
        <v>344</v>
      </c>
      <c r="N41" s="1">
        <v>493</v>
      </c>
      <c r="O41" s="1">
        <v>448</v>
      </c>
    </row>
    <row r="42" spans="1:15" x14ac:dyDescent="0.3">
      <c r="A42" s="7" t="s">
        <v>201</v>
      </c>
      <c r="B42" s="7" t="s">
        <v>106</v>
      </c>
      <c r="C42" s="1">
        <v>43</v>
      </c>
      <c r="D42" s="1">
        <v>40</v>
      </c>
      <c r="E42" s="1">
        <v>40</v>
      </c>
      <c r="F42" s="1">
        <v>41</v>
      </c>
      <c r="G42" s="1">
        <v>41</v>
      </c>
      <c r="H42" s="1">
        <v>40</v>
      </c>
      <c r="I42" s="1">
        <v>40</v>
      </c>
      <c r="J42" s="1">
        <v>42</v>
      </c>
      <c r="K42" s="1">
        <v>39</v>
      </c>
      <c r="L42" s="1">
        <v>40</v>
      </c>
      <c r="M42" s="1">
        <v>47</v>
      </c>
      <c r="N42" s="1">
        <v>54</v>
      </c>
      <c r="O42" s="1">
        <v>54</v>
      </c>
    </row>
    <row r="43" spans="1:15" x14ac:dyDescent="0.3">
      <c r="A43" s="7" t="s">
        <v>201</v>
      </c>
      <c r="B43" s="7" t="s">
        <v>107</v>
      </c>
      <c r="C43" s="1">
        <v>262</v>
      </c>
      <c r="D43" s="1">
        <v>253</v>
      </c>
      <c r="E43" s="1">
        <v>298</v>
      </c>
      <c r="F43" s="1">
        <v>356</v>
      </c>
      <c r="G43" s="1">
        <v>378</v>
      </c>
      <c r="H43" s="1">
        <v>419</v>
      </c>
      <c r="I43" s="1">
        <v>469</v>
      </c>
      <c r="J43" s="1">
        <v>519</v>
      </c>
      <c r="K43" s="1">
        <v>593</v>
      </c>
      <c r="L43" s="1">
        <v>690</v>
      </c>
      <c r="M43" s="1">
        <v>874</v>
      </c>
      <c r="N43" s="1">
        <v>1268</v>
      </c>
      <c r="O43" s="1">
        <v>1237</v>
      </c>
    </row>
    <row r="44" spans="1:15" x14ac:dyDescent="0.3">
      <c r="A44" s="7" t="s">
        <v>201</v>
      </c>
      <c r="B44" s="7" t="s">
        <v>108</v>
      </c>
      <c r="C44" s="1">
        <v>20</v>
      </c>
      <c r="D44" s="1">
        <v>19</v>
      </c>
      <c r="E44" s="1">
        <v>21</v>
      </c>
      <c r="F44" s="1">
        <v>21</v>
      </c>
      <c r="G44" s="1">
        <v>21</v>
      </c>
      <c r="H44" s="1">
        <v>21</v>
      </c>
      <c r="I44" s="1">
        <v>22</v>
      </c>
      <c r="J44" s="1">
        <v>21</v>
      </c>
      <c r="K44" s="1">
        <v>20</v>
      </c>
      <c r="L44" s="1">
        <v>21</v>
      </c>
      <c r="M44" s="1">
        <v>23</v>
      </c>
      <c r="N44" s="1">
        <v>40</v>
      </c>
      <c r="O44" s="1">
        <v>30</v>
      </c>
    </row>
    <row r="45" spans="1:15" x14ac:dyDescent="0.3">
      <c r="A45" s="7" t="s">
        <v>201</v>
      </c>
      <c r="B45" s="7" t="s">
        <v>17</v>
      </c>
      <c r="C45" s="1">
        <v>26</v>
      </c>
      <c r="D45" s="1">
        <v>25</v>
      </c>
      <c r="E45" s="1">
        <v>24</v>
      </c>
      <c r="F45" s="1">
        <v>24</v>
      </c>
      <c r="G45" s="1">
        <v>23</v>
      </c>
      <c r="H45" s="1">
        <v>24</v>
      </c>
      <c r="I45" s="1">
        <v>23</v>
      </c>
      <c r="J45" s="1">
        <v>25</v>
      </c>
      <c r="K45" s="1">
        <v>30</v>
      </c>
      <c r="L45" s="1">
        <v>29</v>
      </c>
      <c r="M45" s="1">
        <v>36</v>
      </c>
      <c r="N45" s="1">
        <v>54</v>
      </c>
      <c r="O45" s="1">
        <v>54</v>
      </c>
    </row>
    <row r="46" spans="1:15" x14ac:dyDescent="0.3">
      <c r="A46" s="7" t="s">
        <v>201</v>
      </c>
      <c r="B46" s="7" t="s">
        <v>109</v>
      </c>
      <c r="C46" s="1">
        <v>616</v>
      </c>
      <c r="D46" s="1">
        <v>630</v>
      </c>
      <c r="E46" s="1">
        <v>662</v>
      </c>
      <c r="F46" s="1">
        <v>717</v>
      </c>
      <c r="G46" s="1">
        <v>775</v>
      </c>
      <c r="H46" s="1">
        <v>833</v>
      </c>
      <c r="I46" s="1">
        <v>891</v>
      </c>
      <c r="J46" s="1">
        <v>910</v>
      </c>
      <c r="K46" s="1">
        <v>973</v>
      </c>
      <c r="L46" s="1">
        <v>1039</v>
      </c>
      <c r="M46" s="1">
        <v>1228</v>
      </c>
      <c r="N46" s="1">
        <v>1513</v>
      </c>
      <c r="O46" s="1">
        <v>1534</v>
      </c>
    </row>
    <row r="47" spans="1:15" x14ac:dyDescent="0.3">
      <c r="A47" s="7" t="s">
        <v>201</v>
      </c>
      <c r="B47" s="7" t="s">
        <v>110</v>
      </c>
      <c r="C47" s="1">
        <v>267</v>
      </c>
      <c r="D47" s="1">
        <v>269</v>
      </c>
      <c r="E47" s="1">
        <v>292</v>
      </c>
      <c r="F47" s="1">
        <v>313</v>
      </c>
      <c r="G47" s="1">
        <v>334</v>
      </c>
      <c r="H47" s="1">
        <v>360</v>
      </c>
      <c r="I47" s="1">
        <v>399</v>
      </c>
      <c r="J47" s="1">
        <v>417</v>
      </c>
      <c r="K47" s="1">
        <v>453</v>
      </c>
      <c r="L47" s="1">
        <v>475</v>
      </c>
      <c r="M47" s="1">
        <v>551</v>
      </c>
      <c r="N47" s="1">
        <v>681</v>
      </c>
      <c r="O47" s="1">
        <v>617</v>
      </c>
    </row>
    <row r="48" spans="1:15" x14ac:dyDescent="0.3">
      <c r="A48" s="7" t="s">
        <v>201</v>
      </c>
      <c r="B48" s="7" t="s">
        <v>111</v>
      </c>
      <c r="C48" s="1">
        <v>3564</v>
      </c>
      <c r="D48" s="1">
        <v>3331</v>
      </c>
      <c r="E48" s="1">
        <v>3298</v>
      </c>
      <c r="F48" s="1">
        <v>3290</v>
      </c>
      <c r="G48" s="1">
        <v>3248</v>
      </c>
      <c r="H48" s="1">
        <v>3200</v>
      </c>
      <c r="I48" s="1">
        <v>3115</v>
      </c>
      <c r="J48" s="1">
        <v>3047</v>
      </c>
      <c r="K48" s="1">
        <v>3009</v>
      </c>
      <c r="L48" s="1">
        <v>2993</v>
      </c>
      <c r="M48" s="1">
        <v>2265</v>
      </c>
      <c r="N48" s="1">
        <v>1817</v>
      </c>
      <c r="O48" s="1">
        <v>1575</v>
      </c>
    </row>
    <row r="49" spans="1:15" x14ac:dyDescent="0.3">
      <c r="A49" s="7" t="s">
        <v>202</v>
      </c>
      <c r="B49" s="7" t="s">
        <v>103</v>
      </c>
      <c r="C49" s="1">
        <v>39</v>
      </c>
      <c r="D49" s="1">
        <v>41</v>
      </c>
      <c r="E49" s="1">
        <v>44</v>
      </c>
      <c r="F49" s="1">
        <v>42</v>
      </c>
      <c r="G49" s="1">
        <v>42</v>
      </c>
      <c r="H49" s="1">
        <v>45</v>
      </c>
      <c r="I49" s="1">
        <v>45</v>
      </c>
      <c r="J49" s="1">
        <v>43</v>
      </c>
      <c r="K49" s="1">
        <v>59</v>
      </c>
      <c r="L49" s="1">
        <v>62</v>
      </c>
      <c r="M49" s="1">
        <v>78</v>
      </c>
      <c r="N49" s="1">
        <v>89</v>
      </c>
      <c r="O49" s="1">
        <v>109</v>
      </c>
    </row>
    <row r="50" spans="1:15" x14ac:dyDescent="0.3">
      <c r="A50" s="7" t="s">
        <v>202</v>
      </c>
      <c r="B50" s="7" t="s">
        <v>104</v>
      </c>
      <c r="C50" s="1">
        <v>1661</v>
      </c>
      <c r="D50" s="1">
        <v>1737</v>
      </c>
      <c r="E50" s="1">
        <v>1763</v>
      </c>
      <c r="F50" s="1">
        <v>1745</v>
      </c>
      <c r="G50" s="1">
        <v>1800</v>
      </c>
      <c r="H50" s="1">
        <v>1845</v>
      </c>
      <c r="I50" s="1">
        <v>1869</v>
      </c>
      <c r="J50" s="1">
        <v>1911</v>
      </c>
      <c r="K50" s="1">
        <v>2068</v>
      </c>
      <c r="L50" s="1">
        <v>2041</v>
      </c>
      <c r="M50" s="1">
        <v>2405</v>
      </c>
      <c r="N50" s="1">
        <v>2595</v>
      </c>
      <c r="O50" s="1">
        <v>2755</v>
      </c>
    </row>
    <row r="51" spans="1:15" x14ac:dyDescent="0.3">
      <c r="A51" s="7" t="s">
        <v>202</v>
      </c>
      <c r="B51" s="7" t="s">
        <v>105</v>
      </c>
      <c r="C51" s="1">
        <v>201</v>
      </c>
      <c r="D51" s="1">
        <v>216</v>
      </c>
      <c r="E51" s="1">
        <v>237</v>
      </c>
      <c r="F51" s="1">
        <v>223</v>
      </c>
      <c r="G51" s="1">
        <v>254</v>
      </c>
      <c r="H51" s="1">
        <v>270</v>
      </c>
      <c r="I51" s="1">
        <v>274</v>
      </c>
      <c r="J51" s="1">
        <v>291</v>
      </c>
      <c r="K51" s="1">
        <v>348</v>
      </c>
      <c r="L51" s="1">
        <v>356</v>
      </c>
      <c r="M51" s="1">
        <v>446</v>
      </c>
      <c r="N51" s="1">
        <v>499</v>
      </c>
      <c r="O51" s="1">
        <v>579</v>
      </c>
    </row>
    <row r="52" spans="1:15" x14ac:dyDescent="0.3">
      <c r="A52" s="7" t="s">
        <v>202</v>
      </c>
      <c r="B52" s="7" t="s">
        <v>106</v>
      </c>
      <c r="C52" s="1">
        <v>26</v>
      </c>
      <c r="D52" s="1">
        <v>27</v>
      </c>
      <c r="E52" s="1">
        <v>28</v>
      </c>
      <c r="F52" s="1">
        <v>27</v>
      </c>
      <c r="G52" s="1">
        <v>26</v>
      </c>
      <c r="H52" s="1">
        <v>22</v>
      </c>
      <c r="I52" s="1">
        <v>21</v>
      </c>
      <c r="J52" s="1">
        <v>20</v>
      </c>
      <c r="K52" s="1">
        <v>33</v>
      </c>
      <c r="L52" s="1">
        <v>23</v>
      </c>
      <c r="M52" s="1">
        <v>28</v>
      </c>
      <c r="N52" s="1">
        <v>28</v>
      </c>
      <c r="O52" s="1">
        <v>28</v>
      </c>
    </row>
    <row r="53" spans="1:15" x14ac:dyDescent="0.3">
      <c r="A53" s="7" t="s">
        <v>202</v>
      </c>
      <c r="B53" s="7" t="s">
        <v>107</v>
      </c>
      <c r="C53" s="1">
        <v>155</v>
      </c>
      <c r="D53" s="1">
        <v>180</v>
      </c>
      <c r="E53" s="1">
        <v>183</v>
      </c>
      <c r="F53" s="1">
        <v>183</v>
      </c>
      <c r="G53" s="1">
        <v>209</v>
      </c>
      <c r="H53" s="1">
        <v>221</v>
      </c>
      <c r="I53" s="1">
        <v>243</v>
      </c>
      <c r="J53" s="1">
        <v>251</v>
      </c>
      <c r="K53" s="1">
        <v>347</v>
      </c>
      <c r="L53" s="1">
        <v>385</v>
      </c>
      <c r="M53" s="1">
        <v>500</v>
      </c>
      <c r="N53" s="1">
        <v>592</v>
      </c>
      <c r="O53" s="1">
        <v>722</v>
      </c>
    </row>
    <row r="54" spans="1:15" x14ac:dyDescent="0.3">
      <c r="A54" s="7" t="s">
        <v>202</v>
      </c>
      <c r="B54" s="7" t="s">
        <v>108</v>
      </c>
      <c r="C54" s="1">
        <v>57</v>
      </c>
      <c r="D54" s="1">
        <v>65</v>
      </c>
      <c r="E54" s="1">
        <v>67</v>
      </c>
      <c r="F54" s="1">
        <v>62</v>
      </c>
      <c r="G54" s="1">
        <v>68</v>
      </c>
      <c r="H54" s="1">
        <v>73</v>
      </c>
      <c r="I54" s="1">
        <v>76</v>
      </c>
      <c r="J54" s="1">
        <v>84</v>
      </c>
      <c r="K54" s="1">
        <v>108</v>
      </c>
      <c r="L54" s="1">
        <v>109</v>
      </c>
      <c r="M54" s="1">
        <v>134</v>
      </c>
      <c r="N54" s="1">
        <v>141</v>
      </c>
      <c r="O54" s="1">
        <v>172</v>
      </c>
    </row>
    <row r="55" spans="1:15" x14ac:dyDescent="0.3">
      <c r="A55" s="7" t="s">
        <v>202</v>
      </c>
      <c r="B55" s="7" t="s">
        <v>17</v>
      </c>
      <c r="C55" s="1">
        <v>33</v>
      </c>
      <c r="D55" s="1">
        <v>39</v>
      </c>
      <c r="E55" s="1">
        <v>45</v>
      </c>
      <c r="F55" s="1">
        <v>40</v>
      </c>
      <c r="G55" s="1">
        <v>41</v>
      </c>
      <c r="H55" s="1">
        <v>46</v>
      </c>
      <c r="I55" s="1">
        <v>46</v>
      </c>
      <c r="J55" s="1">
        <v>48</v>
      </c>
      <c r="K55" s="1">
        <v>56</v>
      </c>
      <c r="L55" s="1">
        <v>52</v>
      </c>
      <c r="M55" s="1">
        <v>68</v>
      </c>
      <c r="N55" s="1">
        <v>67</v>
      </c>
      <c r="O55" s="1">
        <v>70</v>
      </c>
    </row>
    <row r="56" spans="1:15" x14ac:dyDescent="0.3">
      <c r="A56" s="7" t="s">
        <v>202</v>
      </c>
      <c r="B56" s="7" t="s">
        <v>109</v>
      </c>
      <c r="C56" s="1">
        <v>917</v>
      </c>
      <c r="D56" s="1">
        <v>973</v>
      </c>
      <c r="E56" s="1">
        <v>1014</v>
      </c>
      <c r="F56" s="1">
        <v>1042</v>
      </c>
      <c r="G56" s="1">
        <v>1106</v>
      </c>
      <c r="H56" s="1">
        <v>1180</v>
      </c>
      <c r="I56" s="1">
        <v>1212</v>
      </c>
      <c r="J56" s="1">
        <v>1266</v>
      </c>
      <c r="K56" s="1">
        <v>1423</v>
      </c>
      <c r="L56" s="1">
        <v>1422</v>
      </c>
      <c r="M56" s="1">
        <v>1721</v>
      </c>
      <c r="N56" s="1">
        <v>1907</v>
      </c>
      <c r="O56" s="1">
        <v>2053</v>
      </c>
    </row>
    <row r="57" spans="1:15" x14ac:dyDescent="0.3">
      <c r="A57" s="7" t="s">
        <v>202</v>
      </c>
      <c r="B57" s="7" t="s">
        <v>110</v>
      </c>
      <c r="C57" s="1">
        <v>385</v>
      </c>
      <c r="D57" s="1">
        <v>424</v>
      </c>
      <c r="E57" s="1">
        <v>443</v>
      </c>
      <c r="F57" s="1">
        <v>429</v>
      </c>
      <c r="G57" s="1">
        <v>455</v>
      </c>
      <c r="H57" s="1">
        <v>472</v>
      </c>
      <c r="I57" s="1">
        <v>477</v>
      </c>
      <c r="J57" s="1">
        <v>504</v>
      </c>
      <c r="K57" s="1">
        <v>603</v>
      </c>
      <c r="L57" s="1">
        <v>596</v>
      </c>
      <c r="M57" s="1">
        <v>741</v>
      </c>
      <c r="N57" s="1">
        <v>799</v>
      </c>
      <c r="O57" s="1">
        <v>866</v>
      </c>
    </row>
    <row r="58" spans="1:15" x14ac:dyDescent="0.3">
      <c r="A58" s="7" t="s">
        <v>202</v>
      </c>
      <c r="B58" s="7" t="s">
        <v>111</v>
      </c>
      <c r="C58" s="1">
        <v>4440</v>
      </c>
      <c r="D58" s="1">
        <v>4422</v>
      </c>
      <c r="E58" s="1">
        <v>4236</v>
      </c>
      <c r="F58" s="1">
        <v>3916</v>
      </c>
      <c r="G58" s="1">
        <v>3834</v>
      </c>
      <c r="H58" s="1">
        <v>3766</v>
      </c>
      <c r="I58" s="1">
        <v>3619</v>
      </c>
      <c r="J58" s="1">
        <v>3538</v>
      </c>
      <c r="K58" s="1">
        <v>3728</v>
      </c>
      <c r="L58" s="1">
        <v>3639</v>
      </c>
      <c r="M58" s="1">
        <v>2768</v>
      </c>
      <c r="N58" s="1">
        <v>2268</v>
      </c>
      <c r="O58" s="1">
        <v>1985</v>
      </c>
    </row>
    <row r="59" spans="1:15" x14ac:dyDescent="0.3">
      <c r="A59" s="7" t="s">
        <v>203</v>
      </c>
      <c r="B59" s="7" t="s">
        <v>103</v>
      </c>
      <c r="C59" s="1">
        <v>22</v>
      </c>
      <c r="D59" s="1">
        <v>20</v>
      </c>
      <c r="E59" s="1">
        <v>21</v>
      </c>
      <c r="F59" s="1">
        <v>24</v>
      </c>
      <c r="G59" s="1">
        <v>25</v>
      </c>
      <c r="H59" s="1">
        <v>24</v>
      </c>
      <c r="I59" s="1">
        <v>24</v>
      </c>
      <c r="J59" s="1">
        <v>26</v>
      </c>
      <c r="K59" s="1">
        <v>23</v>
      </c>
      <c r="L59" s="1">
        <v>26</v>
      </c>
      <c r="M59" s="1">
        <v>29</v>
      </c>
      <c r="N59" s="1">
        <v>37</v>
      </c>
      <c r="O59" s="1">
        <v>43</v>
      </c>
    </row>
    <row r="60" spans="1:15" x14ac:dyDescent="0.3">
      <c r="A60" s="7" t="s">
        <v>203</v>
      </c>
      <c r="B60" s="7" t="s">
        <v>104</v>
      </c>
      <c r="C60" s="1">
        <v>1140</v>
      </c>
      <c r="D60" s="1">
        <v>1144</v>
      </c>
      <c r="E60" s="1">
        <v>1191</v>
      </c>
      <c r="F60" s="1">
        <v>1300</v>
      </c>
      <c r="G60" s="1">
        <v>1336</v>
      </c>
      <c r="H60" s="1">
        <v>1361</v>
      </c>
      <c r="I60" s="1">
        <v>1414</v>
      </c>
      <c r="J60" s="1">
        <v>1482</v>
      </c>
      <c r="K60" s="1">
        <v>1525</v>
      </c>
      <c r="L60" s="1">
        <v>1578</v>
      </c>
      <c r="M60" s="1">
        <v>1741</v>
      </c>
      <c r="N60" s="1">
        <v>1936</v>
      </c>
      <c r="O60" s="1">
        <v>2057</v>
      </c>
    </row>
    <row r="61" spans="1:15" x14ac:dyDescent="0.3">
      <c r="A61" s="7" t="s">
        <v>203</v>
      </c>
      <c r="B61" s="7" t="s">
        <v>105</v>
      </c>
      <c r="C61" s="1">
        <v>45</v>
      </c>
      <c r="D61" s="1">
        <v>48</v>
      </c>
      <c r="E61" s="1">
        <v>47</v>
      </c>
      <c r="F61" s="1">
        <v>70</v>
      </c>
      <c r="G61" s="1">
        <v>69</v>
      </c>
      <c r="H61" s="1">
        <v>72</v>
      </c>
      <c r="I61" s="1">
        <v>81</v>
      </c>
      <c r="J61" s="1">
        <v>84</v>
      </c>
      <c r="K61" s="1">
        <v>64</v>
      </c>
      <c r="L61" s="1">
        <v>69</v>
      </c>
      <c r="M61" s="1">
        <v>82</v>
      </c>
      <c r="N61" s="1">
        <v>97</v>
      </c>
      <c r="O61" s="1">
        <v>117</v>
      </c>
    </row>
    <row r="62" spans="1:15" x14ac:dyDescent="0.3">
      <c r="A62" s="7" t="s">
        <v>203</v>
      </c>
      <c r="B62" s="7" t="s">
        <v>106</v>
      </c>
      <c r="C62" s="1">
        <v>6</v>
      </c>
      <c r="D62" s="1">
        <v>7</v>
      </c>
      <c r="E62" s="1">
        <v>8</v>
      </c>
      <c r="F62" s="1">
        <v>9</v>
      </c>
      <c r="G62" s="1">
        <v>9</v>
      </c>
      <c r="H62" s="1">
        <v>8</v>
      </c>
      <c r="I62" s="1">
        <v>9</v>
      </c>
      <c r="J62" s="1">
        <v>12</v>
      </c>
      <c r="K62" s="1">
        <v>12</v>
      </c>
      <c r="L62" s="1">
        <v>13</v>
      </c>
      <c r="M62" s="1">
        <v>15</v>
      </c>
      <c r="N62" s="1">
        <v>15</v>
      </c>
      <c r="O62" s="1">
        <v>17</v>
      </c>
    </row>
    <row r="63" spans="1:15" x14ac:dyDescent="0.3">
      <c r="A63" s="7" t="s">
        <v>203</v>
      </c>
      <c r="B63" s="7" t="s">
        <v>107</v>
      </c>
      <c r="C63" s="1">
        <v>27</v>
      </c>
      <c r="D63" s="1">
        <v>29</v>
      </c>
      <c r="E63" s="1">
        <v>37</v>
      </c>
      <c r="F63" s="1">
        <v>55</v>
      </c>
      <c r="G63" s="1">
        <v>59</v>
      </c>
      <c r="H63" s="1">
        <v>65</v>
      </c>
      <c r="I63" s="1">
        <v>77</v>
      </c>
      <c r="J63" s="1">
        <v>89</v>
      </c>
      <c r="K63" s="1">
        <v>69</v>
      </c>
      <c r="L63" s="1">
        <v>71</v>
      </c>
      <c r="M63" s="1">
        <v>80</v>
      </c>
      <c r="N63" s="1">
        <v>113</v>
      </c>
      <c r="O63" s="1">
        <v>146</v>
      </c>
    </row>
    <row r="64" spans="1:15" x14ac:dyDescent="0.3">
      <c r="A64" s="7" t="s">
        <v>203</v>
      </c>
      <c r="B64" s="7" t="s">
        <v>108</v>
      </c>
      <c r="C64" s="1">
        <v>8</v>
      </c>
      <c r="D64" s="1">
        <v>10</v>
      </c>
      <c r="E64" s="1">
        <v>9</v>
      </c>
      <c r="F64" s="1">
        <v>20</v>
      </c>
      <c r="G64" s="1">
        <v>23</v>
      </c>
      <c r="H64" s="1">
        <v>23</v>
      </c>
      <c r="I64" s="1">
        <v>26</v>
      </c>
      <c r="J64" s="1">
        <v>26</v>
      </c>
      <c r="K64" s="1">
        <v>15</v>
      </c>
      <c r="L64" s="1">
        <v>13</v>
      </c>
      <c r="M64" s="1">
        <v>12</v>
      </c>
      <c r="N64" s="1">
        <v>14</v>
      </c>
      <c r="O64" s="1">
        <v>16</v>
      </c>
    </row>
    <row r="65" spans="1:15" x14ac:dyDescent="0.3">
      <c r="A65" s="7" t="s">
        <v>203</v>
      </c>
      <c r="B65" s="7" t="s">
        <v>17</v>
      </c>
      <c r="C65" s="1">
        <v>25</v>
      </c>
      <c r="D65" s="1">
        <v>22</v>
      </c>
      <c r="E65" s="1">
        <v>18</v>
      </c>
      <c r="F65" s="1">
        <v>24</v>
      </c>
      <c r="G65" s="1">
        <v>24</v>
      </c>
      <c r="H65" s="1">
        <v>23</v>
      </c>
      <c r="I65" s="1">
        <v>24</v>
      </c>
      <c r="J65" s="1">
        <v>25</v>
      </c>
      <c r="K65" s="1">
        <v>28</v>
      </c>
      <c r="L65" s="1">
        <v>33</v>
      </c>
      <c r="M65" s="1">
        <v>47</v>
      </c>
      <c r="N65" s="1">
        <v>46</v>
      </c>
      <c r="O65" s="1">
        <v>50</v>
      </c>
    </row>
    <row r="66" spans="1:15" x14ac:dyDescent="0.3">
      <c r="A66" s="7" t="s">
        <v>203</v>
      </c>
      <c r="B66" s="7" t="s">
        <v>109</v>
      </c>
      <c r="C66" s="1">
        <v>841</v>
      </c>
      <c r="D66" s="1">
        <v>892</v>
      </c>
      <c r="E66" s="1">
        <v>928</v>
      </c>
      <c r="F66" s="1">
        <v>1008</v>
      </c>
      <c r="G66" s="1">
        <v>1082</v>
      </c>
      <c r="H66" s="1">
        <v>1190</v>
      </c>
      <c r="I66" s="1">
        <v>1256</v>
      </c>
      <c r="J66" s="1">
        <v>1337</v>
      </c>
      <c r="K66" s="1">
        <v>1428</v>
      </c>
      <c r="L66" s="1">
        <v>1520</v>
      </c>
      <c r="M66" s="1">
        <v>1809</v>
      </c>
      <c r="N66" s="1">
        <v>1991</v>
      </c>
      <c r="O66" s="1">
        <v>2187</v>
      </c>
    </row>
    <row r="67" spans="1:15" x14ac:dyDescent="0.3">
      <c r="A67" s="7" t="s">
        <v>203</v>
      </c>
      <c r="B67" s="7" t="s">
        <v>110</v>
      </c>
      <c r="C67" s="1">
        <v>316</v>
      </c>
      <c r="D67" s="1">
        <v>308</v>
      </c>
      <c r="E67" s="1">
        <v>311</v>
      </c>
      <c r="F67" s="1">
        <v>355</v>
      </c>
      <c r="G67" s="1">
        <v>367</v>
      </c>
      <c r="H67" s="1">
        <v>390</v>
      </c>
      <c r="I67" s="1">
        <v>413</v>
      </c>
      <c r="J67" s="1">
        <v>452</v>
      </c>
      <c r="K67" s="1">
        <v>439</v>
      </c>
      <c r="L67" s="1">
        <v>456</v>
      </c>
      <c r="M67" s="1">
        <v>512</v>
      </c>
      <c r="N67" s="1">
        <v>559</v>
      </c>
      <c r="O67" s="1">
        <v>605</v>
      </c>
    </row>
    <row r="68" spans="1:15" x14ac:dyDescent="0.3">
      <c r="A68" s="7" t="s">
        <v>203</v>
      </c>
      <c r="B68" s="7" t="s">
        <v>111</v>
      </c>
      <c r="C68" s="1">
        <v>3203</v>
      </c>
      <c r="D68" s="1">
        <v>3061</v>
      </c>
      <c r="E68" s="1">
        <v>2956</v>
      </c>
      <c r="F68" s="1">
        <v>3096</v>
      </c>
      <c r="G68" s="1">
        <v>3005</v>
      </c>
      <c r="H68" s="1">
        <v>2986</v>
      </c>
      <c r="I68" s="1">
        <v>2945</v>
      </c>
      <c r="J68" s="1">
        <v>2880</v>
      </c>
      <c r="K68" s="1">
        <v>2735</v>
      </c>
      <c r="L68" s="1">
        <v>2734</v>
      </c>
      <c r="M68" s="1">
        <v>2030</v>
      </c>
      <c r="N68" s="1">
        <v>1634</v>
      </c>
      <c r="O68" s="1">
        <v>1423</v>
      </c>
    </row>
    <row r="69" spans="1:15" x14ac:dyDescent="0.3">
      <c r="A69" s="7" t="s">
        <v>204</v>
      </c>
      <c r="B69" s="7" t="s">
        <v>103</v>
      </c>
      <c r="C69" s="1">
        <v>25</v>
      </c>
      <c r="D69" s="1">
        <v>27</v>
      </c>
      <c r="E69" s="1">
        <v>27</v>
      </c>
      <c r="F69" s="1">
        <v>31</v>
      </c>
      <c r="G69" s="1">
        <v>34</v>
      </c>
      <c r="H69" s="1">
        <v>32</v>
      </c>
      <c r="I69" s="1">
        <v>33</v>
      </c>
      <c r="J69" s="1">
        <v>32</v>
      </c>
      <c r="K69" s="1">
        <v>38</v>
      </c>
      <c r="L69" s="1">
        <v>44</v>
      </c>
      <c r="M69" s="1">
        <v>55</v>
      </c>
      <c r="N69" s="1">
        <v>69</v>
      </c>
      <c r="O69" s="1">
        <v>73</v>
      </c>
    </row>
    <row r="70" spans="1:15" x14ac:dyDescent="0.3">
      <c r="A70" s="7" t="s">
        <v>204</v>
      </c>
      <c r="B70" s="7" t="s">
        <v>104</v>
      </c>
      <c r="C70" s="1">
        <v>1287</v>
      </c>
      <c r="D70" s="1">
        <v>1393</v>
      </c>
      <c r="E70" s="1">
        <v>1413</v>
      </c>
      <c r="F70" s="1">
        <v>1446</v>
      </c>
      <c r="G70" s="1">
        <v>1486</v>
      </c>
      <c r="H70" s="1">
        <v>1547</v>
      </c>
      <c r="I70" s="1">
        <v>1576</v>
      </c>
      <c r="J70" s="1">
        <v>1590</v>
      </c>
      <c r="K70" s="1">
        <v>1622</v>
      </c>
      <c r="L70" s="1">
        <v>1701</v>
      </c>
      <c r="M70" s="1">
        <v>2052</v>
      </c>
      <c r="N70" s="1">
        <v>2350</v>
      </c>
      <c r="O70" s="1">
        <v>2370</v>
      </c>
    </row>
    <row r="71" spans="1:15" x14ac:dyDescent="0.3">
      <c r="A71" s="7" t="s">
        <v>204</v>
      </c>
      <c r="B71" s="7" t="s">
        <v>105</v>
      </c>
      <c r="C71" s="1">
        <v>221</v>
      </c>
      <c r="D71" s="1">
        <v>244</v>
      </c>
      <c r="E71" s="1">
        <v>255</v>
      </c>
      <c r="F71" s="1">
        <v>252</v>
      </c>
      <c r="G71" s="1">
        <v>260</v>
      </c>
      <c r="H71" s="1">
        <v>254</v>
      </c>
      <c r="I71" s="1">
        <v>256</v>
      </c>
      <c r="J71" s="1">
        <v>258</v>
      </c>
      <c r="K71" s="1">
        <v>245</v>
      </c>
      <c r="L71" s="1">
        <v>273</v>
      </c>
      <c r="M71" s="1">
        <v>320</v>
      </c>
      <c r="N71" s="1">
        <v>375</v>
      </c>
      <c r="O71" s="1">
        <v>348</v>
      </c>
    </row>
    <row r="72" spans="1:15" x14ac:dyDescent="0.3">
      <c r="A72" s="7" t="s">
        <v>204</v>
      </c>
      <c r="B72" s="7" t="s">
        <v>106</v>
      </c>
      <c r="C72" s="1">
        <v>20</v>
      </c>
      <c r="D72" s="1">
        <v>21</v>
      </c>
      <c r="E72" s="1">
        <v>21</v>
      </c>
      <c r="F72" s="1">
        <v>20</v>
      </c>
      <c r="G72" s="1">
        <v>22</v>
      </c>
      <c r="H72" s="1">
        <v>21</v>
      </c>
      <c r="I72" s="1">
        <v>18</v>
      </c>
      <c r="J72" s="1">
        <v>22</v>
      </c>
      <c r="K72" s="1">
        <v>20</v>
      </c>
      <c r="L72" s="1">
        <v>19</v>
      </c>
      <c r="M72" s="1">
        <v>23</v>
      </c>
      <c r="N72" s="1">
        <v>22</v>
      </c>
      <c r="O72" s="1">
        <v>19</v>
      </c>
    </row>
    <row r="73" spans="1:15" x14ac:dyDescent="0.3">
      <c r="A73" s="7" t="s">
        <v>204</v>
      </c>
      <c r="B73" s="7" t="s">
        <v>107</v>
      </c>
      <c r="C73" s="1">
        <v>214</v>
      </c>
      <c r="D73" s="1">
        <v>279</v>
      </c>
      <c r="E73" s="1">
        <v>303</v>
      </c>
      <c r="F73" s="1">
        <v>293</v>
      </c>
      <c r="G73" s="1">
        <v>335</v>
      </c>
      <c r="H73" s="1">
        <v>377</v>
      </c>
      <c r="I73" s="1">
        <v>400</v>
      </c>
      <c r="J73" s="1">
        <v>430</v>
      </c>
      <c r="K73" s="1">
        <v>474</v>
      </c>
      <c r="L73" s="1">
        <v>548</v>
      </c>
      <c r="M73" s="1">
        <v>716</v>
      </c>
      <c r="N73" s="1">
        <v>860</v>
      </c>
      <c r="O73" s="1">
        <v>920</v>
      </c>
    </row>
    <row r="74" spans="1:15" x14ac:dyDescent="0.3">
      <c r="A74" s="7" t="s">
        <v>204</v>
      </c>
      <c r="B74" s="7" t="s">
        <v>109</v>
      </c>
      <c r="C74" s="1">
        <v>937</v>
      </c>
      <c r="D74" s="1">
        <v>1009</v>
      </c>
      <c r="E74" s="1">
        <v>1034</v>
      </c>
      <c r="F74" s="1">
        <v>1062</v>
      </c>
      <c r="G74" s="1">
        <v>1112</v>
      </c>
      <c r="H74" s="1">
        <v>1148</v>
      </c>
      <c r="I74" s="1">
        <v>1193</v>
      </c>
      <c r="J74" s="1">
        <v>1262</v>
      </c>
      <c r="K74" s="1">
        <v>1299</v>
      </c>
      <c r="L74" s="1">
        <v>1392</v>
      </c>
      <c r="M74" s="1">
        <v>1661</v>
      </c>
      <c r="N74" s="1">
        <v>1891</v>
      </c>
      <c r="O74" s="1">
        <v>1955</v>
      </c>
    </row>
    <row r="75" spans="1:15" x14ac:dyDescent="0.3">
      <c r="A75" s="7" t="s">
        <v>204</v>
      </c>
      <c r="B75" s="7" t="s">
        <v>111</v>
      </c>
      <c r="C75" s="1">
        <v>4256</v>
      </c>
      <c r="D75" s="1">
        <v>4262</v>
      </c>
      <c r="E75" s="1">
        <v>4047</v>
      </c>
      <c r="F75" s="1">
        <v>3749</v>
      </c>
      <c r="G75" s="1">
        <v>3647</v>
      </c>
      <c r="H75" s="1">
        <v>3566</v>
      </c>
      <c r="I75" s="1">
        <v>3448</v>
      </c>
      <c r="J75" s="1">
        <v>3377</v>
      </c>
      <c r="K75" s="1">
        <v>3333</v>
      </c>
      <c r="L75" s="1">
        <v>3352</v>
      </c>
      <c r="M75" s="1">
        <v>2598</v>
      </c>
      <c r="N75" s="1">
        <v>2107</v>
      </c>
      <c r="O75" s="1">
        <v>1775</v>
      </c>
    </row>
    <row r="76" spans="1:15" x14ac:dyDescent="0.3">
      <c r="A76" s="7" t="s">
        <v>204</v>
      </c>
      <c r="B76" s="7" t="s">
        <v>17</v>
      </c>
      <c r="C76" s="1">
        <v>32</v>
      </c>
      <c r="D76" s="1">
        <v>31</v>
      </c>
      <c r="E76" s="1">
        <v>36</v>
      </c>
      <c r="F76" s="1">
        <v>37</v>
      </c>
      <c r="G76" s="1">
        <v>37</v>
      </c>
      <c r="H76" s="1">
        <v>39</v>
      </c>
      <c r="I76" s="1">
        <v>37</v>
      </c>
      <c r="J76" s="1">
        <v>41</v>
      </c>
      <c r="K76" s="1">
        <v>40</v>
      </c>
      <c r="L76" s="1">
        <v>43</v>
      </c>
      <c r="M76" s="1">
        <v>51</v>
      </c>
      <c r="N76" s="1">
        <v>71</v>
      </c>
      <c r="O76" s="1">
        <v>68</v>
      </c>
    </row>
    <row r="77" spans="1:15" x14ac:dyDescent="0.3">
      <c r="A77" s="7" t="s">
        <v>204</v>
      </c>
      <c r="B77" s="7" t="s">
        <v>110</v>
      </c>
      <c r="C77" s="1">
        <v>353</v>
      </c>
      <c r="D77" s="1">
        <v>398</v>
      </c>
      <c r="E77" s="1">
        <v>403</v>
      </c>
      <c r="F77" s="1">
        <v>406</v>
      </c>
      <c r="G77" s="1">
        <v>434</v>
      </c>
      <c r="H77" s="1">
        <v>457</v>
      </c>
      <c r="I77" s="1">
        <v>477</v>
      </c>
      <c r="J77" s="1">
        <v>511</v>
      </c>
      <c r="K77" s="1">
        <v>508</v>
      </c>
      <c r="L77" s="1">
        <v>542</v>
      </c>
      <c r="M77" s="1">
        <v>657</v>
      </c>
      <c r="N77" s="1">
        <v>708</v>
      </c>
      <c r="O77" s="1">
        <v>688</v>
      </c>
    </row>
    <row r="78" spans="1:15" x14ac:dyDescent="0.3">
      <c r="A78" s="7" t="s">
        <v>204</v>
      </c>
      <c r="B78" s="7" t="s">
        <v>108</v>
      </c>
      <c r="C78" s="1">
        <v>25</v>
      </c>
      <c r="D78" s="1">
        <v>28</v>
      </c>
      <c r="E78" s="1">
        <v>28</v>
      </c>
      <c r="F78" s="1">
        <v>36</v>
      </c>
      <c r="G78" s="1">
        <v>35</v>
      </c>
      <c r="H78" s="1">
        <v>40</v>
      </c>
      <c r="I78" s="1">
        <v>36</v>
      </c>
      <c r="J78" s="1">
        <v>40</v>
      </c>
      <c r="K78" s="1">
        <v>44</v>
      </c>
      <c r="L78" s="1">
        <v>48</v>
      </c>
      <c r="M78" s="1">
        <v>59</v>
      </c>
      <c r="N78" s="1">
        <v>70</v>
      </c>
      <c r="O78" s="1">
        <v>70</v>
      </c>
    </row>
    <row r="79" spans="1:15" x14ac:dyDescent="0.3">
      <c r="A79" s="10" t="s">
        <v>18</v>
      </c>
      <c r="B79" s="10" t="s">
        <v>18</v>
      </c>
      <c r="C79" s="5">
        <v>48575</v>
      </c>
      <c r="D79" s="5">
        <v>49101</v>
      </c>
      <c r="E79" s="5">
        <v>49290</v>
      </c>
      <c r="F79" s="5">
        <v>49574</v>
      </c>
      <c r="G79" s="5">
        <v>50323</v>
      </c>
      <c r="H79" s="5">
        <v>51041</v>
      </c>
      <c r="I79" s="5">
        <v>51660</v>
      </c>
      <c r="J79" s="5">
        <v>52526</v>
      </c>
      <c r="K79" s="5">
        <v>53993</v>
      </c>
      <c r="L79" s="5">
        <v>55166</v>
      </c>
      <c r="M79" s="5">
        <v>55550</v>
      </c>
      <c r="N79" s="5">
        <v>57062</v>
      </c>
      <c r="O79" s="5">
        <v>58521</v>
      </c>
    </row>
    <row r="80" spans="1:15" x14ac:dyDescent="0.3">
      <c r="A80" s="15"/>
      <c r="B80" s="15"/>
    </row>
    <row r="81" spans="1:15" x14ac:dyDescent="0.3">
      <c r="A81" s="15"/>
      <c r="B81" s="15"/>
    </row>
    <row r="82" spans="1:15" x14ac:dyDescent="0.3">
      <c r="A82" s="15"/>
      <c r="B82" s="15"/>
      <c r="C82" s="18" t="s">
        <v>37</v>
      </c>
      <c r="D82" s="19"/>
      <c r="E82" s="19"/>
      <c r="F82" s="19"/>
      <c r="G82" s="19"/>
      <c r="H82" s="19"/>
      <c r="I82" s="19"/>
      <c r="J82" s="19"/>
      <c r="K82" s="19"/>
      <c r="L82" s="19"/>
      <c r="M82" s="19"/>
      <c r="N82" s="19"/>
      <c r="O82" s="19"/>
    </row>
    <row r="83" spans="1:15" x14ac:dyDescent="0.3">
      <c r="A83" s="9" t="s">
        <v>41</v>
      </c>
      <c r="B83" s="9" t="s">
        <v>41</v>
      </c>
      <c r="C83" s="4" t="s">
        <v>0</v>
      </c>
      <c r="D83" s="4" t="s">
        <v>1</v>
      </c>
      <c r="E83" s="4" t="s">
        <v>2</v>
      </c>
      <c r="F83" s="4" t="s">
        <v>3</v>
      </c>
      <c r="G83" s="4" t="s">
        <v>4</v>
      </c>
      <c r="H83" s="4" t="s">
        <v>5</v>
      </c>
      <c r="I83" s="4" t="s">
        <v>6</v>
      </c>
      <c r="J83" s="4" t="s">
        <v>7</v>
      </c>
      <c r="K83" s="4" t="s">
        <v>8</v>
      </c>
      <c r="L83" s="4" t="s">
        <v>9</v>
      </c>
      <c r="M83" s="4" t="s">
        <v>10</v>
      </c>
      <c r="N83" s="4" t="s">
        <v>11</v>
      </c>
      <c r="O83" s="4" t="s">
        <v>12</v>
      </c>
    </row>
    <row r="84" spans="1:15" x14ac:dyDescent="0.3">
      <c r="A84" s="8" t="s">
        <v>198</v>
      </c>
      <c r="B84" s="8" t="s">
        <v>103</v>
      </c>
      <c r="C84" s="2">
        <v>6.9484655471916601E-3</v>
      </c>
      <c r="D84" s="2">
        <v>6.8233510235026504E-3</v>
      </c>
      <c r="E84" s="2">
        <v>7.3335840541556997E-3</v>
      </c>
      <c r="F84" s="2">
        <v>7.8366673540936297E-3</v>
      </c>
      <c r="G84" s="2">
        <v>7.788481246157E-3</v>
      </c>
      <c r="H84" s="2">
        <v>8.1582704466653094E-3</v>
      </c>
      <c r="I84" s="2">
        <v>7.8028747433264902E-3</v>
      </c>
      <c r="J84" s="2">
        <v>8.9558759283529903E-3</v>
      </c>
      <c r="K84" s="2">
        <v>8.9250297500991695E-3</v>
      </c>
      <c r="L84" s="2">
        <v>9.7701149425287407E-3</v>
      </c>
      <c r="M84" s="2">
        <v>1.15972588297312E-2</v>
      </c>
      <c r="N84" s="2">
        <v>1.30885293582985E-2</v>
      </c>
      <c r="O84" s="2">
        <v>1.37977452465085E-2</v>
      </c>
    </row>
    <row r="85" spans="1:15" x14ac:dyDescent="0.3">
      <c r="A85" s="8" t="s">
        <v>198</v>
      </c>
      <c r="B85" s="8" t="s">
        <v>104</v>
      </c>
      <c r="C85" s="2">
        <v>0.18123914302258301</v>
      </c>
      <c r="D85" s="2">
        <v>0.183093252463988</v>
      </c>
      <c r="E85" s="2">
        <v>0.18954494170740899</v>
      </c>
      <c r="F85" s="2">
        <v>0.19736028047019999</v>
      </c>
      <c r="G85" s="2">
        <v>0.204140192662431</v>
      </c>
      <c r="H85" s="2">
        <v>0.20640424230063201</v>
      </c>
      <c r="I85" s="2">
        <v>0.209856262833676</v>
      </c>
      <c r="J85" s="2">
        <v>0.216688510266492</v>
      </c>
      <c r="K85" s="2">
        <v>0.21618405394684601</v>
      </c>
      <c r="L85" s="2">
        <v>0.217049808429119</v>
      </c>
      <c r="M85" s="2">
        <v>0.240555262695484</v>
      </c>
      <c r="N85" s="2">
        <v>0.256498818396655</v>
      </c>
      <c r="O85" s="2">
        <v>0.27073868416624602</v>
      </c>
    </row>
    <row r="86" spans="1:15" x14ac:dyDescent="0.3">
      <c r="A86" s="8" t="s">
        <v>198</v>
      </c>
      <c r="B86" s="8" t="s">
        <v>105</v>
      </c>
      <c r="C86" s="2">
        <v>4.0918741555684202E-2</v>
      </c>
      <c r="D86" s="2">
        <v>4.4351781652767201E-2</v>
      </c>
      <c r="E86" s="2">
        <v>4.7762316660398603E-2</v>
      </c>
      <c r="F86" s="2">
        <v>4.7432460301093E-2</v>
      </c>
      <c r="G86" s="2">
        <v>4.8985447837671697E-2</v>
      </c>
      <c r="H86" s="2">
        <v>5.0173363246991599E-2</v>
      </c>
      <c r="I86" s="2">
        <v>5.1334702258726897E-2</v>
      </c>
      <c r="J86" s="2">
        <v>4.9803407601572702E-2</v>
      </c>
      <c r="K86" s="2">
        <v>5.8310194367314598E-2</v>
      </c>
      <c r="L86" s="2">
        <v>6.0727969348658997E-2</v>
      </c>
      <c r="M86" s="2">
        <v>7.9775083465120397E-2</v>
      </c>
      <c r="N86" s="2">
        <v>8.7620432648609303E-2</v>
      </c>
      <c r="O86" s="2">
        <v>9.6584216725559502E-2</v>
      </c>
    </row>
    <row r="87" spans="1:15" x14ac:dyDescent="0.3">
      <c r="A87" s="8" t="s">
        <v>198</v>
      </c>
      <c r="B87" s="8" t="s">
        <v>106</v>
      </c>
      <c r="C87" s="2">
        <v>7.7205172746573998E-3</v>
      </c>
      <c r="D87" s="2">
        <v>7.7710386656557997E-3</v>
      </c>
      <c r="E87" s="2">
        <v>7.3335840541556997E-3</v>
      </c>
      <c r="F87" s="2">
        <v>6.5992988244998997E-3</v>
      </c>
      <c r="G87" s="2">
        <v>6.1488009838081602E-3</v>
      </c>
      <c r="H87" s="2">
        <v>6.3226595961656104E-3</v>
      </c>
      <c r="I87" s="2">
        <v>5.9548254620123203E-3</v>
      </c>
      <c r="J87" s="2">
        <v>5.0240279598077796E-3</v>
      </c>
      <c r="K87" s="2">
        <v>5.9500198333994397E-3</v>
      </c>
      <c r="L87" s="2">
        <v>6.5134099616858199E-3</v>
      </c>
      <c r="M87" s="2">
        <v>6.3257775434897197E-3</v>
      </c>
      <c r="N87" s="2">
        <v>6.54426467914925E-3</v>
      </c>
      <c r="O87" s="2">
        <v>7.9084637388524299E-3</v>
      </c>
    </row>
    <row r="88" spans="1:15" x14ac:dyDescent="0.3">
      <c r="A88" s="8" t="s">
        <v>198</v>
      </c>
      <c r="B88" s="8" t="s">
        <v>107</v>
      </c>
      <c r="C88" s="2">
        <v>3.35842501447597E-2</v>
      </c>
      <c r="D88" s="2">
        <v>3.5633055344958302E-2</v>
      </c>
      <c r="E88" s="2">
        <v>3.8924407672057203E-2</v>
      </c>
      <c r="F88" s="2">
        <v>4.0214477211796197E-2</v>
      </c>
      <c r="G88" s="2">
        <v>4.28366468538635E-2</v>
      </c>
      <c r="H88" s="2">
        <v>4.7521925351825402E-2</v>
      </c>
      <c r="I88" s="2">
        <v>5.4004106776180699E-2</v>
      </c>
      <c r="J88" s="2">
        <v>5.8103975535168197E-2</v>
      </c>
      <c r="K88" s="2">
        <v>6.3466878222927403E-2</v>
      </c>
      <c r="L88" s="2">
        <v>7.2988505747126398E-2</v>
      </c>
      <c r="M88" s="2">
        <v>9.4008082937972207E-2</v>
      </c>
      <c r="N88" s="2">
        <v>0.10452644973641199</v>
      </c>
      <c r="O88" s="2">
        <v>0.120141342756184</v>
      </c>
    </row>
    <row r="89" spans="1:15" x14ac:dyDescent="0.3">
      <c r="A89" s="8" t="s">
        <v>198</v>
      </c>
      <c r="B89" s="8" t="s">
        <v>108</v>
      </c>
      <c r="C89" s="2">
        <v>2.31615518239722E-3</v>
      </c>
      <c r="D89" s="2">
        <v>3.2221379833207E-3</v>
      </c>
      <c r="E89" s="2">
        <v>3.7608123354644601E-3</v>
      </c>
      <c r="F89" s="2">
        <v>3.2996494122499499E-3</v>
      </c>
      <c r="G89" s="2">
        <v>4.30416068866571E-3</v>
      </c>
      <c r="H89" s="2">
        <v>4.2830919844992904E-3</v>
      </c>
      <c r="I89" s="2">
        <v>4.7227926078028696E-3</v>
      </c>
      <c r="J89" s="2">
        <v>5.8977719528178199E-3</v>
      </c>
      <c r="K89" s="2">
        <v>6.3466878222927401E-3</v>
      </c>
      <c r="L89" s="2">
        <v>7.4712643678160901E-3</v>
      </c>
      <c r="M89" s="2">
        <v>9.3129502723598694E-3</v>
      </c>
      <c r="N89" s="2">
        <v>1.0361752408653E-2</v>
      </c>
      <c r="O89" s="2">
        <v>1.0264176341914901E-2</v>
      </c>
    </row>
    <row r="90" spans="1:15" x14ac:dyDescent="0.3">
      <c r="A90" s="8" t="s">
        <v>198</v>
      </c>
      <c r="B90" s="8" t="s">
        <v>17</v>
      </c>
      <c r="C90" s="2">
        <v>6.5624396834587902E-3</v>
      </c>
      <c r="D90" s="2">
        <v>6.4442759666413904E-3</v>
      </c>
      <c r="E90" s="2">
        <v>5.8292591199699097E-3</v>
      </c>
      <c r="F90" s="2">
        <v>5.7743864714374102E-3</v>
      </c>
      <c r="G90" s="2">
        <v>5.5339208854273403E-3</v>
      </c>
      <c r="H90" s="2">
        <v>5.7107893126657101E-3</v>
      </c>
      <c r="I90" s="2">
        <v>6.1601642710472299E-3</v>
      </c>
      <c r="J90" s="2">
        <v>6.3346439493228504E-3</v>
      </c>
      <c r="K90" s="2">
        <v>6.1483538278460899E-3</v>
      </c>
      <c r="L90" s="2">
        <v>7.08812260536398E-3</v>
      </c>
      <c r="M90" s="2">
        <v>9.3129502723598694E-3</v>
      </c>
      <c r="N90" s="2">
        <v>9.6346118887475005E-3</v>
      </c>
      <c r="O90" s="2">
        <v>1.1273767457513E-2</v>
      </c>
    </row>
    <row r="91" spans="1:15" x14ac:dyDescent="0.3">
      <c r="A91" s="8" t="s">
        <v>198</v>
      </c>
      <c r="B91" s="8" t="s">
        <v>109</v>
      </c>
      <c r="C91" s="2">
        <v>9.8822621115614698E-2</v>
      </c>
      <c r="D91" s="2">
        <v>9.7232752084912805E-2</v>
      </c>
      <c r="E91" s="2">
        <v>0.10172997367431399</v>
      </c>
      <c r="F91" s="2">
        <v>0.109713342957311</v>
      </c>
      <c r="G91" s="2">
        <v>0.11231809797089599</v>
      </c>
      <c r="H91" s="2">
        <v>0.115439526820314</v>
      </c>
      <c r="I91" s="2">
        <v>0.117043121149897</v>
      </c>
      <c r="J91" s="2">
        <v>0.122324159021407</v>
      </c>
      <c r="K91" s="2">
        <v>0.124157080523602</v>
      </c>
      <c r="L91" s="2">
        <v>0.12528735632183899</v>
      </c>
      <c r="M91" s="2">
        <v>0.14320857494289199</v>
      </c>
      <c r="N91" s="2">
        <v>0.15415379021996001</v>
      </c>
      <c r="O91" s="2">
        <v>0.162375904425374</v>
      </c>
    </row>
    <row r="92" spans="1:15" x14ac:dyDescent="0.3">
      <c r="A92" s="8" t="s">
        <v>198</v>
      </c>
      <c r="B92" s="8" t="s">
        <v>110</v>
      </c>
      <c r="C92" s="2">
        <v>5.0183362285273099E-2</v>
      </c>
      <c r="D92" s="2">
        <v>5.3639120545868099E-2</v>
      </c>
      <c r="E92" s="2">
        <v>5.5660022564873998E-2</v>
      </c>
      <c r="F92" s="2">
        <v>5.93936894204991E-2</v>
      </c>
      <c r="G92" s="2">
        <v>6.1897929903668797E-2</v>
      </c>
      <c r="H92" s="2">
        <v>6.3022639200489505E-2</v>
      </c>
      <c r="I92" s="2">
        <v>6.5503080082135498E-2</v>
      </c>
      <c r="J92" s="2">
        <v>6.6186107470511096E-2</v>
      </c>
      <c r="K92" s="2">
        <v>6.7036890122967097E-2</v>
      </c>
      <c r="L92" s="2">
        <v>6.99233716475096E-2</v>
      </c>
      <c r="M92" s="2">
        <v>8.3992268494113495E-2</v>
      </c>
      <c r="N92" s="2">
        <v>8.8892928558443898E-2</v>
      </c>
      <c r="O92" s="2">
        <v>9.3050647820965796E-2</v>
      </c>
    </row>
    <row r="93" spans="1:15" x14ac:dyDescent="0.3">
      <c r="A93" s="8" t="s">
        <v>198</v>
      </c>
      <c r="B93" s="8" t="s">
        <v>111</v>
      </c>
      <c r="C93" s="2">
        <v>0.57170430418838103</v>
      </c>
      <c r="D93" s="2">
        <v>0.56178923426838501</v>
      </c>
      <c r="E93" s="2">
        <v>0.542121098157202</v>
      </c>
      <c r="F93" s="2">
        <v>0.52237574757682004</v>
      </c>
      <c r="G93" s="2">
        <v>0.50604632096741098</v>
      </c>
      <c r="H93" s="2">
        <v>0.49296349173975101</v>
      </c>
      <c r="I93" s="2">
        <v>0.477618069815195</v>
      </c>
      <c r="J93" s="2">
        <v>0.46068152031454801</v>
      </c>
      <c r="K93" s="2">
        <v>0.44347481158270502</v>
      </c>
      <c r="L93" s="2">
        <v>0.423180076628352</v>
      </c>
      <c r="M93" s="2">
        <v>0.32191179054647701</v>
      </c>
      <c r="N93" s="2">
        <v>0.26867842210507198</v>
      </c>
      <c r="O93" s="2">
        <v>0.21386505132088199</v>
      </c>
    </row>
    <row r="94" spans="1:15" x14ac:dyDescent="0.3">
      <c r="A94" s="8" t="s">
        <v>199</v>
      </c>
      <c r="B94" s="8" t="s">
        <v>103</v>
      </c>
      <c r="C94" s="2">
        <v>6.5220117897905397E-3</v>
      </c>
      <c r="D94" s="2">
        <v>7.2437077961939799E-3</v>
      </c>
      <c r="E94" s="2">
        <v>7.4492370539468904E-3</v>
      </c>
      <c r="F94" s="2">
        <v>8.0971659919028306E-3</v>
      </c>
      <c r="G94" s="2">
        <v>7.7870757787075803E-3</v>
      </c>
      <c r="H94" s="2">
        <v>6.8360487638145203E-3</v>
      </c>
      <c r="I94" s="2">
        <v>7.1069319921277102E-3</v>
      </c>
      <c r="J94" s="2">
        <v>7.3031329381879799E-3</v>
      </c>
      <c r="K94" s="2">
        <v>7.7757315326376104E-3</v>
      </c>
      <c r="L94" s="2">
        <v>8.2819917180082803E-3</v>
      </c>
      <c r="M94" s="2">
        <v>1.0420923579893699E-2</v>
      </c>
      <c r="N94" s="2">
        <v>1.1196987713040001E-2</v>
      </c>
      <c r="O94" s="2">
        <v>1.18944009283435E-2</v>
      </c>
    </row>
    <row r="95" spans="1:15" x14ac:dyDescent="0.3">
      <c r="A95" s="8" t="s">
        <v>199</v>
      </c>
      <c r="B95" s="8" t="s">
        <v>104</v>
      </c>
      <c r="C95" s="2">
        <v>0.12429449391697001</v>
      </c>
      <c r="D95" s="2">
        <v>0.129158993247391</v>
      </c>
      <c r="E95" s="2">
        <v>0.131683287276223</v>
      </c>
      <c r="F95" s="2">
        <v>0.13598475827577999</v>
      </c>
      <c r="G95" s="2">
        <v>0.13784286378428601</v>
      </c>
      <c r="H95" s="2">
        <v>0.14036686795032499</v>
      </c>
      <c r="I95" s="2">
        <v>0.14060791602886499</v>
      </c>
      <c r="J95" s="2">
        <v>0.14182895850973801</v>
      </c>
      <c r="K95" s="2">
        <v>0.14640883977900601</v>
      </c>
      <c r="L95" s="2">
        <v>0.14594485405514601</v>
      </c>
      <c r="M95" s="2">
        <v>0.16356763383735201</v>
      </c>
      <c r="N95" s="2">
        <v>0.174197384066587</v>
      </c>
      <c r="O95" s="2">
        <v>0.17918963349772701</v>
      </c>
    </row>
    <row r="96" spans="1:15" x14ac:dyDescent="0.3">
      <c r="A96" s="8" t="s">
        <v>199</v>
      </c>
      <c r="B96" s="8" t="s">
        <v>105</v>
      </c>
      <c r="C96" s="2">
        <v>5.7318449767966899E-2</v>
      </c>
      <c r="D96" s="2">
        <v>5.88090853284223E-2</v>
      </c>
      <c r="E96" s="2">
        <v>6.1636429172173497E-2</v>
      </c>
      <c r="F96" s="2">
        <v>6.4539175994284395E-2</v>
      </c>
      <c r="G96" s="2">
        <v>6.5550906555090702E-2</v>
      </c>
      <c r="H96" s="2">
        <v>6.9044092514526603E-2</v>
      </c>
      <c r="I96" s="2">
        <v>7.2709381150229596E-2</v>
      </c>
      <c r="J96" s="2">
        <v>7.6312447078746806E-2</v>
      </c>
      <c r="K96" s="2">
        <v>7.8678125639451604E-2</v>
      </c>
      <c r="L96" s="2">
        <v>8.0092919907080104E-2</v>
      </c>
      <c r="M96" s="2">
        <v>9.2255823457294606E-2</v>
      </c>
      <c r="N96" s="2">
        <v>0.101565596512089</v>
      </c>
      <c r="O96" s="2">
        <v>0.111497920897399</v>
      </c>
    </row>
    <row r="97" spans="1:15" x14ac:dyDescent="0.3">
      <c r="A97" s="8" t="s">
        <v>199</v>
      </c>
      <c r="B97" s="8" t="s">
        <v>106</v>
      </c>
      <c r="C97" s="2">
        <v>2.069484510222E-2</v>
      </c>
      <c r="D97" s="2">
        <v>2.0135052179251101E-2</v>
      </c>
      <c r="E97" s="2">
        <v>2.0305178421242302E-2</v>
      </c>
      <c r="F97" s="2">
        <v>1.9766611097880402E-2</v>
      </c>
      <c r="G97" s="2">
        <v>1.9758251975825199E-2</v>
      </c>
      <c r="H97" s="2">
        <v>1.9368804830807801E-2</v>
      </c>
      <c r="I97" s="2">
        <v>1.9024710255849599E-2</v>
      </c>
      <c r="J97" s="2">
        <v>1.8310753598645198E-2</v>
      </c>
      <c r="K97" s="2">
        <v>1.72907714344178E-2</v>
      </c>
      <c r="L97" s="2">
        <v>1.7573982426017602E-2</v>
      </c>
      <c r="M97" s="2">
        <v>2.05353494074377E-2</v>
      </c>
      <c r="N97" s="2">
        <v>2.0709472849782001E-2</v>
      </c>
      <c r="O97" s="2">
        <v>2.0210811333526701E-2</v>
      </c>
    </row>
    <row r="98" spans="1:15" x14ac:dyDescent="0.3">
      <c r="A98" s="8" t="s">
        <v>199</v>
      </c>
      <c r="B98" s="8" t="s">
        <v>107</v>
      </c>
      <c r="C98" s="2">
        <v>4.9040511727078899E-2</v>
      </c>
      <c r="D98" s="2">
        <v>5.35297728667894E-2</v>
      </c>
      <c r="E98" s="2">
        <v>5.7431214706235703E-2</v>
      </c>
      <c r="F98" s="2">
        <v>6.2038580614432001E-2</v>
      </c>
      <c r="G98" s="2">
        <v>6.4853556485355707E-2</v>
      </c>
      <c r="H98" s="2">
        <v>6.9499829098780899E-2</v>
      </c>
      <c r="I98" s="2">
        <v>7.2272031489175603E-2</v>
      </c>
      <c r="J98" s="2">
        <v>7.8535139712108404E-2</v>
      </c>
      <c r="K98" s="2">
        <v>8.3384489461837505E-2</v>
      </c>
      <c r="L98" s="2">
        <v>8.8071911928088095E-2</v>
      </c>
      <c r="M98" s="2">
        <v>0.104311401716387</v>
      </c>
      <c r="N98" s="2">
        <v>0.116032500990884</v>
      </c>
      <c r="O98" s="2">
        <v>0.133159268929504</v>
      </c>
    </row>
    <row r="99" spans="1:15" x14ac:dyDescent="0.3">
      <c r="A99" s="8" t="s">
        <v>199</v>
      </c>
      <c r="B99" s="8" t="s">
        <v>108</v>
      </c>
      <c r="C99" s="2">
        <v>8.6542079518374497E-3</v>
      </c>
      <c r="D99" s="2">
        <v>8.7170042971147898E-3</v>
      </c>
      <c r="E99" s="2">
        <v>9.2514718250630793E-3</v>
      </c>
      <c r="F99" s="2">
        <v>9.5260776375327497E-3</v>
      </c>
      <c r="G99" s="2">
        <v>9.6466759646675997E-3</v>
      </c>
      <c r="H99" s="2">
        <v>1.1051612168166801E-2</v>
      </c>
      <c r="I99" s="2">
        <v>1.10430789416138E-2</v>
      </c>
      <c r="J99" s="2">
        <v>1.1325148179508899E-2</v>
      </c>
      <c r="K99" s="2">
        <v>1.0845099242889299E-2</v>
      </c>
      <c r="L99" s="2">
        <v>1.2018987981011999E-2</v>
      </c>
      <c r="M99" s="2">
        <v>1.53248876174908E-2</v>
      </c>
      <c r="N99" s="2">
        <v>1.7736821244550099E-2</v>
      </c>
      <c r="O99" s="2">
        <v>1.7503142829513599E-2</v>
      </c>
    </row>
    <row r="100" spans="1:15" x14ac:dyDescent="0.3">
      <c r="A100" s="8" t="s">
        <v>199</v>
      </c>
      <c r="B100" s="8" t="s">
        <v>17</v>
      </c>
      <c r="C100" s="2">
        <v>5.7694719678916297E-3</v>
      </c>
      <c r="D100" s="2">
        <v>6.8753836709637799E-3</v>
      </c>
      <c r="E100" s="2">
        <v>7.20893908446474E-3</v>
      </c>
      <c r="F100" s="2">
        <v>6.6682543462729203E-3</v>
      </c>
      <c r="G100" s="2">
        <v>7.3221757322175698E-3</v>
      </c>
      <c r="H100" s="2">
        <v>7.5196536401959703E-3</v>
      </c>
      <c r="I100" s="2">
        <v>8.2003061447627392E-3</v>
      </c>
      <c r="J100" s="2">
        <v>8.7849280270956807E-3</v>
      </c>
      <c r="K100" s="2">
        <v>8.6965418457131197E-3</v>
      </c>
      <c r="L100" s="2">
        <v>9.0899909100090898E-3</v>
      </c>
      <c r="M100" s="2">
        <v>1.14425827543931E-2</v>
      </c>
      <c r="N100" s="2">
        <v>1.30796670630202E-2</v>
      </c>
      <c r="O100" s="2">
        <v>1.2764722947490601E-2</v>
      </c>
    </row>
    <row r="101" spans="1:15" x14ac:dyDescent="0.3">
      <c r="A101" s="8" t="s">
        <v>199</v>
      </c>
      <c r="B101" s="8" t="s">
        <v>109</v>
      </c>
      <c r="C101" s="2">
        <v>9.2436974789915999E-2</v>
      </c>
      <c r="D101" s="2">
        <v>9.7728667894413798E-2</v>
      </c>
      <c r="E101" s="2">
        <v>0.102246786014658</v>
      </c>
      <c r="F101" s="2">
        <v>0.109311740890688</v>
      </c>
      <c r="G101" s="2">
        <v>0.11320316132031601</v>
      </c>
      <c r="H101" s="2">
        <v>0.115643158254529</v>
      </c>
      <c r="I101" s="2">
        <v>0.11972446971353599</v>
      </c>
      <c r="J101" s="2">
        <v>0.126270110076207</v>
      </c>
      <c r="K101" s="2">
        <v>0.13055043994270499</v>
      </c>
      <c r="L101" s="2">
        <v>0.13412786587213399</v>
      </c>
      <c r="M101" s="2">
        <v>0.158561503882305</v>
      </c>
      <c r="N101" s="2">
        <v>0.17211652794292501</v>
      </c>
      <c r="O101" s="2">
        <v>0.177062179673146</v>
      </c>
    </row>
    <row r="102" spans="1:15" x14ac:dyDescent="0.3">
      <c r="A102" s="8" t="s">
        <v>199</v>
      </c>
      <c r="B102" s="8" t="s">
        <v>110</v>
      </c>
      <c r="C102" s="2">
        <v>4.9416781638028297E-2</v>
      </c>
      <c r="D102" s="2">
        <v>5.1688152240638399E-2</v>
      </c>
      <c r="E102" s="2">
        <v>5.4427490087708801E-2</v>
      </c>
      <c r="F102" s="2">
        <v>6.06096689688021E-2</v>
      </c>
      <c r="G102" s="2">
        <v>6.4737331473733103E-2</v>
      </c>
      <c r="H102" s="2">
        <v>6.8588355930272293E-2</v>
      </c>
      <c r="I102" s="2">
        <v>7.16160069975946E-2</v>
      </c>
      <c r="J102" s="2">
        <v>7.4089754445385306E-2</v>
      </c>
      <c r="K102" s="2">
        <v>7.5608757929199896E-2</v>
      </c>
      <c r="L102" s="2">
        <v>7.6254923745076295E-2</v>
      </c>
      <c r="M102" s="2">
        <v>9.1029832447895406E-2</v>
      </c>
      <c r="N102" s="2">
        <v>0.103349187475228</v>
      </c>
      <c r="O102" s="2">
        <v>0.108403442607098</v>
      </c>
    </row>
    <row r="103" spans="1:15" x14ac:dyDescent="0.3">
      <c r="A103" s="8" t="s">
        <v>199</v>
      </c>
      <c r="B103" s="8" t="s">
        <v>111</v>
      </c>
      <c r="C103" s="2">
        <v>0.58585225134830099</v>
      </c>
      <c r="D103" s="2">
        <v>0.56611418047882101</v>
      </c>
      <c r="E103" s="2">
        <v>0.54835996635828399</v>
      </c>
      <c r="F103" s="2">
        <v>0.52345796618242402</v>
      </c>
      <c r="G103" s="2">
        <v>0.50929800092980004</v>
      </c>
      <c r="H103" s="2">
        <v>0.492081576848582</v>
      </c>
      <c r="I103" s="2">
        <v>0.477695167286245</v>
      </c>
      <c r="J103" s="2">
        <v>0.45723962743437802</v>
      </c>
      <c r="K103" s="2">
        <v>0.44076120319214201</v>
      </c>
      <c r="L103" s="2">
        <v>0.42854257145742902</v>
      </c>
      <c r="M103" s="2">
        <v>0.33255006129955</v>
      </c>
      <c r="N103" s="2">
        <v>0.270015854141895</v>
      </c>
      <c r="O103" s="2">
        <v>0.22831447635625199</v>
      </c>
    </row>
    <row r="104" spans="1:15" x14ac:dyDescent="0.3">
      <c r="A104" s="8" t="s">
        <v>200</v>
      </c>
      <c r="B104" s="8" t="s">
        <v>103</v>
      </c>
      <c r="C104" s="2">
        <v>4.7432704849994104E-3</v>
      </c>
      <c r="D104" s="2">
        <v>4.7186504659667301E-3</v>
      </c>
      <c r="E104" s="2">
        <v>4.92264416315049E-3</v>
      </c>
      <c r="F104" s="2">
        <v>5.1523788642841503E-3</v>
      </c>
      <c r="G104" s="2">
        <v>4.9520938744751896E-3</v>
      </c>
      <c r="H104" s="2">
        <v>5.7698472058980701E-3</v>
      </c>
      <c r="I104" s="2">
        <v>6.75034279084485E-3</v>
      </c>
      <c r="J104" s="2">
        <v>6.5208667736757599E-3</v>
      </c>
      <c r="K104" s="2">
        <v>6.5217391304347797E-3</v>
      </c>
      <c r="L104" s="2">
        <v>6.3978876815273698E-3</v>
      </c>
      <c r="M104" s="2">
        <v>6.8664169787765296E-3</v>
      </c>
      <c r="N104" s="2">
        <v>7.5323573095692799E-3</v>
      </c>
      <c r="O104" s="2">
        <v>7.9104765579780106E-3</v>
      </c>
    </row>
    <row r="105" spans="1:15" x14ac:dyDescent="0.3">
      <c r="A105" s="8" t="s">
        <v>200</v>
      </c>
      <c r="B105" s="8" t="s">
        <v>104</v>
      </c>
      <c r="C105" s="2">
        <v>0.168860429265979</v>
      </c>
      <c r="D105" s="2">
        <v>0.17282057331603201</v>
      </c>
      <c r="E105" s="2">
        <v>0.17533989685888399</v>
      </c>
      <c r="F105" s="2">
        <v>0.17879850909888201</v>
      </c>
      <c r="G105" s="2">
        <v>0.18322747335558201</v>
      </c>
      <c r="H105" s="2">
        <v>0.18687894005769801</v>
      </c>
      <c r="I105" s="2">
        <v>0.187954857082586</v>
      </c>
      <c r="J105" s="2">
        <v>0.18990770465489601</v>
      </c>
      <c r="K105" s="2">
        <v>0.192753623188406</v>
      </c>
      <c r="L105" s="2">
        <v>0.19691276530923099</v>
      </c>
      <c r="M105" s="2">
        <v>0.228568456096546</v>
      </c>
      <c r="N105" s="2">
        <v>0.244112030553787</v>
      </c>
      <c r="O105" s="2">
        <v>0.26635153386069799</v>
      </c>
    </row>
    <row r="106" spans="1:15" x14ac:dyDescent="0.3">
      <c r="A106" s="8" t="s">
        <v>200</v>
      </c>
      <c r="B106" s="8" t="s">
        <v>105</v>
      </c>
      <c r="C106" s="2">
        <v>5.0515830665243698E-2</v>
      </c>
      <c r="D106" s="2">
        <v>5.2141087648932397E-2</v>
      </c>
      <c r="E106" s="2">
        <v>5.4383497421472103E-2</v>
      </c>
      <c r="F106" s="2">
        <v>5.8210918658188997E-2</v>
      </c>
      <c r="G106" s="2">
        <v>5.9209818064377202E-2</v>
      </c>
      <c r="H106" s="2">
        <v>5.8766962282295103E-2</v>
      </c>
      <c r="I106" s="2">
        <v>6.1280455648138402E-2</v>
      </c>
      <c r="J106" s="2">
        <v>6.4606741573033699E-2</v>
      </c>
      <c r="K106" s="2">
        <v>6.4078674948240197E-2</v>
      </c>
      <c r="L106" s="2">
        <v>6.4994414542500295E-2</v>
      </c>
      <c r="M106" s="2">
        <v>7.7299209321681203E-2</v>
      </c>
      <c r="N106" s="2">
        <v>8.4659452577975802E-2</v>
      </c>
      <c r="O106" s="2">
        <v>8.8558749758826896E-2</v>
      </c>
    </row>
    <row r="107" spans="1:15" x14ac:dyDescent="0.3">
      <c r="A107" s="8" t="s">
        <v>200</v>
      </c>
      <c r="B107" s="8" t="s">
        <v>106</v>
      </c>
      <c r="C107" s="2">
        <v>1.66014466974979E-3</v>
      </c>
      <c r="D107" s="2">
        <v>1.53356140143919E-3</v>
      </c>
      <c r="E107" s="2">
        <v>1.40646976090014E-3</v>
      </c>
      <c r="F107" s="2">
        <v>2.1925016443762298E-3</v>
      </c>
      <c r="G107" s="2">
        <v>2.04543007858758E-3</v>
      </c>
      <c r="H107" s="2">
        <v>1.92328240196602E-3</v>
      </c>
      <c r="I107" s="2">
        <v>2.0040080160320601E-3</v>
      </c>
      <c r="J107" s="2">
        <v>2.20706260032103E-3</v>
      </c>
      <c r="K107" s="2">
        <v>1.65631469979296E-3</v>
      </c>
      <c r="L107" s="2">
        <v>1.42175281811719E-3</v>
      </c>
      <c r="M107" s="2">
        <v>9.3632958801498096E-4</v>
      </c>
      <c r="N107" s="2">
        <v>1.2730744748567801E-3</v>
      </c>
      <c r="O107" s="2">
        <v>1.2540999421184599E-3</v>
      </c>
    </row>
    <row r="108" spans="1:15" x14ac:dyDescent="0.3">
      <c r="A108" s="8" t="s">
        <v>200</v>
      </c>
      <c r="B108" s="8" t="s">
        <v>107</v>
      </c>
      <c r="C108" s="2">
        <v>4.1266453219494799E-2</v>
      </c>
      <c r="D108" s="2">
        <v>4.6360740828123199E-2</v>
      </c>
      <c r="E108" s="2">
        <v>5.2625410220346898E-2</v>
      </c>
      <c r="F108" s="2">
        <v>5.7882043411532601E-2</v>
      </c>
      <c r="G108" s="2">
        <v>6.2116481860264798E-2</v>
      </c>
      <c r="H108" s="2">
        <v>6.5818997756170505E-2</v>
      </c>
      <c r="I108" s="2">
        <v>7.3199029638223806E-2</v>
      </c>
      <c r="J108" s="2">
        <v>8.1260032102728696E-2</v>
      </c>
      <c r="K108" s="2">
        <v>8.5921325051759798E-2</v>
      </c>
      <c r="L108" s="2">
        <v>9.5562100132019906E-2</v>
      </c>
      <c r="M108" s="2">
        <v>0.11652101539742001</v>
      </c>
      <c r="N108" s="2">
        <v>0.12847443242096299</v>
      </c>
      <c r="O108" s="2">
        <v>0.15203550067528501</v>
      </c>
    </row>
    <row r="109" spans="1:15" x14ac:dyDescent="0.3">
      <c r="A109" s="8" t="s">
        <v>200</v>
      </c>
      <c r="B109" s="8" t="s">
        <v>108</v>
      </c>
      <c r="C109" s="2">
        <v>1.2806830309498401E-2</v>
      </c>
      <c r="D109" s="2">
        <v>1.36840863513035E-2</v>
      </c>
      <c r="E109" s="2">
        <v>1.44163150492264E-2</v>
      </c>
      <c r="F109" s="2">
        <v>1.5895636921727699E-2</v>
      </c>
      <c r="G109" s="2">
        <v>1.7224674346000599E-2</v>
      </c>
      <c r="H109" s="2">
        <v>1.9660220108986E-2</v>
      </c>
      <c r="I109" s="2">
        <v>2.0567450690855402E-2</v>
      </c>
      <c r="J109" s="2">
        <v>1.9763242375601901E-2</v>
      </c>
      <c r="K109" s="2">
        <v>2.1946169772256701E-2</v>
      </c>
      <c r="L109" s="2">
        <v>2.2951152635320399E-2</v>
      </c>
      <c r="M109" s="2">
        <v>2.69454848106533E-2</v>
      </c>
      <c r="N109" s="2">
        <v>2.88563547634203E-2</v>
      </c>
      <c r="O109" s="2">
        <v>2.8747829442407901E-2</v>
      </c>
    </row>
    <row r="110" spans="1:15" x14ac:dyDescent="0.3">
      <c r="A110" s="8" t="s">
        <v>200</v>
      </c>
      <c r="B110" s="8" t="s">
        <v>17</v>
      </c>
      <c r="C110" s="2">
        <v>4.2689434364994701E-3</v>
      </c>
      <c r="D110" s="2">
        <v>4.4827179426683997E-3</v>
      </c>
      <c r="E110" s="2">
        <v>4.5710267229254597E-3</v>
      </c>
      <c r="F110" s="2">
        <v>4.7138785354088998E-3</v>
      </c>
      <c r="G110" s="2">
        <v>4.73678544515018E-3</v>
      </c>
      <c r="H110" s="2">
        <v>5.1287530719093897E-3</v>
      </c>
      <c r="I110" s="2">
        <v>5.6956017297753398E-3</v>
      </c>
      <c r="J110" s="2">
        <v>5.3170144462279297E-3</v>
      </c>
      <c r="K110" s="2">
        <v>5.5900621118012399E-3</v>
      </c>
      <c r="L110" s="2">
        <v>5.7885650451914303E-3</v>
      </c>
      <c r="M110" s="2">
        <v>6.3462338743237598E-3</v>
      </c>
      <c r="N110" s="2">
        <v>6.4714619138552896E-3</v>
      </c>
      <c r="O110" s="2">
        <v>6.6563766158595399E-3</v>
      </c>
    </row>
    <row r="111" spans="1:15" x14ac:dyDescent="0.3">
      <c r="A111" s="8" t="s">
        <v>200</v>
      </c>
      <c r="B111" s="8" t="s">
        <v>109</v>
      </c>
      <c r="C111" s="2">
        <v>9.7355626704612799E-2</v>
      </c>
      <c r="D111" s="2">
        <v>9.8501828477055603E-2</v>
      </c>
      <c r="E111" s="2">
        <v>0.101734646038444</v>
      </c>
      <c r="F111" s="2">
        <v>0.103814952861215</v>
      </c>
      <c r="G111" s="2">
        <v>0.109053719453117</v>
      </c>
      <c r="H111" s="2">
        <v>0.11454215193931</v>
      </c>
      <c r="I111" s="2">
        <v>0.11559962029321801</v>
      </c>
      <c r="J111" s="2">
        <v>0.119783306581059</v>
      </c>
      <c r="K111" s="2">
        <v>0.121635610766046</v>
      </c>
      <c r="L111" s="2">
        <v>0.124809586676145</v>
      </c>
      <c r="M111" s="2">
        <v>0.149708697461506</v>
      </c>
      <c r="N111" s="2">
        <v>0.16465096541481</v>
      </c>
      <c r="O111" s="2">
        <v>0.165637661585954</v>
      </c>
    </row>
    <row r="112" spans="1:15" x14ac:dyDescent="0.3">
      <c r="A112" s="8" t="s">
        <v>200</v>
      </c>
      <c r="B112" s="8" t="s">
        <v>110</v>
      </c>
      <c r="C112" s="2">
        <v>4.10292896952449E-2</v>
      </c>
      <c r="D112" s="2">
        <v>4.2939719240297297E-2</v>
      </c>
      <c r="E112" s="2">
        <v>4.73511486169714E-2</v>
      </c>
      <c r="F112" s="2">
        <v>5.0756413067309797E-2</v>
      </c>
      <c r="G112" s="2">
        <v>5.3934761545914499E-2</v>
      </c>
      <c r="H112" s="2">
        <v>5.4813548456031598E-2</v>
      </c>
      <c r="I112" s="2">
        <v>5.6112224448897803E-2</v>
      </c>
      <c r="J112" s="2">
        <v>5.7784911717496001E-2</v>
      </c>
      <c r="K112" s="2">
        <v>5.92132505175983E-2</v>
      </c>
      <c r="L112" s="2">
        <v>5.8291865542804903E-2</v>
      </c>
      <c r="M112" s="2">
        <v>6.8664169787765295E-2</v>
      </c>
      <c r="N112" s="2">
        <v>7.2989603225122004E-2</v>
      </c>
      <c r="O112" s="2">
        <v>7.5921281111325498E-2</v>
      </c>
    </row>
    <row r="113" spans="1:15" x14ac:dyDescent="0.3">
      <c r="A113" s="8" t="s">
        <v>200</v>
      </c>
      <c r="B113" s="8" t="s">
        <v>111</v>
      </c>
      <c r="C113" s="2">
        <v>0.57749318154867801</v>
      </c>
      <c r="D113" s="2">
        <v>0.56281703432818198</v>
      </c>
      <c r="E113" s="2">
        <v>0.54324894514767896</v>
      </c>
      <c r="F113" s="2">
        <v>0.52258276693707495</v>
      </c>
      <c r="G113" s="2">
        <v>0.50349876197653098</v>
      </c>
      <c r="H113" s="2">
        <v>0.486697296719735</v>
      </c>
      <c r="I113" s="2">
        <v>0.47083640966142798</v>
      </c>
      <c r="J113" s="2">
        <v>0.45284911717496001</v>
      </c>
      <c r="K113" s="2">
        <v>0.44068322981366498</v>
      </c>
      <c r="L113" s="2">
        <v>0.42286990961714199</v>
      </c>
      <c r="M113" s="2">
        <v>0.31814398668331301</v>
      </c>
      <c r="N113" s="2">
        <v>0.26098026734564</v>
      </c>
      <c r="O113" s="2">
        <v>0.206926490449547</v>
      </c>
    </row>
    <row r="114" spans="1:15" x14ac:dyDescent="0.3">
      <c r="A114" s="8" t="s">
        <v>201</v>
      </c>
      <c r="B114" s="8" t="s">
        <v>103</v>
      </c>
      <c r="C114" s="2">
        <v>3.4590676988963901E-3</v>
      </c>
      <c r="D114" s="2">
        <v>3.5921997947314399E-3</v>
      </c>
      <c r="E114" s="2">
        <v>4.1918175720992599E-3</v>
      </c>
      <c r="F114" s="2">
        <v>4.0303079155247501E-3</v>
      </c>
      <c r="G114" s="2">
        <v>4.1171813143309598E-3</v>
      </c>
      <c r="H114" s="2">
        <v>4.3485013200807599E-3</v>
      </c>
      <c r="I114" s="2">
        <v>5.2003670847353897E-3</v>
      </c>
      <c r="J114" s="2">
        <v>5.0000000000000001E-3</v>
      </c>
      <c r="K114" s="2">
        <v>5.0125313283208E-3</v>
      </c>
      <c r="L114" s="2">
        <v>4.6888320545609603E-3</v>
      </c>
      <c r="M114" s="2">
        <v>6.4093433983763003E-3</v>
      </c>
      <c r="N114" s="2">
        <v>6.9195601136784902E-3</v>
      </c>
      <c r="O114" s="2">
        <v>7.2511535926170099E-3</v>
      </c>
    </row>
    <row r="115" spans="1:15" x14ac:dyDescent="0.3">
      <c r="A115" s="8" t="s">
        <v>201</v>
      </c>
      <c r="B115" s="8" t="s">
        <v>104</v>
      </c>
      <c r="C115" s="2">
        <v>0.16669411958491201</v>
      </c>
      <c r="D115" s="2">
        <v>0.17447827574409899</v>
      </c>
      <c r="E115" s="2">
        <v>0.17723004694835701</v>
      </c>
      <c r="F115" s="2">
        <v>0.185394164114138</v>
      </c>
      <c r="G115" s="2">
        <v>0.188915281076801</v>
      </c>
      <c r="H115" s="2">
        <v>0.192576487032148</v>
      </c>
      <c r="I115" s="2">
        <v>0.195472621596819</v>
      </c>
      <c r="J115" s="2">
        <v>0.19878787878787901</v>
      </c>
      <c r="K115" s="2">
        <v>0.199174406604747</v>
      </c>
      <c r="L115" s="2">
        <v>0.20346689400397799</v>
      </c>
      <c r="M115" s="2">
        <v>0.22902720410197999</v>
      </c>
      <c r="N115" s="2">
        <v>0.26158408501173902</v>
      </c>
      <c r="O115" s="2">
        <v>0.26117336849044198</v>
      </c>
    </row>
    <row r="116" spans="1:15" x14ac:dyDescent="0.3">
      <c r="A116" s="8" t="s">
        <v>201</v>
      </c>
      <c r="B116" s="8" t="s">
        <v>105</v>
      </c>
      <c r="C116" s="2">
        <v>3.9532202273101599E-2</v>
      </c>
      <c r="D116" s="2">
        <v>4.0711597673623E-2</v>
      </c>
      <c r="E116" s="2">
        <v>4.14151576123407E-2</v>
      </c>
      <c r="F116" s="2">
        <v>4.2882476221183297E-2</v>
      </c>
      <c r="G116" s="2">
        <v>4.3705463182897898E-2</v>
      </c>
      <c r="H116" s="2">
        <v>4.2553191489361701E-2</v>
      </c>
      <c r="I116" s="2">
        <v>4.0838176812480899E-2</v>
      </c>
      <c r="J116" s="2">
        <v>4.1515151515151498E-2</v>
      </c>
      <c r="K116" s="2">
        <v>4.1427097154651302E-2</v>
      </c>
      <c r="L116" s="2">
        <v>4.0636544472861601E-2</v>
      </c>
      <c r="M116" s="2">
        <v>4.8995869534254402E-2</v>
      </c>
      <c r="N116" s="2">
        <v>6.0916841715062398E-2</v>
      </c>
      <c r="O116" s="2">
        <v>5.90639419907713E-2</v>
      </c>
    </row>
    <row r="117" spans="1:15" x14ac:dyDescent="0.3">
      <c r="A117" s="8" t="s">
        <v>201</v>
      </c>
      <c r="B117" s="8" t="s">
        <v>106</v>
      </c>
      <c r="C117" s="2">
        <v>7.0828529072640397E-3</v>
      </c>
      <c r="D117" s="2">
        <v>6.8422853232979796E-3</v>
      </c>
      <c r="E117" s="2">
        <v>6.7069081153588199E-3</v>
      </c>
      <c r="F117" s="2">
        <v>6.6097049814605796E-3</v>
      </c>
      <c r="G117" s="2">
        <v>6.4924782264449699E-3</v>
      </c>
      <c r="H117" s="2">
        <v>6.2121447429725101E-3</v>
      </c>
      <c r="I117" s="2">
        <v>6.1180789232181104E-3</v>
      </c>
      <c r="J117" s="2">
        <v>6.3636363636363604E-3</v>
      </c>
      <c r="K117" s="2">
        <v>5.74966828836798E-3</v>
      </c>
      <c r="L117" s="2">
        <v>5.6834327934072197E-3</v>
      </c>
      <c r="M117" s="2">
        <v>6.6942031049708004E-3</v>
      </c>
      <c r="N117" s="2">
        <v>6.6724329667613999E-3</v>
      </c>
      <c r="O117" s="2">
        <v>7.1193144363876099E-3</v>
      </c>
    </row>
    <row r="118" spans="1:15" x14ac:dyDescent="0.3">
      <c r="A118" s="8" t="s">
        <v>201</v>
      </c>
      <c r="B118" s="8" t="s">
        <v>107</v>
      </c>
      <c r="C118" s="2">
        <v>4.3155987481469302E-2</v>
      </c>
      <c r="D118" s="2">
        <v>4.3277454669859702E-2</v>
      </c>
      <c r="E118" s="2">
        <v>4.9966465459423202E-2</v>
      </c>
      <c r="F118" s="2">
        <v>5.7391584717072397E-2</v>
      </c>
      <c r="G118" s="2">
        <v>5.9857482185273203E-2</v>
      </c>
      <c r="H118" s="2">
        <v>6.5072216182637102E-2</v>
      </c>
      <c r="I118" s="2">
        <v>7.1734475374732307E-2</v>
      </c>
      <c r="J118" s="2">
        <v>7.8636363636363601E-2</v>
      </c>
      <c r="K118" s="2">
        <v>8.7424443461595197E-2</v>
      </c>
      <c r="L118" s="2">
        <v>9.8039215686274495E-2</v>
      </c>
      <c r="M118" s="2">
        <v>0.124483691781797</v>
      </c>
      <c r="N118" s="2">
        <v>0.15667861114543399</v>
      </c>
      <c r="O118" s="2">
        <v>0.16308503625576801</v>
      </c>
    </row>
    <row r="119" spans="1:15" x14ac:dyDescent="0.3">
      <c r="A119" s="8" t="s">
        <v>201</v>
      </c>
      <c r="B119" s="8" t="s">
        <v>108</v>
      </c>
      <c r="C119" s="2">
        <v>3.2943501894251402E-3</v>
      </c>
      <c r="D119" s="2">
        <v>3.2500855285665401E-3</v>
      </c>
      <c r="E119" s="2">
        <v>3.5211267605633799E-3</v>
      </c>
      <c r="F119" s="2">
        <v>3.3854586490407899E-3</v>
      </c>
      <c r="G119" s="2">
        <v>3.3254156769596198E-3</v>
      </c>
      <c r="H119" s="2">
        <v>3.2613759900605699E-3</v>
      </c>
      <c r="I119" s="2">
        <v>3.3649434077699602E-3</v>
      </c>
      <c r="J119" s="2">
        <v>3.1818181818181802E-3</v>
      </c>
      <c r="K119" s="2">
        <v>2.94854784018871E-3</v>
      </c>
      <c r="L119" s="2">
        <v>2.9838022165387902E-3</v>
      </c>
      <c r="M119" s="2">
        <v>3.27588662583678E-3</v>
      </c>
      <c r="N119" s="2">
        <v>4.9425429383417796E-3</v>
      </c>
      <c r="O119" s="2">
        <v>3.9551746868819997E-3</v>
      </c>
    </row>
    <row r="120" spans="1:15" x14ac:dyDescent="0.3">
      <c r="A120" s="8" t="s">
        <v>201</v>
      </c>
      <c r="B120" s="8" t="s">
        <v>17</v>
      </c>
      <c r="C120" s="2">
        <v>4.2826552462526804E-3</v>
      </c>
      <c r="D120" s="2">
        <v>4.2764283270612397E-3</v>
      </c>
      <c r="E120" s="2">
        <v>4.0241448692152904E-3</v>
      </c>
      <c r="F120" s="2">
        <v>3.8690955989037598E-3</v>
      </c>
      <c r="G120" s="2">
        <v>3.6421219319081599E-3</v>
      </c>
      <c r="H120" s="2">
        <v>3.7272868457835099E-3</v>
      </c>
      <c r="I120" s="2">
        <v>3.5178953808504099E-3</v>
      </c>
      <c r="J120" s="2">
        <v>3.7878787878787902E-3</v>
      </c>
      <c r="K120" s="2">
        <v>4.42282176028306E-3</v>
      </c>
      <c r="L120" s="2">
        <v>4.1204887752202303E-3</v>
      </c>
      <c r="M120" s="2">
        <v>5.1274747187010396E-3</v>
      </c>
      <c r="N120" s="2">
        <v>6.6724329667613999E-3</v>
      </c>
      <c r="O120" s="2">
        <v>7.1193144363876099E-3</v>
      </c>
    </row>
    <row r="121" spans="1:15" x14ac:dyDescent="0.3">
      <c r="A121" s="8" t="s">
        <v>201</v>
      </c>
      <c r="B121" s="8" t="s">
        <v>109</v>
      </c>
      <c r="C121" s="2">
        <v>0.101465985834294</v>
      </c>
      <c r="D121" s="2">
        <v>0.10776599384194301</v>
      </c>
      <c r="E121" s="2">
        <v>0.110999329309188</v>
      </c>
      <c r="F121" s="2">
        <v>0.11558923101724999</v>
      </c>
      <c r="G121" s="2">
        <v>0.122723673792557</v>
      </c>
      <c r="H121" s="2">
        <v>0.12936791427240299</v>
      </c>
      <c r="I121" s="2">
        <v>0.13628020801468299</v>
      </c>
      <c r="J121" s="2">
        <v>0.13787878787878799</v>
      </c>
      <c r="K121" s="2">
        <v>0.14344685242518099</v>
      </c>
      <c r="L121" s="2">
        <v>0.14762716680875199</v>
      </c>
      <c r="M121" s="2">
        <v>0.17490385984902401</v>
      </c>
      <c r="N121" s="2">
        <v>0.186951686642778</v>
      </c>
      <c r="O121" s="2">
        <v>0.2022412656559</v>
      </c>
    </row>
    <row r="122" spans="1:15" x14ac:dyDescent="0.3">
      <c r="A122" s="8" t="s">
        <v>201</v>
      </c>
      <c r="B122" s="8" t="s">
        <v>110</v>
      </c>
      <c r="C122" s="2">
        <v>4.3979575028825602E-2</v>
      </c>
      <c r="D122" s="2">
        <v>4.6014368799178897E-2</v>
      </c>
      <c r="E122" s="2">
        <v>4.8960429242119401E-2</v>
      </c>
      <c r="F122" s="2">
        <v>5.04594551023698E-2</v>
      </c>
      <c r="G122" s="2">
        <v>5.2889944576405397E-2</v>
      </c>
      <c r="H122" s="2">
        <v>5.59093026867526E-2</v>
      </c>
      <c r="I122" s="2">
        <v>6.1027837259100597E-2</v>
      </c>
      <c r="J122" s="2">
        <v>6.31818181818182E-2</v>
      </c>
      <c r="K122" s="2">
        <v>6.6784608580274199E-2</v>
      </c>
      <c r="L122" s="2">
        <v>6.7490764421710703E-2</v>
      </c>
      <c r="M122" s="2">
        <v>7.8478849166785394E-2</v>
      </c>
      <c r="N122" s="2">
        <v>8.4146793525268798E-2</v>
      </c>
      <c r="O122" s="2">
        <v>8.1344759393539898E-2</v>
      </c>
    </row>
    <row r="123" spans="1:15" x14ac:dyDescent="0.3">
      <c r="A123" s="8" t="s">
        <v>201</v>
      </c>
      <c r="B123" s="8" t="s">
        <v>111</v>
      </c>
      <c r="C123" s="2">
        <v>0.58705320375555903</v>
      </c>
      <c r="D123" s="2">
        <v>0.56979131029763896</v>
      </c>
      <c r="E123" s="2">
        <v>0.55298457411133495</v>
      </c>
      <c r="F123" s="2">
        <v>0.53038852168305695</v>
      </c>
      <c r="G123" s="2">
        <v>0.51433095803642104</v>
      </c>
      <c r="H123" s="2">
        <v>0.49697157943780101</v>
      </c>
      <c r="I123" s="2">
        <v>0.47644539614560999</v>
      </c>
      <c r="J123" s="2">
        <v>0.461666666666667</v>
      </c>
      <c r="K123" s="2">
        <v>0.44360902255639101</v>
      </c>
      <c r="L123" s="2">
        <v>0.42526285876669501</v>
      </c>
      <c r="M123" s="2">
        <v>0.32260361771827401</v>
      </c>
      <c r="N123" s="2">
        <v>0.224515012974175</v>
      </c>
      <c r="O123" s="2">
        <v>0.20764667106130499</v>
      </c>
    </row>
    <row r="124" spans="1:15" x14ac:dyDescent="0.3">
      <c r="A124" s="8" t="s">
        <v>202</v>
      </c>
      <c r="B124" s="8" t="s">
        <v>103</v>
      </c>
      <c r="C124" s="2">
        <v>4.9279757391963597E-3</v>
      </c>
      <c r="D124" s="2">
        <v>5.0467749876907898E-3</v>
      </c>
      <c r="E124" s="2">
        <v>5.4590570719603004E-3</v>
      </c>
      <c r="F124" s="2">
        <v>5.4481774549228201E-3</v>
      </c>
      <c r="G124" s="2">
        <v>5.36056158264199E-3</v>
      </c>
      <c r="H124" s="2">
        <v>5.6675062972292196E-3</v>
      </c>
      <c r="I124" s="2">
        <v>5.7092108601877701E-3</v>
      </c>
      <c r="J124" s="2">
        <v>5.4047259929612904E-3</v>
      </c>
      <c r="K124" s="2">
        <v>6.7251795280975704E-3</v>
      </c>
      <c r="L124" s="2">
        <v>7.1387449625791603E-3</v>
      </c>
      <c r="M124" s="2">
        <v>8.7748903138710806E-3</v>
      </c>
      <c r="N124" s="2">
        <v>9.9053978853645003E-3</v>
      </c>
      <c r="O124" s="2">
        <v>1.16714851697184E-2</v>
      </c>
    </row>
    <row r="125" spans="1:15" x14ac:dyDescent="0.3">
      <c r="A125" s="8" t="s">
        <v>202</v>
      </c>
      <c r="B125" s="8" t="s">
        <v>104</v>
      </c>
      <c r="C125" s="2">
        <v>0.20988122314884999</v>
      </c>
      <c r="D125" s="2">
        <v>0.21381093057607101</v>
      </c>
      <c r="E125" s="2">
        <v>0.218734491315136</v>
      </c>
      <c r="F125" s="2">
        <v>0.22635880140096001</v>
      </c>
      <c r="G125" s="2">
        <v>0.2297383535418</v>
      </c>
      <c r="H125" s="2">
        <v>0.23236775818639799</v>
      </c>
      <c r="I125" s="2">
        <v>0.23712255772646501</v>
      </c>
      <c r="J125" s="2">
        <v>0.240196078431373</v>
      </c>
      <c r="K125" s="2">
        <v>0.23572324176450499</v>
      </c>
      <c r="L125" s="2">
        <v>0.235002878526195</v>
      </c>
      <c r="M125" s="2">
        <v>0.270559118011025</v>
      </c>
      <c r="N125" s="2">
        <v>0.28881469115191999</v>
      </c>
      <c r="O125" s="2">
        <v>0.29499946461077198</v>
      </c>
    </row>
    <row r="126" spans="1:15" x14ac:dyDescent="0.3">
      <c r="A126" s="8" t="s">
        <v>202</v>
      </c>
      <c r="B126" s="8" t="s">
        <v>105</v>
      </c>
      <c r="C126" s="2">
        <v>2.53980288097043E-2</v>
      </c>
      <c r="D126" s="2">
        <v>2.6587887740029501E-2</v>
      </c>
      <c r="E126" s="2">
        <v>2.9404466501240699E-2</v>
      </c>
      <c r="F126" s="2">
        <v>2.8927227915423501E-2</v>
      </c>
      <c r="G126" s="2">
        <v>3.2418634333120602E-2</v>
      </c>
      <c r="H126" s="2">
        <v>3.4005037783375297E-2</v>
      </c>
      <c r="I126" s="2">
        <v>3.4762750570921097E-2</v>
      </c>
      <c r="J126" s="2">
        <v>3.6576168929110101E-2</v>
      </c>
      <c r="K126" s="2">
        <v>3.9667160606406002E-2</v>
      </c>
      <c r="L126" s="2">
        <v>4.0990213010938401E-2</v>
      </c>
      <c r="M126" s="2">
        <v>5.0174372820339701E-2</v>
      </c>
      <c r="N126" s="2">
        <v>5.55370061213133E-2</v>
      </c>
      <c r="O126" s="2">
        <v>6.1998072598779298E-2</v>
      </c>
    </row>
    <row r="127" spans="1:15" x14ac:dyDescent="0.3">
      <c r="A127" s="8" t="s">
        <v>202</v>
      </c>
      <c r="B127" s="8" t="s">
        <v>106</v>
      </c>
      <c r="C127" s="2">
        <v>3.2853171594642398E-3</v>
      </c>
      <c r="D127" s="2">
        <v>3.3234859675036902E-3</v>
      </c>
      <c r="E127" s="2">
        <v>3.47394540942928E-3</v>
      </c>
      <c r="F127" s="2">
        <v>3.5023997924503798E-3</v>
      </c>
      <c r="G127" s="2">
        <v>3.3184428844926601E-3</v>
      </c>
      <c r="H127" s="2">
        <v>2.7707808564231698E-3</v>
      </c>
      <c r="I127" s="2">
        <v>2.6642984014209601E-3</v>
      </c>
      <c r="J127" s="2">
        <v>2.5138260432378099E-3</v>
      </c>
      <c r="K127" s="2">
        <v>3.7615410919867799E-3</v>
      </c>
      <c r="L127" s="2">
        <v>2.6482440990213E-3</v>
      </c>
      <c r="M127" s="2">
        <v>3.14996062549218E-3</v>
      </c>
      <c r="N127" s="2">
        <v>3.11630495269894E-3</v>
      </c>
      <c r="O127" s="2">
        <v>2.9981796766249099E-3</v>
      </c>
    </row>
    <row r="128" spans="1:15" x14ac:dyDescent="0.3">
      <c r="A128" s="8" t="s">
        <v>202</v>
      </c>
      <c r="B128" s="8" t="s">
        <v>107</v>
      </c>
      <c r="C128" s="2">
        <v>1.9585544604498399E-2</v>
      </c>
      <c r="D128" s="2">
        <v>2.2156573116691301E-2</v>
      </c>
      <c r="E128" s="2">
        <v>2.2704714640198499E-2</v>
      </c>
      <c r="F128" s="2">
        <v>2.37384874821637E-2</v>
      </c>
      <c r="G128" s="2">
        <v>2.6675175494575602E-2</v>
      </c>
      <c r="H128" s="2">
        <v>2.7833753148614599E-2</v>
      </c>
      <c r="I128" s="2">
        <v>3.0829738645013999E-2</v>
      </c>
      <c r="J128" s="2">
        <v>3.1548516842634503E-2</v>
      </c>
      <c r="K128" s="2">
        <v>3.9553174512709399E-2</v>
      </c>
      <c r="L128" s="2">
        <v>4.4329303396660899E-2</v>
      </c>
      <c r="M128" s="2">
        <v>5.6249296883788998E-2</v>
      </c>
      <c r="N128" s="2">
        <v>6.5887590428491905E-2</v>
      </c>
      <c r="O128" s="2">
        <v>7.7310204518685102E-2</v>
      </c>
    </row>
    <row r="129" spans="1:15" x14ac:dyDescent="0.3">
      <c r="A129" s="8" t="s">
        <v>202</v>
      </c>
      <c r="B129" s="8" t="s">
        <v>108</v>
      </c>
      <c r="C129" s="2">
        <v>7.2024260803639096E-3</v>
      </c>
      <c r="D129" s="2">
        <v>8.0009847365829605E-3</v>
      </c>
      <c r="E129" s="2">
        <v>8.3126550868486294E-3</v>
      </c>
      <c r="F129" s="2">
        <v>8.0425476715527307E-3</v>
      </c>
      <c r="G129" s="2">
        <v>8.6790044671346493E-3</v>
      </c>
      <c r="H129" s="2">
        <v>9.19395465994962E-3</v>
      </c>
      <c r="I129" s="2">
        <v>9.6422227860948999E-3</v>
      </c>
      <c r="J129" s="2">
        <v>1.0558069381598799E-2</v>
      </c>
      <c r="K129" s="2">
        <v>1.2310498119229501E-2</v>
      </c>
      <c r="L129" s="2">
        <v>1.25503742084053E-2</v>
      </c>
      <c r="M129" s="2">
        <v>1.5074811564855401E-2</v>
      </c>
      <c r="N129" s="2">
        <v>1.5692821368948201E-2</v>
      </c>
      <c r="O129" s="2">
        <v>1.8417389442124399E-2</v>
      </c>
    </row>
    <row r="130" spans="1:15" x14ac:dyDescent="0.3">
      <c r="A130" s="8" t="s">
        <v>202</v>
      </c>
      <c r="B130" s="8" t="s">
        <v>17</v>
      </c>
      <c r="C130" s="2">
        <v>4.1698256254738397E-3</v>
      </c>
      <c r="D130" s="2">
        <v>4.8005908419497803E-3</v>
      </c>
      <c r="E130" s="2">
        <v>5.5831265508684896E-3</v>
      </c>
      <c r="F130" s="2">
        <v>5.1887404332598298E-3</v>
      </c>
      <c r="G130" s="2">
        <v>5.2329291640076598E-3</v>
      </c>
      <c r="H130" s="2">
        <v>5.7934508816120901E-3</v>
      </c>
      <c r="I130" s="2">
        <v>5.8360822126363896E-3</v>
      </c>
      <c r="J130" s="2">
        <v>6.0331825037707402E-3</v>
      </c>
      <c r="K130" s="2">
        <v>6.3832212470078696E-3</v>
      </c>
      <c r="L130" s="2">
        <v>5.9873344847438097E-3</v>
      </c>
      <c r="M130" s="2">
        <v>7.6499043761952996E-3</v>
      </c>
      <c r="N130" s="2">
        <v>7.4568725653867598E-3</v>
      </c>
      <c r="O130" s="2">
        <v>7.4954491915622699E-3</v>
      </c>
    </row>
    <row r="131" spans="1:15" x14ac:dyDescent="0.3">
      <c r="A131" s="8" t="s">
        <v>202</v>
      </c>
      <c r="B131" s="8" t="s">
        <v>109</v>
      </c>
      <c r="C131" s="2">
        <v>0.115870609047258</v>
      </c>
      <c r="D131" s="2">
        <v>0.119768586903003</v>
      </c>
      <c r="E131" s="2">
        <v>0.12580645161290299</v>
      </c>
      <c r="F131" s="2">
        <v>0.13516668828641801</v>
      </c>
      <c r="G131" s="2">
        <v>0.141161455009572</v>
      </c>
      <c r="H131" s="2">
        <v>0.14861460957178799</v>
      </c>
      <c r="I131" s="2">
        <v>0.153768079167724</v>
      </c>
      <c r="J131" s="2">
        <v>0.15912518853695301</v>
      </c>
      <c r="K131" s="2">
        <v>0.162202211330218</v>
      </c>
      <c r="L131" s="2">
        <v>0.16373056994818699</v>
      </c>
      <c r="M131" s="2">
        <v>0.193610079874002</v>
      </c>
      <c r="N131" s="2">
        <v>0.21224262659988899</v>
      </c>
      <c r="O131" s="2">
        <v>0.21983081700396201</v>
      </c>
    </row>
    <row r="132" spans="1:15" x14ac:dyDescent="0.3">
      <c r="A132" s="8" t="s">
        <v>202</v>
      </c>
      <c r="B132" s="8" t="s">
        <v>110</v>
      </c>
      <c r="C132" s="2">
        <v>4.86479656305282E-2</v>
      </c>
      <c r="D132" s="2">
        <v>5.2191038897094998E-2</v>
      </c>
      <c r="E132" s="2">
        <v>5.4962779156327503E-2</v>
      </c>
      <c r="F132" s="2">
        <v>5.5649241146711603E-2</v>
      </c>
      <c r="G132" s="2">
        <v>5.80727504786216E-2</v>
      </c>
      <c r="H132" s="2">
        <v>5.94458438287154E-2</v>
      </c>
      <c r="I132" s="2">
        <v>6.0517635117990402E-2</v>
      </c>
      <c r="J132" s="2">
        <v>6.3348416289592799E-2</v>
      </c>
      <c r="K132" s="2">
        <v>6.8733614499031107E-2</v>
      </c>
      <c r="L132" s="2">
        <v>6.8624064478986793E-2</v>
      </c>
      <c r="M132" s="2">
        <v>8.3361457981775203E-2</v>
      </c>
      <c r="N132" s="2">
        <v>8.8925987757373398E-2</v>
      </c>
      <c r="O132" s="2">
        <v>9.2729414284184603E-2</v>
      </c>
    </row>
    <row r="133" spans="1:15" x14ac:dyDescent="0.3">
      <c r="A133" s="8" t="s">
        <v>202</v>
      </c>
      <c r="B133" s="8" t="s">
        <v>111</v>
      </c>
      <c r="C133" s="2">
        <v>0.56103108415466296</v>
      </c>
      <c r="D133" s="2">
        <v>0.54431314623338301</v>
      </c>
      <c r="E133" s="2">
        <v>0.52555831265508701</v>
      </c>
      <c r="F133" s="2">
        <v>0.507977688416137</v>
      </c>
      <c r="G133" s="2">
        <v>0.48934269304403299</v>
      </c>
      <c r="H133" s="2">
        <v>0.474307304785894</v>
      </c>
      <c r="I133" s="2">
        <v>0.459147424511545</v>
      </c>
      <c r="J133" s="2">
        <v>0.44469582704876798</v>
      </c>
      <c r="K133" s="2">
        <v>0.42494015730080897</v>
      </c>
      <c r="L133" s="2">
        <v>0.41899827288428299</v>
      </c>
      <c r="M133" s="2">
        <v>0.31139610754865599</v>
      </c>
      <c r="N133" s="2">
        <v>0.25242070116861398</v>
      </c>
      <c r="O133" s="2">
        <v>0.212549523503587</v>
      </c>
    </row>
    <row r="134" spans="1:15" x14ac:dyDescent="0.3">
      <c r="A134" s="8" t="s">
        <v>203</v>
      </c>
      <c r="B134" s="8" t="s">
        <v>103</v>
      </c>
      <c r="C134" s="2">
        <v>3.9055565418072099E-3</v>
      </c>
      <c r="D134" s="2">
        <v>3.6094567767550999E-3</v>
      </c>
      <c r="E134" s="2">
        <v>3.8002171552660199E-3</v>
      </c>
      <c r="F134" s="2">
        <v>4.0261701056869704E-3</v>
      </c>
      <c r="G134" s="2">
        <v>4.1673612268711404E-3</v>
      </c>
      <c r="H134" s="2">
        <v>3.9075219798111399E-3</v>
      </c>
      <c r="I134" s="2">
        <v>3.8283617801882302E-3</v>
      </c>
      <c r="J134" s="2">
        <v>4.0542647746764403E-3</v>
      </c>
      <c r="K134" s="2">
        <v>3.6289050173556299E-3</v>
      </c>
      <c r="L134" s="2">
        <v>3.9920159680638702E-3</v>
      </c>
      <c r="M134" s="2">
        <v>4.5619002674217399E-3</v>
      </c>
      <c r="N134" s="2">
        <v>5.7435579012728999E-3</v>
      </c>
      <c r="O134" s="2">
        <v>6.4554871640894801E-3</v>
      </c>
    </row>
    <row r="135" spans="1:15" x14ac:dyDescent="0.3">
      <c r="A135" s="8" t="s">
        <v>203</v>
      </c>
      <c r="B135" s="8" t="s">
        <v>104</v>
      </c>
      <c r="C135" s="2">
        <v>0.202378838984555</v>
      </c>
      <c r="D135" s="2">
        <v>0.206460927630392</v>
      </c>
      <c r="E135" s="2">
        <v>0.21552660152008701</v>
      </c>
      <c r="F135" s="2">
        <v>0.21808421405804401</v>
      </c>
      <c r="G135" s="2">
        <v>0.22270378396399401</v>
      </c>
      <c r="H135" s="2">
        <v>0.22158905893845701</v>
      </c>
      <c r="I135" s="2">
        <v>0.22555431488275601</v>
      </c>
      <c r="J135" s="2">
        <v>0.23109309215655699</v>
      </c>
      <c r="K135" s="2">
        <v>0.24061218049857999</v>
      </c>
      <c r="L135" s="2">
        <v>0.24228466144633801</v>
      </c>
      <c r="M135" s="2">
        <v>0.27387132295107802</v>
      </c>
      <c r="N135" s="2">
        <v>0.30052778640173899</v>
      </c>
      <c r="O135" s="2">
        <v>0.30881249061702398</v>
      </c>
    </row>
    <row r="136" spans="1:15" x14ac:dyDescent="0.3">
      <c r="A136" s="8" t="s">
        <v>203</v>
      </c>
      <c r="B136" s="8" t="s">
        <v>105</v>
      </c>
      <c r="C136" s="2">
        <v>7.9886383809692901E-3</v>
      </c>
      <c r="D136" s="2">
        <v>8.6626962642122399E-3</v>
      </c>
      <c r="E136" s="2">
        <v>8.5052479189286993E-3</v>
      </c>
      <c r="F136" s="2">
        <v>1.1742996141586999E-2</v>
      </c>
      <c r="G136" s="2">
        <v>1.1501916986164399E-2</v>
      </c>
      <c r="H136" s="2">
        <v>1.17225659394334E-2</v>
      </c>
      <c r="I136" s="2">
        <v>1.2920721008135299E-2</v>
      </c>
      <c r="J136" s="2">
        <v>1.3098393887416199E-2</v>
      </c>
      <c r="K136" s="2">
        <v>1.0097822656989599E-2</v>
      </c>
      <c r="L136" s="2">
        <v>1.0594196222938701E-2</v>
      </c>
      <c r="M136" s="2">
        <v>1.28991662733994E-2</v>
      </c>
      <c r="N136" s="2">
        <v>1.50574355790127E-2</v>
      </c>
      <c r="O136" s="2">
        <v>1.75649301906621E-2</v>
      </c>
    </row>
    <row r="137" spans="1:15" x14ac:dyDescent="0.3">
      <c r="A137" s="8" t="s">
        <v>203</v>
      </c>
      <c r="B137" s="8" t="s">
        <v>106</v>
      </c>
      <c r="C137" s="2">
        <v>1.0651517841292399E-3</v>
      </c>
      <c r="D137" s="2">
        <v>1.26330987186428E-3</v>
      </c>
      <c r="E137" s="2">
        <v>1.4477017734346701E-3</v>
      </c>
      <c r="F137" s="2">
        <v>1.50981378963261E-3</v>
      </c>
      <c r="G137" s="2">
        <v>1.5002500416736099E-3</v>
      </c>
      <c r="H137" s="2">
        <v>1.3025073266037101E-3</v>
      </c>
      <c r="I137" s="2">
        <v>1.4356356675705899E-3</v>
      </c>
      <c r="J137" s="2">
        <v>1.87119912677374E-3</v>
      </c>
      <c r="K137" s="2">
        <v>1.89334174818555E-3</v>
      </c>
      <c r="L137" s="2">
        <v>1.9960079840319399E-3</v>
      </c>
      <c r="M137" s="2">
        <v>2.3596035865974499E-3</v>
      </c>
      <c r="N137" s="2">
        <v>2.32846941943496E-3</v>
      </c>
      <c r="O137" s="2">
        <v>2.5521693439423498E-3</v>
      </c>
    </row>
    <row r="138" spans="1:15" x14ac:dyDescent="0.3">
      <c r="A138" s="8" t="s">
        <v>203</v>
      </c>
      <c r="B138" s="8" t="s">
        <v>107</v>
      </c>
      <c r="C138" s="2">
        <v>4.7931830285815697E-3</v>
      </c>
      <c r="D138" s="2">
        <v>5.2337123262948902E-3</v>
      </c>
      <c r="E138" s="2">
        <v>6.6956207021353596E-3</v>
      </c>
      <c r="F138" s="2">
        <v>9.2266398255326301E-3</v>
      </c>
      <c r="G138" s="2">
        <v>9.8349724954159001E-3</v>
      </c>
      <c r="H138" s="2">
        <v>1.05828720286552E-2</v>
      </c>
      <c r="I138" s="2">
        <v>1.22826607114372E-2</v>
      </c>
      <c r="J138" s="2">
        <v>1.38780601902386E-2</v>
      </c>
      <c r="K138" s="2">
        <v>1.0886715052066899E-2</v>
      </c>
      <c r="L138" s="2">
        <v>1.09012743743283E-2</v>
      </c>
      <c r="M138" s="2">
        <v>1.25845524618531E-2</v>
      </c>
      <c r="N138" s="2">
        <v>1.7541136293076701E-2</v>
      </c>
      <c r="O138" s="2">
        <v>2.19186308362108E-2</v>
      </c>
    </row>
    <row r="139" spans="1:15" x14ac:dyDescent="0.3">
      <c r="A139" s="8" t="s">
        <v>203</v>
      </c>
      <c r="B139" s="8" t="s">
        <v>108</v>
      </c>
      <c r="C139" s="2">
        <v>1.4202023788389799E-3</v>
      </c>
      <c r="D139" s="2">
        <v>1.80472838837755E-3</v>
      </c>
      <c r="E139" s="2">
        <v>1.6286644951140101E-3</v>
      </c>
      <c r="F139" s="2">
        <v>3.35514175473914E-3</v>
      </c>
      <c r="G139" s="2">
        <v>3.83397232872145E-3</v>
      </c>
      <c r="H139" s="2">
        <v>3.74470856398567E-3</v>
      </c>
      <c r="I139" s="2">
        <v>4.14739192853725E-3</v>
      </c>
      <c r="J139" s="2">
        <v>4.0542647746764403E-3</v>
      </c>
      <c r="K139" s="2">
        <v>2.3666771852319298E-3</v>
      </c>
      <c r="L139" s="2">
        <v>1.9960079840319399E-3</v>
      </c>
      <c r="M139" s="2">
        <v>1.8876828692779601E-3</v>
      </c>
      <c r="N139" s="2">
        <v>2.1732381248059599E-3</v>
      </c>
      <c r="O139" s="2">
        <v>2.4020417354751501E-3</v>
      </c>
    </row>
    <row r="140" spans="1:15" x14ac:dyDescent="0.3">
      <c r="A140" s="8" t="s">
        <v>203</v>
      </c>
      <c r="B140" s="8" t="s">
        <v>17</v>
      </c>
      <c r="C140" s="2">
        <v>4.43813243387183E-3</v>
      </c>
      <c r="D140" s="2">
        <v>3.9704024544306099E-3</v>
      </c>
      <c r="E140" s="2">
        <v>3.2573289902280101E-3</v>
      </c>
      <c r="F140" s="2">
        <v>4.0261701056869704E-3</v>
      </c>
      <c r="G140" s="2">
        <v>4.0006667777963004E-3</v>
      </c>
      <c r="H140" s="2">
        <v>3.74470856398567E-3</v>
      </c>
      <c r="I140" s="2">
        <v>3.8283617801882302E-3</v>
      </c>
      <c r="J140" s="2">
        <v>3.8983315141119601E-3</v>
      </c>
      <c r="K140" s="2">
        <v>4.4177974124329396E-3</v>
      </c>
      <c r="L140" s="2">
        <v>5.0667894979272198E-3</v>
      </c>
      <c r="M140" s="2">
        <v>7.3934245713386804E-3</v>
      </c>
      <c r="N140" s="2">
        <v>7.1406395529338704E-3</v>
      </c>
      <c r="O140" s="2">
        <v>7.5063804233598602E-3</v>
      </c>
    </row>
    <row r="141" spans="1:15" x14ac:dyDescent="0.3">
      <c r="A141" s="8" t="s">
        <v>203</v>
      </c>
      <c r="B141" s="8" t="s">
        <v>109</v>
      </c>
      <c r="C141" s="2">
        <v>0.149298775075448</v>
      </c>
      <c r="D141" s="2">
        <v>0.160981772243277</v>
      </c>
      <c r="E141" s="2">
        <v>0.167933405718422</v>
      </c>
      <c r="F141" s="2">
        <v>0.16909914443885299</v>
      </c>
      <c r="G141" s="2">
        <v>0.18036339389898301</v>
      </c>
      <c r="H141" s="2">
        <v>0.193747964832302</v>
      </c>
      <c r="I141" s="2">
        <v>0.200350933163184</v>
      </c>
      <c r="J141" s="2">
        <v>0.208482769374708</v>
      </c>
      <c r="K141" s="2">
        <v>0.22530766803408001</v>
      </c>
      <c r="L141" s="2">
        <v>0.23337939505604199</v>
      </c>
      <c r="M141" s="2">
        <v>0.28456819254365301</v>
      </c>
      <c r="N141" s="2">
        <v>0.309065507606333</v>
      </c>
      <c r="O141" s="2">
        <v>0.32832907971775999</v>
      </c>
    </row>
    <row r="142" spans="1:15" x14ac:dyDescent="0.3">
      <c r="A142" s="8" t="s">
        <v>203</v>
      </c>
      <c r="B142" s="8" t="s">
        <v>110</v>
      </c>
      <c r="C142" s="2">
        <v>5.6097993964139899E-2</v>
      </c>
      <c r="D142" s="2">
        <v>5.5585634362028499E-2</v>
      </c>
      <c r="E142" s="2">
        <v>5.6279406442272903E-2</v>
      </c>
      <c r="F142" s="2">
        <v>5.9553766146619697E-2</v>
      </c>
      <c r="G142" s="2">
        <v>6.1176862810468399E-2</v>
      </c>
      <c r="H142" s="2">
        <v>6.3497232171930998E-2</v>
      </c>
      <c r="I142" s="2">
        <v>6.5879725634072406E-2</v>
      </c>
      <c r="J142" s="2">
        <v>7.0481833775144206E-2</v>
      </c>
      <c r="K142" s="2">
        <v>6.9264752287787903E-2</v>
      </c>
      <c r="L142" s="2">
        <v>7.0013818516812501E-2</v>
      </c>
      <c r="M142" s="2">
        <v>8.0541135755859694E-2</v>
      </c>
      <c r="N142" s="2">
        <v>8.6774293697609403E-2</v>
      </c>
      <c r="O142" s="2">
        <v>9.0827203122654299E-2</v>
      </c>
    </row>
    <row r="143" spans="1:15" x14ac:dyDescent="0.3">
      <c r="A143" s="8" t="s">
        <v>203</v>
      </c>
      <c r="B143" s="8" t="s">
        <v>111</v>
      </c>
      <c r="C143" s="2">
        <v>0.56861352742765803</v>
      </c>
      <c r="D143" s="2">
        <v>0.552427359682368</v>
      </c>
      <c r="E143" s="2">
        <v>0.53492580528411104</v>
      </c>
      <c r="F143" s="2">
        <v>0.51937594363361805</v>
      </c>
      <c r="G143" s="2">
        <v>0.50091681946991196</v>
      </c>
      <c r="H143" s="2">
        <v>0.48616085965483602</v>
      </c>
      <c r="I143" s="2">
        <v>0.46977189344393</v>
      </c>
      <c r="J143" s="2">
        <v>0.44908779042569802</v>
      </c>
      <c r="K143" s="2">
        <v>0.43152414010728901</v>
      </c>
      <c r="L143" s="2">
        <v>0.41977583294948601</v>
      </c>
      <c r="M143" s="2">
        <v>0.31933301871952202</v>
      </c>
      <c r="N143" s="2">
        <v>0.253647935423781</v>
      </c>
      <c r="O143" s="2">
        <v>0.213631586848821</v>
      </c>
    </row>
    <row r="144" spans="1:15" x14ac:dyDescent="0.3">
      <c r="A144" s="8" t="s">
        <v>204</v>
      </c>
      <c r="B144" s="8" t="s">
        <v>103</v>
      </c>
      <c r="C144" s="2">
        <v>3.3921302578019002E-3</v>
      </c>
      <c r="D144" s="2">
        <v>3.51014040561622E-3</v>
      </c>
      <c r="E144" s="2">
        <v>3.5681247522135599E-3</v>
      </c>
      <c r="F144" s="2">
        <v>4.2280414620840196E-3</v>
      </c>
      <c r="G144" s="2">
        <v>4.5933531477978899E-3</v>
      </c>
      <c r="H144" s="2">
        <v>4.2775030076193004E-3</v>
      </c>
      <c r="I144" s="2">
        <v>4.4153063955044199E-3</v>
      </c>
      <c r="J144" s="2">
        <v>4.2311252148618302E-3</v>
      </c>
      <c r="K144" s="2">
        <v>4.9849140758231698E-3</v>
      </c>
      <c r="L144" s="2">
        <v>5.5262496860085403E-3</v>
      </c>
      <c r="M144" s="2">
        <v>6.7138671875E-3</v>
      </c>
      <c r="N144" s="2">
        <v>8.0957409362900409E-3</v>
      </c>
      <c r="O144" s="2">
        <v>8.8100410330678308E-3</v>
      </c>
    </row>
    <row r="145" spans="1:16" x14ac:dyDescent="0.3">
      <c r="A145" s="8" t="s">
        <v>204</v>
      </c>
      <c r="B145" s="8" t="s">
        <v>104</v>
      </c>
      <c r="C145" s="2">
        <v>0.17462686567164201</v>
      </c>
      <c r="D145" s="2">
        <v>0.18109724388975601</v>
      </c>
      <c r="E145" s="2">
        <v>0.18673186203250999</v>
      </c>
      <c r="F145" s="2">
        <v>0.19721767594108</v>
      </c>
      <c r="G145" s="2">
        <v>0.20075655228316699</v>
      </c>
      <c r="H145" s="2">
        <v>0.20679053602459599</v>
      </c>
      <c r="I145" s="2">
        <v>0.21086432967621099</v>
      </c>
      <c r="J145" s="2">
        <v>0.21023403411344699</v>
      </c>
      <c r="K145" s="2">
        <v>0.21277712186803099</v>
      </c>
      <c r="L145" s="2">
        <v>0.213639788997739</v>
      </c>
      <c r="M145" s="2">
        <v>0.25048828125</v>
      </c>
      <c r="N145" s="2">
        <v>0.27572451014900901</v>
      </c>
      <c r="O145" s="2">
        <v>0.28602461984069499</v>
      </c>
    </row>
    <row r="146" spans="1:16" x14ac:dyDescent="0.3">
      <c r="A146" s="8" t="s">
        <v>204</v>
      </c>
      <c r="B146" s="8" t="s">
        <v>105</v>
      </c>
      <c r="C146" s="2">
        <v>2.99864314789688E-2</v>
      </c>
      <c r="D146" s="2">
        <v>3.1721268850753999E-2</v>
      </c>
      <c r="E146" s="2">
        <v>3.3698955993128103E-2</v>
      </c>
      <c r="F146" s="2">
        <v>3.4369885433715198E-2</v>
      </c>
      <c r="G146" s="2">
        <v>3.5125641718454503E-2</v>
      </c>
      <c r="H146" s="2">
        <v>3.3952680122978203E-2</v>
      </c>
      <c r="I146" s="2">
        <v>3.42520738560343E-2</v>
      </c>
      <c r="J146" s="2">
        <v>3.4113447044823497E-2</v>
      </c>
      <c r="K146" s="2">
        <v>3.21395775941231E-2</v>
      </c>
      <c r="L146" s="2">
        <v>3.4287867370007503E-2</v>
      </c>
      <c r="M146" s="2">
        <v>3.90625E-2</v>
      </c>
      <c r="N146" s="2">
        <v>4.3998592045054602E-2</v>
      </c>
      <c r="O146" s="2">
        <v>4.1998551774076798E-2</v>
      </c>
    </row>
    <row r="147" spans="1:16" x14ac:dyDescent="0.3">
      <c r="A147" s="8" t="s">
        <v>204</v>
      </c>
      <c r="B147" s="8" t="s">
        <v>106</v>
      </c>
      <c r="C147" s="2">
        <v>2.7137042062415199E-3</v>
      </c>
      <c r="D147" s="2">
        <v>2.7301092043681701E-3</v>
      </c>
      <c r="E147" s="2">
        <v>2.77520814061055E-3</v>
      </c>
      <c r="F147" s="2">
        <v>2.72776868521549E-3</v>
      </c>
      <c r="G147" s="2">
        <v>2.9721696838692201E-3</v>
      </c>
      <c r="H147" s="2">
        <v>2.80711134875017E-3</v>
      </c>
      <c r="I147" s="2">
        <v>2.4083489430024099E-3</v>
      </c>
      <c r="J147" s="2">
        <v>2.9088985852175099E-3</v>
      </c>
      <c r="K147" s="2">
        <v>2.6236389872753502E-3</v>
      </c>
      <c r="L147" s="2">
        <v>2.3863350916855102E-3</v>
      </c>
      <c r="M147" s="2">
        <v>2.8076171875E-3</v>
      </c>
      <c r="N147" s="2">
        <v>2.5812507333098701E-3</v>
      </c>
      <c r="O147" s="2">
        <v>2.2930243784697098E-3</v>
      </c>
    </row>
    <row r="148" spans="1:16" x14ac:dyDescent="0.3">
      <c r="A148" s="8" t="s">
        <v>204</v>
      </c>
      <c r="B148" s="8" t="s">
        <v>107</v>
      </c>
      <c r="C148" s="2">
        <v>2.90366350067843E-2</v>
      </c>
      <c r="D148" s="2">
        <v>3.62714508580343E-2</v>
      </c>
      <c r="E148" s="2">
        <v>4.0042288885952203E-2</v>
      </c>
      <c r="F148" s="2">
        <v>3.9961811238407002E-2</v>
      </c>
      <c r="G148" s="2">
        <v>4.5258038368008603E-2</v>
      </c>
      <c r="H148" s="2">
        <v>5.0394332308514901E-2</v>
      </c>
      <c r="I148" s="2">
        <v>5.3518865400053503E-2</v>
      </c>
      <c r="J148" s="2">
        <v>5.6855745074705803E-2</v>
      </c>
      <c r="K148" s="2">
        <v>6.2180243998425803E-2</v>
      </c>
      <c r="L148" s="2">
        <v>6.8826927907560898E-2</v>
      </c>
      <c r="M148" s="2">
        <v>8.740234375E-2</v>
      </c>
      <c r="N148" s="2">
        <v>0.100903437756658</v>
      </c>
      <c r="O148" s="2">
        <v>0.11103065411537499</v>
      </c>
    </row>
    <row r="149" spans="1:16" x14ac:dyDescent="0.3">
      <c r="A149" s="8" t="s">
        <v>204</v>
      </c>
      <c r="B149" s="8" t="s">
        <v>109</v>
      </c>
      <c r="C149" s="2">
        <v>0.127137042062415</v>
      </c>
      <c r="D149" s="2">
        <v>0.13117524700988001</v>
      </c>
      <c r="E149" s="2">
        <v>0.13664596273291901</v>
      </c>
      <c r="F149" s="2">
        <v>0.14484451718494301</v>
      </c>
      <c r="G149" s="2">
        <v>0.15022966765738999</v>
      </c>
      <c r="H149" s="2">
        <v>0.15345542039834201</v>
      </c>
      <c r="I149" s="2">
        <v>0.15962001605566001</v>
      </c>
      <c r="J149" s="2">
        <v>0.16686500066111301</v>
      </c>
      <c r="K149" s="2">
        <v>0.17040535222353401</v>
      </c>
      <c r="L149" s="2">
        <v>0.174830444611907</v>
      </c>
      <c r="M149" s="2">
        <v>0.2027587890625</v>
      </c>
      <c r="N149" s="2">
        <v>0.22187023348586199</v>
      </c>
      <c r="O149" s="2">
        <v>0.23594013999517299</v>
      </c>
    </row>
    <row r="150" spans="1:16" x14ac:dyDescent="0.3">
      <c r="A150" s="8" t="s">
        <v>204</v>
      </c>
      <c r="B150" s="8" t="s">
        <v>111</v>
      </c>
      <c r="C150" s="2">
        <v>0.577476255088195</v>
      </c>
      <c r="D150" s="2">
        <v>0.55408216328653104</v>
      </c>
      <c r="E150" s="2">
        <v>0.534822254526232</v>
      </c>
      <c r="F150" s="2">
        <v>0.51132024004364396</v>
      </c>
      <c r="G150" s="2">
        <v>0.49270467441232102</v>
      </c>
      <c r="H150" s="2">
        <v>0.47667424141157599</v>
      </c>
      <c r="I150" s="2">
        <v>0.46133261974846101</v>
      </c>
      <c r="J150" s="2">
        <v>0.44651593283088697</v>
      </c>
      <c r="K150" s="2">
        <v>0.43722943722943702</v>
      </c>
      <c r="L150" s="2">
        <v>0.420999748806832</v>
      </c>
      <c r="M150" s="2">
        <v>0.317138671875</v>
      </c>
      <c r="N150" s="2">
        <v>0.24721342250381301</v>
      </c>
      <c r="O150" s="2">
        <v>0.21421675114651201</v>
      </c>
    </row>
    <row r="151" spans="1:16" x14ac:dyDescent="0.3">
      <c r="A151" s="8" t="s">
        <v>204</v>
      </c>
      <c r="B151" s="8" t="s">
        <v>17</v>
      </c>
      <c r="C151" s="2">
        <v>4.3419267299864301E-3</v>
      </c>
      <c r="D151" s="2">
        <v>4.0301612064482604E-3</v>
      </c>
      <c r="E151" s="2">
        <v>4.7574996696180798E-3</v>
      </c>
      <c r="F151" s="2">
        <v>5.0463720676486596E-3</v>
      </c>
      <c r="G151" s="2">
        <v>4.9986490137800604E-3</v>
      </c>
      <c r="H151" s="2">
        <v>5.2132067905360201E-3</v>
      </c>
      <c r="I151" s="2">
        <v>4.9504950495049497E-3</v>
      </c>
      <c r="J151" s="2">
        <v>5.4211291815417203E-3</v>
      </c>
      <c r="K151" s="2">
        <v>5.2472779745507004E-3</v>
      </c>
      <c r="L151" s="2">
        <v>5.4006531022356202E-3</v>
      </c>
      <c r="M151" s="2">
        <v>6.2255859375E-3</v>
      </c>
      <c r="N151" s="2">
        <v>8.3304000938636599E-3</v>
      </c>
      <c r="O151" s="2">
        <v>8.2066135650494792E-3</v>
      </c>
    </row>
    <row r="152" spans="1:16" x14ac:dyDescent="0.3">
      <c r="A152" s="8" t="s">
        <v>204</v>
      </c>
      <c r="B152" s="8" t="s">
        <v>110</v>
      </c>
      <c r="C152" s="2">
        <v>4.7896879240162803E-2</v>
      </c>
      <c r="D152" s="2">
        <v>5.1742069682787301E-2</v>
      </c>
      <c r="E152" s="2">
        <v>5.3257565746002399E-2</v>
      </c>
      <c r="F152" s="2">
        <v>5.5373704309874497E-2</v>
      </c>
      <c r="G152" s="2">
        <v>5.8632801945420199E-2</v>
      </c>
      <c r="H152" s="2">
        <v>6.1088089827563197E-2</v>
      </c>
      <c r="I152" s="2">
        <v>6.3821246989563804E-2</v>
      </c>
      <c r="J152" s="2">
        <v>6.7565780774824793E-2</v>
      </c>
      <c r="K152" s="2">
        <v>6.6640430276793894E-2</v>
      </c>
      <c r="L152" s="2">
        <v>6.8073348404923406E-2</v>
      </c>
      <c r="M152" s="2">
        <v>8.02001953125E-2</v>
      </c>
      <c r="N152" s="2">
        <v>8.3069341781062997E-2</v>
      </c>
      <c r="O152" s="2">
        <v>8.3031619599324202E-2</v>
      </c>
    </row>
    <row r="153" spans="1:16" x14ac:dyDescent="0.3">
      <c r="A153" s="8" t="s">
        <v>204</v>
      </c>
      <c r="B153" s="8" t="s">
        <v>108</v>
      </c>
      <c r="C153" s="2">
        <v>3.3921302578019002E-3</v>
      </c>
      <c r="D153" s="2">
        <v>3.6401456058242302E-3</v>
      </c>
      <c r="E153" s="2">
        <v>3.7002775208140599E-3</v>
      </c>
      <c r="F153" s="2">
        <v>4.9099836333878896E-3</v>
      </c>
      <c r="G153" s="2">
        <v>4.7284517697919496E-3</v>
      </c>
      <c r="H153" s="2">
        <v>5.3468787595241296E-3</v>
      </c>
      <c r="I153" s="2">
        <v>4.8166978860048199E-3</v>
      </c>
      <c r="J153" s="2">
        <v>5.2889065185772804E-3</v>
      </c>
      <c r="K153" s="2">
        <v>5.7720057720057703E-3</v>
      </c>
      <c r="L153" s="2">
        <v>6.0286360211002296E-3</v>
      </c>
      <c r="M153" s="2">
        <v>7.2021484375E-3</v>
      </c>
      <c r="N153" s="2">
        <v>8.2130705150768504E-3</v>
      </c>
      <c r="O153" s="2">
        <v>8.4479845522568205E-3</v>
      </c>
    </row>
    <row r="154" spans="1:16" x14ac:dyDescent="0.3">
      <c r="A154" s="15"/>
      <c r="B154" s="15"/>
    </row>
    <row r="155" spans="1:16" x14ac:dyDescent="0.3">
      <c r="A155" s="15"/>
      <c r="B155" s="15"/>
    </row>
    <row r="156" spans="1:16" x14ac:dyDescent="0.3">
      <c r="A156" s="15"/>
      <c r="B156" s="13"/>
      <c r="C156" s="18" t="s">
        <v>38</v>
      </c>
      <c r="D156" s="18"/>
      <c r="E156" s="18"/>
      <c r="F156" s="18"/>
      <c r="G156" s="18"/>
      <c r="H156" s="18"/>
      <c r="I156" s="18"/>
      <c r="J156" s="18"/>
      <c r="K156" s="18"/>
      <c r="L156" s="18"/>
      <c r="M156" s="18"/>
      <c r="N156" s="18"/>
      <c r="O156" s="6" t="s">
        <v>39</v>
      </c>
      <c r="P156" s="6" t="s">
        <v>40</v>
      </c>
    </row>
    <row r="157" spans="1:16" x14ac:dyDescent="0.3">
      <c r="A157" s="9" t="s">
        <v>41</v>
      </c>
      <c r="B157" s="9" t="s">
        <v>41</v>
      </c>
      <c r="C157" s="4" t="s">
        <v>19</v>
      </c>
      <c r="D157" s="4" t="s">
        <v>20</v>
      </c>
      <c r="E157" s="4" t="s">
        <v>21</v>
      </c>
      <c r="F157" s="4" t="s">
        <v>22</v>
      </c>
      <c r="G157" s="4" t="s">
        <v>23</v>
      </c>
      <c r="H157" s="4" t="s">
        <v>24</v>
      </c>
      <c r="I157" s="4" t="s">
        <v>25</v>
      </c>
      <c r="J157" s="4" t="s">
        <v>26</v>
      </c>
      <c r="K157" s="4" t="s">
        <v>27</v>
      </c>
      <c r="L157" s="4" t="s">
        <v>28</v>
      </c>
      <c r="M157" s="4" t="s">
        <v>29</v>
      </c>
      <c r="N157" s="4" t="s">
        <v>30</v>
      </c>
      <c r="O157" s="4" t="s">
        <v>31</v>
      </c>
      <c r="P157" s="4" t="s">
        <v>32</v>
      </c>
    </row>
    <row r="158" spans="1:16" x14ac:dyDescent="0.3">
      <c r="A158" s="8" t="s">
        <v>198</v>
      </c>
      <c r="B158" s="8" t="s">
        <v>103</v>
      </c>
      <c r="C158" s="2">
        <v>0</v>
      </c>
      <c r="D158" s="2">
        <v>8.3333333333333301E-2</v>
      </c>
      <c r="E158" s="2">
        <v>-2.5641025641025599E-2</v>
      </c>
      <c r="F158" s="2">
        <v>0</v>
      </c>
      <c r="G158" s="2">
        <v>5.2631578947368397E-2</v>
      </c>
      <c r="H158" s="2">
        <v>-0.05</v>
      </c>
      <c r="I158" s="2">
        <v>7.8947368421052599E-2</v>
      </c>
      <c r="J158" s="2">
        <v>9.7560975609756101E-2</v>
      </c>
      <c r="K158" s="2">
        <v>0.133333333333333</v>
      </c>
      <c r="L158" s="2">
        <v>0.29411764705882398</v>
      </c>
      <c r="M158" s="2">
        <v>9.0909090909090898E-2</v>
      </c>
      <c r="N158" s="2">
        <v>0.13888888888888901</v>
      </c>
      <c r="O158" s="3">
        <v>0.82222222222222197</v>
      </c>
      <c r="P158" s="3">
        <v>1.1025641025641</v>
      </c>
    </row>
    <row r="159" spans="1:16" x14ac:dyDescent="0.3">
      <c r="A159" s="8" t="s">
        <v>198</v>
      </c>
      <c r="B159" s="8" t="s">
        <v>104</v>
      </c>
      <c r="C159" s="2">
        <v>2.8753993610223599E-2</v>
      </c>
      <c r="D159" s="2">
        <v>4.3478260869565202E-2</v>
      </c>
      <c r="E159" s="2">
        <v>-5.0595238095238103E-2</v>
      </c>
      <c r="F159" s="2">
        <v>4.0752351097178702E-2</v>
      </c>
      <c r="G159" s="2">
        <v>1.60642570281124E-2</v>
      </c>
      <c r="H159" s="2">
        <v>9.8814229249011894E-3</v>
      </c>
      <c r="I159" s="2">
        <v>-2.9354207436399202E-2</v>
      </c>
      <c r="J159" s="2">
        <v>9.8790322580645198E-2</v>
      </c>
      <c r="K159" s="2">
        <v>3.94495412844037E-2</v>
      </c>
      <c r="L159" s="2">
        <v>0.208296557811121</v>
      </c>
      <c r="M159" s="2">
        <v>3.0679327976625301E-2</v>
      </c>
      <c r="N159" s="2">
        <v>0.140326009922041</v>
      </c>
      <c r="O159" s="3">
        <v>0.47614678899082602</v>
      </c>
      <c r="P159" s="3">
        <v>0.59623015873015905</v>
      </c>
    </row>
    <row r="160" spans="1:16" x14ac:dyDescent="0.3">
      <c r="A160" s="8" t="s">
        <v>198</v>
      </c>
      <c r="B160" s="8" t="s">
        <v>105</v>
      </c>
      <c r="C160" s="2">
        <v>0.10377358490565999</v>
      </c>
      <c r="D160" s="2">
        <v>8.54700854700855E-2</v>
      </c>
      <c r="E160" s="2">
        <v>-9.4488188976377993E-2</v>
      </c>
      <c r="F160" s="2">
        <v>3.9130434782608699E-2</v>
      </c>
      <c r="G160" s="2">
        <v>2.92887029288703E-2</v>
      </c>
      <c r="H160" s="2">
        <v>1.6260162601626001E-2</v>
      </c>
      <c r="I160" s="2">
        <v>-8.7999999999999995E-2</v>
      </c>
      <c r="J160" s="2">
        <v>0.28947368421052599</v>
      </c>
      <c r="K160" s="2">
        <v>7.8231292517006806E-2</v>
      </c>
      <c r="L160" s="2">
        <v>0.43217665615141998</v>
      </c>
      <c r="M160" s="2">
        <v>6.1674008810572702E-2</v>
      </c>
      <c r="N160" s="2">
        <v>0.19087136929460599</v>
      </c>
      <c r="O160" s="3">
        <v>0.952380952380952</v>
      </c>
      <c r="P160" s="3">
        <v>1.25984251968504</v>
      </c>
    </row>
    <row r="161" spans="1:16" x14ac:dyDescent="0.3">
      <c r="A161" s="8" t="s">
        <v>198</v>
      </c>
      <c r="B161" s="8" t="s">
        <v>106</v>
      </c>
      <c r="C161" s="2">
        <v>2.5000000000000001E-2</v>
      </c>
      <c r="D161" s="2">
        <v>-4.8780487804878099E-2</v>
      </c>
      <c r="E161" s="2">
        <v>-0.17948717948717899</v>
      </c>
      <c r="F161" s="2">
        <v>-6.25E-2</v>
      </c>
      <c r="G161" s="2">
        <v>3.3333333333333298E-2</v>
      </c>
      <c r="H161" s="2">
        <v>-6.4516129032258104E-2</v>
      </c>
      <c r="I161" s="2">
        <v>-0.20689655172413801</v>
      </c>
      <c r="J161" s="2">
        <v>0.30434782608695699</v>
      </c>
      <c r="K161" s="2">
        <v>0.133333333333333</v>
      </c>
      <c r="L161" s="2">
        <v>5.8823529411764698E-2</v>
      </c>
      <c r="M161" s="2">
        <v>0</v>
      </c>
      <c r="N161" s="2">
        <v>0.30555555555555602</v>
      </c>
      <c r="O161" s="3">
        <v>0.56666666666666698</v>
      </c>
      <c r="P161" s="3">
        <v>0.20512820512820501</v>
      </c>
    </row>
    <row r="162" spans="1:16" x14ac:dyDescent="0.3">
      <c r="A162" s="8" t="s">
        <v>198</v>
      </c>
      <c r="B162" s="8" t="s">
        <v>107</v>
      </c>
      <c r="C162" s="2">
        <v>8.04597701149425E-2</v>
      </c>
      <c r="D162" s="2">
        <v>0.10106382978723399</v>
      </c>
      <c r="E162" s="2">
        <v>-5.7971014492753603E-2</v>
      </c>
      <c r="F162" s="2">
        <v>7.1794871794871803E-2</v>
      </c>
      <c r="G162" s="2">
        <v>0.11483253588516699</v>
      </c>
      <c r="H162" s="2">
        <v>0.128755364806867</v>
      </c>
      <c r="I162" s="2">
        <v>1.14068441064639E-2</v>
      </c>
      <c r="J162" s="2">
        <v>0.203007518796992</v>
      </c>
      <c r="K162" s="2">
        <v>0.19062499999999999</v>
      </c>
      <c r="L162" s="2">
        <v>0.40419947506561699</v>
      </c>
      <c r="M162" s="2">
        <v>7.4766355140186896E-2</v>
      </c>
      <c r="N162" s="2">
        <v>0.24173913043478301</v>
      </c>
      <c r="O162" s="3">
        <v>1.23125</v>
      </c>
      <c r="P162" s="3">
        <v>2.4492753623188399</v>
      </c>
    </row>
    <row r="163" spans="1:16" x14ac:dyDescent="0.3">
      <c r="A163" s="8" t="s">
        <v>198</v>
      </c>
      <c r="B163" s="8" t="s">
        <v>108</v>
      </c>
      <c r="C163" s="2">
        <v>0.41666666666666702</v>
      </c>
      <c r="D163" s="2">
        <v>0.17647058823529399</v>
      </c>
      <c r="E163" s="2">
        <v>-0.2</v>
      </c>
      <c r="F163" s="2">
        <v>0.3125</v>
      </c>
      <c r="G163" s="2">
        <v>0</v>
      </c>
      <c r="H163" s="2">
        <v>9.5238095238095205E-2</v>
      </c>
      <c r="I163" s="2">
        <v>0.173913043478261</v>
      </c>
      <c r="J163" s="2">
        <v>0.18518518518518501</v>
      </c>
      <c r="K163" s="2">
        <v>0.21875</v>
      </c>
      <c r="L163" s="2">
        <v>0.35897435897435898</v>
      </c>
      <c r="M163" s="2">
        <v>7.5471698113207503E-2</v>
      </c>
      <c r="N163" s="2">
        <v>7.0175438596491196E-2</v>
      </c>
      <c r="O163" s="3">
        <v>0.90625</v>
      </c>
      <c r="P163" s="3">
        <v>2.0499999999999998</v>
      </c>
    </row>
    <row r="164" spans="1:16" x14ac:dyDescent="0.3">
      <c r="A164" s="8" t="s">
        <v>198</v>
      </c>
      <c r="B164" s="8" t="s">
        <v>17</v>
      </c>
      <c r="C164" s="2">
        <v>0</v>
      </c>
      <c r="D164" s="2">
        <v>-8.8235294117647106E-2</v>
      </c>
      <c r="E164" s="2">
        <v>-9.6774193548387094E-2</v>
      </c>
      <c r="F164" s="2">
        <v>-3.5714285714285698E-2</v>
      </c>
      <c r="G164" s="2">
        <v>3.7037037037037E-2</v>
      </c>
      <c r="H164" s="2">
        <v>7.1428571428571397E-2</v>
      </c>
      <c r="I164" s="2">
        <v>-3.3333333333333298E-2</v>
      </c>
      <c r="J164" s="2">
        <v>6.8965517241379296E-2</v>
      </c>
      <c r="K164" s="2">
        <v>0.19354838709677399</v>
      </c>
      <c r="L164" s="2">
        <v>0.43243243243243201</v>
      </c>
      <c r="M164" s="2">
        <v>0</v>
      </c>
      <c r="N164" s="2">
        <v>0.26415094339622602</v>
      </c>
      <c r="O164" s="3">
        <v>1.1612903225806499</v>
      </c>
      <c r="P164" s="3">
        <v>1.1612903225806499</v>
      </c>
    </row>
    <row r="165" spans="1:16" x14ac:dyDescent="0.3">
      <c r="A165" s="8" t="s">
        <v>198</v>
      </c>
      <c r="B165" s="8" t="s">
        <v>109</v>
      </c>
      <c r="C165" s="2">
        <v>1.953125E-3</v>
      </c>
      <c r="D165" s="2">
        <v>5.4580896686159799E-2</v>
      </c>
      <c r="E165" s="2">
        <v>-1.6635859519408502E-2</v>
      </c>
      <c r="F165" s="2">
        <v>3.00751879699248E-2</v>
      </c>
      <c r="G165" s="2">
        <v>3.2846715328467203E-2</v>
      </c>
      <c r="H165" s="2">
        <v>7.0671378091872799E-3</v>
      </c>
      <c r="I165" s="2">
        <v>-1.7543859649122799E-2</v>
      </c>
      <c r="J165" s="2">
        <v>0.11785714285714299</v>
      </c>
      <c r="K165" s="2">
        <v>4.4728434504792303E-2</v>
      </c>
      <c r="L165" s="2">
        <v>0.24617737003058099</v>
      </c>
      <c r="M165" s="2">
        <v>4.04907975460123E-2</v>
      </c>
      <c r="N165" s="2">
        <v>0.137971698113208</v>
      </c>
      <c r="O165" s="3">
        <v>0.54153354632587902</v>
      </c>
      <c r="P165" s="3">
        <v>0.78373382624768995</v>
      </c>
    </row>
    <row r="166" spans="1:16" x14ac:dyDescent="0.3">
      <c r="A166" s="8" t="s">
        <v>198</v>
      </c>
      <c r="B166" s="8" t="s">
        <v>110</v>
      </c>
      <c r="C166" s="2">
        <v>8.8461538461538494E-2</v>
      </c>
      <c r="D166" s="2">
        <v>4.5936395759717301E-2</v>
      </c>
      <c r="E166" s="2">
        <v>-2.7027027027027001E-2</v>
      </c>
      <c r="F166" s="2">
        <v>4.8611111111111098E-2</v>
      </c>
      <c r="G166" s="2">
        <v>2.3178807947019899E-2</v>
      </c>
      <c r="H166" s="2">
        <v>3.2362459546925598E-2</v>
      </c>
      <c r="I166" s="2">
        <v>-5.0156739811912203E-2</v>
      </c>
      <c r="J166" s="2">
        <v>0.11551155115511599</v>
      </c>
      <c r="K166" s="2">
        <v>7.9881656804733706E-2</v>
      </c>
      <c r="L166" s="2">
        <v>0.30958904109589003</v>
      </c>
      <c r="M166" s="2">
        <v>2.30125523012552E-2</v>
      </c>
      <c r="N166" s="2">
        <v>0.130879345603272</v>
      </c>
      <c r="O166" s="3">
        <v>0.63609467455621305</v>
      </c>
      <c r="P166" s="3">
        <v>0.86824324324324298</v>
      </c>
    </row>
    <row r="167" spans="1:16" x14ac:dyDescent="0.3">
      <c r="A167" s="8" t="s">
        <v>198</v>
      </c>
      <c r="B167" s="8" t="s">
        <v>111</v>
      </c>
      <c r="C167" s="2">
        <v>6.7521944632005395E-4</v>
      </c>
      <c r="D167" s="2">
        <v>-2.7327935222672101E-2</v>
      </c>
      <c r="E167" s="2">
        <v>-0.121401318071453</v>
      </c>
      <c r="F167" s="2">
        <v>-2.5266482431898898E-2</v>
      </c>
      <c r="G167" s="2">
        <v>-2.106115836371E-2</v>
      </c>
      <c r="H167" s="2">
        <v>-3.7649979313198197E-2</v>
      </c>
      <c r="I167" s="2">
        <v>-9.3293207222699903E-2</v>
      </c>
      <c r="J167" s="2">
        <v>6.02181128496918E-2</v>
      </c>
      <c r="K167" s="2">
        <v>-1.2075134168157401E-2</v>
      </c>
      <c r="L167" s="2">
        <v>-0.170665459483929</v>
      </c>
      <c r="M167" s="2">
        <v>-0.193231441048035</v>
      </c>
      <c r="N167" s="2">
        <v>-0.14005412719891699</v>
      </c>
      <c r="O167" s="3">
        <v>-0.43157423971377501</v>
      </c>
      <c r="P167" s="3">
        <v>-0.55913978494623695</v>
      </c>
    </row>
    <row r="168" spans="1:16" x14ac:dyDescent="0.3">
      <c r="A168" s="8" t="s">
        <v>199</v>
      </c>
      <c r="B168" s="8" t="s">
        <v>103</v>
      </c>
      <c r="C168" s="2">
        <v>0.134615384615385</v>
      </c>
      <c r="D168" s="2">
        <v>5.0847457627118599E-2</v>
      </c>
      <c r="E168" s="2">
        <v>9.6774193548387094E-2</v>
      </c>
      <c r="F168" s="2">
        <v>-1.4705882352941201E-2</v>
      </c>
      <c r="G168" s="2">
        <v>-0.104477611940299</v>
      </c>
      <c r="H168" s="2">
        <v>8.3333333333333301E-2</v>
      </c>
      <c r="I168" s="2">
        <v>6.15384615384615E-2</v>
      </c>
      <c r="J168" s="2">
        <v>0.101449275362319</v>
      </c>
      <c r="K168" s="2">
        <v>7.8947368421052599E-2</v>
      </c>
      <c r="L168" s="2">
        <v>0.24390243902438999</v>
      </c>
      <c r="M168" s="2">
        <v>0.10784313725490199</v>
      </c>
      <c r="N168" s="2">
        <v>8.8495575221238895E-2</v>
      </c>
      <c r="O168" s="3">
        <v>0.61842105263157898</v>
      </c>
      <c r="P168" s="3">
        <v>0.98387096774193505</v>
      </c>
    </row>
    <row r="169" spans="1:16" x14ac:dyDescent="0.3">
      <c r="A169" s="8" t="s">
        <v>199</v>
      </c>
      <c r="B169" s="8" t="s">
        <v>104</v>
      </c>
      <c r="C169" s="2">
        <v>6.1553985872855703E-2</v>
      </c>
      <c r="D169" s="2">
        <v>4.1825095057034203E-2</v>
      </c>
      <c r="E169" s="2">
        <v>4.1970802919707999E-2</v>
      </c>
      <c r="F169" s="2">
        <v>3.8528896672504399E-2</v>
      </c>
      <c r="G169" s="2">
        <v>3.87858347386172E-2</v>
      </c>
      <c r="H169" s="2">
        <v>4.3831168831168797E-2</v>
      </c>
      <c r="I169" s="2">
        <v>4.1990668740279902E-2</v>
      </c>
      <c r="J169" s="2">
        <v>6.7910447761193996E-2</v>
      </c>
      <c r="K169" s="2">
        <v>9.7833682739343099E-3</v>
      </c>
      <c r="L169" s="2">
        <v>0.10795847750865099</v>
      </c>
      <c r="M169" s="2">
        <v>9.8063710181136798E-2</v>
      </c>
      <c r="N169" s="2">
        <v>5.4038680318543801E-2</v>
      </c>
      <c r="O169" s="3">
        <v>0.29489867225716299</v>
      </c>
      <c r="P169" s="3">
        <v>0.690693430656934</v>
      </c>
    </row>
    <row r="170" spans="1:16" x14ac:dyDescent="0.3">
      <c r="A170" s="8" t="s">
        <v>199</v>
      </c>
      <c r="B170" s="8" t="s">
        <v>105</v>
      </c>
      <c r="C170" s="2">
        <v>4.8140043763676199E-2</v>
      </c>
      <c r="D170" s="2">
        <v>7.0981210855949897E-2</v>
      </c>
      <c r="E170" s="2">
        <v>5.6530214424951299E-2</v>
      </c>
      <c r="F170" s="2">
        <v>4.0590405904058997E-2</v>
      </c>
      <c r="G170" s="2">
        <v>7.4468085106383003E-2</v>
      </c>
      <c r="H170" s="2">
        <v>9.73597359735974E-2</v>
      </c>
      <c r="I170" s="2">
        <v>8.42105263157895E-2</v>
      </c>
      <c r="J170" s="2">
        <v>6.6574202496532606E-2</v>
      </c>
      <c r="K170" s="2">
        <v>3.1209362808842699E-2</v>
      </c>
      <c r="L170" s="2">
        <v>0.13871374527112201</v>
      </c>
      <c r="M170" s="2">
        <v>0.13510520487264699</v>
      </c>
      <c r="N170" s="2">
        <v>0.124878048780488</v>
      </c>
      <c r="O170" s="3">
        <v>0.49934980494148201</v>
      </c>
      <c r="P170" s="3">
        <v>1.24756335282651</v>
      </c>
    </row>
    <row r="171" spans="1:16" x14ac:dyDescent="0.3">
      <c r="A171" s="8" t="s">
        <v>199</v>
      </c>
      <c r="B171" s="8" t="s">
        <v>106</v>
      </c>
      <c r="C171" s="2">
        <v>-6.0606060606060597E-3</v>
      </c>
      <c r="D171" s="2">
        <v>3.0487804878048801E-2</v>
      </c>
      <c r="E171" s="2">
        <v>-1.7751479289940801E-2</v>
      </c>
      <c r="F171" s="2">
        <v>2.40963855421687E-2</v>
      </c>
      <c r="G171" s="2">
        <v>0</v>
      </c>
      <c r="H171" s="2">
        <v>2.3529411764705899E-2</v>
      </c>
      <c r="I171" s="2">
        <v>-5.74712643678161E-3</v>
      </c>
      <c r="J171" s="2">
        <v>-2.3121387283237E-2</v>
      </c>
      <c r="K171" s="2">
        <v>2.9585798816568001E-2</v>
      </c>
      <c r="L171" s="2">
        <v>0.15517241379310301</v>
      </c>
      <c r="M171" s="2">
        <v>3.98009950248756E-2</v>
      </c>
      <c r="N171" s="2">
        <v>0</v>
      </c>
      <c r="O171" s="3">
        <v>0.23668639053254401</v>
      </c>
      <c r="P171" s="3">
        <v>0.23668639053254401</v>
      </c>
    </row>
    <row r="172" spans="1:16" x14ac:dyDescent="0.3">
      <c r="A172" s="8" t="s">
        <v>199</v>
      </c>
      <c r="B172" s="8" t="s">
        <v>107</v>
      </c>
      <c r="C172" s="2">
        <v>0.11508951406649599</v>
      </c>
      <c r="D172" s="2">
        <v>9.6330275229357804E-2</v>
      </c>
      <c r="E172" s="2">
        <v>8.9958158995815898E-2</v>
      </c>
      <c r="F172" s="2">
        <v>7.1017274472168906E-2</v>
      </c>
      <c r="G172" s="2">
        <v>9.3189964157706098E-2</v>
      </c>
      <c r="H172" s="2">
        <v>8.3606557377049195E-2</v>
      </c>
      <c r="I172" s="2">
        <v>0.122541603630862</v>
      </c>
      <c r="J172" s="2">
        <v>9.8382749326145505E-2</v>
      </c>
      <c r="K172" s="2">
        <v>6.9938650306748507E-2</v>
      </c>
      <c r="L172" s="2">
        <v>0.170871559633028</v>
      </c>
      <c r="M172" s="2">
        <v>0.14691478942213501</v>
      </c>
      <c r="N172" s="2">
        <v>0.17591801878736099</v>
      </c>
      <c r="O172" s="3">
        <v>0.68957055214723895</v>
      </c>
      <c r="P172" s="3">
        <v>1.88075313807531</v>
      </c>
    </row>
    <row r="173" spans="1:16" x14ac:dyDescent="0.3">
      <c r="A173" s="8" t="s">
        <v>199</v>
      </c>
      <c r="B173" s="8" t="s">
        <v>108</v>
      </c>
      <c r="C173" s="2">
        <v>2.8985507246376802E-2</v>
      </c>
      <c r="D173" s="2">
        <v>8.4507042253521097E-2</v>
      </c>
      <c r="E173" s="2">
        <v>3.8961038961039002E-2</v>
      </c>
      <c r="F173" s="2">
        <v>3.7499999999999999E-2</v>
      </c>
      <c r="G173" s="2">
        <v>0.16867469879518099</v>
      </c>
      <c r="H173" s="2">
        <v>4.1237113402061903E-2</v>
      </c>
      <c r="I173" s="2">
        <v>5.9405940594059403E-2</v>
      </c>
      <c r="J173" s="2">
        <v>-9.3457943925233603E-3</v>
      </c>
      <c r="K173" s="2">
        <v>0.122641509433962</v>
      </c>
      <c r="L173" s="2">
        <v>0.26050420168067201</v>
      </c>
      <c r="M173" s="2">
        <v>0.193333333333333</v>
      </c>
      <c r="N173" s="2">
        <v>1.11731843575419E-2</v>
      </c>
      <c r="O173" s="3">
        <v>0.70754716981132104</v>
      </c>
      <c r="P173" s="3">
        <v>1.35064935064935</v>
      </c>
    </row>
    <row r="174" spans="1:16" x14ac:dyDescent="0.3">
      <c r="A174" s="8" t="s">
        <v>199</v>
      </c>
      <c r="B174" s="8" t="s">
        <v>17</v>
      </c>
      <c r="C174" s="2">
        <v>0.217391304347826</v>
      </c>
      <c r="D174" s="2">
        <v>7.1428571428571397E-2</v>
      </c>
      <c r="E174" s="2">
        <v>-6.6666666666666693E-2</v>
      </c>
      <c r="F174" s="2">
        <v>0.125</v>
      </c>
      <c r="G174" s="2">
        <v>4.7619047619047603E-2</v>
      </c>
      <c r="H174" s="2">
        <v>0.13636363636363599</v>
      </c>
      <c r="I174" s="2">
        <v>0.10666666666666701</v>
      </c>
      <c r="J174" s="2">
        <v>2.40963855421687E-2</v>
      </c>
      <c r="K174" s="2">
        <v>5.8823529411764698E-2</v>
      </c>
      <c r="L174" s="2">
        <v>0.24444444444444399</v>
      </c>
      <c r="M174" s="2">
        <v>0.17857142857142899</v>
      </c>
      <c r="N174" s="2">
        <v>0</v>
      </c>
      <c r="O174" s="3">
        <v>0.55294117647058805</v>
      </c>
      <c r="P174" s="3">
        <v>1.2</v>
      </c>
    </row>
    <row r="175" spans="1:16" x14ac:dyDescent="0.3">
      <c r="A175" s="8" t="s">
        <v>199</v>
      </c>
      <c r="B175" s="8" t="s">
        <v>109</v>
      </c>
      <c r="C175" s="2">
        <v>8.0054274084124799E-2</v>
      </c>
      <c r="D175" s="2">
        <v>6.9095477386934695E-2</v>
      </c>
      <c r="E175" s="2">
        <v>7.8730904817861297E-2</v>
      </c>
      <c r="F175" s="2">
        <v>6.1002178649237501E-2</v>
      </c>
      <c r="G175" s="2">
        <v>4.2094455852156099E-2</v>
      </c>
      <c r="H175" s="2">
        <v>7.8817733990147798E-2</v>
      </c>
      <c r="I175" s="2">
        <v>8.9497716894977195E-2</v>
      </c>
      <c r="J175" s="2">
        <v>6.9572506286672303E-2</v>
      </c>
      <c r="K175" s="2">
        <v>4.0752351097178702E-2</v>
      </c>
      <c r="L175" s="2">
        <v>0.16867469879518099</v>
      </c>
      <c r="M175" s="2">
        <v>0.119201030927835</v>
      </c>
      <c r="N175" s="2">
        <v>5.4116292458261397E-2</v>
      </c>
      <c r="O175" s="3">
        <v>0.43495297805642602</v>
      </c>
      <c r="P175" s="3">
        <v>1.15158636897767</v>
      </c>
    </row>
    <row r="176" spans="1:16" x14ac:dyDescent="0.3">
      <c r="A176" s="8" t="s">
        <v>199</v>
      </c>
      <c r="B176" s="8" t="s">
        <v>110</v>
      </c>
      <c r="C176" s="2">
        <v>6.8527918781725899E-2</v>
      </c>
      <c r="D176" s="2">
        <v>7.6009501187648501E-2</v>
      </c>
      <c r="E176" s="2">
        <v>0.12362030905077299</v>
      </c>
      <c r="F176" s="2">
        <v>9.4302554027504898E-2</v>
      </c>
      <c r="G176" s="2">
        <v>8.0789946140035901E-2</v>
      </c>
      <c r="H176" s="2">
        <v>8.8039867109634504E-2</v>
      </c>
      <c r="I176" s="2">
        <v>6.8702290076335895E-2</v>
      </c>
      <c r="J176" s="2">
        <v>5.5714285714285702E-2</v>
      </c>
      <c r="K176" s="2">
        <v>2.16508795669824E-2</v>
      </c>
      <c r="L176" s="2">
        <v>0.18013245033112599</v>
      </c>
      <c r="M176" s="2">
        <v>0.17059483726150401</v>
      </c>
      <c r="N176" s="2">
        <v>7.4784276126557997E-2</v>
      </c>
      <c r="O176" s="3">
        <v>0.51691474966170503</v>
      </c>
      <c r="P176" s="3">
        <v>1.4746136865342201</v>
      </c>
    </row>
    <row r="177" spans="1:16" x14ac:dyDescent="0.3">
      <c r="A177" s="8" t="s">
        <v>199</v>
      </c>
      <c r="B177" s="8" t="s">
        <v>111</v>
      </c>
      <c r="C177" s="2">
        <v>-1.2845215157353901E-2</v>
      </c>
      <c r="D177" s="2">
        <v>-1.01930166991976E-2</v>
      </c>
      <c r="E177" s="2">
        <v>-3.6809815950920199E-2</v>
      </c>
      <c r="F177" s="2">
        <v>-3.1847133757961798E-3</v>
      </c>
      <c r="G177" s="2">
        <v>-1.43769968051118E-2</v>
      </c>
      <c r="H177" s="2">
        <v>1.15767538782125E-2</v>
      </c>
      <c r="I177" s="2">
        <v>-1.12153810940719E-2</v>
      </c>
      <c r="J177" s="2">
        <v>-2.7777777777777801E-3</v>
      </c>
      <c r="K177" s="2">
        <v>-1.50882079851439E-2</v>
      </c>
      <c r="L177" s="2">
        <v>-0.23285411265614001</v>
      </c>
      <c r="M177" s="2">
        <v>-0.16282642089093699</v>
      </c>
      <c r="N177" s="2">
        <v>-0.13357798165137599</v>
      </c>
      <c r="O177" s="3">
        <v>-0.45194986072423399</v>
      </c>
      <c r="P177" s="3">
        <v>-0.48269062226117398</v>
      </c>
    </row>
    <row r="178" spans="1:16" x14ac:dyDescent="0.3">
      <c r="A178" s="8" t="s">
        <v>200</v>
      </c>
      <c r="B178" s="8" t="s">
        <v>103</v>
      </c>
      <c r="C178" s="2">
        <v>0</v>
      </c>
      <c r="D178" s="2">
        <v>0.05</v>
      </c>
      <c r="E178" s="2">
        <v>0.119047619047619</v>
      </c>
      <c r="F178" s="2">
        <v>-2.1276595744680899E-2</v>
      </c>
      <c r="G178" s="2">
        <v>0.173913043478261</v>
      </c>
      <c r="H178" s="2">
        <v>0.18518518518518501</v>
      </c>
      <c r="I178" s="2">
        <v>1.5625E-2</v>
      </c>
      <c r="J178" s="2">
        <v>-3.0769230769230799E-2</v>
      </c>
      <c r="K178" s="2">
        <v>0</v>
      </c>
      <c r="L178" s="2">
        <v>4.7619047619047603E-2</v>
      </c>
      <c r="M178" s="2">
        <v>7.5757575757575801E-2</v>
      </c>
      <c r="N178" s="2">
        <v>0.154929577464789</v>
      </c>
      <c r="O178" s="3">
        <v>0.30158730158730201</v>
      </c>
      <c r="P178" s="3">
        <v>0.952380952380952</v>
      </c>
    </row>
    <row r="179" spans="1:16" x14ac:dyDescent="0.3">
      <c r="A179" s="8" t="s">
        <v>200</v>
      </c>
      <c r="B179" s="8" t="s">
        <v>104</v>
      </c>
      <c r="C179" s="2">
        <v>2.8792134831460699E-2</v>
      </c>
      <c r="D179" s="2">
        <v>2.1160409556314E-2</v>
      </c>
      <c r="E179" s="2">
        <v>9.0240641711229905E-2</v>
      </c>
      <c r="F179" s="2">
        <v>4.3531575720416903E-2</v>
      </c>
      <c r="G179" s="2">
        <v>2.7614571092832E-2</v>
      </c>
      <c r="H179" s="2">
        <v>1.88679245283019E-2</v>
      </c>
      <c r="I179" s="2">
        <v>6.2289562289562297E-2</v>
      </c>
      <c r="J179" s="2">
        <v>-1.6376122556788199E-2</v>
      </c>
      <c r="K179" s="2">
        <v>4.13533834586466E-2</v>
      </c>
      <c r="L179" s="2">
        <v>0.13305827746261001</v>
      </c>
      <c r="M179" s="2">
        <v>4.7337278106508902E-2</v>
      </c>
      <c r="N179" s="2">
        <v>0.199913081269013</v>
      </c>
      <c r="O179" s="3">
        <v>0.48281417830290002</v>
      </c>
      <c r="P179" s="3">
        <v>0.84558823529411797</v>
      </c>
    </row>
    <row r="180" spans="1:16" x14ac:dyDescent="0.3">
      <c r="A180" s="8" t="s">
        <v>200</v>
      </c>
      <c r="B180" s="8" t="s">
        <v>105</v>
      </c>
      <c r="C180" s="2">
        <v>3.7558685446009397E-2</v>
      </c>
      <c r="D180" s="2">
        <v>4.9773755656108601E-2</v>
      </c>
      <c r="E180" s="2">
        <v>0.14439655172413801</v>
      </c>
      <c r="F180" s="2">
        <v>3.5781544256120498E-2</v>
      </c>
      <c r="G180" s="2">
        <v>0</v>
      </c>
      <c r="H180" s="2">
        <v>5.63636363636364E-2</v>
      </c>
      <c r="I180" s="2">
        <v>0.108433734939759</v>
      </c>
      <c r="J180" s="2">
        <v>-3.8819875776397499E-2</v>
      </c>
      <c r="K180" s="2">
        <v>3.3925686591276302E-2</v>
      </c>
      <c r="L180" s="2">
        <v>0.16093750000000001</v>
      </c>
      <c r="M180" s="2">
        <v>7.4024226110363398E-2</v>
      </c>
      <c r="N180" s="2">
        <v>0.150375939849624</v>
      </c>
      <c r="O180" s="3">
        <v>0.48303715670436198</v>
      </c>
      <c r="P180" s="3">
        <v>0.97844827586206895</v>
      </c>
    </row>
    <row r="181" spans="1:16" x14ac:dyDescent="0.3">
      <c r="A181" s="8" t="s">
        <v>200</v>
      </c>
      <c r="B181" s="8" t="s">
        <v>106</v>
      </c>
      <c r="C181" s="2">
        <v>-7.1428571428571397E-2</v>
      </c>
      <c r="D181" s="2">
        <v>-7.69230769230769E-2</v>
      </c>
      <c r="E181" s="2">
        <v>0.66666666666666696</v>
      </c>
      <c r="F181" s="2">
        <v>-0.05</v>
      </c>
      <c r="G181" s="2">
        <v>-5.2631578947368397E-2</v>
      </c>
      <c r="H181" s="2">
        <v>5.5555555555555601E-2</v>
      </c>
      <c r="I181" s="2">
        <v>0.157894736842105</v>
      </c>
      <c r="J181" s="2">
        <v>-0.27272727272727298</v>
      </c>
      <c r="K181" s="2">
        <v>-0.125</v>
      </c>
      <c r="L181" s="2">
        <v>-0.35714285714285698</v>
      </c>
      <c r="M181" s="2">
        <v>0.33333333333333298</v>
      </c>
      <c r="N181" s="2">
        <v>8.3333333333333301E-2</v>
      </c>
      <c r="O181" s="3">
        <v>-0.1875</v>
      </c>
      <c r="P181" s="3">
        <v>8.3333333333333301E-2</v>
      </c>
    </row>
    <row r="182" spans="1:16" x14ac:dyDescent="0.3">
      <c r="A182" s="8" t="s">
        <v>200</v>
      </c>
      <c r="B182" s="8" t="s">
        <v>107</v>
      </c>
      <c r="C182" s="2">
        <v>0.12931034482758599</v>
      </c>
      <c r="D182" s="2">
        <v>0.142493638676845</v>
      </c>
      <c r="E182" s="2">
        <v>0.17594654788418701</v>
      </c>
      <c r="F182" s="2">
        <v>9.2803030303030304E-2</v>
      </c>
      <c r="G182" s="2">
        <v>6.75909878682842E-2</v>
      </c>
      <c r="H182" s="2">
        <v>0.126623376623377</v>
      </c>
      <c r="I182" s="2">
        <v>0.16714697406340101</v>
      </c>
      <c r="J182" s="2">
        <v>2.4691358024691398E-2</v>
      </c>
      <c r="K182" s="2">
        <v>0.133734939759036</v>
      </c>
      <c r="L182" s="2">
        <v>0.19022316684378299</v>
      </c>
      <c r="M182" s="2">
        <v>8.1250000000000003E-2</v>
      </c>
      <c r="N182" s="2">
        <v>0.30140379851362498</v>
      </c>
      <c r="O182" s="3">
        <v>0.898795180722892</v>
      </c>
      <c r="P182" s="3">
        <v>2.5100222717149201</v>
      </c>
    </row>
    <row r="183" spans="1:16" x14ac:dyDescent="0.3">
      <c r="A183" s="8" t="s">
        <v>200</v>
      </c>
      <c r="B183" s="8" t="s">
        <v>108</v>
      </c>
      <c r="C183" s="2">
        <v>7.4074074074074098E-2</v>
      </c>
      <c r="D183" s="2">
        <v>6.0344827586206899E-2</v>
      </c>
      <c r="E183" s="2">
        <v>0.17886178861788599</v>
      </c>
      <c r="F183" s="2">
        <v>0.10344827586206901</v>
      </c>
      <c r="G183" s="2">
        <v>0.15</v>
      </c>
      <c r="H183" s="2">
        <v>5.9782608695652197E-2</v>
      </c>
      <c r="I183" s="2">
        <v>1.02564102564103E-2</v>
      </c>
      <c r="J183" s="2">
        <v>7.6142131979695396E-2</v>
      </c>
      <c r="K183" s="2">
        <v>6.6037735849056603E-2</v>
      </c>
      <c r="L183" s="2">
        <v>0.146017699115044</v>
      </c>
      <c r="M183" s="2">
        <v>5.0193050193050197E-2</v>
      </c>
      <c r="N183" s="2">
        <v>9.5588235294117599E-2</v>
      </c>
      <c r="O183" s="3">
        <v>0.40566037735849098</v>
      </c>
      <c r="P183" s="3">
        <v>1.4227642276422801</v>
      </c>
    </row>
    <row r="184" spans="1:16" x14ac:dyDescent="0.3">
      <c r="A184" s="8" t="s">
        <v>200</v>
      </c>
      <c r="B184" s="8" t="s">
        <v>17</v>
      </c>
      <c r="C184" s="2">
        <v>5.5555555555555601E-2</v>
      </c>
      <c r="D184" s="2">
        <v>2.6315789473684199E-2</v>
      </c>
      <c r="E184" s="2">
        <v>0.102564102564103</v>
      </c>
      <c r="F184" s="2">
        <v>2.32558139534884E-2</v>
      </c>
      <c r="G184" s="2">
        <v>9.0909090909090898E-2</v>
      </c>
      <c r="H184" s="2">
        <v>0.125</v>
      </c>
      <c r="I184" s="2">
        <v>-1.85185185185185E-2</v>
      </c>
      <c r="J184" s="2">
        <v>1.88679245283019E-2</v>
      </c>
      <c r="K184" s="2">
        <v>5.5555555555555601E-2</v>
      </c>
      <c r="L184" s="2">
        <v>7.0175438596491196E-2</v>
      </c>
      <c r="M184" s="2">
        <v>0</v>
      </c>
      <c r="N184" s="2">
        <v>0.13114754098360701</v>
      </c>
      <c r="O184" s="3">
        <v>0.27777777777777801</v>
      </c>
      <c r="P184" s="3">
        <v>0.76923076923076905</v>
      </c>
    </row>
    <row r="185" spans="1:16" x14ac:dyDescent="0.3">
      <c r="A185" s="8" t="s">
        <v>200</v>
      </c>
      <c r="B185" s="8" t="s">
        <v>109</v>
      </c>
      <c r="C185" s="2">
        <v>1.7052375152253399E-2</v>
      </c>
      <c r="D185" s="2">
        <v>3.9520958083832297E-2</v>
      </c>
      <c r="E185" s="2">
        <v>9.1013824884792593E-2</v>
      </c>
      <c r="F185" s="2">
        <v>6.9693769799366395E-2</v>
      </c>
      <c r="G185" s="2">
        <v>5.82428430404738E-2</v>
      </c>
      <c r="H185" s="2">
        <v>2.2388059701492501E-2</v>
      </c>
      <c r="I185" s="2">
        <v>8.94160583941606E-2</v>
      </c>
      <c r="J185" s="2">
        <v>-1.59128978224456E-2</v>
      </c>
      <c r="K185" s="2">
        <v>4.5957446808510598E-2</v>
      </c>
      <c r="L185" s="2">
        <v>0.17087062652563101</v>
      </c>
      <c r="M185" s="2">
        <v>7.8526754690757497E-2</v>
      </c>
      <c r="N185" s="2">
        <v>0.106314432989691</v>
      </c>
      <c r="O185" s="3">
        <v>0.461276595744681</v>
      </c>
      <c r="P185" s="3">
        <v>0.97811059907834097</v>
      </c>
    </row>
    <row r="186" spans="1:16" x14ac:dyDescent="0.3">
      <c r="A186" s="8" t="s">
        <v>200</v>
      </c>
      <c r="B186" s="8" t="s">
        <v>110</v>
      </c>
      <c r="C186" s="2">
        <v>5.2023121387283197E-2</v>
      </c>
      <c r="D186" s="2">
        <v>0.10989010989011</v>
      </c>
      <c r="E186" s="2">
        <v>0.146039603960396</v>
      </c>
      <c r="F186" s="2">
        <v>8.2073434125270003E-2</v>
      </c>
      <c r="G186" s="2">
        <v>2.39520958083832E-2</v>
      </c>
      <c r="H186" s="2">
        <v>3.7037037037037E-2</v>
      </c>
      <c r="I186" s="2">
        <v>8.2706766917293201E-2</v>
      </c>
      <c r="J186" s="2">
        <v>-6.9444444444444397E-3</v>
      </c>
      <c r="K186" s="2">
        <v>3.4965034965035E-3</v>
      </c>
      <c r="L186" s="2">
        <v>0.14982578397212501</v>
      </c>
      <c r="M186" s="2">
        <v>4.2424242424242399E-2</v>
      </c>
      <c r="N186" s="2">
        <v>0.143895348837209</v>
      </c>
      <c r="O186" s="3">
        <v>0.375874125874126</v>
      </c>
      <c r="P186" s="3">
        <v>0.94801980198019797</v>
      </c>
    </row>
    <row r="187" spans="1:16" x14ac:dyDescent="0.3">
      <c r="A187" s="8" t="s">
        <v>200</v>
      </c>
      <c r="B187" s="8" t="s">
        <v>111</v>
      </c>
      <c r="C187" s="2">
        <v>-2.0328542094455899E-2</v>
      </c>
      <c r="D187" s="2">
        <v>-2.8505554391112999E-2</v>
      </c>
      <c r="E187" s="2">
        <v>2.84789644012945E-2</v>
      </c>
      <c r="F187" s="2">
        <v>-1.8879798615481402E-2</v>
      </c>
      <c r="G187" s="2">
        <v>-2.6085097284584101E-2</v>
      </c>
      <c r="H187" s="2">
        <v>-1.9978046103183301E-2</v>
      </c>
      <c r="I187" s="2">
        <v>1.12007168458781E-2</v>
      </c>
      <c r="J187" s="2">
        <v>-5.6933983163491401E-2</v>
      </c>
      <c r="K187" s="2">
        <v>-2.1846370683579999E-2</v>
      </c>
      <c r="L187" s="2">
        <v>-0.26560999039385202</v>
      </c>
      <c r="M187" s="2">
        <v>-0.19555264879005901</v>
      </c>
      <c r="N187" s="2">
        <v>-0.12804878048780499</v>
      </c>
      <c r="O187" s="3">
        <v>-0.49612403100775199</v>
      </c>
      <c r="P187" s="3">
        <v>-0.53721682847896401</v>
      </c>
    </row>
    <row r="188" spans="1:16" x14ac:dyDescent="0.3">
      <c r="A188" s="8" t="s">
        <v>201</v>
      </c>
      <c r="B188" s="8" t="s">
        <v>103</v>
      </c>
      <c r="C188" s="2">
        <v>0</v>
      </c>
      <c r="D188" s="2">
        <v>0.19047619047618999</v>
      </c>
      <c r="E188" s="2">
        <v>0</v>
      </c>
      <c r="F188" s="2">
        <v>0.04</v>
      </c>
      <c r="G188" s="2">
        <v>7.69230769230769E-2</v>
      </c>
      <c r="H188" s="2">
        <v>0.214285714285714</v>
      </c>
      <c r="I188" s="2">
        <v>-2.9411764705882401E-2</v>
      </c>
      <c r="J188" s="2">
        <v>3.03030303030303E-2</v>
      </c>
      <c r="K188" s="2">
        <v>-2.9411764705882401E-2</v>
      </c>
      <c r="L188" s="2">
        <v>0.36363636363636398</v>
      </c>
      <c r="M188" s="2">
        <v>0.24444444444444399</v>
      </c>
      <c r="N188" s="2">
        <v>-1.7857142857142901E-2</v>
      </c>
      <c r="O188" s="3">
        <v>0.61764705882352899</v>
      </c>
      <c r="P188" s="3">
        <v>1.2</v>
      </c>
    </row>
    <row r="189" spans="1:16" x14ac:dyDescent="0.3">
      <c r="A189" s="8" t="s">
        <v>201</v>
      </c>
      <c r="B189" s="8" t="s">
        <v>104</v>
      </c>
      <c r="C189" s="2">
        <v>7.9051383399209498E-3</v>
      </c>
      <c r="D189" s="2">
        <v>3.6274509803921599E-2</v>
      </c>
      <c r="E189" s="2">
        <v>8.7984862819299903E-2</v>
      </c>
      <c r="F189" s="2">
        <v>3.7391304347826101E-2</v>
      </c>
      <c r="G189" s="2">
        <v>3.9396479463537297E-2</v>
      </c>
      <c r="H189" s="2">
        <v>3.06451612903226E-2</v>
      </c>
      <c r="I189" s="2">
        <v>2.6604068857590001E-2</v>
      </c>
      <c r="J189" s="2">
        <v>2.9725609756097601E-2</v>
      </c>
      <c r="K189" s="2">
        <v>5.9955588452997803E-2</v>
      </c>
      <c r="L189" s="2">
        <v>0.122905027932961</v>
      </c>
      <c r="M189" s="2">
        <v>0.316542288557214</v>
      </c>
      <c r="N189" s="2">
        <v>-6.4241851676901301E-2</v>
      </c>
      <c r="O189" s="3">
        <v>0.466321243523316</v>
      </c>
      <c r="P189" s="3">
        <v>0.87417218543046404</v>
      </c>
    </row>
    <row r="190" spans="1:16" x14ac:dyDescent="0.3">
      <c r="A190" s="8" t="s">
        <v>201</v>
      </c>
      <c r="B190" s="8" t="s">
        <v>105</v>
      </c>
      <c r="C190" s="2">
        <v>-8.3333333333333297E-3</v>
      </c>
      <c r="D190" s="2">
        <v>3.78151260504202E-2</v>
      </c>
      <c r="E190" s="2">
        <v>7.69230769230769E-2</v>
      </c>
      <c r="F190" s="2">
        <v>3.7593984962405999E-2</v>
      </c>
      <c r="G190" s="2">
        <v>-7.2463768115942004E-3</v>
      </c>
      <c r="H190" s="2">
        <v>-2.5547445255474501E-2</v>
      </c>
      <c r="I190" s="2">
        <v>2.6217228464419502E-2</v>
      </c>
      <c r="J190" s="2">
        <v>2.5547445255474501E-2</v>
      </c>
      <c r="K190" s="2">
        <v>1.7793594306049799E-2</v>
      </c>
      <c r="L190" s="2">
        <v>0.20279720279720301</v>
      </c>
      <c r="M190" s="2">
        <v>0.43313953488372098</v>
      </c>
      <c r="N190" s="2">
        <v>-9.1277890466531397E-2</v>
      </c>
      <c r="O190" s="3">
        <v>0.59430604982206403</v>
      </c>
      <c r="P190" s="3">
        <v>0.81376518218623495</v>
      </c>
    </row>
    <row r="191" spans="1:16" x14ac:dyDescent="0.3">
      <c r="A191" s="8" t="s">
        <v>201</v>
      </c>
      <c r="B191" s="8" t="s">
        <v>106</v>
      </c>
      <c r="C191" s="2">
        <v>-6.9767441860465101E-2</v>
      </c>
      <c r="D191" s="2">
        <v>0</v>
      </c>
      <c r="E191" s="2">
        <v>2.5000000000000001E-2</v>
      </c>
      <c r="F191" s="2">
        <v>0</v>
      </c>
      <c r="G191" s="2">
        <v>-2.4390243902439001E-2</v>
      </c>
      <c r="H191" s="2">
        <v>0</v>
      </c>
      <c r="I191" s="2">
        <v>0.05</v>
      </c>
      <c r="J191" s="2">
        <v>-7.1428571428571397E-2</v>
      </c>
      <c r="K191" s="2">
        <v>2.5641025641025599E-2</v>
      </c>
      <c r="L191" s="2">
        <v>0.17499999999999999</v>
      </c>
      <c r="M191" s="2">
        <v>0.14893617021276601</v>
      </c>
      <c r="N191" s="2">
        <v>0</v>
      </c>
      <c r="O191" s="3">
        <v>0.38461538461538503</v>
      </c>
      <c r="P191" s="3">
        <v>0.35</v>
      </c>
    </row>
    <row r="192" spans="1:16" x14ac:dyDescent="0.3">
      <c r="A192" s="8" t="s">
        <v>201</v>
      </c>
      <c r="B192" s="8" t="s">
        <v>107</v>
      </c>
      <c r="C192" s="2">
        <v>-3.4351145038167899E-2</v>
      </c>
      <c r="D192" s="2">
        <v>0.17786561264822101</v>
      </c>
      <c r="E192" s="2">
        <v>0.194630872483221</v>
      </c>
      <c r="F192" s="2">
        <v>6.1797752808988797E-2</v>
      </c>
      <c r="G192" s="2">
        <v>0.108465608465608</v>
      </c>
      <c r="H192" s="2">
        <v>0.119331742243437</v>
      </c>
      <c r="I192" s="2">
        <v>0.10660980810234499</v>
      </c>
      <c r="J192" s="2">
        <v>0.14258188824662801</v>
      </c>
      <c r="K192" s="2">
        <v>0.16357504215851601</v>
      </c>
      <c r="L192" s="2">
        <v>0.266666666666667</v>
      </c>
      <c r="M192" s="2">
        <v>0.45080091533180799</v>
      </c>
      <c r="N192" s="2">
        <v>-2.4447949526813902E-2</v>
      </c>
      <c r="O192" s="3">
        <v>1.0860033726812801</v>
      </c>
      <c r="P192" s="3">
        <v>3.1510067114094</v>
      </c>
    </row>
    <row r="193" spans="1:16" x14ac:dyDescent="0.3">
      <c r="A193" s="8" t="s">
        <v>201</v>
      </c>
      <c r="B193" s="8" t="s">
        <v>108</v>
      </c>
      <c r="C193" s="2">
        <v>-0.05</v>
      </c>
      <c r="D193" s="2">
        <v>0.105263157894737</v>
      </c>
      <c r="E193" s="2">
        <v>0</v>
      </c>
      <c r="F193" s="2">
        <v>0</v>
      </c>
      <c r="G193" s="2">
        <v>0</v>
      </c>
      <c r="H193" s="2">
        <v>4.7619047619047603E-2</v>
      </c>
      <c r="I193" s="2">
        <v>-4.5454545454545497E-2</v>
      </c>
      <c r="J193" s="2">
        <v>-4.7619047619047603E-2</v>
      </c>
      <c r="K193" s="2">
        <v>0.05</v>
      </c>
      <c r="L193" s="2">
        <v>9.5238095238095205E-2</v>
      </c>
      <c r="M193" s="2">
        <v>0.73913043478260898</v>
      </c>
      <c r="N193" s="2">
        <v>-0.25</v>
      </c>
      <c r="O193" s="3">
        <v>0.5</v>
      </c>
      <c r="P193" s="3">
        <v>0.42857142857142899</v>
      </c>
    </row>
    <row r="194" spans="1:16" x14ac:dyDescent="0.3">
      <c r="A194" s="8" t="s">
        <v>201</v>
      </c>
      <c r="B194" s="8" t="s">
        <v>17</v>
      </c>
      <c r="C194" s="2">
        <v>-3.8461538461538498E-2</v>
      </c>
      <c r="D194" s="2">
        <v>-0.04</v>
      </c>
      <c r="E194" s="2">
        <v>0</v>
      </c>
      <c r="F194" s="2">
        <v>-4.1666666666666699E-2</v>
      </c>
      <c r="G194" s="2">
        <v>4.3478260869565202E-2</v>
      </c>
      <c r="H194" s="2">
        <v>-4.1666666666666699E-2</v>
      </c>
      <c r="I194" s="2">
        <v>8.6956521739130405E-2</v>
      </c>
      <c r="J194" s="2">
        <v>0.2</v>
      </c>
      <c r="K194" s="2">
        <v>-3.3333333333333298E-2</v>
      </c>
      <c r="L194" s="2">
        <v>0.24137931034482801</v>
      </c>
      <c r="M194" s="2">
        <v>0.5</v>
      </c>
      <c r="N194" s="2">
        <v>0</v>
      </c>
      <c r="O194" s="3">
        <v>0.8</v>
      </c>
      <c r="P194" s="3">
        <v>1.25</v>
      </c>
    </row>
    <row r="195" spans="1:16" x14ac:dyDescent="0.3">
      <c r="A195" s="8" t="s">
        <v>201</v>
      </c>
      <c r="B195" s="8" t="s">
        <v>109</v>
      </c>
      <c r="C195" s="2">
        <v>2.27272727272727E-2</v>
      </c>
      <c r="D195" s="2">
        <v>5.0793650793650801E-2</v>
      </c>
      <c r="E195" s="2">
        <v>8.3081570996978896E-2</v>
      </c>
      <c r="F195" s="2">
        <v>8.0892608089260798E-2</v>
      </c>
      <c r="G195" s="2">
        <v>7.4838709677419402E-2</v>
      </c>
      <c r="H195" s="2">
        <v>6.9627851140456207E-2</v>
      </c>
      <c r="I195" s="2">
        <v>2.1324354657688002E-2</v>
      </c>
      <c r="J195" s="2">
        <v>6.9230769230769207E-2</v>
      </c>
      <c r="K195" s="2">
        <v>6.7831449126413201E-2</v>
      </c>
      <c r="L195" s="2">
        <v>0.181905678537055</v>
      </c>
      <c r="M195" s="2">
        <v>0.232084690553746</v>
      </c>
      <c r="N195" s="2">
        <v>1.38797091870456E-2</v>
      </c>
      <c r="O195" s="3">
        <v>0.57656731757451196</v>
      </c>
      <c r="P195" s="3">
        <v>1.31722054380665</v>
      </c>
    </row>
    <row r="196" spans="1:16" x14ac:dyDescent="0.3">
      <c r="A196" s="8" t="s">
        <v>201</v>
      </c>
      <c r="B196" s="8" t="s">
        <v>110</v>
      </c>
      <c r="C196" s="2">
        <v>7.4906367041198503E-3</v>
      </c>
      <c r="D196" s="2">
        <v>8.5501858736059505E-2</v>
      </c>
      <c r="E196" s="2">
        <v>7.1917808219178106E-2</v>
      </c>
      <c r="F196" s="2">
        <v>6.7092651757188496E-2</v>
      </c>
      <c r="G196" s="2">
        <v>7.7844311377245498E-2</v>
      </c>
      <c r="H196" s="2">
        <v>0.108333333333333</v>
      </c>
      <c r="I196" s="2">
        <v>4.5112781954887202E-2</v>
      </c>
      <c r="J196" s="2">
        <v>8.6330935251798593E-2</v>
      </c>
      <c r="K196" s="2">
        <v>4.8565121412803502E-2</v>
      </c>
      <c r="L196" s="2">
        <v>0.16</v>
      </c>
      <c r="M196" s="2">
        <v>0.23593466424682399</v>
      </c>
      <c r="N196" s="2">
        <v>-9.3979441997063096E-2</v>
      </c>
      <c r="O196" s="3">
        <v>0.36203090507726299</v>
      </c>
      <c r="P196" s="3">
        <v>1.11301369863014</v>
      </c>
    </row>
    <row r="197" spans="1:16" x14ac:dyDescent="0.3">
      <c r="A197" s="8" t="s">
        <v>201</v>
      </c>
      <c r="B197" s="8" t="s">
        <v>111</v>
      </c>
      <c r="C197" s="2">
        <v>-6.5375982042648703E-2</v>
      </c>
      <c r="D197" s="2">
        <v>-9.9069348543980792E-3</v>
      </c>
      <c r="E197" s="2">
        <v>-2.42571255306246E-3</v>
      </c>
      <c r="F197" s="2">
        <v>-1.27659574468085E-2</v>
      </c>
      <c r="G197" s="2">
        <v>-1.47783251231527E-2</v>
      </c>
      <c r="H197" s="2">
        <v>-2.6562499999999999E-2</v>
      </c>
      <c r="I197" s="2">
        <v>-2.18298555377207E-2</v>
      </c>
      <c r="J197" s="2">
        <v>-1.2471283229406001E-2</v>
      </c>
      <c r="K197" s="2">
        <v>-5.3173811897640399E-3</v>
      </c>
      <c r="L197" s="2">
        <v>-0.243234213164049</v>
      </c>
      <c r="M197" s="2">
        <v>-0.19779249448123601</v>
      </c>
      <c r="N197" s="2">
        <v>-0.13318657127132599</v>
      </c>
      <c r="O197" s="3">
        <v>-0.47657028913260202</v>
      </c>
      <c r="P197" s="3">
        <v>-0.52243784111582803</v>
      </c>
    </row>
    <row r="198" spans="1:16" x14ac:dyDescent="0.3">
      <c r="A198" s="8" t="s">
        <v>202</v>
      </c>
      <c r="B198" s="8" t="s">
        <v>103</v>
      </c>
      <c r="C198" s="2">
        <v>5.1282051282051301E-2</v>
      </c>
      <c r="D198" s="2">
        <v>7.3170731707317097E-2</v>
      </c>
      <c r="E198" s="2">
        <v>-4.5454545454545497E-2</v>
      </c>
      <c r="F198" s="2">
        <v>0</v>
      </c>
      <c r="G198" s="2">
        <v>7.1428571428571397E-2</v>
      </c>
      <c r="H198" s="2">
        <v>0</v>
      </c>
      <c r="I198" s="2">
        <v>-4.4444444444444398E-2</v>
      </c>
      <c r="J198" s="2">
        <v>0.372093023255814</v>
      </c>
      <c r="K198" s="2">
        <v>5.0847457627118599E-2</v>
      </c>
      <c r="L198" s="2">
        <v>0.25806451612903197</v>
      </c>
      <c r="M198" s="2">
        <v>0.141025641025641</v>
      </c>
      <c r="N198" s="2">
        <v>0.224719101123595</v>
      </c>
      <c r="O198" s="3">
        <v>0.84745762711864403</v>
      </c>
      <c r="P198" s="3">
        <v>1.47727272727273</v>
      </c>
    </row>
    <row r="199" spans="1:16" x14ac:dyDescent="0.3">
      <c r="A199" s="8" t="s">
        <v>202</v>
      </c>
      <c r="B199" s="8" t="s">
        <v>104</v>
      </c>
      <c r="C199" s="2">
        <v>4.5755568934376899E-2</v>
      </c>
      <c r="D199" s="2">
        <v>1.4968336211859499E-2</v>
      </c>
      <c r="E199" s="2">
        <v>-1.02098695405559E-2</v>
      </c>
      <c r="F199" s="2">
        <v>3.1518624641833803E-2</v>
      </c>
      <c r="G199" s="2">
        <v>2.5000000000000001E-2</v>
      </c>
      <c r="H199" s="2">
        <v>1.3008130081300801E-2</v>
      </c>
      <c r="I199" s="2">
        <v>2.2471910112359501E-2</v>
      </c>
      <c r="J199" s="2">
        <v>8.2155939298796402E-2</v>
      </c>
      <c r="K199" s="2">
        <v>-1.30560928433269E-2</v>
      </c>
      <c r="L199" s="2">
        <v>0.178343949044586</v>
      </c>
      <c r="M199" s="2">
        <v>7.9002079002079006E-2</v>
      </c>
      <c r="N199" s="2">
        <v>6.1657032755298699E-2</v>
      </c>
      <c r="O199" s="3">
        <v>0.33220502901353999</v>
      </c>
      <c r="P199" s="3">
        <v>0.56267725467952401</v>
      </c>
    </row>
    <row r="200" spans="1:16" x14ac:dyDescent="0.3">
      <c r="A200" s="8" t="s">
        <v>202</v>
      </c>
      <c r="B200" s="8" t="s">
        <v>105</v>
      </c>
      <c r="C200" s="2">
        <v>7.4626865671641798E-2</v>
      </c>
      <c r="D200" s="2">
        <v>9.7222222222222196E-2</v>
      </c>
      <c r="E200" s="2">
        <v>-5.90717299578059E-2</v>
      </c>
      <c r="F200" s="2">
        <v>0.139013452914798</v>
      </c>
      <c r="G200" s="2">
        <v>6.2992125984251995E-2</v>
      </c>
      <c r="H200" s="2">
        <v>1.48148148148148E-2</v>
      </c>
      <c r="I200" s="2">
        <v>6.2043795620437998E-2</v>
      </c>
      <c r="J200" s="2">
        <v>0.19587628865979401</v>
      </c>
      <c r="K200" s="2">
        <v>2.2988505747126398E-2</v>
      </c>
      <c r="L200" s="2">
        <v>0.25280898876404501</v>
      </c>
      <c r="M200" s="2">
        <v>0.11883408071748899</v>
      </c>
      <c r="N200" s="2">
        <v>0.16032064128256501</v>
      </c>
      <c r="O200" s="3">
        <v>0.66379310344827602</v>
      </c>
      <c r="P200" s="3">
        <v>1.44303797468354</v>
      </c>
    </row>
    <row r="201" spans="1:16" x14ac:dyDescent="0.3">
      <c r="A201" s="8" t="s">
        <v>202</v>
      </c>
      <c r="B201" s="8" t="s">
        <v>106</v>
      </c>
      <c r="C201" s="2">
        <v>3.8461538461538498E-2</v>
      </c>
      <c r="D201" s="2">
        <v>3.7037037037037E-2</v>
      </c>
      <c r="E201" s="2">
        <v>-3.5714285714285698E-2</v>
      </c>
      <c r="F201" s="2">
        <v>-3.7037037037037E-2</v>
      </c>
      <c r="G201" s="2">
        <v>-0.15384615384615399</v>
      </c>
      <c r="H201" s="2">
        <v>-4.5454545454545497E-2</v>
      </c>
      <c r="I201" s="2">
        <v>-4.7619047619047603E-2</v>
      </c>
      <c r="J201" s="2">
        <v>0.65</v>
      </c>
      <c r="K201" s="2">
        <v>-0.30303030303030298</v>
      </c>
      <c r="L201" s="2">
        <v>0.217391304347826</v>
      </c>
      <c r="M201" s="2">
        <v>0</v>
      </c>
      <c r="N201" s="2">
        <v>0</v>
      </c>
      <c r="O201" s="3">
        <v>-0.15151515151515199</v>
      </c>
      <c r="P201" s="3">
        <v>0</v>
      </c>
    </row>
    <row r="202" spans="1:16" x14ac:dyDescent="0.3">
      <c r="A202" s="8" t="s">
        <v>202</v>
      </c>
      <c r="B202" s="8" t="s">
        <v>107</v>
      </c>
      <c r="C202" s="2">
        <v>0.16129032258064499</v>
      </c>
      <c r="D202" s="2">
        <v>1.6666666666666701E-2</v>
      </c>
      <c r="E202" s="2">
        <v>0</v>
      </c>
      <c r="F202" s="2">
        <v>0.14207650273224001</v>
      </c>
      <c r="G202" s="2">
        <v>5.7416267942583699E-2</v>
      </c>
      <c r="H202" s="2">
        <v>9.9547511312217202E-2</v>
      </c>
      <c r="I202" s="2">
        <v>3.2921810699588501E-2</v>
      </c>
      <c r="J202" s="2">
        <v>0.38247011952191201</v>
      </c>
      <c r="K202" s="2">
        <v>0.109510086455331</v>
      </c>
      <c r="L202" s="2">
        <v>0.29870129870129902</v>
      </c>
      <c r="M202" s="2">
        <v>0.184</v>
      </c>
      <c r="N202" s="2">
        <v>0.21959459459459499</v>
      </c>
      <c r="O202" s="3">
        <v>1.0806916426513</v>
      </c>
      <c r="P202" s="3">
        <v>2.9453551912568301</v>
      </c>
    </row>
    <row r="203" spans="1:16" x14ac:dyDescent="0.3">
      <c r="A203" s="8" t="s">
        <v>202</v>
      </c>
      <c r="B203" s="8" t="s">
        <v>108</v>
      </c>
      <c r="C203" s="2">
        <v>0.140350877192982</v>
      </c>
      <c r="D203" s="2">
        <v>3.0769230769230799E-2</v>
      </c>
      <c r="E203" s="2">
        <v>-7.4626865671641798E-2</v>
      </c>
      <c r="F203" s="2">
        <v>9.6774193548387094E-2</v>
      </c>
      <c r="G203" s="2">
        <v>7.3529411764705899E-2</v>
      </c>
      <c r="H203" s="2">
        <v>4.1095890410958902E-2</v>
      </c>
      <c r="I203" s="2">
        <v>0.105263157894737</v>
      </c>
      <c r="J203" s="2">
        <v>0.28571428571428598</v>
      </c>
      <c r="K203" s="2">
        <v>9.2592592592592605E-3</v>
      </c>
      <c r="L203" s="2">
        <v>0.22935779816513799</v>
      </c>
      <c r="M203" s="2">
        <v>5.22388059701493E-2</v>
      </c>
      <c r="N203" s="2">
        <v>0.219858156028369</v>
      </c>
      <c r="O203" s="3">
        <v>0.592592592592593</v>
      </c>
      <c r="P203" s="3">
        <v>1.5671641791044799</v>
      </c>
    </row>
    <row r="204" spans="1:16" x14ac:dyDescent="0.3">
      <c r="A204" s="8" t="s">
        <v>202</v>
      </c>
      <c r="B204" s="8" t="s">
        <v>17</v>
      </c>
      <c r="C204" s="2">
        <v>0.18181818181818199</v>
      </c>
      <c r="D204" s="2">
        <v>0.15384615384615399</v>
      </c>
      <c r="E204" s="2">
        <v>-0.11111111111111099</v>
      </c>
      <c r="F204" s="2">
        <v>2.5000000000000001E-2</v>
      </c>
      <c r="G204" s="2">
        <v>0.12195121951219499</v>
      </c>
      <c r="H204" s="2">
        <v>0</v>
      </c>
      <c r="I204" s="2">
        <v>4.3478260869565202E-2</v>
      </c>
      <c r="J204" s="2">
        <v>0.16666666666666699</v>
      </c>
      <c r="K204" s="2">
        <v>-7.1428571428571397E-2</v>
      </c>
      <c r="L204" s="2">
        <v>0.30769230769230799</v>
      </c>
      <c r="M204" s="2">
        <v>-1.4705882352941201E-2</v>
      </c>
      <c r="N204" s="2">
        <v>4.47761194029851E-2</v>
      </c>
      <c r="O204" s="3">
        <v>0.25</v>
      </c>
      <c r="P204" s="3">
        <v>0.55555555555555602</v>
      </c>
    </row>
    <row r="205" spans="1:16" x14ac:dyDescent="0.3">
      <c r="A205" s="8" t="s">
        <v>202</v>
      </c>
      <c r="B205" s="8" t="s">
        <v>109</v>
      </c>
      <c r="C205" s="2">
        <v>6.1068702290076299E-2</v>
      </c>
      <c r="D205" s="2">
        <v>4.2137718396711203E-2</v>
      </c>
      <c r="E205" s="2">
        <v>2.7613412228796801E-2</v>
      </c>
      <c r="F205" s="2">
        <v>6.1420345489443397E-2</v>
      </c>
      <c r="G205" s="2">
        <v>6.6907775768535294E-2</v>
      </c>
      <c r="H205" s="2">
        <v>2.7118644067796599E-2</v>
      </c>
      <c r="I205" s="2">
        <v>4.4554455445544601E-2</v>
      </c>
      <c r="J205" s="2">
        <v>0.124012638230648</v>
      </c>
      <c r="K205" s="2">
        <v>-7.0274068868587502E-4</v>
      </c>
      <c r="L205" s="2">
        <v>0.210267229254571</v>
      </c>
      <c r="M205" s="2">
        <v>0.10807669959325999</v>
      </c>
      <c r="N205" s="2">
        <v>7.6560041950707897E-2</v>
      </c>
      <c r="O205" s="3">
        <v>0.44272663387210098</v>
      </c>
      <c r="P205" s="3">
        <v>1.0246548323471401</v>
      </c>
    </row>
    <row r="206" spans="1:16" x14ac:dyDescent="0.3">
      <c r="A206" s="8" t="s">
        <v>202</v>
      </c>
      <c r="B206" s="8" t="s">
        <v>110</v>
      </c>
      <c r="C206" s="2">
        <v>0.101298701298701</v>
      </c>
      <c r="D206" s="2">
        <v>4.4811320754716999E-2</v>
      </c>
      <c r="E206" s="2">
        <v>-3.1602708803611698E-2</v>
      </c>
      <c r="F206" s="2">
        <v>6.0606060606060601E-2</v>
      </c>
      <c r="G206" s="2">
        <v>3.7362637362637403E-2</v>
      </c>
      <c r="H206" s="2">
        <v>1.0593220338983101E-2</v>
      </c>
      <c r="I206" s="2">
        <v>5.6603773584905703E-2</v>
      </c>
      <c r="J206" s="2">
        <v>0.19642857142857101</v>
      </c>
      <c r="K206" s="2">
        <v>-1.1608623548922101E-2</v>
      </c>
      <c r="L206" s="2">
        <v>0.24328859060402699</v>
      </c>
      <c r="M206" s="2">
        <v>7.8272604588394107E-2</v>
      </c>
      <c r="N206" s="2">
        <v>8.3854818523153907E-2</v>
      </c>
      <c r="O206" s="3">
        <v>0.43615257048092898</v>
      </c>
      <c r="P206" s="3">
        <v>0.95485327313769797</v>
      </c>
    </row>
    <row r="207" spans="1:16" x14ac:dyDescent="0.3">
      <c r="A207" s="8" t="s">
        <v>202</v>
      </c>
      <c r="B207" s="8" t="s">
        <v>111</v>
      </c>
      <c r="C207" s="2">
        <v>-4.0540540540540499E-3</v>
      </c>
      <c r="D207" s="2">
        <v>-4.2062415196743599E-2</v>
      </c>
      <c r="E207" s="2">
        <v>-7.5542965061378697E-2</v>
      </c>
      <c r="F207" s="2">
        <v>-2.0939734422880499E-2</v>
      </c>
      <c r="G207" s="2">
        <v>-1.7736045905060002E-2</v>
      </c>
      <c r="H207" s="2">
        <v>-3.9033457249070598E-2</v>
      </c>
      <c r="I207" s="2">
        <v>-2.23818734457032E-2</v>
      </c>
      <c r="J207" s="2">
        <v>5.37026568682872E-2</v>
      </c>
      <c r="K207" s="2">
        <v>-2.38733905579399E-2</v>
      </c>
      <c r="L207" s="2">
        <v>-0.23935147018411701</v>
      </c>
      <c r="M207" s="2">
        <v>-0.180635838150289</v>
      </c>
      <c r="N207" s="2">
        <v>-0.12477954144620799</v>
      </c>
      <c r="O207" s="3">
        <v>-0.46754291845493601</v>
      </c>
      <c r="P207" s="3">
        <v>-0.53139754485363599</v>
      </c>
    </row>
    <row r="208" spans="1:16" x14ac:dyDescent="0.3">
      <c r="A208" s="8" t="s">
        <v>203</v>
      </c>
      <c r="B208" s="8" t="s">
        <v>103</v>
      </c>
      <c r="C208" s="2">
        <v>-9.0909090909090898E-2</v>
      </c>
      <c r="D208" s="2">
        <v>0.05</v>
      </c>
      <c r="E208" s="2">
        <v>0.14285714285714299</v>
      </c>
      <c r="F208" s="2">
        <v>4.1666666666666699E-2</v>
      </c>
      <c r="G208" s="2">
        <v>-0.04</v>
      </c>
      <c r="H208" s="2">
        <v>0</v>
      </c>
      <c r="I208" s="2">
        <v>8.3333333333333301E-2</v>
      </c>
      <c r="J208" s="2">
        <v>-0.115384615384615</v>
      </c>
      <c r="K208" s="2">
        <v>0.13043478260869601</v>
      </c>
      <c r="L208" s="2">
        <v>0.115384615384615</v>
      </c>
      <c r="M208" s="2">
        <v>0.27586206896551702</v>
      </c>
      <c r="N208" s="2">
        <v>0.162162162162162</v>
      </c>
      <c r="O208" s="3">
        <v>0.86956521739130399</v>
      </c>
      <c r="P208" s="3">
        <v>1.0476190476190499</v>
      </c>
    </row>
    <row r="209" spans="1:16" x14ac:dyDescent="0.3">
      <c r="A209" s="8" t="s">
        <v>203</v>
      </c>
      <c r="B209" s="8" t="s">
        <v>104</v>
      </c>
      <c r="C209" s="2">
        <v>3.5087719298245602E-3</v>
      </c>
      <c r="D209" s="2">
        <v>4.1083916083916101E-2</v>
      </c>
      <c r="E209" s="2">
        <v>9.1519731318219999E-2</v>
      </c>
      <c r="F209" s="2">
        <v>2.76923076923077E-2</v>
      </c>
      <c r="G209" s="2">
        <v>1.87125748502994E-2</v>
      </c>
      <c r="H209" s="2">
        <v>3.8941954445260801E-2</v>
      </c>
      <c r="I209" s="2">
        <v>4.80905233380481E-2</v>
      </c>
      <c r="J209" s="2">
        <v>2.9014844804318499E-2</v>
      </c>
      <c r="K209" s="2">
        <v>3.4754098360655697E-2</v>
      </c>
      <c r="L209" s="2">
        <v>0.10329531051964499</v>
      </c>
      <c r="M209" s="2">
        <v>0.11200459506031001</v>
      </c>
      <c r="N209" s="2">
        <v>6.25E-2</v>
      </c>
      <c r="O209" s="3">
        <v>0.348852459016393</v>
      </c>
      <c r="P209" s="3">
        <v>0.72712006717044497</v>
      </c>
    </row>
    <row r="210" spans="1:16" x14ac:dyDescent="0.3">
      <c r="A210" s="8" t="s">
        <v>203</v>
      </c>
      <c r="B210" s="8" t="s">
        <v>105</v>
      </c>
      <c r="C210" s="2">
        <v>6.6666666666666693E-2</v>
      </c>
      <c r="D210" s="2">
        <v>-2.0833333333333301E-2</v>
      </c>
      <c r="E210" s="2">
        <v>0.48936170212766</v>
      </c>
      <c r="F210" s="2">
        <v>-1.4285714285714299E-2</v>
      </c>
      <c r="G210" s="2">
        <v>4.3478260869565202E-2</v>
      </c>
      <c r="H210" s="2">
        <v>0.125</v>
      </c>
      <c r="I210" s="2">
        <v>3.7037037037037E-2</v>
      </c>
      <c r="J210" s="2">
        <v>-0.238095238095238</v>
      </c>
      <c r="K210" s="2">
        <v>7.8125E-2</v>
      </c>
      <c r="L210" s="2">
        <v>0.188405797101449</v>
      </c>
      <c r="M210" s="2">
        <v>0.18292682926829301</v>
      </c>
      <c r="N210" s="2">
        <v>0.20618556701030899</v>
      </c>
      <c r="O210" s="3">
        <v>0.828125</v>
      </c>
      <c r="P210" s="3">
        <v>1.4893617021276599</v>
      </c>
    </row>
    <row r="211" spans="1:16" x14ac:dyDescent="0.3">
      <c r="A211" s="8" t="s">
        <v>203</v>
      </c>
      <c r="B211" s="8" t="s">
        <v>106</v>
      </c>
      <c r="C211" s="2">
        <v>0.16666666666666699</v>
      </c>
      <c r="D211" s="2">
        <v>0.14285714285714299</v>
      </c>
      <c r="E211" s="2">
        <v>0.125</v>
      </c>
      <c r="F211" s="2">
        <v>0</v>
      </c>
      <c r="G211" s="2">
        <v>-0.11111111111111099</v>
      </c>
      <c r="H211" s="2">
        <v>0.125</v>
      </c>
      <c r="I211" s="2">
        <v>0.33333333333333298</v>
      </c>
      <c r="J211" s="2">
        <v>0</v>
      </c>
      <c r="K211" s="2">
        <v>8.3333333333333301E-2</v>
      </c>
      <c r="L211" s="2">
        <v>0.15384615384615399</v>
      </c>
      <c r="M211" s="2">
        <v>0</v>
      </c>
      <c r="N211" s="2">
        <v>0.133333333333333</v>
      </c>
      <c r="O211" s="3">
        <v>0.41666666666666702</v>
      </c>
      <c r="P211" s="3">
        <v>1.125</v>
      </c>
    </row>
    <row r="212" spans="1:16" x14ac:dyDescent="0.3">
      <c r="A212" s="8" t="s">
        <v>203</v>
      </c>
      <c r="B212" s="8" t="s">
        <v>107</v>
      </c>
      <c r="C212" s="2">
        <v>7.4074074074074098E-2</v>
      </c>
      <c r="D212" s="2">
        <v>0.27586206896551702</v>
      </c>
      <c r="E212" s="2">
        <v>0.48648648648648701</v>
      </c>
      <c r="F212" s="2">
        <v>7.2727272727272696E-2</v>
      </c>
      <c r="G212" s="2">
        <v>0.101694915254237</v>
      </c>
      <c r="H212" s="2">
        <v>0.18461538461538499</v>
      </c>
      <c r="I212" s="2">
        <v>0.15584415584415601</v>
      </c>
      <c r="J212" s="2">
        <v>-0.224719101123595</v>
      </c>
      <c r="K212" s="2">
        <v>2.8985507246376802E-2</v>
      </c>
      <c r="L212" s="2">
        <v>0.12676056338028199</v>
      </c>
      <c r="M212" s="2">
        <v>0.41249999999999998</v>
      </c>
      <c r="N212" s="2">
        <v>0.29203539823008901</v>
      </c>
      <c r="O212" s="3">
        <v>1.11594202898551</v>
      </c>
      <c r="P212" s="3">
        <v>2.9459459459459501</v>
      </c>
    </row>
    <row r="213" spans="1:16" x14ac:dyDescent="0.3">
      <c r="A213" s="8" t="s">
        <v>203</v>
      </c>
      <c r="B213" s="8" t="s">
        <v>108</v>
      </c>
      <c r="C213" s="2">
        <v>0.25</v>
      </c>
      <c r="D213" s="2">
        <v>-0.1</v>
      </c>
      <c r="E213" s="2">
        <v>1.2222222222222201</v>
      </c>
      <c r="F213" s="2">
        <v>0.15</v>
      </c>
      <c r="G213" s="2">
        <v>0</v>
      </c>
      <c r="H213" s="2">
        <v>0.13043478260869601</v>
      </c>
      <c r="I213" s="2">
        <v>0</v>
      </c>
      <c r="J213" s="2">
        <v>-0.42307692307692302</v>
      </c>
      <c r="K213" s="2">
        <v>-0.133333333333333</v>
      </c>
      <c r="L213" s="2">
        <v>-7.69230769230769E-2</v>
      </c>
      <c r="M213" s="2">
        <v>0.16666666666666699</v>
      </c>
      <c r="N213" s="2">
        <v>0.14285714285714299</v>
      </c>
      <c r="O213" s="3">
        <v>6.6666666666666693E-2</v>
      </c>
      <c r="P213" s="3">
        <v>0.77777777777777801</v>
      </c>
    </row>
    <row r="214" spans="1:16" x14ac:dyDescent="0.3">
      <c r="A214" s="8" t="s">
        <v>203</v>
      </c>
      <c r="B214" s="8" t="s">
        <v>17</v>
      </c>
      <c r="C214" s="2">
        <v>-0.12</v>
      </c>
      <c r="D214" s="2">
        <v>-0.18181818181818199</v>
      </c>
      <c r="E214" s="2">
        <v>0.33333333333333298</v>
      </c>
      <c r="F214" s="2">
        <v>0</v>
      </c>
      <c r="G214" s="2">
        <v>-4.1666666666666699E-2</v>
      </c>
      <c r="H214" s="2">
        <v>4.3478260869565202E-2</v>
      </c>
      <c r="I214" s="2">
        <v>4.1666666666666699E-2</v>
      </c>
      <c r="J214" s="2">
        <v>0.12</v>
      </c>
      <c r="K214" s="2">
        <v>0.17857142857142899</v>
      </c>
      <c r="L214" s="2">
        <v>0.42424242424242398</v>
      </c>
      <c r="M214" s="2">
        <v>-2.1276595744680899E-2</v>
      </c>
      <c r="N214" s="2">
        <v>8.6956521739130405E-2</v>
      </c>
      <c r="O214" s="3">
        <v>0.78571428571428603</v>
      </c>
      <c r="P214" s="3">
        <v>1.7777777777777799</v>
      </c>
    </row>
    <row r="215" spans="1:16" x14ac:dyDescent="0.3">
      <c r="A215" s="8" t="s">
        <v>203</v>
      </c>
      <c r="B215" s="8" t="s">
        <v>109</v>
      </c>
      <c r="C215" s="2">
        <v>6.0642092746730103E-2</v>
      </c>
      <c r="D215" s="2">
        <v>4.0358744394618798E-2</v>
      </c>
      <c r="E215" s="2">
        <v>8.6206896551724102E-2</v>
      </c>
      <c r="F215" s="2">
        <v>7.3412698412698402E-2</v>
      </c>
      <c r="G215" s="2">
        <v>9.9815157116451003E-2</v>
      </c>
      <c r="H215" s="2">
        <v>5.5462184873949598E-2</v>
      </c>
      <c r="I215" s="2">
        <v>6.4490445859872597E-2</v>
      </c>
      <c r="J215" s="2">
        <v>6.8062827225130906E-2</v>
      </c>
      <c r="K215" s="2">
        <v>6.4425770308123201E-2</v>
      </c>
      <c r="L215" s="2">
        <v>0.19013157894736801</v>
      </c>
      <c r="M215" s="2">
        <v>0.100608070757324</v>
      </c>
      <c r="N215" s="2">
        <v>9.8442993470617801E-2</v>
      </c>
      <c r="O215" s="3">
        <v>0.53151260504201703</v>
      </c>
      <c r="P215" s="3">
        <v>1.35668103448276</v>
      </c>
    </row>
    <row r="216" spans="1:16" x14ac:dyDescent="0.3">
      <c r="A216" s="8" t="s">
        <v>203</v>
      </c>
      <c r="B216" s="8" t="s">
        <v>110</v>
      </c>
      <c r="C216" s="2">
        <v>-2.53164556962025E-2</v>
      </c>
      <c r="D216" s="2">
        <v>9.74025974025974E-3</v>
      </c>
      <c r="E216" s="2">
        <v>0.14147909967845701</v>
      </c>
      <c r="F216" s="2">
        <v>3.3802816901408399E-2</v>
      </c>
      <c r="G216" s="2">
        <v>6.2670299727520404E-2</v>
      </c>
      <c r="H216" s="2">
        <v>5.8974358974359001E-2</v>
      </c>
      <c r="I216" s="2">
        <v>9.4430992736077496E-2</v>
      </c>
      <c r="J216" s="2">
        <v>-2.87610619469027E-2</v>
      </c>
      <c r="K216" s="2">
        <v>3.8724373576309798E-2</v>
      </c>
      <c r="L216" s="2">
        <v>0.12280701754386</v>
      </c>
      <c r="M216" s="2">
        <v>9.1796875E-2</v>
      </c>
      <c r="N216" s="2">
        <v>8.2289803220035804E-2</v>
      </c>
      <c r="O216" s="3">
        <v>0.37813211845102501</v>
      </c>
      <c r="P216" s="3">
        <v>0.94533762057877802</v>
      </c>
    </row>
    <row r="217" spans="1:16" x14ac:dyDescent="0.3">
      <c r="A217" s="8" t="s">
        <v>203</v>
      </c>
      <c r="B217" s="8" t="s">
        <v>111</v>
      </c>
      <c r="C217" s="2">
        <v>-4.43334374024352E-2</v>
      </c>
      <c r="D217" s="2">
        <v>-3.4302515517804603E-2</v>
      </c>
      <c r="E217" s="2">
        <v>4.7361299052774003E-2</v>
      </c>
      <c r="F217" s="2">
        <v>-2.9392764857881101E-2</v>
      </c>
      <c r="G217" s="2">
        <v>-6.3227953410981697E-3</v>
      </c>
      <c r="H217" s="2">
        <v>-1.37307434695244E-2</v>
      </c>
      <c r="I217" s="2">
        <v>-2.20713073005093E-2</v>
      </c>
      <c r="J217" s="2">
        <v>-5.0347222222222203E-2</v>
      </c>
      <c r="K217" s="2">
        <v>-3.6563071297989001E-4</v>
      </c>
      <c r="L217" s="2">
        <v>-0.25749817117776203</v>
      </c>
      <c r="M217" s="2">
        <v>-0.195073891625616</v>
      </c>
      <c r="N217" s="2">
        <v>-0.129130966952264</v>
      </c>
      <c r="O217" s="3">
        <v>-0.47970749542961599</v>
      </c>
      <c r="P217" s="3">
        <v>-0.51860622462787598</v>
      </c>
    </row>
    <row r="218" spans="1:16" x14ac:dyDescent="0.3">
      <c r="A218" s="8" t="s">
        <v>204</v>
      </c>
      <c r="B218" s="8" t="s">
        <v>103</v>
      </c>
      <c r="C218" s="2">
        <v>0.08</v>
      </c>
      <c r="D218" s="2">
        <v>0</v>
      </c>
      <c r="E218" s="2">
        <v>0.148148148148148</v>
      </c>
      <c r="F218" s="2">
        <v>9.6774193548387094E-2</v>
      </c>
      <c r="G218" s="2">
        <v>-5.8823529411764698E-2</v>
      </c>
      <c r="H218" s="2">
        <v>3.125E-2</v>
      </c>
      <c r="I218" s="2">
        <v>-3.03030303030303E-2</v>
      </c>
      <c r="J218" s="2">
        <v>0.1875</v>
      </c>
      <c r="K218" s="2">
        <v>0.157894736842105</v>
      </c>
      <c r="L218" s="2">
        <v>0.25</v>
      </c>
      <c r="M218" s="2">
        <v>0.25454545454545502</v>
      </c>
      <c r="N218" s="2">
        <v>5.7971014492753603E-2</v>
      </c>
      <c r="O218" s="3">
        <v>0.92105263157894701</v>
      </c>
      <c r="P218" s="3">
        <v>1.7037037037036999</v>
      </c>
    </row>
    <row r="219" spans="1:16" x14ac:dyDescent="0.3">
      <c r="A219" s="8" t="s">
        <v>204</v>
      </c>
      <c r="B219" s="8" t="s">
        <v>104</v>
      </c>
      <c r="C219" s="2">
        <v>8.2362082362082395E-2</v>
      </c>
      <c r="D219" s="2">
        <v>1.4357501794687699E-2</v>
      </c>
      <c r="E219" s="2">
        <v>2.3354564755838601E-2</v>
      </c>
      <c r="F219" s="2">
        <v>2.7662517289073301E-2</v>
      </c>
      <c r="G219" s="2">
        <v>4.1049798115747001E-2</v>
      </c>
      <c r="H219" s="2">
        <v>1.87459599224305E-2</v>
      </c>
      <c r="I219" s="2">
        <v>8.8832487309644693E-3</v>
      </c>
      <c r="J219" s="2">
        <v>2.0125786163522001E-2</v>
      </c>
      <c r="K219" s="2">
        <v>4.87053020961776E-2</v>
      </c>
      <c r="L219" s="2">
        <v>0.206349206349206</v>
      </c>
      <c r="M219" s="2">
        <v>0.14522417153996101</v>
      </c>
      <c r="N219" s="2">
        <v>8.5106382978723406E-3</v>
      </c>
      <c r="O219" s="3">
        <v>0.46115906288532699</v>
      </c>
      <c r="P219" s="3">
        <v>0.677282377919321</v>
      </c>
    </row>
    <row r="220" spans="1:16" x14ac:dyDescent="0.3">
      <c r="A220" s="8" t="s">
        <v>204</v>
      </c>
      <c r="B220" s="8" t="s">
        <v>105</v>
      </c>
      <c r="C220" s="2">
        <v>0.104072398190045</v>
      </c>
      <c r="D220" s="2">
        <v>4.5081967213114797E-2</v>
      </c>
      <c r="E220" s="2">
        <v>-1.1764705882352899E-2</v>
      </c>
      <c r="F220" s="2">
        <v>3.1746031746031703E-2</v>
      </c>
      <c r="G220" s="2">
        <v>-2.3076923076923099E-2</v>
      </c>
      <c r="H220" s="2">
        <v>7.8740157480314994E-3</v>
      </c>
      <c r="I220" s="2">
        <v>7.8125E-3</v>
      </c>
      <c r="J220" s="2">
        <v>-5.0387596899224799E-2</v>
      </c>
      <c r="K220" s="2">
        <v>0.114285714285714</v>
      </c>
      <c r="L220" s="2">
        <v>0.17216117216117199</v>
      </c>
      <c r="M220" s="2">
        <v>0.171875</v>
      </c>
      <c r="N220" s="2">
        <v>-7.1999999999999995E-2</v>
      </c>
      <c r="O220" s="3">
        <v>0.420408163265306</v>
      </c>
      <c r="P220" s="3">
        <v>0.36470588235294099</v>
      </c>
    </row>
    <row r="221" spans="1:16" x14ac:dyDescent="0.3">
      <c r="A221" s="8" t="s">
        <v>204</v>
      </c>
      <c r="B221" s="8" t="s">
        <v>106</v>
      </c>
      <c r="C221" s="2">
        <v>0.05</v>
      </c>
      <c r="D221" s="2">
        <v>0</v>
      </c>
      <c r="E221" s="2">
        <v>-4.7619047619047603E-2</v>
      </c>
      <c r="F221" s="2">
        <v>0.1</v>
      </c>
      <c r="G221" s="2">
        <v>-4.5454545454545497E-2</v>
      </c>
      <c r="H221" s="2">
        <v>-0.14285714285714299</v>
      </c>
      <c r="I221" s="2">
        <v>0.22222222222222199</v>
      </c>
      <c r="J221" s="2">
        <v>-9.0909090909090898E-2</v>
      </c>
      <c r="K221" s="2">
        <v>-0.05</v>
      </c>
      <c r="L221" s="2">
        <v>0.21052631578947401</v>
      </c>
      <c r="M221" s="2">
        <v>-4.3478260869565202E-2</v>
      </c>
      <c r="N221" s="2">
        <v>-0.13636363636363599</v>
      </c>
      <c r="O221" s="3">
        <v>-0.05</v>
      </c>
      <c r="P221" s="3">
        <v>-9.5238095238095205E-2</v>
      </c>
    </row>
    <row r="222" spans="1:16" x14ac:dyDescent="0.3">
      <c r="A222" s="8" t="s">
        <v>204</v>
      </c>
      <c r="B222" s="8" t="s">
        <v>107</v>
      </c>
      <c r="C222" s="2">
        <v>0.30373831775700899</v>
      </c>
      <c r="D222" s="2">
        <v>8.6021505376344107E-2</v>
      </c>
      <c r="E222" s="2">
        <v>-3.3003300330033E-2</v>
      </c>
      <c r="F222" s="2">
        <v>0.143344709897611</v>
      </c>
      <c r="G222" s="2">
        <v>0.125373134328358</v>
      </c>
      <c r="H222" s="2">
        <v>6.1007957559681698E-2</v>
      </c>
      <c r="I222" s="2">
        <v>7.4999999999999997E-2</v>
      </c>
      <c r="J222" s="2">
        <v>0.102325581395349</v>
      </c>
      <c r="K222" s="2">
        <v>0.15611814345991601</v>
      </c>
      <c r="L222" s="2">
        <v>0.306569343065693</v>
      </c>
      <c r="M222" s="2">
        <v>0.20111731843575401</v>
      </c>
      <c r="N222" s="2">
        <v>6.9767441860465101E-2</v>
      </c>
      <c r="O222" s="3">
        <v>0.94092827004219404</v>
      </c>
      <c r="P222" s="3">
        <v>2.0363036303630402</v>
      </c>
    </row>
    <row r="223" spans="1:16" x14ac:dyDescent="0.3">
      <c r="A223" s="8" t="s">
        <v>204</v>
      </c>
      <c r="B223" s="8" t="s">
        <v>109</v>
      </c>
      <c r="C223" s="2">
        <v>7.6840981856990398E-2</v>
      </c>
      <c r="D223" s="2">
        <v>2.47770069375619E-2</v>
      </c>
      <c r="E223" s="2">
        <v>2.7079303675048402E-2</v>
      </c>
      <c r="F223" s="2">
        <v>4.70809792843691E-2</v>
      </c>
      <c r="G223" s="2">
        <v>3.2374100719424502E-2</v>
      </c>
      <c r="H223" s="2">
        <v>3.9198606271777001E-2</v>
      </c>
      <c r="I223" s="2">
        <v>5.7837384744342003E-2</v>
      </c>
      <c r="J223" s="2">
        <v>2.93185419968304E-2</v>
      </c>
      <c r="K223" s="2">
        <v>7.1593533487297897E-2</v>
      </c>
      <c r="L223" s="2">
        <v>0.19324712643678199</v>
      </c>
      <c r="M223" s="2">
        <v>0.13847080072245599</v>
      </c>
      <c r="N223" s="2">
        <v>3.3844526705446902E-2</v>
      </c>
      <c r="O223" s="3">
        <v>0.50500384911470397</v>
      </c>
      <c r="P223" s="3">
        <v>0.89071566731141205</v>
      </c>
    </row>
    <row r="224" spans="1:16" x14ac:dyDescent="0.3">
      <c r="A224" s="8" t="s">
        <v>204</v>
      </c>
      <c r="B224" s="8" t="s">
        <v>111</v>
      </c>
      <c r="C224" s="2">
        <v>1.40977443609023E-3</v>
      </c>
      <c r="D224" s="2">
        <v>-5.0445800093852702E-2</v>
      </c>
      <c r="E224" s="2">
        <v>-7.36347912033605E-2</v>
      </c>
      <c r="F224" s="2">
        <v>-2.7207255268071499E-2</v>
      </c>
      <c r="G224" s="2">
        <v>-2.22100356457362E-2</v>
      </c>
      <c r="H224" s="2">
        <v>-3.3090297251822803E-2</v>
      </c>
      <c r="I224" s="2">
        <v>-2.0591647331786499E-2</v>
      </c>
      <c r="J224" s="2">
        <v>-1.30293159609121E-2</v>
      </c>
      <c r="K224" s="2">
        <v>5.7005700570056999E-3</v>
      </c>
      <c r="L224" s="2">
        <v>-0.22494033412887801</v>
      </c>
      <c r="M224" s="2">
        <v>-0.188991531947652</v>
      </c>
      <c r="N224" s="2">
        <v>-0.15757000474608401</v>
      </c>
      <c r="O224" s="3">
        <v>-0.46744674467446701</v>
      </c>
      <c r="P224" s="3">
        <v>-0.56140350877193002</v>
      </c>
    </row>
    <row r="225" spans="1:16" x14ac:dyDescent="0.3">
      <c r="A225" s="8" t="s">
        <v>204</v>
      </c>
      <c r="B225" s="8" t="s">
        <v>17</v>
      </c>
      <c r="C225" s="2">
        <v>-3.125E-2</v>
      </c>
      <c r="D225" s="2">
        <v>0.16129032258064499</v>
      </c>
      <c r="E225" s="2">
        <v>2.7777777777777801E-2</v>
      </c>
      <c r="F225" s="2">
        <v>0</v>
      </c>
      <c r="G225" s="2">
        <v>5.4054054054054099E-2</v>
      </c>
      <c r="H225" s="2">
        <v>-5.1282051282051301E-2</v>
      </c>
      <c r="I225" s="2">
        <v>0.108108108108108</v>
      </c>
      <c r="J225" s="2">
        <v>-2.4390243902439001E-2</v>
      </c>
      <c r="K225" s="2">
        <v>7.4999999999999997E-2</v>
      </c>
      <c r="L225" s="2">
        <v>0.186046511627907</v>
      </c>
      <c r="M225" s="2">
        <v>0.39215686274509798</v>
      </c>
      <c r="N225" s="2">
        <v>-4.2253521126760597E-2</v>
      </c>
      <c r="O225" s="3">
        <v>0.7</v>
      </c>
      <c r="P225" s="3">
        <v>0.88888888888888895</v>
      </c>
    </row>
    <row r="226" spans="1:16" x14ac:dyDescent="0.3">
      <c r="A226" s="8" t="s">
        <v>204</v>
      </c>
      <c r="B226" s="8" t="s">
        <v>110</v>
      </c>
      <c r="C226" s="2">
        <v>0.12747875354107599</v>
      </c>
      <c r="D226" s="2">
        <v>1.2562814070351799E-2</v>
      </c>
      <c r="E226" s="2">
        <v>7.4441687344913203E-3</v>
      </c>
      <c r="F226" s="2">
        <v>6.8965517241379296E-2</v>
      </c>
      <c r="G226" s="2">
        <v>5.2995391705069103E-2</v>
      </c>
      <c r="H226" s="2">
        <v>4.3763676148796497E-2</v>
      </c>
      <c r="I226" s="2">
        <v>7.1278825995807094E-2</v>
      </c>
      <c r="J226" s="2">
        <v>-5.8708414872798396E-3</v>
      </c>
      <c r="K226" s="2">
        <v>6.6929133858267695E-2</v>
      </c>
      <c r="L226" s="2">
        <v>0.212177121771218</v>
      </c>
      <c r="M226" s="2">
        <v>7.7625570776255703E-2</v>
      </c>
      <c r="N226" s="2">
        <v>-2.82485875706215E-2</v>
      </c>
      <c r="O226" s="3">
        <v>0.35433070866141703</v>
      </c>
      <c r="P226" s="3">
        <v>0.70719602977667495</v>
      </c>
    </row>
    <row r="227" spans="1:16" x14ac:dyDescent="0.3">
      <c r="A227" s="8" t="s">
        <v>204</v>
      </c>
      <c r="B227" s="8" t="s">
        <v>108</v>
      </c>
      <c r="C227" s="2">
        <v>0.12</v>
      </c>
      <c r="D227" s="2">
        <v>0</v>
      </c>
      <c r="E227" s="2">
        <v>0.28571428571428598</v>
      </c>
      <c r="F227" s="2">
        <v>-2.7777777777777801E-2</v>
      </c>
      <c r="G227" s="2">
        <v>0.14285714285714299</v>
      </c>
      <c r="H227" s="2">
        <v>-0.1</v>
      </c>
      <c r="I227" s="2">
        <v>0.11111111111111099</v>
      </c>
      <c r="J227" s="2">
        <v>0.1</v>
      </c>
      <c r="K227" s="2">
        <v>9.0909090909090898E-2</v>
      </c>
      <c r="L227" s="2">
        <v>0.22916666666666699</v>
      </c>
      <c r="M227" s="2">
        <v>0.186440677966102</v>
      </c>
      <c r="N227" s="2">
        <v>0</v>
      </c>
      <c r="O227" s="3">
        <v>0.59090909090909105</v>
      </c>
      <c r="P227" s="3">
        <v>1.5</v>
      </c>
    </row>
    <row r="228" spans="1:16" x14ac:dyDescent="0.3">
      <c r="A228" s="11" t="s">
        <v>18</v>
      </c>
      <c r="B228" s="11" t="s">
        <v>18</v>
      </c>
      <c r="C228" s="3">
        <v>1.08286155429748E-2</v>
      </c>
      <c r="D228" s="3">
        <v>3.84920877375206E-3</v>
      </c>
      <c r="E228" s="3">
        <v>5.7618178129437998E-3</v>
      </c>
      <c r="F228" s="3">
        <v>1.51087263484891E-2</v>
      </c>
      <c r="G228" s="3">
        <v>1.42678298193669E-2</v>
      </c>
      <c r="H228" s="3">
        <v>1.21275053388452E-2</v>
      </c>
      <c r="I228" s="3">
        <v>1.67634533488192E-2</v>
      </c>
      <c r="J228" s="3">
        <v>2.7929025625404599E-2</v>
      </c>
      <c r="K228" s="3">
        <v>2.17250384309077E-2</v>
      </c>
      <c r="L228" s="3">
        <v>6.9608091940688097E-3</v>
      </c>
      <c r="M228" s="3">
        <v>2.7218721872187199E-2</v>
      </c>
      <c r="N228" s="3">
        <v>2.5568679681749699E-2</v>
      </c>
      <c r="O228" s="3">
        <v>8.3862722945567E-2</v>
      </c>
      <c r="P228" s="3">
        <v>0.187279367011564</v>
      </c>
    </row>
    <row r="229" spans="1:16" x14ac:dyDescent="0.3">
      <c r="A229" s="15"/>
      <c r="B229" s="15"/>
    </row>
    <row r="230" spans="1:16" x14ac:dyDescent="0.3">
      <c r="A230" s="13" t="s">
        <v>42</v>
      </c>
      <c r="B230" s="15"/>
    </row>
    <row r="231" spans="1:16" x14ac:dyDescent="0.3">
      <c r="A231" s="14" t="s">
        <v>43</v>
      </c>
      <c r="B231" s="15"/>
    </row>
    <row r="232" spans="1:16" x14ac:dyDescent="0.3">
      <c r="A232" s="14" t="s">
        <v>44</v>
      </c>
      <c r="B232" s="15"/>
    </row>
    <row r="233" spans="1:16" x14ac:dyDescent="0.3">
      <c r="A233" s="14" t="s">
        <v>114</v>
      </c>
      <c r="B233" s="15"/>
    </row>
    <row r="234" spans="1:16" x14ac:dyDescent="0.3">
      <c r="A234" s="14" t="s">
        <v>47</v>
      </c>
      <c r="B234" s="15"/>
    </row>
    <row r="235" spans="1:16" x14ac:dyDescent="0.3">
      <c r="A235" s="15"/>
      <c r="B235" s="15"/>
    </row>
    <row r="236" spans="1:16" x14ac:dyDescent="0.3">
      <c r="A236" s="15"/>
      <c r="B236" s="15"/>
    </row>
    <row r="237" spans="1:16" x14ac:dyDescent="0.3">
      <c r="A237" s="15"/>
      <c r="B237" s="15"/>
    </row>
    <row r="238" spans="1:16" x14ac:dyDescent="0.3">
      <c r="A238" s="15"/>
      <c r="B238" s="15"/>
    </row>
    <row r="239" spans="1:16" x14ac:dyDescent="0.3">
      <c r="A239" s="15"/>
      <c r="B239" s="15"/>
    </row>
    <row r="240" spans="1:16"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82:O82"/>
    <mergeCell ref="C156:N15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234</v>
      </c>
      <c r="B1" s="15"/>
    </row>
    <row r="2" spans="1:15" ht="15.6" x14ac:dyDescent="0.3">
      <c r="A2" s="12" t="s">
        <v>154</v>
      </c>
      <c r="B2" s="15"/>
    </row>
    <row r="3" spans="1:15" ht="15.6" x14ac:dyDescent="0.3">
      <c r="A3" s="12" t="s">
        <v>206</v>
      </c>
      <c r="B3" s="15"/>
    </row>
    <row r="4" spans="1:15" ht="15.6" x14ac:dyDescent="0.3">
      <c r="A4" s="12" t="s">
        <v>119</v>
      </c>
      <c r="B4" s="15"/>
    </row>
    <row r="5" spans="1:15" x14ac:dyDescent="0.3">
      <c r="A5" s="15"/>
      <c r="B5" s="15"/>
    </row>
    <row r="6" spans="1:15" x14ac:dyDescent="0.3">
      <c r="A6" s="16" t="str">
        <f>HYPERLINK("#'Table of contents'!A93",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115</v>
      </c>
      <c r="C9" s="1">
        <v>18</v>
      </c>
      <c r="D9" s="1">
        <v>20</v>
      </c>
      <c r="E9" s="1">
        <v>21</v>
      </c>
      <c r="F9" s="1">
        <v>18</v>
      </c>
      <c r="G9" s="1">
        <v>22</v>
      </c>
      <c r="H9" s="1">
        <v>22</v>
      </c>
      <c r="I9" s="1">
        <v>19</v>
      </c>
      <c r="J9" s="1">
        <v>19</v>
      </c>
      <c r="K9" s="1">
        <v>20</v>
      </c>
      <c r="L9" s="1">
        <v>19</v>
      </c>
      <c r="M9" s="1">
        <v>20</v>
      </c>
      <c r="N9" s="1">
        <v>23</v>
      </c>
      <c r="O9" s="1">
        <v>27</v>
      </c>
    </row>
    <row r="10" spans="1:15" x14ac:dyDescent="0.3">
      <c r="A10" s="7" t="s">
        <v>198</v>
      </c>
      <c r="B10" s="7" t="s">
        <v>116</v>
      </c>
      <c r="C10" s="1">
        <v>1847</v>
      </c>
      <c r="D10" s="1">
        <v>1918</v>
      </c>
      <c r="E10" s="1">
        <v>2019</v>
      </c>
      <c r="F10" s="1">
        <v>1919</v>
      </c>
      <c r="G10" s="1">
        <v>1983</v>
      </c>
      <c r="H10" s="1">
        <v>2060</v>
      </c>
      <c r="I10" s="1">
        <v>2109</v>
      </c>
      <c r="J10" s="1">
        <v>2041</v>
      </c>
      <c r="K10" s="1">
        <v>2336</v>
      </c>
      <c r="L10" s="1">
        <v>2517</v>
      </c>
      <c r="M10" s="1">
        <v>3234</v>
      </c>
      <c r="N10" s="1">
        <v>3369</v>
      </c>
      <c r="O10" s="1">
        <v>3923</v>
      </c>
    </row>
    <row r="11" spans="1:15" x14ac:dyDescent="0.3">
      <c r="A11" s="7" t="s">
        <v>198</v>
      </c>
      <c r="B11" s="7" t="s">
        <v>117</v>
      </c>
      <c r="C11" s="1">
        <v>19</v>
      </c>
      <c r="D11" s="1">
        <v>18</v>
      </c>
      <c r="E11" s="1">
        <v>20</v>
      </c>
      <c r="F11" s="1">
        <v>19</v>
      </c>
      <c r="G11" s="1">
        <v>23</v>
      </c>
      <c r="H11" s="1">
        <v>24</v>
      </c>
      <c r="I11" s="1">
        <v>29</v>
      </c>
      <c r="J11" s="1">
        <v>31</v>
      </c>
      <c r="K11" s="1">
        <v>36</v>
      </c>
      <c r="L11" s="1">
        <v>36</v>
      </c>
      <c r="M11" s="1">
        <v>37</v>
      </c>
      <c r="N11" s="1">
        <v>34</v>
      </c>
      <c r="O11" s="1">
        <v>41</v>
      </c>
    </row>
    <row r="12" spans="1:15" x14ac:dyDescent="0.3">
      <c r="A12" s="7" t="s">
        <v>198</v>
      </c>
      <c r="B12" s="7" t="s">
        <v>17</v>
      </c>
      <c r="C12" s="1">
        <v>11</v>
      </c>
      <c r="D12" s="1">
        <v>10</v>
      </c>
      <c r="E12" s="1">
        <v>12</v>
      </c>
      <c r="F12" s="1">
        <v>7</v>
      </c>
      <c r="G12" s="1">
        <v>10</v>
      </c>
      <c r="H12" s="1">
        <v>7</v>
      </c>
      <c r="I12" s="1">
        <v>5</v>
      </c>
      <c r="J12" s="1">
        <v>8</v>
      </c>
      <c r="K12" s="1">
        <v>8</v>
      </c>
      <c r="L12" s="1">
        <v>7</v>
      </c>
      <c r="M12" s="1">
        <v>10</v>
      </c>
      <c r="N12" s="1">
        <v>12</v>
      </c>
      <c r="O12" s="1">
        <v>17</v>
      </c>
    </row>
    <row r="13" spans="1:15" x14ac:dyDescent="0.3">
      <c r="A13" s="7" t="s">
        <v>198</v>
      </c>
      <c r="B13" s="7" t="s">
        <v>110</v>
      </c>
      <c r="C13" s="1">
        <v>324</v>
      </c>
      <c r="D13" s="1">
        <v>347</v>
      </c>
      <c r="E13" s="1">
        <v>364</v>
      </c>
      <c r="F13" s="1">
        <v>353</v>
      </c>
      <c r="G13" s="1">
        <v>372</v>
      </c>
      <c r="H13" s="1">
        <v>372</v>
      </c>
      <c r="I13" s="1">
        <v>382</v>
      </c>
      <c r="J13" s="1">
        <v>370</v>
      </c>
      <c r="K13" s="1">
        <v>406</v>
      </c>
      <c r="L13" s="1">
        <v>432</v>
      </c>
      <c r="M13" s="1">
        <v>558</v>
      </c>
      <c r="N13" s="1">
        <v>585</v>
      </c>
      <c r="O13" s="1">
        <v>664</v>
      </c>
    </row>
    <row r="14" spans="1:15" x14ac:dyDescent="0.3">
      <c r="A14" s="7" t="s">
        <v>198</v>
      </c>
      <c r="B14" s="7" t="s">
        <v>111</v>
      </c>
      <c r="C14" s="1">
        <v>2962</v>
      </c>
      <c r="D14" s="1">
        <v>2963</v>
      </c>
      <c r="E14" s="1">
        <v>2882</v>
      </c>
      <c r="F14" s="1">
        <v>2533</v>
      </c>
      <c r="G14" s="1">
        <v>2469</v>
      </c>
      <c r="H14" s="1">
        <v>2418</v>
      </c>
      <c r="I14" s="1">
        <v>2326</v>
      </c>
      <c r="J14" s="1">
        <v>2109</v>
      </c>
      <c r="K14" s="1">
        <v>2236</v>
      </c>
      <c r="L14" s="1">
        <v>2209</v>
      </c>
      <c r="M14" s="1">
        <v>1832</v>
      </c>
      <c r="N14" s="1">
        <v>1478</v>
      </c>
      <c r="O14" s="1">
        <v>1271</v>
      </c>
    </row>
    <row r="15" spans="1:15" x14ac:dyDescent="0.3">
      <c r="A15" s="7" t="s">
        <v>199</v>
      </c>
      <c r="B15" s="7" t="s">
        <v>115</v>
      </c>
      <c r="C15" s="1">
        <v>32</v>
      </c>
      <c r="D15" s="1">
        <v>32</v>
      </c>
      <c r="E15" s="1">
        <v>36</v>
      </c>
      <c r="F15" s="1">
        <v>35</v>
      </c>
      <c r="G15" s="1">
        <v>32</v>
      </c>
      <c r="H15" s="1">
        <v>31</v>
      </c>
      <c r="I15" s="1">
        <v>33</v>
      </c>
      <c r="J15" s="1">
        <v>39</v>
      </c>
      <c r="K15" s="1">
        <v>38</v>
      </c>
      <c r="L15" s="1">
        <v>36</v>
      </c>
      <c r="M15" s="1">
        <v>44</v>
      </c>
      <c r="N15" s="1">
        <v>54</v>
      </c>
      <c r="O15" s="1">
        <v>59</v>
      </c>
    </row>
    <row r="16" spans="1:15" x14ac:dyDescent="0.3">
      <c r="A16" s="7" t="s">
        <v>199</v>
      </c>
      <c r="B16" s="7" t="s">
        <v>116</v>
      </c>
      <c r="C16" s="1">
        <v>2630</v>
      </c>
      <c r="D16" s="1">
        <v>2823</v>
      </c>
      <c r="E16" s="1">
        <v>3017</v>
      </c>
      <c r="F16" s="1">
        <v>3219</v>
      </c>
      <c r="G16" s="1">
        <v>3405</v>
      </c>
      <c r="H16" s="1">
        <v>3600</v>
      </c>
      <c r="I16" s="1">
        <v>3859</v>
      </c>
      <c r="J16" s="1">
        <v>4186</v>
      </c>
      <c r="K16" s="1">
        <v>4499</v>
      </c>
      <c r="L16" s="1">
        <v>4647</v>
      </c>
      <c r="M16" s="1">
        <v>5308</v>
      </c>
      <c r="N16" s="1">
        <v>5977</v>
      </c>
      <c r="O16" s="1">
        <v>6465</v>
      </c>
    </row>
    <row r="17" spans="1:15" x14ac:dyDescent="0.3">
      <c r="A17" s="7" t="s">
        <v>199</v>
      </c>
      <c r="B17" s="7" t="s">
        <v>117</v>
      </c>
      <c r="C17" s="1">
        <v>97</v>
      </c>
      <c r="D17" s="1">
        <v>107</v>
      </c>
      <c r="E17" s="1">
        <v>115</v>
      </c>
      <c r="F17" s="1">
        <v>118</v>
      </c>
      <c r="G17" s="1">
        <v>121</v>
      </c>
      <c r="H17" s="1">
        <v>125</v>
      </c>
      <c r="I17" s="1">
        <v>136</v>
      </c>
      <c r="J17" s="1">
        <v>138</v>
      </c>
      <c r="K17" s="1">
        <v>139</v>
      </c>
      <c r="L17" s="1">
        <v>155</v>
      </c>
      <c r="M17" s="1">
        <v>171</v>
      </c>
      <c r="N17" s="1">
        <v>186</v>
      </c>
      <c r="O17" s="1">
        <v>208</v>
      </c>
    </row>
    <row r="18" spans="1:15" x14ac:dyDescent="0.3">
      <c r="A18" s="7" t="s">
        <v>199</v>
      </c>
      <c r="B18" s="7" t="s">
        <v>17</v>
      </c>
      <c r="C18" s="1">
        <v>11</v>
      </c>
      <c r="D18" s="1">
        <v>11</v>
      </c>
      <c r="E18" s="1">
        <v>14</v>
      </c>
      <c r="F18" s="1">
        <v>13</v>
      </c>
      <c r="G18" s="1">
        <v>14</v>
      </c>
      <c r="H18" s="1">
        <v>17</v>
      </c>
      <c r="I18" s="1">
        <v>18</v>
      </c>
      <c r="J18" s="1">
        <v>18</v>
      </c>
      <c r="K18" s="1">
        <v>16</v>
      </c>
      <c r="L18" s="1">
        <v>20</v>
      </c>
      <c r="M18" s="1">
        <v>23</v>
      </c>
      <c r="N18" s="1">
        <v>32</v>
      </c>
      <c r="O18" s="1">
        <v>28</v>
      </c>
    </row>
    <row r="19" spans="1:15" x14ac:dyDescent="0.3">
      <c r="A19" s="7" t="s">
        <v>199</v>
      </c>
      <c r="B19" s="7" t="s">
        <v>110</v>
      </c>
      <c r="C19" s="1">
        <v>530</v>
      </c>
      <c r="D19" s="1">
        <v>558</v>
      </c>
      <c r="E19" s="1">
        <v>575</v>
      </c>
      <c r="F19" s="1">
        <v>616</v>
      </c>
      <c r="G19" s="1">
        <v>649</v>
      </c>
      <c r="H19" s="1">
        <v>684</v>
      </c>
      <c r="I19" s="1">
        <v>730</v>
      </c>
      <c r="J19" s="1">
        <v>746</v>
      </c>
      <c r="K19" s="1">
        <v>773</v>
      </c>
      <c r="L19" s="1">
        <v>800</v>
      </c>
      <c r="M19" s="1">
        <v>987</v>
      </c>
      <c r="N19" s="1">
        <v>1118</v>
      </c>
      <c r="O19" s="1">
        <v>1220</v>
      </c>
    </row>
    <row r="20" spans="1:15" x14ac:dyDescent="0.3">
      <c r="A20" s="7" t="s">
        <v>199</v>
      </c>
      <c r="B20" s="7" t="s">
        <v>111</v>
      </c>
      <c r="C20" s="1">
        <v>4673</v>
      </c>
      <c r="D20" s="1">
        <v>4614</v>
      </c>
      <c r="E20" s="1">
        <v>4566</v>
      </c>
      <c r="F20" s="1">
        <v>4397</v>
      </c>
      <c r="G20" s="1">
        <v>4383</v>
      </c>
      <c r="H20" s="1">
        <v>4320</v>
      </c>
      <c r="I20" s="1">
        <v>4370</v>
      </c>
      <c r="J20" s="1">
        <v>4321</v>
      </c>
      <c r="K20" s="1">
        <v>4309</v>
      </c>
      <c r="L20" s="1">
        <v>4243</v>
      </c>
      <c r="M20" s="1">
        <v>3255</v>
      </c>
      <c r="N20" s="1">
        <v>2725</v>
      </c>
      <c r="O20" s="1">
        <v>2361</v>
      </c>
    </row>
    <row r="21" spans="1:15" x14ac:dyDescent="0.3">
      <c r="A21" s="7" t="s">
        <v>200</v>
      </c>
      <c r="B21" s="7" t="s">
        <v>115</v>
      </c>
      <c r="C21" s="1">
        <v>25</v>
      </c>
      <c r="D21" s="1">
        <v>27</v>
      </c>
      <c r="E21" s="1">
        <v>28</v>
      </c>
      <c r="F21" s="1">
        <v>30</v>
      </c>
      <c r="G21" s="1">
        <v>29</v>
      </c>
      <c r="H21" s="1">
        <v>29</v>
      </c>
      <c r="I21" s="1">
        <v>27</v>
      </c>
      <c r="J21" s="1">
        <v>28</v>
      </c>
      <c r="K21" s="1">
        <v>25</v>
      </c>
      <c r="L21" s="1">
        <v>27</v>
      </c>
      <c r="M21" s="1">
        <v>28</v>
      </c>
      <c r="N21" s="1">
        <v>29</v>
      </c>
      <c r="O21" s="1">
        <v>35</v>
      </c>
    </row>
    <row r="22" spans="1:15" x14ac:dyDescent="0.3">
      <c r="A22" s="7" t="s">
        <v>200</v>
      </c>
      <c r="B22" s="7" t="s">
        <v>116</v>
      </c>
      <c r="C22" s="1">
        <v>2976</v>
      </c>
      <c r="D22" s="1">
        <v>3097</v>
      </c>
      <c r="E22" s="1">
        <v>3248</v>
      </c>
      <c r="F22" s="1">
        <v>3629</v>
      </c>
      <c r="G22" s="1">
        <v>3862</v>
      </c>
      <c r="H22" s="1">
        <v>4040</v>
      </c>
      <c r="I22" s="1">
        <v>4241</v>
      </c>
      <c r="J22" s="1">
        <v>4630</v>
      </c>
      <c r="K22" s="1">
        <v>4613</v>
      </c>
      <c r="L22" s="1">
        <v>4870</v>
      </c>
      <c r="M22" s="1">
        <v>5600</v>
      </c>
      <c r="N22" s="1">
        <v>5961</v>
      </c>
      <c r="O22" s="1">
        <v>7114</v>
      </c>
    </row>
    <row r="23" spans="1:15" x14ac:dyDescent="0.3">
      <c r="A23" s="7" t="s">
        <v>200</v>
      </c>
      <c r="B23" s="7" t="s">
        <v>117</v>
      </c>
      <c r="C23" s="1">
        <v>30</v>
      </c>
      <c r="D23" s="1">
        <v>33</v>
      </c>
      <c r="E23" s="1">
        <v>38</v>
      </c>
      <c r="F23" s="1">
        <v>43</v>
      </c>
      <c r="G23" s="1">
        <v>44</v>
      </c>
      <c r="H23" s="1">
        <v>45</v>
      </c>
      <c r="I23" s="1">
        <v>43</v>
      </c>
      <c r="J23" s="1">
        <v>51</v>
      </c>
      <c r="K23" s="1">
        <v>45</v>
      </c>
      <c r="L23" s="1">
        <v>55</v>
      </c>
      <c r="M23" s="1">
        <v>64</v>
      </c>
      <c r="N23" s="1">
        <v>65</v>
      </c>
      <c r="O23" s="1">
        <v>75</v>
      </c>
    </row>
    <row r="24" spans="1:15" x14ac:dyDescent="0.3">
      <c r="A24" s="7" t="s">
        <v>200</v>
      </c>
      <c r="B24" s="7" t="s">
        <v>17</v>
      </c>
      <c r="C24" s="1">
        <v>11</v>
      </c>
      <c r="D24" s="1">
        <v>12</v>
      </c>
      <c r="E24" s="1">
        <v>10</v>
      </c>
      <c r="F24" s="1">
        <v>13</v>
      </c>
      <c r="G24" s="1">
        <v>15</v>
      </c>
      <c r="H24" s="1">
        <v>16</v>
      </c>
      <c r="I24" s="1">
        <v>16</v>
      </c>
      <c r="J24" s="1">
        <v>16</v>
      </c>
      <c r="K24" s="1">
        <v>16</v>
      </c>
      <c r="L24" s="1">
        <v>19</v>
      </c>
      <c r="M24" s="1">
        <v>20</v>
      </c>
      <c r="N24" s="1">
        <v>23</v>
      </c>
      <c r="O24" s="1">
        <v>26</v>
      </c>
    </row>
    <row r="25" spans="1:15" x14ac:dyDescent="0.3">
      <c r="A25" s="7" t="s">
        <v>200</v>
      </c>
      <c r="B25" s="7" t="s">
        <v>110</v>
      </c>
      <c r="C25" s="1">
        <v>517</v>
      </c>
      <c r="D25" s="1">
        <v>533</v>
      </c>
      <c r="E25" s="1">
        <v>569</v>
      </c>
      <c r="F25" s="1">
        <v>636</v>
      </c>
      <c r="G25" s="1">
        <v>659</v>
      </c>
      <c r="H25" s="1">
        <v>673</v>
      </c>
      <c r="I25" s="1">
        <v>689</v>
      </c>
      <c r="J25" s="1">
        <v>728</v>
      </c>
      <c r="K25" s="1">
        <v>703</v>
      </c>
      <c r="L25" s="1">
        <v>712</v>
      </c>
      <c r="M25" s="1">
        <v>842</v>
      </c>
      <c r="N25" s="1">
        <v>888</v>
      </c>
      <c r="O25" s="1">
        <v>971</v>
      </c>
    </row>
    <row r="26" spans="1:15" x14ac:dyDescent="0.3">
      <c r="A26" s="7" t="s">
        <v>200</v>
      </c>
      <c r="B26" s="7" t="s">
        <v>111</v>
      </c>
      <c r="C26" s="1">
        <v>4874</v>
      </c>
      <c r="D26" s="1">
        <v>4775</v>
      </c>
      <c r="E26" s="1">
        <v>4639</v>
      </c>
      <c r="F26" s="1">
        <v>4771</v>
      </c>
      <c r="G26" s="1">
        <v>4680</v>
      </c>
      <c r="H26" s="1">
        <v>4556</v>
      </c>
      <c r="I26" s="1">
        <v>4465</v>
      </c>
      <c r="J26" s="1">
        <v>4515</v>
      </c>
      <c r="K26" s="1">
        <v>4258</v>
      </c>
      <c r="L26" s="1">
        <v>4164</v>
      </c>
      <c r="M26" s="1">
        <v>3058</v>
      </c>
      <c r="N26" s="1">
        <v>2460</v>
      </c>
      <c r="O26" s="1">
        <v>2145</v>
      </c>
    </row>
    <row r="27" spans="1:15" x14ac:dyDescent="0.3">
      <c r="A27" s="7" t="s">
        <v>201</v>
      </c>
      <c r="B27" s="7" t="s">
        <v>115</v>
      </c>
      <c r="C27" s="1">
        <v>11</v>
      </c>
      <c r="D27" s="1">
        <v>11</v>
      </c>
      <c r="E27" s="1">
        <v>12</v>
      </c>
      <c r="F27" s="1">
        <v>14</v>
      </c>
      <c r="G27" s="1">
        <v>15</v>
      </c>
      <c r="H27" s="1">
        <v>13</v>
      </c>
      <c r="I27" s="1">
        <v>19</v>
      </c>
      <c r="J27" s="1">
        <v>18</v>
      </c>
      <c r="K27" s="1">
        <v>17</v>
      </c>
      <c r="L27" s="1">
        <v>22</v>
      </c>
      <c r="M27" s="1">
        <v>25</v>
      </c>
      <c r="N27" s="1">
        <v>36</v>
      </c>
      <c r="O27" s="1">
        <v>32</v>
      </c>
    </row>
    <row r="28" spans="1:15" x14ac:dyDescent="0.3">
      <c r="A28" s="7" t="s">
        <v>201</v>
      </c>
      <c r="B28" s="7" t="s">
        <v>116</v>
      </c>
      <c r="C28" s="1">
        <v>2122</v>
      </c>
      <c r="D28" s="1">
        <v>2130</v>
      </c>
      <c r="E28" s="1">
        <v>2254</v>
      </c>
      <c r="F28" s="1">
        <v>2468</v>
      </c>
      <c r="G28" s="1">
        <v>2596</v>
      </c>
      <c r="H28" s="1">
        <v>2744</v>
      </c>
      <c r="I28" s="1">
        <v>2891</v>
      </c>
      <c r="J28" s="1">
        <v>2997</v>
      </c>
      <c r="K28" s="1">
        <v>3175</v>
      </c>
      <c r="L28" s="1">
        <v>3405</v>
      </c>
      <c r="M28" s="1">
        <v>4009</v>
      </c>
      <c r="N28" s="1">
        <v>5339</v>
      </c>
      <c r="O28" s="1">
        <v>5114</v>
      </c>
    </row>
    <row r="29" spans="1:15" x14ac:dyDescent="0.3">
      <c r="A29" s="7" t="s">
        <v>201</v>
      </c>
      <c r="B29" s="7" t="s">
        <v>117</v>
      </c>
      <c r="C29" s="1">
        <v>40</v>
      </c>
      <c r="D29" s="1">
        <v>47</v>
      </c>
      <c r="E29" s="1">
        <v>48</v>
      </c>
      <c r="F29" s="1">
        <v>53</v>
      </c>
      <c r="G29" s="1">
        <v>63</v>
      </c>
      <c r="H29" s="1">
        <v>65</v>
      </c>
      <c r="I29" s="1">
        <v>71</v>
      </c>
      <c r="J29" s="1">
        <v>73</v>
      </c>
      <c r="K29" s="1">
        <v>77</v>
      </c>
      <c r="L29" s="1">
        <v>81</v>
      </c>
      <c r="M29" s="1">
        <v>96</v>
      </c>
      <c r="N29" s="1">
        <v>121</v>
      </c>
      <c r="O29" s="1">
        <v>133</v>
      </c>
    </row>
    <row r="30" spans="1:15" x14ac:dyDescent="0.3">
      <c r="A30" s="7" t="s">
        <v>201</v>
      </c>
      <c r="B30" s="7" t="s">
        <v>17</v>
      </c>
      <c r="C30" s="1">
        <v>1</v>
      </c>
      <c r="D30" s="1">
        <v>1</v>
      </c>
      <c r="E30" s="1">
        <v>2</v>
      </c>
      <c r="F30" s="1">
        <v>3</v>
      </c>
      <c r="G30" s="1">
        <v>3</v>
      </c>
      <c r="H30" s="1">
        <v>2</v>
      </c>
      <c r="I30" s="1">
        <v>2</v>
      </c>
      <c r="J30" s="1">
        <v>3</v>
      </c>
      <c r="K30" s="1">
        <v>4</v>
      </c>
      <c r="L30" s="1">
        <v>6</v>
      </c>
      <c r="M30" s="1">
        <v>6</v>
      </c>
      <c r="N30" s="1">
        <v>15</v>
      </c>
      <c r="O30" s="1">
        <v>16</v>
      </c>
    </row>
    <row r="31" spans="1:15" x14ac:dyDescent="0.3">
      <c r="A31" s="7" t="s">
        <v>201</v>
      </c>
      <c r="B31" s="7" t="s">
        <v>110</v>
      </c>
      <c r="C31" s="1">
        <v>333</v>
      </c>
      <c r="D31" s="1">
        <v>326</v>
      </c>
      <c r="E31" s="1">
        <v>350</v>
      </c>
      <c r="F31" s="1">
        <v>375</v>
      </c>
      <c r="G31" s="1">
        <v>389</v>
      </c>
      <c r="H31" s="1">
        <v>415</v>
      </c>
      <c r="I31" s="1">
        <v>440</v>
      </c>
      <c r="J31" s="1">
        <v>462</v>
      </c>
      <c r="K31" s="1">
        <v>501</v>
      </c>
      <c r="L31" s="1">
        <v>531</v>
      </c>
      <c r="M31" s="1">
        <v>620</v>
      </c>
      <c r="N31" s="1">
        <v>765</v>
      </c>
      <c r="O31" s="1">
        <v>715</v>
      </c>
    </row>
    <row r="32" spans="1:15" x14ac:dyDescent="0.3">
      <c r="A32" s="7" t="s">
        <v>201</v>
      </c>
      <c r="B32" s="7" t="s">
        <v>111</v>
      </c>
      <c r="C32" s="1">
        <v>3564</v>
      </c>
      <c r="D32" s="1">
        <v>3331</v>
      </c>
      <c r="E32" s="1">
        <v>3298</v>
      </c>
      <c r="F32" s="1">
        <v>3290</v>
      </c>
      <c r="G32" s="1">
        <v>3249</v>
      </c>
      <c r="H32" s="1">
        <v>3200</v>
      </c>
      <c r="I32" s="1">
        <v>3115</v>
      </c>
      <c r="J32" s="1">
        <v>3047</v>
      </c>
      <c r="K32" s="1">
        <v>3009</v>
      </c>
      <c r="L32" s="1">
        <v>2993</v>
      </c>
      <c r="M32" s="1">
        <v>2265</v>
      </c>
      <c r="N32" s="1">
        <v>1817</v>
      </c>
      <c r="O32" s="1">
        <v>1575</v>
      </c>
    </row>
    <row r="33" spans="1:15" x14ac:dyDescent="0.3">
      <c r="A33" s="7" t="s">
        <v>202</v>
      </c>
      <c r="B33" s="7" t="s">
        <v>115</v>
      </c>
      <c r="C33" s="1">
        <v>29</v>
      </c>
      <c r="D33" s="1">
        <v>32</v>
      </c>
      <c r="E33" s="1">
        <v>31</v>
      </c>
      <c r="F33" s="1">
        <v>26</v>
      </c>
      <c r="G33" s="1">
        <v>26</v>
      </c>
      <c r="H33" s="1">
        <v>26</v>
      </c>
      <c r="I33" s="1">
        <v>23</v>
      </c>
      <c r="J33" s="1">
        <v>23</v>
      </c>
      <c r="K33" s="1">
        <v>24</v>
      </c>
      <c r="L33" s="1">
        <v>28</v>
      </c>
      <c r="M33" s="1">
        <v>33</v>
      </c>
      <c r="N33" s="1">
        <v>38</v>
      </c>
      <c r="O33" s="1">
        <v>43</v>
      </c>
    </row>
    <row r="34" spans="1:15" x14ac:dyDescent="0.3">
      <c r="A34" s="7" t="s">
        <v>202</v>
      </c>
      <c r="B34" s="7" t="s">
        <v>116</v>
      </c>
      <c r="C34" s="1">
        <v>2889</v>
      </c>
      <c r="D34" s="1">
        <v>3068</v>
      </c>
      <c r="E34" s="1">
        <v>3165</v>
      </c>
      <c r="F34" s="1">
        <v>3156</v>
      </c>
      <c r="G34" s="1">
        <v>3333</v>
      </c>
      <c r="H34" s="1">
        <v>3487</v>
      </c>
      <c r="I34" s="1">
        <v>3558</v>
      </c>
      <c r="J34" s="1">
        <v>3689</v>
      </c>
      <c r="K34" s="1">
        <v>4203</v>
      </c>
      <c r="L34" s="1">
        <v>4220</v>
      </c>
      <c r="M34" s="1">
        <v>5116</v>
      </c>
      <c r="N34" s="1">
        <v>5615</v>
      </c>
      <c r="O34" s="1">
        <v>6182</v>
      </c>
    </row>
    <row r="35" spans="1:15" x14ac:dyDescent="0.3">
      <c r="A35" s="7" t="s">
        <v>202</v>
      </c>
      <c r="B35" s="7" t="s">
        <v>117</v>
      </c>
      <c r="C35" s="1">
        <v>44</v>
      </c>
      <c r="D35" s="1">
        <v>45</v>
      </c>
      <c r="E35" s="1">
        <v>48</v>
      </c>
      <c r="F35" s="1">
        <v>47</v>
      </c>
      <c r="G35" s="1">
        <v>51</v>
      </c>
      <c r="H35" s="1">
        <v>57</v>
      </c>
      <c r="I35" s="1">
        <v>55</v>
      </c>
      <c r="J35" s="1">
        <v>59</v>
      </c>
      <c r="K35" s="1">
        <v>76</v>
      </c>
      <c r="L35" s="1">
        <v>66</v>
      </c>
      <c r="M35" s="1">
        <v>81</v>
      </c>
      <c r="N35" s="1">
        <v>89</v>
      </c>
      <c r="O35" s="1">
        <v>96</v>
      </c>
    </row>
    <row r="36" spans="1:15" x14ac:dyDescent="0.3">
      <c r="A36" s="7" t="s">
        <v>202</v>
      </c>
      <c r="B36" s="7" t="s">
        <v>17</v>
      </c>
      <c r="C36" s="1">
        <v>11</v>
      </c>
      <c r="D36" s="1">
        <v>11</v>
      </c>
      <c r="E36" s="1">
        <v>12</v>
      </c>
      <c r="F36" s="1">
        <v>12</v>
      </c>
      <c r="G36" s="1">
        <v>12</v>
      </c>
      <c r="H36" s="1">
        <v>13</v>
      </c>
      <c r="I36" s="1">
        <v>13</v>
      </c>
      <c r="J36" s="1">
        <v>14</v>
      </c>
      <c r="K36" s="1">
        <v>17</v>
      </c>
      <c r="L36" s="1">
        <v>16</v>
      </c>
      <c r="M36" s="1">
        <v>18</v>
      </c>
      <c r="N36" s="1">
        <v>18</v>
      </c>
      <c r="O36" s="1">
        <v>21</v>
      </c>
    </row>
    <row r="37" spans="1:15" x14ac:dyDescent="0.3">
      <c r="A37" s="7" t="s">
        <v>202</v>
      </c>
      <c r="B37" s="7" t="s">
        <v>110</v>
      </c>
      <c r="C37" s="1">
        <v>500</v>
      </c>
      <c r="D37" s="1">
        <v>545</v>
      </c>
      <c r="E37" s="1">
        <v>567</v>
      </c>
      <c r="F37" s="1">
        <v>551</v>
      </c>
      <c r="G37" s="1">
        <v>578</v>
      </c>
      <c r="H37" s="1">
        <v>591</v>
      </c>
      <c r="I37" s="1">
        <v>614</v>
      </c>
      <c r="J37" s="1">
        <v>633</v>
      </c>
      <c r="K37" s="1">
        <v>725</v>
      </c>
      <c r="L37" s="1">
        <v>716</v>
      </c>
      <c r="M37" s="1">
        <v>873</v>
      </c>
      <c r="N37" s="1">
        <v>957</v>
      </c>
      <c r="O37" s="1">
        <v>1012</v>
      </c>
    </row>
    <row r="38" spans="1:15" x14ac:dyDescent="0.3">
      <c r="A38" s="7" t="s">
        <v>202</v>
      </c>
      <c r="B38" s="7" t="s">
        <v>111</v>
      </c>
      <c r="C38" s="1">
        <v>4441</v>
      </c>
      <c r="D38" s="1">
        <v>4423</v>
      </c>
      <c r="E38" s="1">
        <v>4237</v>
      </c>
      <c r="F38" s="1">
        <v>3917</v>
      </c>
      <c r="G38" s="1">
        <v>3835</v>
      </c>
      <c r="H38" s="1">
        <v>3766</v>
      </c>
      <c r="I38" s="1">
        <v>3619</v>
      </c>
      <c r="J38" s="1">
        <v>3538</v>
      </c>
      <c r="K38" s="1">
        <v>3728</v>
      </c>
      <c r="L38" s="1">
        <v>3639</v>
      </c>
      <c r="M38" s="1">
        <v>2768</v>
      </c>
      <c r="N38" s="1">
        <v>2268</v>
      </c>
      <c r="O38" s="1">
        <v>1985</v>
      </c>
    </row>
    <row r="39" spans="1:15" x14ac:dyDescent="0.3">
      <c r="A39" s="7" t="s">
        <v>203</v>
      </c>
      <c r="B39" s="7" t="s">
        <v>115</v>
      </c>
      <c r="C39" s="1">
        <v>11</v>
      </c>
      <c r="D39" s="1">
        <v>12</v>
      </c>
      <c r="E39" s="1">
        <v>12</v>
      </c>
      <c r="F39" s="1">
        <v>16</v>
      </c>
      <c r="G39" s="1">
        <v>19</v>
      </c>
      <c r="H39" s="1">
        <v>19</v>
      </c>
      <c r="I39" s="1">
        <v>19</v>
      </c>
      <c r="J39" s="1">
        <v>17</v>
      </c>
      <c r="K39" s="1">
        <v>18</v>
      </c>
      <c r="L39" s="1">
        <v>19</v>
      </c>
      <c r="M39" s="1">
        <v>26</v>
      </c>
      <c r="N39" s="1">
        <v>29</v>
      </c>
      <c r="O39" s="1">
        <v>31</v>
      </c>
    </row>
    <row r="40" spans="1:15" x14ac:dyDescent="0.3">
      <c r="A40" s="7" t="s">
        <v>203</v>
      </c>
      <c r="B40" s="7" t="s">
        <v>116</v>
      </c>
      <c r="C40" s="1">
        <v>1999</v>
      </c>
      <c r="D40" s="1">
        <v>2051</v>
      </c>
      <c r="E40" s="1">
        <v>2133</v>
      </c>
      <c r="F40" s="1">
        <v>2384</v>
      </c>
      <c r="G40" s="1">
        <v>2496</v>
      </c>
      <c r="H40" s="1">
        <v>2625</v>
      </c>
      <c r="I40" s="1">
        <v>2773</v>
      </c>
      <c r="J40" s="1">
        <v>2939</v>
      </c>
      <c r="K40" s="1">
        <v>3007</v>
      </c>
      <c r="L40" s="1">
        <v>3160</v>
      </c>
      <c r="M40" s="1">
        <v>3616</v>
      </c>
      <c r="N40" s="1">
        <v>4019</v>
      </c>
      <c r="O40" s="1">
        <v>4391</v>
      </c>
    </row>
    <row r="41" spans="1:15" x14ac:dyDescent="0.3">
      <c r="A41" s="7" t="s">
        <v>203</v>
      </c>
      <c r="B41" s="7" t="s">
        <v>117</v>
      </c>
      <c r="C41" s="1">
        <v>17</v>
      </c>
      <c r="D41" s="1">
        <v>18</v>
      </c>
      <c r="E41" s="1">
        <v>21</v>
      </c>
      <c r="F41" s="1">
        <v>22</v>
      </c>
      <c r="G41" s="1">
        <v>23</v>
      </c>
      <c r="H41" s="1">
        <v>24</v>
      </c>
      <c r="I41" s="1">
        <v>25</v>
      </c>
      <c r="J41" s="1">
        <v>27</v>
      </c>
      <c r="K41" s="1">
        <v>32</v>
      </c>
      <c r="L41" s="1">
        <v>43</v>
      </c>
      <c r="M41" s="1">
        <v>44</v>
      </c>
      <c r="N41" s="1">
        <v>50</v>
      </c>
      <c r="O41" s="1">
        <v>55</v>
      </c>
    </row>
    <row r="42" spans="1:15" x14ac:dyDescent="0.3">
      <c r="A42" s="7" t="s">
        <v>203</v>
      </c>
      <c r="B42" s="7" t="s">
        <v>17</v>
      </c>
      <c r="C42" s="1">
        <v>7</v>
      </c>
      <c r="D42" s="1">
        <v>7</v>
      </c>
      <c r="E42" s="1">
        <v>7</v>
      </c>
      <c r="F42" s="1">
        <v>4</v>
      </c>
      <c r="G42" s="1">
        <v>4</v>
      </c>
      <c r="H42" s="1">
        <v>4</v>
      </c>
      <c r="I42" s="1">
        <v>4</v>
      </c>
      <c r="J42" s="1">
        <v>4</v>
      </c>
      <c r="K42" s="1">
        <v>5</v>
      </c>
      <c r="L42" s="1">
        <v>4</v>
      </c>
      <c r="M42" s="1">
        <v>9</v>
      </c>
      <c r="N42" s="1">
        <v>11</v>
      </c>
      <c r="O42" s="1">
        <v>10</v>
      </c>
    </row>
    <row r="43" spans="1:15" x14ac:dyDescent="0.3">
      <c r="A43" s="7" t="s">
        <v>203</v>
      </c>
      <c r="B43" s="7" t="s">
        <v>110</v>
      </c>
      <c r="C43" s="1">
        <v>396</v>
      </c>
      <c r="D43" s="1">
        <v>392</v>
      </c>
      <c r="E43" s="1">
        <v>397</v>
      </c>
      <c r="F43" s="1">
        <v>439</v>
      </c>
      <c r="G43" s="1">
        <v>452</v>
      </c>
      <c r="H43" s="1">
        <v>484</v>
      </c>
      <c r="I43" s="1">
        <v>503</v>
      </c>
      <c r="J43" s="1">
        <v>546</v>
      </c>
      <c r="K43" s="1">
        <v>541</v>
      </c>
      <c r="L43" s="1">
        <v>553</v>
      </c>
      <c r="M43" s="1">
        <v>632</v>
      </c>
      <c r="N43" s="1">
        <v>699</v>
      </c>
      <c r="O43" s="1">
        <v>751</v>
      </c>
    </row>
    <row r="44" spans="1:15" x14ac:dyDescent="0.3">
      <c r="A44" s="7" t="s">
        <v>203</v>
      </c>
      <c r="B44" s="7" t="s">
        <v>111</v>
      </c>
      <c r="C44" s="1">
        <v>3203</v>
      </c>
      <c r="D44" s="1">
        <v>3061</v>
      </c>
      <c r="E44" s="1">
        <v>2956</v>
      </c>
      <c r="F44" s="1">
        <v>3096</v>
      </c>
      <c r="G44" s="1">
        <v>3005</v>
      </c>
      <c r="H44" s="1">
        <v>2986</v>
      </c>
      <c r="I44" s="1">
        <v>2945</v>
      </c>
      <c r="J44" s="1">
        <v>2880</v>
      </c>
      <c r="K44" s="1">
        <v>2735</v>
      </c>
      <c r="L44" s="1">
        <v>2734</v>
      </c>
      <c r="M44" s="1">
        <v>2030</v>
      </c>
      <c r="N44" s="1">
        <v>1634</v>
      </c>
      <c r="O44" s="1">
        <v>1423</v>
      </c>
    </row>
    <row r="45" spans="1:15" x14ac:dyDescent="0.3">
      <c r="A45" s="7" t="s">
        <v>204</v>
      </c>
      <c r="B45" s="7" t="s">
        <v>115</v>
      </c>
      <c r="C45" s="1">
        <v>25</v>
      </c>
      <c r="D45" s="1">
        <v>24</v>
      </c>
      <c r="E45" s="1">
        <v>26</v>
      </c>
      <c r="F45" s="1">
        <v>26</v>
      </c>
      <c r="G45" s="1">
        <v>24</v>
      </c>
      <c r="H45" s="1">
        <v>25</v>
      </c>
      <c r="I45" s="1">
        <v>23</v>
      </c>
      <c r="J45" s="1">
        <v>24</v>
      </c>
      <c r="K45" s="1">
        <v>25</v>
      </c>
      <c r="L45" s="1">
        <v>30</v>
      </c>
      <c r="M45" s="1">
        <v>35</v>
      </c>
      <c r="N45" s="1">
        <v>41</v>
      </c>
      <c r="O45" s="1">
        <v>45</v>
      </c>
    </row>
    <row r="46" spans="1:15" x14ac:dyDescent="0.3">
      <c r="A46" s="7" t="s">
        <v>204</v>
      </c>
      <c r="B46" s="7" t="s">
        <v>116</v>
      </c>
      <c r="C46" s="1">
        <v>2575</v>
      </c>
      <c r="D46" s="1">
        <v>2832</v>
      </c>
      <c r="E46" s="1">
        <v>2911</v>
      </c>
      <c r="F46" s="1">
        <v>2972</v>
      </c>
      <c r="G46" s="1">
        <v>3127</v>
      </c>
      <c r="H46" s="1">
        <v>3257</v>
      </c>
      <c r="I46" s="1">
        <v>3363</v>
      </c>
      <c r="J46" s="1">
        <v>3502</v>
      </c>
      <c r="K46" s="1">
        <v>3601</v>
      </c>
      <c r="L46" s="1">
        <v>3890</v>
      </c>
      <c r="M46" s="1">
        <v>4705</v>
      </c>
      <c r="N46" s="1">
        <v>5437</v>
      </c>
      <c r="O46" s="1">
        <v>5550</v>
      </c>
    </row>
    <row r="47" spans="1:15" x14ac:dyDescent="0.3">
      <c r="A47" s="7" t="s">
        <v>204</v>
      </c>
      <c r="B47" s="7" t="s">
        <v>117</v>
      </c>
      <c r="C47" s="1">
        <v>45</v>
      </c>
      <c r="D47" s="1">
        <v>48</v>
      </c>
      <c r="E47" s="1">
        <v>48</v>
      </c>
      <c r="F47" s="1">
        <v>54</v>
      </c>
      <c r="G47" s="1">
        <v>55</v>
      </c>
      <c r="H47" s="1">
        <v>58</v>
      </c>
      <c r="I47" s="1">
        <v>53</v>
      </c>
      <c r="J47" s="1">
        <v>59</v>
      </c>
      <c r="K47" s="1">
        <v>63</v>
      </c>
      <c r="L47" s="1">
        <v>63</v>
      </c>
      <c r="M47" s="1">
        <v>80</v>
      </c>
      <c r="N47" s="1">
        <v>94</v>
      </c>
      <c r="O47" s="1">
        <v>92</v>
      </c>
    </row>
    <row r="48" spans="1:15" x14ac:dyDescent="0.3">
      <c r="A48" s="7" t="s">
        <v>204</v>
      </c>
      <c r="B48" s="7" t="s">
        <v>111</v>
      </c>
      <c r="C48" s="1">
        <v>4256</v>
      </c>
      <c r="D48" s="1">
        <v>4262</v>
      </c>
      <c r="E48" s="1">
        <v>4047</v>
      </c>
      <c r="F48" s="1">
        <v>3749</v>
      </c>
      <c r="G48" s="1">
        <v>3647</v>
      </c>
      <c r="H48" s="1">
        <v>3566</v>
      </c>
      <c r="I48" s="1">
        <v>3447</v>
      </c>
      <c r="J48" s="1">
        <v>3377</v>
      </c>
      <c r="K48" s="1">
        <v>3332</v>
      </c>
      <c r="L48" s="1">
        <v>3352</v>
      </c>
      <c r="M48" s="1">
        <v>2598</v>
      </c>
      <c r="N48" s="1">
        <v>2107</v>
      </c>
      <c r="O48" s="1">
        <v>1775</v>
      </c>
    </row>
    <row r="49" spans="1:15" x14ac:dyDescent="0.3">
      <c r="A49" s="7" t="s">
        <v>204</v>
      </c>
      <c r="B49" s="7" t="s">
        <v>17</v>
      </c>
      <c r="C49" s="1">
        <v>14</v>
      </c>
      <c r="D49" s="1">
        <v>13</v>
      </c>
      <c r="E49" s="1">
        <v>13</v>
      </c>
      <c r="F49" s="1">
        <v>13</v>
      </c>
      <c r="G49" s="1">
        <v>13</v>
      </c>
      <c r="H49" s="1">
        <v>14</v>
      </c>
      <c r="I49" s="1">
        <v>14</v>
      </c>
      <c r="J49" s="1">
        <v>12</v>
      </c>
      <c r="K49" s="1">
        <v>12</v>
      </c>
      <c r="L49" s="1">
        <v>13</v>
      </c>
      <c r="M49" s="1">
        <v>17</v>
      </c>
      <c r="N49" s="1">
        <v>17</v>
      </c>
      <c r="O49" s="1">
        <v>17</v>
      </c>
    </row>
    <row r="50" spans="1:15" x14ac:dyDescent="0.3">
      <c r="A50" s="7" t="s">
        <v>204</v>
      </c>
      <c r="B50" s="7" t="s">
        <v>110</v>
      </c>
      <c r="C50" s="1">
        <v>455</v>
      </c>
      <c r="D50" s="1">
        <v>513</v>
      </c>
      <c r="E50" s="1">
        <v>522</v>
      </c>
      <c r="F50" s="1">
        <v>518</v>
      </c>
      <c r="G50" s="1">
        <v>536</v>
      </c>
      <c r="H50" s="1">
        <v>561</v>
      </c>
      <c r="I50" s="1">
        <v>574</v>
      </c>
      <c r="J50" s="1">
        <v>589</v>
      </c>
      <c r="K50" s="1">
        <v>590</v>
      </c>
      <c r="L50" s="1">
        <v>614</v>
      </c>
      <c r="M50" s="1">
        <v>757</v>
      </c>
      <c r="N50" s="1">
        <v>827</v>
      </c>
      <c r="O50" s="1">
        <v>807</v>
      </c>
    </row>
    <row r="51" spans="1:15" x14ac:dyDescent="0.3">
      <c r="A51" s="10" t="s">
        <v>18</v>
      </c>
      <c r="B51" s="10" t="s">
        <v>18</v>
      </c>
      <c r="C51" s="5">
        <v>48575</v>
      </c>
      <c r="D51" s="5">
        <v>49101</v>
      </c>
      <c r="E51" s="5">
        <v>49290</v>
      </c>
      <c r="F51" s="5">
        <v>49574</v>
      </c>
      <c r="G51" s="5">
        <v>50323</v>
      </c>
      <c r="H51" s="5">
        <v>51041</v>
      </c>
      <c r="I51" s="5">
        <v>51660</v>
      </c>
      <c r="J51" s="5">
        <v>52526</v>
      </c>
      <c r="K51" s="5">
        <v>53993</v>
      </c>
      <c r="L51" s="5">
        <v>55166</v>
      </c>
      <c r="M51" s="5">
        <v>55550</v>
      </c>
      <c r="N51" s="5">
        <v>57062</v>
      </c>
      <c r="O51" s="5">
        <v>58521</v>
      </c>
    </row>
    <row r="52" spans="1:15" x14ac:dyDescent="0.3">
      <c r="A52" s="15"/>
      <c r="B52" s="15"/>
    </row>
    <row r="53" spans="1:15" x14ac:dyDescent="0.3">
      <c r="A53" s="15"/>
      <c r="B53" s="15"/>
    </row>
    <row r="54" spans="1:15" x14ac:dyDescent="0.3">
      <c r="A54" s="15"/>
      <c r="B54" s="15"/>
      <c r="C54" s="18" t="s">
        <v>37</v>
      </c>
      <c r="D54" s="19"/>
      <c r="E54" s="19"/>
      <c r="F54" s="19"/>
      <c r="G54" s="19"/>
      <c r="H54" s="19"/>
      <c r="I54" s="19"/>
      <c r="J54" s="19"/>
      <c r="K54" s="19"/>
      <c r="L54" s="19"/>
      <c r="M54" s="19"/>
      <c r="N54" s="19"/>
      <c r="O54" s="19"/>
    </row>
    <row r="55" spans="1:15" x14ac:dyDescent="0.3">
      <c r="A55" s="9" t="s">
        <v>41</v>
      </c>
      <c r="B55" s="9" t="s">
        <v>41</v>
      </c>
      <c r="C55" s="4" t="s">
        <v>0</v>
      </c>
      <c r="D55" s="4" t="s">
        <v>1</v>
      </c>
      <c r="E55" s="4" t="s">
        <v>2</v>
      </c>
      <c r="F55" s="4" t="s">
        <v>3</v>
      </c>
      <c r="G55" s="4" t="s">
        <v>4</v>
      </c>
      <c r="H55" s="4" t="s">
        <v>5</v>
      </c>
      <c r="I55" s="4" t="s">
        <v>6</v>
      </c>
      <c r="J55" s="4" t="s">
        <v>7</v>
      </c>
      <c r="K55" s="4" t="s">
        <v>8</v>
      </c>
      <c r="L55" s="4" t="s">
        <v>9</v>
      </c>
      <c r="M55" s="4" t="s">
        <v>10</v>
      </c>
      <c r="N55" s="4" t="s">
        <v>11</v>
      </c>
      <c r="O55" s="4" t="s">
        <v>12</v>
      </c>
    </row>
    <row r="56" spans="1:15" x14ac:dyDescent="0.3">
      <c r="A56" s="8" t="s">
        <v>198</v>
      </c>
      <c r="B56" s="8" t="s">
        <v>115</v>
      </c>
      <c r="C56" s="2">
        <v>3.47423277359583E-3</v>
      </c>
      <c r="D56" s="2">
        <v>3.79075056861259E-3</v>
      </c>
      <c r="E56" s="2">
        <v>3.9488529522376803E-3</v>
      </c>
      <c r="F56" s="2">
        <v>3.7121055887811899E-3</v>
      </c>
      <c r="G56" s="2">
        <v>4.5091207214593204E-3</v>
      </c>
      <c r="H56" s="2">
        <v>4.4870487456659201E-3</v>
      </c>
      <c r="I56" s="2">
        <v>3.9014373716632399E-3</v>
      </c>
      <c r="J56" s="2">
        <v>4.1502839667977298E-3</v>
      </c>
      <c r="K56" s="2">
        <v>3.9666798889329601E-3</v>
      </c>
      <c r="L56" s="2">
        <v>3.6398467432950201E-3</v>
      </c>
      <c r="M56" s="2">
        <v>3.51432085749429E-3</v>
      </c>
      <c r="N56" s="2">
        <v>4.1810579894564597E-3</v>
      </c>
      <c r="O56" s="2">
        <v>4.5431600201918197E-3</v>
      </c>
    </row>
    <row r="57" spans="1:15" x14ac:dyDescent="0.3">
      <c r="A57" s="8" t="s">
        <v>198</v>
      </c>
      <c r="B57" s="8" t="s">
        <v>116</v>
      </c>
      <c r="C57" s="2">
        <v>0.35649488515730599</v>
      </c>
      <c r="D57" s="2">
        <v>0.36353297952994701</v>
      </c>
      <c r="E57" s="2">
        <v>0.37965400526513698</v>
      </c>
      <c r="F57" s="2">
        <v>0.39575170138172799</v>
      </c>
      <c r="G57" s="2">
        <v>0.40643574502971902</v>
      </c>
      <c r="H57" s="2">
        <v>0.42015092800326298</v>
      </c>
      <c r="I57" s="2">
        <v>0.43305954825462001</v>
      </c>
      <c r="J57" s="2">
        <v>0.44582787243337701</v>
      </c>
      <c r="K57" s="2">
        <v>0.46330821102737002</v>
      </c>
      <c r="L57" s="2">
        <v>0.48218390804597699</v>
      </c>
      <c r="M57" s="2">
        <v>0.56826568265682698</v>
      </c>
      <c r="N57" s="2">
        <v>0.61243410289038402</v>
      </c>
      <c r="O57" s="2">
        <v>0.660104324415278</v>
      </c>
    </row>
    <row r="58" spans="1:15" x14ac:dyDescent="0.3">
      <c r="A58" s="8" t="s">
        <v>198</v>
      </c>
      <c r="B58" s="8" t="s">
        <v>117</v>
      </c>
      <c r="C58" s="2">
        <v>3.6672457054622702E-3</v>
      </c>
      <c r="D58" s="2">
        <v>3.41167551175133E-3</v>
      </c>
      <c r="E58" s="2">
        <v>3.7608123354644601E-3</v>
      </c>
      <c r="F58" s="2">
        <v>3.9183336770468096E-3</v>
      </c>
      <c r="G58" s="2">
        <v>4.7140807542529204E-3</v>
      </c>
      <c r="H58" s="2">
        <v>4.8949622679991802E-3</v>
      </c>
      <c r="I58" s="2">
        <v>5.9548254620123203E-3</v>
      </c>
      <c r="J58" s="2">
        <v>6.7715159458278697E-3</v>
      </c>
      <c r="K58" s="2">
        <v>7.1400238000793297E-3</v>
      </c>
      <c r="L58" s="2">
        <v>6.8965517241379301E-3</v>
      </c>
      <c r="M58" s="2">
        <v>6.5014935863644298E-3</v>
      </c>
      <c r="N58" s="2">
        <v>6.1806944191965096E-3</v>
      </c>
      <c r="O58" s="2">
        <v>6.8988726232542498E-3</v>
      </c>
    </row>
    <row r="59" spans="1:15" x14ac:dyDescent="0.3">
      <c r="A59" s="8" t="s">
        <v>198</v>
      </c>
      <c r="B59" s="8" t="s">
        <v>17</v>
      </c>
      <c r="C59" s="2">
        <v>2.1231422505307899E-3</v>
      </c>
      <c r="D59" s="2">
        <v>1.89537528430629E-3</v>
      </c>
      <c r="E59" s="2">
        <v>2.2564874012786802E-3</v>
      </c>
      <c r="F59" s="2">
        <v>1.44359661785935E-3</v>
      </c>
      <c r="G59" s="2">
        <v>2.0496003279360498E-3</v>
      </c>
      <c r="H59" s="2">
        <v>1.4276973281664299E-3</v>
      </c>
      <c r="I59" s="2">
        <v>1.02669404517454E-3</v>
      </c>
      <c r="J59" s="2">
        <v>1.7474879860201E-3</v>
      </c>
      <c r="K59" s="2">
        <v>1.58667195557319E-3</v>
      </c>
      <c r="L59" s="2">
        <v>1.3409961685823799E-3</v>
      </c>
      <c r="M59" s="2">
        <v>1.75716042874714E-3</v>
      </c>
      <c r="N59" s="2">
        <v>2.1814215597164201E-3</v>
      </c>
      <c r="O59" s="2">
        <v>2.8605081608615202E-3</v>
      </c>
    </row>
    <row r="60" spans="1:15" x14ac:dyDescent="0.3">
      <c r="A60" s="8" t="s">
        <v>198</v>
      </c>
      <c r="B60" s="8" t="s">
        <v>110</v>
      </c>
      <c r="C60" s="2">
        <v>6.2536189924724997E-2</v>
      </c>
      <c r="D60" s="2">
        <v>6.5769522365428407E-2</v>
      </c>
      <c r="E60" s="2">
        <v>6.8446784505453204E-2</v>
      </c>
      <c r="F60" s="2">
        <v>7.2798515157764504E-2</v>
      </c>
      <c r="G60" s="2">
        <v>7.6245132199221105E-2</v>
      </c>
      <c r="H60" s="2">
        <v>7.5871915153987293E-2</v>
      </c>
      <c r="I60" s="2">
        <v>7.8439425051334694E-2</v>
      </c>
      <c r="J60" s="2">
        <v>8.0821319353429399E-2</v>
      </c>
      <c r="K60" s="2">
        <v>8.0523601745339193E-2</v>
      </c>
      <c r="L60" s="2">
        <v>8.2758620689655199E-2</v>
      </c>
      <c r="M60" s="2">
        <v>9.8049551924090705E-2</v>
      </c>
      <c r="N60" s="2">
        <v>0.106344301036175</v>
      </c>
      <c r="O60" s="2">
        <v>0.111728083459532</v>
      </c>
    </row>
    <row r="61" spans="1:15" x14ac:dyDescent="0.3">
      <c r="A61" s="8" t="s">
        <v>198</v>
      </c>
      <c r="B61" s="8" t="s">
        <v>111</v>
      </c>
      <c r="C61" s="2">
        <v>0.57170430418838103</v>
      </c>
      <c r="D61" s="2">
        <v>0.56159969673995402</v>
      </c>
      <c r="E61" s="2">
        <v>0.54193305754042898</v>
      </c>
      <c r="F61" s="2">
        <v>0.52237574757682004</v>
      </c>
      <c r="G61" s="2">
        <v>0.50604632096741098</v>
      </c>
      <c r="H61" s="2">
        <v>0.49316744850091798</v>
      </c>
      <c r="I61" s="2">
        <v>0.477618069815195</v>
      </c>
      <c r="J61" s="2">
        <v>0.46068152031454801</v>
      </c>
      <c r="K61" s="2">
        <v>0.44347481158270502</v>
      </c>
      <c r="L61" s="2">
        <v>0.423180076628352</v>
      </c>
      <c r="M61" s="2">
        <v>0.32191179054647701</v>
      </c>
      <c r="N61" s="2">
        <v>0.26867842210507198</v>
      </c>
      <c r="O61" s="2">
        <v>0.21386505132088199</v>
      </c>
    </row>
    <row r="62" spans="1:15" x14ac:dyDescent="0.3">
      <c r="A62" s="8" t="s">
        <v>199</v>
      </c>
      <c r="B62" s="8" t="s">
        <v>115</v>
      </c>
      <c r="C62" s="2">
        <v>4.0135457167941799E-3</v>
      </c>
      <c r="D62" s="2">
        <v>3.9287906691221602E-3</v>
      </c>
      <c r="E62" s="2">
        <v>4.3253634506788402E-3</v>
      </c>
      <c r="F62" s="2">
        <v>4.1676589664205801E-3</v>
      </c>
      <c r="G62" s="2">
        <v>3.7192003719200401E-3</v>
      </c>
      <c r="H62" s="2">
        <v>3.5319585279708298E-3</v>
      </c>
      <c r="I62" s="2">
        <v>3.6081347036955999E-3</v>
      </c>
      <c r="J62" s="2">
        <v>4.1278577476714703E-3</v>
      </c>
      <c r="K62" s="2">
        <v>3.88786576631881E-3</v>
      </c>
      <c r="L62" s="2">
        <v>3.63599636400364E-3</v>
      </c>
      <c r="M62" s="2">
        <v>4.4953003677973002E-3</v>
      </c>
      <c r="N62" s="2">
        <v>5.3507728894173602E-3</v>
      </c>
      <c r="O62" s="2">
        <v>5.7054443477419997E-3</v>
      </c>
    </row>
    <row r="63" spans="1:15" x14ac:dyDescent="0.3">
      <c r="A63" s="8" t="s">
        <v>199</v>
      </c>
      <c r="B63" s="8" t="s">
        <v>116</v>
      </c>
      <c r="C63" s="2">
        <v>0.32986328859902198</v>
      </c>
      <c r="D63" s="2">
        <v>0.34659300184162101</v>
      </c>
      <c r="E63" s="2">
        <v>0.36248948696383498</v>
      </c>
      <c r="F63" s="2">
        <v>0.38330554894022401</v>
      </c>
      <c r="G63" s="2">
        <v>0.39574616457461598</v>
      </c>
      <c r="H63" s="2">
        <v>0.41016292582887098</v>
      </c>
      <c r="I63" s="2">
        <v>0.42193308550185898</v>
      </c>
      <c r="J63" s="2">
        <v>0.44305673158340397</v>
      </c>
      <c r="K63" s="2">
        <v>0.46030284428074503</v>
      </c>
      <c r="L63" s="2">
        <v>0.46934653065346899</v>
      </c>
      <c r="M63" s="2">
        <v>0.54229668982427504</v>
      </c>
      <c r="N63" s="2">
        <v>0.59225128814902905</v>
      </c>
      <c r="O63" s="2">
        <v>0.62518131708732205</v>
      </c>
    </row>
    <row r="64" spans="1:15" x14ac:dyDescent="0.3">
      <c r="A64" s="8" t="s">
        <v>199</v>
      </c>
      <c r="B64" s="8" t="s">
        <v>117</v>
      </c>
      <c r="C64" s="2">
        <v>1.21660604540324E-2</v>
      </c>
      <c r="D64" s="2">
        <v>1.3136893799877199E-2</v>
      </c>
      <c r="E64" s="2">
        <v>1.38171332452241E-2</v>
      </c>
      <c r="F64" s="2">
        <v>1.40509645153608E-2</v>
      </c>
      <c r="G64" s="2">
        <v>1.40632264063226E-2</v>
      </c>
      <c r="H64" s="2">
        <v>1.42417682579469E-2</v>
      </c>
      <c r="I64" s="2">
        <v>1.4869888475836399E-2</v>
      </c>
      <c r="J64" s="2">
        <v>1.4606265876376E-2</v>
      </c>
      <c r="K64" s="2">
        <v>1.42214037241662E-2</v>
      </c>
      <c r="L64" s="2">
        <v>1.56549843450157E-2</v>
      </c>
      <c r="M64" s="2">
        <v>1.74703718839395E-2</v>
      </c>
      <c r="N64" s="2">
        <v>1.8430439952437601E-2</v>
      </c>
      <c r="O64" s="2">
        <v>2.01141088869548E-2</v>
      </c>
    </row>
    <row r="65" spans="1:15" x14ac:dyDescent="0.3">
      <c r="A65" s="8" t="s">
        <v>199</v>
      </c>
      <c r="B65" s="8" t="s">
        <v>17</v>
      </c>
      <c r="C65" s="2">
        <v>1.379656340148E-3</v>
      </c>
      <c r="D65" s="2">
        <v>1.3505217925107399E-3</v>
      </c>
      <c r="E65" s="2">
        <v>1.68208578637511E-3</v>
      </c>
      <c r="F65" s="2">
        <v>1.54798761609907E-3</v>
      </c>
      <c r="G65" s="2">
        <v>1.62715016271502E-3</v>
      </c>
      <c r="H65" s="2">
        <v>1.93688048308078E-3</v>
      </c>
      <c r="I65" s="2">
        <v>1.9680734747430598E-3</v>
      </c>
      <c r="J65" s="2">
        <v>1.90516511430991E-3</v>
      </c>
      <c r="K65" s="2">
        <v>1.63699611213423E-3</v>
      </c>
      <c r="L65" s="2">
        <v>2.01999798000202E-3</v>
      </c>
      <c r="M65" s="2">
        <v>2.3498161013485899E-3</v>
      </c>
      <c r="N65" s="2">
        <v>3.1708283789139901E-3</v>
      </c>
      <c r="O65" s="2">
        <v>2.7076685040131501E-3</v>
      </c>
    </row>
    <row r="66" spans="1:15" x14ac:dyDescent="0.3">
      <c r="A66" s="8" t="s">
        <v>199</v>
      </c>
      <c r="B66" s="8" t="s">
        <v>110</v>
      </c>
      <c r="C66" s="2">
        <v>6.6474350934403598E-2</v>
      </c>
      <c r="D66" s="2">
        <v>6.8508287292817702E-2</v>
      </c>
      <c r="E66" s="2">
        <v>6.9085666226120404E-2</v>
      </c>
      <c r="F66" s="2">
        <v>7.3350797809002097E-2</v>
      </c>
      <c r="G66" s="2">
        <v>7.5430032543003206E-2</v>
      </c>
      <c r="H66" s="2">
        <v>7.79309559074855E-2</v>
      </c>
      <c r="I66" s="2">
        <v>7.9816313142357306E-2</v>
      </c>
      <c r="J66" s="2">
        <v>7.8958509737510604E-2</v>
      </c>
      <c r="K66" s="2">
        <v>7.9087374667485194E-2</v>
      </c>
      <c r="L66" s="2">
        <v>8.0799919200080797E-2</v>
      </c>
      <c r="M66" s="2">
        <v>0.10083776052309</v>
      </c>
      <c r="N66" s="2">
        <v>0.110780816488308</v>
      </c>
      <c r="O66" s="2">
        <v>0.117976984817716</v>
      </c>
    </row>
    <row r="67" spans="1:15" x14ac:dyDescent="0.3">
      <c r="A67" s="8" t="s">
        <v>199</v>
      </c>
      <c r="B67" s="8" t="s">
        <v>111</v>
      </c>
      <c r="C67" s="2">
        <v>0.58610309795560001</v>
      </c>
      <c r="D67" s="2">
        <v>0.56648250460405203</v>
      </c>
      <c r="E67" s="2">
        <v>0.54860026432776599</v>
      </c>
      <c r="F67" s="2">
        <v>0.52357704215289402</v>
      </c>
      <c r="G67" s="2">
        <v>0.50941422594142305</v>
      </c>
      <c r="H67" s="2">
        <v>0.49219551099464498</v>
      </c>
      <c r="I67" s="2">
        <v>0.47780450470150898</v>
      </c>
      <c r="J67" s="2">
        <v>0.457345469940728</v>
      </c>
      <c r="K67" s="2">
        <v>0.44086351544915098</v>
      </c>
      <c r="L67" s="2">
        <v>0.42854257145742902</v>
      </c>
      <c r="M67" s="2">
        <v>0.33255006129955</v>
      </c>
      <c r="N67" s="2">
        <v>0.270015854141895</v>
      </c>
      <c r="O67" s="2">
        <v>0.22831447635625199</v>
      </c>
    </row>
    <row r="68" spans="1:15" x14ac:dyDescent="0.3">
      <c r="A68" s="8" t="s">
        <v>200</v>
      </c>
      <c r="B68" s="8" t="s">
        <v>115</v>
      </c>
      <c r="C68" s="2">
        <v>2.9645440531246301E-3</v>
      </c>
      <c r="D68" s="2">
        <v>3.1850890645275499E-3</v>
      </c>
      <c r="E68" s="2">
        <v>3.2817627754336601E-3</v>
      </c>
      <c r="F68" s="2">
        <v>3.2887524665643499E-3</v>
      </c>
      <c r="G68" s="2">
        <v>3.12197222521262E-3</v>
      </c>
      <c r="H68" s="2">
        <v>3.09862164761192E-3</v>
      </c>
      <c r="I68" s="2">
        <v>2.8478008648876699E-3</v>
      </c>
      <c r="J68" s="2">
        <v>2.8089887640449398E-3</v>
      </c>
      <c r="K68" s="2">
        <v>2.5879917184265001E-3</v>
      </c>
      <c r="L68" s="2">
        <v>2.7419518635117299E-3</v>
      </c>
      <c r="M68" s="2">
        <v>2.9130253849354998E-3</v>
      </c>
      <c r="N68" s="2">
        <v>3.0765966475705502E-3</v>
      </c>
      <c r="O68" s="2">
        <v>3.3764229210881702E-3</v>
      </c>
    </row>
    <row r="69" spans="1:15" x14ac:dyDescent="0.3">
      <c r="A69" s="8" t="s">
        <v>200</v>
      </c>
      <c r="B69" s="8" t="s">
        <v>116</v>
      </c>
      <c r="C69" s="2">
        <v>0.35289932408395602</v>
      </c>
      <c r="D69" s="2">
        <v>0.36534151232747403</v>
      </c>
      <c r="E69" s="2">
        <v>0.38068448195030502</v>
      </c>
      <c r="F69" s="2">
        <v>0.397829423372068</v>
      </c>
      <c r="G69" s="2">
        <v>0.41576057702659103</v>
      </c>
      <c r="H69" s="2">
        <v>0.43167005021903998</v>
      </c>
      <c r="I69" s="2">
        <v>0.447315683999578</v>
      </c>
      <c r="J69" s="2">
        <v>0.46448635634028901</v>
      </c>
      <c r="K69" s="2">
        <v>0.47753623188405803</v>
      </c>
      <c r="L69" s="2">
        <v>0.49456687315933801</v>
      </c>
      <c r="M69" s="2">
        <v>0.58260507698709996</v>
      </c>
      <c r="N69" s="2">
        <v>0.63239974538510502</v>
      </c>
      <c r="O69" s="2">
        <v>0.68628207601775004</v>
      </c>
    </row>
    <row r="70" spans="1:15" x14ac:dyDescent="0.3">
      <c r="A70" s="8" t="s">
        <v>200</v>
      </c>
      <c r="B70" s="8" t="s">
        <v>117</v>
      </c>
      <c r="C70" s="2">
        <v>3.5574528637495602E-3</v>
      </c>
      <c r="D70" s="2">
        <v>3.89288663442256E-3</v>
      </c>
      <c r="E70" s="2">
        <v>4.4538209095171099E-3</v>
      </c>
      <c r="F70" s="2">
        <v>4.7138785354088998E-3</v>
      </c>
      <c r="G70" s="2">
        <v>4.73678544515018E-3</v>
      </c>
      <c r="H70" s="2">
        <v>4.8082060049150603E-3</v>
      </c>
      <c r="I70" s="2">
        <v>4.5353865625988796E-3</v>
      </c>
      <c r="J70" s="2">
        <v>5.1163723916532898E-3</v>
      </c>
      <c r="K70" s="2">
        <v>4.6583850931677002E-3</v>
      </c>
      <c r="L70" s="2">
        <v>5.5854574997461198E-3</v>
      </c>
      <c r="M70" s="2">
        <v>6.6583437369954201E-3</v>
      </c>
      <c r="N70" s="2">
        <v>6.89582007214089E-3</v>
      </c>
      <c r="O70" s="2">
        <v>7.2351919737603703E-3</v>
      </c>
    </row>
    <row r="71" spans="1:15" x14ac:dyDescent="0.3">
      <c r="A71" s="8" t="s">
        <v>200</v>
      </c>
      <c r="B71" s="8" t="s">
        <v>17</v>
      </c>
      <c r="C71" s="2">
        <v>1.30439938337484E-3</v>
      </c>
      <c r="D71" s="2">
        <v>1.41559513979002E-3</v>
      </c>
      <c r="E71" s="2">
        <v>1.17205813408345E-3</v>
      </c>
      <c r="F71" s="2">
        <v>1.4251260688445499E-3</v>
      </c>
      <c r="G71" s="2">
        <v>1.61481321993756E-3</v>
      </c>
      <c r="H71" s="2">
        <v>1.7095843573031299E-3</v>
      </c>
      <c r="I71" s="2">
        <v>1.6875856977112099E-3</v>
      </c>
      <c r="J71" s="2">
        <v>1.6051364365971101E-3</v>
      </c>
      <c r="K71" s="2">
        <v>1.65631469979296E-3</v>
      </c>
      <c r="L71" s="2">
        <v>1.92952168173048E-3</v>
      </c>
      <c r="M71" s="2">
        <v>2.0807324178110701E-3</v>
      </c>
      <c r="N71" s="2">
        <v>2.4400594101421599E-3</v>
      </c>
      <c r="O71" s="2">
        <v>2.5081998842369298E-3</v>
      </c>
    </row>
    <row r="72" spans="1:15" x14ac:dyDescent="0.3">
      <c r="A72" s="8" t="s">
        <v>200</v>
      </c>
      <c r="B72" s="8" t="s">
        <v>110</v>
      </c>
      <c r="C72" s="2">
        <v>6.1306771018617298E-2</v>
      </c>
      <c r="D72" s="2">
        <v>6.28760174590067E-2</v>
      </c>
      <c r="E72" s="2">
        <v>6.6690107829348297E-2</v>
      </c>
      <c r="F72" s="2">
        <v>6.9721552291164196E-2</v>
      </c>
      <c r="G72" s="2">
        <v>7.0944127462590198E-2</v>
      </c>
      <c r="H72" s="2">
        <v>7.1909392029062894E-2</v>
      </c>
      <c r="I72" s="2">
        <v>7.2671659107689093E-2</v>
      </c>
      <c r="J72" s="2">
        <v>7.3033707865168496E-2</v>
      </c>
      <c r="K72" s="2">
        <v>7.2774327122153204E-2</v>
      </c>
      <c r="L72" s="2">
        <v>7.2306286178531506E-2</v>
      </c>
      <c r="M72" s="2">
        <v>8.7598834789845995E-2</v>
      </c>
      <c r="N72" s="2">
        <v>9.4207511139401706E-2</v>
      </c>
      <c r="O72" s="2">
        <v>9.3671618753617597E-2</v>
      </c>
    </row>
    <row r="73" spans="1:15" x14ac:dyDescent="0.3">
      <c r="A73" s="8" t="s">
        <v>200</v>
      </c>
      <c r="B73" s="8" t="s">
        <v>111</v>
      </c>
      <c r="C73" s="2">
        <v>0.57796750859717805</v>
      </c>
      <c r="D73" s="2">
        <v>0.563288899374779</v>
      </c>
      <c r="E73" s="2">
        <v>0.54371776840131303</v>
      </c>
      <c r="F73" s="2">
        <v>0.52302126726595</v>
      </c>
      <c r="G73" s="2">
        <v>0.503821724620519</v>
      </c>
      <c r="H73" s="2">
        <v>0.48680414574206599</v>
      </c>
      <c r="I73" s="2">
        <v>0.47094188376753499</v>
      </c>
      <c r="J73" s="2">
        <v>0.45294943820224698</v>
      </c>
      <c r="K73" s="2">
        <v>0.44078674948240198</v>
      </c>
      <c r="L73" s="2">
        <v>0.42286990961714199</v>
      </c>
      <c r="M73" s="2">
        <v>0.31814398668331301</v>
      </c>
      <c r="N73" s="2">
        <v>0.26098026734564</v>
      </c>
      <c r="O73" s="2">
        <v>0.206926490449547</v>
      </c>
    </row>
    <row r="74" spans="1:15" x14ac:dyDescent="0.3">
      <c r="A74" s="8" t="s">
        <v>201</v>
      </c>
      <c r="B74" s="8" t="s">
        <v>115</v>
      </c>
      <c r="C74" s="2">
        <v>1.81189260418382E-3</v>
      </c>
      <c r="D74" s="2">
        <v>1.88162846390694E-3</v>
      </c>
      <c r="E74" s="2">
        <v>2.0120724346076499E-3</v>
      </c>
      <c r="F74" s="2">
        <v>2.2569724326938598E-3</v>
      </c>
      <c r="G74" s="2">
        <v>2.37529691211401E-3</v>
      </c>
      <c r="H74" s="2">
        <v>2.0189470414660698E-3</v>
      </c>
      <c r="I74" s="2">
        <v>2.9060874885285999E-3</v>
      </c>
      <c r="J74" s="2">
        <v>2.7272727272727301E-3</v>
      </c>
      <c r="K74" s="2">
        <v>2.5062656641604E-3</v>
      </c>
      <c r="L74" s="2">
        <v>3.1258880363739701E-3</v>
      </c>
      <c r="M74" s="2">
        <v>3.56074633243128E-3</v>
      </c>
      <c r="N74" s="2">
        <v>4.4482886445076E-3</v>
      </c>
      <c r="O74" s="2">
        <v>4.2188529993407997E-3</v>
      </c>
    </row>
    <row r="75" spans="1:15" x14ac:dyDescent="0.3">
      <c r="A75" s="8" t="s">
        <v>201</v>
      </c>
      <c r="B75" s="8" t="s">
        <v>116</v>
      </c>
      <c r="C75" s="2">
        <v>0.34953055509800701</v>
      </c>
      <c r="D75" s="2">
        <v>0.36435169346561802</v>
      </c>
      <c r="E75" s="2">
        <v>0.377934272300469</v>
      </c>
      <c r="F75" s="2">
        <v>0.39787199742060297</v>
      </c>
      <c r="G75" s="2">
        <v>0.41108471892319898</v>
      </c>
      <c r="H75" s="2">
        <v>0.426153129367914</v>
      </c>
      <c r="I75" s="2">
        <v>0.44218415417558898</v>
      </c>
      <c r="J75" s="2">
        <v>0.45409090909090899</v>
      </c>
      <c r="K75" s="2">
        <v>0.46808196962995702</v>
      </c>
      <c r="L75" s="2">
        <v>0.48380221653878902</v>
      </c>
      <c r="M75" s="2">
        <v>0.57100128186868004</v>
      </c>
      <c r="N75" s="2">
        <v>0.65970591869516904</v>
      </c>
      <c r="O75" s="2">
        <v>0.67422544495715198</v>
      </c>
    </row>
    <row r="76" spans="1:15" x14ac:dyDescent="0.3">
      <c r="A76" s="8" t="s">
        <v>201</v>
      </c>
      <c r="B76" s="8" t="s">
        <v>117</v>
      </c>
      <c r="C76" s="2">
        <v>6.58870037885027E-3</v>
      </c>
      <c r="D76" s="2">
        <v>8.0396852548751292E-3</v>
      </c>
      <c r="E76" s="2">
        <v>8.0482897384305807E-3</v>
      </c>
      <c r="F76" s="2">
        <v>8.5442527809124601E-3</v>
      </c>
      <c r="G76" s="2">
        <v>9.9762470308788608E-3</v>
      </c>
      <c r="H76" s="2">
        <v>1.0094735207330299E-2</v>
      </c>
      <c r="I76" s="2">
        <v>1.0859590088712101E-2</v>
      </c>
      <c r="J76" s="2">
        <v>1.1060606060606101E-2</v>
      </c>
      <c r="K76" s="2">
        <v>1.13519091847265E-2</v>
      </c>
      <c r="L76" s="2">
        <v>1.1508951406649599E-2</v>
      </c>
      <c r="M76" s="2">
        <v>1.3673265916536099E-2</v>
      </c>
      <c r="N76" s="2">
        <v>1.49511923884839E-2</v>
      </c>
      <c r="O76" s="2">
        <v>1.7534607778510201E-2</v>
      </c>
    </row>
    <row r="77" spans="1:15" x14ac:dyDescent="0.3">
      <c r="A77" s="8" t="s">
        <v>201</v>
      </c>
      <c r="B77" s="8" t="s">
        <v>17</v>
      </c>
      <c r="C77" s="2">
        <v>1.64717509471257E-4</v>
      </c>
      <c r="D77" s="2">
        <v>1.7105713308244999E-4</v>
      </c>
      <c r="E77" s="2">
        <v>3.3534540576794103E-4</v>
      </c>
      <c r="F77" s="2">
        <v>4.8363694986296998E-4</v>
      </c>
      <c r="G77" s="2">
        <v>4.7505938242280301E-4</v>
      </c>
      <c r="H77" s="2">
        <v>3.10607237148626E-4</v>
      </c>
      <c r="I77" s="2">
        <v>3.05903946160905E-4</v>
      </c>
      <c r="J77" s="2">
        <v>4.5454545454545498E-4</v>
      </c>
      <c r="K77" s="2">
        <v>5.8970956803774098E-4</v>
      </c>
      <c r="L77" s="2">
        <v>8.5251491901108302E-4</v>
      </c>
      <c r="M77" s="2">
        <v>8.5457911978350696E-4</v>
      </c>
      <c r="N77" s="2">
        <v>1.85345360187817E-3</v>
      </c>
      <c r="O77" s="2">
        <v>2.1094264996703999E-3</v>
      </c>
    </row>
    <row r="78" spans="1:15" x14ac:dyDescent="0.3">
      <c r="A78" s="8" t="s">
        <v>201</v>
      </c>
      <c r="B78" s="8" t="s">
        <v>110</v>
      </c>
      <c r="C78" s="2">
        <v>5.4850930653928501E-2</v>
      </c>
      <c r="D78" s="2">
        <v>5.5764625384878599E-2</v>
      </c>
      <c r="E78" s="2">
        <v>5.86854460093897E-2</v>
      </c>
      <c r="F78" s="2">
        <v>6.0454618732871203E-2</v>
      </c>
      <c r="G78" s="2">
        <v>6.1599366587490101E-2</v>
      </c>
      <c r="H78" s="2">
        <v>6.4451001708339797E-2</v>
      </c>
      <c r="I78" s="2">
        <v>6.7298868155399205E-2</v>
      </c>
      <c r="J78" s="2">
        <v>7.0000000000000007E-2</v>
      </c>
      <c r="K78" s="2">
        <v>7.3861123396727096E-2</v>
      </c>
      <c r="L78" s="2">
        <v>7.5447570332480798E-2</v>
      </c>
      <c r="M78" s="2">
        <v>8.8306509044295697E-2</v>
      </c>
      <c r="N78" s="2">
        <v>9.4526133695786496E-2</v>
      </c>
      <c r="O78" s="2">
        <v>9.4264996704021095E-2</v>
      </c>
    </row>
    <row r="79" spans="1:15" x14ac:dyDescent="0.3">
      <c r="A79" s="8" t="s">
        <v>201</v>
      </c>
      <c r="B79" s="8" t="s">
        <v>111</v>
      </c>
      <c r="C79" s="2">
        <v>0.58705320375555903</v>
      </c>
      <c r="D79" s="2">
        <v>0.56979131029763896</v>
      </c>
      <c r="E79" s="2">
        <v>0.55298457411133495</v>
      </c>
      <c r="F79" s="2">
        <v>0.53038852168305695</v>
      </c>
      <c r="G79" s="2">
        <v>0.51448931116389596</v>
      </c>
      <c r="H79" s="2">
        <v>0.49697157943780101</v>
      </c>
      <c r="I79" s="2">
        <v>0.47644539614560999</v>
      </c>
      <c r="J79" s="2">
        <v>0.461666666666667</v>
      </c>
      <c r="K79" s="2">
        <v>0.44360902255639101</v>
      </c>
      <c r="L79" s="2">
        <v>0.42526285876669501</v>
      </c>
      <c r="M79" s="2">
        <v>0.32260361771827401</v>
      </c>
      <c r="N79" s="2">
        <v>0.224515012974175</v>
      </c>
      <c r="O79" s="2">
        <v>0.20764667106130499</v>
      </c>
    </row>
    <row r="80" spans="1:15" x14ac:dyDescent="0.3">
      <c r="A80" s="8" t="s">
        <v>202</v>
      </c>
      <c r="B80" s="8" t="s">
        <v>115</v>
      </c>
      <c r="C80" s="2">
        <v>3.6643922163254999E-3</v>
      </c>
      <c r="D80" s="2">
        <v>3.9389463318562296E-3</v>
      </c>
      <c r="E80" s="2">
        <v>3.8461538461538498E-3</v>
      </c>
      <c r="F80" s="2">
        <v>3.3726812816188899E-3</v>
      </c>
      <c r="G80" s="2">
        <v>3.3184428844926601E-3</v>
      </c>
      <c r="H80" s="2">
        <v>3.2745591939546599E-3</v>
      </c>
      <c r="I80" s="2">
        <v>2.9180411063181901E-3</v>
      </c>
      <c r="J80" s="2">
        <v>2.8908999497234801E-3</v>
      </c>
      <c r="K80" s="2">
        <v>2.7356662487176601E-3</v>
      </c>
      <c r="L80" s="2">
        <v>3.22394933793898E-3</v>
      </c>
      <c r="M80" s="2">
        <v>3.7124535943300701E-3</v>
      </c>
      <c r="N80" s="2">
        <v>4.2292710072342797E-3</v>
      </c>
      <c r="O80" s="2">
        <v>4.6043473605311101E-3</v>
      </c>
    </row>
    <row r="81" spans="1:15" x14ac:dyDescent="0.3">
      <c r="A81" s="8" t="s">
        <v>202</v>
      </c>
      <c r="B81" s="8" t="s">
        <v>116</v>
      </c>
      <c r="C81" s="2">
        <v>0.36504927975739199</v>
      </c>
      <c r="D81" s="2">
        <v>0.37764647956671599</v>
      </c>
      <c r="E81" s="2">
        <v>0.392679900744417</v>
      </c>
      <c r="F81" s="2">
        <v>0.4093916201842</v>
      </c>
      <c r="G81" s="2">
        <v>0.42539885130823202</v>
      </c>
      <c r="H81" s="2">
        <v>0.43916876574307301</v>
      </c>
      <c r="I81" s="2">
        <v>0.45140827201217998</v>
      </c>
      <c r="J81" s="2">
        <v>0.46367521367521403</v>
      </c>
      <c r="K81" s="2">
        <v>0.47908355180668</v>
      </c>
      <c r="L81" s="2">
        <v>0.48589522164651699</v>
      </c>
      <c r="M81" s="2">
        <v>0.575542805714929</v>
      </c>
      <c r="N81" s="2">
        <v>0.624930439621592</v>
      </c>
      <c r="O81" s="2">
        <v>0.66195524146054197</v>
      </c>
    </row>
    <row r="82" spans="1:15" x14ac:dyDescent="0.3">
      <c r="A82" s="8" t="s">
        <v>202</v>
      </c>
      <c r="B82" s="8" t="s">
        <v>117</v>
      </c>
      <c r="C82" s="2">
        <v>5.5597675006317897E-3</v>
      </c>
      <c r="D82" s="2">
        <v>5.5391432791728201E-3</v>
      </c>
      <c r="E82" s="2">
        <v>5.9553349875930504E-3</v>
      </c>
      <c r="F82" s="2">
        <v>6.0967700090803004E-3</v>
      </c>
      <c r="G82" s="2">
        <v>6.50925335035099E-3</v>
      </c>
      <c r="H82" s="2">
        <v>7.1788413098236798E-3</v>
      </c>
      <c r="I82" s="2">
        <v>6.9779243846739402E-3</v>
      </c>
      <c r="J82" s="2">
        <v>7.4157868275515296E-3</v>
      </c>
      <c r="K82" s="2">
        <v>8.6629431209392493E-3</v>
      </c>
      <c r="L82" s="2">
        <v>7.5993091537133002E-3</v>
      </c>
      <c r="M82" s="2">
        <v>9.1123860951738099E-3</v>
      </c>
      <c r="N82" s="2">
        <v>9.9053978853645003E-3</v>
      </c>
      <c r="O82" s="2">
        <v>1.02794731769997E-2</v>
      </c>
    </row>
    <row r="83" spans="1:15" x14ac:dyDescent="0.3">
      <c r="A83" s="8" t="s">
        <v>202</v>
      </c>
      <c r="B83" s="8" t="s">
        <v>17</v>
      </c>
      <c r="C83" s="2">
        <v>1.38994187515795E-3</v>
      </c>
      <c r="D83" s="2">
        <v>1.3540128015755799E-3</v>
      </c>
      <c r="E83" s="2">
        <v>1.48883374689826E-3</v>
      </c>
      <c r="F83" s="2">
        <v>1.55662212997795E-3</v>
      </c>
      <c r="G83" s="2">
        <v>1.531589023612E-3</v>
      </c>
      <c r="H83" s="2">
        <v>1.6372795969773299E-3</v>
      </c>
      <c r="I83" s="2">
        <v>1.64932758183202E-3</v>
      </c>
      <c r="J83" s="2">
        <v>1.7596782302664699E-3</v>
      </c>
      <c r="K83" s="2">
        <v>1.93776359284167E-3</v>
      </c>
      <c r="L83" s="2">
        <v>1.8422567645365599E-3</v>
      </c>
      <c r="M83" s="2">
        <v>2.0249746878163999E-3</v>
      </c>
      <c r="N83" s="2">
        <v>2.0033388981636098E-3</v>
      </c>
      <c r="O83" s="2">
        <v>2.24863475746868E-3</v>
      </c>
    </row>
    <row r="84" spans="1:15" x14ac:dyDescent="0.3">
      <c r="A84" s="8" t="s">
        <v>202</v>
      </c>
      <c r="B84" s="8" t="s">
        <v>110</v>
      </c>
      <c r="C84" s="2">
        <v>6.3179176143543098E-2</v>
      </c>
      <c r="D84" s="2">
        <v>6.7085179714426402E-2</v>
      </c>
      <c r="E84" s="2">
        <v>7.0347394540942895E-2</v>
      </c>
      <c r="F84" s="2">
        <v>7.1474899468154093E-2</v>
      </c>
      <c r="G84" s="2">
        <v>7.3771537970644493E-2</v>
      </c>
      <c r="H84" s="2">
        <v>7.4433249370277094E-2</v>
      </c>
      <c r="I84" s="2">
        <v>7.7899010403450902E-2</v>
      </c>
      <c r="J84" s="2">
        <v>7.9562594268476602E-2</v>
      </c>
      <c r="K84" s="2">
        <v>8.2639917930012505E-2</v>
      </c>
      <c r="L84" s="2">
        <v>8.2440990213010906E-2</v>
      </c>
      <c r="M84" s="2">
        <v>9.8211272359095506E-2</v>
      </c>
      <c r="N84" s="2">
        <v>0.10651085141903199</v>
      </c>
      <c r="O84" s="2">
        <v>0.108362779740872</v>
      </c>
    </row>
    <row r="85" spans="1:15" x14ac:dyDescent="0.3">
      <c r="A85" s="8" t="s">
        <v>202</v>
      </c>
      <c r="B85" s="8" t="s">
        <v>111</v>
      </c>
      <c r="C85" s="2">
        <v>0.56115744250694999</v>
      </c>
      <c r="D85" s="2">
        <v>0.54443623830625298</v>
      </c>
      <c r="E85" s="2">
        <v>0.52568238213399499</v>
      </c>
      <c r="F85" s="2">
        <v>0.50810740692696799</v>
      </c>
      <c r="G85" s="2">
        <v>0.489470325462667</v>
      </c>
      <c r="H85" s="2">
        <v>0.474307304785894</v>
      </c>
      <c r="I85" s="2">
        <v>0.459147424511545</v>
      </c>
      <c r="J85" s="2">
        <v>0.44469582704876798</v>
      </c>
      <c r="K85" s="2">
        <v>0.42494015730080897</v>
      </c>
      <c r="L85" s="2">
        <v>0.41899827288428299</v>
      </c>
      <c r="M85" s="2">
        <v>0.31139610754865599</v>
      </c>
      <c r="N85" s="2">
        <v>0.25242070116861398</v>
      </c>
      <c r="O85" s="2">
        <v>0.212549523503587</v>
      </c>
    </row>
    <row r="86" spans="1:15" x14ac:dyDescent="0.3">
      <c r="A86" s="8" t="s">
        <v>203</v>
      </c>
      <c r="B86" s="8" t="s">
        <v>115</v>
      </c>
      <c r="C86" s="2">
        <v>1.9527782709036E-3</v>
      </c>
      <c r="D86" s="2">
        <v>2.16567406605306E-3</v>
      </c>
      <c r="E86" s="2">
        <v>2.1715526601520101E-3</v>
      </c>
      <c r="F86" s="2">
        <v>2.68411340379131E-3</v>
      </c>
      <c r="G86" s="2">
        <v>3.1671945324220699E-3</v>
      </c>
      <c r="H86" s="2">
        <v>3.0934549006838199E-3</v>
      </c>
      <c r="I86" s="2">
        <v>3.03078640931568E-3</v>
      </c>
      <c r="J86" s="2">
        <v>2.65086542959613E-3</v>
      </c>
      <c r="K86" s="2">
        <v>2.8400126222783199E-3</v>
      </c>
      <c r="L86" s="2">
        <v>2.9172424382005202E-3</v>
      </c>
      <c r="M86" s="2">
        <v>4.0899795501022499E-3</v>
      </c>
      <c r="N86" s="2">
        <v>4.5017075442409203E-3</v>
      </c>
      <c r="O86" s="2">
        <v>4.6539558624831097E-3</v>
      </c>
    </row>
    <row r="87" spans="1:15" x14ac:dyDescent="0.3">
      <c r="A87" s="8" t="s">
        <v>203</v>
      </c>
      <c r="B87" s="8" t="s">
        <v>116</v>
      </c>
      <c r="C87" s="2">
        <v>0.354873069412391</v>
      </c>
      <c r="D87" s="2">
        <v>0.37014979245623503</v>
      </c>
      <c r="E87" s="2">
        <v>0.38599348534201999</v>
      </c>
      <c r="F87" s="2">
        <v>0.39993289716490499</v>
      </c>
      <c r="G87" s="2">
        <v>0.41606934489081498</v>
      </c>
      <c r="H87" s="2">
        <v>0.42738521654184303</v>
      </c>
      <c r="I87" s="2">
        <v>0.44233530068591498</v>
      </c>
      <c r="J87" s="2">
        <v>0.45828785279900203</v>
      </c>
      <c r="K87" s="2">
        <v>0.47443988639949503</v>
      </c>
      <c r="L87" s="2">
        <v>0.48518347919545501</v>
      </c>
      <c r="M87" s="2">
        <v>0.56882177127575895</v>
      </c>
      <c r="N87" s="2">
        <v>0.62387457311394001</v>
      </c>
      <c r="O87" s="2">
        <v>0.65921032877946295</v>
      </c>
    </row>
    <row r="88" spans="1:15" x14ac:dyDescent="0.3">
      <c r="A88" s="8" t="s">
        <v>203</v>
      </c>
      <c r="B88" s="8" t="s">
        <v>117</v>
      </c>
      <c r="C88" s="2">
        <v>3.0179300550328401E-3</v>
      </c>
      <c r="D88" s="2">
        <v>3.24851109907959E-3</v>
      </c>
      <c r="E88" s="2">
        <v>3.8002171552660199E-3</v>
      </c>
      <c r="F88" s="2">
        <v>3.69065593021305E-3</v>
      </c>
      <c r="G88" s="2">
        <v>3.83397232872145E-3</v>
      </c>
      <c r="H88" s="2">
        <v>3.9075219798111399E-3</v>
      </c>
      <c r="I88" s="2">
        <v>3.9878768543627399E-3</v>
      </c>
      <c r="J88" s="2">
        <v>4.2101980352409196E-3</v>
      </c>
      <c r="K88" s="2">
        <v>5.0489113284947901E-3</v>
      </c>
      <c r="L88" s="2">
        <v>6.6021802548748704E-3</v>
      </c>
      <c r="M88" s="2">
        <v>6.9215038540191903E-3</v>
      </c>
      <c r="N88" s="2">
        <v>7.7615647314498602E-3</v>
      </c>
      <c r="O88" s="2">
        <v>8.2570184656958392E-3</v>
      </c>
    </row>
    <row r="89" spans="1:15" x14ac:dyDescent="0.3">
      <c r="A89" s="8" t="s">
        <v>203</v>
      </c>
      <c r="B89" s="8" t="s">
        <v>17</v>
      </c>
      <c r="C89" s="2">
        <v>1.24267708148411E-3</v>
      </c>
      <c r="D89" s="2">
        <v>1.26330987186428E-3</v>
      </c>
      <c r="E89" s="2">
        <v>1.26673905175534E-3</v>
      </c>
      <c r="F89" s="2">
        <v>6.7102835094782695E-4</v>
      </c>
      <c r="G89" s="2">
        <v>6.66777796299383E-4</v>
      </c>
      <c r="H89" s="2">
        <v>6.5125366330185601E-4</v>
      </c>
      <c r="I89" s="2">
        <v>6.3806029669803796E-4</v>
      </c>
      <c r="J89" s="2">
        <v>6.2373304225791398E-4</v>
      </c>
      <c r="K89" s="2">
        <v>7.8889239507731095E-4</v>
      </c>
      <c r="L89" s="2">
        <v>6.1415630277905696E-4</v>
      </c>
      <c r="M89" s="2">
        <v>1.41576215195847E-3</v>
      </c>
      <c r="N89" s="2">
        <v>1.70754424091897E-3</v>
      </c>
      <c r="O89" s="2">
        <v>1.5012760846719699E-3</v>
      </c>
    </row>
    <row r="90" spans="1:15" x14ac:dyDescent="0.3">
      <c r="A90" s="8" t="s">
        <v>203</v>
      </c>
      <c r="B90" s="8" t="s">
        <v>110</v>
      </c>
      <c r="C90" s="2">
        <v>7.0300017752529698E-2</v>
      </c>
      <c r="D90" s="2">
        <v>7.0745352824399907E-2</v>
      </c>
      <c r="E90" s="2">
        <v>7.1842200506695597E-2</v>
      </c>
      <c r="F90" s="2">
        <v>7.3645361516524094E-2</v>
      </c>
      <c r="G90" s="2">
        <v>7.5345890981830296E-2</v>
      </c>
      <c r="H90" s="2">
        <v>7.8801693259524602E-2</v>
      </c>
      <c r="I90" s="2">
        <v>8.02360823097783E-2</v>
      </c>
      <c r="J90" s="2">
        <v>8.5139560268205197E-2</v>
      </c>
      <c r="K90" s="2">
        <v>8.5358157147365096E-2</v>
      </c>
      <c r="L90" s="2">
        <v>8.4907108859204702E-2</v>
      </c>
      <c r="M90" s="2">
        <v>9.9417964448639304E-2</v>
      </c>
      <c r="N90" s="2">
        <v>0.108506674945669</v>
      </c>
      <c r="O90" s="2">
        <v>0.112745833958865</v>
      </c>
    </row>
    <row r="91" spans="1:15" x14ac:dyDescent="0.3">
      <c r="A91" s="8" t="s">
        <v>203</v>
      </c>
      <c r="B91" s="8" t="s">
        <v>111</v>
      </c>
      <c r="C91" s="2">
        <v>0.56861352742765803</v>
      </c>
      <c r="D91" s="2">
        <v>0.552427359682368</v>
      </c>
      <c r="E91" s="2">
        <v>0.53492580528411104</v>
      </c>
      <c r="F91" s="2">
        <v>0.51937594363361805</v>
      </c>
      <c r="G91" s="2">
        <v>0.50091681946991196</v>
      </c>
      <c r="H91" s="2">
        <v>0.48616085965483602</v>
      </c>
      <c r="I91" s="2">
        <v>0.46977189344393</v>
      </c>
      <c r="J91" s="2">
        <v>0.44908779042569802</v>
      </c>
      <c r="K91" s="2">
        <v>0.43152414010728901</v>
      </c>
      <c r="L91" s="2">
        <v>0.41977583294948601</v>
      </c>
      <c r="M91" s="2">
        <v>0.31933301871952202</v>
      </c>
      <c r="N91" s="2">
        <v>0.253647935423781</v>
      </c>
      <c r="O91" s="2">
        <v>0.213631586848821</v>
      </c>
    </row>
    <row r="92" spans="1:15" x14ac:dyDescent="0.3">
      <c r="A92" s="8" t="s">
        <v>204</v>
      </c>
      <c r="B92" s="8" t="s">
        <v>115</v>
      </c>
      <c r="C92" s="2">
        <v>3.3921302578019002E-3</v>
      </c>
      <c r="D92" s="2">
        <v>3.1201248049921998E-3</v>
      </c>
      <c r="E92" s="2">
        <v>3.4359719836130598E-3</v>
      </c>
      <c r="F92" s="2">
        <v>3.54609929078014E-3</v>
      </c>
      <c r="G92" s="2">
        <v>3.24236692785734E-3</v>
      </c>
      <c r="H92" s="2">
        <v>3.3417992247025798E-3</v>
      </c>
      <c r="I92" s="2">
        <v>3.0773347605030799E-3</v>
      </c>
      <c r="J92" s="2">
        <v>3.1733439111463701E-3</v>
      </c>
      <c r="K92" s="2">
        <v>3.2795487340941901E-3</v>
      </c>
      <c r="L92" s="2">
        <v>3.76789751318764E-3</v>
      </c>
      <c r="M92" s="2">
        <v>4.2724609375E-3</v>
      </c>
      <c r="N92" s="2">
        <v>4.8105127302593004E-3</v>
      </c>
      <c r="O92" s="2">
        <v>5.4308472121650997E-3</v>
      </c>
    </row>
    <row r="93" spans="1:15" x14ac:dyDescent="0.3">
      <c r="A93" s="8" t="s">
        <v>204</v>
      </c>
      <c r="B93" s="8" t="s">
        <v>116</v>
      </c>
      <c r="C93" s="2">
        <v>0.34938941655359601</v>
      </c>
      <c r="D93" s="2">
        <v>0.36817472698907999</v>
      </c>
      <c r="E93" s="2">
        <v>0.38469670939606199</v>
      </c>
      <c r="F93" s="2">
        <v>0.405346426623022</v>
      </c>
      <c r="G93" s="2">
        <v>0.42245339097541201</v>
      </c>
      <c r="H93" s="2">
        <v>0.43536960299425198</v>
      </c>
      <c r="I93" s="2">
        <v>0.44995986085095002</v>
      </c>
      <c r="J93" s="2">
        <v>0.46304376570144101</v>
      </c>
      <c r="K93" s="2">
        <v>0.47238619965892698</v>
      </c>
      <c r="L93" s="2">
        <v>0.48857071087666398</v>
      </c>
      <c r="M93" s="2">
        <v>0.5743408203125</v>
      </c>
      <c r="N93" s="2">
        <v>0.63792091986389798</v>
      </c>
      <c r="O93" s="2">
        <v>0.66980448950036198</v>
      </c>
    </row>
    <row r="94" spans="1:15" x14ac:dyDescent="0.3">
      <c r="A94" s="8" t="s">
        <v>204</v>
      </c>
      <c r="B94" s="8" t="s">
        <v>117</v>
      </c>
      <c r="C94" s="2">
        <v>6.1058344640434201E-3</v>
      </c>
      <c r="D94" s="2">
        <v>6.2402496099843996E-3</v>
      </c>
      <c r="E94" s="2">
        <v>6.3433328928241004E-3</v>
      </c>
      <c r="F94" s="2">
        <v>7.3649754500818296E-3</v>
      </c>
      <c r="G94" s="2">
        <v>7.4304242096730599E-3</v>
      </c>
      <c r="H94" s="2">
        <v>7.7529742013099897E-3</v>
      </c>
      <c r="I94" s="2">
        <v>7.0912496655070904E-3</v>
      </c>
      <c r="J94" s="2">
        <v>7.8011371149014899E-3</v>
      </c>
      <c r="K94" s="2">
        <v>8.2644628099173608E-3</v>
      </c>
      <c r="L94" s="2">
        <v>7.9125847776940501E-3</v>
      </c>
      <c r="M94" s="2">
        <v>9.765625E-3</v>
      </c>
      <c r="N94" s="2">
        <v>1.1028980405960301E-2</v>
      </c>
      <c r="O94" s="2">
        <v>1.1103065411537501E-2</v>
      </c>
    </row>
    <row r="95" spans="1:15" x14ac:dyDescent="0.3">
      <c r="A95" s="8" t="s">
        <v>204</v>
      </c>
      <c r="B95" s="8" t="s">
        <v>111</v>
      </c>
      <c r="C95" s="2">
        <v>0.577476255088195</v>
      </c>
      <c r="D95" s="2">
        <v>0.55408216328653104</v>
      </c>
      <c r="E95" s="2">
        <v>0.534822254526232</v>
      </c>
      <c r="F95" s="2">
        <v>0.51132024004364396</v>
      </c>
      <c r="G95" s="2">
        <v>0.49270467441232102</v>
      </c>
      <c r="H95" s="2">
        <v>0.47667424141157599</v>
      </c>
      <c r="I95" s="2">
        <v>0.46119882258496098</v>
      </c>
      <c r="J95" s="2">
        <v>0.44651593283088697</v>
      </c>
      <c r="K95" s="2">
        <v>0.43709825528007301</v>
      </c>
      <c r="L95" s="2">
        <v>0.420999748806832</v>
      </c>
      <c r="M95" s="2">
        <v>0.317138671875</v>
      </c>
      <c r="N95" s="2">
        <v>0.24721342250381301</v>
      </c>
      <c r="O95" s="2">
        <v>0.21421675114651201</v>
      </c>
    </row>
    <row r="96" spans="1:15" x14ac:dyDescent="0.3">
      <c r="A96" s="8" t="s">
        <v>204</v>
      </c>
      <c r="B96" s="8" t="s">
        <v>17</v>
      </c>
      <c r="C96" s="2">
        <v>1.89959294436906E-3</v>
      </c>
      <c r="D96" s="2">
        <v>1.6900676027041101E-3</v>
      </c>
      <c r="E96" s="2">
        <v>1.7179859918065299E-3</v>
      </c>
      <c r="F96" s="2">
        <v>1.77304964539007E-3</v>
      </c>
      <c r="G96" s="2">
        <v>1.75628208592272E-3</v>
      </c>
      <c r="H96" s="2">
        <v>1.8714075658334401E-3</v>
      </c>
      <c r="I96" s="2">
        <v>1.87316028900187E-3</v>
      </c>
      <c r="J96" s="2">
        <v>1.58667195557319E-3</v>
      </c>
      <c r="K96" s="2">
        <v>1.57418339236521E-3</v>
      </c>
      <c r="L96" s="2">
        <v>1.6327555890479799E-3</v>
      </c>
      <c r="M96" s="2">
        <v>2.0751953125E-3</v>
      </c>
      <c r="N96" s="2">
        <v>1.99460283937581E-3</v>
      </c>
      <c r="O96" s="2">
        <v>2.0516533912623698E-3</v>
      </c>
    </row>
    <row r="97" spans="1:16" x14ac:dyDescent="0.3">
      <c r="A97" s="8" t="s">
        <v>204</v>
      </c>
      <c r="B97" s="8" t="s">
        <v>110</v>
      </c>
      <c r="C97" s="2">
        <v>6.1736770691994597E-2</v>
      </c>
      <c r="D97" s="2">
        <v>6.66926677067083E-2</v>
      </c>
      <c r="E97" s="2">
        <v>6.89837452094621E-2</v>
      </c>
      <c r="F97" s="2">
        <v>7.0649208947081293E-2</v>
      </c>
      <c r="G97" s="2">
        <v>7.2412861388813796E-2</v>
      </c>
      <c r="H97" s="2">
        <v>7.4989974602325898E-2</v>
      </c>
      <c r="I97" s="2">
        <v>7.6799571849076806E-2</v>
      </c>
      <c r="J97" s="2">
        <v>7.7879148486050501E-2</v>
      </c>
      <c r="K97" s="2">
        <v>7.7397350124622899E-2</v>
      </c>
      <c r="L97" s="2">
        <v>7.7116302436573705E-2</v>
      </c>
      <c r="M97" s="2">
        <v>9.24072265625E-2</v>
      </c>
      <c r="N97" s="2">
        <v>9.7031561656693605E-2</v>
      </c>
      <c r="O97" s="2">
        <v>9.7393193338160794E-2</v>
      </c>
    </row>
    <row r="98" spans="1:16" x14ac:dyDescent="0.3">
      <c r="A98" s="15"/>
      <c r="B98" s="15"/>
    </row>
    <row r="99" spans="1:16" x14ac:dyDescent="0.3">
      <c r="A99" s="15"/>
      <c r="B99" s="15"/>
    </row>
    <row r="100" spans="1:16" x14ac:dyDescent="0.3">
      <c r="A100" s="15"/>
      <c r="B100" s="13"/>
      <c r="C100" s="18" t="s">
        <v>38</v>
      </c>
      <c r="D100" s="18"/>
      <c r="E100" s="18"/>
      <c r="F100" s="18"/>
      <c r="G100" s="18"/>
      <c r="H100" s="18"/>
      <c r="I100" s="18"/>
      <c r="J100" s="18"/>
      <c r="K100" s="18"/>
      <c r="L100" s="18"/>
      <c r="M100" s="18"/>
      <c r="N100" s="18"/>
      <c r="O100" s="6" t="s">
        <v>39</v>
      </c>
      <c r="P100" s="6" t="s">
        <v>40</v>
      </c>
    </row>
    <row r="101" spans="1:16" x14ac:dyDescent="0.3">
      <c r="A101" s="9" t="s">
        <v>41</v>
      </c>
      <c r="B101" s="9" t="s">
        <v>41</v>
      </c>
      <c r="C101" s="4" t="s">
        <v>19</v>
      </c>
      <c r="D101" s="4" t="s">
        <v>20</v>
      </c>
      <c r="E101" s="4" t="s">
        <v>21</v>
      </c>
      <c r="F101" s="4" t="s">
        <v>22</v>
      </c>
      <c r="G101" s="4" t="s">
        <v>23</v>
      </c>
      <c r="H101" s="4" t="s">
        <v>24</v>
      </c>
      <c r="I101" s="4" t="s">
        <v>25</v>
      </c>
      <c r="J101" s="4" t="s">
        <v>26</v>
      </c>
      <c r="K101" s="4" t="s">
        <v>27</v>
      </c>
      <c r="L101" s="4" t="s">
        <v>28</v>
      </c>
      <c r="M101" s="4" t="s">
        <v>29</v>
      </c>
      <c r="N101" s="4" t="s">
        <v>30</v>
      </c>
      <c r="O101" s="4" t="s">
        <v>31</v>
      </c>
      <c r="P101" s="4" t="s">
        <v>32</v>
      </c>
    </row>
    <row r="102" spans="1:16" x14ac:dyDescent="0.3">
      <c r="A102" s="8" t="s">
        <v>198</v>
      </c>
      <c r="B102" s="8" t="s">
        <v>115</v>
      </c>
      <c r="C102" s="2">
        <v>0.11111111111111099</v>
      </c>
      <c r="D102" s="2">
        <v>0.05</v>
      </c>
      <c r="E102" s="2">
        <v>-0.14285714285714299</v>
      </c>
      <c r="F102" s="2">
        <v>0.22222222222222199</v>
      </c>
      <c r="G102" s="2">
        <v>0</v>
      </c>
      <c r="H102" s="2">
        <v>-0.13636363636363599</v>
      </c>
      <c r="I102" s="2">
        <v>0</v>
      </c>
      <c r="J102" s="2">
        <v>5.2631578947368397E-2</v>
      </c>
      <c r="K102" s="2">
        <v>-0.05</v>
      </c>
      <c r="L102" s="2">
        <v>5.2631578947368397E-2</v>
      </c>
      <c r="M102" s="2">
        <v>0.15</v>
      </c>
      <c r="N102" s="2">
        <v>0.173913043478261</v>
      </c>
      <c r="O102" s="3">
        <v>0.35</v>
      </c>
      <c r="P102" s="3">
        <v>0.28571428571428598</v>
      </c>
    </row>
    <row r="103" spans="1:16" x14ac:dyDescent="0.3">
      <c r="A103" s="8" t="s">
        <v>198</v>
      </c>
      <c r="B103" s="8" t="s">
        <v>116</v>
      </c>
      <c r="C103" s="2">
        <v>3.8440714672441798E-2</v>
      </c>
      <c r="D103" s="2">
        <v>5.2659019812304503E-2</v>
      </c>
      <c r="E103" s="2">
        <v>-4.9529470034670599E-2</v>
      </c>
      <c r="F103" s="2">
        <v>3.3350703491401797E-2</v>
      </c>
      <c r="G103" s="2">
        <v>3.88300554715078E-2</v>
      </c>
      <c r="H103" s="2">
        <v>2.37864077669903E-2</v>
      </c>
      <c r="I103" s="2">
        <v>-3.22427690848743E-2</v>
      </c>
      <c r="J103" s="2">
        <v>0.14453699167074999</v>
      </c>
      <c r="K103" s="2">
        <v>7.7482876712328799E-2</v>
      </c>
      <c r="L103" s="2">
        <v>0.28486293206197899</v>
      </c>
      <c r="M103" s="2">
        <v>4.17439703153989E-2</v>
      </c>
      <c r="N103" s="2">
        <v>0.164440486791333</v>
      </c>
      <c r="O103" s="3">
        <v>0.67936643835616395</v>
      </c>
      <c r="P103" s="3">
        <v>0.94304110946012898</v>
      </c>
    </row>
    <row r="104" spans="1:16" x14ac:dyDescent="0.3">
      <c r="A104" s="8" t="s">
        <v>198</v>
      </c>
      <c r="B104" s="8" t="s">
        <v>117</v>
      </c>
      <c r="C104" s="2">
        <v>-5.2631578947368397E-2</v>
      </c>
      <c r="D104" s="2">
        <v>0.11111111111111099</v>
      </c>
      <c r="E104" s="2">
        <v>-0.05</v>
      </c>
      <c r="F104" s="2">
        <v>0.21052631578947401</v>
      </c>
      <c r="G104" s="2">
        <v>4.3478260869565202E-2</v>
      </c>
      <c r="H104" s="2">
        <v>0.20833333333333301</v>
      </c>
      <c r="I104" s="2">
        <v>6.8965517241379296E-2</v>
      </c>
      <c r="J104" s="2">
        <v>0.16129032258064499</v>
      </c>
      <c r="K104" s="2">
        <v>0</v>
      </c>
      <c r="L104" s="2">
        <v>2.7777777777777801E-2</v>
      </c>
      <c r="M104" s="2">
        <v>-8.1081081081081099E-2</v>
      </c>
      <c r="N104" s="2">
        <v>0.20588235294117599</v>
      </c>
      <c r="O104" s="3">
        <v>0.13888888888888901</v>
      </c>
      <c r="P104" s="3">
        <v>1.05</v>
      </c>
    </row>
    <row r="105" spans="1:16" x14ac:dyDescent="0.3">
      <c r="A105" s="8" t="s">
        <v>198</v>
      </c>
      <c r="B105" s="8" t="s">
        <v>17</v>
      </c>
      <c r="C105" s="2">
        <v>-9.0909090909090898E-2</v>
      </c>
      <c r="D105" s="2">
        <v>0.2</v>
      </c>
      <c r="E105" s="2">
        <v>-0.41666666666666702</v>
      </c>
      <c r="F105" s="2">
        <v>0.42857142857142899</v>
      </c>
      <c r="G105" s="2">
        <v>-0.3</v>
      </c>
      <c r="H105" s="2">
        <v>-0.28571428571428598</v>
      </c>
      <c r="I105" s="2">
        <v>0.6</v>
      </c>
      <c r="J105" s="2">
        <v>0</v>
      </c>
      <c r="K105" s="2">
        <v>-0.125</v>
      </c>
      <c r="L105" s="2">
        <v>0.42857142857142899</v>
      </c>
      <c r="M105" s="2">
        <v>0.2</v>
      </c>
      <c r="N105" s="2">
        <v>0.41666666666666702</v>
      </c>
      <c r="O105" s="3">
        <v>1.125</v>
      </c>
      <c r="P105" s="3">
        <v>0.41666666666666702</v>
      </c>
    </row>
    <row r="106" spans="1:16" x14ac:dyDescent="0.3">
      <c r="A106" s="8" t="s">
        <v>198</v>
      </c>
      <c r="B106" s="8" t="s">
        <v>110</v>
      </c>
      <c r="C106" s="2">
        <v>7.0987654320987706E-2</v>
      </c>
      <c r="D106" s="2">
        <v>4.8991354466858802E-2</v>
      </c>
      <c r="E106" s="2">
        <v>-3.0219780219780199E-2</v>
      </c>
      <c r="F106" s="2">
        <v>5.3824362606232301E-2</v>
      </c>
      <c r="G106" s="2">
        <v>0</v>
      </c>
      <c r="H106" s="2">
        <v>2.68817204301075E-2</v>
      </c>
      <c r="I106" s="2">
        <v>-3.1413612565444997E-2</v>
      </c>
      <c r="J106" s="2">
        <v>9.7297297297297303E-2</v>
      </c>
      <c r="K106" s="2">
        <v>6.4039408866995107E-2</v>
      </c>
      <c r="L106" s="2">
        <v>0.29166666666666702</v>
      </c>
      <c r="M106" s="2">
        <v>4.8387096774193498E-2</v>
      </c>
      <c r="N106" s="2">
        <v>0.13504273504273501</v>
      </c>
      <c r="O106" s="3">
        <v>0.63546798029556695</v>
      </c>
      <c r="P106" s="3">
        <v>0.82417582417582402</v>
      </c>
    </row>
    <row r="107" spans="1:16" x14ac:dyDescent="0.3">
      <c r="A107" s="8" t="s">
        <v>198</v>
      </c>
      <c r="B107" s="8" t="s">
        <v>111</v>
      </c>
      <c r="C107" s="2">
        <v>3.3760972316002698E-4</v>
      </c>
      <c r="D107" s="2">
        <v>-2.7337158285521398E-2</v>
      </c>
      <c r="E107" s="2">
        <v>-0.12109646079111699</v>
      </c>
      <c r="F107" s="2">
        <v>-2.5266482431898898E-2</v>
      </c>
      <c r="G107" s="2">
        <v>-2.0656136087484799E-2</v>
      </c>
      <c r="H107" s="2">
        <v>-3.8047973531844498E-2</v>
      </c>
      <c r="I107" s="2">
        <v>-9.3293207222699903E-2</v>
      </c>
      <c r="J107" s="2">
        <v>6.02181128496918E-2</v>
      </c>
      <c r="K107" s="2">
        <v>-1.2075134168157401E-2</v>
      </c>
      <c r="L107" s="2">
        <v>-0.170665459483929</v>
      </c>
      <c r="M107" s="2">
        <v>-0.193231441048035</v>
      </c>
      <c r="N107" s="2">
        <v>-0.14005412719891699</v>
      </c>
      <c r="O107" s="3">
        <v>-0.43157423971377501</v>
      </c>
      <c r="P107" s="3">
        <v>-0.55898681471200595</v>
      </c>
    </row>
    <row r="108" spans="1:16" x14ac:dyDescent="0.3">
      <c r="A108" s="8" t="s">
        <v>199</v>
      </c>
      <c r="B108" s="8" t="s">
        <v>115</v>
      </c>
      <c r="C108" s="2">
        <v>0</v>
      </c>
      <c r="D108" s="2">
        <v>0.125</v>
      </c>
      <c r="E108" s="2">
        <v>-2.7777777777777801E-2</v>
      </c>
      <c r="F108" s="2">
        <v>-8.5714285714285701E-2</v>
      </c>
      <c r="G108" s="2">
        <v>-3.125E-2</v>
      </c>
      <c r="H108" s="2">
        <v>6.4516129032258104E-2</v>
      </c>
      <c r="I108" s="2">
        <v>0.18181818181818199</v>
      </c>
      <c r="J108" s="2">
        <v>-2.5641025641025599E-2</v>
      </c>
      <c r="K108" s="2">
        <v>-5.2631578947368397E-2</v>
      </c>
      <c r="L108" s="2">
        <v>0.22222222222222199</v>
      </c>
      <c r="M108" s="2">
        <v>0.22727272727272699</v>
      </c>
      <c r="N108" s="2">
        <v>9.2592592592592601E-2</v>
      </c>
      <c r="O108" s="3">
        <v>0.55263157894736803</v>
      </c>
      <c r="P108" s="3">
        <v>0.63888888888888895</v>
      </c>
    </row>
    <row r="109" spans="1:16" x14ac:dyDescent="0.3">
      <c r="A109" s="8" t="s">
        <v>199</v>
      </c>
      <c r="B109" s="8" t="s">
        <v>116</v>
      </c>
      <c r="C109" s="2">
        <v>7.3384030418251006E-2</v>
      </c>
      <c r="D109" s="2">
        <v>6.8721218561813693E-2</v>
      </c>
      <c r="E109" s="2">
        <v>6.6953927742790895E-2</v>
      </c>
      <c r="F109" s="2">
        <v>5.7781919850885398E-2</v>
      </c>
      <c r="G109" s="2">
        <v>5.7268722466960402E-2</v>
      </c>
      <c r="H109" s="2">
        <v>7.1944444444444394E-2</v>
      </c>
      <c r="I109" s="2">
        <v>8.4736978491837298E-2</v>
      </c>
      <c r="J109" s="2">
        <v>7.4773053033922607E-2</v>
      </c>
      <c r="K109" s="2">
        <v>3.28961991553679E-2</v>
      </c>
      <c r="L109" s="2">
        <v>0.14224230686464401</v>
      </c>
      <c r="M109" s="2">
        <v>0.126036171816127</v>
      </c>
      <c r="N109" s="2">
        <v>8.1646310858290105E-2</v>
      </c>
      <c r="O109" s="3">
        <v>0.436985996888197</v>
      </c>
      <c r="P109" s="3">
        <v>1.1428571428571399</v>
      </c>
    </row>
    <row r="110" spans="1:16" x14ac:dyDescent="0.3">
      <c r="A110" s="8" t="s">
        <v>199</v>
      </c>
      <c r="B110" s="8" t="s">
        <v>117</v>
      </c>
      <c r="C110" s="2">
        <v>0.10309278350515499</v>
      </c>
      <c r="D110" s="2">
        <v>7.4766355140186896E-2</v>
      </c>
      <c r="E110" s="2">
        <v>2.6086956521739101E-2</v>
      </c>
      <c r="F110" s="2">
        <v>2.5423728813559299E-2</v>
      </c>
      <c r="G110" s="2">
        <v>3.3057851239669402E-2</v>
      </c>
      <c r="H110" s="2">
        <v>8.7999999999999995E-2</v>
      </c>
      <c r="I110" s="2">
        <v>1.4705882352941201E-2</v>
      </c>
      <c r="J110" s="2">
        <v>7.2463768115942004E-3</v>
      </c>
      <c r="K110" s="2">
        <v>0.115107913669065</v>
      </c>
      <c r="L110" s="2">
        <v>0.103225806451613</v>
      </c>
      <c r="M110" s="2">
        <v>8.7719298245614002E-2</v>
      </c>
      <c r="N110" s="2">
        <v>0.118279569892473</v>
      </c>
      <c r="O110" s="3">
        <v>0.49640287769784203</v>
      </c>
      <c r="P110" s="3">
        <v>0.80869565217391304</v>
      </c>
    </row>
    <row r="111" spans="1:16" x14ac:dyDescent="0.3">
      <c r="A111" s="8" t="s">
        <v>199</v>
      </c>
      <c r="B111" s="8" t="s">
        <v>17</v>
      </c>
      <c r="C111" s="2">
        <v>0</v>
      </c>
      <c r="D111" s="2">
        <v>0.27272727272727298</v>
      </c>
      <c r="E111" s="2">
        <v>-7.1428571428571397E-2</v>
      </c>
      <c r="F111" s="2">
        <v>7.69230769230769E-2</v>
      </c>
      <c r="G111" s="2">
        <v>0.214285714285714</v>
      </c>
      <c r="H111" s="2">
        <v>5.8823529411764698E-2</v>
      </c>
      <c r="I111" s="2">
        <v>0</v>
      </c>
      <c r="J111" s="2">
        <v>-0.11111111111111099</v>
      </c>
      <c r="K111" s="2">
        <v>0.25</v>
      </c>
      <c r="L111" s="2">
        <v>0.15</v>
      </c>
      <c r="M111" s="2">
        <v>0.39130434782608697</v>
      </c>
      <c r="N111" s="2">
        <v>-0.125</v>
      </c>
      <c r="O111" s="3">
        <v>0.75</v>
      </c>
      <c r="P111" s="3">
        <v>1</v>
      </c>
    </row>
    <row r="112" spans="1:16" x14ac:dyDescent="0.3">
      <c r="A112" s="8" t="s">
        <v>199</v>
      </c>
      <c r="B112" s="8" t="s">
        <v>110</v>
      </c>
      <c r="C112" s="2">
        <v>5.2830188679245299E-2</v>
      </c>
      <c r="D112" s="2">
        <v>3.0465949820788499E-2</v>
      </c>
      <c r="E112" s="2">
        <v>7.1304347826086995E-2</v>
      </c>
      <c r="F112" s="2">
        <v>5.3571428571428603E-2</v>
      </c>
      <c r="G112" s="2">
        <v>5.3929121725731902E-2</v>
      </c>
      <c r="H112" s="2">
        <v>6.7251461988304104E-2</v>
      </c>
      <c r="I112" s="2">
        <v>2.19178082191781E-2</v>
      </c>
      <c r="J112" s="2">
        <v>3.6193029490616598E-2</v>
      </c>
      <c r="K112" s="2">
        <v>3.49288486416559E-2</v>
      </c>
      <c r="L112" s="2">
        <v>0.23375000000000001</v>
      </c>
      <c r="M112" s="2">
        <v>0.132725430597771</v>
      </c>
      <c r="N112" s="2">
        <v>9.1234347048300496E-2</v>
      </c>
      <c r="O112" s="3">
        <v>0.57826649417852505</v>
      </c>
      <c r="P112" s="3">
        <v>1.1217391304347799</v>
      </c>
    </row>
    <row r="113" spans="1:16" x14ac:dyDescent="0.3">
      <c r="A113" s="8" t="s">
        <v>199</v>
      </c>
      <c r="B113" s="8" t="s">
        <v>111</v>
      </c>
      <c r="C113" s="2">
        <v>-1.2625722234110799E-2</v>
      </c>
      <c r="D113" s="2">
        <v>-1.04031209362809E-2</v>
      </c>
      <c r="E113" s="2">
        <v>-3.70127025843189E-2</v>
      </c>
      <c r="F113" s="2">
        <v>-3.1839890834660001E-3</v>
      </c>
      <c r="G113" s="2">
        <v>-1.43737166324435E-2</v>
      </c>
      <c r="H113" s="2">
        <v>1.1574074074074099E-2</v>
      </c>
      <c r="I113" s="2">
        <v>-1.12128146453089E-2</v>
      </c>
      <c r="J113" s="2">
        <v>-2.77713492247165E-3</v>
      </c>
      <c r="K113" s="2">
        <v>-1.53167788349965E-2</v>
      </c>
      <c r="L113" s="2">
        <v>-0.23285411265614001</v>
      </c>
      <c r="M113" s="2">
        <v>-0.16282642089093699</v>
      </c>
      <c r="N113" s="2">
        <v>-0.13357798165137599</v>
      </c>
      <c r="O113" s="3">
        <v>-0.45207704803898802</v>
      </c>
      <c r="P113" s="3">
        <v>-0.48291721419185302</v>
      </c>
    </row>
    <row r="114" spans="1:16" x14ac:dyDescent="0.3">
      <c r="A114" s="8" t="s">
        <v>200</v>
      </c>
      <c r="B114" s="8" t="s">
        <v>115</v>
      </c>
      <c r="C114" s="2">
        <v>0.08</v>
      </c>
      <c r="D114" s="2">
        <v>3.7037037037037E-2</v>
      </c>
      <c r="E114" s="2">
        <v>7.1428571428571397E-2</v>
      </c>
      <c r="F114" s="2">
        <v>-3.3333333333333298E-2</v>
      </c>
      <c r="G114" s="2">
        <v>0</v>
      </c>
      <c r="H114" s="2">
        <v>-6.8965517241379296E-2</v>
      </c>
      <c r="I114" s="2">
        <v>3.7037037037037E-2</v>
      </c>
      <c r="J114" s="2">
        <v>-0.107142857142857</v>
      </c>
      <c r="K114" s="2">
        <v>0.08</v>
      </c>
      <c r="L114" s="2">
        <v>3.7037037037037E-2</v>
      </c>
      <c r="M114" s="2">
        <v>3.5714285714285698E-2</v>
      </c>
      <c r="N114" s="2">
        <v>0.20689655172413801</v>
      </c>
      <c r="O114" s="3">
        <v>0.4</v>
      </c>
      <c r="P114" s="3">
        <v>0.25</v>
      </c>
    </row>
    <row r="115" spans="1:16" x14ac:dyDescent="0.3">
      <c r="A115" s="8" t="s">
        <v>200</v>
      </c>
      <c r="B115" s="8" t="s">
        <v>116</v>
      </c>
      <c r="C115" s="2">
        <v>4.0658602150537598E-2</v>
      </c>
      <c r="D115" s="2">
        <v>4.8756861478850499E-2</v>
      </c>
      <c r="E115" s="2">
        <v>0.11730295566502499</v>
      </c>
      <c r="F115" s="2">
        <v>6.4205015155690298E-2</v>
      </c>
      <c r="G115" s="2">
        <v>4.6090108751941999E-2</v>
      </c>
      <c r="H115" s="2">
        <v>4.9752475247524797E-2</v>
      </c>
      <c r="I115" s="2">
        <v>9.1723650082527697E-2</v>
      </c>
      <c r="J115" s="2">
        <v>-3.67170626349892E-3</v>
      </c>
      <c r="K115" s="2">
        <v>5.5712117927595901E-2</v>
      </c>
      <c r="L115" s="2">
        <v>0.14989733059548299</v>
      </c>
      <c r="M115" s="2">
        <v>6.4464285714285696E-2</v>
      </c>
      <c r="N115" s="2">
        <v>0.193423922160711</v>
      </c>
      <c r="O115" s="3">
        <v>0.54216345111640996</v>
      </c>
      <c r="P115" s="3">
        <v>1.1902709359605901</v>
      </c>
    </row>
    <row r="116" spans="1:16" x14ac:dyDescent="0.3">
      <c r="A116" s="8" t="s">
        <v>200</v>
      </c>
      <c r="B116" s="8" t="s">
        <v>117</v>
      </c>
      <c r="C116" s="2">
        <v>0.1</v>
      </c>
      <c r="D116" s="2">
        <v>0.15151515151515199</v>
      </c>
      <c r="E116" s="2">
        <v>0.13157894736842099</v>
      </c>
      <c r="F116" s="2">
        <v>2.32558139534884E-2</v>
      </c>
      <c r="G116" s="2">
        <v>2.27272727272727E-2</v>
      </c>
      <c r="H116" s="2">
        <v>-4.4444444444444398E-2</v>
      </c>
      <c r="I116" s="2">
        <v>0.186046511627907</v>
      </c>
      <c r="J116" s="2">
        <v>-0.11764705882352899</v>
      </c>
      <c r="K116" s="2">
        <v>0.22222222222222199</v>
      </c>
      <c r="L116" s="2">
        <v>0.163636363636364</v>
      </c>
      <c r="M116" s="2">
        <v>1.5625E-2</v>
      </c>
      <c r="N116" s="2">
        <v>0.15384615384615399</v>
      </c>
      <c r="O116" s="3">
        <v>0.66666666666666696</v>
      </c>
      <c r="P116" s="3">
        <v>0.97368421052631604</v>
      </c>
    </row>
    <row r="117" spans="1:16" x14ac:dyDescent="0.3">
      <c r="A117" s="8" t="s">
        <v>200</v>
      </c>
      <c r="B117" s="8" t="s">
        <v>17</v>
      </c>
      <c r="C117" s="2">
        <v>9.0909090909090898E-2</v>
      </c>
      <c r="D117" s="2">
        <v>-0.16666666666666699</v>
      </c>
      <c r="E117" s="2">
        <v>0.3</v>
      </c>
      <c r="F117" s="2">
        <v>0.15384615384615399</v>
      </c>
      <c r="G117" s="2">
        <v>6.6666666666666693E-2</v>
      </c>
      <c r="H117" s="2">
        <v>0</v>
      </c>
      <c r="I117" s="2">
        <v>0</v>
      </c>
      <c r="J117" s="2">
        <v>0</v>
      </c>
      <c r="K117" s="2">
        <v>0.1875</v>
      </c>
      <c r="L117" s="2">
        <v>5.2631578947368397E-2</v>
      </c>
      <c r="M117" s="2">
        <v>0.15</v>
      </c>
      <c r="N117" s="2">
        <v>0.13043478260869601</v>
      </c>
      <c r="O117" s="3">
        <v>0.625</v>
      </c>
      <c r="P117" s="3">
        <v>1.6</v>
      </c>
    </row>
    <row r="118" spans="1:16" x14ac:dyDescent="0.3">
      <c r="A118" s="8" t="s">
        <v>200</v>
      </c>
      <c r="B118" s="8" t="s">
        <v>110</v>
      </c>
      <c r="C118" s="2">
        <v>3.09477756286267E-2</v>
      </c>
      <c r="D118" s="2">
        <v>6.7542213883677302E-2</v>
      </c>
      <c r="E118" s="2">
        <v>0.117750439367311</v>
      </c>
      <c r="F118" s="2">
        <v>3.6163522012578601E-2</v>
      </c>
      <c r="G118" s="2">
        <v>2.1244309559939299E-2</v>
      </c>
      <c r="H118" s="2">
        <v>2.3774145616641901E-2</v>
      </c>
      <c r="I118" s="2">
        <v>5.6603773584905703E-2</v>
      </c>
      <c r="J118" s="2">
        <v>-3.4340659340659302E-2</v>
      </c>
      <c r="K118" s="2">
        <v>1.28022759601707E-2</v>
      </c>
      <c r="L118" s="2">
        <v>0.18258426966292099</v>
      </c>
      <c r="M118" s="2">
        <v>5.4631828978622302E-2</v>
      </c>
      <c r="N118" s="2">
        <v>9.3468468468468499E-2</v>
      </c>
      <c r="O118" s="3">
        <v>0.38122332859175001</v>
      </c>
      <c r="P118" s="3">
        <v>0.706502636203866</v>
      </c>
    </row>
    <row r="119" spans="1:16" x14ac:dyDescent="0.3">
      <c r="A119" s="8" t="s">
        <v>200</v>
      </c>
      <c r="B119" s="8" t="s">
        <v>111</v>
      </c>
      <c r="C119" s="2">
        <v>-2.0311858842839599E-2</v>
      </c>
      <c r="D119" s="2">
        <v>-2.84816753926702E-2</v>
      </c>
      <c r="E119" s="2">
        <v>2.8454408277646E-2</v>
      </c>
      <c r="F119" s="2">
        <v>-1.9073569482288801E-2</v>
      </c>
      <c r="G119" s="2">
        <v>-2.6495726495726499E-2</v>
      </c>
      <c r="H119" s="2">
        <v>-1.9973661106233501E-2</v>
      </c>
      <c r="I119" s="2">
        <v>1.1198208286674101E-2</v>
      </c>
      <c r="J119" s="2">
        <v>-5.6921373200443E-2</v>
      </c>
      <c r="K119" s="2">
        <v>-2.2076092062000899E-2</v>
      </c>
      <c r="L119" s="2">
        <v>-0.26560999039385202</v>
      </c>
      <c r="M119" s="2">
        <v>-0.19555264879005901</v>
      </c>
      <c r="N119" s="2">
        <v>-0.12804878048780499</v>
      </c>
      <c r="O119" s="3">
        <v>-0.496242367308596</v>
      </c>
      <c r="P119" s="3">
        <v>-0.53761586548825202</v>
      </c>
    </row>
    <row r="120" spans="1:16" x14ac:dyDescent="0.3">
      <c r="A120" s="8" t="s">
        <v>201</v>
      </c>
      <c r="B120" s="8" t="s">
        <v>115</v>
      </c>
      <c r="C120" s="2">
        <v>0</v>
      </c>
      <c r="D120" s="2">
        <v>9.0909090909090898E-2</v>
      </c>
      <c r="E120" s="2">
        <v>0.16666666666666699</v>
      </c>
      <c r="F120" s="2">
        <v>7.1428571428571397E-2</v>
      </c>
      <c r="G120" s="2">
        <v>-0.133333333333333</v>
      </c>
      <c r="H120" s="2">
        <v>0.46153846153846201</v>
      </c>
      <c r="I120" s="2">
        <v>-5.2631578947368397E-2</v>
      </c>
      <c r="J120" s="2">
        <v>-5.5555555555555601E-2</v>
      </c>
      <c r="K120" s="2">
        <v>0.29411764705882398</v>
      </c>
      <c r="L120" s="2">
        <v>0.13636363636363599</v>
      </c>
      <c r="M120" s="2">
        <v>0.44</v>
      </c>
      <c r="N120" s="2">
        <v>-0.11111111111111099</v>
      </c>
      <c r="O120" s="3">
        <v>0.88235294117647101</v>
      </c>
      <c r="P120" s="3">
        <v>1.6666666666666701</v>
      </c>
    </row>
    <row r="121" spans="1:16" x14ac:dyDescent="0.3">
      <c r="A121" s="8" t="s">
        <v>201</v>
      </c>
      <c r="B121" s="8" t="s">
        <v>116</v>
      </c>
      <c r="C121" s="2">
        <v>3.7700282752120601E-3</v>
      </c>
      <c r="D121" s="2">
        <v>5.8215962441314599E-2</v>
      </c>
      <c r="E121" s="2">
        <v>9.4942324755989294E-2</v>
      </c>
      <c r="F121" s="2">
        <v>5.1863857374392197E-2</v>
      </c>
      <c r="G121" s="2">
        <v>5.70107858243451E-2</v>
      </c>
      <c r="H121" s="2">
        <v>5.3571428571428603E-2</v>
      </c>
      <c r="I121" s="2">
        <v>3.6665513663092397E-2</v>
      </c>
      <c r="J121" s="2">
        <v>5.9392726059392699E-2</v>
      </c>
      <c r="K121" s="2">
        <v>7.2440944881889804E-2</v>
      </c>
      <c r="L121" s="2">
        <v>0.17738619676945699</v>
      </c>
      <c r="M121" s="2">
        <v>0.33175355450236999</v>
      </c>
      <c r="N121" s="2">
        <v>-4.2142723356433799E-2</v>
      </c>
      <c r="O121" s="3">
        <v>0.61070866141732305</v>
      </c>
      <c r="P121" s="3">
        <v>1.26885536823425</v>
      </c>
    </row>
    <row r="122" spans="1:16" x14ac:dyDescent="0.3">
      <c r="A122" s="8" t="s">
        <v>201</v>
      </c>
      <c r="B122" s="8" t="s">
        <v>117</v>
      </c>
      <c r="C122" s="2">
        <v>0.17499999999999999</v>
      </c>
      <c r="D122" s="2">
        <v>2.1276595744680899E-2</v>
      </c>
      <c r="E122" s="2">
        <v>0.104166666666667</v>
      </c>
      <c r="F122" s="2">
        <v>0.18867924528301899</v>
      </c>
      <c r="G122" s="2">
        <v>3.1746031746031703E-2</v>
      </c>
      <c r="H122" s="2">
        <v>9.2307692307692299E-2</v>
      </c>
      <c r="I122" s="2">
        <v>2.8169014084507001E-2</v>
      </c>
      <c r="J122" s="2">
        <v>5.4794520547945202E-2</v>
      </c>
      <c r="K122" s="2">
        <v>5.1948051948052E-2</v>
      </c>
      <c r="L122" s="2">
        <v>0.18518518518518501</v>
      </c>
      <c r="M122" s="2">
        <v>0.26041666666666702</v>
      </c>
      <c r="N122" s="2">
        <v>9.9173553719008295E-2</v>
      </c>
      <c r="O122" s="3">
        <v>0.72727272727272696</v>
      </c>
      <c r="P122" s="3">
        <v>1.7708333333333299</v>
      </c>
    </row>
    <row r="123" spans="1:16" x14ac:dyDescent="0.3">
      <c r="A123" s="8" t="s">
        <v>201</v>
      </c>
      <c r="B123" s="8" t="s">
        <v>17</v>
      </c>
      <c r="C123" s="2">
        <v>0</v>
      </c>
      <c r="D123" s="2">
        <v>1</v>
      </c>
      <c r="E123" s="2">
        <v>0.5</v>
      </c>
      <c r="F123" s="2">
        <v>0</v>
      </c>
      <c r="G123" s="2">
        <v>-0.33333333333333298</v>
      </c>
      <c r="H123" s="2">
        <v>0</v>
      </c>
      <c r="I123" s="2">
        <v>0.5</v>
      </c>
      <c r="J123" s="2">
        <v>0.33333333333333298</v>
      </c>
      <c r="K123" s="2">
        <v>0.5</v>
      </c>
      <c r="L123" s="2">
        <v>0</v>
      </c>
      <c r="M123" s="2">
        <v>1.5</v>
      </c>
      <c r="N123" s="2">
        <v>6.6666666666666693E-2</v>
      </c>
      <c r="O123" s="3">
        <v>3</v>
      </c>
      <c r="P123" s="3">
        <v>7</v>
      </c>
    </row>
    <row r="124" spans="1:16" x14ac:dyDescent="0.3">
      <c r="A124" s="8" t="s">
        <v>201</v>
      </c>
      <c r="B124" s="8" t="s">
        <v>110</v>
      </c>
      <c r="C124" s="2">
        <v>-2.1021021021020998E-2</v>
      </c>
      <c r="D124" s="2">
        <v>7.3619631901840496E-2</v>
      </c>
      <c r="E124" s="2">
        <v>7.1428571428571397E-2</v>
      </c>
      <c r="F124" s="2">
        <v>3.7333333333333302E-2</v>
      </c>
      <c r="G124" s="2">
        <v>6.6838046272493595E-2</v>
      </c>
      <c r="H124" s="2">
        <v>6.02409638554217E-2</v>
      </c>
      <c r="I124" s="2">
        <v>0.05</v>
      </c>
      <c r="J124" s="2">
        <v>8.4415584415584402E-2</v>
      </c>
      <c r="K124" s="2">
        <v>5.9880239520958098E-2</v>
      </c>
      <c r="L124" s="2">
        <v>0.16760828625235399</v>
      </c>
      <c r="M124" s="2">
        <v>0.233870967741935</v>
      </c>
      <c r="N124" s="2">
        <v>-6.5359477124182996E-2</v>
      </c>
      <c r="O124" s="3">
        <v>0.42714570858283402</v>
      </c>
      <c r="P124" s="3">
        <v>1.04285714285714</v>
      </c>
    </row>
    <row r="125" spans="1:16" x14ac:dyDescent="0.3">
      <c r="A125" s="8" t="s">
        <v>201</v>
      </c>
      <c r="B125" s="8" t="s">
        <v>111</v>
      </c>
      <c r="C125" s="2">
        <v>-6.5375982042648703E-2</v>
      </c>
      <c r="D125" s="2">
        <v>-9.9069348543980792E-3</v>
      </c>
      <c r="E125" s="2">
        <v>-2.42571255306246E-3</v>
      </c>
      <c r="F125" s="2">
        <v>-1.24620060790274E-2</v>
      </c>
      <c r="G125" s="2">
        <v>-1.50815635580179E-2</v>
      </c>
      <c r="H125" s="2">
        <v>-2.6562499999999999E-2</v>
      </c>
      <c r="I125" s="2">
        <v>-2.18298555377207E-2</v>
      </c>
      <c r="J125" s="2">
        <v>-1.2471283229406001E-2</v>
      </c>
      <c r="K125" s="2">
        <v>-5.3173811897640399E-3</v>
      </c>
      <c r="L125" s="2">
        <v>-0.243234213164049</v>
      </c>
      <c r="M125" s="2">
        <v>-0.19779249448123601</v>
      </c>
      <c r="N125" s="2">
        <v>-0.13318657127132599</v>
      </c>
      <c r="O125" s="3">
        <v>-0.47657028913260202</v>
      </c>
      <c r="P125" s="3">
        <v>-0.52243784111582803</v>
      </c>
    </row>
    <row r="126" spans="1:16" x14ac:dyDescent="0.3">
      <c r="A126" s="8" t="s">
        <v>202</v>
      </c>
      <c r="B126" s="8" t="s">
        <v>115</v>
      </c>
      <c r="C126" s="2">
        <v>0.10344827586206901</v>
      </c>
      <c r="D126" s="2">
        <v>-3.125E-2</v>
      </c>
      <c r="E126" s="2">
        <v>-0.16129032258064499</v>
      </c>
      <c r="F126" s="2">
        <v>0</v>
      </c>
      <c r="G126" s="2">
        <v>0</v>
      </c>
      <c r="H126" s="2">
        <v>-0.115384615384615</v>
      </c>
      <c r="I126" s="2">
        <v>0</v>
      </c>
      <c r="J126" s="2">
        <v>4.3478260869565202E-2</v>
      </c>
      <c r="K126" s="2">
        <v>0.16666666666666699</v>
      </c>
      <c r="L126" s="2">
        <v>0.17857142857142899</v>
      </c>
      <c r="M126" s="2">
        <v>0.15151515151515199</v>
      </c>
      <c r="N126" s="2">
        <v>0.13157894736842099</v>
      </c>
      <c r="O126" s="3">
        <v>0.79166666666666696</v>
      </c>
      <c r="P126" s="3">
        <v>0.38709677419354799</v>
      </c>
    </row>
    <row r="127" spans="1:16" x14ac:dyDescent="0.3">
      <c r="A127" s="8" t="s">
        <v>202</v>
      </c>
      <c r="B127" s="8" t="s">
        <v>116</v>
      </c>
      <c r="C127" s="2">
        <v>6.1959155417099301E-2</v>
      </c>
      <c r="D127" s="2">
        <v>3.1616688396349402E-2</v>
      </c>
      <c r="E127" s="2">
        <v>-2.8436018957346001E-3</v>
      </c>
      <c r="F127" s="2">
        <v>5.6083650190114097E-2</v>
      </c>
      <c r="G127" s="2">
        <v>4.6204620462046202E-2</v>
      </c>
      <c r="H127" s="2">
        <v>2.0361342127903598E-2</v>
      </c>
      <c r="I127" s="2">
        <v>3.6818437324339502E-2</v>
      </c>
      <c r="J127" s="2">
        <v>0.139333152615885</v>
      </c>
      <c r="K127" s="2">
        <v>4.0447299547941903E-3</v>
      </c>
      <c r="L127" s="2">
        <v>0.212322274881517</v>
      </c>
      <c r="M127" s="2">
        <v>9.7537138389366701E-2</v>
      </c>
      <c r="N127" s="2">
        <v>0.100979519145147</v>
      </c>
      <c r="O127" s="3">
        <v>0.470854151796336</v>
      </c>
      <c r="P127" s="3">
        <v>0.95323854660347596</v>
      </c>
    </row>
    <row r="128" spans="1:16" x14ac:dyDescent="0.3">
      <c r="A128" s="8" t="s">
        <v>202</v>
      </c>
      <c r="B128" s="8" t="s">
        <v>117</v>
      </c>
      <c r="C128" s="2">
        <v>2.27272727272727E-2</v>
      </c>
      <c r="D128" s="2">
        <v>6.6666666666666693E-2</v>
      </c>
      <c r="E128" s="2">
        <v>-2.0833333333333301E-2</v>
      </c>
      <c r="F128" s="2">
        <v>8.5106382978723402E-2</v>
      </c>
      <c r="G128" s="2">
        <v>0.11764705882352899</v>
      </c>
      <c r="H128" s="2">
        <v>-3.5087719298245598E-2</v>
      </c>
      <c r="I128" s="2">
        <v>7.2727272727272696E-2</v>
      </c>
      <c r="J128" s="2">
        <v>0.28813559322033899</v>
      </c>
      <c r="K128" s="2">
        <v>-0.13157894736842099</v>
      </c>
      <c r="L128" s="2">
        <v>0.22727272727272699</v>
      </c>
      <c r="M128" s="2">
        <v>9.8765432098765399E-2</v>
      </c>
      <c r="N128" s="2">
        <v>7.8651685393258397E-2</v>
      </c>
      <c r="O128" s="3">
        <v>0.26315789473684198</v>
      </c>
      <c r="P128" s="3">
        <v>1</v>
      </c>
    </row>
    <row r="129" spans="1:16" x14ac:dyDescent="0.3">
      <c r="A129" s="8" t="s">
        <v>202</v>
      </c>
      <c r="B129" s="8" t="s">
        <v>17</v>
      </c>
      <c r="C129" s="2">
        <v>0</v>
      </c>
      <c r="D129" s="2">
        <v>9.0909090909090898E-2</v>
      </c>
      <c r="E129" s="2">
        <v>0</v>
      </c>
      <c r="F129" s="2">
        <v>0</v>
      </c>
      <c r="G129" s="2">
        <v>8.3333333333333301E-2</v>
      </c>
      <c r="H129" s="2">
        <v>0</v>
      </c>
      <c r="I129" s="2">
        <v>7.69230769230769E-2</v>
      </c>
      <c r="J129" s="2">
        <v>0.214285714285714</v>
      </c>
      <c r="K129" s="2">
        <v>-5.8823529411764698E-2</v>
      </c>
      <c r="L129" s="2">
        <v>0.125</v>
      </c>
      <c r="M129" s="2">
        <v>0</v>
      </c>
      <c r="N129" s="2">
        <v>0.16666666666666699</v>
      </c>
      <c r="O129" s="3">
        <v>0.23529411764705899</v>
      </c>
      <c r="P129" s="3">
        <v>0.75</v>
      </c>
    </row>
    <row r="130" spans="1:16" x14ac:dyDescent="0.3">
      <c r="A130" s="8" t="s">
        <v>202</v>
      </c>
      <c r="B130" s="8" t="s">
        <v>110</v>
      </c>
      <c r="C130" s="2">
        <v>0.09</v>
      </c>
      <c r="D130" s="2">
        <v>4.0366972477064202E-2</v>
      </c>
      <c r="E130" s="2">
        <v>-2.8218694885361599E-2</v>
      </c>
      <c r="F130" s="2">
        <v>4.9001814882032702E-2</v>
      </c>
      <c r="G130" s="2">
        <v>2.2491349480968901E-2</v>
      </c>
      <c r="H130" s="2">
        <v>3.8917089678510999E-2</v>
      </c>
      <c r="I130" s="2">
        <v>3.0944625407166099E-2</v>
      </c>
      <c r="J130" s="2">
        <v>0.14533965244865699</v>
      </c>
      <c r="K130" s="2">
        <v>-1.24137931034483E-2</v>
      </c>
      <c r="L130" s="2">
        <v>0.21927374301676</v>
      </c>
      <c r="M130" s="2">
        <v>9.6219931271477696E-2</v>
      </c>
      <c r="N130" s="2">
        <v>5.7471264367816098E-2</v>
      </c>
      <c r="O130" s="3">
        <v>0.39586206896551701</v>
      </c>
      <c r="P130" s="3">
        <v>0.78483245149911796</v>
      </c>
    </row>
    <row r="131" spans="1:16" x14ac:dyDescent="0.3">
      <c r="A131" s="8" t="s">
        <v>202</v>
      </c>
      <c r="B131" s="8" t="s">
        <v>111</v>
      </c>
      <c r="C131" s="2">
        <v>-4.0531411844179199E-3</v>
      </c>
      <c r="D131" s="2">
        <v>-4.2052905267917703E-2</v>
      </c>
      <c r="E131" s="2">
        <v>-7.5525135709228197E-2</v>
      </c>
      <c r="F131" s="2">
        <v>-2.0934388562675502E-2</v>
      </c>
      <c r="G131" s="2">
        <v>-1.79921773142112E-2</v>
      </c>
      <c r="H131" s="2">
        <v>-3.9033457249070598E-2</v>
      </c>
      <c r="I131" s="2">
        <v>-2.23818734457032E-2</v>
      </c>
      <c r="J131" s="2">
        <v>5.37026568682872E-2</v>
      </c>
      <c r="K131" s="2">
        <v>-2.38733905579399E-2</v>
      </c>
      <c r="L131" s="2">
        <v>-0.23935147018411701</v>
      </c>
      <c r="M131" s="2">
        <v>-0.180635838150289</v>
      </c>
      <c r="N131" s="2">
        <v>-0.12477954144620799</v>
      </c>
      <c r="O131" s="3">
        <v>-0.46754291845493601</v>
      </c>
      <c r="P131" s="3">
        <v>-0.53150814255369405</v>
      </c>
    </row>
    <row r="132" spans="1:16" x14ac:dyDescent="0.3">
      <c r="A132" s="8" t="s">
        <v>203</v>
      </c>
      <c r="B132" s="8" t="s">
        <v>115</v>
      </c>
      <c r="C132" s="2">
        <v>9.0909090909090898E-2</v>
      </c>
      <c r="D132" s="2">
        <v>0</v>
      </c>
      <c r="E132" s="2">
        <v>0.33333333333333298</v>
      </c>
      <c r="F132" s="2">
        <v>0.1875</v>
      </c>
      <c r="G132" s="2">
        <v>0</v>
      </c>
      <c r="H132" s="2">
        <v>0</v>
      </c>
      <c r="I132" s="2">
        <v>-0.105263157894737</v>
      </c>
      <c r="J132" s="2">
        <v>5.8823529411764698E-2</v>
      </c>
      <c r="K132" s="2">
        <v>5.5555555555555601E-2</v>
      </c>
      <c r="L132" s="2">
        <v>0.36842105263157898</v>
      </c>
      <c r="M132" s="2">
        <v>0.115384615384615</v>
      </c>
      <c r="N132" s="2">
        <v>6.8965517241379296E-2</v>
      </c>
      <c r="O132" s="3">
        <v>0.72222222222222199</v>
      </c>
      <c r="P132" s="3">
        <v>1.5833333333333299</v>
      </c>
    </row>
    <row r="133" spans="1:16" x14ac:dyDescent="0.3">
      <c r="A133" s="8" t="s">
        <v>203</v>
      </c>
      <c r="B133" s="8" t="s">
        <v>116</v>
      </c>
      <c r="C133" s="2">
        <v>2.6013006503251598E-2</v>
      </c>
      <c r="D133" s="2">
        <v>3.9980497318381297E-2</v>
      </c>
      <c r="E133" s="2">
        <v>0.117674636661978</v>
      </c>
      <c r="F133" s="2">
        <v>4.6979865771812103E-2</v>
      </c>
      <c r="G133" s="2">
        <v>5.1682692307692298E-2</v>
      </c>
      <c r="H133" s="2">
        <v>5.63809523809524E-2</v>
      </c>
      <c r="I133" s="2">
        <v>5.9862964298593599E-2</v>
      </c>
      <c r="J133" s="2">
        <v>2.3137121469887698E-2</v>
      </c>
      <c r="K133" s="2">
        <v>5.0881277020285998E-2</v>
      </c>
      <c r="L133" s="2">
        <v>0.14430379746835401</v>
      </c>
      <c r="M133" s="2">
        <v>0.111449115044248</v>
      </c>
      <c r="N133" s="2">
        <v>9.2560338392635E-2</v>
      </c>
      <c r="O133" s="3">
        <v>0.46025939474559402</v>
      </c>
      <c r="P133" s="3">
        <v>1.05860290670417</v>
      </c>
    </row>
    <row r="134" spans="1:16" x14ac:dyDescent="0.3">
      <c r="A134" s="8" t="s">
        <v>203</v>
      </c>
      <c r="B134" s="8" t="s">
        <v>117</v>
      </c>
      <c r="C134" s="2">
        <v>5.8823529411764698E-2</v>
      </c>
      <c r="D134" s="2">
        <v>0.16666666666666699</v>
      </c>
      <c r="E134" s="2">
        <v>4.7619047619047603E-2</v>
      </c>
      <c r="F134" s="2">
        <v>4.5454545454545497E-2</v>
      </c>
      <c r="G134" s="2">
        <v>4.3478260869565202E-2</v>
      </c>
      <c r="H134" s="2">
        <v>4.1666666666666699E-2</v>
      </c>
      <c r="I134" s="2">
        <v>0.08</v>
      </c>
      <c r="J134" s="2">
        <v>0.18518518518518501</v>
      </c>
      <c r="K134" s="2">
        <v>0.34375</v>
      </c>
      <c r="L134" s="2">
        <v>2.32558139534884E-2</v>
      </c>
      <c r="M134" s="2">
        <v>0.13636363636363599</v>
      </c>
      <c r="N134" s="2">
        <v>0.1</v>
      </c>
      <c r="O134" s="3">
        <v>0.71875</v>
      </c>
      <c r="P134" s="3">
        <v>1.61904761904762</v>
      </c>
    </row>
    <row r="135" spans="1:16" x14ac:dyDescent="0.3">
      <c r="A135" s="8" t="s">
        <v>203</v>
      </c>
      <c r="B135" s="8" t="s">
        <v>17</v>
      </c>
      <c r="C135" s="2">
        <v>0</v>
      </c>
      <c r="D135" s="2">
        <v>0</v>
      </c>
      <c r="E135" s="2">
        <v>-0.42857142857142899</v>
      </c>
      <c r="F135" s="2">
        <v>0</v>
      </c>
      <c r="G135" s="2">
        <v>0</v>
      </c>
      <c r="H135" s="2">
        <v>0</v>
      </c>
      <c r="I135" s="2">
        <v>0</v>
      </c>
      <c r="J135" s="2">
        <v>0.25</v>
      </c>
      <c r="K135" s="2">
        <v>-0.2</v>
      </c>
      <c r="L135" s="2">
        <v>1.25</v>
      </c>
      <c r="M135" s="2">
        <v>0.22222222222222199</v>
      </c>
      <c r="N135" s="2">
        <v>-9.0909090909090898E-2</v>
      </c>
      <c r="O135" s="3">
        <v>1</v>
      </c>
      <c r="P135" s="3">
        <v>0.42857142857142899</v>
      </c>
    </row>
    <row r="136" spans="1:16" x14ac:dyDescent="0.3">
      <c r="A136" s="8" t="s">
        <v>203</v>
      </c>
      <c r="B136" s="8" t="s">
        <v>110</v>
      </c>
      <c r="C136" s="2">
        <v>-1.01010101010101E-2</v>
      </c>
      <c r="D136" s="2">
        <v>1.2755102040816301E-2</v>
      </c>
      <c r="E136" s="2">
        <v>0.105793450881612</v>
      </c>
      <c r="F136" s="2">
        <v>2.96127562642369E-2</v>
      </c>
      <c r="G136" s="2">
        <v>7.0796460176991094E-2</v>
      </c>
      <c r="H136" s="2">
        <v>3.9256198347107397E-2</v>
      </c>
      <c r="I136" s="2">
        <v>8.5487077534791206E-2</v>
      </c>
      <c r="J136" s="2">
        <v>-9.1575091575091597E-3</v>
      </c>
      <c r="K136" s="2">
        <v>2.2181146025878E-2</v>
      </c>
      <c r="L136" s="2">
        <v>0.14285714285714299</v>
      </c>
      <c r="M136" s="2">
        <v>0.106012658227848</v>
      </c>
      <c r="N136" s="2">
        <v>7.4391988555078697E-2</v>
      </c>
      <c r="O136" s="3">
        <v>0.38817005545286498</v>
      </c>
      <c r="P136" s="3">
        <v>0.89168765743073097</v>
      </c>
    </row>
    <row r="137" spans="1:16" x14ac:dyDescent="0.3">
      <c r="A137" s="8" t="s">
        <v>203</v>
      </c>
      <c r="B137" s="8" t="s">
        <v>111</v>
      </c>
      <c r="C137" s="2">
        <v>-4.43334374024352E-2</v>
      </c>
      <c r="D137" s="2">
        <v>-3.4302515517804603E-2</v>
      </c>
      <c r="E137" s="2">
        <v>4.7361299052774003E-2</v>
      </c>
      <c r="F137" s="2">
        <v>-2.9392764857881101E-2</v>
      </c>
      <c r="G137" s="2">
        <v>-6.3227953410981697E-3</v>
      </c>
      <c r="H137" s="2">
        <v>-1.37307434695244E-2</v>
      </c>
      <c r="I137" s="2">
        <v>-2.20713073005093E-2</v>
      </c>
      <c r="J137" s="2">
        <v>-5.0347222222222203E-2</v>
      </c>
      <c r="K137" s="2">
        <v>-3.6563071297989001E-4</v>
      </c>
      <c r="L137" s="2">
        <v>-0.25749817117776203</v>
      </c>
      <c r="M137" s="2">
        <v>-0.195073891625616</v>
      </c>
      <c r="N137" s="2">
        <v>-0.129130966952264</v>
      </c>
      <c r="O137" s="3">
        <v>-0.47970749542961599</v>
      </c>
      <c r="P137" s="3">
        <v>-0.51860622462787598</v>
      </c>
    </row>
    <row r="138" spans="1:16" x14ac:dyDescent="0.3">
      <c r="A138" s="8" t="s">
        <v>204</v>
      </c>
      <c r="B138" s="8" t="s">
        <v>115</v>
      </c>
      <c r="C138" s="2">
        <v>-0.04</v>
      </c>
      <c r="D138" s="2">
        <v>8.3333333333333301E-2</v>
      </c>
      <c r="E138" s="2">
        <v>0</v>
      </c>
      <c r="F138" s="2">
        <v>-7.69230769230769E-2</v>
      </c>
      <c r="G138" s="2">
        <v>4.1666666666666699E-2</v>
      </c>
      <c r="H138" s="2">
        <v>-0.08</v>
      </c>
      <c r="I138" s="2">
        <v>4.3478260869565202E-2</v>
      </c>
      <c r="J138" s="2">
        <v>4.1666666666666699E-2</v>
      </c>
      <c r="K138" s="2">
        <v>0.2</v>
      </c>
      <c r="L138" s="2">
        <v>0.16666666666666699</v>
      </c>
      <c r="M138" s="2">
        <v>0.17142857142857101</v>
      </c>
      <c r="N138" s="2">
        <v>9.7560975609756101E-2</v>
      </c>
      <c r="O138" s="3">
        <v>0.8</v>
      </c>
      <c r="P138" s="3">
        <v>0.73076923076923095</v>
      </c>
    </row>
    <row r="139" spans="1:16" x14ac:dyDescent="0.3">
      <c r="A139" s="8" t="s">
        <v>204</v>
      </c>
      <c r="B139" s="8" t="s">
        <v>116</v>
      </c>
      <c r="C139" s="2">
        <v>9.9805825242718402E-2</v>
      </c>
      <c r="D139" s="2">
        <v>2.78954802259887E-2</v>
      </c>
      <c r="E139" s="2">
        <v>2.09549982823772E-2</v>
      </c>
      <c r="F139" s="2">
        <v>5.2153432032301501E-2</v>
      </c>
      <c r="G139" s="2">
        <v>4.1573393028461803E-2</v>
      </c>
      <c r="H139" s="2">
        <v>3.2545287073994497E-2</v>
      </c>
      <c r="I139" s="2">
        <v>4.1332143919119803E-2</v>
      </c>
      <c r="J139" s="2">
        <v>2.8269560251284999E-2</v>
      </c>
      <c r="K139" s="2">
        <v>8.0255484587614598E-2</v>
      </c>
      <c r="L139" s="2">
        <v>0.209511568123393</v>
      </c>
      <c r="M139" s="2">
        <v>0.15557917109458</v>
      </c>
      <c r="N139" s="2">
        <v>2.0783520323707901E-2</v>
      </c>
      <c r="O139" s="3">
        <v>0.54123854484865297</v>
      </c>
      <c r="P139" s="3">
        <v>0.90656131913431803</v>
      </c>
    </row>
    <row r="140" spans="1:16" x14ac:dyDescent="0.3">
      <c r="A140" s="8" t="s">
        <v>204</v>
      </c>
      <c r="B140" s="8" t="s">
        <v>117</v>
      </c>
      <c r="C140" s="2">
        <v>6.6666666666666693E-2</v>
      </c>
      <c r="D140" s="2">
        <v>0</v>
      </c>
      <c r="E140" s="2">
        <v>0.125</v>
      </c>
      <c r="F140" s="2">
        <v>1.85185185185185E-2</v>
      </c>
      <c r="G140" s="2">
        <v>5.4545454545454501E-2</v>
      </c>
      <c r="H140" s="2">
        <v>-8.6206896551724102E-2</v>
      </c>
      <c r="I140" s="2">
        <v>0.113207547169811</v>
      </c>
      <c r="J140" s="2">
        <v>6.7796610169491497E-2</v>
      </c>
      <c r="K140" s="2">
        <v>0</v>
      </c>
      <c r="L140" s="2">
        <v>0.26984126984126999</v>
      </c>
      <c r="M140" s="2">
        <v>0.17499999999999999</v>
      </c>
      <c r="N140" s="2">
        <v>-2.1276595744680899E-2</v>
      </c>
      <c r="O140" s="3">
        <v>0.46031746031746001</v>
      </c>
      <c r="P140" s="3">
        <v>0.91666666666666696</v>
      </c>
    </row>
    <row r="141" spans="1:16" x14ac:dyDescent="0.3">
      <c r="A141" s="8" t="s">
        <v>204</v>
      </c>
      <c r="B141" s="8" t="s">
        <v>111</v>
      </c>
      <c r="C141" s="2">
        <v>1.40977443609023E-3</v>
      </c>
      <c r="D141" s="2">
        <v>-5.0445800093852702E-2</v>
      </c>
      <c r="E141" s="2">
        <v>-7.36347912033605E-2</v>
      </c>
      <c r="F141" s="2">
        <v>-2.7207255268071499E-2</v>
      </c>
      <c r="G141" s="2">
        <v>-2.22100356457362E-2</v>
      </c>
      <c r="H141" s="2">
        <v>-3.3370723499719597E-2</v>
      </c>
      <c r="I141" s="2">
        <v>-2.03075137800986E-2</v>
      </c>
      <c r="J141" s="2">
        <v>-1.33254367782055E-2</v>
      </c>
      <c r="K141" s="2">
        <v>6.0024009603841504E-3</v>
      </c>
      <c r="L141" s="2">
        <v>-0.22494033412887801</v>
      </c>
      <c r="M141" s="2">
        <v>-0.188991531947652</v>
      </c>
      <c r="N141" s="2">
        <v>-0.15757000474608401</v>
      </c>
      <c r="O141" s="3">
        <v>-0.467286914765906</v>
      </c>
      <c r="P141" s="3">
        <v>-0.56140350877193002</v>
      </c>
    </row>
    <row r="142" spans="1:16" x14ac:dyDescent="0.3">
      <c r="A142" s="8" t="s">
        <v>204</v>
      </c>
      <c r="B142" s="8" t="s">
        <v>17</v>
      </c>
      <c r="C142" s="2">
        <v>-7.1428571428571397E-2</v>
      </c>
      <c r="D142" s="2">
        <v>0</v>
      </c>
      <c r="E142" s="2">
        <v>0</v>
      </c>
      <c r="F142" s="2">
        <v>0</v>
      </c>
      <c r="G142" s="2">
        <v>7.69230769230769E-2</v>
      </c>
      <c r="H142" s="2">
        <v>0</v>
      </c>
      <c r="I142" s="2">
        <v>-0.14285714285714299</v>
      </c>
      <c r="J142" s="2">
        <v>0</v>
      </c>
      <c r="K142" s="2">
        <v>8.3333333333333301E-2</v>
      </c>
      <c r="L142" s="2">
        <v>0.30769230769230799</v>
      </c>
      <c r="M142" s="2">
        <v>0</v>
      </c>
      <c r="N142" s="2">
        <v>0</v>
      </c>
      <c r="O142" s="3">
        <v>0.41666666666666702</v>
      </c>
      <c r="P142" s="3">
        <v>0.30769230769230799</v>
      </c>
    </row>
    <row r="143" spans="1:16" x14ac:dyDescent="0.3">
      <c r="A143" s="8" t="s">
        <v>204</v>
      </c>
      <c r="B143" s="8" t="s">
        <v>110</v>
      </c>
      <c r="C143" s="2">
        <v>0.12747252747252699</v>
      </c>
      <c r="D143" s="2">
        <v>1.7543859649122799E-2</v>
      </c>
      <c r="E143" s="2">
        <v>-7.6628352490421504E-3</v>
      </c>
      <c r="F143" s="2">
        <v>3.47490347490347E-2</v>
      </c>
      <c r="G143" s="2">
        <v>4.6641791044776101E-2</v>
      </c>
      <c r="H143" s="2">
        <v>2.31729055258467E-2</v>
      </c>
      <c r="I143" s="2">
        <v>2.6132404181184701E-2</v>
      </c>
      <c r="J143" s="2">
        <v>1.6977928692699499E-3</v>
      </c>
      <c r="K143" s="2">
        <v>4.0677966101694898E-2</v>
      </c>
      <c r="L143" s="2">
        <v>0.23289902280130301</v>
      </c>
      <c r="M143" s="2">
        <v>9.2470277410832205E-2</v>
      </c>
      <c r="N143" s="2">
        <v>-2.4183796856106402E-2</v>
      </c>
      <c r="O143" s="3">
        <v>0.367796610169492</v>
      </c>
      <c r="P143" s="3">
        <v>0.54597701149425304</v>
      </c>
    </row>
    <row r="144" spans="1:16" x14ac:dyDescent="0.3">
      <c r="A144" s="11" t="s">
        <v>18</v>
      </c>
      <c r="B144" s="11" t="s">
        <v>18</v>
      </c>
      <c r="C144" s="3">
        <v>1.08286155429748E-2</v>
      </c>
      <c r="D144" s="3">
        <v>3.84920877375206E-3</v>
      </c>
      <c r="E144" s="3">
        <v>5.7618178129437998E-3</v>
      </c>
      <c r="F144" s="3">
        <v>1.51087263484891E-2</v>
      </c>
      <c r="G144" s="3">
        <v>1.42678298193669E-2</v>
      </c>
      <c r="H144" s="3">
        <v>1.21275053388452E-2</v>
      </c>
      <c r="I144" s="3">
        <v>1.67634533488192E-2</v>
      </c>
      <c r="J144" s="3">
        <v>2.7929025625404599E-2</v>
      </c>
      <c r="K144" s="3">
        <v>2.17250384309077E-2</v>
      </c>
      <c r="L144" s="3">
        <v>6.9608091940688097E-3</v>
      </c>
      <c r="M144" s="3">
        <v>2.7218721872187199E-2</v>
      </c>
      <c r="N144" s="3">
        <v>2.5568679681749699E-2</v>
      </c>
      <c r="O144" s="3">
        <v>8.3862722945567E-2</v>
      </c>
      <c r="P144" s="3">
        <v>0.187279367011564</v>
      </c>
    </row>
    <row r="145" spans="1:2" x14ac:dyDescent="0.3">
      <c r="A145" s="15"/>
      <c r="B145" s="15"/>
    </row>
    <row r="146" spans="1:2" x14ac:dyDescent="0.3">
      <c r="A146" s="13" t="s">
        <v>42</v>
      </c>
      <c r="B146" s="15"/>
    </row>
    <row r="147" spans="1:2" x14ac:dyDescent="0.3">
      <c r="A147" s="14" t="s">
        <v>43</v>
      </c>
      <c r="B147" s="15"/>
    </row>
    <row r="148" spans="1:2" x14ac:dyDescent="0.3">
      <c r="A148" s="14" t="s">
        <v>44</v>
      </c>
      <c r="B148" s="15"/>
    </row>
    <row r="149" spans="1:2" x14ac:dyDescent="0.3">
      <c r="A149" s="14" t="s">
        <v>120</v>
      </c>
      <c r="B149" s="15"/>
    </row>
    <row r="150" spans="1:2" x14ac:dyDescent="0.3">
      <c r="A150" s="14" t="s">
        <v>47</v>
      </c>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54:O54"/>
    <mergeCell ref="C100:N100"/>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F400"/>
  <sheetViews>
    <sheetView showGridLines="0" workbookViewId="0"/>
  </sheetViews>
  <sheetFormatPr defaultColWidth="11.5546875" defaultRowHeight="14.4" x14ac:dyDescent="0.3"/>
  <cols>
    <col min="1" max="1" width="25.6640625" customWidth="1"/>
    <col min="2" max="2" width="21.6640625" customWidth="1"/>
    <col min="3" max="13" width="10.5546875" customWidth="1"/>
  </cols>
  <sheetData>
    <row r="1" spans="1:6" ht="15.6" x14ac:dyDescent="0.3">
      <c r="A1" s="12" t="s">
        <v>235</v>
      </c>
      <c r="B1" s="15"/>
    </row>
    <row r="2" spans="1:6" ht="15.6" x14ac:dyDescent="0.3">
      <c r="A2" s="12" t="s">
        <v>154</v>
      </c>
      <c r="B2" s="15"/>
    </row>
    <row r="3" spans="1:6" ht="15.6" x14ac:dyDescent="0.3">
      <c r="A3" s="12" t="s">
        <v>206</v>
      </c>
      <c r="B3" s="15"/>
    </row>
    <row r="4" spans="1:6" ht="15.6" x14ac:dyDescent="0.3">
      <c r="A4" s="12" t="s">
        <v>124</v>
      </c>
      <c r="B4" s="15"/>
    </row>
    <row r="5" spans="1:6" ht="15.6" x14ac:dyDescent="0.3">
      <c r="A5" s="12"/>
      <c r="B5" s="15"/>
    </row>
    <row r="6" spans="1:6" x14ac:dyDescent="0.3">
      <c r="A6" s="16" t="str">
        <f>HYPERLINK("#'Table of contents'!A94", "Back to contents")</f>
        <v>Back to contents</v>
      </c>
      <c r="B6" s="15"/>
    </row>
    <row r="7" spans="1:6" x14ac:dyDescent="0.3">
      <c r="A7" s="15"/>
      <c r="B7" s="15"/>
      <c r="C7" s="18" t="s">
        <v>36</v>
      </c>
      <c r="D7" s="19"/>
      <c r="E7" s="19"/>
      <c r="F7" s="19"/>
    </row>
    <row r="8" spans="1:6" x14ac:dyDescent="0.3">
      <c r="A8" s="9" t="s">
        <v>41</v>
      </c>
      <c r="B8" s="9" t="s">
        <v>41</v>
      </c>
      <c r="C8" s="4" t="s">
        <v>9</v>
      </c>
      <c r="D8" s="4" t="s">
        <v>10</v>
      </c>
      <c r="E8" s="4" t="s">
        <v>11</v>
      </c>
      <c r="F8" s="4" t="s">
        <v>12</v>
      </c>
    </row>
    <row r="9" spans="1:6" x14ac:dyDescent="0.3">
      <c r="A9" s="7" t="s">
        <v>198</v>
      </c>
      <c r="B9" s="7" t="s">
        <v>121</v>
      </c>
      <c r="C9" s="1">
        <v>198</v>
      </c>
      <c r="D9" s="1">
        <v>256</v>
      </c>
      <c r="E9" s="1">
        <v>266</v>
      </c>
      <c r="F9" s="1">
        <v>316</v>
      </c>
    </row>
    <row r="10" spans="1:6" x14ac:dyDescent="0.3">
      <c r="A10" s="7" t="s">
        <v>198</v>
      </c>
      <c r="B10" s="7" t="s">
        <v>122</v>
      </c>
      <c r="C10" s="1">
        <v>5923</v>
      </c>
      <c r="D10" s="1">
        <v>6335</v>
      </c>
      <c r="E10" s="1">
        <v>6165</v>
      </c>
      <c r="F10" s="1">
        <v>6349</v>
      </c>
    </row>
    <row r="11" spans="1:6" x14ac:dyDescent="0.3">
      <c r="A11" s="7" t="s">
        <v>199</v>
      </c>
      <c r="B11" s="7" t="s">
        <v>121</v>
      </c>
      <c r="C11" s="1">
        <v>285</v>
      </c>
      <c r="D11" s="1">
        <v>370</v>
      </c>
      <c r="E11" s="1">
        <v>414</v>
      </c>
      <c r="F11" s="1">
        <v>472</v>
      </c>
    </row>
    <row r="12" spans="1:6" x14ac:dyDescent="0.3">
      <c r="A12" s="7" t="s">
        <v>199</v>
      </c>
      <c r="B12" s="7" t="s">
        <v>122</v>
      </c>
      <c r="C12" s="1">
        <v>10764</v>
      </c>
      <c r="D12" s="1">
        <v>10462</v>
      </c>
      <c r="E12" s="1">
        <v>10756</v>
      </c>
      <c r="F12" s="1">
        <v>10884</v>
      </c>
    </row>
    <row r="13" spans="1:6" x14ac:dyDescent="0.3">
      <c r="A13" s="7" t="s">
        <v>200</v>
      </c>
      <c r="B13" s="7" t="s">
        <v>121</v>
      </c>
      <c r="C13" s="1">
        <v>334</v>
      </c>
      <c r="D13" s="1">
        <v>433</v>
      </c>
      <c r="E13" s="1">
        <v>471</v>
      </c>
      <c r="F13" s="1">
        <v>535</v>
      </c>
    </row>
    <row r="14" spans="1:6" x14ac:dyDescent="0.3">
      <c r="A14" s="7" t="s">
        <v>200</v>
      </c>
      <c r="B14" s="7" t="s">
        <v>122</v>
      </c>
      <c r="C14" s="1">
        <v>10951</v>
      </c>
      <c r="D14" s="1">
        <v>10436</v>
      </c>
      <c r="E14" s="1">
        <v>10290</v>
      </c>
      <c r="F14" s="1">
        <v>10899</v>
      </c>
    </row>
    <row r="15" spans="1:6" x14ac:dyDescent="0.3">
      <c r="A15" s="7" t="s">
        <v>201</v>
      </c>
      <c r="B15" s="7" t="s">
        <v>121</v>
      </c>
      <c r="C15" s="1">
        <v>229</v>
      </c>
      <c r="D15" s="1">
        <v>287</v>
      </c>
      <c r="E15" s="1">
        <v>380</v>
      </c>
      <c r="F15" s="1">
        <v>372</v>
      </c>
    </row>
    <row r="16" spans="1:6" x14ac:dyDescent="0.3">
      <c r="A16" s="7" t="s">
        <v>201</v>
      </c>
      <c r="B16" s="7" t="s">
        <v>122</v>
      </c>
      <c r="C16" s="1">
        <v>7723</v>
      </c>
      <c r="D16" s="1">
        <v>7644</v>
      </c>
      <c r="E16" s="1">
        <v>8665</v>
      </c>
      <c r="F16" s="1">
        <v>8016</v>
      </c>
    </row>
    <row r="17" spans="1:6" x14ac:dyDescent="0.3">
      <c r="A17" s="7" t="s">
        <v>202</v>
      </c>
      <c r="B17" s="7" t="s">
        <v>121</v>
      </c>
      <c r="C17" s="1">
        <v>272</v>
      </c>
      <c r="D17" s="1">
        <v>403</v>
      </c>
      <c r="E17" s="1">
        <v>455</v>
      </c>
      <c r="F17" s="1">
        <v>461</v>
      </c>
    </row>
    <row r="18" spans="1:6" x14ac:dyDescent="0.3">
      <c r="A18" s="7" t="s">
        <v>202</v>
      </c>
      <c r="B18" s="7" t="s">
        <v>122</v>
      </c>
      <c r="C18" s="1">
        <v>9837</v>
      </c>
      <c r="D18" s="1">
        <v>9883</v>
      </c>
      <c r="E18" s="1">
        <v>9963</v>
      </c>
      <c r="F18" s="1">
        <v>10014</v>
      </c>
    </row>
    <row r="19" spans="1:6" x14ac:dyDescent="0.3">
      <c r="A19" s="7" t="s">
        <v>203</v>
      </c>
      <c r="B19" s="7" t="s">
        <v>121</v>
      </c>
      <c r="C19" s="1">
        <v>300</v>
      </c>
      <c r="D19" s="1">
        <v>320</v>
      </c>
      <c r="E19" s="1">
        <v>363</v>
      </c>
      <c r="F19" s="1">
        <v>380</v>
      </c>
    </row>
    <row r="20" spans="1:6" x14ac:dyDescent="0.3">
      <c r="A20" s="7" t="s">
        <v>203</v>
      </c>
      <c r="B20" s="7" t="s">
        <v>122</v>
      </c>
      <c r="C20" s="1">
        <v>8399</v>
      </c>
      <c r="D20" s="1">
        <v>7065</v>
      </c>
      <c r="E20" s="1">
        <v>7143</v>
      </c>
      <c r="F20" s="1">
        <v>7039</v>
      </c>
    </row>
    <row r="21" spans="1:6" x14ac:dyDescent="0.3">
      <c r="A21" s="7" t="s">
        <v>204</v>
      </c>
      <c r="B21" s="7" t="s">
        <v>122</v>
      </c>
      <c r="C21" s="1">
        <v>8934</v>
      </c>
      <c r="D21" s="1">
        <v>8982</v>
      </c>
      <c r="E21" s="1">
        <v>9291</v>
      </c>
      <c r="F21" s="1">
        <v>8754</v>
      </c>
    </row>
    <row r="22" spans="1:6" x14ac:dyDescent="0.3">
      <c r="A22" s="7" t="s">
        <v>204</v>
      </c>
      <c r="B22" s="7" t="s">
        <v>121</v>
      </c>
      <c r="C22" s="1">
        <v>284</v>
      </c>
      <c r="D22" s="1">
        <v>381</v>
      </c>
      <c r="E22" s="1">
        <v>437</v>
      </c>
      <c r="F22" s="1">
        <v>428</v>
      </c>
    </row>
    <row r="23" spans="1:6" x14ac:dyDescent="0.3">
      <c r="A23" s="10" t="s">
        <v>18</v>
      </c>
      <c r="B23" s="10" t="s">
        <v>18</v>
      </c>
      <c r="C23" s="5">
        <v>64433</v>
      </c>
      <c r="D23" s="5">
        <v>63257</v>
      </c>
      <c r="E23" s="5">
        <v>65059</v>
      </c>
      <c r="F23" s="5">
        <v>64919</v>
      </c>
    </row>
    <row r="24" spans="1:6" x14ac:dyDescent="0.3">
      <c r="A24" s="15"/>
      <c r="B24" s="15"/>
    </row>
    <row r="25" spans="1:6" x14ac:dyDescent="0.3">
      <c r="A25" s="15"/>
      <c r="B25" s="15"/>
    </row>
    <row r="26" spans="1:6" x14ac:dyDescent="0.3">
      <c r="A26" s="15"/>
      <c r="B26" s="15"/>
      <c r="C26" s="18" t="s">
        <v>37</v>
      </c>
      <c r="D26" s="19"/>
      <c r="E26" s="19"/>
      <c r="F26" s="19"/>
    </row>
    <row r="27" spans="1:6" x14ac:dyDescent="0.3">
      <c r="A27" s="9" t="s">
        <v>41</v>
      </c>
      <c r="B27" s="9" t="s">
        <v>41</v>
      </c>
      <c r="C27" s="4" t="s">
        <v>9</v>
      </c>
      <c r="D27" s="4" t="s">
        <v>10</v>
      </c>
      <c r="E27" s="4" t="s">
        <v>11</v>
      </c>
      <c r="F27" s="4" t="s">
        <v>12</v>
      </c>
    </row>
    <row r="28" spans="1:6" x14ac:dyDescent="0.3">
      <c r="A28" s="8" t="s">
        <v>198</v>
      </c>
      <c r="B28" s="8" t="s">
        <v>121</v>
      </c>
      <c r="C28" s="2">
        <v>3.2347655611828098E-2</v>
      </c>
      <c r="D28" s="2">
        <v>3.8840843574571397E-2</v>
      </c>
      <c r="E28" s="2">
        <v>4.1362152075882397E-2</v>
      </c>
      <c r="F28" s="2">
        <v>4.7411852963240797E-2</v>
      </c>
    </row>
    <row r="29" spans="1:6" x14ac:dyDescent="0.3">
      <c r="A29" s="8" t="s">
        <v>198</v>
      </c>
      <c r="B29" s="8" t="s">
        <v>122</v>
      </c>
      <c r="C29" s="2">
        <v>0.96765234438817205</v>
      </c>
      <c r="D29" s="2">
        <v>0.96115915642542904</v>
      </c>
      <c r="E29" s="2">
        <v>0.95863784792411799</v>
      </c>
      <c r="F29" s="2">
        <v>0.95258814703675898</v>
      </c>
    </row>
    <row r="30" spans="1:6" x14ac:dyDescent="0.3">
      <c r="A30" s="8" t="s">
        <v>199</v>
      </c>
      <c r="B30" s="8" t="s">
        <v>121</v>
      </c>
      <c r="C30" s="2">
        <v>2.57941895194135E-2</v>
      </c>
      <c r="D30" s="2">
        <v>3.4158050221565699E-2</v>
      </c>
      <c r="E30" s="2">
        <v>3.7063563115487898E-2</v>
      </c>
      <c r="F30" s="2">
        <v>4.1563930961606203E-2</v>
      </c>
    </row>
    <row r="31" spans="1:6" x14ac:dyDescent="0.3">
      <c r="A31" s="8" t="s">
        <v>199</v>
      </c>
      <c r="B31" s="8" t="s">
        <v>122</v>
      </c>
      <c r="C31" s="2">
        <v>0.97420581048058696</v>
      </c>
      <c r="D31" s="2">
        <v>0.96584194977843396</v>
      </c>
      <c r="E31" s="2">
        <v>0.96293643688451203</v>
      </c>
      <c r="F31" s="2">
        <v>0.95843606903839396</v>
      </c>
    </row>
    <row r="32" spans="1:6" x14ac:dyDescent="0.3">
      <c r="A32" s="8" t="s">
        <v>200</v>
      </c>
      <c r="B32" s="8" t="s">
        <v>121</v>
      </c>
      <c r="C32" s="2">
        <v>2.9596809924678801E-2</v>
      </c>
      <c r="D32" s="2">
        <v>3.9838071579722099E-2</v>
      </c>
      <c r="E32" s="2">
        <v>4.37691664343463E-2</v>
      </c>
      <c r="F32" s="2">
        <v>4.6790274619555698E-2</v>
      </c>
    </row>
    <row r="33" spans="1:6" x14ac:dyDescent="0.3">
      <c r="A33" s="8" t="s">
        <v>200</v>
      </c>
      <c r="B33" s="8" t="s">
        <v>122</v>
      </c>
      <c r="C33" s="2">
        <v>0.97040319007532105</v>
      </c>
      <c r="D33" s="2">
        <v>0.96016192842027803</v>
      </c>
      <c r="E33" s="2">
        <v>0.95623083356565397</v>
      </c>
      <c r="F33" s="2">
        <v>0.95320972538044402</v>
      </c>
    </row>
    <row r="34" spans="1:6" x14ac:dyDescent="0.3">
      <c r="A34" s="8" t="s">
        <v>201</v>
      </c>
      <c r="B34" s="8" t="s">
        <v>121</v>
      </c>
      <c r="C34" s="2">
        <v>2.8797786720321902E-2</v>
      </c>
      <c r="D34" s="2">
        <v>3.6187113857016798E-2</v>
      </c>
      <c r="E34" s="2">
        <v>4.20121614151465E-2</v>
      </c>
      <c r="F34" s="2">
        <v>4.43490701001431E-2</v>
      </c>
    </row>
    <row r="35" spans="1:6" x14ac:dyDescent="0.3">
      <c r="A35" s="8" t="s">
        <v>201</v>
      </c>
      <c r="B35" s="8" t="s">
        <v>122</v>
      </c>
      <c r="C35" s="2">
        <v>0.97120221327967804</v>
      </c>
      <c r="D35" s="2">
        <v>0.96381288614298299</v>
      </c>
      <c r="E35" s="2">
        <v>0.95798783858485304</v>
      </c>
      <c r="F35" s="2">
        <v>0.955650929899857</v>
      </c>
    </row>
    <row r="36" spans="1:6" x14ac:dyDescent="0.3">
      <c r="A36" s="8" t="s">
        <v>202</v>
      </c>
      <c r="B36" s="8" t="s">
        <v>121</v>
      </c>
      <c r="C36" s="2">
        <v>2.6906716787021501E-2</v>
      </c>
      <c r="D36" s="2">
        <v>3.9179467237021197E-2</v>
      </c>
      <c r="E36" s="2">
        <v>4.36744096755615E-2</v>
      </c>
      <c r="F36" s="2">
        <v>4.4009546539379503E-2</v>
      </c>
    </row>
    <row r="37" spans="1:6" x14ac:dyDescent="0.3">
      <c r="A37" s="8" t="s">
        <v>202</v>
      </c>
      <c r="B37" s="8" t="s">
        <v>122</v>
      </c>
      <c r="C37" s="2">
        <v>0.97309328321297806</v>
      </c>
      <c r="D37" s="2">
        <v>0.96082053276297896</v>
      </c>
      <c r="E37" s="2">
        <v>0.95632559032443798</v>
      </c>
      <c r="F37" s="2">
        <v>0.95599045346062095</v>
      </c>
    </row>
    <row r="38" spans="1:6" x14ac:dyDescent="0.3">
      <c r="A38" s="8" t="s">
        <v>203</v>
      </c>
      <c r="B38" s="8" t="s">
        <v>121</v>
      </c>
      <c r="C38" s="2">
        <v>3.4486722611794501E-2</v>
      </c>
      <c r="D38" s="2">
        <v>4.3331076506431997E-2</v>
      </c>
      <c r="E38" s="2">
        <v>4.8361310951239002E-2</v>
      </c>
      <c r="F38" s="2">
        <v>5.1219840948914901E-2</v>
      </c>
    </row>
    <row r="39" spans="1:6" x14ac:dyDescent="0.3">
      <c r="A39" s="8" t="s">
        <v>203</v>
      </c>
      <c r="B39" s="8" t="s">
        <v>122</v>
      </c>
      <c r="C39" s="2">
        <v>0.96551327738820603</v>
      </c>
      <c r="D39" s="2">
        <v>0.95666892349356802</v>
      </c>
      <c r="E39" s="2">
        <v>0.95163868904876103</v>
      </c>
      <c r="F39" s="2">
        <v>0.94878015905108504</v>
      </c>
    </row>
    <row r="40" spans="1:6" x14ac:dyDescent="0.3">
      <c r="A40" s="8" t="s">
        <v>204</v>
      </c>
      <c r="B40" s="8" t="s">
        <v>122</v>
      </c>
      <c r="C40" s="2">
        <v>0.96919071382078503</v>
      </c>
      <c r="D40" s="2">
        <v>0.95930791413008698</v>
      </c>
      <c r="E40" s="2">
        <v>0.955078125</v>
      </c>
      <c r="F40" s="2">
        <v>0.95338706164234399</v>
      </c>
    </row>
    <row r="41" spans="1:6" x14ac:dyDescent="0.3">
      <c r="A41" s="8" t="s">
        <v>204</v>
      </c>
      <c r="B41" s="8" t="s">
        <v>121</v>
      </c>
      <c r="C41" s="2">
        <v>3.08092861792146E-2</v>
      </c>
      <c r="D41" s="2">
        <v>4.0692085869913498E-2</v>
      </c>
      <c r="E41" s="2">
        <v>4.4921875E-2</v>
      </c>
      <c r="F41" s="2">
        <v>4.66129383576563E-2</v>
      </c>
    </row>
    <row r="42" spans="1:6" x14ac:dyDescent="0.3">
      <c r="A42" s="15"/>
      <c r="B42" s="15"/>
    </row>
    <row r="43" spans="1:6" x14ac:dyDescent="0.3">
      <c r="A43" s="13" t="s">
        <v>42</v>
      </c>
      <c r="B43" s="15"/>
    </row>
    <row r="44" spans="1:6" x14ac:dyDescent="0.3">
      <c r="A44" s="14" t="s">
        <v>43</v>
      </c>
      <c r="B44" s="15"/>
    </row>
    <row r="45" spans="1:6" x14ac:dyDescent="0.3">
      <c r="A45" s="14" t="s">
        <v>44</v>
      </c>
      <c r="B45" s="15"/>
    </row>
    <row r="46" spans="1:6" x14ac:dyDescent="0.3">
      <c r="A46" s="14" t="s">
        <v>125</v>
      </c>
      <c r="B46" s="15"/>
    </row>
    <row r="47" spans="1:6" x14ac:dyDescent="0.3">
      <c r="A47" s="14" t="s">
        <v>47</v>
      </c>
      <c r="B47" s="15"/>
    </row>
    <row r="48" spans="1:6" x14ac:dyDescent="0.3">
      <c r="A48" s="15"/>
      <c r="B48" s="15"/>
    </row>
    <row r="49" spans="1:2" x14ac:dyDescent="0.3">
      <c r="A49" s="15"/>
      <c r="B49" s="15"/>
    </row>
    <row r="50" spans="1:2" x14ac:dyDescent="0.3">
      <c r="A50" s="15"/>
      <c r="B50" s="15"/>
    </row>
    <row r="51" spans="1:2" x14ac:dyDescent="0.3">
      <c r="A51" s="15"/>
      <c r="B51" s="15"/>
    </row>
    <row r="52" spans="1:2" x14ac:dyDescent="0.3">
      <c r="A52" s="15"/>
      <c r="B52" s="15"/>
    </row>
    <row r="53" spans="1:2" x14ac:dyDescent="0.3">
      <c r="A53" s="15"/>
      <c r="B53" s="15"/>
    </row>
    <row r="54" spans="1:2" x14ac:dyDescent="0.3">
      <c r="A54" s="15"/>
      <c r="B54" s="15"/>
    </row>
    <row r="55" spans="1:2" x14ac:dyDescent="0.3">
      <c r="A55" s="15"/>
      <c r="B55" s="15"/>
    </row>
    <row r="56" spans="1:2" x14ac:dyDescent="0.3">
      <c r="A56" s="15"/>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F7"/>
    <mergeCell ref="C26:F26"/>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O400"/>
  <sheetViews>
    <sheetView showGridLines="0" workbookViewId="0"/>
  </sheetViews>
  <sheetFormatPr defaultColWidth="11.5546875" defaultRowHeight="14.4" x14ac:dyDescent="0.3"/>
  <cols>
    <col min="1" max="1" width="25.6640625" customWidth="1"/>
    <col min="2" max="12" width="10.5546875" customWidth="1"/>
  </cols>
  <sheetData>
    <row r="1" spans="1:14" ht="15.6" x14ac:dyDescent="0.3">
      <c r="A1" s="12" t="s">
        <v>236</v>
      </c>
    </row>
    <row r="2" spans="1:14" ht="15.6" x14ac:dyDescent="0.3">
      <c r="A2" s="12" t="s">
        <v>165</v>
      </c>
    </row>
    <row r="3" spans="1:14" ht="15.6" x14ac:dyDescent="0.3">
      <c r="A3" s="12" t="s">
        <v>206</v>
      </c>
    </row>
    <row r="4" spans="1:14" x14ac:dyDescent="0.3">
      <c r="A4" s="15"/>
    </row>
    <row r="5" spans="1:14" x14ac:dyDescent="0.3">
      <c r="A5" s="15"/>
    </row>
    <row r="6" spans="1:14" x14ac:dyDescent="0.3">
      <c r="A6" s="16" t="str">
        <f>HYPERLINK("#'Table of contents'!A95", "Back to contents")</f>
        <v>Back to contents</v>
      </c>
    </row>
    <row r="7" spans="1:14" x14ac:dyDescent="0.3">
      <c r="A7" s="15"/>
      <c r="B7" s="18" t="s">
        <v>36</v>
      </c>
      <c r="C7" s="19"/>
      <c r="D7" s="19"/>
      <c r="E7" s="19"/>
      <c r="F7" s="19"/>
      <c r="G7" s="19"/>
      <c r="H7" s="19"/>
      <c r="I7" s="19"/>
      <c r="J7" s="19"/>
      <c r="K7" s="19"/>
      <c r="L7" s="19"/>
      <c r="M7" s="19"/>
      <c r="N7" s="19"/>
    </row>
    <row r="8" spans="1:14" x14ac:dyDescent="0.3">
      <c r="A8" s="9" t="s">
        <v>41</v>
      </c>
      <c r="B8" s="4" t="s">
        <v>0</v>
      </c>
      <c r="C8" s="4" t="s">
        <v>1</v>
      </c>
      <c r="D8" s="4" t="s">
        <v>2</v>
      </c>
      <c r="E8" s="4" t="s">
        <v>3</v>
      </c>
      <c r="F8" s="4" t="s">
        <v>4</v>
      </c>
      <c r="G8" s="4" t="s">
        <v>5</v>
      </c>
      <c r="H8" s="4" t="s">
        <v>6</v>
      </c>
      <c r="I8" s="4" t="s">
        <v>7</v>
      </c>
      <c r="J8" s="4" t="s">
        <v>8</v>
      </c>
      <c r="K8" s="4" t="s">
        <v>9</v>
      </c>
      <c r="L8" s="4" t="s">
        <v>10</v>
      </c>
      <c r="M8" s="4" t="s">
        <v>11</v>
      </c>
      <c r="N8" s="4" t="s">
        <v>12</v>
      </c>
    </row>
    <row r="9" spans="1:14" x14ac:dyDescent="0.3">
      <c r="A9" s="7" t="s">
        <v>198</v>
      </c>
      <c r="B9" s="1">
        <v>5311</v>
      </c>
      <c r="C9" s="1">
        <v>5491</v>
      </c>
      <c r="D9" s="1">
        <v>5539</v>
      </c>
      <c r="E9" s="1">
        <v>5674</v>
      </c>
      <c r="F9" s="1">
        <v>5856</v>
      </c>
      <c r="G9" s="1">
        <v>6068</v>
      </c>
      <c r="H9" s="1">
        <v>6244</v>
      </c>
      <c r="I9" s="1">
        <v>6400</v>
      </c>
      <c r="J9" s="1">
        <v>6565</v>
      </c>
      <c r="K9" s="1">
        <v>6789</v>
      </c>
      <c r="L9" s="1">
        <v>6969</v>
      </c>
      <c r="M9" s="1">
        <v>7226</v>
      </c>
      <c r="N9" s="1">
        <v>7590</v>
      </c>
    </row>
    <row r="10" spans="1:14" x14ac:dyDescent="0.3">
      <c r="A10" s="7" t="s">
        <v>199</v>
      </c>
      <c r="B10" s="1">
        <v>12328</v>
      </c>
      <c r="C10" s="1">
        <v>13170</v>
      </c>
      <c r="D10" s="1">
        <v>13615</v>
      </c>
      <c r="E10" s="1">
        <v>13910</v>
      </c>
      <c r="F10" s="1">
        <v>14482</v>
      </c>
      <c r="G10" s="1">
        <v>15010</v>
      </c>
      <c r="H10" s="1">
        <v>15537</v>
      </c>
      <c r="I10" s="1">
        <v>15892</v>
      </c>
      <c r="J10" s="1">
        <v>16493</v>
      </c>
      <c r="K10" s="1">
        <v>16659</v>
      </c>
      <c r="L10" s="1">
        <v>17207</v>
      </c>
      <c r="M10" s="1">
        <v>17813</v>
      </c>
      <c r="N10" s="1">
        <v>17818</v>
      </c>
    </row>
    <row r="11" spans="1:14" x14ac:dyDescent="0.3">
      <c r="A11" s="7" t="s">
        <v>200</v>
      </c>
      <c r="B11" s="1">
        <v>8835</v>
      </c>
      <c r="C11" s="1">
        <v>9130</v>
      </c>
      <c r="D11" s="1">
        <v>9288</v>
      </c>
      <c r="E11" s="1">
        <v>9509</v>
      </c>
      <c r="F11" s="1">
        <v>9837</v>
      </c>
      <c r="G11" s="1">
        <v>10100</v>
      </c>
      <c r="H11" s="1">
        <v>10340</v>
      </c>
      <c r="I11" s="1">
        <v>10610</v>
      </c>
      <c r="J11" s="1">
        <v>10957</v>
      </c>
      <c r="K11" s="1">
        <v>11169</v>
      </c>
      <c r="L11" s="1">
        <v>11476</v>
      </c>
      <c r="M11" s="1">
        <v>11905</v>
      </c>
      <c r="N11" s="1">
        <v>12367</v>
      </c>
    </row>
    <row r="12" spans="1:14" x14ac:dyDescent="0.3">
      <c r="A12" s="7" t="s">
        <v>201</v>
      </c>
      <c r="B12" s="1">
        <v>6909</v>
      </c>
      <c r="C12" s="1">
        <v>7138</v>
      </c>
      <c r="D12" s="1">
        <v>7389</v>
      </c>
      <c r="E12" s="1">
        <v>7566</v>
      </c>
      <c r="F12" s="1">
        <v>7761</v>
      </c>
      <c r="G12" s="1">
        <v>7981</v>
      </c>
      <c r="H12" s="1">
        <v>8169</v>
      </c>
      <c r="I12" s="1">
        <v>8437</v>
      </c>
      <c r="J12" s="1">
        <v>8713</v>
      </c>
      <c r="K12" s="1">
        <v>8921</v>
      </c>
      <c r="L12" s="1">
        <v>9184</v>
      </c>
      <c r="M12" s="1">
        <v>9535</v>
      </c>
      <c r="N12" s="1">
        <v>9872</v>
      </c>
    </row>
    <row r="13" spans="1:14" x14ac:dyDescent="0.3">
      <c r="A13" s="7" t="s">
        <v>202</v>
      </c>
      <c r="B13" s="1">
        <v>8024</v>
      </c>
      <c r="C13" s="1">
        <v>8187</v>
      </c>
      <c r="D13" s="1">
        <v>8400</v>
      </c>
      <c r="E13" s="1">
        <v>8589</v>
      </c>
      <c r="F13" s="1">
        <v>8809</v>
      </c>
      <c r="G13" s="1">
        <v>9045</v>
      </c>
      <c r="H13" s="1">
        <v>9341</v>
      </c>
      <c r="I13" s="1">
        <v>9526</v>
      </c>
      <c r="J13" s="1">
        <v>9839</v>
      </c>
      <c r="K13" s="1">
        <v>10082</v>
      </c>
      <c r="L13" s="1">
        <v>10342</v>
      </c>
      <c r="M13" s="1">
        <v>10722</v>
      </c>
      <c r="N13" s="1">
        <v>11226</v>
      </c>
    </row>
    <row r="14" spans="1:14" x14ac:dyDescent="0.3">
      <c r="A14" s="7" t="s">
        <v>203</v>
      </c>
      <c r="B14" s="1">
        <v>4870</v>
      </c>
      <c r="C14" s="1">
        <v>5034</v>
      </c>
      <c r="D14" s="1">
        <v>5156</v>
      </c>
      <c r="E14" s="1">
        <v>5328</v>
      </c>
      <c r="F14" s="1">
        <v>5488</v>
      </c>
      <c r="G14" s="1">
        <v>5685</v>
      </c>
      <c r="H14" s="1">
        <v>5852</v>
      </c>
      <c r="I14" s="1">
        <v>6038</v>
      </c>
      <c r="J14" s="1">
        <v>6257</v>
      </c>
      <c r="K14" s="1">
        <v>6434</v>
      </c>
      <c r="L14" s="1">
        <v>6635</v>
      </c>
      <c r="M14" s="1">
        <v>6853</v>
      </c>
      <c r="N14" s="1">
        <v>7069</v>
      </c>
    </row>
    <row r="15" spans="1:14" x14ac:dyDescent="0.3">
      <c r="A15" s="7" t="s">
        <v>204</v>
      </c>
      <c r="B15" s="1">
        <v>8062</v>
      </c>
      <c r="C15" s="1">
        <v>8328</v>
      </c>
      <c r="D15" s="1">
        <v>8464</v>
      </c>
      <c r="E15" s="1">
        <v>8595</v>
      </c>
      <c r="F15" s="1">
        <v>8821</v>
      </c>
      <c r="G15" s="1">
        <v>9091</v>
      </c>
      <c r="H15" s="1">
        <v>9264</v>
      </c>
      <c r="I15" s="1">
        <v>9423</v>
      </c>
      <c r="J15" s="1">
        <v>9709</v>
      </c>
      <c r="K15" s="1">
        <v>9941</v>
      </c>
      <c r="L15" s="1">
        <v>10228</v>
      </c>
      <c r="M15" s="1">
        <v>10549</v>
      </c>
      <c r="N15" s="1">
        <v>10738</v>
      </c>
    </row>
    <row r="16" spans="1:14" x14ac:dyDescent="0.3">
      <c r="A16" s="10" t="s">
        <v>18</v>
      </c>
      <c r="B16" s="5">
        <v>54339</v>
      </c>
      <c r="C16" s="5">
        <v>56478</v>
      </c>
      <c r="D16" s="5">
        <v>57851</v>
      </c>
      <c r="E16" s="5">
        <v>59171</v>
      </c>
      <c r="F16" s="5">
        <v>61054</v>
      </c>
      <c r="G16" s="5">
        <v>62980</v>
      </c>
      <c r="H16" s="5">
        <v>64747</v>
      </c>
      <c r="I16" s="5">
        <v>66326</v>
      </c>
      <c r="J16" s="5">
        <v>68533</v>
      </c>
      <c r="K16" s="5">
        <v>69995</v>
      </c>
      <c r="L16" s="5">
        <v>72041</v>
      </c>
      <c r="M16" s="5">
        <v>74603</v>
      </c>
      <c r="N16" s="5">
        <v>76680</v>
      </c>
    </row>
    <row r="17" spans="1:15" x14ac:dyDescent="0.3">
      <c r="A17" s="15"/>
    </row>
    <row r="18" spans="1:15" x14ac:dyDescent="0.3">
      <c r="A18" s="15"/>
    </row>
    <row r="19" spans="1:15" x14ac:dyDescent="0.3">
      <c r="A19" s="15"/>
      <c r="B19" s="18" t="s">
        <v>37</v>
      </c>
      <c r="C19" s="19"/>
      <c r="D19" s="19"/>
      <c r="E19" s="19"/>
      <c r="F19" s="19"/>
      <c r="G19" s="19"/>
      <c r="H19" s="19"/>
      <c r="I19" s="19"/>
      <c r="J19" s="19"/>
      <c r="K19" s="19"/>
      <c r="L19" s="19"/>
      <c r="M19" s="19"/>
      <c r="N19" s="19"/>
    </row>
    <row r="20" spans="1:15" x14ac:dyDescent="0.3">
      <c r="A20" s="9" t="s">
        <v>41</v>
      </c>
      <c r="B20" s="4" t="s">
        <v>0</v>
      </c>
      <c r="C20" s="4" t="s">
        <v>1</v>
      </c>
      <c r="D20" s="4" t="s">
        <v>2</v>
      </c>
      <c r="E20" s="4" t="s">
        <v>3</v>
      </c>
      <c r="F20" s="4" t="s">
        <v>4</v>
      </c>
      <c r="G20" s="4" t="s">
        <v>5</v>
      </c>
      <c r="H20" s="4" t="s">
        <v>6</v>
      </c>
      <c r="I20" s="4" t="s">
        <v>7</v>
      </c>
      <c r="J20" s="4" t="s">
        <v>8</v>
      </c>
      <c r="K20" s="4" t="s">
        <v>9</v>
      </c>
      <c r="L20" s="4" t="s">
        <v>10</v>
      </c>
      <c r="M20" s="4" t="s">
        <v>11</v>
      </c>
      <c r="N20" s="4" t="s">
        <v>12</v>
      </c>
    </row>
    <row r="21" spans="1:15" x14ac:dyDescent="0.3">
      <c r="A21" s="8" t="s">
        <v>198</v>
      </c>
      <c r="B21" s="2">
        <v>9.7738272695485795E-2</v>
      </c>
      <c r="C21" s="2">
        <v>9.7223697723007194E-2</v>
      </c>
      <c r="D21" s="2">
        <v>9.5745968090439199E-2</v>
      </c>
      <c r="E21" s="2">
        <v>9.5891568504841901E-2</v>
      </c>
      <c r="F21" s="2">
        <v>9.5915091558292698E-2</v>
      </c>
      <c r="G21" s="2">
        <v>9.6348046999047296E-2</v>
      </c>
      <c r="H21" s="2">
        <v>9.6436900551376895E-2</v>
      </c>
      <c r="I21" s="2">
        <v>9.6493079636944798E-2</v>
      </c>
      <c r="J21" s="2">
        <v>9.57932674769819E-2</v>
      </c>
      <c r="K21" s="2">
        <v>9.6992642331595103E-2</v>
      </c>
      <c r="L21" s="2">
        <v>9.6736580558293206E-2</v>
      </c>
      <c r="M21" s="2">
        <v>9.6859375628325903E-2</v>
      </c>
      <c r="N21" s="2">
        <v>9.8982785602503898E-2</v>
      </c>
    </row>
    <row r="22" spans="1:15" x14ac:dyDescent="0.3">
      <c r="A22" s="8" t="s">
        <v>199</v>
      </c>
      <c r="B22" s="2">
        <v>0.22687204401994901</v>
      </c>
      <c r="C22" s="2">
        <v>0.23318814405609301</v>
      </c>
      <c r="D22" s="2">
        <v>0.23534597500475399</v>
      </c>
      <c r="E22" s="2">
        <v>0.235081374321881</v>
      </c>
      <c r="F22" s="2">
        <v>0.23719985586530001</v>
      </c>
      <c r="G22" s="2">
        <v>0.23832962845347699</v>
      </c>
      <c r="H22" s="2">
        <v>0.239964786013252</v>
      </c>
      <c r="I22" s="2">
        <v>0.239604378373489</v>
      </c>
      <c r="J22" s="2">
        <v>0.24065778530051199</v>
      </c>
      <c r="K22" s="2">
        <v>0.238002714479606</v>
      </c>
      <c r="L22" s="2">
        <v>0.23885009924903899</v>
      </c>
      <c r="M22" s="2">
        <v>0.23877055882471199</v>
      </c>
      <c r="N22" s="2">
        <v>0.23236828377673399</v>
      </c>
    </row>
    <row r="23" spans="1:15" x14ac:dyDescent="0.3">
      <c r="A23" s="8" t="s">
        <v>200</v>
      </c>
      <c r="B23" s="2">
        <v>0.16259040468172001</v>
      </c>
      <c r="C23" s="2">
        <v>0.16165586600092099</v>
      </c>
      <c r="D23" s="2">
        <v>0.16055037942299999</v>
      </c>
      <c r="E23" s="2">
        <v>0.160703723107603</v>
      </c>
      <c r="F23" s="2">
        <v>0.16111966455924301</v>
      </c>
      <c r="G23" s="2">
        <v>0.16036837091139999</v>
      </c>
      <c r="H23" s="2">
        <v>0.15969851885029401</v>
      </c>
      <c r="I23" s="2">
        <v>0.15996743358562299</v>
      </c>
      <c r="J23" s="2">
        <v>0.159879182291743</v>
      </c>
      <c r="K23" s="2">
        <v>0.159568540610044</v>
      </c>
      <c r="L23" s="2">
        <v>0.15929817742674299</v>
      </c>
      <c r="M23" s="2">
        <v>0.15957803305497101</v>
      </c>
      <c r="N23" s="2">
        <v>0.16128064684402699</v>
      </c>
    </row>
    <row r="24" spans="1:15" x14ac:dyDescent="0.3">
      <c r="A24" s="8" t="s">
        <v>201</v>
      </c>
      <c r="B24" s="2">
        <v>0.12714624855076501</v>
      </c>
      <c r="C24" s="2">
        <v>0.12638549523708301</v>
      </c>
      <c r="D24" s="2">
        <v>0.12772467200221299</v>
      </c>
      <c r="E24" s="2">
        <v>0.12786669145358401</v>
      </c>
      <c r="F24" s="2">
        <v>0.12711697841255301</v>
      </c>
      <c r="G24" s="2">
        <v>0.12672276913305799</v>
      </c>
      <c r="H24" s="2">
        <v>0.126168007784144</v>
      </c>
      <c r="I24" s="2">
        <v>0.127205017640141</v>
      </c>
      <c r="J24" s="2">
        <v>0.12713583237272599</v>
      </c>
      <c r="K24" s="2">
        <v>0.12745196085434701</v>
      </c>
      <c r="L24" s="2">
        <v>0.12748296109160101</v>
      </c>
      <c r="M24" s="2">
        <v>0.12780987359757701</v>
      </c>
      <c r="N24" s="2">
        <v>0.128742827334377</v>
      </c>
    </row>
    <row r="25" spans="1:15" x14ac:dyDescent="0.3">
      <c r="A25" s="8" t="s">
        <v>202</v>
      </c>
      <c r="B25" s="2">
        <v>0.14766558089033699</v>
      </c>
      <c r="C25" s="2">
        <v>0.14495909911824101</v>
      </c>
      <c r="D25" s="2">
        <v>0.145200601545349</v>
      </c>
      <c r="E25" s="2">
        <v>0.14515556607121699</v>
      </c>
      <c r="F25" s="2">
        <v>0.144282110918204</v>
      </c>
      <c r="G25" s="2">
        <v>0.14361702127659601</v>
      </c>
      <c r="H25" s="2">
        <v>0.14426923255131499</v>
      </c>
      <c r="I25" s="2">
        <v>0.14362391822211501</v>
      </c>
      <c r="J25" s="2">
        <v>0.14356587337487101</v>
      </c>
      <c r="K25" s="2">
        <v>0.14403885991856599</v>
      </c>
      <c r="L25" s="2">
        <v>0.14355714107244499</v>
      </c>
      <c r="M25" s="2">
        <v>0.14372076189965599</v>
      </c>
      <c r="N25" s="2">
        <v>0.146400625978091</v>
      </c>
    </row>
    <row r="26" spans="1:15" x14ac:dyDescent="0.3">
      <c r="A26" s="8" t="s">
        <v>203</v>
      </c>
      <c r="B26" s="2">
        <v>8.9622554702883703E-2</v>
      </c>
      <c r="C26" s="2">
        <v>8.9132051418251396E-2</v>
      </c>
      <c r="D26" s="2">
        <v>8.9125512091407205E-2</v>
      </c>
      <c r="E26" s="2">
        <v>9.0044109445505394E-2</v>
      </c>
      <c r="F26" s="2">
        <v>8.98876404494382E-2</v>
      </c>
      <c r="G26" s="2">
        <v>9.02667513496348E-2</v>
      </c>
      <c r="H26" s="2">
        <v>9.0382565987613295E-2</v>
      </c>
      <c r="I26" s="2">
        <v>9.10351898199801E-2</v>
      </c>
      <c r="J26" s="2">
        <v>9.1299082193979503E-2</v>
      </c>
      <c r="K26" s="2">
        <v>9.1920851489392094E-2</v>
      </c>
      <c r="L26" s="2">
        <v>9.2100331755528106E-2</v>
      </c>
      <c r="M26" s="2">
        <v>9.1859576692626302E-2</v>
      </c>
      <c r="N26" s="2">
        <v>9.2188315075639002E-2</v>
      </c>
    </row>
    <row r="27" spans="1:15" x14ac:dyDescent="0.3">
      <c r="A27" s="8" t="s">
        <v>204</v>
      </c>
      <c r="B27" s="2">
        <v>0.14836489445886</v>
      </c>
      <c r="C27" s="2">
        <v>0.14745564644640399</v>
      </c>
      <c r="D27" s="2">
        <v>0.14630689184283799</v>
      </c>
      <c r="E27" s="2">
        <v>0.14525696709536801</v>
      </c>
      <c r="F27" s="2">
        <v>0.14447865823697101</v>
      </c>
      <c r="G27" s="2">
        <v>0.14434741187678601</v>
      </c>
      <c r="H27" s="2">
        <v>0.14307998826200399</v>
      </c>
      <c r="I27" s="2">
        <v>0.14207098272170801</v>
      </c>
      <c r="J27" s="2">
        <v>0.14166897698918801</v>
      </c>
      <c r="K27" s="2">
        <v>0.14202443031645101</v>
      </c>
      <c r="L27" s="2">
        <v>0.14197470884635099</v>
      </c>
      <c r="M27" s="2">
        <v>0.141401820302133</v>
      </c>
      <c r="N27" s="2">
        <v>0.14003651538862799</v>
      </c>
    </row>
    <row r="28" spans="1:15" x14ac:dyDescent="0.3">
      <c r="A28" s="15"/>
    </row>
    <row r="29" spans="1:15" x14ac:dyDescent="0.3">
      <c r="A29" s="15"/>
    </row>
    <row r="30" spans="1:15" x14ac:dyDescent="0.3">
      <c r="A30" s="15"/>
      <c r="B30" s="18" t="s">
        <v>38</v>
      </c>
      <c r="C30" s="18"/>
      <c r="D30" s="18"/>
      <c r="E30" s="18"/>
      <c r="F30" s="18"/>
      <c r="G30" s="18"/>
      <c r="H30" s="18"/>
      <c r="I30" s="18"/>
      <c r="J30" s="18"/>
      <c r="K30" s="18"/>
      <c r="L30" s="18"/>
      <c r="M30" s="18"/>
      <c r="N30" s="6" t="s">
        <v>39</v>
      </c>
      <c r="O30" s="6" t="s">
        <v>40</v>
      </c>
    </row>
    <row r="31" spans="1:15" x14ac:dyDescent="0.3">
      <c r="A31" s="9" t="s">
        <v>41</v>
      </c>
      <c r="B31" s="4" t="s">
        <v>19</v>
      </c>
      <c r="C31" s="4" t="s">
        <v>20</v>
      </c>
      <c r="D31" s="4" t="s">
        <v>21</v>
      </c>
      <c r="E31" s="4" t="s">
        <v>22</v>
      </c>
      <c r="F31" s="4" t="s">
        <v>23</v>
      </c>
      <c r="G31" s="4" t="s">
        <v>24</v>
      </c>
      <c r="H31" s="4" t="s">
        <v>25</v>
      </c>
      <c r="I31" s="4" t="s">
        <v>26</v>
      </c>
      <c r="J31" s="4" t="s">
        <v>27</v>
      </c>
      <c r="K31" s="4" t="s">
        <v>28</v>
      </c>
      <c r="L31" s="4" t="s">
        <v>29</v>
      </c>
      <c r="M31" s="4" t="s">
        <v>30</v>
      </c>
      <c r="N31" s="4" t="s">
        <v>31</v>
      </c>
      <c r="O31" s="4" t="s">
        <v>32</v>
      </c>
    </row>
    <row r="32" spans="1:15" x14ac:dyDescent="0.3">
      <c r="A32" s="8" t="s">
        <v>198</v>
      </c>
      <c r="B32" s="2">
        <v>3.3891922425155298E-2</v>
      </c>
      <c r="C32" s="2">
        <v>8.7415771262065196E-3</v>
      </c>
      <c r="D32" s="2">
        <v>2.4372630438707299E-2</v>
      </c>
      <c r="E32" s="2">
        <v>3.2076136764187503E-2</v>
      </c>
      <c r="F32" s="2">
        <v>3.6202185792349698E-2</v>
      </c>
      <c r="G32" s="2">
        <v>2.9004614370468002E-2</v>
      </c>
      <c r="H32" s="2">
        <v>2.4983984625240201E-2</v>
      </c>
      <c r="I32" s="2">
        <v>2.5781249999999999E-2</v>
      </c>
      <c r="J32" s="2">
        <v>3.4120335110434101E-2</v>
      </c>
      <c r="K32" s="2">
        <v>2.6513477684489601E-2</v>
      </c>
      <c r="L32" s="2">
        <v>3.6877600803558598E-2</v>
      </c>
      <c r="M32" s="2">
        <v>5.03736507057847E-2</v>
      </c>
      <c r="N32" s="3">
        <v>0.15613099771515601</v>
      </c>
      <c r="O32" s="3">
        <v>0.37028344466510199</v>
      </c>
    </row>
    <row r="33" spans="1:15" x14ac:dyDescent="0.3">
      <c r="A33" s="8" t="s">
        <v>199</v>
      </c>
      <c r="B33" s="2">
        <v>6.829980532122E-2</v>
      </c>
      <c r="C33" s="2">
        <v>3.3788914198937002E-2</v>
      </c>
      <c r="D33" s="2">
        <v>2.1667278736687501E-2</v>
      </c>
      <c r="E33" s="2">
        <v>4.1121495327102797E-2</v>
      </c>
      <c r="F33" s="2">
        <v>3.6459052617041798E-2</v>
      </c>
      <c r="G33" s="2">
        <v>3.5109926715523002E-2</v>
      </c>
      <c r="H33" s="2">
        <v>2.2848683787088899E-2</v>
      </c>
      <c r="I33" s="2">
        <v>3.7817769947143198E-2</v>
      </c>
      <c r="J33" s="2">
        <v>1.00648760080034E-2</v>
      </c>
      <c r="K33" s="2">
        <v>3.2895131760609903E-2</v>
      </c>
      <c r="L33" s="2">
        <v>3.5218225140931002E-2</v>
      </c>
      <c r="M33" s="2">
        <v>2.8069387525964199E-4</v>
      </c>
      <c r="N33" s="3">
        <v>8.0337112714484904E-2</v>
      </c>
      <c r="O33" s="3">
        <v>0.30870363569592402</v>
      </c>
    </row>
    <row r="34" spans="1:15" x14ac:dyDescent="0.3">
      <c r="A34" s="8" t="s">
        <v>200</v>
      </c>
      <c r="B34" s="2">
        <v>3.3389926428975703E-2</v>
      </c>
      <c r="C34" s="2">
        <v>1.73055859802848E-2</v>
      </c>
      <c r="D34" s="2">
        <v>2.37941429801895E-2</v>
      </c>
      <c r="E34" s="2">
        <v>3.4493637606478098E-2</v>
      </c>
      <c r="F34" s="2">
        <v>2.6735793432957199E-2</v>
      </c>
      <c r="G34" s="2">
        <v>2.3762376237623801E-2</v>
      </c>
      <c r="H34" s="2">
        <v>2.6112185686653799E-2</v>
      </c>
      <c r="I34" s="2">
        <v>3.2704995287464698E-2</v>
      </c>
      <c r="J34" s="2">
        <v>1.93483617778589E-2</v>
      </c>
      <c r="K34" s="2">
        <v>2.7486793804279701E-2</v>
      </c>
      <c r="L34" s="2">
        <v>3.7382363192750102E-2</v>
      </c>
      <c r="M34" s="2">
        <v>3.8807223855522897E-2</v>
      </c>
      <c r="N34" s="3">
        <v>0.12868485899425</v>
      </c>
      <c r="O34" s="3">
        <v>0.33150301464255</v>
      </c>
    </row>
    <row r="35" spans="1:15" x14ac:dyDescent="0.3">
      <c r="A35" s="8" t="s">
        <v>201</v>
      </c>
      <c r="B35" s="2">
        <v>3.3145172962802102E-2</v>
      </c>
      <c r="C35" s="2">
        <v>3.5163911459792703E-2</v>
      </c>
      <c r="D35" s="2">
        <v>2.3954526999594002E-2</v>
      </c>
      <c r="E35" s="2">
        <v>2.57731958762887E-2</v>
      </c>
      <c r="F35" s="2">
        <v>2.83468625177168E-2</v>
      </c>
      <c r="G35" s="2">
        <v>2.3555945370254398E-2</v>
      </c>
      <c r="H35" s="2">
        <v>3.2806953115436403E-2</v>
      </c>
      <c r="I35" s="2">
        <v>3.2713049662202197E-2</v>
      </c>
      <c r="J35" s="2">
        <v>2.3872374612647799E-2</v>
      </c>
      <c r="K35" s="2">
        <v>2.94809998879049E-2</v>
      </c>
      <c r="L35" s="2">
        <v>3.8218641114982597E-2</v>
      </c>
      <c r="M35" s="2">
        <v>3.53434714210802E-2</v>
      </c>
      <c r="N35" s="3">
        <v>0.13301962584643601</v>
      </c>
      <c r="O35" s="3">
        <v>0.336040059547977</v>
      </c>
    </row>
    <row r="36" spans="1:15" x14ac:dyDescent="0.3">
      <c r="A36" s="8" t="s">
        <v>202</v>
      </c>
      <c r="B36" s="2">
        <v>2.0314057826520401E-2</v>
      </c>
      <c r="C36" s="2">
        <v>2.6016855991205599E-2</v>
      </c>
      <c r="D36" s="2">
        <v>2.2499999999999999E-2</v>
      </c>
      <c r="E36" s="2">
        <v>2.56141576434975E-2</v>
      </c>
      <c r="F36" s="2">
        <v>2.6790782154614601E-2</v>
      </c>
      <c r="G36" s="2">
        <v>3.2725262576008801E-2</v>
      </c>
      <c r="H36" s="2">
        <v>1.9805160047104201E-2</v>
      </c>
      <c r="I36" s="2">
        <v>3.2857442788158699E-2</v>
      </c>
      <c r="J36" s="2">
        <v>2.4697631873157801E-2</v>
      </c>
      <c r="K36" s="2">
        <v>2.5788534021027602E-2</v>
      </c>
      <c r="L36" s="2">
        <v>3.6743376522916302E-2</v>
      </c>
      <c r="M36" s="2">
        <v>4.7006155567991002E-2</v>
      </c>
      <c r="N36" s="3">
        <v>0.14096961073279801</v>
      </c>
      <c r="O36" s="3">
        <v>0.33642857142857102</v>
      </c>
    </row>
    <row r="37" spans="1:15" x14ac:dyDescent="0.3">
      <c r="A37" s="8" t="s">
        <v>203</v>
      </c>
      <c r="B37" s="2">
        <v>3.36755646817248E-2</v>
      </c>
      <c r="C37" s="2">
        <v>2.4235200635677401E-2</v>
      </c>
      <c r="D37" s="2">
        <v>3.3359193173002302E-2</v>
      </c>
      <c r="E37" s="2">
        <v>3.0030030030029999E-2</v>
      </c>
      <c r="F37" s="2">
        <v>3.5896501457725903E-2</v>
      </c>
      <c r="G37" s="2">
        <v>2.93755496921724E-2</v>
      </c>
      <c r="H37" s="2">
        <v>3.1784005468215998E-2</v>
      </c>
      <c r="I37" s="2">
        <v>3.62702881748923E-2</v>
      </c>
      <c r="J37" s="2">
        <v>2.8288317084865001E-2</v>
      </c>
      <c r="K37" s="2">
        <v>3.1240285980727402E-2</v>
      </c>
      <c r="L37" s="2">
        <v>3.2856066314996199E-2</v>
      </c>
      <c r="M37" s="2">
        <v>3.1519042754997798E-2</v>
      </c>
      <c r="N37" s="3">
        <v>0.12977465238932401</v>
      </c>
      <c r="O37" s="3">
        <v>0.37102404965089197</v>
      </c>
    </row>
    <row r="38" spans="1:15" x14ac:dyDescent="0.3">
      <c r="A38" s="8" t="s">
        <v>204</v>
      </c>
      <c r="B38" s="2">
        <v>3.2994294219796598E-2</v>
      </c>
      <c r="C38" s="2">
        <v>1.6330451488952898E-2</v>
      </c>
      <c r="D38" s="2">
        <v>1.54773156899811E-2</v>
      </c>
      <c r="E38" s="2">
        <v>2.6294357184409499E-2</v>
      </c>
      <c r="F38" s="2">
        <v>3.0608774515361099E-2</v>
      </c>
      <c r="G38" s="2">
        <v>1.9029809701902999E-2</v>
      </c>
      <c r="H38" s="2">
        <v>1.7163212435233201E-2</v>
      </c>
      <c r="I38" s="2">
        <v>3.0351268173617701E-2</v>
      </c>
      <c r="J38" s="2">
        <v>2.3895354825419698E-2</v>
      </c>
      <c r="K38" s="2">
        <v>2.88703349763605E-2</v>
      </c>
      <c r="L38" s="2">
        <v>3.1384434884630399E-2</v>
      </c>
      <c r="M38" s="2">
        <v>1.79163901791639E-2</v>
      </c>
      <c r="N38" s="3">
        <v>0.105984138428262</v>
      </c>
      <c r="O38" s="3">
        <v>0.26866729678638901</v>
      </c>
    </row>
    <row r="39" spans="1:15" x14ac:dyDescent="0.3">
      <c r="A39" s="11" t="s">
        <v>18</v>
      </c>
      <c r="B39" s="3">
        <v>3.9363992712416501E-2</v>
      </c>
      <c r="C39" s="3">
        <v>2.4310350933106701E-2</v>
      </c>
      <c r="D39" s="3">
        <v>2.28172373856977E-2</v>
      </c>
      <c r="E39" s="3">
        <v>3.1823021412516299E-2</v>
      </c>
      <c r="F39" s="3">
        <v>3.1545844662102397E-2</v>
      </c>
      <c r="G39" s="3">
        <v>2.80565258812321E-2</v>
      </c>
      <c r="H39" s="3">
        <v>2.4387230296384399E-2</v>
      </c>
      <c r="I39" s="3">
        <v>3.3275035431052702E-2</v>
      </c>
      <c r="J39" s="3">
        <v>2.1332788583602099E-2</v>
      </c>
      <c r="K39" s="3">
        <v>2.9230659332809501E-2</v>
      </c>
      <c r="L39" s="3">
        <v>3.5563082133784903E-2</v>
      </c>
      <c r="M39" s="3">
        <v>2.7840703456965502E-2</v>
      </c>
      <c r="N39" s="3">
        <v>0.118877037339676</v>
      </c>
      <c r="O39" s="3">
        <v>0.32547406267826001</v>
      </c>
    </row>
    <row r="40" spans="1:15" x14ac:dyDescent="0.3">
      <c r="A40" s="15"/>
    </row>
    <row r="41" spans="1:15" x14ac:dyDescent="0.3">
      <c r="A41" s="13" t="s">
        <v>42</v>
      </c>
    </row>
    <row r="42" spans="1:15" x14ac:dyDescent="0.3">
      <c r="A42" s="14" t="s">
        <v>43</v>
      </c>
    </row>
    <row r="43" spans="1:15" x14ac:dyDescent="0.3">
      <c r="A43" s="14" t="s">
        <v>44</v>
      </c>
    </row>
    <row r="44" spans="1:15" x14ac:dyDescent="0.3">
      <c r="A44" s="14" t="s">
        <v>47</v>
      </c>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N7"/>
    <mergeCell ref="B19:N19"/>
    <mergeCell ref="B30:M30"/>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237</v>
      </c>
      <c r="B1" s="15"/>
    </row>
    <row r="2" spans="1:15" ht="15.6" x14ac:dyDescent="0.3">
      <c r="A2" s="12" t="s">
        <v>165</v>
      </c>
      <c r="B2" s="15"/>
    </row>
    <row r="3" spans="1:15" ht="15.6" x14ac:dyDescent="0.3">
      <c r="A3" s="12" t="s">
        <v>206</v>
      </c>
      <c r="B3" s="15"/>
    </row>
    <row r="4" spans="1:15" ht="15.6" x14ac:dyDescent="0.3">
      <c r="A4" s="12" t="s">
        <v>55</v>
      </c>
      <c r="B4" s="15"/>
    </row>
    <row r="5" spans="1:15" x14ac:dyDescent="0.3">
      <c r="A5" s="15"/>
      <c r="B5" s="15"/>
    </row>
    <row r="6" spans="1:15" x14ac:dyDescent="0.3">
      <c r="A6" s="16" t="str">
        <f>HYPERLINK("#'Table of contents'!A96",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48</v>
      </c>
      <c r="C9" s="1">
        <v>0</v>
      </c>
      <c r="D9" s="1">
        <v>0</v>
      </c>
      <c r="E9" s="1">
        <v>1</v>
      </c>
      <c r="F9" s="1">
        <v>1</v>
      </c>
      <c r="G9" s="1">
        <v>1</v>
      </c>
      <c r="H9" s="1">
        <v>0</v>
      </c>
      <c r="I9" s="1">
        <v>1</v>
      </c>
      <c r="J9" s="1">
        <v>0</v>
      </c>
      <c r="K9" s="1">
        <v>0</v>
      </c>
      <c r="L9" s="1">
        <v>0</v>
      </c>
      <c r="M9" s="1">
        <v>0</v>
      </c>
      <c r="N9" s="1">
        <v>0</v>
      </c>
      <c r="O9" s="1">
        <v>0</v>
      </c>
    </row>
    <row r="10" spans="1:15" x14ac:dyDescent="0.3">
      <c r="A10" s="7" t="s">
        <v>198</v>
      </c>
      <c r="B10" s="7" t="s">
        <v>49</v>
      </c>
      <c r="C10" s="1">
        <v>868</v>
      </c>
      <c r="D10" s="1">
        <v>912</v>
      </c>
      <c r="E10" s="1">
        <v>876</v>
      </c>
      <c r="F10" s="1">
        <v>872</v>
      </c>
      <c r="G10" s="1">
        <v>838</v>
      </c>
      <c r="H10" s="1">
        <v>838</v>
      </c>
      <c r="I10" s="1">
        <v>834</v>
      </c>
      <c r="J10" s="1">
        <v>807</v>
      </c>
      <c r="K10" s="1">
        <v>770</v>
      </c>
      <c r="L10" s="1">
        <v>772</v>
      </c>
      <c r="M10" s="1">
        <v>771</v>
      </c>
      <c r="N10" s="1">
        <v>805</v>
      </c>
      <c r="O10" s="1">
        <v>850</v>
      </c>
    </row>
    <row r="11" spans="1:15" x14ac:dyDescent="0.3">
      <c r="A11" s="7" t="s">
        <v>198</v>
      </c>
      <c r="B11" s="7" t="s">
        <v>50</v>
      </c>
      <c r="C11" s="1">
        <v>2131</v>
      </c>
      <c r="D11" s="1">
        <v>2192</v>
      </c>
      <c r="E11" s="1">
        <v>2267</v>
      </c>
      <c r="F11" s="1">
        <v>2355</v>
      </c>
      <c r="G11" s="1">
        <v>2482</v>
      </c>
      <c r="H11" s="1">
        <v>2536</v>
      </c>
      <c r="I11" s="1">
        <v>2619</v>
      </c>
      <c r="J11" s="1">
        <v>2639</v>
      </c>
      <c r="K11" s="1">
        <v>2633</v>
      </c>
      <c r="L11" s="1">
        <v>2707</v>
      </c>
      <c r="M11" s="1">
        <v>2721</v>
      </c>
      <c r="N11" s="1">
        <v>2735</v>
      </c>
      <c r="O11" s="1">
        <v>2752</v>
      </c>
    </row>
    <row r="12" spans="1:15" x14ac:dyDescent="0.3">
      <c r="A12" s="7" t="s">
        <v>198</v>
      </c>
      <c r="B12" s="7" t="s">
        <v>51</v>
      </c>
      <c r="C12" s="1">
        <v>1514</v>
      </c>
      <c r="D12" s="1">
        <v>1558</v>
      </c>
      <c r="E12" s="1">
        <v>1613</v>
      </c>
      <c r="F12" s="1">
        <v>1689</v>
      </c>
      <c r="G12" s="1">
        <v>1738</v>
      </c>
      <c r="H12" s="1">
        <v>1855</v>
      </c>
      <c r="I12" s="1">
        <v>1920</v>
      </c>
      <c r="J12" s="1">
        <v>1996</v>
      </c>
      <c r="K12" s="1">
        <v>2109</v>
      </c>
      <c r="L12" s="1">
        <v>2202</v>
      </c>
      <c r="M12" s="1">
        <v>2288</v>
      </c>
      <c r="N12" s="1">
        <v>2407</v>
      </c>
      <c r="O12" s="1">
        <v>2579</v>
      </c>
    </row>
    <row r="13" spans="1:15" x14ac:dyDescent="0.3">
      <c r="A13" s="7" t="s">
        <v>198</v>
      </c>
      <c r="B13" s="7" t="s">
        <v>52</v>
      </c>
      <c r="C13" s="1">
        <v>679</v>
      </c>
      <c r="D13" s="1">
        <v>701</v>
      </c>
      <c r="E13" s="1">
        <v>669</v>
      </c>
      <c r="F13" s="1">
        <v>656</v>
      </c>
      <c r="G13" s="1">
        <v>708</v>
      </c>
      <c r="H13" s="1">
        <v>726</v>
      </c>
      <c r="I13" s="1">
        <v>734</v>
      </c>
      <c r="J13" s="1">
        <v>812</v>
      </c>
      <c r="K13" s="1">
        <v>892</v>
      </c>
      <c r="L13" s="1">
        <v>938</v>
      </c>
      <c r="M13" s="1">
        <v>1002</v>
      </c>
      <c r="N13" s="1">
        <v>1077</v>
      </c>
      <c r="O13" s="1">
        <v>1159</v>
      </c>
    </row>
    <row r="14" spans="1:15" x14ac:dyDescent="0.3">
      <c r="A14" s="7" t="s">
        <v>198</v>
      </c>
      <c r="B14" s="7" t="s">
        <v>53</v>
      </c>
      <c r="C14" s="1">
        <v>119</v>
      </c>
      <c r="D14" s="1">
        <v>128</v>
      </c>
      <c r="E14" s="1">
        <v>113</v>
      </c>
      <c r="F14" s="1">
        <v>101</v>
      </c>
      <c r="G14" s="1">
        <v>89</v>
      </c>
      <c r="H14" s="1">
        <v>113</v>
      </c>
      <c r="I14" s="1">
        <v>136</v>
      </c>
      <c r="J14" s="1">
        <v>146</v>
      </c>
      <c r="K14" s="1">
        <v>161</v>
      </c>
      <c r="L14" s="1">
        <v>170</v>
      </c>
      <c r="M14" s="1">
        <v>187</v>
      </c>
      <c r="N14" s="1">
        <v>202</v>
      </c>
      <c r="O14" s="1">
        <v>250</v>
      </c>
    </row>
    <row r="15" spans="1:15" x14ac:dyDescent="0.3">
      <c r="A15" s="7" t="s">
        <v>199</v>
      </c>
      <c r="B15" s="7" t="s">
        <v>48</v>
      </c>
      <c r="C15" s="1">
        <v>0</v>
      </c>
      <c r="D15" s="1">
        <v>3</v>
      </c>
      <c r="E15" s="1">
        <v>3</v>
      </c>
      <c r="F15" s="1">
        <v>0</v>
      </c>
      <c r="G15" s="1">
        <v>2</v>
      </c>
      <c r="H15" s="1">
        <v>1</v>
      </c>
      <c r="I15" s="1">
        <v>1</v>
      </c>
      <c r="J15" s="1">
        <v>3</v>
      </c>
      <c r="K15" s="1">
        <v>2</v>
      </c>
      <c r="L15" s="1">
        <v>1</v>
      </c>
      <c r="M15" s="1">
        <v>0</v>
      </c>
      <c r="N15" s="1">
        <v>4</v>
      </c>
      <c r="O15" s="1">
        <v>1</v>
      </c>
    </row>
    <row r="16" spans="1:15" x14ac:dyDescent="0.3">
      <c r="A16" s="7" t="s">
        <v>199</v>
      </c>
      <c r="B16" s="7" t="s">
        <v>49</v>
      </c>
      <c r="C16" s="1">
        <v>2361</v>
      </c>
      <c r="D16" s="1">
        <v>2640</v>
      </c>
      <c r="E16" s="1">
        <v>2744</v>
      </c>
      <c r="F16" s="1">
        <v>2725</v>
      </c>
      <c r="G16" s="1">
        <v>2858</v>
      </c>
      <c r="H16" s="1">
        <v>2859</v>
      </c>
      <c r="I16" s="1">
        <v>2842</v>
      </c>
      <c r="J16" s="1">
        <v>2716</v>
      </c>
      <c r="K16" s="1">
        <v>2768</v>
      </c>
      <c r="L16" s="1">
        <v>2653</v>
      </c>
      <c r="M16" s="1">
        <v>2727</v>
      </c>
      <c r="N16" s="1">
        <v>2790</v>
      </c>
      <c r="O16" s="1">
        <v>2681</v>
      </c>
    </row>
    <row r="17" spans="1:15" x14ac:dyDescent="0.3">
      <c r="A17" s="7" t="s">
        <v>199</v>
      </c>
      <c r="B17" s="7" t="s">
        <v>50</v>
      </c>
      <c r="C17" s="1">
        <v>4893</v>
      </c>
      <c r="D17" s="1">
        <v>5116</v>
      </c>
      <c r="E17" s="1">
        <v>5324</v>
      </c>
      <c r="F17" s="1">
        <v>5518</v>
      </c>
      <c r="G17" s="1">
        <v>5684</v>
      </c>
      <c r="H17" s="1">
        <v>5903</v>
      </c>
      <c r="I17" s="1">
        <v>6146</v>
      </c>
      <c r="J17" s="1">
        <v>6358</v>
      </c>
      <c r="K17" s="1">
        <v>6518</v>
      </c>
      <c r="L17" s="1">
        <v>6600</v>
      </c>
      <c r="M17" s="1">
        <v>6674</v>
      </c>
      <c r="N17" s="1">
        <v>6848</v>
      </c>
      <c r="O17" s="1">
        <v>6807</v>
      </c>
    </row>
    <row r="18" spans="1:15" x14ac:dyDescent="0.3">
      <c r="A18" s="7" t="s">
        <v>199</v>
      </c>
      <c r="B18" s="7" t="s">
        <v>51</v>
      </c>
      <c r="C18" s="1">
        <v>3088</v>
      </c>
      <c r="D18" s="1">
        <v>3339</v>
      </c>
      <c r="E18" s="1">
        <v>3542</v>
      </c>
      <c r="F18" s="1">
        <v>3701</v>
      </c>
      <c r="G18" s="1">
        <v>3915</v>
      </c>
      <c r="H18" s="1">
        <v>4121</v>
      </c>
      <c r="I18" s="1">
        <v>4268</v>
      </c>
      <c r="J18" s="1">
        <v>4441</v>
      </c>
      <c r="K18" s="1">
        <v>4617</v>
      </c>
      <c r="L18" s="1">
        <v>4745</v>
      </c>
      <c r="M18" s="1">
        <v>4954</v>
      </c>
      <c r="N18" s="1">
        <v>5126</v>
      </c>
      <c r="O18" s="1">
        <v>5168</v>
      </c>
    </row>
    <row r="19" spans="1:15" x14ac:dyDescent="0.3">
      <c r="A19" s="7" t="s">
        <v>199</v>
      </c>
      <c r="B19" s="7" t="s">
        <v>52</v>
      </c>
      <c r="C19" s="1">
        <v>1568</v>
      </c>
      <c r="D19" s="1">
        <v>1653</v>
      </c>
      <c r="E19" s="1">
        <v>1613</v>
      </c>
      <c r="F19" s="1">
        <v>1623</v>
      </c>
      <c r="G19" s="1">
        <v>1644</v>
      </c>
      <c r="H19" s="1">
        <v>1713</v>
      </c>
      <c r="I19" s="1">
        <v>1787</v>
      </c>
      <c r="J19" s="1">
        <v>1863</v>
      </c>
      <c r="K19" s="1">
        <v>2013</v>
      </c>
      <c r="L19" s="1">
        <v>2071</v>
      </c>
      <c r="M19" s="1">
        <v>2237</v>
      </c>
      <c r="N19" s="1">
        <v>2385</v>
      </c>
      <c r="O19" s="1">
        <v>2526</v>
      </c>
    </row>
    <row r="20" spans="1:15" x14ac:dyDescent="0.3">
      <c r="A20" s="7" t="s">
        <v>199</v>
      </c>
      <c r="B20" s="7" t="s">
        <v>53</v>
      </c>
      <c r="C20" s="1">
        <v>418</v>
      </c>
      <c r="D20" s="1">
        <v>419</v>
      </c>
      <c r="E20" s="1">
        <v>389</v>
      </c>
      <c r="F20" s="1">
        <v>343</v>
      </c>
      <c r="G20" s="1">
        <v>379</v>
      </c>
      <c r="H20" s="1">
        <v>413</v>
      </c>
      <c r="I20" s="1">
        <v>493</v>
      </c>
      <c r="J20" s="1">
        <v>511</v>
      </c>
      <c r="K20" s="1">
        <v>575</v>
      </c>
      <c r="L20" s="1">
        <v>589</v>
      </c>
      <c r="M20" s="1">
        <v>615</v>
      </c>
      <c r="N20" s="1">
        <v>660</v>
      </c>
      <c r="O20" s="1">
        <v>635</v>
      </c>
    </row>
    <row r="21" spans="1:15" x14ac:dyDescent="0.3">
      <c r="A21" s="7" t="s">
        <v>200</v>
      </c>
      <c r="B21" s="7" t="s">
        <v>48</v>
      </c>
      <c r="C21" s="1">
        <v>2</v>
      </c>
      <c r="D21" s="1">
        <v>2</v>
      </c>
      <c r="E21" s="1">
        <v>0</v>
      </c>
      <c r="F21" s="1">
        <v>0</v>
      </c>
      <c r="G21" s="1">
        <v>2</v>
      </c>
      <c r="H21" s="1">
        <v>0</v>
      </c>
      <c r="I21" s="1">
        <v>0</v>
      </c>
      <c r="J21" s="1">
        <v>1</v>
      </c>
      <c r="K21" s="1">
        <v>1</v>
      </c>
      <c r="L21" s="1">
        <v>0</v>
      </c>
      <c r="M21" s="1">
        <v>0</v>
      </c>
      <c r="N21" s="1">
        <v>0</v>
      </c>
      <c r="O21" s="1">
        <v>0</v>
      </c>
    </row>
    <row r="22" spans="1:15" x14ac:dyDescent="0.3">
      <c r="A22" s="7" t="s">
        <v>200</v>
      </c>
      <c r="B22" s="7" t="s">
        <v>49</v>
      </c>
      <c r="C22" s="1">
        <v>1524</v>
      </c>
      <c r="D22" s="1">
        <v>1588</v>
      </c>
      <c r="E22" s="1">
        <v>1608</v>
      </c>
      <c r="F22" s="1">
        <v>1587</v>
      </c>
      <c r="G22" s="1">
        <v>1560</v>
      </c>
      <c r="H22" s="1">
        <v>1526</v>
      </c>
      <c r="I22" s="1">
        <v>1403</v>
      </c>
      <c r="J22" s="1">
        <v>1356</v>
      </c>
      <c r="K22" s="1">
        <v>1377</v>
      </c>
      <c r="L22" s="1">
        <v>1348</v>
      </c>
      <c r="M22" s="1">
        <v>1371</v>
      </c>
      <c r="N22" s="1">
        <v>1473</v>
      </c>
      <c r="O22" s="1">
        <v>1527</v>
      </c>
    </row>
    <row r="23" spans="1:15" x14ac:dyDescent="0.3">
      <c r="A23" s="7" t="s">
        <v>200</v>
      </c>
      <c r="B23" s="7" t="s">
        <v>50</v>
      </c>
      <c r="C23" s="1">
        <v>3624</v>
      </c>
      <c r="D23" s="1">
        <v>3735</v>
      </c>
      <c r="E23" s="1">
        <v>3813</v>
      </c>
      <c r="F23" s="1">
        <v>3917</v>
      </c>
      <c r="G23" s="1">
        <v>4101</v>
      </c>
      <c r="H23" s="1">
        <v>4220</v>
      </c>
      <c r="I23" s="1">
        <v>4355</v>
      </c>
      <c r="J23" s="1">
        <v>4458</v>
      </c>
      <c r="K23" s="1">
        <v>4509</v>
      </c>
      <c r="L23" s="1">
        <v>4543</v>
      </c>
      <c r="M23" s="1">
        <v>4572</v>
      </c>
      <c r="N23" s="1">
        <v>4571</v>
      </c>
      <c r="O23" s="1">
        <v>4634</v>
      </c>
    </row>
    <row r="24" spans="1:15" x14ac:dyDescent="0.3">
      <c r="A24" s="7" t="s">
        <v>200</v>
      </c>
      <c r="B24" s="7" t="s">
        <v>51</v>
      </c>
      <c r="C24" s="1">
        <v>2628</v>
      </c>
      <c r="D24" s="1">
        <v>2703</v>
      </c>
      <c r="E24" s="1">
        <v>2808</v>
      </c>
      <c r="F24" s="1">
        <v>2935</v>
      </c>
      <c r="G24" s="1">
        <v>3025</v>
      </c>
      <c r="H24" s="1">
        <v>3132</v>
      </c>
      <c r="I24" s="1">
        <v>3273</v>
      </c>
      <c r="J24" s="1">
        <v>3373</v>
      </c>
      <c r="K24" s="1">
        <v>3505</v>
      </c>
      <c r="L24" s="1">
        <v>3601</v>
      </c>
      <c r="M24" s="1">
        <v>3669</v>
      </c>
      <c r="N24" s="1">
        <v>3848</v>
      </c>
      <c r="O24" s="1">
        <v>4047</v>
      </c>
    </row>
    <row r="25" spans="1:15" x14ac:dyDescent="0.3">
      <c r="A25" s="7" t="s">
        <v>200</v>
      </c>
      <c r="B25" s="7" t="s">
        <v>52</v>
      </c>
      <c r="C25" s="1">
        <v>914</v>
      </c>
      <c r="D25" s="1">
        <v>957</v>
      </c>
      <c r="E25" s="1">
        <v>938</v>
      </c>
      <c r="F25" s="1">
        <v>962</v>
      </c>
      <c r="G25" s="1">
        <v>1026</v>
      </c>
      <c r="H25" s="1">
        <v>1085</v>
      </c>
      <c r="I25" s="1">
        <v>1158</v>
      </c>
      <c r="J25" s="1">
        <v>1246</v>
      </c>
      <c r="K25" s="1">
        <v>1360</v>
      </c>
      <c r="L25" s="1">
        <v>1453</v>
      </c>
      <c r="M25" s="1">
        <v>1617</v>
      </c>
      <c r="N25" s="1">
        <v>1728</v>
      </c>
      <c r="O25" s="1">
        <v>1852</v>
      </c>
    </row>
    <row r="26" spans="1:15" x14ac:dyDescent="0.3">
      <c r="A26" s="7" t="s">
        <v>200</v>
      </c>
      <c r="B26" s="7" t="s">
        <v>53</v>
      </c>
      <c r="C26" s="1">
        <v>143</v>
      </c>
      <c r="D26" s="1">
        <v>145</v>
      </c>
      <c r="E26" s="1">
        <v>121</v>
      </c>
      <c r="F26" s="1">
        <v>108</v>
      </c>
      <c r="G26" s="1">
        <v>123</v>
      </c>
      <c r="H26" s="1">
        <v>137</v>
      </c>
      <c r="I26" s="1">
        <v>151</v>
      </c>
      <c r="J26" s="1">
        <v>176</v>
      </c>
      <c r="K26" s="1">
        <v>205</v>
      </c>
      <c r="L26" s="1">
        <v>224</v>
      </c>
      <c r="M26" s="1">
        <v>247</v>
      </c>
      <c r="N26" s="1">
        <v>285</v>
      </c>
      <c r="O26" s="1">
        <v>307</v>
      </c>
    </row>
    <row r="27" spans="1:15" x14ac:dyDescent="0.3">
      <c r="A27" s="7" t="s">
        <v>201</v>
      </c>
      <c r="B27" s="7" t="s">
        <v>48</v>
      </c>
      <c r="C27" s="1">
        <v>0</v>
      </c>
      <c r="D27" s="1">
        <v>0</v>
      </c>
      <c r="E27" s="1">
        <v>0</v>
      </c>
      <c r="F27" s="1">
        <v>0</v>
      </c>
      <c r="G27" s="1">
        <v>1</v>
      </c>
      <c r="H27" s="1">
        <v>0</v>
      </c>
      <c r="I27" s="1">
        <v>0</v>
      </c>
      <c r="J27" s="1">
        <v>3</v>
      </c>
      <c r="K27" s="1">
        <v>0</v>
      </c>
      <c r="L27" s="1">
        <v>0</v>
      </c>
      <c r="M27" s="1">
        <v>0</v>
      </c>
      <c r="N27" s="1">
        <v>2</v>
      </c>
      <c r="O27" s="1">
        <v>0</v>
      </c>
    </row>
    <row r="28" spans="1:15" x14ac:dyDescent="0.3">
      <c r="A28" s="7" t="s">
        <v>201</v>
      </c>
      <c r="B28" s="7" t="s">
        <v>49</v>
      </c>
      <c r="C28" s="1">
        <v>1285</v>
      </c>
      <c r="D28" s="1">
        <v>1386</v>
      </c>
      <c r="E28" s="1">
        <v>1441</v>
      </c>
      <c r="F28" s="1">
        <v>1431</v>
      </c>
      <c r="G28" s="1">
        <v>1402</v>
      </c>
      <c r="H28" s="1">
        <v>1367</v>
      </c>
      <c r="I28" s="1">
        <v>1360</v>
      </c>
      <c r="J28" s="1">
        <v>1337</v>
      </c>
      <c r="K28" s="1">
        <v>1331</v>
      </c>
      <c r="L28" s="1">
        <v>1353</v>
      </c>
      <c r="M28" s="1">
        <v>1359</v>
      </c>
      <c r="N28" s="1">
        <v>1446</v>
      </c>
      <c r="O28" s="1">
        <v>1537</v>
      </c>
    </row>
    <row r="29" spans="1:15" x14ac:dyDescent="0.3">
      <c r="A29" s="7" t="s">
        <v>201</v>
      </c>
      <c r="B29" s="7" t="s">
        <v>50</v>
      </c>
      <c r="C29" s="1">
        <v>2812</v>
      </c>
      <c r="D29" s="1">
        <v>2875</v>
      </c>
      <c r="E29" s="1">
        <v>2987</v>
      </c>
      <c r="F29" s="1">
        <v>3114</v>
      </c>
      <c r="G29" s="1">
        <v>3215</v>
      </c>
      <c r="H29" s="1">
        <v>3293</v>
      </c>
      <c r="I29" s="1">
        <v>3380</v>
      </c>
      <c r="J29" s="1">
        <v>3499</v>
      </c>
      <c r="K29" s="1">
        <v>3582</v>
      </c>
      <c r="L29" s="1">
        <v>3609</v>
      </c>
      <c r="M29" s="1">
        <v>3629</v>
      </c>
      <c r="N29" s="1">
        <v>3694</v>
      </c>
      <c r="O29" s="1">
        <v>3703</v>
      </c>
    </row>
    <row r="30" spans="1:15" x14ac:dyDescent="0.3">
      <c r="A30" s="7" t="s">
        <v>201</v>
      </c>
      <c r="B30" s="7" t="s">
        <v>51</v>
      </c>
      <c r="C30" s="1">
        <v>1905</v>
      </c>
      <c r="D30" s="1">
        <v>1974</v>
      </c>
      <c r="E30" s="1">
        <v>2069</v>
      </c>
      <c r="F30" s="1">
        <v>2142</v>
      </c>
      <c r="G30" s="1">
        <v>2201</v>
      </c>
      <c r="H30" s="1">
        <v>2314</v>
      </c>
      <c r="I30" s="1">
        <v>2371</v>
      </c>
      <c r="J30" s="1">
        <v>2499</v>
      </c>
      <c r="K30" s="1">
        <v>2601</v>
      </c>
      <c r="L30" s="1">
        <v>2736</v>
      </c>
      <c r="M30" s="1">
        <v>2877</v>
      </c>
      <c r="N30" s="1">
        <v>2964</v>
      </c>
      <c r="O30" s="1">
        <v>3117</v>
      </c>
    </row>
    <row r="31" spans="1:15" x14ac:dyDescent="0.3">
      <c r="A31" s="7" t="s">
        <v>201</v>
      </c>
      <c r="B31" s="7" t="s">
        <v>52</v>
      </c>
      <c r="C31" s="1">
        <v>773</v>
      </c>
      <c r="D31" s="1">
        <v>780</v>
      </c>
      <c r="E31" s="1">
        <v>788</v>
      </c>
      <c r="F31" s="1">
        <v>787</v>
      </c>
      <c r="G31" s="1">
        <v>833</v>
      </c>
      <c r="H31" s="1">
        <v>869</v>
      </c>
      <c r="I31" s="1">
        <v>912</v>
      </c>
      <c r="J31" s="1">
        <v>938</v>
      </c>
      <c r="K31" s="1">
        <v>1025</v>
      </c>
      <c r="L31" s="1">
        <v>1048</v>
      </c>
      <c r="M31" s="1">
        <v>1127</v>
      </c>
      <c r="N31" s="1">
        <v>1224</v>
      </c>
      <c r="O31" s="1">
        <v>1299</v>
      </c>
    </row>
    <row r="32" spans="1:15" x14ac:dyDescent="0.3">
      <c r="A32" s="7" t="s">
        <v>201</v>
      </c>
      <c r="B32" s="7" t="s">
        <v>53</v>
      </c>
      <c r="C32" s="1">
        <v>134</v>
      </c>
      <c r="D32" s="1">
        <v>123</v>
      </c>
      <c r="E32" s="1">
        <v>104</v>
      </c>
      <c r="F32" s="1">
        <v>92</v>
      </c>
      <c r="G32" s="1">
        <v>109</v>
      </c>
      <c r="H32" s="1">
        <v>138</v>
      </c>
      <c r="I32" s="1">
        <v>146</v>
      </c>
      <c r="J32" s="1">
        <v>161</v>
      </c>
      <c r="K32" s="1">
        <v>174</v>
      </c>
      <c r="L32" s="1">
        <v>175</v>
      </c>
      <c r="M32" s="1">
        <v>192</v>
      </c>
      <c r="N32" s="1">
        <v>205</v>
      </c>
      <c r="O32" s="1">
        <v>216</v>
      </c>
    </row>
    <row r="33" spans="1:15" x14ac:dyDescent="0.3">
      <c r="A33" s="7" t="s">
        <v>202</v>
      </c>
      <c r="B33" s="7" t="s">
        <v>48</v>
      </c>
      <c r="C33" s="1">
        <v>1</v>
      </c>
      <c r="D33" s="1">
        <v>1</v>
      </c>
      <c r="E33" s="1">
        <v>0</v>
      </c>
      <c r="F33" s="1">
        <v>0</v>
      </c>
      <c r="G33" s="1">
        <v>0</v>
      </c>
      <c r="H33" s="1">
        <v>0</v>
      </c>
      <c r="I33" s="1">
        <v>0</v>
      </c>
      <c r="J33" s="1">
        <v>0</v>
      </c>
      <c r="K33" s="1">
        <v>0</v>
      </c>
      <c r="L33" s="1">
        <v>0</v>
      </c>
      <c r="M33" s="1">
        <v>0</v>
      </c>
      <c r="N33" s="1">
        <v>0</v>
      </c>
      <c r="O33" s="1">
        <v>1</v>
      </c>
    </row>
    <row r="34" spans="1:15" x14ac:dyDescent="0.3">
      <c r="A34" s="7" t="s">
        <v>202</v>
      </c>
      <c r="B34" s="7" t="s">
        <v>49</v>
      </c>
      <c r="C34" s="1">
        <v>1347</v>
      </c>
      <c r="D34" s="1">
        <v>1388</v>
      </c>
      <c r="E34" s="1">
        <v>1436</v>
      </c>
      <c r="F34" s="1">
        <v>1466</v>
      </c>
      <c r="G34" s="1">
        <v>1384</v>
      </c>
      <c r="H34" s="1">
        <v>1320</v>
      </c>
      <c r="I34" s="1">
        <v>1306</v>
      </c>
      <c r="J34" s="1">
        <v>1229</v>
      </c>
      <c r="K34" s="1">
        <v>1196</v>
      </c>
      <c r="L34" s="1">
        <v>1198</v>
      </c>
      <c r="M34" s="1">
        <v>1245</v>
      </c>
      <c r="N34" s="1">
        <v>1303</v>
      </c>
      <c r="O34" s="1">
        <v>1335</v>
      </c>
    </row>
    <row r="35" spans="1:15" x14ac:dyDescent="0.3">
      <c r="A35" s="7" t="s">
        <v>202</v>
      </c>
      <c r="B35" s="7" t="s">
        <v>50</v>
      </c>
      <c r="C35" s="1">
        <v>3183</v>
      </c>
      <c r="D35" s="1">
        <v>3237</v>
      </c>
      <c r="E35" s="1">
        <v>3403</v>
      </c>
      <c r="F35" s="1">
        <v>3490</v>
      </c>
      <c r="G35" s="1">
        <v>3643</v>
      </c>
      <c r="H35" s="1">
        <v>3753</v>
      </c>
      <c r="I35" s="1">
        <v>3816</v>
      </c>
      <c r="J35" s="1">
        <v>3919</v>
      </c>
      <c r="K35" s="1">
        <v>4017</v>
      </c>
      <c r="L35" s="1">
        <v>4063</v>
      </c>
      <c r="M35" s="1">
        <v>4033</v>
      </c>
      <c r="N35" s="1">
        <v>4113</v>
      </c>
      <c r="O35" s="1">
        <v>4192</v>
      </c>
    </row>
    <row r="36" spans="1:15" x14ac:dyDescent="0.3">
      <c r="A36" s="7" t="s">
        <v>202</v>
      </c>
      <c r="B36" s="7" t="s">
        <v>51</v>
      </c>
      <c r="C36" s="1">
        <v>2279</v>
      </c>
      <c r="D36" s="1">
        <v>2344</v>
      </c>
      <c r="E36" s="1">
        <v>2400</v>
      </c>
      <c r="F36" s="1">
        <v>2522</v>
      </c>
      <c r="G36" s="1">
        <v>2611</v>
      </c>
      <c r="H36" s="1">
        <v>2728</v>
      </c>
      <c r="I36" s="1">
        <v>2877</v>
      </c>
      <c r="J36" s="1">
        <v>2958</v>
      </c>
      <c r="K36" s="1">
        <v>3096</v>
      </c>
      <c r="L36" s="1">
        <v>3217</v>
      </c>
      <c r="M36" s="1">
        <v>3356</v>
      </c>
      <c r="N36" s="1">
        <v>3472</v>
      </c>
      <c r="O36" s="1">
        <v>3701</v>
      </c>
    </row>
    <row r="37" spans="1:15" x14ac:dyDescent="0.3">
      <c r="A37" s="7" t="s">
        <v>202</v>
      </c>
      <c r="B37" s="7" t="s">
        <v>52</v>
      </c>
      <c r="C37" s="1">
        <v>1001</v>
      </c>
      <c r="D37" s="1">
        <v>1017</v>
      </c>
      <c r="E37" s="1">
        <v>979</v>
      </c>
      <c r="F37" s="1">
        <v>976</v>
      </c>
      <c r="G37" s="1">
        <v>1021</v>
      </c>
      <c r="H37" s="1">
        <v>1073</v>
      </c>
      <c r="I37" s="1">
        <v>1145</v>
      </c>
      <c r="J37" s="1">
        <v>1213</v>
      </c>
      <c r="K37" s="1">
        <v>1303</v>
      </c>
      <c r="L37" s="1">
        <v>1369</v>
      </c>
      <c r="M37" s="1">
        <v>1440</v>
      </c>
      <c r="N37" s="1">
        <v>1522</v>
      </c>
      <c r="O37" s="1">
        <v>1648</v>
      </c>
    </row>
    <row r="38" spans="1:15" x14ac:dyDescent="0.3">
      <c r="A38" s="7" t="s">
        <v>202</v>
      </c>
      <c r="B38" s="7" t="s">
        <v>53</v>
      </c>
      <c r="C38" s="1">
        <v>213</v>
      </c>
      <c r="D38" s="1">
        <v>200</v>
      </c>
      <c r="E38" s="1">
        <v>182</v>
      </c>
      <c r="F38" s="1">
        <v>135</v>
      </c>
      <c r="G38" s="1">
        <v>150</v>
      </c>
      <c r="H38" s="1">
        <v>171</v>
      </c>
      <c r="I38" s="1">
        <v>197</v>
      </c>
      <c r="J38" s="1">
        <v>207</v>
      </c>
      <c r="K38" s="1">
        <v>227</v>
      </c>
      <c r="L38" s="1">
        <v>235</v>
      </c>
      <c r="M38" s="1">
        <v>268</v>
      </c>
      <c r="N38" s="1">
        <v>312</v>
      </c>
      <c r="O38" s="1">
        <v>349</v>
      </c>
    </row>
    <row r="39" spans="1:15" x14ac:dyDescent="0.3">
      <c r="A39" s="7" t="s">
        <v>203</v>
      </c>
      <c r="B39" s="7" t="s">
        <v>48</v>
      </c>
      <c r="C39" s="1">
        <v>1</v>
      </c>
      <c r="D39" s="1">
        <v>2</v>
      </c>
      <c r="E39" s="1">
        <v>0</v>
      </c>
      <c r="F39" s="1">
        <v>0</v>
      </c>
      <c r="G39" s="1">
        <v>0</v>
      </c>
      <c r="H39" s="1">
        <v>0</v>
      </c>
      <c r="I39" s="1">
        <v>0</v>
      </c>
      <c r="J39" s="1">
        <v>0</v>
      </c>
      <c r="K39" s="1">
        <v>1</v>
      </c>
      <c r="L39" s="1">
        <v>0</v>
      </c>
      <c r="M39" s="1">
        <v>0</v>
      </c>
      <c r="N39" s="1">
        <v>0</v>
      </c>
      <c r="O39" s="1">
        <v>0</v>
      </c>
    </row>
    <row r="40" spans="1:15" x14ac:dyDescent="0.3">
      <c r="A40" s="7" t="s">
        <v>203</v>
      </c>
      <c r="B40" s="7" t="s">
        <v>49</v>
      </c>
      <c r="C40" s="1">
        <v>789</v>
      </c>
      <c r="D40" s="1">
        <v>814</v>
      </c>
      <c r="E40" s="1">
        <v>839</v>
      </c>
      <c r="F40" s="1">
        <v>875</v>
      </c>
      <c r="G40" s="1">
        <v>865</v>
      </c>
      <c r="H40" s="1">
        <v>850</v>
      </c>
      <c r="I40" s="1">
        <v>870</v>
      </c>
      <c r="J40" s="1">
        <v>871</v>
      </c>
      <c r="K40" s="1">
        <v>870</v>
      </c>
      <c r="L40" s="1">
        <v>884</v>
      </c>
      <c r="M40" s="1">
        <v>951</v>
      </c>
      <c r="N40" s="1">
        <v>958</v>
      </c>
      <c r="O40" s="1">
        <v>910</v>
      </c>
    </row>
    <row r="41" spans="1:15" x14ac:dyDescent="0.3">
      <c r="A41" s="7" t="s">
        <v>203</v>
      </c>
      <c r="B41" s="7" t="s">
        <v>50</v>
      </c>
      <c r="C41" s="1">
        <v>2131</v>
      </c>
      <c r="D41" s="1">
        <v>2198</v>
      </c>
      <c r="E41" s="1">
        <v>2262</v>
      </c>
      <c r="F41" s="1">
        <v>2299</v>
      </c>
      <c r="G41" s="1">
        <v>2349</v>
      </c>
      <c r="H41" s="1">
        <v>2375</v>
      </c>
      <c r="I41" s="1">
        <v>2440</v>
      </c>
      <c r="J41" s="1">
        <v>2515</v>
      </c>
      <c r="K41" s="1">
        <v>2559</v>
      </c>
      <c r="L41" s="1">
        <v>2587</v>
      </c>
      <c r="M41" s="1">
        <v>2585</v>
      </c>
      <c r="N41" s="1">
        <v>2628</v>
      </c>
      <c r="O41" s="1">
        <v>2744</v>
      </c>
    </row>
    <row r="42" spans="1:15" x14ac:dyDescent="0.3">
      <c r="A42" s="7" t="s">
        <v>203</v>
      </c>
      <c r="B42" s="7" t="s">
        <v>51</v>
      </c>
      <c r="C42" s="1">
        <v>1412</v>
      </c>
      <c r="D42" s="1">
        <v>1458</v>
      </c>
      <c r="E42" s="1">
        <v>1522</v>
      </c>
      <c r="F42" s="1">
        <v>1600</v>
      </c>
      <c r="G42" s="1">
        <v>1685</v>
      </c>
      <c r="H42" s="1">
        <v>1800</v>
      </c>
      <c r="I42" s="1">
        <v>1861</v>
      </c>
      <c r="J42" s="1">
        <v>1927</v>
      </c>
      <c r="K42" s="1">
        <v>2014</v>
      </c>
      <c r="L42" s="1">
        <v>2097</v>
      </c>
      <c r="M42" s="1">
        <v>2176</v>
      </c>
      <c r="N42" s="1">
        <v>2293</v>
      </c>
      <c r="O42" s="1">
        <v>2354</v>
      </c>
    </row>
    <row r="43" spans="1:15" x14ac:dyDescent="0.3">
      <c r="A43" s="7" t="s">
        <v>203</v>
      </c>
      <c r="B43" s="7" t="s">
        <v>52</v>
      </c>
      <c r="C43" s="1">
        <v>458</v>
      </c>
      <c r="D43" s="1">
        <v>479</v>
      </c>
      <c r="E43" s="1">
        <v>468</v>
      </c>
      <c r="F43" s="1">
        <v>505</v>
      </c>
      <c r="G43" s="1">
        <v>535</v>
      </c>
      <c r="H43" s="1">
        <v>595</v>
      </c>
      <c r="I43" s="1">
        <v>607</v>
      </c>
      <c r="J43" s="1">
        <v>641</v>
      </c>
      <c r="K43" s="1">
        <v>723</v>
      </c>
      <c r="L43" s="1">
        <v>767</v>
      </c>
      <c r="M43" s="1">
        <v>806</v>
      </c>
      <c r="N43" s="1">
        <v>839</v>
      </c>
      <c r="O43" s="1">
        <v>915</v>
      </c>
    </row>
    <row r="44" spans="1:15" x14ac:dyDescent="0.3">
      <c r="A44" s="7" t="s">
        <v>203</v>
      </c>
      <c r="B44" s="7" t="s">
        <v>53</v>
      </c>
      <c r="C44" s="1">
        <v>79</v>
      </c>
      <c r="D44" s="1">
        <v>83</v>
      </c>
      <c r="E44" s="1">
        <v>65</v>
      </c>
      <c r="F44" s="1">
        <v>49</v>
      </c>
      <c r="G44" s="1">
        <v>54</v>
      </c>
      <c r="H44" s="1">
        <v>65</v>
      </c>
      <c r="I44" s="1">
        <v>74</v>
      </c>
      <c r="J44" s="1">
        <v>84</v>
      </c>
      <c r="K44" s="1">
        <v>90</v>
      </c>
      <c r="L44" s="1">
        <v>99</v>
      </c>
      <c r="M44" s="1">
        <v>117</v>
      </c>
      <c r="N44" s="1">
        <v>135</v>
      </c>
      <c r="O44" s="1">
        <v>146</v>
      </c>
    </row>
    <row r="45" spans="1:15" x14ac:dyDescent="0.3">
      <c r="A45" s="7" t="s">
        <v>204</v>
      </c>
      <c r="B45" s="7" t="s">
        <v>48</v>
      </c>
      <c r="C45" s="1">
        <v>0</v>
      </c>
      <c r="D45" s="1">
        <v>0</v>
      </c>
      <c r="E45" s="1">
        <v>0</v>
      </c>
      <c r="F45" s="1">
        <v>0</v>
      </c>
      <c r="G45" s="1">
        <v>0</v>
      </c>
      <c r="H45" s="1">
        <v>0</v>
      </c>
      <c r="I45" s="1">
        <v>0</v>
      </c>
      <c r="J45" s="1">
        <v>0</v>
      </c>
      <c r="K45" s="1">
        <v>0</v>
      </c>
      <c r="L45" s="1">
        <v>1</v>
      </c>
      <c r="M45" s="1">
        <v>0</v>
      </c>
      <c r="N45" s="1">
        <v>1</v>
      </c>
      <c r="O45" s="1">
        <v>0</v>
      </c>
    </row>
    <row r="46" spans="1:15" x14ac:dyDescent="0.3">
      <c r="A46" s="7" t="s">
        <v>204</v>
      </c>
      <c r="B46" s="7" t="s">
        <v>49</v>
      </c>
      <c r="C46" s="1">
        <v>1443</v>
      </c>
      <c r="D46" s="1">
        <v>1511</v>
      </c>
      <c r="E46" s="1">
        <v>1608</v>
      </c>
      <c r="F46" s="1">
        <v>1541</v>
      </c>
      <c r="G46" s="1">
        <v>1501</v>
      </c>
      <c r="H46" s="1">
        <v>1523</v>
      </c>
      <c r="I46" s="1">
        <v>1410</v>
      </c>
      <c r="J46" s="1">
        <v>1342</v>
      </c>
      <c r="K46" s="1">
        <v>1349</v>
      </c>
      <c r="L46" s="1">
        <v>1341</v>
      </c>
      <c r="M46" s="1">
        <v>1430</v>
      </c>
      <c r="N46" s="1">
        <v>1501</v>
      </c>
      <c r="O46" s="1">
        <v>1527</v>
      </c>
    </row>
    <row r="47" spans="1:15" x14ac:dyDescent="0.3">
      <c r="A47" s="7" t="s">
        <v>204</v>
      </c>
      <c r="B47" s="7" t="s">
        <v>50</v>
      </c>
      <c r="C47" s="1">
        <v>3355</v>
      </c>
      <c r="D47" s="1">
        <v>3441</v>
      </c>
      <c r="E47" s="1">
        <v>3482</v>
      </c>
      <c r="F47" s="1">
        <v>3587</v>
      </c>
      <c r="G47" s="1">
        <v>3685</v>
      </c>
      <c r="H47" s="1">
        <v>3710</v>
      </c>
      <c r="I47" s="1">
        <v>3810</v>
      </c>
      <c r="J47" s="1">
        <v>3892</v>
      </c>
      <c r="K47" s="1">
        <v>3961</v>
      </c>
      <c r="L47" s="1">
        <v>3985</v>
      </c>
      <c r="M47" s="1">
        <v>3986</v>
      </c>
      <c r="N47" s="1">
        <v>4026</v>
      </c>
      <c r="O47" s="1">
        <v>4075</v>
      </c>
    </row>
    <row r="48" spans="1:15" x14ac:dyDescent="0.3">
      <c r="A48" s="7" t="s">
        <v>204</v>
      </c>
      <c r="B48" s="7" t="s">
        <v>51</v>
      </c>
      <c r="C48" s="1">
        <v>2370</v>
      </c>
      <c r="D48" s="1">
        <v>2418</v>
      </c>
      <c r="E48" s="1">
        <v>2458</v>
      </c>
      <c r="F48" s="1">
        <v>2560</v>
      </c>
      <c r="G48" s="1">
        <v>2676</v>
      </c>
      <c r="H48" s="1">
        <v>2794</v>
      </c>
      <c r="I48" s="1">
        <v>2869</v>
      </c>
      <c r="J48" s="1">
        <v>2967</v>
      </c>
      <c r="K48" s="1">
        <v>3068</v>
      </c>
      <c r="L48" s="1">
        <v>3242</v>
      </c>
      <c r="M48" s="1">
        <v>3334</v>
      </c>
      <c r="N48" s="1">
        <v>3465</v>
      </c>
      <c r="O48" s="1">
        <v>3502</v>
      </c>
    </row>
    <row r="49" spans="1:15" x14ac:dyDescent="0.3">
      <c r="A49" s="7" t="s">
        <v>204</v>
      </c>
      <c r="B49" s="7" t="s">
        <v>52</v>
      </c>
      <c r="C49" s="1">
        <v>793</v>
      </c>
      <c r="D49" s="1">
        <v>845</v>
      </c>
      <c r="E49" s="1">
        <v>817</v>
      </c>
      <c r="F49" s="1">
        <v>823</v>
      </c>
      <c r="G49" s="1">
        <v>868</v>
      </c>
      <c r="H49" s="1">
        <v>952</v>
      </c>
      <c r="I49" s="1">
        <v>1059</v>
      </c>
      <c r="J49" s="1">
        <v>1092</v>
      </c>
      <c r="K49" s="1">
        <v>1178</v>
      </c>
      <c r="L49" s="1">
        <v>1209</v>
      </c>
      <c r="M49" s="1">
        <v>1292</v>
      </c>
      <c r="N49" s="1">
        <v>1353</v>
      </c>
      <c r="O49" s="1">
        <v>1386</v>
      </c>
    </row>
    <row r="50" spans="1:15" x14ac:dyDescent="0.3">
      <c r="A50" s="7" t="s">
        <v>204</v>
      </c>
      <c r="B50" s="7" t="s">
        <v>53</v>
      </c>
      <c r="C50" s="1">
        <v>101</v>
      </c>
      <c r="D50" s="1">
        <v>113</v>
      </c>
      <c r="E50" s="1">
        <v>99</v>
      </c>
      <c r="F50" s="1">
        <v>84</v>
      </c>
      <c r="G50" s="1">
        <v>91</v>
      </c>
      <c r="H50" s="1">
        <v>112</v>
      </c>
      <c r="I50" s="1">
        <v>116</v>
      </c>
      <c r="J50" s="1">
        <v>130</v>
      </c>
      <c r="K50" s="1">
        <v>153</v>
      </c>
      <c r="L50" s="1">
        <v>163</v>
      </c>
      <c r="M50" s="1">
        <v>186</v>
      </c>
      <c r="N50" s="1">
        <v>203</v>
      </c>
      <c r="O50" s="1">
        <v>248</v>
      </c>
    </row>
    <row r="51" spans="1:15" x14ac:dyDescent="0.3">
      <c r="A51" s="10" t="s">
        <v>18</v>
      </c>
      <c r="B51" s="10" t="s">
        <v>18</v>
      </c>
      <c r="C51" s="5">
        <v>54339</v>
      </c>
      <c r="D51" s="5">
        <v>56478</v>
      </c>
      <c r="E51" s="5">
        <v>57851</v>
      </c>
      <c r="F51" s="5">
        <v>59171</v>
      </c>
      <c r="G51" s="5">
        <v>61054</v>
      </c>
      <c r="H51" s="5">
        <v>62980</v>
      </c>
      <c r="I51" s="5">
        <v>64747</v>
      </c>
      <c r="J51" s="5">
        <v>66326</v>
      </c>
      <c r="K51" s="5">
        <v>68533</v>
      </c>
      <c r="L51" s="5">
        <v>69995</v>
      </c>
      <c r="M51" s="5">
        <v>72041</v>
      </c>
      <c r="N51" s="5">
        <v>74603</v>
      </c>
      <c r="O51" s="5">
        <v>76680</v>
      </c>
    </row>
    <row r="52" spans="1:15" x14ac:dyDescent="0.3">
      <c r="A52" s="15"/>
      <c r="B52" s="15"/>
    </row>
    <row r="53" spans="1:15" x14ac:dyDescent="0.3">
      <c r="A53" s="15"/>
      <c r="B53" s="15"/>
    </row>
    <row r="54" spans="1:15" x14ac:dyDescent="0.3">
      <c r="A54" s="15"/>
      <c r="B54" s="15"/>
      <c r="C54" s="18" t="s">
        <v>37</v>
      </c>
      <c r="D54" s="19"/>
      <c r="E54" s="19"/>
      <c r="F54" s="19"/>
      <c r="G54" s="19"/>
      <c r="H54" s="19"/>
      <c r="I54" s="19"/>
      <c r="J54" s="19"/>
      <c r="K54" s="19"/>
      <c r="L54" s="19"/>
      <c r="M54" s="19"/>
      <c r="N54" s="19"/>
      <c r="O54" s="19"/>
    </row>
    <row r="55" spans="1:15" x14ac:dyDescent="0.3">
      <c r="A55" s="9" t="s">
        <v>41</v>
      </c>
      <c r="B55" s="9" t="s">
        <v>41</v>
      </c>
      <c r="C55" s="4" t="s">
        <v>0</v>
      </c>
      <c r="D55" s="4" t="s">
        <v>1</v>
      </c>
      <c r="E55" s="4" t="s">
        <v>2</v>
      </c>
      <c r="F55" s="4" t="s">
        <v>3</v>
      </c>
      <c r="G55" s="4" t="s">
        <v>4</v>
      </c>
      <c r="H55" s="4" t="s">
        <v>5</v>
      </c>
      <c r="I55" s="4" t="s">
        <v>6</v>
      </c>
      <c r="J55" s="4" t="s">
        <v>7</v>
      </c>
      <c r="K55" s="4" t="s">
        <v>8</v>
      </c>
      <c r="L55" s="4" t="s">
        <v>9</v>
      </c>
      <c r="M55" s="4" t="s">
        <v>10</v>
      </c>
      <c r="N55" s="4" t="s">
        <v>11</v>
      </c>
      <c r="O55" s="4" t="s">
        <v>12</v>
      </c>
    </row>
    <row r="56" spans="1:15" x14ac:dyDescent="0.3">
      <c r="A56" s="8" t="s">
        <v>198</v>
      </c>
      <c r="B56" s="8" t="s">
        <v>48</v>
      </c>
      <c r="C56" s="2">
        <v>0</v>
      </c>
      <c r="D56" s="2">
        <v>0</v>
      </c>
      <c r="E56" s="2">
        <v>1.8053800324968399E-4</v>
      </c>
      <c r="F56" s="2">
        <v>1.76242509693338E-4</v>
      </c>
      <c r="G56" s="2">
        <v>1.7076502732240399E-4</v>
      </c>
      <c r="H56" s="2">
        <v>0</v>
      </c>
      <c r="I56" s="2">
        <v>1.6015374759769399E-4</v>
      </c>
      <c r="J56" s="2">
        <v>0</v>
      </c>
      <c r="K56" s="2">
        <v>0</v>
      </c>
      <c r="L56" s="2">
        <v>0</v>
      </c>
      <c r="M56" s="2">
        <v>0</v>
      </c>
      <c r="N56" s="2">
        <v>0</v>
      </c>
      <c r="O56" s="2">
        <v>0</v>
      </c>
    </row>
    <row r="57" spans="1:15" x14ac:dyDescent="0.3">
      <c r="A57" s="8" t="s">
        <v>198</v>
      </c>
      <c r="B57" s="8" t="s">
        <v>49</v>
      </c>
      <c r="C57" s="2">
        <v>0.16343438147241601</v>
      </c>
      <c r="D57" s="2">
        <v>0.16608996539792401</v>
      </c>
      <c r="E57" s="2">
        <v>0.158151290846723</v>
      </c>
      <c r="F57" s="2">
        <v>0.15368346845259101</v>
      </c>
      <c r="G57" s="2">
        <v>0.14310109289617501</v>
      </c>
      <c r="H57" s="2">
        <v>0.138101516150297</v>
      </c>
      <c r="I57" s="2">
        <v>0.13356822549647701</v>
      </c>
      <c r="J57" s="2">
        <v>0.12609375</v>
      </c>
      <c r="K57" s="2">
        <v>0.117288651942117</v>
      </c>
      <c r="L57" s="2">
        <v>0.113713359846811</v>
      </c>
      <c r="M57" s="2">
        <v>0.110632802410676</v>
      </c>
      <c r="N57" s="2">
        <v>0.11140326598394699</v>
      </c>
      <c r="O57" s="2">
        <v>0.111989459815547</v>
      </c>
    </row>
    <row r="58" spans="1:15" x14ac:dyDescent="0.3">
      <c r="A58" s="8" t="s">
        <v>198</v>
      </c>
      <c r="B58" s="8" t="s">
        <v>50</v>
      </c>
      <c r="C58" s="2">
        <v>0.40124270382225602</v>
      </c>
      <c r="D58" s="2">
        <v>0.39919868876343101</v>
      </c>
      <c r="E58" s="2">
        <v>0.40927965336703398</v>
      </c>
      <c r="F58" s="2">
        <v>0.415051110327811</v>
      </c>
      <c r="G58" s="2">
        <v>0.42383879781420802</v>
      </c>
      <c r="H58" s="2">
        <v>0.41793012524719803</v>
      </c>
      <c r="I58" s="2">
        <v>0.41944266495836002</v>
      </c>
      <c r="J58" s="2">
        <v>0.41234375000000001</v>
      </c>
      <c r="K58" s="2">
        <v>0.40106626047220101</v>
      </c>
      <c r="L58" s="2">
        <v>0.39873324495507401</v>
      </c>
      <c r="M58" s="2">
        <v>0.39044339216530299</v>
      </c>
      <c r="N58" s="2">
        <v>0.37849432604483801</v>
      </c>
      <c r="O58" s="2">
        <v>0.36258234519104099</v>
      </c>
    </row>
    <row r="59" spans="1:15" x14ac:dyDescent="0.3">
      <c r="A59" s="8" t="s">
        <v>198</v>
      </c>
      <c r="B59" s="8" t="s">
        <v>51</v>
      </c>
      <c r="C59" s="2">
        <v>0.28506872528714</v>
      </c>
      <c r="D59" s="2">
        <v>0.28373702422145303</v>
      </c>
      <c r="E59" s="2">
        <v>0.29120779924174001</v>
      </c>
      <c r="F59" s="2">
        <v>0.29767359887204797</v>
      </c>
      <c r="G59" s="2">
        <v>0.29678961748633897</v>
      </c>
      <c r="H59" s="2">
        <v>0.30570204350692198</v>
      </c>
      <c r="I59" s="2">
        <v>0.30749519538757197</v>
      </c>
      <c r="J59" s="2">
        <v>0.31187500000000001</v>
      </c>
      <c r="K59" s="2">
        <v>0.32124904798172099</v>
      </c>
      <c r="L59" s="2">
        <v>0.32434821034025602</v>
      </c>
      <c r="M59" s="2">
        <v>0.32831109197876301</v>
      </c>
      <c r="N59" s="2">
        <v>0.33310268474951599</v>
      </c>
      <c r="O59" s="2">
        <v>0.33978919631093502</v>
      </c>
    </row>
    <row r="60" spans="1:15" x14ac:dyDescent="0.3">
      <c r="A60" s="8" t="s">
        <v>198</v>
      </c>
      <c r="B60" s="8" t="s">
        <v>52</v>
      </c>
      <c r="C60" s="2">
        <v>0.127847862926003</v>
      </c>
      <c r="D60" s="2">
        <v>0.12766344928064099</v>
      </c>
      <c r="E60" s="2">
        <v>0.120779924174039</v>
      </c>
      <c r="F60" s="2">
        <v>0.11561508635883</v>
      </c>
      <c r="G60" s="2">
        <v>0.120901639344262</v>
      </c>
      <c r="H60" s="2">
        <v>0.119644034278181</v>
      </c>
      <c r="I60" s="2">
        <v>0.117552850736707</v>
      </c>
      <c r="J60" s="2">
        <v>0.12687499999999999</v>
      </c>
      <c r="K60" s="2">
        <v>0.135872048743336</v>
      </c>
      <c r="L60" s="2">
        <v>0.13816467815583999</v>
      </c>
      <c r="M60" s="2">
        <v>0.14377959535083901</v>
      </c>
      <c r="N60" s="2">
        <v>0.14904511486299499</v>
      </c>
      <c r="O60" s="2">
        <v>0.15270092226613999</v>
      </c>
    </row>
    <row r="61" spans="1:15" x14ac:dyDescent="0.3">
      <c r="A61" s="8" t="s">
        <v>198</v>
      </c>
      <c r="B61" s="8" t="s">
        <v>53</v>
      </c>
      <c r="C61" s="2">
        <v>2.2406326492186001E-2</v>
      </c>
      <c r="D61" s="2">
        <v>2.33108723365507E-2</v>
      </c>
      <c r="E61" s="2">
        <v>2.0400794367214301E-2</v>
      </c>
      <c r="F61" s="2">
        <v>1.78004934790271E-2</v>
      </c>
      <c r="G61" s="2">
        <v>1.5198087431694001E-2</v>
      </c>
      <c r="H61" s="2">
        <v>1.86222808174028E-2</v>
      </c>
      <c r="I61" s="2">
        <v>2.17809096732864E-2</v>
      </c>
      <c r="J61" s="2">
        <v>2.2812499999999999E-2</v>
      </c>
      <c r="K61" s="2">
        <v>2.4523990860624501E-2</v>
      </c>
      <c r="L61" s="2">
        <v>2.5040506702018E-2</v>
      </c>
      <c r="M61" s="2">
        <v>2.6833118094418101E-2</v>
      </c>
      <c r="N61" s="2">
        <v>2.79546083587047E-2</v>
      </c>
      <c r="O61" s="2">
        <v>3.2938076416337302E-2</v>
      </c>
    </row>
    <row r="62" spans="1:15" x14ac:dyDescent="0.3">
      <c r="A62" s="8" t="s">
        <v>199</v>
      </c>
      <c r="B62" s="8" t="s">
        <v>48</v>
      </c>
      <c r="C62" s="2">
        <v>0</v>
      </c>
      <c r="D62" s="2">
        <v>2.2779043280182201E-4</v>
      </c>
      <c r="E62" s="2">
        <v>2.20345207491737E-4</v>
      </c>
      <c r="F62" s="2">
        <v>0</v>
      </c>
      <c r="G62" s="2">
        <v>1.3810247203424901E-4</v>
      </c>
      <c r="H62" s="2">
        <v>6.66222518321119E-5</v>
      </c>
      <c r="I62" s="2">
        <v>6.4362489541095505E-5</v>
      </c>
      <c r="J62" s="2">
        <v>1.8877422602567301E-4</v>
      </c>
      <c r="K62" s="2">
        <v>1.21263566361487E-4</v>
      </c>
      <c r="L62" s="2">
        <v>6.00276127018428E-5</v>
      </c>
      <c r="M62" s="2">
        <v>0</v>
      </c>
      <c r="N62" s="2">
        <v>2.2455510020771301E-4</v>
      </c>
      <c r="O62" s="2">
        <v>5.6123021663486398E-5</v>
      </c>
    </row>
    <row r="63" spans="1:15" x14ac:dyDescent="0.3">
      <c r="A63" s="8" t="s">
        <v>199</v>
      </c>
      <c r="B63" s="8" t="s">
        <v>49</v>
      </c>
      <c r="C63" s="2">
        <v>0.19151524983776799</v>
      </c>
      <c r="D63" s="2">
        <v>0.200455580865604</v>
      </c>
      <c r="E63" s="2">
        <v>0.201542416452442</v>
      </c>
      <c r="F63" s="2">
        <v>0.195902228612509</v>
      </c>
      <c r="G63" s="2">
        <v>0.19734843253694201</v>
      </c>
      <c r="H63" s="2">
        <v>0.190473017988008</v>
      </c>
      <c r="I63" s="2">
        <v>0.18291819527579301</v>
      </c>
      <c r="J63" s="2">
        <v>0.17090359929524301</v>
      </c>
      <c r="K63" s="2">
        <v>0.16782877584429801</v>
      </c>
      <c r="L63" s="2">
        <v>0.15925325649798899</v>
      </c>
      <c r="M63" s="2">
        <v>0.15848201313419</v>
      </c>
      <c r="N63" s="2">
        <v>0.15662718239487999</v>
      </c>
      <c r="O63" s="2">
        <v>0.15046582107980699</v>
      </c>
    </row>
    <row r="64" spans="1:15" x14ac:dyDescent="0.3">
      <c r="A64" s="8" t="s">
        <v>199</v>
      </c>
      <c r="B64" s="8" t="s">
        <v>50</v>
      </c>
      <c r="C64" s="2">
        <v>0.39690136275145999</v>
      </c>
      <c r="D64" s="2">
        <v>0.388458618071374</v>
      </c>
      <c r="E64" s="2">
        <v>0.39103929489533601</v>
      </c>
      <c r="F64" s="2">
        <v>0.39669302659956901</v>
      </c>
      <c r="G64" s="2">
        <v>0.39248722552133702</v>
      </c>
      <c r="H64" s="2">
        <v>0.39327115256495698</v>
      </c>
      <c r="I64" s="2">
        <v>0.39557186071957301</v>
      </c>
      <c r="J64" s="2">
        <v>0.40007550969041</v>
      </c>
      <c r="K64" s="2">
        <v>0.39519796277208502</v>
      </c>
      <c r="L64" s="2">
        <v>0.39618224383216299</v>
      </c>
      <c r="M64" s="2">
        <v>0.38786540361480798</v>
      </c>
      <c r="N64" s="2">
        <v>0.38443833155560497</v>
      </c>
      <c r="O64" s="2">
        <v>0.38202940846335198</v>
      </c>
    </row>
    <row r="65" spans="1:15" x14ac:dyDescent="0.3">
      <c r="A65" s="8" t="s">
        <v>199</v>
      </c>
      <c r="B65" s="8" t="s">
        <v>51</v>
      </c>
      <c r="C65" s="2">
        <v>0.25048669695003201</v>
      </c>
      <c r="D65" s="2">
        <v>0.25353075170842798</v>
      </c>
      <c r="E65" s="2">
        <v>0.26015424164524398</v>
      </c>
      <c r="F65" s="2">
        <v>0.266067577282531</v>
      </c>
      <c r="G65" s="2">
        <v>0.27033558900704302</v>
      </c>
      <c r="H65" s="2">
        <v>0.27455029980013301</v>
      </c>
      <c r="I65" s="2">
        <v>0.27469910536139502</v>
      </c>
      <c r="J65" s="2">
        <v>0.279448779260005</v>
      </c>
      <c r="K65" s="2">
        <v>0.27993694294549198</v>
      </c>
      <c r="L65" s="2">
        <v>0.28483102227024398</v>
      </c>
      <c r="M65" s="2">
        <v>0.28790608473295798</v>
      </c>
      <c r="N65" s="2">
        <v>0.28776736091618499</v>
      </c>
      <c r="O65" s="2">
        <v>0.29004377595689801</v>
      </c>
    </row>
    <row r="66" spans="1:15" x14ac:dyDescent="0.3">
      <c r="A66" s="8" t="s">
        <v>199</v>
      </c>
      <c r="B66" s="8" t="s">
        <v>52</v>
      </c>
      <c r="C66" s="2">
        <v>0.127190136275146</v>
      </c>
      <c r="D66" s="2">
        <v>0.12551252847380401</v>
      </c>
      <c r="E66" s="2">
        <v>0.11847227322805701</v>
      </c>
      <c r="F66" s="2">
        <v>0.116678648454349</v>
      </c>
      <c r="G66" s="2">
        <v>0.113520232012153</v>
      </c>
      <c r="H66" s="2">
        <v>0.11412391738840801</v>
      </c>
      <c r="I66" s="2">
        <v>0.115015768809938</v>
      </c>
      <c r="J66" s="2">
        <v>0.117228794361943</v>
      </c>
      <c r="K66" s="2">
        <v>0.122051779542836</v>
      </c>
      <c r="L66" s="2">
        <v>0.12431718590551701</v>
      </c>
      <c r="M66" s="2">
        <v>0.13000523042947601</v>
      </c>
      <c r="N66" s="2">
        <v>0.13389097849884901</v>
      </c>
      <c r="O66" s="2">
        <v>0.14176675272196701</v>
      </c>
    </row>
    <row r="67" spans="1:15" x14ac:dyDescent="0.3">
      <c r="A67" s="8" t="s">
        <v>199</v>
      </c>
      <c r="B67" s="8" t="s">
        <v>53</v>
      </c>
      <c r="C67" s="2">
        <v>3.3906554185593803E-2</v>
      </c>
      <c r="D67" s="2">
        <v>3.1814730447987903E-2</v>
      </c>
      <c r="E67" s="2">
        <v>2.8571428571428598E-2</v>
      </c>
      <c r="F67" s="2">
        <v>2.46585190510424E-2</v>
      </c>
      <c r="G67" s="2">
        <v>2.6170418450490299E-2</v>
      </c>
      <c r="H67" s="2">
        <v>2.7514990006662202E-2</v>
      </c>
      <c r="I67" s="2">
        <v>3.1730707343760101E-2</v>
      </c>
      <c r="J67" s="2">
        <v>3.2154543166372999E-2</v>
      </c>
      <c r="K67" s="2">
        <v>3.4863275328927398E-2</v>
      </c>
      <c r="L67" s="2">
        <v>3.5356263881385401E-2</v>
      </c>
      <c r="M67" s="2">
        <v>3.5741268088568597E-2</v>
      </c>
      <c r="N67" s="2">
        <v>3.7051591534272697E-2</v>
      </c>
      <c r="O67" s="2">
        <v>3.56381187563138E-2</v>
      </c>
    </row>
    <row r="68" spans="1:15" x14ac:dyDescent="0.3">
      <c r="A68" s="8" t="s">
        <v>200</v>
      </c>
      <c r="B68" s="8" t="s">
        <v>48</v>
      </c>
      <c r="C68" s="2">
        <v>2.2637238256932699E-4</v>
      </c>
      <c r="D68" s="2">
        <v>2.1905805038335201E-4</v>
      </c>
      <c r="E68" s="2">
        <v>0</v>
      </c>
      <c r="F68" s="2">
        <v>0</v>
      </c>
      <c r="G68" s="2">
        <v>2.0331401850157599E-4</v>
      </c>
      <c r="H68" s="2">
        <v>0</v>
      </c>
      <c r="I68" s="2">
        <v>0</v>
      </c>
      <c r="J68" s="2">
        <v>9.4250706880301594E-5</v>
      </c>
      <c r="K68" s="2">
        <v>9.1265857442730697E-5</v>
      </c>
      <c r="L68" s="2">
        <v>0</v>
      </c>
      <c r="M68" s="2">
        <v>0</v>
      </c>
      <c r="N68" s="2">
        <v>0</v>
      </c>
      <c r="O68" s="2">
        <v>0</v>
      </c>
    </row>
    <row r="69" spans="1:15" x14ac:dyDescent="0.3">
      <c r="A69" s="8" t="s">
        <v>200</v>
      </c>
      <c r="B69" s="8" t="s">
        <v>49</v>
      </c>
      <c r="C69" s="2">
        <v>0.172495755517827</v>
      </c>
      <c r="D69" s="2">
        <v>0.17393209200438101</v>
      </c>
      <c r="E69" s="2">
        <v>0.17312661498708001</v>
      </c>
      <c r="F69" s="2">
        <v>0.166894520980124</v>
      </c>
      <c r="G69" s="2">
        <v>0.15858493443122901</v>
      </c>
      <c r="H69" s="2">
        <v>0.151089108910891</v>
      </c>
      <c r="I69" s="2">
        <v>0.13568665377176001</v>
      </c>
      <c r="J69" s="2">
        <v>0.12780395852968901</v>
      </c>
      <c r="K69" s="2">
        <v>0.12567308569864</v>
      </c>
      <c r="L69" s="2">
        <v>0.120691198853971</v>
      </c>
      <c r="M69" s="2">
        <v>0.119466713140467</v>
      </c>
      <c r="N69" s="2">
        <v>0.123729525409492</v>
      </c>
      <c r="O69" s="2">
        <v>0.123473760815072</v>
      </c>
    </row>
    <row r="70" spans="1:15" x14ac:dyDescent="0.3">
      <c r="A70" s="8" t="s">
        <v>200</v>
      </c>
      <c r="B70" s="8" t="s">
        <v>50</v>
      </c>
      <c r="C70" s="2">
        <v>0.41018675721561998</v>
      </c>
      <c r="D70" s="2">
        <v>0.40909090909090901</v>
      </c>
      <c r="E70" s="2">
        <v>0.41052971576227398</v>
      </c>
      <c r="F70" s="2">
        <v>0.41192554422126398</v>
      </c>
      <c r="G70" s="2">
        <v>0.41689539493748101</v>
      </c>
      <c r="H70" s="2">
        <v>0.41782178217821803</v>
      </c>
      <c r="I70" s="2">
        <v>0.42117988394584099</v>
      </c>
      <c r="J70" s="2">
        <v>0.42016965127238498</v>
      </c>
      <c r="K70" s="2">
        <v>0.41151775120927298</v>
      </c>
      <c r="L70" s="2">
        <v>0.40675082818515501</v>
      </c>
      <c r="M70" s="2">
        <v>0.39839665388637202</v>
      </c>
      <c r="N70" s="2">
        <v>0.383956320873583</v>
      </c>
      <c r="O70" s="2">
        <v>0.37470688121613999</v>
      </c>
    </row>
    <row r="71" spans="1:15" x14ac:dyDescent="0.3">
      <c r="A71" s="8" t="s">
        <v>200</v>
      </c>
      <c r="B71" s="8" t="s">
        <v>51</v>
      </c>
      <c r="C71" s="2">
        <v>0.29745331069609499</v>
      </c>
      <c r="D71" s="2">
        <v>0.29605695509309998</v>
      </c>
      <c r="E71" s="2">
        <v>0.30232558139534899</v>
      </c>
      <c r="F71" s="2">
        <v>0.30865495846040603</v>
      </c>
      <c r="G71" s="2">
        <v>0.307512452983633</v>
      </c>
      <c r="H71" s="2">
        <v>0.31009900990098999</v>
      </c>
      <c r="I71" s="2">
        <v>0.31653771760154698</v>
      </c>
      <c r="J71" s="2">
        <v>0.31790763430725699</v>
      </c>
      <c r="K71" s="2">
        <v>0.31988683033677101</v>
      </c>
      <c r="L71" s="2">
        <v>0.32241024263586698</v>
      </c>
      <c r="M71" s="2">
        <v>0.31971070059254098</v>
      </c>
      <c r="N71" s="2">
        <v>0.32322553548929001</v>
      </c>
      <c r="O71" s="2">
        <v>0.32724185331931799</v>
      </c>
    </row>
    <row r="72" spans="1:15" x14ac:dyDescent="0.3">
      <c r="A72" s="8" t="s">
        <v>200</v>
      </c>
      <c r="B72" s="8" t="s">
        <v>52</v>
      </c>
      <c r="C72" s="2">
        <v>0.10345217883418199</v>
      </c>
      <c r="D72" s="2">
        <v>0.104819277108434</v>
      </c>
      <c r="E72" s="2">
        <v>0.10099052540913001</v>
      </c>
      <c r="F72" s="2">
        <v>0.101167315175097</v>
      </c>
      <c r="G72" s="2">
        <v>0.10430009149130801</v>
      </c>
      <c r="H72" s="2">
        <v>0.10742574257425699</v>
      </c>
      <c r="I72" s="2">
        <v>0.111992263056093</v>
      </c>
      <c r="J72" s="2">
        <v>0.11743638077285599</v>
      </c>
      <c r="K72" s="2">
        <v>0.124121566122114</v>
      </c>
      <c r="L72" s="2">
        <v>0.130092219536216</v>
      </c>
      <c r="M72" s="2">
        <v>0.14090275357267301</v>
      </c>
      <c r="N72" s="2">
        <v>0.14514909701806</v>
      </c>
      <c r="O72" s="2">
        <v>0.14975337591978699</v>
      </c>
    </row>
    <row r="73" spans="1:15" x14ac:dyDescent="0.3">
      <c r="A73" s="8" t="s">
        <v>200</v>
      </c>
      <c r="B73" s="8" t="s">
        <v>53</v>
      </c>
      <c r="C73" s="2">
        <v>1.6185625353706799E-2</v>
      </c>
      <c r="D73" s="2">
        <v>1.5881708652793002E-2</v>
      </c>
      <c r="E73" s="2">
        <v>1.3027562446167099E-2</v>
      </c>
      <c r="F73" s="2">
        <v>1.1357661163108599E-2</v>
      </c>
      <c r="G73" s="2">
        <v>1.25038121378469E-2</v>
      </c>
      <c r="H73" s="2">
        <v>1.3564356435643601E-2</v>
      </c>
      <c r="I73" s="2">
        <v>1.46034816247582E-2</v>
      </c>
      <c r="J73" s="2">
        <v>1.6588124410933099E-2</v>
      </c>
      <c r="K73" s="2">
        <v>1.8709500775759801E-2</v>
      </c>
      <c r="L73" s="2">
        <v>2.00555107887904E-2</v>
      </c>
      <c r="M73" s="2">
        <v>2.1523178807947001E-2</v>
      </c>
      <c r="N73" s="2">
        <v>2.3939521209575799E-2</v>
      </c>
      <c r="O73" s="2">
        <v>2.48241287296838E-2</v>
      </c>
    </row>
    <row r="74" spans="1:15" x14ac:dyDescent="0.3">
      <c r="A74" s="8" t="s">
        <v>201</v>
      </c>
      <c r="B74" s="8" t="s">
        <v>48</v>
      </c>
      <c r="C74" s="2">
        <v>0</v>
      </c>
      <c r="D74" s="2">
        <v>0</v>
      </c>
      <c r="E74" s="2">
        <v>0</v>
      </c>
      <c r="F74" s="2">
        <v>0</v>
      </c>
      <c r="G74" s="2">
        <v>1.2884937508053101E-4</v>
      </c>
      <c r="H74" s="2">
        <v>0</v>
      </c>
      <c r="I74" s="2">
        <v>0</v>
      </c>
      <c r="J74" s="2">
        <v>3.5557662676306698E-4</v>
      </c>
      <c r="K74" s="2">
        <v>0</v>
      </c>
      <c r="L74" s="2">
        <v>0</v>
      </c>
      <c r="M74" s="2">
        <v>0</v>
      </c>
      <c r="N74" s="2">
        <v>2.09753539590981E-4</v>
      </c>
      <c r="O74" s="2">
        <v>0</v>
      </c>
    </row>
    <row r="75" spans="1:15" x14ac:dyDescent="0.3">
      <c r="A75" s="8" t="s">
        <v>201</v>
      </c>
      <c r="B75" s="8" t="s">
        <v>49</v>
      </c>
      <c r="C75" s="2">
        <v>0.18598928933275399</v>
      </c>
      <c r="D75" s="2">
        <v>0.19417203698515001</v>
      </c>
      <c r="E75" s="2">
        <v>0.19501962376505599</v>
      </c>
      <c r="F75" s="2">
        <v>0.18913560666137999</v>
      </c>
      <c r="G75" s="2">
        <v>0.18064682386290401</v>
      </c>
      <c r="H75" s="2">
        <v>0.171281794261371</v>
      </c>
      <c r="I75" s="2">
        <v>0.16648304566042399</v>
      </c>
      <c r="J75" s="2">
        <v>0.15846864999407401</v>
      </c>
      <c r="K75" s="2">
        <v>0.15276024331458701</v>
      </c>
      <c r="L75" s="2">
        <v>0.15166461159062899</v>
      </c>
      <c r="M75" s="2">
        <v>0.14797473867595801</v>
      </c>
      <c r="N75" s="2">
        <v>0.151651809124279</v>
      </c>
      <c r="O75" s="2">
        <v>0.15569286871961099</v>
      </c>
    </row>
    <row r="76" spans="1:15" x14ac:dyDescent="0.3">
      <c r="A76" s="8" t="s">
        <v>201</v>
      </c>
      <c r="B76" s="8" t="s">
        <v>50</v>
      </c>
      <c r="C76" s="2">
        <v>0.40700535533362298</v>
      </c>
      <c r="D76" s="2">
        <v>0.40277388624264499</v>
      </c>
      <c r="E76" s="2">
        <v>0.40424956015698998</v>
      </c>
      <c r="F76" s="2">
        <v>0.41157811260903998</v>
      </c>
      <c r="G76" s="2">
        <v>0.41425074088390701</v>
      </c>
      <c r="H76" s="2">
        <v>0.41260493672472098</v>
      </c>
      <c r="I76" s="2">
        <v>0.41375933406781701</v>
      </c>
      <c r="J76" s="2">
        <v>0.41472087234799099</v>
      </c>
      <c r="K76" s="2">
        <v>0.411109835877425</v>
      </c>
      <c r="L76" s="2">
        <v>0.404551059298285</v>
      </c>
      <c r="M76" s="2">
        <v>0.39514372822299698</v>
      </c>
      <c r="N76" s="2">
        <v>0.38741478762454101</v>
      </c>
      <c r="O76" s="2">
        <v>0.37510129659643399</v>
      </c>
    </row>
    <row r="77" spans="1:15" x14ac:dyDescent="0.3">
      <c r="A77" s="8" t="s">
        <v>201</v>
      </c>
      <c r="B77" s="8" t="s">
        <v>51</v>
      </c>
      <c r="C77" s="2">
        <v>0.275727312201476</v>
      </c>
      <c r="D77" s="2">
        <v>0.27654805267582</v>
      </c>
      <c r="E77" s="2">
        <v>0.28001082690485901</v>
      </c>
      <c r="F77" s="2">
        <v>0.28310864393338597</v>
      </c>
      <c r="G77" s="2">
        <v>0.28359747455224799</v>
      </c>
      <c r="H77" s="2">
        <v>0.289938604184939</v>
      </c>
      <c r="I77" s="2">
        <v>0.29024360386828302</v>
      </c>
      <c r="J77" s="2">
        <v>0.29619533009363502</v>
      </c>
      <c r="K77" s="2">
        <v>0.29851945368988902</v>
      </c>
      <c r="L77" s="2">
        <v>0.30669207487949801</v>
      </c>
      <c r="M77" s="2">
        <v>0.31326219512195103</v>
      </c>
      <c r="N77" s="2">
        <v>0.31085474567383298</v>
      </c>
      <c r="O77" s="2">
        <v>0.315741491085899</v>
      </c>
    </row>
    <row r="78" spans="1:15" x14ac:dyDescent="0.3">
      <c r="A78" s="8" t="s">
        <v>201</v>
      </c>
      <c r="B78" s="8" t="s">
        <v>52</v>
      </c>
      <c r="C78" s="2">
        <v>0.111883051092778</v>
      </c>
      <c r="D78" s="2">
        <v>0.109274306528439</v>
      </c>
      <c r="E78" s="2">
        <v>0.10664501285694999</v>
      </c>
      <c r="F78" s="2">
        <v>0.104017975151996</v>
      </c>
      <c r="G78" s="2">
        <v>0.107331529442082</v>
      </c>
      <c r="H78" s="2">
        <v>0.108883598546548</v>
      </c>
      <c r="I78" s="2">
        <v>0.11164157179581299</v>
      </c>
      <c r="J78" s="2">
        <v>0.111176958634586</v>
      </c>
      <c r="K78" s="2">
        <v>0.117640307586365</v>
      </c>
      <c r="L78" s="2">
        <v>0.117475619325188</v>
      </c>
      <c r="M78" s="2">
        <v>0.12271341463414601</v>
      </c>
      <c r="N78" s="2">
        <v>0.12836916622968</v>
      </c>
      <c r="O78" s="2">
        <v>0.131584278768233</v>
      </c>
    </row>
    <row r="79" spans="1:15" x14ac:dyDescent="0.3">
      <c r="A79" s="8" t="s">
        <v>201</v>
      </c>
      <c r="B79" s="8" t="s">
        <v>53</v>
      </c>
      <c r="C79" s="2">
        <v>1.93949920393689E-2</v>
      </c>
      <c r="D79" s="2">
        <v>1.7231717567946201E-2</v>
      </c>
      <c r="E79" s="2">
        <v>1.40749763161456E-2</v>
      </c>
      <c r="F79" s="2">
        <v>1.2159661644197701E-2</v>
      </c>
      <c r="G79" s="2">
        <v>1.40445818837779E-2</v>
      </c>
      <c r="H79" s="2">
        <v>1.7291066282420799E-2</v>
      </c>
      <c r="I79" s="2">
        <v>1.7872444607663102E-2</v>
      </c>
      <c r="J79" s="2">
        <v>1.9082612302951302E-2</v>
      </c>
      <c r="K79" s="2">
        <v>1.99701595317342E-2</v>
      </c>
      <c r="L79" s="2">
        <v>1.9616634906400601E-2</v>
      </c>
      <c r="M79" s="2">
        <v>2.0905923344947699E-2</v>
      </c>
      <c r="N79" s="2">
        <v>2.14997378080755E-2</v>
      </c>
      <c r="O79" s="2">
        <v>2.1880064829821699E-2</v>
      </c>
    </row>
    <row r="80" spans="1:15" x14ac:dyDescent="0.3">
      <c r="A80" s="8" t="s">
        <v>202</v>
      </c>
      <c r="B80" s="8" t="s">
        <v>48</v>
      </c>
      <c r="C80" s="2">
        <v>1.24626121635095E-4</v>
      </c>
      <c r="D80" s="2">
        <v>1.2214486380847701E-4</v>
      </c>
      <c r="E80" s="2">
        <v>0</v>
      </c>
      <c r="F80" s="2">
        <v>0</v>
      </c>
      <c r="G80" s="2">
        <v>0</v>
      </c>
      <c r="H80" s="2">
        <v>0</v>
      </c>
      <c r="I80" s="2">
        <v>0</v>
      </c>
      <c r="J80" s="2">
        <v>0</v>
      </c>
      <c r="K80" s="2">
        <v>0</v>
      </c>
      <c r="L80" s="2">
        <v>0</v>
      </c>
      <c r="M80" s="2">
        <v>0</v>
      </c>
      <c r="N80" s="2">
        <v>0</v>
      </c>
      <c r="O80" s="2">
        <v>8.9078923926598995E-5</v>
      </c>
    </row>
    <row r="81" spans="1:15" x14ac:dyDescent="0.3">
      <c r="A81" s="8" t="s">
        <v>202</v>
      </c>
      <c r="B81" s="8" t="s">
        <v>49</v>
      </c>
      <c r="C81" s="2">
        <v>0.16787138584247299</v>
      </c>
      <c r="D81" s="2">
        <v>0.16953707096616599</v>
      </c>
      <c r="E81" s="2">
        <v>0.17095238095238099</v>
      </c>
      <c r="F81" s="2">
        <v>0.17068343229712399</v>
      </c>
      <c r="G81" s="2">
        <v>0.15711204449994301</v>
      </c>
      <c r="H81" s="2">
        <v>0.145936981757877</v>
      </c>
      <c r="I81" s="2">
        <v>0.139813724440638</v>
      </c>
      <c r="J81" s="2">
        <v>0.12901532647491101</v>
      </c>
      <c r="K81" s="2">
        <v>0.12155706880780601</v>
      </c>
      <c r="L81" s="2">
        <v>0.11882562983535</v>
      </c>
      <c r="M81" s="2">
        <v>0.120382904660607</v>
      </c>
      <c r="N81" s="2">
        <v>0.121525834732326</v>
      </c>
      <c r="O81" s="2">
        <v>0.11892036344201</v>
      </c>
    </row>
    <row r="82" spans="1:15" x14ac:dyDescent="0.3">
      <c r="A82" s="8" t="s">
        <v>202</v>
      </c>
      <c r="B82" s="8" t="s">
        <v>50</v>
      </c>
      <c r="C82" s="2">
        <v>0.39668494516450598</v>
      </c>
      <c r="D82" s="2">
        <v>0.39538292414803999</v>
      </c>
      <c r="E82" s="2">
        <v>0.40511904761904799</v>
      </c>
      <c r="F82" s="2">
        <v>0.40633368261730102</v>
      </c>
      <c r="G82" s="2">
        <v>0.413554319446021</v>
      </c>
      <c r="H82" s="2">
        <v>0.41492537313432798</v>
      </c>
      <c r="I82" s="2">
        <v>0.40852157156621299</v>
      </c>
      <c r="J82" s="2">
        <v>0.41140037791307998</v>
      </c>
      <c r="K82" s="2">
        <v>0.40827319849578197</v>
      </c>
      <c r="L82" s="2">
        <v>0.40299543741321198</v>
      </c>
      <c r="M82" s="2">
        <v>0.38996325662347697</v>
      </c>
      <c r="N82" s="2">
        <v>0.38360380526021298</v>
      </c>
      <c r="O82" s="2">
        <v>0.37341884910030299</v>
      </c>
    </row>
    <row r="83" spans="1:15" x14ac:dyDescent="0.3">
      <c r="A83" s="8" t="s">
        <v>202</v>
      </c>
      <c r="B83" s="8" t="s">
        <v>51</v>
      </c>
      <c r="C83" s="2">
        <v>0.284022931206381</v>
      </c>
      <c r="D83" s="2">
        <v>0.28630756076706998</v>
      </c>
      <c r="E83" s="2">
        <v>0.28571428571428598</v>
      </c>
      <c r="F83" s="2">
        <v>0.29363138898591201</v>
      </c>
      <c r="G83" s="2">
        <v>0.29640140765126599</v>
      </c>
      <c r="H83" s="2">
        <v>0.30160309563294602</v>
      </c>
      <c r="I83" s="2">
        <v>0.30799700246226303</v>
      </c>
      <c r="J83" s="2">
        <v>0.31051858072643301</v>
      </c>
      <c r="K83" s="2">
        <v>0.314666124606159</v>
      </c>
      <c r="L83" s="2">
        <v>0.31908351517556</v>
      </c>
      <c r="M83" s="2">
        <v>0.32450203055501797</v>
      </c>
      <c r="N83" s="2">
        <v>0.32382018280171598</v>
      </c>
      <c r="O83" s="2">
        <v>0.32968109745234297</v>
      </c>
    </row>
    <row r="84" spans="1:15" x14ac:dyDescent="0.3">
      <c r="A84" s="8" t="s">
        <v>202</v>
      </c>
      <c r="B84" s="8" t="s">
        <v>52</v>
      </c>
      <c r="C84" s="2">
        <v>0.12475074775672999</v>
      </c>
      <c r="D84" s="2">
        <v>0.124221326493221</v>
      </c>
      <c r="E84" s="2">
        <v>0.116547619047619</v>
      </c>
      <c r="F84" s="2">
        <v>0.113633717545698</v>
      </c>
      <c r="G84" s="2">
        <v>0.115904188897718</v>
      </c>
      <c r="H84" s="2">
        <v>0.118629076838032</v>
      </c>
      <c r="I84" s="2">
        <v>0.12257788245369899</v>
      </c>
      <c r="J84" s="2">
        <v>0.12733571278605901</v>
      </c>
      <c r="K84" s="2">
        <v>0.13243215773960801</v>
      </c>
      <c r="L84" s="2">
        <v>0.135786550287641</v>
      </c>
      <c r="M84" s="2">
        <v>0.13923805840263001</v>
      </c>
      <c r="N84" s="2">
        <v>0.141951128520798</v>
      </c>
      <c r="O84" s="2">
        <v>0.14680206663103501</v>
      </c>
    </row>
    <row r="85" spans="1:15" x14ac:dyDescent="0.3">
      <c r="A85" s="8" t="s">
        <v>202</v>
      </c>
      <c r="B85" s="8" t="s">
        <v>53</v>
      </c>
      <c r="C85" s="2">
        <v>2.65453639082752E-2</v>
      </c>
      <c r="D85" s="2">
        <v>2.4428972761695401E-2</v>
      </c>
      <c r="E85" s="2">
        <v>2.1666666666666699E-2</v>
      </c>
      <c r="F85" s="2">
        <v>1.57177785539644E-2</v>
      </c>
      <c r="G85" s="2">
        <v>1.70280395050517E-2</v>
      </c>
      <c r="H85" s="2">
        <v>1.8905472636815902E-2</v>
      </c>
      <c r="I85" s="2">
        <v>2.10898190771866E-2</v>
      </c>
      <c r="J85" s="2">
        <v>2.1730002099517101E-2</v>
      </c>
      <c r="K85" s="2">
        <v>2.3071450350645398E-2</v>
      </c>
      <c r="L85" s="2">
        <v>2.3308867288236501E-2</v>
      </c>
      <c r="M85" s="2">
        <v>2.5913749758267299E-2</v>
      </c>
      <c r="N85" s="2">
        <v>2.90990486849468E-2</v>
      </c>
      <c r="O85" s="2">
        <v>3.1088544450383001E-2</v>
      </c>
    </row>
    <row r="86" spans="1:15" x14ac:dyDescent="0.3">
      <c r="A86" s="8" t="s">
        <v>203</v>
      </c>
      <c r="B86" s="8" t="s">
        <v>48</v>
      </c>
      <c r="C86" s="2">
        <v>2.05338809034908E-4</v>
      </c>
      <c r="D86" s="2">
        <v>3.9729837107667902E-4</v>
      </c>
      <c r="E86" s="2">
        <v>0</v>
      </c>
      <c r="F86" s="2">
        <v>0</v>
      </c>
      <c r="G86" s="2">
        <v>0</v>
      </c>
      <c r="H86" s="2">
        <v>0</v>
      </c>
      <c r="I86" s="2">
        <v>0</v>
      </c>
      <c r="J86" s="2">
        <v>0</v>
      </c>
      <c r="K86" s="2">
        <v>1.59821000479463E-4</v>
      </c>
      <c r="L86" s="2">
        <v>0</v>
      </c>
      <c r="M86" s="2">
        <v>0</v>
      </c>
      <c r="N86" s="2">
        <v>0</v>
      </c>
      <c r="O86" s="2">
        <v>0</v>
      </c>
    </row>
    <row r="87" spans="1:15" x14ac:dyDescent="0.3">
      <c r="A87" s="8" t="s">
        <v>203</v>
      </c>
      <c r="B87" s="8" t="s">
        <v>49</v>
      </c>
      <c r="C87" s="2">
        <v>0.16201232032854199</v>
      </c>
      <c r="D87" s="2">
        <v>0.16170043702820799</v>
      </c>
      <c r="E87" s="2">
        <v>0.162723041117145</v>
      </c>
      <c r="F87" s="2">
        <v>0.164226726726727</v>
      </c>
      <c r="G87" s="2">
        <v>0.15761661807580199</v>
      </c>
      <c r="H87" s="2">
        <v>0.14951627088830299</v>
      </c>
      <c r="I87" s="2">
        <v>0.148667122351333</v>
      </c>
      <c r="J87" s="2">
        <v>0.144253063928453</v>
      </c>
      <c r="K87" s="2">
        <v>0.13904427041713299</v>
      </c>
      <c r="L87" s="2">
        <v>0.13739508859185601</v>
      </c>
      <c r="M87" s="2">
        <v>0.14333082140165801</v>
      </c>
      <c r="N87" s="2">
        <v>0.13979279147818499</v>
      </c>
      <c r="O87" s="2">
        <v>0.128731079360588</v>
      </c>
    </row>
    <row r="88" spans="1:15" x14ac:dyDescent="0.3">
      <c r="A88" s="8" t="s">
        <v>203</v>
      </c>
      <c r="B88" s="8" t="s">
        <v>50</v>
      </c>
      <c r="C88" s="2">
        <v>0.43757700205338801</v>
      </c>
      <c r="D88" s="2">
        <v>0.43663090981327002</v>
      </c>
      <c r="E88" s="2">
        <v>0.43871217998448397</v>
      </c>
      <c r="F88" s="2">
        <v>0.43149399399399402</v>
      </c>
      <c r="G88" s="2">
        <v>0.428024781341108</v>
      </c>
      <c r="H88" s="2">
        <v>0.41776605101143399</v>
      </c>
      <c r="I88" s="2">
        <v>0.41695146958304902</v>
      </c>
      <c r="J88" s="2">
        <v>0.41652865187148103</v>
      </c>
      <c r="K88" s="2">
        <v>0.40898194022694601</v>
      </c>
      <c r="L88" s="2">
        <v>0.40208268573204797</v>
      </c>
      <c r="M88" s="2">
        <v>0.38960060286360199</v>
      </c>
      <c r="N88" s="2">
        <v>0.38348168685247302</v>
      </c>
      <c r="O88" s="2">
        <v>0.38817371622577501</v>
      </c>
    </row>
    <row r="89" spans="1:15" x14ac:dyDescent="0.3">
      <c r="A89" s="8" t="s">
        <v>203</v>
      </c>
      <c r="B89" s="8" t="s">
        <v>51</v>
      </c>
      <c r="C89" s="2">
        <v>0.28993839835729002</v>
      </c>
      <c r="D89" s="2">
        <v>0.28963051251489902</v>
      </c>
      <c r="E89" s="2">
        <v>0.29519006982156698</v>
      </c>
      <c r="F89" s="2">
        <v>0.30030030030030003</v>
      </c>
      <c r="G89" s="2">
        <v>0.30703352769679298</v>
      </c>
      <c r="H89" s="2">
        <v>0.31662269129287601</v>
      </c>
      <c r="I89" s="2">
        <v>0.31801093643198902</v>
      </c>
      <c r="J89" s="2">
        <v>0.31914541238820798</v>
      </c>
      <c r="K89" s="2">
        <v>0.321879494965639</v>
      </c>
      <c r="L89" s="2">
        <v>0.325924774634753</v>
      </c>
      <c r="M89" s="2">
        <v>0.32795779954785198</v>
      </c>
      <c r="N89" s="2">
        <v>0.33459798628338</v>
      </c>
      <c r="O89" s="2">
        <v>0.33300325364266498</v>
      </c>
    </row>
    <row r="90" spans="1:15" x14ac:dyDescent="0.3">
      <c r="A90" s="8" t="s">
        <v>203</v>
      </c>
      <c r="B90" s="8" t="s">
        <v>52</v>
      </c>
      <c r="C90" s="2">
        <v>9.4045174537987705E-2</v>
      </c>
      <c r="D90" s="2">
        <v>9.5152959872864498E-2</v>
      </c>
      <c r="E90" s="2">
        <v>9.0768037238169105E-2</v>
      </c>
      <c r="F90" s="2">
        <v>9.4782282282282304E-2</v>
      </c>
      <c r="G90" s="2">
        <v>9.7485422740524796E-2</v>
      </c>
      <c r="H90" s="2">
        <v>0.104661389621812</v>
      </c>
      <c r="I90" s="2">
        <v>0.103725222146275</v>
      </c>
      <c r="J90" s="2">
        <v>0.10616098045710499</v>
      </c>
      <c r="K90" s="2">
        <v>0.115550583346652</v>
      </c>
      <c r="L90" s="2">
        <v>0.119210444513522</v>
      </c>
      <c r="M90" s="2">
        <v>0.12147701582517</v>
      </c>
      <c r="N90" s="2">
        <v>0.122428133664089</v>
      </c>
      <c r="O90" s="2">
        <v>0.129438392983449</v>
      </c>
    </row>
    <row r="91" spans="1:15" x14ac:dyDescent="0.3">
      <c r="A91" s="8" t="s">
        <v>203</v>
      </c>
      <c r="B91" s="8" t="s">
        <v>53</v>
      </c>
      <c r="C91" s="2">
        <v>1.6221765913757701E-2</v>
      </c>
      <c r="D91" s="2">
        <v>1.6487882399682199E-2</v>
      </c>
      <c r="E91" s="2">
        <v>1.2606671838634601E-2</v>
      </c>
      <c r="F91" s="2">
        <v>9.1966966966966993E-3</v>
      </c>
      <c r="G91" s="2">
        <v>9.8396501457726007E-3</v>
      </c>
      <c r="H91" s="2">
        <v>1.14335971855761E-2</v>
      </c>
      <c r="I91" s="2">
        <v>1.26452494873548E-2</v>
      </c>
      <c r="J91" s="2">
        <v>1.39118913547532E-2</v>
      </c>
      <c r="K91" s="2">
        <v>1.4383890043151701E-2</v>
      </c>
      <c r="L91" s="2">
        <v>1.5387006527821E-2</v>
      </c>
      <c r="M91" s="2">
        <v>1.7633760361718199E-2</v>
      </c>
      <c r="N91" s="2">
        <v>1.9699401721873601E-2</v>
      </c>
      <c r="O91" s="2">
        <v>2.0653557787523001E-2</v>
      </c>
    </row>
    <row r="92" spans="1:15" x14ac:dyDescent="0.3">
      <c r="A92" s="8" t="s">
        <v>204</v>
      </c>
      <c r="B92" s="8" t="s">
        <v>48</v>
      </c>
      <c r="C92" s="2">
        <v>0</v>
      </c>
      <c r="D92" s="2">
        <v>0</v>
      </c>
      <c r="E92" s="2">
        <v>0</v>
      </c>
      <c r="F92" s="2">
        <v>0</v>
      </c>
      <c r="G92" s="2">
        <v>0</v>
      </c>
      <c r="H92" s="2">
        <v>0</v>
      </c>
      <c r="I92" s="2">
        <v>0</v>
      </c>
      <c r="J92" s="2">
        <v>0</v>
      </c>
      <c r="K92" s="2">
        <v>0</v>
      </c>
      <c r="L92" s="2">
        <v>1.00593501659793E-4</v>
      </c>
      <c r="M92" s="2">
        <v>0</v>
      </c>
      <c r="N92" s="2">
        <v>9.4795715233671405E-5</v>
      </c>
      <c r="O92" s="2">
        <v>0</v>
      </c>
    </row>
    <row r="93" spans="1:15" x14ac:dyDescent="0.3">
      <c r="A93" s="8" t="s">
        <v>204</v>
      </c>
      <c r="B93" s="8" t="s">
        <v>49</v>
      </c>
      <c r="C93" s="2">
        <v>0.178987844207393</v>
      </c>
      <c r="D93" s="2">
        <v>0.181436119116234</v>
      </c>
      <c r="E93" s="2">
        <v>0.18998109640831801</v>
      </c>
      <c r="F93" s="2">
        <v>0.179290285049447</v>
      </c>
      <c r="G93" s="2">
        <v>0.17016211313910001</v>
      </c>
      <c r="H93" s="2">
        <v>0.167528324716753</v>
      </c>
      <c r="I93" s="2">
        <v>0.15220207253886001</v>
      </c>
      <c r="J93" s="2">
        <v>0.14241748912235999</v>
      </c>
      <c r="K93" s="2">
        <v>0.13894324853229001</v>
      </c>
      <c r="L93" s="2">
        <v>0.13489588572578201</v>
      </c>
      <c r="M93" s="2">
        <v>0.139812280015643</v>
      </c>
      <c r="N93" s="2">
        <v>0.14228836856574101</v>
      </c>
      <c r="O93" s="2">
        <v>0.14220525237474399</v>
      </c>
    </row>
    <row r="94" spans="1:15" x14ac:dyDescent="0.3">
      <c r="A94" s="8" t="s">
        <v>204</v>
      </c>
      <c r="B94" s="8" t="s">
        <v>50</v>
      </c>
      <c r="C94" s="2">
        <v>0.41614983874969003</v>
      </c>
      <c r="D94" s="2">
        <v>0.41318443804034599</v>
      </c>
      <c r="E94" s="2">
        <v>0.41138941398865803</v>
      </c>
      <c r="F94" s="2">
        <v>0.417335660267597</v>
      </c>
      <c r="G94" s="2">
        <v>0.41775308921890902</v>
      </c>
      <c r="H94" s="2">
        <v>0.40809591904081</v>
      </c>
      <c r="I94" s="2">
        <v>0.41126943005181299</v>
      </c>
      <c r="J94" s="2">
        <v>0.41303194311790298</v>
      </c>
      <c r="K94" s="2">
        <v>0.407971984756412</v>
      </c>
      <c r="L94" s="2">
        <v>0.40086510411427401</v>
      </c>
      <c r="M94" s="2">
        <v>0.38971450919045802</v>
      </c>
      <c r="N94" s="2">
        <v>0.38164754953076102</v>
      </c>
      <c r="O94" s="2">
        <v>0.379493387967964</v>
      </c>
    </row>
    <row r="95" spans="1:15" x14ac:dyDescent="0.3">
      <c r="A95" s="8" t="s">
        <v>204</v>
      </c>
      <c r="B95" s="8" t="s">
        <v>51</v>
      </c>
      <c r="C95" s="2">
        <v>0.29397171917638298</v>
      </c>
      <c r="D95" s="2">
        <v>0.29034582132564801</v>
      </c>
      <c r="E95" s="2">
        <v>0.29040642722117199</v>
      </c>
      <c r="F95" s="2">
        <v>0.29784758580570098</v>
      </c>
      <c r="G95" s="2">
        <v>0.30336696519668999</v>
      </c>
      <c r="H95" s="2">
        <v>0.30733692663073398</v>
      </c>
      <c r="I95" s="2">
        <v>0.30969343696027601</v>
      </c>
      <c r="J95" s="2">
        <v>0.31486787647246101</v>
      </c>
      <c r="K95" s="2">
        <v>0.31599546812236101</v>
      </c>
      <c r="L95" s="2">
        <v>0.32612413238104798</v>
      </c>
      <c r="M95" s="2">
        <v>0.32596793116933898</v>
      </c>
      <c r="N95" s="2">
        <v>0.32846715328467202</v>
      </c>
      <c r="O95" s="2">
        <v>0.32613149562302102</v>
      </c>
    </row>
    <row r="96" spans="1:15" x14ac:dyDescent="0.3">
      <c r="A96" s="8" t="s">
        <v>204</v>
      </c>
      <c r="B96" s="8" t="s">
        <v>52</v>
      </c>
      <c r="C96" s="2">
        <v>9.8362689159017594E-2</v>
      </c>
      <c r="D96" s="2">
        <v>0.10146493756003799</v>
      </c>
      <c r="E96" s="2">
        <v>9.6526465028355393E-2</v>
      </c>
      <c r="F96" s="2">
        <v>9.5753344968004694E-2</v>
      </c>
      <c r="G96" s="2">
        <v>9.8401541775308896E-2</v>
      </c>
      <c r="H96" s="2">
        <v>0.104718952810472</v>
      </c>
      <c r="I96" s="2">
        <v>0.114313471502591</v>
      </c>
      <c r="J96" s="2">
        <v>0.115886660299268</v>
      </c>
      <c r="K96" s="2">
        <v>0.12133072407044999</v>
      </c>
      <c r="L96" s="2">
        <v>0.121617543506689</v>
      </c>
      <c r="M96" s="2">
        <v>0.12631990614000799</v>
      </c>
      <c r="N96" s="2">
        <v>0.12825860271115699</v>
      </c>
      <c r="O96" s="2">
        <v>0.12907431551499299</v>
      </c>
    </row>
    <row r="97" spans="1:16" x14ac:dyDescent="0.3">
      <c r="A97" s="8" t="s">
        <v>204</v>
      </c>
      <c r="B97" s="8" t="s">
        <v>53</v>
      </c>
      <c r="C97" s="2">
        <v>1.2527908707516701E-2</v>
      </c>
      <c r="D97" s="2">
        <v>1.35686839577329E-2</v>
      </c>
      <c r="E97" s="2">
        <v>1.16965973534972E-2</v>
      </c>
      <c r="F97" s="2">
        <v>9.7731239092495592E-3</v>
      </c>
      <c r="G97" s="2">
        <v>1.0316290669992101E-2</v>
      </c>
      <c r="H97" s="2">
        <v>1.2319876801232E-2</v>
      </c>
      <c r="I97" s="2">
        <v>1.2521588946459401E-2</v>
      </c>
      <c r="J97" s="2">
        <v>1.37960309880081E-2</v>
      </c>
      <c r="K97" s="2">
        <v>1.5758574518488E-2</v>
      </c>
      <c r="L97" s="2">
        <v>1.63967407705462E-2</v>
      </c>
      <c r="M97" s="2">
        <v>1.8185373484552202E-2</v>
      </c>
      <c r="N97" s="2">
        <v>1.9243530192435299E-2</v>
      </c>
      <c r="O97" s="2">
        <v>2.3095548519277299E-2</v>
      </c>
    </row>
    <row r="98" spans="1:16" x14ac:dyDescent="0.3">
      <c r="A98" s="15"/>
      <c r="B98" s="15"/>
    </row>
    <row r="99" spans="1:16" x14ac:dyDescent="0.3">
      <c r="A99" s="15"/>
      <c r="B99" s="15"/>
    </row>
    <row r="100" spans="1:16" x14ac:dyDescent="0.3">
      <c r="A100" s="15"/>
      <c r="B100" s="13"/>
      <c r="C100" s="18" t="s">
        <v>38</v>
      </c>
      <c r="D100" s="18"/>
      <c r="E100" s="18"/>
      <c r="F100" s="18"/>
      <c r="G100" s="18"/>
      <c r="H100" s="18"/>
      <c r="I100" s="18"/>
      <c r="J100" s="18"/>
      <c r="K100" s="18"/>
      <c r="L100" s="18"/>
      <c r="M100" s="18"/>
      <c r="N100" s="18"/>
      <c r="O100" s="6" t="s">
        <v>39</v>
      </c>
      <c r="P100" s="6" t="s">
        <v>40</v>
      </c>
    </row>
    <row r="101" spans="1:16" x14ac:dyDescent="0.3">
      <c r="A101" s="9" t="s">
        <v>41</v>
      </c>
      <c r="B101" s="9" t="s">
        <v>41</v>
      </c>
      <c r="C101" s="4" t="s">
        <v>19</v>
      </c>
      <c r="D101" s="4" t="s">
        <v>20</v>
      </c>
      <c r="E101" s="4" t="s">
        <v>21</v>
      </c>
      <c r="F101" s="4" t="s">
        <v>22</v>
      </c>
      <c r="G101" s="4" t="s">
        <v>23</v>
      </c>
      <c r="H101" s="4" t="s">
        <v>24</v>
      </c>
      <c r="I101" s="4" t="s">
        <v>25</v>
      </c>
      <c r="J101" s="4" t="s">
        <v>26</v>
      </c>
      <c r="K101" s="4" t="s">
        <v>27</v>
      </c>
      <c r="L101" s="4" t="s">
        <v>28</v>
      </c>
      <c r="M101" s="4" t="s">
        <v>29</v>
      </c>
      <c r="N101" s="4" t="s">
        <v>30</v>
      </c>
      <c r="O101" s="4" t="s">
        <v>31</v>
      </c>
      <c r="P101" s="4" t="s">
        <v>32</v>
      </c>
    </row>
    <row r="102" spans="1:16" x14ac:dyDescent="0.3">
      <c r="A102" s="8" t="s">
        <v>198</v>
      </c>
      <c r="B102" s="8" t="s">
        <v>48</v>
      </c>
      <c r="C102" s="2">
        <v>0</v>
      </c>
      <c r="D102" s="2">
        <v>0</v>
      </c>
      <c r="E102" s="2">
        <v>0</v>
      </c>
      <c r="F102" s="2">
        <v>0</v>
      </c>
      <c r="G102" s="2">
        <v>-1</v>
      </c>
      <c r="H102" s="2">
        <v>0</v>
      </c>
      <c r="I102" s="2">
        <v>-1</v>
      </c>
      <c r="J102" s="2">
        <v>0</v>
      </c>
      <c r="K102" s="2">
        <v>0</v>
      </c>
      <c r="L102" s="2">
        <v>0</v>
      </c>
      <c r="M102" s="2">
        <v>0</v>
      </c>
      <c r="N102" s="2" t="e">
        <v>#NUM!</v>
      </c>
      <c r="O102" s="3">
        <v>0</v>
      </c>
      <c r="P102" s="3">
        <v>-1</v>
      </c>
    </row>
    <row r="103" spans="1:16" x14ac:dyDescent="0.3">
      <c r="A103" s="8" t="s">
        <v>198</v>
      </c>
      <c r="B103" s="8" t="s">
        <v>49</v>
      </c>
      <c r="C103" s="2">
        <v>5.0691244239631297E-2</v>
      </c>
      <c r="D103" s="2">
        <v>-3.94736842105263E-2</v>
      </c>
      <c r="E103" s="2">
        <v>-4.5662100456621002E-3</v>
      </c>
      <c r="F103" s="2">
        <v>-3.8990825688073397E-2</v>
      </c>
      <c r="G103" s="2">
        <v>0</v>
      </c>
      <c r="H103" s="2">
        <v>-4.7732696897374704E-3</v>
      </c>
      <c r="I103" s="2">
        <v>-3.2374100719424502E-2</v>
      </c>
      <c r="J103" s="2">
        <v>-4.5848822800495702E-2</v>
      </c>
      <c r="K103" s="2">
        <v>2.5974025974026E-3</v>
      </c>
      <c r="L103" s="2">
        <v>-1.2953367875647699E-3</v>
      </c>
      <c r="M103" s="2">
        <v>4.4098573281452703E-2</v>
      </c>
      <c r="N103" s="2">
        <v>5.5900621118012403E-2</v>
      </c>
      <c r="O103" s="3">
        <v>0.103896103896104</v>
      </c>
      <c r="P103" s="3">
        <v>-2.96803652968037E-2</v>
      </c>
    </row>
    <row r="104" spans="1:16" x14ac:dyDescent="0.3">
      <c r="A104" s="8" t="s">
        <v>198</v>
      </c>
      <c r="B104" s="8" t="s">
        <v>50</v>
      </c>
      <c r="C104" s="2">
        <v>2.8625058657907099E-2</v>
      </c>
      <c r="D104" s="2">
        <v>3.4215328467153298E-2</v>
      </c>
      <c r="E104" s="2">
        <v>3.8817820908689897E-2</v>
      </c>
      <c r="F104" s="2">
        <v>5.3927813163481997E-2</v>
      </c>
      <c r="G104" s="2">
        <v>2.1756647864625299E-2</v>
      </c>
      <c r="H104" s="2">
        <v>3.2728706624605697E-2</v>
      </c>
      <c r="I104" s="2">
        <v>7.6365024818633104E-3</v>
      </c>
      <c r="J104" s="2">
        <v>-2.2735884804850298E-3</v>
      </c>
      <c r="K104" s="2">
        <v>2.8104823395366501E-2</v>
      </c>
      <c r="L104" s="2">
        <v>5.1717768747691203E-3</v>
      </c>
      <c r="M104" s="2">
        <v>5.1451672179345801E-3</v>
      </c>
      <c r="N104" s="2">
        <v>6.2157221206581396E-3</v>
      </c>
      <c r="O104" s="3">
        <v>4.5195594379035302E-2</v>
      </c>
      <c r="P104" s="3">
        <v>0.21393912659903</v>
      </c>
    </row>
    <row r="105" spans="1:16" x14ac:dyDescent="0.3">
      <c r="A105" s="8" t="s">
        <v>198</v>
      </c>
      <c r="B105" s="8" t="s">
        <v>51</v>
      </c>
      <c r="C105" s="2">
        <v>2.90620871862616E-2</v>
      </c>
      <c r="D105" s="2">
        <v>3.5301668806161701E-2</v>
      </c>
      <c r="E105" s="2">
        <v>4.7117172969621798E-2</v>
      </c>
      <c r="F105" s="2">
        <v>2.9011249259917101E-2</v>
      </c>
      <c r="G105" s="2">
        <v>6.7318757192174894E-2</v>
      </c>
      <c r="H105" s="2">
        <v>3.5040431266846403E-2</v>
      </c>
      <c r="I105" s="2">
        <v>3.9583333333333297E-2</v>
      </c>
      <c r="J105" s="2">
        <v>5.6613226452905799E-2</v>
      </c>
      <c r="K105" s="2">
        <v>4.4096728307254598E-2</v>
      </c>
      <c r="L105" s="2">
        <v>3.9055404178020003E-2</v>
      </c>
      <c r="M105" s="2">
        <v>5.2010489510489498E-2</v>
      </c>
      <c r="N105" s="2">
        <v>7.1458246780224305E-2</v>
      </c>
      <c r="O105" s="3">
        <v>0.22285443338074901</v>
      </c>
      <c r="P105" s="3">
        <v>0.59888406695598295</v>
      </c>
    </row>
    <row r="106" spans="1:16" x14ac:dyDescent="0.3">
      <c r="A106" s="8" t="s">
        <v>198</v>
      </c>
      <c r="B106" s="8" t="s">
        <v>52</v>
      </c>
      <c r="C106" s="2">
        <v>3.2400589101619998E-2</v>
      </c>
      <c r="D106" s="2">
        <v>-4.5649072753209702E-2</v>
      </c>
      <c r="E106" s="2">
        <v>-1.9431988041853501E-2</v>
      </c>
      <c r="F106" s="2">
        <v>7.9268292682926803E-2</v>
      </c>
      <c r="G106" s="2">
        <v>2.5423728813559299E-2</v>
      </c>
      <c r="H106" s="2">
        <v>1.10192837465565E-2</v>
      </c>
      <c r="I106" s="2">
        <v>0.106267029972752</v>
      </c>
      <c r="J106" s="2">
        <v>9.8522167487684706E-2</v>
      </c>
      <c r="K106" s="2">
        <v>5.1569506726457402E-2</v>
      </c>
      <c r="L106" s="2">
        <v>6.8230277185501106E-2</v>
      </c>
      <c r="M106" s="2">
        <v>7.4850299401197598E-2</v>
      </c>
      <c r="N106" s="2">
        <v>7.6137418755803196E-2</v>
      </c>
      <c r="O106" s="3">
        <v>0.29932735426009</v>
      </c>
      <c r="P106" s="3">
        <v>0.73243647234678599</v>
      </c>
    </row>
    <row r="107" spans="1:16" x14ac:dyDescent="0.3">
      <c r="A107" s="8" t="s">
        <v>198</v>
      </c>
      <c r="B107" s="8" t="s">
        <v>53</v>
      </c>
      <c r="C107" s="2">
        <v>7.5630252100840303E-2</v>
      </c>
      <c r="D107" s="2">
        <v>-0.1171875</v>
      </c>
      <c r="E107" s="2">
        <v>-0.106194690265487</v>
      </c>
      <c r="F107" s="2">
        <v>-0.118811881188119</v>
      </c>
      <c r="G107" s="2">
        <v>0.26966292134831499</v>
      </c>
      <c r="H107" s="2">
        <v>0.20353982300885001</v>
      </c>
      <c r="I107" s="2">
        <v>7.3529411764705899E-2</v>
      </c>
      <c r="J107" s="2">
        <v>0.102739726027397</v>
      </c>
      <c r="K107" s="2">
        <v>5.5900621118012403E-2</v>
      </c>
      <c r="L107" s="2">
        <v>0.1</v>
      </c>
      <c r="M107" s="2">
        <v>8.0213903743315496E-2</v>
      </c>
      <c r="N107" s="2">
        <v>0.237623762376238</v>
      </c>
      <c r="O107" s="3">
        <v>0.552795031055901</v>
      </c>
      <c r="P107" s="3">
        <v>1.21238938053097</v>
      </c>
    </row>
    <row r="108" spans="1:16" x14ac:dyDescent="0.3">
      <c r="A108" s="8" t="s">
        <v>199</v>
      </c>
      <c r="B108" s="8" t="s">
        <v>48</v>
      </c>
      <c r="C108" s="2">
        <v>0</v>
      </c>
      <c r="D108" s="2">
        <v>0</v>
      </c>
      <c r="E108" s="2">
        <v>-1</v>
      </c>
      <c r="F108" s="2">
        <v>0</v>
      </c>
      <c r="G108" s="2">
        <v>-0.5</v>
      </c>
      <c r="H108" s="2">
        <v>0</v>
      </c>
      <c r="I108" s="2">
        <v>2</v>
      </c>
      <c r="J108" s="2">
        <v>-0.33333333333333298</v>
      </c>
      <c r="K108" s="2">
        <v>-0.5</v>
      </c>
      <c r="L108" s="2">
        <v>-1</v>
      </c>
      <c r="M108" s="2">
        <v>0</v>
      </c>
      <c r="N108" s="2">
        <v>-0.75</v>
      </c>
      <c r="O108" s="3">
        <v>-0.5</v>
      </c>
      <c r="P108" s="3">
        <v>-0.66666666666666696</v>
      </c>
    </row>
    <row r="109" spans="1:16" x14ac:dyDescent="0.3">
      <c r="A109" s="8" t="s">
        <v>199</v>
      </c>
      <c r="B109" s="8" t="s">
        <v>49</v>
      </c>
      <c r="C109" s="2">
        <v>0.118170266836086</v>
      </c>
      <c r="D109" s="2">
        <v>3.9393939393939398E-2</v>
      </c>
      <c r="E109" s="2">
        <v>-6.9241982507288599E-3</v>
      </c>
      <c r="F109" s="2">
        <v>4.8807339449541298E-2</v>
      </c>
      <c r="G109" s="2">
        <v>3.4989503149055297E-4</v>
      </c>
      <c r="H109" s="2">
        <v>-5.9461350122420398E-3</v>
      </c>
      <c r="I109" s="2">
        <v>-4.4334975369458102E-2</v>
      </c>
      <c r="J109" s="2">
        <v>1.9145802650957298E-2</v>
      </c>
      <c r="K109" s="2">
        <v>-4.1546242774566498E-2</v>
      </c>
      <c r="L109" s="2">
        <v>2.7892951375801001E-2</v>
      </c>
      <c r="M109" s="2">
        <v>2.3102310231023101E-2</v>
      </c>
      <c r="N109" s="2">
        <v>-3.9068100358422897E-2</v>
      </c>
      <c r="O109" s="3">
        <v>-3.1430635838150298E-2</v>
      </c>
      <c r="P109" s="3">
        <v>-2.2959183673469399E-2</v>
      </c>
    </row>
    <row r="110" spans="1:16" x14ac:dyDescent="0.3">
      <c r="A110" s="8" t="s">
        <v>199</v>
      </c>
      <c r="B110" s="8" t="s">
        <v>50</v>
      </c>
      <c r="C110" s="2">
        <v>4.5575311669732298E-2</v>
      </c>
      <c r="D110" s="2">
        <v>4.0656763096168898E-2</v>
      </c>
      <c r="E110" s="2">
        <v>3.6438767843726502E-2</v>
      </c>
      <c r="F110" s="2">
        <v>3.0083363537513601E-2</v>
      </c>
      <c r="G110" s="2">
        <v>3.8529204785362398E-2</v>
      </c>
      <c r="H110" s="2">
        <v>4.1165509063188201E-2</v>
      </c>
      <c r="I110" s="2">
        <v>3.4493979824276003E-2</v>
      </c>
      <c r="J110" s="2">
        <v>2.5165146272412699E-2</v>
      </c>
      <c r="K110" s="2">
        <v>1.25805461798098E-2</v>
      </c>
      <c r="L110" s="2">
        <v>1.1212121212121199E-2</v>
      </c>
      <c r="M110" s="2">
        <v>2.6071321546299101E-2</v>
      </c>
      <c r="N110" s="2">
        <v>-5.9871495327102802E-3</v>
      </c>
      <c r="O110" s="3">
        <v>4.4338754219085598E-2</v>
      </c>
      <c r="P110" s="3">
        <v>0.27854996243426</v>
      </c>
    </row>
    <row r="111" spans="1:16" x14ac:dyDescent="0.3">
      <c r="A111" s="8" t="s">
        <v>199</v>
      </c>
      <c r="B111" s="8" t="s">
        <v>51</v>
      </c>
      <c r="C111" s="2">
        <v>8.1282383419689103E-2</v>
      </c>
      <c r="D111" s="2">
        <v>6.0796645702306099E-2</v>
      </c>
      <c r="E111" s="2">
        <v>4.48898927159797E-2</v>
      </c>
      <c r="F111" s="2">
        <v>5.7822210213455801E-2</v>
      </c>
      <c r="G111" s="2">
        <v>5.2618135376756102E-2</v>
      </c>
      <c r="H111" s="2">
        <v>3.5670953652026202E-2</v>
      </c>
      <c r="I111" s="2">
        <v>4.05342080599813E-2</v>
      </c>
      <c r="J111" s="2">
        <v>3.96307138031975E-2</v>
      </c>
      <c r="K111" s="2">
        <v>2.77236300628113E-2</v>
      </c>
      <c r="L111" s="2">
        <v>4.40463645943098E-2</v>
      </c>
      <c r="M111" s="2">
        <v>3.4719418651594697E-2</v>
      </c>
      <c r="N111" s="2">
        <v>8.1935232149824393E-3</v>
      </c>
      <c r="O111" s="3">
        <v>0.11934156378600801</v>
      </c>
      <c r="P111" s="3">
        <v>0.45906267645398102</v>
      </c>
    </row>
    <row r="112" spans="1:16" x14ac:dyDescent="0.3">
      <c r="A112" s="8" t="s">
        <v>199</v>
      </c>
      <c r="B112" s="8" t="s">
        <v>52</v>
      </c>
      <c r="C112" s="2">
        <v>5.4209183673469399E-2</v>
      </c>
      <c r="D112" s="2">
        <v>-2.41984271022384E-2</v>
      </c>
      <c r="E112" s="2">
        <v>6.1996280223186604E-3</v>
      </c>
      <c r="F112" s="2">
        <v>1.29390018484288E-2</v>
      </c>
      <c r="G112" s="2">
        <v>4.1970802919707999E-2</v>
      </c>
      <c r="H112" s="2">
        <v>4.3199065966141301E-2</v>
      </c>
      <c r="I112" s="2">
        <v>4.2529378847230001E-2</v>
      </c>
      <c r="J112" s="2">
        <v>8.0515297906602307E-2</v>
      </c>
      <c r="K112" s="2">
        <v>2.8812717337307499E-2</v>
      </c>
      <c r="L112" s="2">
        <v>8.0154514727184906E-2</v>
      </c>
      <c r="M112" s="2">
        <v>6.6160035762181504E-2</v>
      </c>
      <c r="N112" s="2">
        <v>5.9119496855345899E-2</v>
      </c>
      <c r="O112" s="3">
        <v>0.25484351713859899</v>
      </c>
      <c r="P112" s="3">
        <v>0.56602603843769395</v>
      </c>
    </row>
    <row r="113" spans="1:16" x14ac:dyDescent="0.3">
      <c r="A113" s="8" t="s">
        <v>199</v>
      </c>
      <c r="B113" s="8" t="s">
        <v>53</v>
      </c>
      <c r="C113" s="2">
        <v>2.3923444976076602E-3</v>
      </c>
      <c r="D113" s="2">
        <v>-7.1599045346062096E-2</v>
      </c>
      <c r="E113" s="2">
        <v>-0.118251928020566</v>
      </c>
      <c r="F113" s="2">
        <v>0.104956268221574</v>
      </c>
      <c r="G113" s="2">
        <v>8.9709762532981505E-2</v>
      </c>
      <c r="H113" s="2">
        <v>0.193704600484261</v>
      </c>
      <c r="I113" s="2">
        <v>3.6511156186612603E-2</v>
      </c>
      <c r="J113" s="2">
        <v>0.12524461839530299</v>
      </c>
      <c r="K113" s="2">
        <v>2.4347826086956501E-2</v>
      </c>
      <c r="L113" s="2">
        <v>4.4142614601018697E-2</v>
      </c>
      <c r="M113" s="2">
        <v>7.3170731707317097E-2</v>
      </c>
      <c r="N113" s="2">
        <v>-3.7878787878787901E-2</v>
      </c>
      <c r="O113" s="3">
        <v>0.104347826086957</v>
      </c>
      <c r="P113" s="3">
        <v>0.63239074550128505</v>
      </c>
    </row>
    <row r="114" spans="1:16" x14ac:dyDescent="0.3">
      <c r="A114" s="8" t="s">
        <v>200</v>
      </c>
      <c r="B114" s="8" t="s">
        <v>48</v>
      </c>
      <c r="C114" s="2">
        <v>0</v>
      </c>
      <c r="D114" s="2">
        <v>-1</v>
      </c>
      <c r="E114" s="2">
        <v>0</v>
      </c>
      <c r="F114" s="2">
        <v>0</v>
      </c>
      <c r="G114" s="2">
        <v>-1</v>
      </c>
      <c r="H114" s="2">
        <v>0</v>
      </c>
      <c r="I114" s="2">
        <v>0</v>
      </c>
      <c r="J114" s="2">
        <v>0</v>
      </c>
      <c r="K114" s="2">
        <v>-1</v>
      </c>
      <c r="L114" s="2">
        <v>0</v>
      </c>
      <c r="M114" s="2">
        <v>0</v>
      </c>
      <c r="N114" s="2" t="e">
        <v>#NUM!</v>
      </c>
      <c r="O114" s="3">
        <v>-1</v>
      </c>
      <c r="P114" s="3">
        <v>0</v>
      </c>
    </row>
    <row r="115" spans="1:16" x14ac:dyDescent="0.3">
      <c r="A115" s="8" t="s">
        <v>200</v>
      </c>
      <c r="B115" s="8" t="s">
        <v>49</v>
      </c>
      <c r="C115" s="2">
        <v>4.1994750656167999E-2</v>
      </c>
      <c r="D115" s="2">
        <v>1.2594458438287199E-2</v>
      </c>
      <c r="E115" s="2">
        <v>-1.3059701492537301E-2</v>
      </c>
      <c r="F115" s="2">
        <v>-1.70132325141777E-2</v>
      </c>
      <c r="G115" s="2">
        <v>-2.1794871794871801E-2</v>
      </c>
      <c r="H115" s="2">
        <v>-8.0602883355176902E-2</v>
      </c>
      <c r="I115" s="2">
        <v>-3.3499643620812501E-2</v>
      </c>
      <c r="J115" s="2">
        <v>1.54867256637168E-2</v>
      </c>
      <c r="K115" s="2">
        <v>-2.10602759622367E-2</v>
      </c>
      <c r="L115" s="2">
        <v>1.7062314540059301E-2</v>
      </c>
      <c r="M115" s="2">
        <v>7.4398249452953993E-2</v>
      </c>
      <c r="N115" s="2">
        <v>3.6659877800407303E-2</v>
      </c>
      <c r="O115" s="3">
        <v>0.108932461873638</v>
      </c>
      <c r="P115" s="3">
        <v>-5.0373134328358202E-2</v>
      </c>
    </row>
    <row r="116" spans="1:16" x14ac:dyDescent="0.3">
      <c r="A116" s="8" t="s">
        <v>200</v>
      </c>
      <c r="B116" s="8" t="s">
        <v>50</v>
      </c>
      <c r="C116" s="2">
        <v>3.06291390728477E-2</v>
      </c>
      <c r="D116" s="2">
        <v>2.08835341365462E-2</v>
      </c>
      <c r="E116" s="2">
        <v>2.7275111460791999E-2</v>
      </c>
      <c r="F116" s="2">
        <v>4.69747255552719E-2</v>
      </c>
      <c r="G116" s="2">
        <v>2.90173128505243E-2</v>
      </c>
      <c r="H116" s="2">
        <v>3.1990521327014201E-2</v>
      </c>
      <c r="I116" s="2">
        <v>2.3650975889781899E-2</v>
      </c>
      <c r="J116" s="2">
        <v>1.14401076716016E-2</v>
      </c>
      <c r="K116" s="2">
        <v>7.5404746063428701E-3</v>
      </c>
      <c r="L116" s="2">
        <v>6.3834470614131597E-3</v>
      </c>
      <c r="M116" s="2">
        <v>-2.18722659667542E-4</v>
      </c>
      <c r="N116" s="2">
        <v>1.3782542113323099E-2</v>
      </c>
      <c r="O116" s="3">
        <v>2.7722333111554701E-2</v>
      </c>
      <c r="P116" s="3">
        <v>0.21531602412798301</v>
      </c>
    </row>
    <row r="117" spans="1:16" x14ac:dyDescent="0.3">
      <c r="A117" s="8" t="s">
        <v>200</v>
      </c>
      <c r="B117" s="8" t="s">
        <v>51</v>
      </c>
      <c r="C117" s="2">
        <v>2.8538812785388099E-2</v>
      </c>
      <c r="D117" s="2">
        <v>3.8845726970033301E-2</v>
      </c>
      <c r="E117" s="2">
        <v>4.5227920227920201E-2</v>
      </c>
      <c r="F117" s="2">
        <v>3.0664395229982998E-2</v>
      </c>
      <c r="G117" s="2">
        <v>3.5371900826446298E-2</v>
      </c>
      <c r="H117" s="2">
        <v>4.5019157088122597E-2</v>
      </c>
      <c r="I117" s="2">
        <v>3.0553009471432899E-2</v>
      </c>
      <c r="J117" s="2">
        <v>3.9134301808479099E-2</v>
      </c>
      <c r="K117" s="2">
        <v>2.7389443651925801E-2</v>
      </c>
      <c r="L117" s="2">
        <v>1.8883643432379901E-2</v>
      </c>
      <c r="M117" s="2">
        <v>4.87871354592532E-2</v>
      </c>
      <c r="N117" s="2">
        <v>5.1715176715176697E-2</v>
      </c>
      <c r="O117" s="3">
        <v>0.154636233951498</v>
      </c>
      <c r="P117" s="3">
        <v>0.441239316239316</v>
      </c>
    </row>
    <row r="118" spans="1:16" x14ac:dyDescent="0.3">
      <c r="A118" s="8" t="s">
        <v>200</v>
      </c>
      <c r="B118" s="8" t="s">
        <v>52</v>
      </c>
      <c r="C118" s="2">
        <v>4.7045951859956199E-2</v>
      </c>
      <c r="D118" s="2">
        <v>-1.9853709508881899E-2</v>
      </c>
      <c r="E118" s="2">
        <v>2.5586353944562899E-2</v>
      </c>
      <c r="F118" s="2">
        <v>6.6528066528066504E-2</v>
      </c>
      <c r="G118" s="2">
        <v>5.7504873294347003E-2</v>
      </c>
      <c r="H118" s="2">
        <v>6.7281105990783394E-2</v>
      </c>
      <c r="I118" s="2">
        <v>7.5993091537133003E-2</v>
      </c>
      <c r="J118" s="2">
        <v>9.1492776886035299E-2</v>
      </c>
      <c r="K118" s="2">
        <v>6.8382352941176505E-2</v>
      </c>
      <c r="L118" s="2">
        <v>0.112869924294563</v>
      </c>
      <c r="M118" s="2">
        <v>6.8645640074211506E-2</v>
      </c>
      <c r="N118" s="2">
        <v>7.17592592592593E-2</v>
      </c>
      <c r="O118" s="3">
        <v>0.36176470588235299</v>
      </c>
      <c r="P118" s="3">
        <v>0.97441364605543701</v>
      </c>
    </row>
    <row r="119" spans="1:16" x14ac:dyDescent="0.3">
      <c r="A119" s="8" t="s">
        <v>200</v>
      </c>
      <c r="B119" s="8" t="s">
        <v>53</v>
      </c>
      <c r="C119" s="2">
        <v>1.3986013986014E-2</v>
      </c>
      <c r="D119" s="2">
        <v>-0.16551724137931001</v>
      </c>
      <c r="E119" s="2">
        <v>-0.107438016528926</v>
      </c>
      <c r="F119" s="2">
        <v>0.13888888888888901</v>
      </c>
      <c r="G119" s="2">
        <v>0.113821138211382</v>
      </c>
      <c r="H119" s="2">
        <v>0.102189781021898</v>
      </c>
      <c r="I119" s="2">
        <v>0.165562913907285</v>
      </c>
      <c r="J119" s="2">
        <v>0.16477272727272699</v>
      </c>
      <c r="K119" s="2">
        <v>9.2682926829268306E-2</v>
      </c>
      <c r="L119" s="2">
        <v>0.10267857142857099</v>
      </c>
      <c r="M119" s="2">
        <v>0.15384615384615399</v>
      </c>
      <c r="N119" s="2">
        <v>7.7192982456140397E-2</v>
      </c>
      <c r="O119" s="3">
        <v>0.49756097560975598</v>
      </c>
      <c r="P119" s="3">
        <v>1.5371900826446301</v>
      </c>
    </row>
    <row r="120" spans="1:16" x14ac:dyDescent="0.3">
      <c r="A120" s="8" t="s">
        <v>201</v>
      </c>
      <c r="B120" s="8" t="s">
        <v>48</v>
      </c>
      <c r="C120" s="2">
        <v>0</v>
      </c>
      <c r="D120" s="2">
        <v>0</v>
      </c>
      <c r="E120" s="2">
        <v>0</v>
      </c>
      <c r="F120" s="2">
        <v>0</v>
      </c>
      <c r="G120" s="2">
        <v>-1</v>
      </c>
      <c r="H120" s="2">
        <v>0</v>
      </c>
      <c r="I120" s="2">
        <v>0</v>
      </c>
      <c r="J120" s="2">
        <v>-1</v>
      </c>
      <c r="K120" s="2">
        <v>0</v>
      </c>
      <c r="L120" s="2">
        <v>0</v>
      </c>
      <c r="M120" s="2">
        <v>0</v>
      </c>
      <c r="N120" s="2">
        <v>-1</v>
      </c>
      <c r="O120" s="3">
        <v>0</v>
      </c>
      <c r="P120" s="3">
        <v>0</v>
      </c>
    </row>
    <row r="121" spans="1:16" x14ac:dyDescent="0.3">
      <c r="A121" s="8" t="s">
        <v>201</v>
      </c>
      <c r="B121" s="8" t="s">
        <v>49</v>
      </c>
      <c r="C121" s="2">
        <v>7.8599221789883295E-2</v>
      </c>
      <c r="D121" s="2">
        <v>3.9682539682539701E-2</v>
      </c>
      <c r="E121" s="2">
        <v>-6.9396252602359496E-3</v>
      </c>
      <c r="F121" s="2">
        <v>-2.0265548567435399E-2</v>
      </c>
      <c r="G121" s="2">
        <v>-2.4964336661911599E-2</v>
      </c>
      <c r="H121" s="2">
        <v>-5.1207022677395801E-3</v>
      </c>
      <c r="I121" s="2">
        <v>-1.69117647058824E-2</v>
      </c>
      <c r="J121" s="2">
        <v>-4.4876589379207197E-3</v>
      </c>
      <c r="K121" s="2">
        <v>1.6528925619834701E-2</v>
      </c>
      <c r="L121" s="2">
        <v>4.4345898004434598E-3</v>
      </c>
      <c r="M121" s="2">
        <v>6.4017660044150104E-2</v>
      </c>
      <c r="N121" s="2">
        <v>6.2932226832641797E-2</v>
      </c>
      <c r="O121" s="3">
        <v>0.15477084898572499</v>
      </c>
      <c r="P121" s="3">
        <v>6.6620402498265105E-2</v>
      </c>
    </row>
    <row r="122" spans="1:16" x14ac:dyDescent="0.3">
      <c r="A122" s="8" t="s">
        <v>201</v>
      </c>
      <c r="B122" s="8" t="s">
        <v>50</v>
      </c>
      <c r="C122" s="2">
        <v>2.2403982930298699E-2</v>
      </c>
      <c r="D122" s="2">
        <v>3.8956521739130397E-2</v>
      </c>
      <c r="E122" s="2">
        <v>4.25175761633746E-2</v>
      </c>
      <c r="F122" s="2">
        <v>3.2434168272318598E-2</v>
      </c>
      <c r="G122" s="2">
        <v>2.4261275272161702E-2</v>
      </c>
      <c r="H122" s="2">
        <v>2.6419678105071401E-2</v>
      </c>
      <c r="I122" s="2">
        <v>3.5207100591716001E-2</v>
      </c>
      <c r="J122" s="2">
        <v>2.37210631609031E-2</v>
      </c>
      <c r="K122" s="2">
        <v>7.5376884422110497E-3</v>
      </c>
      <c r="L122" s="2">
        <v>5.5417013022998098E-3</v>
      </c>
      <c r="M122" s="2">
        <v>1.7911270322402899E-2</v>
      </c>
      <c r="N122" s="2">
        <v>2.4363833243096901E-3</v>
      </c>
      <c r="O122" s="3">
        <v>3.3780011166945803E-2</v>
      </c>
      <c r="P122" s="3">
        <v>0.23970539002343499</v>
      </c>
    </row>
    <row r="123" spans="1:16" x14ac:dyDescent="0.3">
      <c r="A123" s="8" t="s">
        <v>201</v>
      </c>
      <c r="B123" s="8" t="s">
        <v>51</v>
      </c>
      <c r="C123" s="2">
        <v>3.6220472440944902E-2</v>
      </c>
      <c r="D123" s="2">
        <v>4.8125633232016199E-2</v>
      </c>
      <c r="E123" s="2">
        <v>3.52827452875785E-2</v>
      </c>
      <c r="F123" s="2">
        <v>2.75443510737628E-2</v>
      </c>
      <c r="G123" s="2">
        <v>5.1340299863698299E-2</v>
      </c>
      <c r="H123" s="2">
        <v>2.4632670700086401E-2</v>
      </c>
      <c r="I123" s="2">
        <v>5.39856600590468E-2</v>
      </c>
      <c r="J123" s="2">
        <v>4.08163265306122E-2</v>
      </c>
      <c r="K123" s="2">
        <v>5.1903114186851201E-2</v>
      </c>
      <c r="L123" s="2">
        <v>5.1535087719298198E-2</v>
      </c>
      <c r="M123" s="2">
        <v>3.02398331595412E-2</v>
      </c>
      <c r="N123" s="2">
        <v>5.1619433198380603E-2</v>
      </c>
      <c r="O123" s="3">
        <v>0.19838523644752001</v>
      </c>
      <c r="P123" s="3">
        <v>0.50652489125181199</v>
      </c>
    </row>
    <row r="124" spans="1:16" x14ac:dyDescent="0.3">
      <c r="A124" s="8" t="s">
        <v>201</v>
      </c>
      <c r="B124" s="8" t="s">
        <v>52</v>
      </c>
      <c r="C124" s="2">
        <v>9.05562742561449E-3</v>
      </c>
      <c r="D124" s="2">
        <v>1.02564102564103E-2</v>
      </c>
      <c r="E124" s="2">
        <v>-1.2690355329949201E-3</v>
      </c>
      <c r="F124" s="2">
        <v>5.84498094027954E-2</v>
      </c>
      <c r="G124" s="2">
        <v>4.3217286914765903E-2</v>
      </c>
      <c r="H124" s="2">
        <v>4.9482163406214003E-2</v>
      </c>
      <c r="I124" s="2">
        <v>2.8508771929824601E-2</v>
      </c>
      <c r="J124" s="2">
        <v>9.2750533049040504E-2</v>
      </c>
      <c r="K124" s="2">
        <v>2.2439024390243902E-2</v>
      </c>
      <c r="L124" s="2">
        <v>7.5381679389313005E-2</v>
      </c>
      <c r="M124" s="2">
        <v>8.6069210292812795E-2</v>
      </c>
      <c r="N124" s="2">
        <v>6.1274509803921601E-2</v>
      </c>
      <c r="O124" s="3">
        <v>0.267317073170732</v>
      </c>
      <c r="P124" s="3">
        <v>0.64847715736040601</v>
      </c>
    </row>
    <row r="125" spans="1:16" x14ac:dyDescent="0.3">
      <c r="A125" s="8" t="s">
        <v>201</v>
      </c>
      <c r="B125" s="8" t="s">
        <v>53</v>
      </c>
      <c r="C125" s="2">
        <v>-8.2089552238805999E-2</v>
      </c>
      <c r="D125" s="2">
        <v>-0.154471544715447</v>
      </c>
      <c r="E125" s="2">
        <v>-0.115384615384615</v>
      </c>
      <c r="F125" s="2">
        <v>0.184782608695652</v>
      </c>
      <c r="G125" s="2">
        <v>0.26605504587155998</v>
      </c>
      <c r="H125" s="2">
        <v>5.7971014492753603E-2</v>
      </c>
      <c r="I125" s="2">
        <v>0.102739726027397</v>
      </c>
      <c r="J125" s="2">
        <v>8.0745341614906804E-2</v>
      </c>
      <c r="K125" s="2">
        <v>5.74712643678161E-3</v>
      </c>
      <c r="L125" s="2">
        <v>9.71428571428571E-2</v>
      </c>
      <c r="M125" s="2">
        <v>6.7708333333333301E-2</v>
      </c>
      <c r="N125" s="2">
        <v>5.3658536585365901E-2</v>
      </c>
      <c r="O125" s="3">
        <v>0.24137931034482801</v>
      </c>
      <c r="P125" s="3">
        <v>1.07692307692308</v>
      </c>
    </row>
    <row r="126" spans="1:16" x14ac:dyDescent="0.3">
      <c r="A126" s="8" t="s">
        <v>202</v>
      </c>
      <c r="B126" s="8" t="s">
        <v>48</v>
      </c>
      <c r="C126" s="2">
        <v>0</v>
      </c>
      <c r="D126" s="2">
        <v>-1</v>
      </c>
      <c r="E126" s="2">
        <v>0</v>
      </c>
      <c r="F126" s="2">
        <v>0</v>
      </c>
      <c r="G126" s="2">
        <v>0</v>
      </c>
      <c r="H126" s="2">
        <v>0</v>
      </c>
      <c r="I126" s="2">
        <v>0</v>
      </c>
      <c r="J126" s="2">
        <v>0</v>
      </c>
      <c r="K126" s="2">
        <v>0</v>
      </c>
      <c r="L126" s="2">
        <v>0</v>
      </c>
      <c r="M126" s="2">
        <v>0</v>
      </c>
      <c r="N126" s="2" t="e">
        <v>#NUM!</v>
      </c>
      <c r="O126" s="3">
        <v>0</v>
      </c>
      <c r="P126" s="3">
        <v>0</v>
      </c>
    </row>
    <row r="127" spans="1:16" x14ac:dyDescent="0.3">
      <c r="A127" s="8" t="s">
        <v>202</v>
      </c>
      <c r="B127" s="8" t="s">
        <v>49</v>
      </c>
      <c r="C127" s="2">
        <v>3.0438010393467E-2</v>
      </c>
      <c r="D127" s="2">
        <v>3.4582132564841501E-2</v>
      </c>
      <c r="E127" s="2">
        <v>2.0891364902506999E-2</v>
      </c>
      <c r="F127" s="2">
        <v>-5.5934515688949499E-2</v>
      </c>
      <c r="G127" s="2">
        <v>-4.6242774566474E-2</v>
      </c>
      <c r="H127" s="2">
        <v>-1.06060606060606E-2</v>
      </c>
      <c r="I127" s="2">
        <v>-5.8958652373659999E-2</v>
      </c>
      <c r="J127" s="2">
        <v>-2.6851098454027701E-2</v>
      </c>
      <c r="K127" s="2">
        <v>1.67224080267559E-3</v>
      </c>
      <c r="L127" s="2">
        <v>3.92320534223706E-2</v>
      </c>
      <c r="M127" s="2">
        <v>4.6586345381526097E-2</v>
      </c>
      <c r="N127" s="2">
        <v>2.4558710667689901E-2</v>
      </c>
      <c r="O127" s="3">
        <v>0.116220735785953</v>
      </c>
      <c r="P127" s="3">
        <v>-7.0334261838440104E-2</v>
      </c>
    </row>
    <row r="128" spans="1:16" x14ac:dyDescent="0.3">
      <c r="A128" s="8" t="s">
        <v>202</v>
      </c>
      <c r="B128" s="8" t="s">
        <v>50</v>
      </c>
      <c r="C128" s="2">
        <v>1.6965127238454301E-2</v>
      </c>
      <c r="D128" s="2">
        <v>5.1282051282051301E-2</v>
      </c>
      <c r="E128" s="2">
        <v>2.5565677343520402E-2</v>
      </c>
      <c r="F128" s="2">
        <v>4.3839541547277899E-2</v>
      </c>
      <c r="G128" s="2">
        <v>3.01948943178699E-2</v>
      </c>
      <c r="H128" s="2">
        <v>1.67865707434053E-2</v>
      </c>
      <c r="I128" s="2">
        <v>2.6991614255765201E-2</v>
      </c>
      <c r="J128" s="2">
        <v>2.50063791783618E-2</v>
      </c>
      <c r="K128" s="2">
        <v>1.1451331839681399E-2</v>
      </c>
      <c r="L128" s="2">
        <v>-7.3837066207236004E-3</v>
      </c>
      <c r="M128" s="2">
        <v>1.9836350111579502E-2</v>
      </c>
      <c r="N128" s="2">
        <v>1.9207391198638499E-2</v>
      </c>
      <c r="O128" s="3">
        <v>4.35648493900921E-2</v>
      </c>
      <c r="P128" s="3">
        <v>0.231854246253306</v>
      </c>
    </row>
    <row r="129" spans="1:16" x14ac:dyDescent="0.3">
      <c r="A129" s="8" t="s">
        <v>202</v>
      </c>
      <c r="B129" s="8" t="s">
        <v>51</v>
      </c>
      <c r="C129" s="2">
        <v>2.85212812637122E-2</v>
      </c>
      <c r="D129" s="2">
        <v>2.38907849829352E-2</v>
      </c>
      <c r="E129" s="2">
        <v>5.08333333333333E-2</v>
      </c>
      <c r="F129" s="2">
        <v>3.5289452815225997E-2</v>
      </c>
      <c r="G129" s="2">
        <v>4.4810417464573003E-2</v>
      </c>
      <c r="H129" s="2">
        <v>5.4618768328445699E-2</v>
      </c>
      <c r="I129" s="2">
        <v>2.81543274244004E-2</v>
      </c>
      <c r="J129" s="2">
        <v>4.6653144016227201E-2</v>
      </c>
      <c r="K129" s="2">
        <v>3.9082687338501301E-2</v>
      </c>
      <c r="L129" s="2">
        <v>4.3207957724588103E-2</v>
      </c>
      <c r="M129" s="2">
        <v>3.4564958283671003E-2</v>
      </c>
      <c r="N129" s="2">
        <v>6.5956221198156695E-2</v>
      </c>
      <c r="O129" s="3">
        <v>0.19541343669250599</v>
      </c>
      <c r="P129" s="3">
        <v>0.54208333333333303</v>
      </c>
    </row>
    <row r="130" spans="1:16" x14ac:dyDescent="0.3">
      <c r="A130" s="8" t="s">
        <v>202</v>
      </c>
      <c r="B130" s="8" t="s">
        <v>52</v>
      </c>
      <c r="C130" s="2">
        <v>1.5984015984016001E-2</v>
      </c>
      <c r="D130" s="2">
        <v>-3.7364798426745303E-2</v>
      </c>
      <c r="E130" s="2">
        <v>-3.06435137895812E-3</v>
      </c>
      <c r="F130" s="2">
        <v>4.6106557377049197E-2</v>
      </c>
      <c r="G130" s="2">
        <v>5.0930460333006897E-2</v>
      </c>
      <c r="H130" s="2">
        <v>6.7101584342963594E-2</v>
      </c>
      <c r="I130" s="2">
        <v>5.9388646288209598E-2</v>
      </c>
      <c r="J130" s="2">
        <v>7.4196207749381696E-2</v>
      </c>
      <c r="K130" s="2">
        <v>5.0652340752110503E-2</v>
      </c>
      <c r="L130" s="2">
        <v>5.1862673484295102E-2</v>
      </c>
      <c r="M130" s="2">
        <v>5.6944444444444402E-2</v>
      </c>
      <c r="N130" s="2">
        <v>8.2785808147174803E-2</v>
      </c>
      <c r="O130" s="3">
        <v>0.26477359938603201</v>
      </c>
      <c r="P130" s="3">
        <v>0.68335035750766104</v>
      </c>
    </row>
    <row r="131" spans="1:16" x14ac:dyDescent="0.3">
      <c r="A131" s="8" t="s">
        <v>202</v>
      </c>
      <c r="B131" s="8" t="s">
        <v>53</v>
      </c>
      <c r="C131" s="2">
        <v>-6.1032863849765299E-2</v>
      </c>
      <c r="D131" s="2">
        <v>-0.09</v>
      </c>
      <c r="E131" s="2">
        <v>-0.25824175824175799</v>
      </c>
      <c r="F131" s="2">
        <v>0.11111111111111099</v>
      </c>
      <c r="G131" s="2">
        <v>0.14000000000000001</v>
      </c>
      <c r="H131" s="2">
        <v>0.15204678362573101</v>
      </c>
      <c r="I131" s="2">
        <v>5.0761421319797002E-2</v>
      </c>
      <c r="J131" s="2">
        <v>9.6618357487922704E-2</v>
      </c>
      <c r="K131" s="2">
        <v>3.5242290748898703E-2</v>
      </c>
      <c r="L131" s="2">
        <v>0.14042553191489399</v>
      </c>
      <c r="M131" s="2">
        <v>0.164179104477612</v>
      </c>
      <c r="N131" s="2">
        <v>0.118589743589744</v>
      </c>
      <c r="O131" s="3">
        <v>0.53744493392070503</v>
      </c>
      <c r="P131" s="3">
        <v>0.91758241758241799</v>
      </c>
    </row>
    <row r="132" spans="1:16" x14ac:dyDescent="0.3">
      <c r="A132" s="8" t="s">
        <v>203</v>
      </c>
      <c r="B132" s="8" t="s">
        <v>48</v>
      </c>
      <c r="C132" s="2">
        <v>1</v>
      </c>
      <c r="D132" s="2">
        <v>-1</v>
      </c>
      <c r="E132" s="2">
        <v>0</v>
      </c>
      <c r="F132" s="2">
        <v>0</v>
      </c>
      <c r="G132" s="2">
        <v>0</v>
      </c>
      <c r="H132" s="2">
        <v>0</v>
      </c>
      <c r="I132" s="2">
        <v>0</v>
      </c>
      <c r="J132" s="2">
        <v>0</v>
      </c>
      <c r="K132" s="2">
        <v>-1</v>
      </c>
      <c r="L132" s="2">
        <v>0</v>
      </c>
      <c r="M132" s="2">
        <v>0</v>
      </c>
      <c r="N132" s="2" t="e">
        <v>#NUM!</v>
      </c>
      <c r="O132" s="3">
        <v>-1</v>
      </c>
      <c r="P132" s="3">
        <v>0</v>
      </c>
    </row>
    <row r="133" spans="1:16" x14ac:dyDescent="0.3">
      <c r="A133" s="8" t="s">
        <v>203</v>
      </c>
      <c r="B133" s="8" t="s">
        <v>49</v>
      </c>
      <c r="C133" s="2">
        <v>3.1685678073510803E-2</v>
      </c>
      <c r="D133" s="2">
        <v>3.0712530712530699E-2</v>
      </c>
      <c r="E133" s="2">
        <v>4.2908224076281302E-2</v>
      </c>
      <c r="F133" s="2">
        <v>-1.1428571428571401E-2</v>
      </c>
      <c r="G133" s="2">
        <v>-1.7341040462427699E-2</v>
      </c>
      <c r="H133" s="2">
        <v>2.3529411764705899E-2</v>
      </c>
      <c r="I133" s="2">
        <v>1.1494252873563201E-3</v>
      </c>
      <c r="J133" s="2">
        <v>-1.1481056257175699E-3</v>
      </c>
      <c r="K133" s="2">
        <v>1.6091954022988499E-2</v>
      </c>
      <c r="L133" s="2">
        <v>7.5791855203619904E-2</v>
      </c>
      <c r="M133" s="2">
        <v>7.3606729758149301E-3</v>
      </c>
      <c r="N133" s="2">
        <v>-5.01043841336117E-2</v>
      </c>
      <c r="O133" s="3">
        <v>4.5977011494252901E-2</v>
      </c>
      <c r="P133" s="3">
        <v>8.4624553039332501E-2</v>
      </c>
    </row>
    <row r="134" spans="1:16" x14ac:dyDescent="0.3">
      <c r="A134" s="8" t="s">
        <v>203</v>
      </c>
      <c r="B134" s="8" t="s">
        <v>50</v>
      </c>
      <c r="C134" s="2">
        <v>3.14406381980291E-2</v>
      </c>
      <c r="D134" s="2">
        <v>2.9117379435850799E-2</v>
      </c>
      <c r="E134" s="2">
        <v>1.63572060123784E-2</v>
      </c>
      <c r="F134" s="2">
        <v>2.17485863418878E-2</v>
      </c>
      <c r="G134" s="2">
        <v>1.1068539804172E-2</v>
      </c>
      <c r="H134" s="2">
        <v>2.7368421052631601E-2</v>
      </c>
      <c r="I134" s="2">
        <v>3.07377049180328E-2</v>
      </c>
      <c r="J134" s="2">
        <v>1.74950298210736E-2</v>
      </c>
      <c r="K134" s="2">
        <v>1.0941774130519701E-2</v>
      </c>
      <c r="L134" s="2">
        <v>-7.73096250483185E-4</v>
      </c>
      <c r="M134" s="2">
        <v>1.6634429400386799E-2</v>
      </c>
      <c r="N134" s="2">
        <v>4.4140030441400302E-2</v>
      </c>
      <c r="O134" s="3">
        <v>7.2293864790933998E-2</v>
      </c>
      <c r="P134" s="3">
        <v>0.21308576480990299</v>
      </c>
    </row>
    <row r="135" spans="1:16" x14ac:dyDescent="0.3">
      <c r="A135" s="8" t="s">
        <v>203</v>
      </c>
      <c r="B135" s="8" t="s">
        <v>51</v>
      </c>
      <c r="C135" s="2">
        <v>3.2577903682719497E-2</v>
      </c>
      <c r="D135" s="2">
        <v>4.38957475994513E-2</v>
      </c>
      <c r="E135" s="2">
        <v>5.1248357424441497E-2</v>
      </c>
      <c r="F135" s="2">
        <v>5.3124999999999999E-2</v>
      </c>
      <c r="G135" s="2">
        <v>6.82492581602374E-2</v>
      </c>
      <c r="H135" s="2">
        <v>3.3888888888888899E-2</v>
      </c>
      <c r="I135" s="2">
        <v>3.5464803868887701E-2</v>
      </c>
      <c r="J135" s="2">
        <v>4.51478982874935E-2</v>
      </c>
      <c r="K135" s="2">
        <v>4.1211519364448897E-2</v>
      </c>
      <c r="L135" s="2">
        <v>3.7672865999046297E-2</v>
      </c>
      <c r="M135" s="2">
        <v>5.3768382352941201E-2</v>
      </c>
      <c r="N135" s="2">
        <v>2.6602703881378101E-2</v>
      </c>
      <c r="O135" s="3">
        <v>0.16881827209533301</v>
      </c>
      <c r="P135" s="3">
        <v>0.54664914586071001</v>
      </c>
    </row>
    <row r="136" spans="1:16" x14ac:dyDescent="0.3">
      <c r="A136" s="8" t="s">
        <v>203</v>
      </c>
      <c r="B136" s="8" t="s">
        <v>52</v>
      </c>
      <c r="C136" s="2">
        <v>4.58515283842795E-2</v>
      </c>
      <c r="D136" s="2">
        <v>-2.2964509394572001E-2</v>
      </c>
      <c r="E136" s="2">
        <v>7.9059829059829098E-2</v>
      </c>
      <c r="F136" s="2">
        <v>5.9405940594059403E-2</v>
      </c>
      <c r="G136" s="2">
        <v>0.11214953271028</v>
      </c>
      <c r="H136" s="2">
        <v>2.0168067226890799E-2</v>
      </c>
      <c r="I136" s="2">
        <v>5.60131795716639E-2</v>
      </c>
      <c r="J136" s="2">
        <v>0.12792511700468001</v>
      </c>
      <c r="K136" s="2">
        <v>6.0857538035961299E-2</v>
      </c>
      <c r="L136" s="2">
        <v>5.0847457627118599E-2</v>
      </c>
      <c r="M136" s="2">
        <v>4.0942928039702203E-2</v>
      </c>
      <c r="N136" s="2">
        <v>9.0584028605482703E-2</v>
      </c>
      <c r="O136" s="3">
        <v>0.26556016597510401</v>
      </c>
      <c r="P136" s="3">
        <v>0.95512820512820495</v>
      </c>
    </row>
    <row r="137" spans="1:16" x14ac:dyDescent="0.3">
      <c r="A137" s="8" t="s">
        <v>203</v>
      </c>
      <c r="B137" s="8" t="s">
        <v>53</v>
      </c>
      <c r="C137" s="2">
        <v>5.0632911392405097E-2</v>
      </c>
      <c r="D137" s="2">
        <v>-0.21686746987951799</v>
      </c>
      <c r="E137" s="2">
        <v>-0.246153846153846</v>
      </c>
      <c r="F137" s="2">
        <v>0.102040816326531</v>
      </c>
      <c r="G137" s="2">
        <v>0.203703703703704</v>
      </c>
      <c r="H137" s="2">
        <v>0.138461538461538</v>
      </c>
      <c r="I137" s="2">
        <v>0.135135135135135</v>
      </c>
      <c r="J137" s="2">
        <v>7.1428571428571397E-2</v>
      </c>
      <c r="K137" s="2">
        <v>0.1</v>
      </c>
      <c r="L137" s="2">
        <v>0.18181818181818199</v>
      </c>
      <c r="M137" s="2">
        <v>0.15384615384615399</v>
      </c>
      <c r="N137" s="2">
        <v>8.1481481481481502E-2</v>
      </c>
      <c r="O137" s="3">
        <v>0.62222222222222201</v>
      </c>
      <c r="P137" s="3">
        <v>1.2461538461538499</v>
      </c>
    </row>
    <row r="138" spans="1:16" x14ac:dyDescent="0.3">
      <c r="A138" s="8" t="s">
        <v>204</v>
      </c>
      <c r="B138" s="8" t="s">
        <v>48</v>
      </c>
      <c r="C138" s="2">
        <v>0</v>
      </c>
      <c r="D138" s="2">
        <v>0</v>
      </c>
      <c r="E138" s="2">
        <v>0</v>
      </c>
      <c r="F138" s="2">
        <v>0</v>
      </c>
      <c r="G138" s="2">
        <v>0</v>
      </c>
      <c r="H138" s="2">
        <v>0</v>
      </c>
      <c r="I138" s="2">
        <v>0</v>
      </c>
      <c r="J138" s="2">
        <v>0</v>
      </c>
      <c r="K138" s="2">
        <v>0</v>
      </c>
      <c r="L138" s="2">
        <v>-1</v>
      </c>
      <c r="M138" s="2">
        <v>0</v>
      </c>
      <c r="N138" s="2">
        <v>-1</v>
      </c>
      <c r="O138" s="3">
        <v>0</v>
      </c>
      <c r="P138" s="3">
        <v>0</v>
      </c>
    </row>
    <row r="139" spans="1:16" x14ac:dyDescent="0.3">
      <c r="A139" s="8" t="s">
        <v>204</v>
      </c>
      <c r="B139" s="8" t="s">
        <v>49</v>
      </c>
      <c r="C139" s="2">
        <v>4.7124047124047101E-2</v>
      </c>
      <c r="D139" s="2">
        <v>6.4195896757114498E-2</v>
      </c>
      <c r="E139" s="2">
        <v>-4.1666666666666699E-2</v>
      </c>
      <c r="F139" s="2">
        <v>-2.59571706683971E-2</v>
      </c>
      <c r="G139" s="2">
        <v>1.46568954030646E-2</v>
      </c>
      <c r="H139" s="2">
        <v>-7.4195666447800401E-2</v>
      </c>
      <c r="I139" s="2">
        <v>-4.8226950354609902E-2</v>
      </c>
      <c r="J139" s="2">
        <v>5.2160953800298102E-3</v>
      </c>
      <c r="K139" s="2">
        <v>-5.9303187546330604E-3</v>
      </c>
      <c r="L139" s="2">
        <v>6.63683818046234E-2</v>
      </c>
      <c r="M139" s="2">
        <v>4.9650349650349701E-2</v>
      </c>
      <c r="N139" s="2">
        <v>1.7321785476349098E-2</v>
      </c>
      <c r="O139" s="3">
        <v>0.131949592290586</v>
      </c>
      <c r="P139" s="3">
        <v>-5.0373134328358202E-2</v>
      </c>
    </row>
    <row r="140" spans="1:16" x14ac:dyDescent="0.3">
      <c r="A140" s="8" t="s">
        <v>204</v>
      </c>
      <c r="B140" s="8" t="s">
        <v>50</v>
      </c>
      <c r="C140" s="2">
        <v>2.5633383010432199E-2</v>
      </c>
      <c r="D140" s="2">
        <v>1.1915140947399001E-2</v>
      </c>
      <c r="E140" s="2">
        <v>3.01550832854681E-2</v>
      </c>
      <c r="F140" s="2">
        <v>2.73208809590187E-2</v>
      </c>
      <c r="G140" s="2">
        <v>6.7842605156038004E-3</v>
      </c>
      <c r="H140" s="2">
        <v>2.6954177897574101E-2</v>
      </c>
      <c r="I140" s="2">
        <v>2.1522309711286099E-2</v>
      </c>
      <c r="J140" s="2">
        <v>1.7728674203494301E-2</v>
      </c>
      <c r="K140" s="2">
        <v>6.05907599091139E-3</v>
      </c>
      <c r="L140" s="2">
        <v>2.5094102885821797E-4</v>
      </c>
      <c r="M140" s="2">
        <v>1.0035122930255901E-2</v>
      </c>
      <c r="N140" s="2">
        <v>1.21708892200695E-2</v>
      </c>
      <c r="O140" s="3">
        <v>2.87806109568291E-2</v>
      </c>
      <c r="P140" s="3">
        <v>0.17030442274554899</v>
      </c>
    </row>
    <row r="141" spans="1:16" x14ac:dyDescent="0.3">
      <c r="A141" s="8" t="s">
        <v>204</v>
      </c>
      <c r="B141" s="8" t="s">
        <v>51</v>
      </c>
      <c r="C141" s="2">
        <v>2.0253164556962001E-2</v>
      </c>
      <c r="D141" s="2">
        <v>1.6542597187758499E-2</v>
      </c>
      <c r="E141" s="2">
        <v>4.1497152156224598E-2</v>
      </c>
      <c r="F141" s="2">
        <v>4.5312499999999999E-2</v>
      </c>
      <c r="G141" s="2">
        <v>4.4095665171898397E-2</v>
      </c>
      <c r="H141" s="2">
        <v>2.6843235504652799E-2</v>
      </c>
      <c r="I141" s="2">
        <v>3.41582432903451E-2</v>
      </c>
      <c r="J141" s="2">
        <v>3.4041118975396002E-2</v>
      </c>
      <c r="K141" s="2">
        <v>5.6714471968709303E-2</v>
      </c>
      <c r="L141" s="2">
        <v>2.8377544725478099E-2</v>
      </c>
      <c r="M141" s="2">
        <v>3.9292141571685701E-2</v>
      </c>
      <c r="N141" s="2">
        <v>1.06782106782107E-2</v>
      </c>
      <c r="O141" s="3">
        <v>0.141460234680574</v>
      </c>
      <c r="P141" s="3">
        <v>0.42473555736370999</v>
      </c>
    </row>
    <row r="142" spans="1:16" x14ac:dyDescent="0.3">
      <c r="A142" s="8" t="s">
        <v>204</v>
      </c>
      <c r="B142" s="8" t="s">
        <v>52</v>
      </c>
      <c r="C142" s="2">
        <v>6.5573770491803296E-2</v>
      </c>
      <c r="D142" s="2">
        <v>-3.31360946745562E-2</v>
      </c>
      <c r="E142" s="2">
        <v>7.3439412484700099E-3</v>
      </c>
      <c r="F142" s="2">
        <v>5.4678007290401003E-2</v>
      </c>
      <c r="G142" s="2">
        <v>9.6774193548387094E-2</v>
      </c>
      <c r="H142" s="2">
        <v>0.112394957983193</v>
      </c>
      <c r="I142" s="2">
        <v>3.1161473087818699E-2</v>
      </c>
      <c r="J142" s="2">
        <v>7.8754578754578794E-2</v>
      </c>
      <c r="K142" s="2">
        <v>2.6315789473684199E-2</v>
      </c>
      <c r="L142" s="2">
        <v>6.8651778329197694E-2</v>
      </c>
      <c r="M142" s="2">
        <v>4.7213622291021697E-2</v>
      </c>
      <c r="N142" s="2">
        <v>2.4390243902439001E-2</v>
      </c>
      <c r="O142" s="3">
        <v>0.17657045840407501</v>
      </c>
      <c r="P142" s="3">
        <v>0.69645042839657301</v>
      </c>
    </row>
    <row r="143" spans="1:16" x14ac:dyDescent="0.3">
      <c r="A143" s="8" t="s">
        <v>204</v>
      </c>
      <c r="B143" s="8" t="s">
        <v>53</v>
      </c>
      <c r="C143" s="2">
        <v>0.118811881188119</v>
      </c>
      <c r="D143" s="2">
        <v>-0.123893805309735</v>
      </c>
      <c r="E143" s="2">
        <v>-0.15151515151515199</v>
      </c>
      <c r="F143" s="2">
        <v>8.3333333333333301E-2</v>
      </c>
      <c r="G143" s="2">
        <v>0.230769230769231</v>
      </c>
      <c r="H143" s="2">
        <v>3.5714285714285698E-2</v>
      </c>
      <c r="I143" s="2">
        <v>0.12068965517241401</v>
      </c>
      <c r="J143" s="2">
        <v>0.17692307692307699</v>
      </c>
      <c r="K143" s="2">
        <v>6.5359477124182996E-2</v>
      </c>
      <c r="L143" s="2">
        <v>0.14110429447852799</v>
      </c>
      <c r="M143" s="2">
        <v>9.1397849462365593E-2</v>
      </c>
      <c r="N143" s="2">
        <v>0.22167487684729101</v>
      </c>
      <c r="O143" s="3">
        <v>0.62091503267973902</v>
      </c>
      <c r="P143" s="3">
        <v>1.5050505050505001</v>
      </c>
    </row>
    <row r="144" spans="1:16" x14ac:dyDescent="0.3">
      <c r="A144" s="11" t="s">
        <v>18</v>
      </c>
      <c r="B144" s="11" t="s">
        <v>18</v>
      </c>
      <c r="C144" s="3">
        <v>3.9363992712416501E-2</v>
      </c>
      <c r="D144" s="3">
        <v>2.4310350933106701E-2</v>
      </c>
      <c r="E144" s="3">
        <v>2.28172373856977E-2</v>
      </c>
      <c r="F144" s="3">
        <v>3.1823021412516299E-2</v>
      </c>
      <c r="G144" s="3">
        <v>3.1545844662102397E-2</v>
      </c>
      <c r="H144" s="3">
        <v>2.80565258812321E-2</v>
      </c>
      <c r="I144" s="3">
        <v>2.4387230296384399E-2</v>
      </c>
      <c r="J144" s="3">
        <v>3.3275035431052702E-2</v>
      </c>
      <c r="K144" s="3">
        <v>2.1332788583602099E-2</v>
      </c>
      <c r="L144" s="3">
        <v>2.9230659332809501E-2</v>
      </c>
      <c r="M144" s="3">
        <v>3.5563082133784903E-2</v>
      </c>
      <c r="N144" s="3">
        <v>2.7840703456965502E-2</v>
      </c>
      <c r="O144" s="3">
        <v>0.118877037339676</v>
      </c>
      <c r="P144" s="3">
        <v>0.32547406267826001</v>
      </c>
    </row>
    <row r="145" spans="1:2" x14ac:dyDescent="0.3">
      <c r="A145" s="15"/>
      <c r="B145" s="15"/>
    </row>
    <row r="146" spans="1:2" x14ac:dyDescent="0.3">
      <c r="A146" s="13" t="s">
        <v>42</v>
      </c>
      <c r="B146" s="15"/>
    </row>
    <row r="147" spans="1:2" x14ac:dyDescent="0.3">
      <c r="A147" s="14" t="s">
        <v>43</v>
      </c>
      <c r="B147" s="15"/>
    </row>
    <row r="148" spans="1:2" x14ac:dyDescent="0.3">
      <c r="A148" s="14" t="s">
        <v>44</v>
      </c>
      <c r="B148" s="15"/>
    </row>
    <row r="149" spans="1:2" x14ac:dyDescent="0.3">
      <c r="A149" s="14" t="s">
        <v>47</v>
      </c>
      <c r="B149" s="15"/>
    </row>
    <row r="150" spans="1:2" x14ac:dyDescent="0.3">
      <c r="A150" s="14" t="s">
        <v>56</v>
      </c>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54:O54"/>
    <mergeCell ref="C100:N100"/>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238</v>
      </c>
      <c r="B1" s="15"/>
    </row>
    <row r="2" spans="1:15" ht="15.6" x14ac:dyDescent="0.3">
      <c r="A2" s="12" t="s">
        <v>165</v>
      </c>
      <c r="B2" s="15"/>
    </row>
    <row r="3" spans="1:15" ht="15.6" x14ac:dyDescent="0.3">
      <c r="A3" s="12" t="s">
        <v>206</v>
      </c>
      <c r="B3" s="15"/>
    </row>
    <row r="4" spans="1:15" ht="15.6" x14ac:dyDescent="0.3">
      <c r="A4" s="12" t="s">
        <v>60</v>
      </c>
      <c r="B4" s="15"/>
    </row>
    <row r="5" spans="1:15" x14ac:dyDescent="0.3">
      <c r="A5" s="15"/>
      <c r="B5" s="15"/>
    </row>
    <row r="6" spans="1:15" x14ac:dyDescent="0.3">
      <c r="A6" s="16" t="str">
        <f>HYPERLINK("#'Table of contents'!A97",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57</v>
      </c>
      <c r="C9" s="1">
        <v>1592</v>
      </c>
      <c r="D9" s="1">
        <v>1662</v>
      </c>
      <c r="E9" s="1">
        <v>1751</v>
      </c>
      <c r="F9" s="1">
        <v>1858</v>
      </c>
      <c r="G9" s="1">
        <v>1925</v>
      </c>
      <c r="H9" s="1">
        <v>2042</v>
      </c>
      <c r="I9" s="1">
        <v>2140</v>
      </c>
      <c r="J9" s="1">
        <v>2260</v>
      </c>
      <c r="K9" s="1">
        <v>2357</v>
      </c>
      <c r="L9" s="1">
        <v>2505</v>
      </c>
      <c r="M9" s="1">
        <v>2601</v>
      </c>
      <c r="N9" s="1">
        <v>2718</v>
      </c>
      <c r="O9" s="1">
        <v>2887</v>
      </c>
    </row>
    <row r="10" spans="1:15" x14ac:dyDescent="0.3">
      <c r="A10" s="7" t="s">
        <v>198</v>
      </c>
      <c r="B10" s="7" t="s">
        <v>58</v>
      </c>
      <c r="C10" s="1">
        <v>3719</v>
      </c>
      <c r="D10" s="1">
        <v>3829</v>
      </c>
      <c r="E10" s="1">
        <v>3788</v>
      </c>
      <c r="F10" s="1">
        <v>3816</v>
      </c>
      <c r="G10" s="1">
        <v>3931</v>
      </c>
      <c r="H10" s="1">
        <v>4026</v>
      </c>
      <c r="I10" s="1">
        <v>4104</v>
      </c>
      <c r="J10" s="1">
        <v>4140</v>
      </c>
      <c r="K10" s="1">
        <v>4208</v>
      </c>
      <c r="L10" s="1">
        <v>4284</v>
      </c>
      <c r="M10" s="1">
        <v>4368</v>
      </c>
      <c r="N10" s="1">
        <v>4508</v>
      </c>
      <c r="O10" s="1">
        <v>4703</v>
      </c>
    </row>
    <row r="11" spans="1:15" x14ac:dyDescent="0.3">
      <c r="A11" s="7" t="s">
        <v>199</v>
      </c>
      <c r="B11" s="7" t="s">
        <v>57</v>
      </c>
      <c r="C11" s="1">
        <v>4679</v>
      </c>
      <c r="D11" s="1">
        <v>5103</v>
      </c>
      <c r="E11" s="1">
        <v>5376</v>
      </c>
      <c r="F11" s="1">
        <v>5595</v>
      </c>
      <c r="G11" s="1">
        <v>5955</v>
      </c>
      <c r="H11" s="1">
        <v>6273</v>
      </c>
      <c r="I11" s="1">
        <v>6567</v>
      </c>
      <c r="J11" s="1">
        <v>6825</v>
      </c>
      <c r="K11" s="1">
        <v>7184</v>
      </c>
      <c r="L11" s="1">
        <v>7384</v>
      </c>
      <c r="M11" s="1">
        <v>7701</v>
      </c>
      <c r="N11" s="1">
        <v>8027</v>
      </c>
      <c r="O11" s="1">
        <v>8131</v>
      </c>
    </row>
    <row r="12" spans="1:15" x14ac:dyDescent="0.3">
      <c r="A12" s="7" t="s">
        <v>199</v>
      </c>
      <c r="B12" s="7" t="s">
        <v>58</v>
      </c>
      <c r="C12" s="1">
        <v>7649</v>
      </c>
      <c r="D12" s="1">
        <v>8067</v>
      </c>
      <c r="E12" s="1">
        <v>8239</v>
      </c>
      <c r="F12" s="1">
        <v>8315</v>
      </c>
      <c r="G12" s="1">
        <v>8527</v>
      </c>
      <c r="H12" s="1">
        <v>8737</v>
      </c>
      <c r="I12" s="1">
        <v>8970</v>
      </c>
      <c r="J12" s="1">
        <v>9067</v>
      </c>
      <c r="K12" s="1">
        <v>9309</v>
      </c>
      <c r="L12" s="1">
        <v>9275</v>
      </c>
      <c r="M12" s="1">
        <v>9506</v>
      </c>
      <c r="N12" s="1">
        <v>9786</v>
      </c>
      <c r="O12" s="1">
        <v>9687</v>
      </c>
    </row>
    <row r="13" spans="1:15" x14ac:dyDescent="0.3">
      <c r="A13" s="7" t="s">
        <v>200</v>
      </c>
      <c r="B13" s="7" t="s">
        <v>57</v>
      </c>
      <c r="C13" s="1">
        <v>2501</v>
      </c>
      <c r="D13" s="1">
        <v>2634</v>
      </c>
      <c r="E13" s="1">
        <v>2702</v>
      </c>
      <c r="F13" s="1">
        <v>2832</v>
      </c>
      <c r="G13" s="1">
        <v>3001</v>
      </c>
      <c r="H13" s="1">
        <v>3152</v>
      </c>
      <c r="I13" s="1">
        <v>3275</v>
      </c>
      <c r="J13" s="1">
        <v>3422</v>
      </c>
      <c r="K13" s="1">
        <v>3615</v>
      </c>
      <c r="L13" s="1">
        <v>3741</v>
      </c>
      <c r="M13" s="1">
        <v>3871</v>
      </c>
      <c r="N13" s="1">
        <v>4052</v>
      </c>
      <c r="O13" s="1">
        <v>4326</v>
      </c>
    </row>
    <row r="14" spans="1:15" x14ac:dyDescent="0.3">
      <c r="A14" s="7" t="s">
        <v>200</v>
      </c>
      <c r="B14" s="7" t="s">
        <v>58</v>
      </c>
      <c r="C14" s="1">
        <v>6334</v>
      </c>
      <c r="D14" s="1">
        <v>6496</v>
      </c>
      <c r="E14" s="1">
        <v>6586</v>
      </c>
      <c r="F14" s="1">
        <v>6677</v>
      </c>
      <c r="G14" s="1">
        <v>6836</v>
      </c>
      <c r="H14" s="1">
        <v>6948</v>
      </c>
      <c r="I14" s="1">
        <v>7065</v>
      </c>
      <c r="J14" s="1">
        <v>7188</v>
      </c>
      <c r="K14" s="1">
        <v>7342</v>
      </c>
      <c r="L14" s="1">
        <v>7428</v>
      </c>
      <c r="M14" s="1">
        <v>7605</v>
      </c>
      <c r="N14" s="1">
        <v>7853</v>
      </c>
      <c r="O14" s="1">
        <v>8041</v>
      </c>
    </row>
    <row r="15" spans="1:15" x14ac:dyDescent="0.3">
      <c r="A15" s="7" t="s">
        <v>201</v>
      </c>
      <c r="B15" s="7" t="s">
        <v>57</v>
      </c>
      <c r="C15" s="1">
        <v>1968</v>
      </c>
      <c r="D15" s="1">
        <v>2100</v>
      </c>
      <c r="E15" s="1">
        <v>2209</v>
      </c>
      <c r="F15" s="1">
        <v>2318</v>
      </c>
      <c r="G15" s="1">
        <v>2442</v>
      </c>
      <c r="H15" s="1">
        <v>2586</v>
      </c>
      <c r="I15" s="1">
        <v>2743</v>
      </c>
      <c r="J15" s="1">
        <v>2935</v>
      </c>
      <c r="K15" s="1">
        <v>3096</v>
      </c>
      <c r="L15" s="1">
        <v>3222</v>
      </c>
      <c r="M15" s="1">
        <v>3362</v>
      </c>
      <c r="N15" s="1">
        <v>3522</v>
      </c>
      <c r="O15" s="1">
        <v>3713</v>
      </c>
    </row>
    <row r="16" spans="1:15" x14ac:dyDescent="0.3">
      <c r="A16" s="7" t="s">
        <v>201</v>
      </c>
      <c r="B16" s="7" t="s">
        <v>58</v>
      </c>
      <c r="C16" s="1">
        <v>4941</v>
      </c>
      <c r="D16" s="1">
        <v>5038</v>
      </c>
      <c r="E16" s="1">
        <v>5180</v>
      </c>
      <c r="F16" s="1">
        <v>5248</v>
      </c>
      <c r="G16" s="1">
        <v>5319</v>
      </c>
      <c r="H16" s="1">
        <v>5395</v>
      </c>
      <c r="I16" s="1">
        <v>5426</v>
      </c>
      <c r="J16" s="1">
        <v>5502</v>
      </c>
      <c r="K16" s="1">
        <v>5617</v>
      </c>
      <c r="L16" s="1">
        <v>5699</v>
      </c>
      <c r="M16" s="1">
        <v>5822</v>
      </c>
      <c r="N16" s="1">
        <v>6013</v>
      </c>
      <c r="O16" s="1">
        <v>6159</v>
      </c>
    </row>
    <row r="17" spans="1:15" x14ac:dyDescent="0.3">
      <c r="A17" s="7" t="s">
        <v>202</v>
      </c>
      <c r="B17" s="7" t="s">
        <v>57</v>
      </c>
      <c r="C17" s="1">
        <v>2560</v>
      </c>
      <c r="D17" s="1">
        <v>2657</v>
      </c>
      <c r="E17" s="1">
        <v>2813</v>
      </c>
      <c r="F17" s="1">
        <v>2964</v>
      </c>
      <c r="G17" s="1">
        <v>3118</v>
      </c>
      <c r="H17" s="1">
        <v>3261</v>
      </c>
      <c r="I17" s="1">
        <v>3427</v>
      </c>
      <c r="J17" s="1">
        <v>3551</v>
      </c>
      <c r="K17" s="1">
        <v>3729</v>
      </c>
      <c r="L17" s="1">
        <v>3860</v>
      </c>
      <c r="M17" s="1">
        <v>4023</v>
      </c>
      <c r="N17" s="1">
        <v>4240</v>
      </c>
      <c r="O17" s="1">
        <v>4491</v>
      </c>
    </row>
    <row r="18" spans="1:15" x14ac:dyDescent="0.3">
      <c r="A18" s="7" t="s">
        <v>202</v>
      </c>
      <c r="B18" s="7" t="s">
        <v>58</v>
      </c>
      <c r="C18" s="1">
        <v>5464</v>
      </c>
      <c r="D18" s="1">
        <v>5530</v>
      </c>
      <c r="E18" s="1">
        <v>5587</v>
      </c>
      <c r="F18" s="1">
        <v>5625</v>
      </c>
      <c r="G18" s="1">
        <v>5691</v>
      </c>
      <c r="H18" s="1">
        <v>5784</v>
      </c>
      <c r="I18" s="1">
        <v>5914</v>
      </c>
      <c r="J18" s="1">
        <v>5975</v>
      </c>
      <c r="K18" s="1">
        <v>6110</v>
      </c>
      <c r="L18" s="1">
        <v>6222</v>
      </c>
      <c r="M18" s="1">
        <v>6319</v>
      </c>
      <c r="N18" s="1">
        <v>6482</v>
      </c>
      <c r="O18" s="1">
        <v>6735</v>
      </c>
    </row>
    <row r="19" spans="1:15" x14ac:dyDescent="0.3">
      <c r="A19" s="7" t="s">
        <v>203</v>
      </c>
      <c r="B19" s="7" t="s">
        <v>57</v>
      </c>
      <c r="C19" s="1">
        <v>1475</v>
      </c>
      <c r="D19" s="1">
        <v>1577</v>
      </c>
      <c r="E19" s="1">
        <v>1655</v>
      </c>
      <c r="F19" s="1">
        <v>1785</v>
      </c>
      <c r="G19" s="1">
        <v>1883</v>
      </c>
      <c r="H19" s="1">
        <v>1995</v>
      </c>
      <c r="I19" s="1">
        <v>2122</v>
      </c>
      <c r="J19" s="1">
        <v>2239</v>
      </c>
      <c r="K19" s="1">
        <v>2363</v>
      </c>
      <c r="L19" s="1">
        <v>2482</v>
      </c>
      <c r="M19" s="1">
        <v>2640</v>
      </c>
      <c r="N19" s="1">
        <v>2781</v>
      </c>
      <c r="O19" s="1">
        <v>2908</v>
      </c>
    </row>
    <row r="20" spans="1:15" x14ac:dyDescent="0.3">
      <c r="A20" s="7" t="s">
        <v>203</v>
      </c>
      <c r="B20" s="7" t="s">
        <v>58</v>
      </c>
      <c r="C20" s="1">
        <v>3395</v>
      </c>
      <c r="D20" s="1">
        <v>3457</v>
      </c>
      <c r="E20" s="1">
        <v>3501</v>
      </c>
      <c r="F20" s="1">
        <v>3543</v>
      </c>
      <c r="G20" s="1">
        <v>3605</v>
      </c>
      <c r="H20" s="1">
        <v>3690</v>
      </c>
      <c r="I20" s="1">
        <v>3730</v>
      </c>
      <c r="J20" s="1">
        <v>3799</v>
      </c>
      <c r="K20" s="1">
        <v>3894</v>
      </c>
      <c r="L20" s="1">
        <v>3952</v>
      </c>
      <c r="M20" s="1">
        <v>3995</v>
      </c>
      <c r="N20" s="1">
        <v>4072</v>
      </c>
      <c r="O20" s="1">
        <v>4161</v>
      </c>
    </row>
    <row r="21" spans="1:15" x14ac:dyDescent="0.3">
      <c r="A21" s="7" t="s">
        <v>204</v>
      </c>
      <c r="B21" s="7" t="s">
        <v>57</v>
      </c>
      <c r="C21" s="1">
        <v>2332</v>
      </c>
      <c r="D21" s="1">
        <v>2493</v>
      </c>
      <c r="E21" s="1">
        <v>2632</v>
      </c>
      <c r="F21" s="1">
        <v>2725</v>
      </c>
      <c r="G21" s="1">
        <v>2877</v>
      </c>
      <c r="H21" s="1">
        <v>3006</v>
      </c>
      <c r="I21" s="1">
        <v>3126</v>
      </c>
      <c r="J21" s="1">
        <v>3244</v>
      </c>
      <c r="K21" s="1">
        <v>3415</v>
      </c>
      <c r="L21" s="1">
        <v>3568</v>
      </c>
      <c r="M21" s="1">
        <v>3757</v>
      </c>
      <c r="N21" s="1">
        <v>3973</v>
      </c>
      <c r="O21" s="1">
        <v>4065</v>
      </c>
    </row>
    <row r="22" spans="1:15" x14ac:dyDescent="0.3">
      <c r="A22" s="7" t="s">
        <v>204</v>
      </c>
      <c r="B22" s="7" t="s">
        <v>58</v>
      </c>
      <c r="C22" s="1">
        <v>5730</v>
      </c>
      <c r="D22" s="1">
        <v>5835</v>
      </c>
      <c r="E22" s="1">
        <v>5832</v>
      </c>
      <c r="F22" s="1">
        <v>5870</v>
      </c>
      <c r="G22" s="1">
        <v>5944</v>
      </c>
      <c r="H22" s="1">
        <v>6085</v>
      </c>
      <c r="I22" s="1">
        <v>6138</v>
      </c>
      <c r="J22" s="1">
        <v>6179</v>
      </c>
      <c r="K22" s="1">
        <v>6294</v>
      </c>
      <c r="L22" s="1">
        <v>6373</v>
      </c>
      <c r="M22" s="1">
        <v>6471</v>
      </c>
      <c r="N22" s="1">
        <v>6576</v>
      </c>
      <c r="O22" s="1">
        <v>6673</v>
      </c>
    </row>
    <row r="23" spans="1:15" x14ac:dyDescent="0.3">
      <c r="A23" s="10" t="s">
        <v>18</v>
      </c>
      <c r="B23" s="10" t="s">
        <v>18</v>
      </c>
      <c r="C23" s="5">
        <v>54339</v>
      </c>
      <c r="D23" s="5">
        <v>56478</v>
      </c>
      <c r="E23" s="5">
        <v>57851</v>
      </c>
      <c r="F23" s="5">
        <v>59171</v>
      </c>
      <c r="G23" s="5">
        <v>61054</v>
      </c>
      <c r="H23" s="5">
        <v>62980</v>
      </c>
      <c r="I23" s="5">
        <v>64747</v>
      </c>
      <c r="J23" s="5">
        <v>66326</v>
      </c>
      <c r="K23" s="5">
        <v>68533</v>
      </c>
      <c r="L23" s="5">
        <v>69995</v>
      </c>
      <c r="M23" s="5">
        <v>72041</v>
      </c>
      <c r="N23" s="5">
        <v>74603</v>
      </c>
      <c r="O23" s="5">
        <v>76680</v>
      </c>
    </row>
    <row r="24" spans="1:15" x14ac:dyDescent="0.3">
      <c r="A24" s="15"/>
      <c r="B24" s="15"/>
    </row>
    <row r="25" spans="1:15" x14ac:dyDescent="0.3">
      <c r="A25" s="15"/>
      <c r="B25" s="15"/>
    </row>
    <row r="26" spans="1:15" x14ac:dyDescent="0.3">
      <c r="A26" s="15"/>
      <c r="B26" s="15"/>
      <c r="C26" s="18" t="s">
        <v>37</v>
      </c>
      <c r="D26" s="19"/>
      <c r="E26" s="19"/>
      <c r="F26" s="19"/>
      <c r="G26" s="19"/>
      <c r="H26" s="19"/>
      <c r="I26" s="19"/>
      <c r="J26" s="19"/>
      <c r="K26" s="19"/>
      <c r="L26" s="19"/>
      <c r="M26" s="19"/>
      <c r="N26" s="19"/>
      <c r="O26" s="19"/>
    </row>
    <row r="27" spans="1:15" x14ac:dyDescent="0.3">
      <c r="A27" s="9" t="s">
        <v>41</v>
      </c>
      <c r="B27" s="9" t="s">
        <v>41</v>
      </c>
      <c r="C27" s="4" t="s">
        <v>0</v>
      </c>
      <c r="D27" s="4" t="s">
        <v>1</v>
      </c>
      <c r="E27" s="4" t="s">
        <v>2</v>
      </c>
      <c r="F27" s="4" t="s">
        <v>3</v>
      </c>
      <c r="G27" s="4" t="s">
        <v>4</v>
      </c>
      <c r="H27" s="4" t="s">
        <v>5</v>
      </c>
      <c r="I27" s="4" t="s">
        <v>6</v>
      </c>
      <c r="J27" s="4" t="s">
        <v>7</v>
      </c>
      <c r="K27" s="4" t="s">
        <v>8</v>
      </c>
      <c r="L27" s="4" t="s">
        <v>9</v>
      </c>
      <c r="M27" s="4" t="s">
        <v>10</v>
      </c>
      <c r="N27" s="4" t="s">
        <v>11</v>
      </c>
      <c r="O27" s="4" t="s">
        <v>12</v>
      </c>
    </row>
    <row r="28" spans="1:15" x14ac:dyDescent="0.3">
      <c r="A28" s="8" t="s">
        <v>198</v>
      </c>
      <c r="B28" s="8" t="s">
        <v>57</v>
      </c>
      <c r="C28" s="2">
        <v>0.29975522500470703</v>
      </c>
      <c r="D28" s="2">
        <v>0.302677107994901</v>
      </c>
      <c r="E28" s="2">
        <v>0.31612204369019697</v>
      </c>
      <c r="F28" s="2">
        <v>0.32745858301022202</v>
      </c>
      <c r="G28" s="2">
        <v>0.32872267759562801</v>
      </c>
      <c r="H28" s="2">
        <v>0.33651944627554398</v>
      </c>
      <c r="I28" s="2">
        <v>0.34272901985906501</v>
      </c>
      <c r="J28" s="2">
        <v>0.35312500000000002</v>
      </c>
      <c r="K28" s="2">
        <v>0.35902513328255897</v>
      </c>
      <c r="L28" s="2">
        <v>0.36897923110914699</v>
      </c>
      <c r="M28" s="2">
        <v>0.373224278949634</v>
      </c>
      <c r="N28" s="2">
        <v>0.37614171048989797</v>
      </c>
      <c r="O28" s="2">
        <v>0.38036890645586302</v>
      </c>
    </row>
    <row r="29" spans="1:15" x14ac:dyDescent="0.3">
      <c r="A29" s="8" t="s">
        <v>198</v>
      </c>
      <c r="B29" s="8" t="s">
        <v>58</v>
      </c>
      <c r="C29" s="2">
        <v>0.70024477499529303</v>
      </c>
      <c r="D29" s="2">
        <v>0.697322892005099</v>
      </c>
      <c r="E29" s="2">
        <v>0.68387795630980297</v>
      </c>
      <c r="F29" s="2">
        <v>0.67254141698977798</v>
      </c>
      <c r="G29" s="2">
        <v>0.67127732240437199</v>
      </c>
      <c r="H29" s="2">
        <v>0.66348055372445602</v>
      </c>
      <c r="I29" s="2">
        <v>0.65727098014093499</v>
      </c>
      <c r="J29" s="2">
        <v>0.64687499999999998</v>
      </c>
      <c r="K29" s="2">
        <v>0.64097486671744097</v>
      </c>
      <c r="L29" s="2">
        <v>0.63102076889085301</v>
      </c>
      <c r="M29" s="2">
        <v>0.62677572105036605</v>
      </c>
      <c r="N29" s="2">
        <v>0.62385828951010203</v>
      </c>
      <c r="O29" s="2">
        <v>0.61963109354413703</v>
      </c>
    </row>
    <row r="30" spans="1:15" x14ac:dyDescent="0.3">
      <c r="A30" s="8" t="s">
        <v>199</v>
      </c>
      <c r="B30" s="8" t="s">
        <v>57</v>
      </c>
      <c r="C30" s="2">
        <v>0.379542504866969</v>
      </c>
      <c r="D30" s="2">
        <v>0.38747152619589997</v>
      </c>
      <c r="E30" s="2">
        <v>0.394858611825193</v>
      </c>
      <c r="F30" s="2">
        <v>0.40222861250898601</v>
      </c>
      <c r="G30" s="2">
        <v>0.41120011048197802</v>
      </c>
      <c r="H30" s="2">
        <v>0.41792138574283799</v>
      </c>
      <c r="I30" s="2">
        <v>0.42266846881637399</v>
      </c>
      <c r="J30" s="2">
        <v>0.42946136420840703</v>
      </c>
      <c r="K30" s="2">
        <v>0.43557873037046002</v>
      </c>
      <c r="L30" s="2">
        <v>0.443243892190408</v>
      </c>
      <c r="M30" s="2">
        <v>0.44755041552856401</v>
      </c>
      <c r="N30" s="2">
        <v>0.45062594734182898</v>
      </c>
      <c r="O30" s="2">
        <v>0.45633628914580798</v>
      </c>
    </row>
    <row r="31" spans="1:15" x14ac:dyDescent="0.3">
      <c r="A31" s="8" t="s">
        <v>199</v>
      </c>
      <c r="B31" s="8" t="s">
        <v>58</v>
      </c>
      <c r="C31" s="2">
        <v>0.62045749513303095</v>
      </c>
      <c r="D31" s="2">
        <v>0.61252847380410003</v>
      </c>
      <c r="E31" s="2">
        <v>0.605141388174807</v>
      </c>
      <c r="F31" s="2">
        <v>0.59777138749101399</v>
      </c>
      <c r="G31" s="2">
        <v>0.58879988951802198</v>
      </c>
      <c r="H31" s="2">
        <v>0.58207861425716201</v>
      </c>
      <c r="I31" s="2">
        <v>0.57733153118362601</v>
      </c>
      <c r="J31" s="2">
        <v>0.57053863579159303</v>
      </c>
      <c r="K31" s="2">
        <v>0.56442126962953998</v>
      </c>
      <c r="L31" s="2">
        <v>0.55675610780959195</v>
      </c>
      <c r="M31" s="2">
        <v>0.55244958447143599</v>
      </c>
      <c r="N31" s="2">
        <v>0.54937405265817096</v>
      </c>
      <c r="O31" s="2">
        <v>0.54366371085419196</v>
      </c>
    </row>
    <row r="32" spans="1:15" x14ac:dyDescent="0.3">
      <c r="A32" s="8" t="s">
        <v>200</v>
      </c>
      <c r="B32" s="8" t="s">
        <v>57</v>
      </c>
      <c r="C32" s="2">
        <v>0.28307866440294299</v>
      </c>
      <c r="D32" s="2">
        <v>0.28849945235487401</v>
      </c>
      <c r="E32" s="2">
        <v>0.29091300602928499</v>
      </c>
      <c r="F32" s="2">
        <v>0.29782311494373798</v>
      </c>
      <c r="G32" s="2">
        <v>0.30507268476161398</v>
      </c>
      <c r="H32" s="2">
        <v>0.31207920792079202</v>
      </c>
      <c r="I32" s="2">
        <v>0.31673114119922602</v>
      </c>
      <c r="J32" s="2">
        <v>0.32252591894439198</v>
      </c>
      <c r="K32" s="2">
        <v>0.32992607465547102</v>
      </c>
      <c r="L32" s="2">
        <v>0.33494493687886101</v>
      </c>
      <c r="M32" s="2">
        <v>0.33731265249215803</v>
      </c>
      <c r="N32" s="2">
        <v>0.34036119277614402</v>
      </c>
      <c r="O32" s="2">
        <v>0.34980189213228802</v>
      </c>
    </row>
    <row r="33" spans="1:16" x14ac:dyDescent="0.3">
      <c r="A33" s="8" t="s">
        <v>200</v>
      </c>
      <c r="B33" s="8" t="s">
        <v>58</v>
      </c>
      <c r="C33" s="2">
        <v>0.71692133559705695</v>
      </c>
      <c r="D33" s="2">
        <v>0.71150054764512605</v>
      </c>
      <c r="E33" s="2">
        <v>0.70908699397071495</v>
      </c>
      <c r="F33" s="2">
        <v>0.70217688505626297</v>
      </c>
      <c r="G33" s="2">
        <v>0.69492731523838602</v>
      </c>
      <c r="H33" s="2">
        <v>0.68792079207920798</v>
      </c>
      <c r="I33" s="2">
        <v>0.68326885880077404</v>
      </c>
      <c r="J33" s="2">
        <v>0.67747408105560802</v>
      </c>
      <c r="K33" s="2">
        <v>0.67007392534452903</v>
      </c>
      <c r="L33" s="2">
        <v>0.66505506312113905</v>
      </c>
      <c r="M33" s="2">
        <v>0.66268734750784197</v>
      </c>
      <c r="N33" s="2">
        <v>0.65963880722385504</v>
      </c>
      <c r="O33" s="2">
        <v>0.65019810786771204</v>
      </c>
    </row>
    <row r="34" spans="1:16" x14ac:dyDescent="0.3">
      <c r="A34" s="8" t="s">
        <v>201</v>
      </c>
      <c r="B34" s="8" t="s">
        <v>57</v>
      </c>
      <c r="C34" s="2">
        <v>0.28484585323491102</v>
      </c>
      <c r="D34" s="2">
        <v>0.29420005603810601</v>
      </c>
      <c r="E34" s="2">
        <v>0.29895791040736203</v>
      </c>
      <c r="F34" s="2">
        <v>0.30637060533967803</v>
      </c>
      <c r="G34" s="2">
        <v>0.31465017394665601</v>
      </c>
      <c r="H34" s="2">
        <v>0.32401954642275399</v>
      </c>
      <c r="I34" s="2">
        <v>0.33578161341657498</v>
      </c>
      <c r="J34" s="2">
        <v>0.34787246651653397</v>
      </c>
      <c r="K34" s="2">
        <v>0.355331114426719</v>
      </c>
      <c r="L34" s="2">
        <v>0.36117027239098798</v>
      </c>
      <c r="M34" s="2">
        <v>0.36607142857142899</v>
      </c>
      <c r="N34" s="2">
        <v>0.36937598321971699</v>
      </c>
      <c r="O34" s="2">
        <v>0.37611426256077801</v>
      </c>
    </row>
    <row r="35" spans="1:16" x14ac:dyDescent="0.3">
      <c r="A35" s="8" t="s">
        <v>201</v>
      </c>
      <c r="B35" s="8" t="s">
        <v>58</v>
      </c>
      <c r="C35" s="2">
        <v>0.71515414676508904</v>
      </c>
      <c r="D35" s="2">
        <v>0.70579994396189405</v>
      </c>
      <c r="E35" s="2">
        <v>0.70104208959263803</v>
      </c>
      <c r="F35" s="2">
        <v>0.69362939466032203</v>
      </c>
      <c r="G35" s="2">
        <v>0.68534982605334405</v>
      </c>
      <c r="H35" s="2">
        <v>0.67598045357724601</v>
      </c>
      <c r="I35" s="2">
        <v>0.66421838658342502</v>
      </c>
      <c r="J35" s="2">
        <v>0.65212753348346597</v>
      </c>
      <c r="K35" s="2">
        <v>0.64466888557328095</v>
      </c>
      <c r="L35" s="2">
        <v>0.63882972760901202</v>
      </c>
      <c r="M35" s="2">
        <v>0.63392857142857095</v>
      </c>
      <c r="N35" s="2">
        <v>0.63062401678028301</v>
      </c>
      <c r="O35" s="2">
        <v>0.62388573743922204</v>
      </c>
    </row>
    <row r="36" spans="1:16" x14ac:dyDescent="0.3">
      <c r="A36" s="8" t="s">
        <v>202</v>
      </c>
      <c r="B36" s="8" t="s">
        <v>57</v>
      </c>
      <c r="C36" s="2">
        <v>0.31904287138584198</v>
      </c>
      <c r="D36" s="2">
        <v>0.32453890313912298</v>
      </c>
      <c r="E36" s="2">
        <v>0.334880952380952</v>
      </c>
      <c r="F36" s="2">
        <v>0.34509256025148399</v>
      </c>
      <c r="G36" s="2">
        <v>0.35395618117833999</v>
      </c>
      <c r="H36" s="2">
        <v>0.360530679933665</v>
      </c>
      <c r="I36" s="2">
        <v>0.36687720800770801</v>
      </c>
      <c r="J36" s="2">
        <v>0.37276926306949398</v>
      </c>
      <c r="K36" s="2">
        <v>0.37900193109055802</v>
      </c>
      <c r="L36" s="2">
        <v>0.38286054354294802</v>
      </c>
      <c r="M36" s="2">
        <v>0.38899632566234799</v>
      </c>
      <c r="N36" s="2">
        <v>0.395448610333893</v>
      </c>
      <c r="O36" s="2">
        <v>0.400053447354356</v>
      </c>
    </row>
    <row r="37" spans="1:16" x14ac:dyDescent="0.3">
      <c r="A37" s="8" t="s">
        <v>202</v>
      </c>
      <c r="B37" s="8" t="s">
        <v>58</v>
      </c>
      <c r="C37" s="2">
        <v>0.68095712861415802</v>
      </c>
      <c r="D37" s="2">
        <v>0.67546109686087696</v>
      </c>
      <c r="E37" s="2">
        <v>0.66511904761904805</v>
      </c>
      <c r="F37" s="2">
        <v>0.65490743974851595</v>
      </c>
      <c r="G37" s="2">
        <v>0.64604381882165995</v>
      </c>
      <c r="H37" s="2">
        <v>0.63946932006633495</v>
      </c>
      <c r="I37" s="2">
        <v>0.63312279199229204</v>
      </c>
      <c r="J37" s="2">
        <v>0.62723073693050602</v>
      </c>
      <c r="K37" s="2">
        <v>0.62099806890944198</v>
      </c>
      <c r="L37" s="2">
        <v>0.61713945645705204</v>
      </c>
      <c r="M37" s="2">
        <v>0.61100367433765201</v>
      </c>
      <c r="N37" s="2">
        <v>0.604551389666107</v>
      </c>
      <c r="O37" s="2">
        <v>0.599946552645644</v>
      </c>
    </row>
    <row r="38" spans="1:16" x14ac:dyDescent="0.3">
      <c r="A38" s="8" t="s">
        <v>203</v>
      </c>
      <c r="B38" s="8" t="s">
        <v>57</v>
      </c>
      <c r="C38" s="2">
        <v>0.302874743326489</v>
      </c>
      <c r="D38" s="2">
        <v>0.31326976559396102</v>
      </c>
      <c r="E38" s="2">
        <v>0.32098525989138899</v>
      </c>
      <c r="F38" s="2">
        <v>0.33502252252252301</v>
      </c>
      <c r="G38" s="2">
        <v>0.343112244897959</v>
      </c>
      <c r="H38" s="2">
        <v>0.35092348284960401</v>
      </c>
      <c r="I38" s="2">
        <v>0.362611073137389</v>
      </c>
      <c r="J38" s="2">
        <v>0.37081815170586302</v>
      </c>
      <c r="K38" s="2">
        <v>0.37765702413297098</v>
      </c>
      <c r="L38" s="2">
        <v>0.38576313335405699</v>
      </c>
      <c r="M38" s="2">
        <v>0.397889977392615</v>
      </c>
      <c r="N38" s="2">
        <v>0.40580767547059698</v>
      </c>
      <c r="O38" s="2">
        <v>0.41137360305559501</v>
      </c>
    </row>
    <row r="39" spans="1:16" x14ac:dyDescent="0.3">
      <c r="A39" s="8" t="s">
        <v>203</v>
      </c>
      <c r="B39" s="8" t="s">
        <v>58</v>
      </c>
      <c r="C39" s="2">
        <v>0.697125256673511</v>
      </c>
      <c r="D39" s="2">
        <v>0.68673023440603898</v>
      </c>
      <c r="E39" s="2">
        <v>0.67901474010861096</v>
      </c>
      <c r="F39" s="2">
        <v>0.66497747747747704</v>
      </c>
      <c r="G39" s="2">
        <v>0.656887755102041</v>
      </c>
      <c r="H39" s="2">
        <v>0.64907651715039605</v>
      </c>
      <c r="I39" s="2">
        <v>0.63738892686261095</v>
      </c>
      <c r="J39" s="2">
        <v>0.62918184829413704</v>
      </c>
      <c r="K39" s="2">
        <v>0.62234297586702902</v>
      </c>
      <c r="L39" s="2">
        <v>0.61423686664594301</v>
      </c>
      <c r="M39" s="2">
        <v>0.602110022607385</v>
      </c>
      <c r="N39" s="2">
        <v>0.59419232452940296</v>
      </c>
      <c r="O39" s="2">
        <v>0.58862639694440499</v>
      </c>
    </row>
    <row r="40" spans="1:16" x14ac:dyDescent="0.3">
      <c r="A40" s="8" t="s">
        <v>204</v>
      </c>
      <c r="B40" s="8" t="s">
        <v>57</v>
      </c>
      <c r="C40" s="2">
        <v>0.28925824857355498</v>
      </c>
      <c r="D40" s="2">
        <v>0.29935158501440901</v>
      </c>
      <c r="E40" s="2">
        <v>0.31096408317580299</v>
      </c>
      <c r="F40" s="2">
        <v>0.31704479348458398</v>
      </c>
      <c r="G40" s="2">
        <v>0.32615349733590299</v>
      </c>
      <c r="H40" s="2">
        <v>0.33065669343306597</v>
      </c>
      <c r="I40" s="2">
        <v>0.33743523316062202</v>
      </c>
      <c r="J40" s="2">
        <v>0.34426403480844697</v>
      </c>
      <c r="K40" s="2">
        <v>0.351735503141415</v>
      </c>
      <c r="L40" s="2">
        <v>0.358917613922141</v>
      </c>
      <c r="M40" s="2">
        <v>0.36732499022291698</v>
      </c>
      <c r="N40" s="2">
        <v>0.37662337662337703</v>
      </c>
      <c r="O40" s="2">
        <v>0.37856211585025101</v>
      </c>
    </row>
    <row r="41" spans="1:16" x14ac:dyDescent="0.3">
      <c r="A41" s="8" t="s">
        <v>204</v>
      </c>
      <c r="B41" s="8" t="s">
        <v>58</v>
      </c>
      <c r="C41" s="2">
        <v>0.71074175142644502</v>
      </c>
      <c r="D41" s="2">
        <v>0.70064841498559105</v>
      </c>
      <c r="E41" s="2">
        <v>0.68903591682419696</v>
      </c>
      <c r="F41" s="2">
        <v>0.68295520651541597</v>
      </c>
      <c r="G41" s="2">
        <v>0.67384650266409696</v>
      </c>
      <c r="H41" s="2">
        <v>0.66934330656693397</v>
      </c>
      <c r="I41" s="2">
        <v>0.66256476683937804</v>
      </c>
      <c r="J41" s="2">
        <v>0.65573596519155297</v>
      </c>
      <c r="K41" s="2">
        <v>0.648264496858585</v>
      </c>
      <c r="L41" s="2">
        <v>0.64108238607785895</v>
      </c>
      <c r="M41" s="2">
        <v>0.63267500977708202</v>
      </c>
      <c r="N41" s="2">
        <v>0.62337662337662303</v>
      </c>
      <c r="O41" s="2">
        <v>0.62143788414974899</v>
      </c>
    </row>
    <row r="42" spans="1:16" x14ac:dyDescent="0.3">
      <c r="A42" s="15"/>
      <c r="B42" s="15"/>
    </row>
    <row r="43" spans="1:16" x14ac:dyDescent="0.3">
      <c r="A43" s="15"/>
      <c r="B43" s="15"/>
    </row>
    <row r="44" spans="1:16" x14ac:dyDescent="0.3">
      <c r="A44" s="15"/>
      <c r="B44" s="13"/>
      <c r="C44" s="18" t="s">
        <v>38</v>
      </c>
      <c r="D44" s="18"/>
      <c r="E44" s="18"/>
      <c r="F44" s="18"/>
      <c r="G44" s="18"/>
      <c r="H44" s="18"/>
      <c r="I44" s="18"/>
      <c r="J44" s="18"/>
      <c r="K44" s="18"/>
      <c r="L44" s="18"/>
      <c r="M44" s="18"/>
      <c r="N44" s="18"/>
      <c r="O44" s="6" t="s">
        <v>39</v>
      </c>
      <c r="P44" s="6" t="s">
        <v>40</v>
      </c>
    </row>
    <row r="45" spans="1:16" x14ac:dyDescent="0.3">
      <c r="A45" s="9" t="s">
        <v>41</v>
      </c>
      <c r="B45" s="9" t="s">
        <v>41</v>
      </c>
      <c r="C45" s="4" t="s">
        <v>19</v>
      </c>
      <c r="D45" s="4" t="s">
        <v>20</v>
      </c>
      <c r="E45" s="4" t="s">
        <v>21</v>
      </c>
      <c r="F45" s="4" t="s">
        <v>22</v>
      </c>
      <c r="G45" s="4" t="s">
        <v>23</v>
      </c>
      <c r="H45" s="4" t="s">
        <v>24</v>
      </c>
      <c r="I45" s="4" t="s">
        <v>25</v>
      </c>
      <c r="J45" s="4" t="s">
        <v>26</v>
      </c>
      <c r="K45" s="4" t="s">
        <v>27</v>
      </c>
      <c r="L45" s="4" t="s">
        <v>28</v>
      </c>
      <c r="M45" s="4" t="s">
        <v>29</v>
      </c>
      <c r="N45" s="4" t="s">
        <v>30</v>
      </c>
      <c r="O45" s="4" t="s">
        <v>31</v>
      </c>
      <c r="P45" s="4" t="s">
        <v>32</v>
      </c>
    </row>
    <row r="46" spans="1:16" x14ac:dyDescent="0.3">
      <c r="A46" s="8" t="s">
        <v>198</v>
      </c>
      <c r="B46" s="8" t="s">
        <v>57</v>
      </c>
      <c r="C46" s="2">
        <v>4.39698492462312E-2</v>
      </c>
      <c r="D46" s="2">
        <v>5.3549939831528302E-2</v>
      </c>
      <c r="E46" s="2">
        <v>6.1107938320959503E-2</v>
      </c>
      <c r="F46" s="2">
        <v>3.6060279870828799E-2</v>
      </c>
      <c r="G46" s="2">
        <v>6.0779220779220801E-2</v>
      </c>
      <c r="H46" s="2">
        <v>4.7992164544564203E-2</v>
      </c>
      <c r="I46" s="2">
        <v>5.60747663551402E-2</v>
      </c>
      <c r="J46" s="2">
        <v>4.2920353982300902E-2</v>
      </c>
      <c r="K46" s="2">
        <v>6.2791684344505702E-2</v>
      </c>
      <c r="L46" s="2">
        <v>3.8323353293413201E-2</v>
      </c>
      <c r="M46" s="2">
        <v>4.4982698961937698E-2</v>
      </c>
      <c r="N46" s="2">
        <v>6.2178072111846901E-2</v>
      </c>
      <c r="O46" s="3">
        <v>0.22486211285532501</v>
      </c>
      <c r="P46" s="3">
        <v>0.64877213021130797</v>
      </c>
    </row>
    <row r="47" spans="1:16" x14ac:dyDescent="0.3">
      <c r="A47" s="8" t="s">
        <v>198</v>
      </c>
      <c r="B47" s="8" t="s">
        <v>58</v>
      </c>
      <c r="C47" s="2">
        <v>2.9577843506318899E-2</v>
      </c>
      <c r="D47" s="2">
        <v>-1.0707756594411101E-2</v>
      </c>
      <c r="E47" s="2">
        <v>7.39176346356917E-3</v>
      </c>
      <c r="F47" s="2">
        <v>3.0136268343815501E-2</v>
      </c>
      <c r="G47" s="2">
        <v>2.4166878656830301E-2</v>
      </c>
      <c r="H47" s="2">
        <v>1.9374068554396402E-2</v>
      </c>
      <c r="I47" s="2">
        <v>8.7719298245613996E-3</v>
      </c>
      <c r="J47" s="2">
        <v>1.6425120772946899E-2</v>
      </c>
      <c r="K47" s="2">
        <v>1.8060836501901101E-2</v>
      </c>
      <c r="L47" s="2">
        <v>1.9607843137254902E-2</v>
      </c>
      <c r="M47" s="2">
        <v>3.2051282051282E-2</v>
      </c>
      <c r="N47" s="2">
        <v>4.3256433007985803E-2</v>
      </c>
      <c r="O47" s="3">
        <v>0.11763307984790899</v>
      </c>
      <c r="P47" s="3">
        <v>0.24155227032734999</v>
      </c>
    </row>
    <row r="48" spans="1:16" x14ac:dyDescent="0.3">
      <c r="A48" s="8" t="s">
        <v>199</v>
      </c>
      <c r="B48" s="8" t="s">
        <v>57</v>
      </c>
      <c r="C48" s="2">
        <v>9.0617653344731805E-2</v>
      </c>
      <c r="D48" s="2">
        <v>5.3497942386831303E-2</v>
      </c>
      <c r="E48" s="2">
        <v>4.0736607142857102E-2</v>
      </c>
      <c r="F48" s="2">
        <v>6.4343163538873996E-2</v>
      </c>
      <c r="G48" s="2">
        <v>5.3400503778337501E-2</v>
      </c>
      <c r="H48" s="2">
        <v>4.68675274988044E-2</v>
      </c>
      <c r="I48" s="2">
        <v>3.9287345820009097E-2</v>
      </c>
      <c r="J48" s="2">
        <v>5.26007326007326E-2</v>
      </c>
      <c r="K48" s="2">
        <v>2.78396436525612E-2</v>
      </c>
      <c r="L48" s="2">
        <v>4.2930660888407399E-2</v>
      </c>
      <c r="M48" s="2">
        <v>4.2332164653940997E-2</v>
      </c>
      <c r="N48" s="2">
        <v>1.2956272580042401E-2</v>
      </c>
      <c r="O48" s="3">
        <v>0.131820712694877</v>
      </c>
      <c r="P48" s="3">
        <v>0.512462797619048</v>
      </c>
    </row>
    <row r="49" spans="1:16" x14ac:dyDescent="0.3">
      <c r="A49" s="8" t="s">
        <v>199</v>
      </c>
      <c r="B49" s="8" t="s">
        <v>58</v>
      </c>
      <c r="C49" s="2">
        <v>5.4647666361615901E-2</v>
      </c>
      <c r="D49" s="2">
        <v>2.1321432998636401E-2</v>
      </c>
      <c r="E49" s="2">
        <v>9.2244204393737098E-3</v>
      </c>
      <c r="F49" s="2">
        <v>2.5496091401082398E-2</v>
      </c>
      <c r="G49" s="2">
        <v>2.4627653336460699E-2</v>
      </c>
      <c r="H49" s="2">
        <v>2.6668192743504598E-2</v>
      </c>
      <c r="I49" s="2">
        <v>1.0813823857302099E-2</v>
      </c>
      <c r="J49" s="2">
        <v>2.6690195213411299E-2</v>
      </c>
      <c r="K49" s="2">
        <v>-3.65237941776775E-3</v>
      </c>
      <c r="L49" s="2">
        <v>2.4905660377358502E-2</v>
      </c>
      <c r="M49" s="2">
        <v>2.9455081001472799E-2</v>
      </c>
      <c r="N49" s="2">
        <v>-1.0116492949110999E-2</v>
      </c>
      <c r="O49" s="3">
        <v>4.06058652916532E-2</v>
      </c>
      <c r="P49" s="3">
        <v>0.17574948416069899</v>
      </c>
    </row>
    <row r="50" spans="1:16" x14ac:dyDescent="0.3">
      <c r="A50" s="8" t="s">
        <v>200</v>
      </c>
      <c r="B50" s="8" t="s">
        <v>57</v>
      </c>
      <c r="C50" s="2">
        <v>5.3178728508596597E-2</v>
      </c>
      <c r="D50" s="2">
        <v>2.5816249050873201E-2</v>
      </c>
      <c r="E50" s="2">
        <v>4.8112509252405601E-2</v>
      </c>
      <c r="F50" s="2">
        <v>5.96751412429379E-2</v>
      </c>
      <c r="G50" s="2">
        <v>5.0316561146284598E-2</v>
      </c>
      <c r="H50" s="2">
        <v>3.9022842639593901E-2</v>
      </c>
      <c r="I50" s="2">
        <v>4.48854961832061E-2</v>
      </c>
      <c r="J50" s="2">
        <v>5.6399766218585598E-2</v>
      </c>
      <c r="K50" s="2">
        <v>3.4854771784232401E-2</v>
      </c>
      <c r="L50" s="2">
        <v>3.4750066827051597E-2</v>
      </c>
      <c r="M50" s="2">
        <v>4.6757943683802601E-2</v>
      </c>
      <c r="N50" s="2">
        <v>6.7620927936821298E-2</v>
      </c>
      <c r="O50" s="3">
        <v>0.196680497925311</v>
      </c>
      <c r="P50" s="3">
        <v>0.60103626943005195</v>
      </c>
    </row>
    <row r="51" spans="1:16" x14ac:dyDescent="0.3">
      <c r="A51" s="8" t="s">
        <v>200</v>
      </c>
      <c r="B51" s="8" t="s">
        <v>58</v>
      </c>
      <c r="C51" s="2">
        <v>2.55762551310388E-2</v>
      </c>
      <c r="D51" s="2">
        <v>1.38546798029557E-2</v>
      </c>
      <c r="E51" s="2">
        <v>1.38171879744913E-2</v>
      </c>
      <c r="F51" s="2">
        <v>2.3813089710948001E-2</v>
      </c>
      <c r="G51" s="2">
        <v>1.6383850204798101E-2</v>
      </c>
      <c r="H51" s="2">
        <v>1.6839378238342001E-2</v>
      </c>
      <c r="I51" s="2">
        <v>1.74097664543524E-2</v>
      </c>
      <c r="J51" s="2">
        <v>2.1424596549805199E-2</v>
      </c>
      <c r="K51" s="2">
        <v>1.17134295832198E-2</v>
      </c>
      <c r="L51" s="2">
        <v>2.3828756058158301E-2</v>
      </c>
      <c r="M51" s="2">
        <v>3.2610124917817201E-2</v>
      </c>
      <c r="N51" s="2">
        <v>2.3939895581306499E-2</v>
      </c>
      <c r="O51" s="3">
        <v>9.5205666031054195E-2</v>
      </c>
      <c r="P51" s="3">
        <v>0.22092317036137299</v>
      </c>
    </row>
    <row r="52" spans="1:16" x14ac:dyDescent="0.3">
      <c r="A52" s="8" t="s">
        <v>201</v>
      </c>
      <c r="B52" s="8" t="s">
        <v>57</v>
      </c>
      <c r="C52" s="2">
        <v>6.7073170731707293E-2</v>
      </c>
      <c r="D52" s="2">
        <v>5.1904761904761898E-2</v>
      </c>
      <c r="E52" s="2">
        <v>4.9343594386600298E-2</v>
      </c>
      <c r="F52" s="2">
        <v>5.3494391716997401E-2</v>
      </c>
      <c r="G52" s="2">
        <v>5.8968058968058998E-2</v>
      </c>
      <c r="H52" s="2">
        <v>6.0711523588553799E-2</v>
      </c>
      <c r="I52" s="2">
        <v>6.9996354356543902E-2</v>
      </c>
      <c r="J52" s="2">
        <v>5.4855195911414002E-2</v>
      </c>
      <c r="K52" s="2">
        <v>4.0697674418604703E-2</v>
      </c>
      <c r="L52" s="2">
        <v>4.3451272501551799E-2</v>
      </c>
      <c r="M52" s="2">
        <v>4.7590719809637097E-2</v>
      </c>
      <c r="N52" s="2">
        <v>5.4230550823395798E-2</v>
      </c>
      <c r="O52" s="3">
        <v>0.19928940568475501</v>
      </c>
      <c r="P52" s="3">
        <v>0.680851063829787</v>
      </c>
    </row>
    <row r="53" spans="1:16" x14ac:dyDescent="0.3">
      <c r="A53" s="8" t="s">
        <v>201</v>
      </c>
      <c r="B53" s="8" t="s">
        <v>58</v>
      </c>
      <c r="C53" s="2">
        <v>1.96316535114349E-2</v>
      </c>
      <c r="D53" s="2">
        <v>2.8185788011115501E-2</v>
      </c>
      <c r="E53" s="2">
        <v>1.31274131274131E-2</v>
      </c>
      <c r="F53" s="2">
        <v>1.3528963414634099E-2</v>
      </c>
      <c r="G53" s="2">
        <v>1.4288400075202099E-2</v>
      </c>
      <c r="H53" s="2">
        <v>5.7460611677479104E-3</v>
      </c>
      <c r="I53" s="2">
        <v>1.40066347217103E-2</v>
      </c>
      <c r="J53" s="2">
        <v>2.0901490367139199E-2</v>
      </c>
      <c r="K53" s="2">
        <v>1.4598540145985399E-2</v>
      </c>
      <c r="L53" s="2">
        <v>2.15827338129496E-2</v>
      </c>
      <c r="M53" s="2">
        <v>3.2806595671590499E-2</v>
      </c>
      <c r="N53" s="2">
        <v>2.42807250956261E-2</v>
      </c>
      <c r="O53" s="3">
        <v>9.6492789745415697E-2</v>
      </c>
      <c r="P53" s="3">
        <v>0.18899613899613901</v>
      </c>
    </row>
    <row r="54" spans="1:16" x14ac:dyDescent="0.3">
      <c r="A54" s="8" t="s">
        <v>202</v>
      </c>
      <c r="B54" s="8" t="s">
        <v>57</v>
      </c>
      <c r="C54" s="2">
        <v>3.7890624999999997E-2</v>
      </c>
      <c r="D54" s="2">
        <v>5.8712834023334597E-2</v>
      </c>
      <c r="E54" s="2">
        <v>5.3679345894063299E-2</v>
      </c>
      <c r="F54" s="2">
        <v>5.1956815114709801E-2</v>
      </c>
      <c r="G54" s="2">
        <v>4.5862732520846702E-2</v>
      </c>
      <c r="H54" s="2">
        <v>5.0904630481447402E-2</v>
      </c>
      <c r="I54" s="2">
        <v>3.6183250656550897E-2</v>
      </c>
      <c r="J54" s="2">
        <v>5.0126724866234901E-2</v>
      </c>
      <c r="K54" s="2">
        <v>3.5130061678734198E-2</v>
      </c>
      <c r="L54" s="2">
        <v>4.2227979274611402E-2</v>
      </c>
      <c r="M54" s="2">
        <v>5.3939845886154601E-2</v>
      </c>
      <c r="N54" s="2">
        <v>5.9198113207547198E-2</v>
      </c>
      <c r="O54" s="3">
        <v>0.204344328238134</v>
      </c>
      <c r="P54" s="3">
        <v>0.59651617490223996</v>
      </c>
    </row>
    <row r="55" spans="1:16" x14ac:dyDescent="0.3">
      <c r="A55" s="8" t="s">
        <v>202</v>
      </c>
      <c r="B55" s="8" t="s">
        <v>58</v>
      </c>
      <c r="C55" s="2">
        <v>1.20790629575403E-2</v>
      </c>
      <c r="D55" s="2">
        <v>1.0307414104882499E-2</v>
      </c>
      <c r="E55" s="2">
        <v>6.8015034902452103E-3</v>
      </c>
      <c r="F55" s="2">
        <v>1.1733333333333301E-2</v>
      </c>
      <c r="G55" s="2">
        <v>1.63415919873484E-2</v>
      </c>
      <c r="H55" s="2">
        <v>2.2475795297372099E-2</v>
      </c>
      <c r="I55" s="2">
        <v>1.03145079472438E-2</v>
      </c>
      <c r="J55" s="2">
        <v>2.25941422594142E-2</v>
      </c>
      <c r="K55" s="2">
        <v>1.8330605564648099E-2</v>
      </c>
      <c r="L55" s="2">
        <v>1.5589842494374799E-2</v>
      </c>
      <c r="M55" s="2">
        <v>2.57952207627789E-2</v>
      </c>
      <c r="N55" s="2">
        <v>3.9031163221228002E-2</v>
      </c>
      <c r="O55" s="3">
        <v>0.102291325695581</v>
      </c>
      <c r="P55" s="3">
        <v>0.20547700017898701</v>
      </c>
    </row>
    <row r="56" spans="1:16" x14ac:dyDescent="0.3">
      <c r="A56" s="8" t="s">
        <v>203</v>
      </c>
      <c r="B56" s="8" t="s">
        <v>57</v>
      </c>
      <c r="C56" s="2">
        <v>6.9152542372881404E-2</v>
      </c>
      <c r="D56" s="2">
        <v>4.9461001902346202E-2</v>
      </c>
      <c r="E56" s="2">
        <v>7.8549848942598199E-2</v>
      </c>
      <c r="F56" s="2">
        <v>5.4901960784313697E-2</v>
      </c>
      <c r="G56" s="2">
        <v>5.9479553903345701E-2</v>
      </c>
      <c r="H56" s="2">
        <v>6.3659147869674207E-2</v>
      </c>
      <c r="I56" s="2">
        <v>5.5136663524976398E-2</v>
      </c>
      <c r="J56" s="2">
        <v>5.5381866904868203E-2</v>
      </c>
      <c r="K56" s="2">
        <v>5.0359712230215799E-2</v>
      </c>
      <c r="L56" s="2">
        <v>6.3658340048348097E-2</v>
      </c>
      <c r="M56" s="2">
        <v>5.3409090909090899E-2</v>
      </c>
      <c r="N56" s="2">
        <v>4.5667026249550498E-2</v>
      </c>
      <c r="O56" s="3">
        <v>0.230639018197207</v>
      </c>
      <c r="P56" s="3">
        <v>0.75709969788519604</v>
      </c>
    </row>
    <row r="57" spans="1:16" x14ac:dyDescent="0.3">
      <c r="A57" s="8" t="s">
        <v>203</v>
      </c>
      <c r="B57" s="8" t="s">
        <v>58</v>
      </c>
      <c r="C57" s="2">
        <v>1.8262150220913102E-2</v>
      </c>
      <c r="D57" s="2">
        <v>1.27277986693665E-2</v>
      </c>
      <c r="E57" s="2">
        <v>1.19965724078835E-2</v>
      </c>
      <c r="F57" s="2">
        <v>1.7499294383291002E-2</v>
      </c>
      <c r="G57" s="2">
        <v>2.3578363384188599E-2</v>
      </c>
      <c r="H57" s="2">
        <v>1.0840108401084E-2</v>
      </c>
      <c r="I57" s="2">
        <v>1.84986595174263E-2</v>
      </c>
      <c r="J57" s="2">
        <v>2.50065806791261E-2</v>
      </c>
      <c r="K57" s="2">
        <v>1.4894709809963999E-2</v>
      </c>
      <c r="L57" s="2">
        <v>1.0880566801619401E-2</v>
      </c>
      <c r="M57" s="2">
        <v>1.9274092615769699E-2</v>
      </c>
      <c r="N57" s="2">
        <v>2.18565815324165E-2</v>
      </c>
      <c r="O57" s="3">
        <v>6.8567026194144801E-2</v>
      </c>
      <c r="P57" s="3">
        <v>0.18851756640959699</v>
      </c>
    </row>
    <row r="58" spans="1:16" x14ac:dyDescent="0.3">
      <c r="A58" s="8" t="s">
        <v>204</v>
      </c>
      <c r="B58" s="8" t="s">
        <v>57</v>
      </c>
      <c r="C58" s="2">
        <v>6.9039451114922795E-2</v>
      </c>
      <c r="D58" s="2">
        <v>5.5756117127958298E-2</v>
      </c>
      <c r="E58" s="2">
        <v>3.53343465045593E-2</v>
      </c>
      <c r="F58" s="2">
        <v>5.5779816513761502E-2</v>
      </c>
      <c r="G58" s="2">
        <v>4.4838373305526598E-2</v>
      </c>
      <c r="H58" s="2">
        <v>3.9920159680638702E-2</v>
      </c>
      <c r="I58" s="2">
        <v>3.7747920665387097E-2</v>
      </c>
      <c r="J58" s="2">
        <v>5.2712700369913698E-2</v>
      </c>
      <c r="K58" s="2">
        <v>4.4802342606149299E-2</v>
      </c>
      <c r="L58" s="2">
        <v>5.2970852017937199E-2</v>
      </c>
      <c r="M58" s="2">
        <v>5.7492680330050602E-2</v>
      </c>
      <c r="N58" s="2">
        <v>2.3156305059149299E-2</v>
      </c>
      <c r="O58" s="3">
        <v>0.19033674963396799</v>
      </c>
      <c r="P58" s="3">
        <v>0.54445288753799403</v>
      </c>
    </row>
    <row r="59" spans="1:16" x14ac:dyDescent="0.3">
      <c r="A59" s="8" t="s">
        <v>204</v>
      </c>
      <c r="B59" s="8" t="s">
        <v>58</v>
      </c>
      <c r="C59" s="2">
        <v>1.8324607329842899E-2</v>
      </c>
      <c r="D59" s="2">
        <v>-5.1413881748071997E-4</v>
      </c>
      <c r="E59" s="2">
        <v>6.5157750342935503E-3</v>
      </c>
      <c r="F59" s="2">
        <v>1.26064735945486E-2</v>
      </c>
      <c r="G59" s="2">
        <v>2.3721399730821002E-2</v>
      </c>
      <c r="H59" s="2">
        <v>8.7099424815119102E-3</v>
      </c>
      <c r="I59" s="2">
        <v>6.6797002280873296E-3</v>
      </c>
      <c r="J59" s="2">
        <v>1.86114257970545E-2</v>
      </c>
      <c r="K59" s="2">
        <v>1.2551636479186499E-2</v>
      </c>
      <c r="L59" s="2">
        <v>1.5377373293582301E-2</v>
      </c>
      <c r="M59" s="2">
        <v>1.62262401483542E-2</v>
      </c>
      <c r="N59" s="2">
        <v>1.4750608272506099E-2</v>
      </c>
      <c r="O59" s="3">
        <v>6.02160788052113E-2</v>
      </c>
      <c r="P59" s="3">
        <v>0.14420438957476001</v>
      </c>
    </row>
    <row r="60" spans="1:16" x14ac:dyDescent="0.3">
      <c r="A60" s="11" t="s">
        <v>18</v>
      </c>
      <c r="B60" s="11" t="s">
        <v>18</v>
      </c>
      <c r="C60" s="3">
        <v>3.9363992712416501E-2</v>
      </c>
      <c r="D60" s="3">
        <v>2.4310350933106701E-2</v>
      </c>
      <c r="E60" s="3">
        <v>2.28172373856977E-2</v>
      </c>
      <c r="F60" s="3">
        <v>3.1823021412516299E-2</v>
      </c>
      <c r="G60" s="3">
        <v>3.1545844662102397E-2</v>
      </c>
      <c r="H60" s="3">
        <v>2.80565258812321E-2</v>
      </c>
      <c r="I60" s="3">
        <v>2.4387230296384399E-2</v>
      </c>
      <c r="J60" s="3">
        <v>3.3275035431052702E-2</v>
      </c>
      <c r="K60" s="3">
        <v>2.1332788583602099E-2</v>
      </c>
      <c r="L60" s="3">
        <v>2.9230659332809501E-2</v>
      </c>
      <c r="M60" s="3">
        <v>3.5563082133784903E-2</v>
      </c>
      <c r="N60" s="3">
        <v>2.7840703456965502E-2</v>
      </c>
      <c r="O60" s="3">
        <v>0.118877037339676</v>
      </c>
      <c r="P60" s="3">
        <v>0.32547406267826001</v>
      </c>
    </row>
    <row r="61" spans="1:16" x14ac:dyDescent="0.3">
      <c r="A61" s="15"/>
      <c r="B61" s="15"/>
    </row>
    <row r="62" spans="1:16" x14ac:dyDescent="0.3">
      <c r="A62" s="13" t="s">
        <v>42</v>
      </c>
      <c r="B62" s="15"/>
    </row>
    <row r="63" spans="1:16" x14ac:dyDescent="0.3">
      <c r="A63" s="14" t="s">
        <v>43</v>
      </c>
      <c r="B63" s="15"/>
    </row>
    <row r="64" spans="1:16" x14ac:dyDescent="0.3">
      <c r="A64" s="14" t="s">
        <v>44</v>
      </c>
      <c r="B64" s="15"/>
    </row>
    <row r="65" spans="1:2" x14ac:dyDescent="0.3">
      <c r="A65" s="14" t="s">
        <v>47</v>
      </c>
      <c r="B65" s="15"/>
    </row>
    <row r="66" spans="1:2" x14ac:dyDescent="0.3">
      <c r="A66" s="14" t="s">
        <v>61</v>
      </c>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26:O26"/>
    <mergeCell ref="C44:N44"/>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239</v>
      </c>
      <c r="B1" s="15"/>
    </row>
    <row r="2" spans="1:15" ht="15.6" x14ac:dyDescent="0.3">
      <c r="A2" s="12" t="s">
        <v>165</v>
      </c>
      <c r="B2" s="15"/>
    </row>
    <row r="3" spans="1:15" ht="15.6" x14ac:dyDescent="0.3">
      <c r="A3" s="12" t="s">
        <v>206</v>
      </c>
      <c r="B3" s="15"/>
    </row>
    <row r="4" spans="1:15" ht="15.6" x14ac:dyDescent="0.3">
      <c r="A4" s="12" t="s">
        <v>60</v>
      </c>
      <c r="B4" s="15"/>
    </row>
    <row r="5" spans="1:15" ht="15.6" x14ac:dyDescent="0.3">
      <c r="A5" s="12" t="s">
        <v>55</v>
      </c>
      <c r="B5" s="15"/>
    </row>
    <row r="6" spans="1:15" x14ac:dyDescent="0.3">
      <c r="A6" s="16" t="str">
        <f>HYPERLINK("#'Table of contents'!A98",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62</v>
      </c>
      <c r="C9" s="1">
        <v>0</v>
      </c>
      <c r="D9" s="1">
        <v>0</v>
      </c>
      <c r="E9" s="1">
        <v>0</v>
      </c>
      <c r="F9" s="1">
        <v>1</v>
      </c>
      <c r="G9" s="1">
        <v>1</v>
      </c>
      <c r="H9" s="1">
        <v>0</v>
      </c>
      <c r="I9" s="1">
        <v>1</v>
      </c>
      <c r="J9" s="1">
        <v>0</v>
      </c>
      <c r="K9" s="1">
        <v>0</v>
      </c>
      <c r="L9" s="1">
        <v>0</v>
      </c>
      <c r="M9" s="1">
        <v>0</v>
      </c>
      <c r="N9" s="1">
        <v>0</v>
      </c>
      <c r="O9" s="1">
        <v>0</v>
      </c>
    </row>
    <row r="10" spans="1:15" x14ac:dyDescent="0.3">
      <c r="A10" s="7" t="s">
        <v>198</v>
      </c>
      <c r="B10" s="7" t="s">
        <v>63</v>
      </c>
      <c r="C10" s="1">
        <v>333</v>
      </c>
      <c r="D10" s="1">
        <v>343</v>
      </c>
      <c r="E10" s="1">
        <v>350</v>
      </c>
      <c r="F10" s="1">
        <v>375</v>
      </c>
      <c r="G10" s="1">
        <v>373</v>
      </c>
      <c r="H10" s="1">
        <v>384</v>
      </c>
      <c r="I10" s="1">
        <v>378</v>
      </c>
      <c r="J10" s="1">
        <v>381</v>
      </c>
      <c r="K10" s="1">
        <v>362</v>
      </c>
      <c r="L10" s="1">
        <v>369</v>
      </c>
      <c r="M10" s="1">
        <v>364</v>
      </c>
      <c r="N10" s="1">
        <v>367</v>
      </c>
      <c r="O10" s="1">
        <v>373</v>
      </c>
    </row>
    <row r="11" spans="1:15" x14ac:dyDescent="0.3">
      <c r="A11" s="7" t="s">
        <v>198</v>
      </c>
      <c r="B11" s="7" t="s">
        <v>64</v>
      </c>
      <c r="C11" s="1">
        <v>733</v>
      </c>
      <c r="D11" s="1">
        <v>764</v>
      </c>
      <c r="E11" s="1">
        <v>829</v>
      </c>
      <c r="F11" s="1">
        <v>877</v>
      </c>
      <c r="G11" s="1">
        <v>897</v>
      </c>
      <c r="H11" s="1">
        <v>935</v>
      </c>
      <c r="I11" s="1">
        <v>995</v>
      </c>
      <c r="J11" s="1">
        <v>1053</v>
      </c>
      <c r="K11" s="1">
        <v>1077</v>
      </c>
      <c r="L11" s="1">
        <v>1152</v>
      </c>
      <c r="M11" s="1">
        <v>1186</v>
      </c>
      <c r="N11" s="1">
        <v>1228</v>
      </c>
      <c r="O11" s="1">
        <v>1265</v>
      </c>
    </row>
    <row r="12" spans="1:15" x14ac:dyDescent="0.3">
      <c r="A12" s="7" t="s">
        <v>198</v>
      </c>
      <c r="B12" s="7" t="s">
        <v>65</v>
      </c>
      <c r="C12" s="1">
        <v>391</v>
      </c>
      <c r="D12" s="1">
        <v>410</v>
      </c>
      <c r="E12" s="1">
        <v>428</v>
      </c>
      <c r="F12" s="1">
        <v>463</v>
      </c>
      <c r="G12" s="1">
        <v>510</v>
      </c>
      <c r="H12" s="1">
        <v>573</v>
      </c>
      <c r="I12" s="1">
        <v>606</v>
      </c>
      <c r="J12" s="1">
        <v>645</v>
      </c>
      <c r="K12" s="1">
        <v>713</v>
      </c>
      <c r="L12" s="1">
        <v>760</v>
      </c>
      <c r="M12" s="1">
        <v>814</v>
      </c>
      <c r="N12" s="1">
        <v>859</v>
      </c>
      <c r="O12" s="1">
        <v>946</v>
      </c>
    </row>
    <row r="13" spans="1:15" x14ac:dyDescent="0.3">
      <c r="A13" s="7" t="s">
        <v>198</v>
      </c>
      <c r="B13" s="7" t="s">
        <v>66</v>
      </c>
      <c r="C13" s="1">
        <v>122</v>
      </c>
      <c r="D13" s="1">
        <v>125</v>
      </c>
      <c r="E13" s="1">
        <v>128</v>
      </c>
      <c r="F13" s="1">
        <v>120</v>
      </c>
      <c r="G13" s="1">
        <v>126</v>
      </c>
      <c r="H13" s="1">
        <v>127</v>
      </c>
      <c r="I13" s="1">
        <v>141</v>
      </c>
      <c r="J13" s="1">
        <v>162</v>
      </c>
      <c r="K13" s="1">
        <v>183</v>
      </c>
      <c r="L13" s="1">
        <v>203</v>
      </c>
      <c r="M13" s="1">
        <v>216</v>
      </c>
      <c r="N13" s="1">
        <v>235</v>
      </c>
      <c r="O13" s="1">
        <v>273</v>
      </c>
    </row>
    <row r="14" spans="1:15" x14ac:dyDescent="0.3">
      <c r="A14" s="7" t="s">
        <v>198</v>
      </c>
      <c r="B14" s="7" t="s">
        <v>67</v>
      </c>
      <c r="C14" s="1">
        <v>13</v>
      </c>
      <c r="D14" s="1">
        <v>20</v>
      </c>
      <c r="E14" s="1">
        <v>16</v>
      </c>
      <c r="F14" s="1">
        <v>22</v>
      </c>
      <c r="G14" s="1">
        <v>18</v>
      </c>
      <c r="H14" s="1">
        <v>23</v>
      </c>
      <c r="I14" s="1">
        <v>19</v>
      </c>
      <c r="J14" s="1">
        <v>19</v>
      </c>
      <c r="K14" s="1">
        <v>22</v>
      </c>
      <c r="L14" s="1">
        <v>21</v>
      </c>
      <c r="M14" s="1">
        <v>21</v>
      </c>
      <c r="N14" s="1">
        <v>29</v>
      </c>
      <c r="O14" s="1">
        <v>30</v>
      </c>
    </row>
    <row r="15" spans="1:15" x14ac:dyDescent="0.3">
      <c r="A15" s="7" t="s">
        <v>198</v>
      </c>
      <c r="B15" s="7" t="s">
        <v>68</v>
      </c>
      <c r="C15" s="1">
        <v>0</v>
      </c>
      <c r="D15" s="1">
        <v>0</v>
      </c>
      <c r="E15" s="1">
        <v>1</v>
      </c>
      <c r="F15" s="1">
        <v>0</v>
      </c>
      <c r="G15" s="1">
        <v>0</v>
      </c>
      <c r="H15" s="1">
        <v>0</v>
      </c>
      <c r="I15" s="1">
        <v>0</v>
      </c>
      <c r="J15" s="1">
        <v>0</v>
      </c>
      <c r="K15" s="1">
        <v>0</v>
      </c>
      <c r="L15" s="1">
        <v>0</v>
      </c>
      <c r="M15" s="1">
        <v>0</v>
      </c>
      <c r="N15" s="1">
        <v>0</v>
      </c>
      <c r="O15" s="1">
        <v>0</v>
      </c>
    </row>
    <row r="16" spans="1:15" x14ac:dyDescent="0.3">
      <c r="A16" s="7" t="s">
        <v>198</v>
      </c>
      <c r="B16" s="7" t="s">
        <v>69</v>
      </c>
      <c r="C16" s="1">
        <v>535</v>
      </c>
      <c r="D16" s="1">
        <v>569</v>
      </c>
      <c r="E16" s="1">
        <v>526</v>
      </c>
      <c r="F16" s="1">
        <v>497</v>
      </c>
      <c r="G16" s="1">
        <v>465</v>
      </c>
      <c r="H16" s="1">
        <v>454</v>
      </c>
      <c r="I16" s="1">
        <v>456</v>
      </c>
      <c r="J16" s="1">
        <v>426</v>
      </c>
      <c r="K16" s="1">
        <v>408</v>
      </c>
      <c r="L16" s="1">
        <v>403</v>
      </c>
      <c r="M16" s="1">
        <v>407</v>
      </c>
      <c r="N16" s="1">
        <v>438</v>
      </c>
      <c r="O16" s="1">
        <v>477</v>
      </c>
    </row>
    <row r="17" spans="1:15" x14ac:dyDescent="0.3">
      <c r="A17" s="7" t="s">
        <v>198</v>
      </c>
      <c r="B17" s="7" t="s">
        <v>70</v>
      </c>
      <c r="C17" s="1">
        <v>1398</v>
      </c>
      <c r="D17" s="1">
        <v>1428</v>
      </c>
      <c r="E17" s="1">
        <v>1438</v>
      </c>
      <c r="F17" s="1">
        <v>1478</v>
      </c>
      <c r="G17" s="1">
        <v>1585</v>
      </c>
      <c r="H17" s="1">
        <v>1601</v>
      </c>
      <c r="I17" s="1">
        <v>1624</v>
      </c>
      <c r="J17" s="1">
        <v>1586</v>
      </c>
      <c r="K17" s="1">
        <v>1556</v>
      </c>
      <c r="L17" s="1">
        <v>1555</v>
      </c>
      <c r="M17" s="1">
        <v>1535</v>
      </c>
      <c r="N17" s="1">
        <v>1507</v>
      </c>
      <c r="O17" s="1">
        <v>1487</v>
      </c>
    </row>
    <row r="18" spans="1:15" x14ac:dyDescent="0.3">
      <c r="A18" s="7" t="s">
        <v>198</v>
      </c>
      <c r="B18" s="7" t="s">
        <v>71</v>
      </c>
      <c r="C18" s="1">
        <v>1123</v>
      </c>
      <c r="D18" s="1">
        <v>1148</v>
      </c>
      <c r="E18" s="1">
        <v>1185</v>
      </c>
      <c r="F18" s="1">
        <v>1226</v>
      </c>
      <c r="G18" s="1">
        <v>1228</v>
      </c>
      <c r="H18" s="1">
        <v>1282</v>
      </c>
      <c r="I18" s="1">
        <v>1314</v>
      </c>
      <c r="J18" s="1">
        <v>1351</v>
      </c>
      <c r="K18" s="1">
        <v>1396</v>
      </c>
      <c r="L18" s="1">
        <v>1442</v>
      </c>
      <c r="M18" s="1">
        <v>1474</v>
      </c>
      <c r="N18" s="1">
        <v>1548</v>
      </c>
      <c r="O18" s="1">
        <v>1633</v>
      </c>
    </row>
    <row r="19" spans="1:15" x14ac:dyDescent="0.3">
      <c r="A19" s="7" t="s">
        <v>198</v>
      </c>
      <c r="B19" s="7" t="s">
        <v>72</v>
      </c>
      <c r="C19" s="1">
        <v>557</v>
      </c>
      <c r="D19" s="1">
        <v>576</v>
      </c>
      <c r="E19" s="1">
        <v>541</v>
      </c>
      <c r="F19" s="1">
        <v>536</v>
      </c>
      <c r="G19" s="1">
        <v>582</v>
      </c>
      <c r="H19" s="1">
        <v>599</v>
      </c>
      <c r="I19" s="1">
        <v>593</v>
      </c>
      <c r="J19" s="1">
        <v>650</v>
      </c>
      <c r="K19" s="1">
        <v>709</v>
      </c>
      <c r="L19" s="1">
        <v>735</v>
      </c>
      <c r="M19" s="1">
        <v>786</v>
      </c>
      <c r="N19" s="1">
        <v>842</v>
      </c>
      <c r="O19" s="1">
        <v>886</v>
      </c>
    </row>
    <row r="20" spans="1:15" x14ac:dyDescent="0.3">
      <c r="A20" s="7" t="s">
        <v>198</v>
      </c>
      <c r="B20" s="7" t="s">
        <v>73</v>
      </c>
      <c r="C20" s="1">
        <v>106</v>
      </c>
      <c r="D20" s="1">
        <v>108</v>
      </c>
      <c r="E20" s="1">
        <v>97</v>
      </c>
      <c r="F20" s="1">
        <v>79</v>
      </c>
      <c r="G20" s="1">
        <v>71</v>
      </c>
      <c r="H20" s="1">
        <v>90</v>
      </c>
      <c r="I20" s="1">
        <v>117</v>
      </c>
      <c r="J20" s="1">
        <v>127</v>
      </c>
      <c r="K20" s="1">
        <v>139</v>
      </c>
      <c r="L20" s="1">
        <v>149</v>
      </c>
      <c r="M20" s="1">
        <v>166</v>
      </c>
      <c r="N20" s="1">
        <v>173</v>
      </c>
      <c r="O20" s="1">
        <v>220</v>
      </c>
    </row>
    <row r="21" spans="1:15" x14ac:dyDescent="0.3">
      <c r="A21" s="7" t="s">
        <v>199</v>
      </c>
      <c r="B21" s="7" t="s">
        <v>62</v>
      </c>
      <c r="C21" s="1">
        <v>0</v>
      </c>
      <c r="D21" s="1">
        <v>1</v>
      </c>
      <c r="E21" s="1">
        <v>2</v>
      </c>
      <c r="F21" s="1">
        <v>0</v>
      </c>
      <c r="G21" s="1">
        <v>2</v>
      </c>
      <c r="H21" s="1">
        <v>0</v>
      </c>
      <c r="I21" s="1">
        <v>1</v>
      </c>
      <c r="J21" s="1">
        <v>3</v>
      </c>
      <c r="K21" s="1">
        <v>2</v>
      </c>
      <c r="L21" s="1">
        <v>1</v>
      </c>
      <c r="M21" s="1">
        <v>0</v>
      </c>
      <c r="N21" s="1">
        <v>2</v>
      </c>
      <c r="O21" s="1">
        <v>0</v>
      </c>
    </row>
    <row r="22" spans="1:15" x14ac:dyDescent="0.3">
      <c r="A22" s="7" t="s">
        <v>199</v>
      </c>
      <c r="B22" s="7" t="s">
        <v>63</v>
      </c>
      <c r="C22" s="1">
        <v>1110</v>
      </c>
      <c r="D22" s="1">
        <v>1239</v>
      </c>
      <c r="E22" s="1">
        <v>1339</v>
      </c>
      <c r="F22" s="1">
        <v>1356</v>
      </c>
      <c r="G22" s="1">
        <v>1487</v>
      </c>
      <c r="H22" s="1">
        <v>1523</v>
      </c>
      <c r="I22" s="1">
        <v>1524</v>
      </c>
      <c r="J22" s="1">
        <v>1476</v>
      </c>
      <c r="K22" s="1">
        <v>1529</v>
      </c>
      <c r="L22" s="1">
        <v>1469</v>
      </c>
      <c r="M22" s="1">
        <v>1473</v>
      </c>
      <c r="N22" s="1">
        <v>1458</v>
      </c>
      <c r="O22" s="1">
        <v>1367</v>
      </c>
    </row>
    <row r="23" spans="1:15" x14ac:dyDescent="0.3">
      <c r="A23" s="7" t="s">
        <v>199</v>
      </c>
      <c r="B23" s="7" t="s">
        <v>64</v>
      </c>
      <c r="C23" s="1">
        <v>2060</v>
      </c>
      <c r="D23" s="1">
        <v>2192</v>
      </c>
      <c r="E23" s="1">
        <v>2290</v>
      </c>
      <c r="F23" s="1">
        <v>2407</v>
      </c>
      <c r="G23" s="1">
        <v>2514</v>
      </c>
      <c r="H23" s="1">
        <v>2663</v>
      </c>
      <c r="I23" s="1">
        <v>2799</v>
      </c>
      <c r="J23" s="1">
        <v>2939</v>
      </c>
      <c r="K23" s="1">
        <v>3068</v>
      </c>
      <c r="L23" s="1">
        <v>3203</v>
      </c>
      <c r="M23" s="1">
        <v>3294</v>
      </c>
      <c r="N23" s="1">
        <v>3446</v>
      </c>
      <c r="O23" s="1">
        <v>3501</v>
      </c>
    </row>
    <row r="24" spans="1:15" x14ac:dyDescent="0.3">
      <c r="A24" s="7" t="s">
        <v>199</v>
      </c>
      <c r="B24" s="7" t="s">
        <v>65</v>
      </c>
      <c r="C24" s="1">
        <v>1036</v>
      </c>
      <c r="D24" s="1">
        <v>1174</v>
      </c>
      <c r="E24" s="1">
        <v>1266</v>
      </c>
      <c r="F24" s="1">
        <v>1341</v>
      </c>
      <c r="G24" s="1">
        <v>1456</v>
      </c>
      <c r="H24" s="1">
        <v>1554</v>
      </c>
      <c r="I24" s="1">
        <v>1668</v>
      </c>
      <c r="J24" s="1">
        <v>1783</v>
      </c>
      <c r="K24" s="1">
        <v>1872</v>
      </c>
      <c r="L24" s="1">
        <v>1961</v>
      </c>
      <c r="M24" s="1">
        <v>2116</v>
      </c>
      <c r="N24" s="1">
        <v>2218</v>
      </c>
      <c r="O24" s="1">
        <v>2285</v>
      </c>
    </row>
    <row r="25" spans="1:15" x14ac:dyDescent="0.3">
      <c r="A25" s="7" t="s">
        <v>199</v>
      </c>
      <c r="B25" s="7" t="s">
        <v>66</v>
      </c>
      <c r="C25" s="1">
        <v>400</v>
      </c>
      <c r="D25" s="1">
        <v>424</v>
      </c>
      <c r="E25" s="1">
        <v>413</v>
      </c>
      <c r="F25" s="1">
        <v>445</v>
      </c>
      <c r="G25" s="1">
        <v>439</v>
      </c>
      <c r="H25" s="1">
        <v>466</v>
      </c>
      <c r="I25" s="1">
        <v>494</v>
      </c>
      <c r="J25" s="1">
        <v>539</v>
      </c>
      <c r="K25" s="1">
        <v>614</v>
      </c>
      <c r="L25" s="1">
        <v>642</v>
      </c>
      <c r="M25" s="1">
        <v>707</v>
      </c>
      <c r="N25" s="1">
        <v>773</v>
      </c>
      <c r="O25" s="1">
        <v>838</v>
      </c>
    </row>
    <row r="26" spans="1:15" x14ac:dyDescent="0.3">
      <c r="A26" s="7" t="s">
        <v>199</v>
      </c>
      <c r="B26" s="7" t="s">
        <v>67</v>
      </c>
      <c r="C26" s="1">
        <v>73</v>
      </c>
      <c r="D26" s="1">
        <v>73</v>
      </c>
      <c r="E26" s="1">
        <v>66</v>
      </c>
      <c r="F26" s="1">
        <v>46</v>
      </c>
      <c r="G26" s="1">
        <v>57</v>
      </c>
      <c r="H26" s="1">
        <v>67</v>
      </c>
      <c r="I26" s="1">
        <v>81</v>
      </c>
      <c r="J26" s="1">
        <v>85</v>
      </c>
      <c r="K26" s="1">
        <v>99</v>
      </c>
      <c r="L26" s="1">
        <v>108</v>
      </c>
      <c r="M26" s="1">
        <v>111</v>
      </c>
      <c r="N26" s="1">
        <v>130</v>
      </c>
      <c r="O26" s="1">
        <v>140</v>
      </c>
    </row>
    <row r="27" spans="1:15" x14ac:dyDescent="0.3">
      <c r="A27" s="7" t="s">
        <v>199</v>
      </c>
      <c r="B27" s="7" t="s">
        <v>68</v>
      </c>
      <c r="C27" s="1">
        <v>0</v>
      </c>
      <c r="D27" s="1">
        <v>2</v>
      </c>
      <c r="E27" s="1">
        <v>1</v>
      </c>
      <c r="F27" s="1">
        <v>0</v>
      </c>
      <c r="G27" s="1">
        <v>0</v>
      </c>
      <c r="H27" s="1">
        <v>1</v>
      </c>
      <c r="I27" s="1">
        <v>0</v>
      </c>
      <c r="J27" s="1">
        <v>0</v>
      </c>
      <c r="K27" s="1">
        <v>0</v>
      </c>
      <c r="L27" s="1">
        <v>0</v>
      </c>
      <c r="M27" s="1">
        <v>0</v>
      </c>
      <c r="N27" s="1">
        <v>2</v>
      </c>
      <c r="O27" s="1">
        <v>1</v>
      </c>
    </row>
    <row r="28" spans="1:15" x14ac:dyDescent="0.3">
      <c r="A28" s="7" t="s">
        <v>199</v>
      </c>
      <c r="B28" s="7" t="s">
        <v>69</v>
      </c>
      <c r="C28" s="1">
        <v>1251</v>
      </c>
      <c r="D28" s="1">
        <v>1401</v>
      </c>
      <c r="E28" s="1">
        <v>1405</v>
      </c>
      <c r="F28" s="1">
        <v>1369</v>
      </c>
      <c r="G28" s="1">
        <v>1371</v>
      </c>
      <c r="H28" s="1">
        <v>1336</v>
      </c>
      <c r="I28" s="1">
        <v>1318</v>
      </c>
      <c r="J28" s="1">
        <v>1240</v>
      </c>
      <c r="K28" s="1">
        <v>1239</v>
      </c>
      <c r="L28" s="1">
        <v>1184</v>
      </c>
      <c r="M28" s="1">
        <v>1254</v>
      </c>
      <c r="N28" s="1">
        <v>1332</v>
      </c>
      <c r="O28" s="1">
        <v>1314</v>
      </c>
    </row>
    <row r="29" spans="1:15" x14ac:dyDescent="0.3">
      <c r="A29" s="7" t="s">
        <v>199</v>
      </c>
      <c r="B29" s="7" t="s">
        <v>70</v>
      </c>
      <c r="C29" s="1">
        <v>2833</v>
      </c>
      <c r="D29" s="1">
        <v>2924</v>
      </c>
      <c r="E29" s="1">
        <v>3034</v>
      </c>
      <c r="F29" s="1">
        <v>3111</v>
      </c>
      <c r="G29" s="1">
        <v>3170</v>
      </c>
      <c r="H29" s="1">
        <v>3240</v>
      </c>
      <c r="I29" s="1">
        <v>3347</v>
      </c>
      <c r="J29" s="1">
        <v>3419</v>
      </c>
      <c r="K29" s="1">
        <v>3450</v>
      </c>
      <c r="L29" s="1">
        <v>3397</v>
      </c>
      <c r="M29" s="1">
        <v>3380</v>
      </c>
      <c r="N29" s="1">
        <v>3402</v>
      </c>
      <c r="O29" s="1">
        <v>3306</v>
      </c>
    </row>
    <row r="30" spans="1:15" x14ac:dyDescent="0.3">
      <c r="A30" s="7" t="s">
        <v>199</v>
      </c>
      <c r="B30" s="7" t="s">
        <v>71</v>
      </c>
      <c r="C30" s="1">
        <v>2052</v>
      </c>
      <c r="D30" s="1">
        <v>2165</v>
      </c>
      <c r="E30" s="1">
        <v>2276</v>
      </c>
      <c r="F30" s="1">
        <v>2360</v>
      </c>
      <c r="G30" s="1">
        <v>2459</v>
      </c>
      <c r="H30" s="1">
        <v>2567</v>
      </c>
      <c r="I30" s="1">
        <v>2600</v>
      </c>
      <c r="J30" s="1">
        <v>2658</v>
      </c>
      <c r="K30" s="1">
        <v>2745</v>
      </c>
      <c r="L30" s="1">
        <v>2784</v>
      </c>
      <c r="M30" s="1">
        <v>2838</v>
      </c>
      <c r="N30" s="1">
        <v>2908</v>
      </c>
      <c r="O30" s="1">
        <v>2883</v>
      </c>
    </row>
    <row r="31" spans="1:15" x14ac:dyDescent="0.3">
      <c r="A31" s="7" t="s">
        <v>199</v>
      </c>
      <c r="B31" s="7" t="s">
        <v>72</v>
      </c>
      <c r="C31" s="1">
        <v>1168</v>
      </c>
      <c r="D31" s="1">
        <v>1229</v>
      </c>
      <c r="E31" s="1">
        <v>1200</v>
      </c>
      <c r="F31" s="1">
        <v>1178</v>
      </c>
      <c r="G31" s="1">
        <v>1205</v>
      </c>
      <c r="H31" s="1">
        <v>1247</v>
      </c>
      <c r="I31" s="1">
        <v>1293</v>
      </c>
      <c r="J31" s="1">
        <v>1324</v>
      </c>
      <c r="K31" s="1">
        <v>1399</v>
      </c>
      <c r="L31" s="1">
        <v>1429</v>
      </c>
      <c r="M31" s="1">
        <v>1530</v>
      </c>
      <c r="N31" s="1">
        <v>1612</v>
      </c>
      <c r="O31" s="1">
        <v>1688</v>
      </c>
    </row>
    <row r="32" spans="1:15" x14ac:dyDescent="0.3">
      <c r="A32" s="7" t="s">
        <v>199</v>
      </c>
      <c r="B32" s="7" t="s">
        <v>73</v>
      </c>
      <c r="C32" s="1">
        <v>345</v>
      </c>
      <c r="D32" s="1">
        <v>346</v>
      </c>
      <c r="E32" s="1">
        <v>323</v>
      </c>
      <c r="F32" s="1">
        <v>297</v>
      </c>
      <c r="G32" s="1">
        <v>322</v>
      </c>
      <c r="H32" s="1">
        <v>346</v>
      </c>
      <c r="I32" s="1">
        <v>412</v>
      </c>
      <c r="J32" s="1">
        <v>426</v>
      </c>
      <c r="K32" s="1">
        <v>476</v>
      </c>
      <c r="L32" s="1">
        <v>481</v>
      </c>
      <c r="M32" s="1">
        <v>504</v>
      </c>
      <c r="N32" s="1">
        <v>530</v>
      </c>
      <c r="O32" s="1">
        <v>495</v>
      </c>
    </row>
    <row r="33" spans="1:15" x14ac:dyDescent="0.3">
      <c r="A33" s="7" t="s">
        <v>200</v>
      </c>
      <c r="B33" s="7" t="s">
        <v>62</v>
      </c>
      <c r="C33" s="1">
        <v>2</v>
      </c>
      <c r="D33" s="1">
        <v>2</v>
      </c>
      <c r="E33" s="1">
        <v>0</v>
      </c>
      <c r="F33" s="1">
        <v>0</v>
      </c>
      <c r="G33" s="1">
        <v>2</v>
      </c>
      <c r="H33" s="1">
        <v>0</v>
      </c>
      <c r="I33" s="1">
        <v>0</v>
      </c>
      <c r="J33" s="1">
        <v>0</v>
      </c>
      <c r="K33" s="1">
        <v>0</v>
      </c>
      <c r="L33" s="1">
        <v>0</v>
      </c>
      <c r="M33" s="1">
        <v>0</v>
      </c>
      <c r="N33" s="1">
        <v>0</v>
      </c>
      <c r="O33" s="1">
        <v>0</v>
      </c>
    </row>
    <row r="34" spans="1:15" x14ac:dyDescent="0.3">
      <c r="A34" s="7" t="s">
        <v>200</v>
      </c>
      <c r="B34" s="7" t="s">
        <v>63</v>
      </c>
      <c r="C34" s="1">
        <v>565</v>
      </c>
      <c r="D34" s="1">
        <v>576</v>
      </c>
      <c r="E34" s="1">
        <v>580</v>
      </c>
      <c r="F34" s="1">
        <v>612</v>
      </c>
      <c r="G34" s="1">
        <v>634</v>
      </c>
      <c r="H34" s="1">
        <v>645</v>
      </c>
      <c r="I34" s="1">
        <v>614</v>
      </c>
      <c r="J34" s="1">
        <v>611</v>
      </c>
      <c r="K34" s="1">
        <v>618</v>
      </c>
      <c r="L34" s="1">
        <v>601</v>
      </c>
      <c r="M34" s="1">
        <v>584</v>
      </c>
      <c r="N34" s="1">
        <v>608</v>
      </c>
      <c r="O34" s="1">
        <v>669</v>
      </c>
    </row>
    <row r="35" spans="1:15" x14ac:dyDescent="0.3">
      <c r="A35" s="7" t="s">
        <v>200</v>
      </c>
      <c r="B35" s="7" t="s">
        <v>64</v>
      </c>
      <c r="C35" s="1">
        <v>1188</v>
      </c>
      <c r="D35" s="1">
        <v>1263</v>
      </c>
      <c r="E35" s="1">
        <v>1279</v>
      </c>
      <c r="F35" s="1">
        <v>1327</v>
      </c>
      <c r="G35" s="1">
        <v>1388</v>
      </c>
      <c r="H35" s="1">
        <v>1445</v>
      </c>
      <c r="I35" s="1">
        <v>1533</v>
      </c>
      <c r="J35" s="1">
        <v>1614</v>
      </c>
      <c r="K35" s="1">
        <v>1682</v>
      </c>
      <c r="L35" s="1">
        <v>1724</v>
      </c>
      <c r="M35" s="1">
        <v>1786</v>
      </c>
      <c r="N35" s="1">
        <v>1796</v>
      </c>
      <c r="O35" s="1">
        <v>1883</v>
      </c>
    </row>
    <row r="36" spans="1:15" x14ac:dyDescent="0.3">
      <c r="A36" s="7" t="s">
        <v>200</v>
      </c>
      <c r="B36" s="7" t="s">
        <v>65</v>
      </c>
      <c r="C36" s="1">
        <v>612</v>
      </c>
      <c r="D36" s="1">
        <v>652</v>
      </c>
      <c r="E36" s="1">
        <v>708</v>
      </c>
      <c r="F36" s="1">
        <v>738</v>
      </c>
      <c r="G36" s="1">
        <v>802</v>
      </c>
      <c r="H36" s="1">
        <v>875</v>
      </c>
      <c r="I36" s="1">
        <v>925</v>
      </c>
      <c r="J36" s="1">
        <v>973</v>
      </c>
      <c r="K36" s="1">
        <v>1059</v>
      </c>
      <c r="L36" s="1">
        <v>1126</v>
      </c>
      <c r="M36" s="1">
        <v>1180</v>
      </c>
      <c r="N36" s="1">
        <v>1286</v>
      </c>
      <c r="O36" s="1">
        <v>1366</v>
      </c>
    </row>
    <row r="37" spans="1:15" x14ac:dyDescent="0.3">
      <c r="A37" s="7" t="s">
        <v>200</v>
      </c>
      <c r="B37" s="7" t="s">
        <v>66</v>
      </c>
      <c r="C37" s="1">
        <v>121</v>
      </c>
      <c r="D37" s="1">
        <v>130</v>
      </c>
      <c r="E37" s="1">
        <v>123</v>
      </c>
      <c r="F37" s="1">
        <v>142</v>
      </c>
      <c r="G37" s="1">
        <v>159</v>
      </c>
      <c r="H37" s="1">
        <v>168</v>
      </c>
      <c r="I37" s="1">
        <v>187</v>
      </c>
      <c r="J37" s="1">
        <v>203</v>
      </c>
      <c r="K37" s="1">
        <v>231</v>
      </c>
      <c r="L37" s="1">
        <v>262</v>
      </c>
      <c r="M37" s="1">
        <v>293</v>
      </c>
      <c r="N37" s="1">
        <v>332</v>
      </c>
      <c r="O37" s="1">
        <v>371</v>
      </c>
    </row>
    <row r="38" spans="1:15" x14ac:dyDescent="0.3">
      <c r="A38" s="7" t="s">
        <v>200</v>
      </c>
      <c r="B38" s="7" t="s">
        <v>67</v>
      </c>
      <c r="C38" s="1">
        <v>13</v>
      </c>
      <c r="D38" s="1">
        <v>11</v>
      </c>
      <c r="E38" s="1">
        <v>12</v>
      </c>
      <c r="F38" s="1">
        <v>13</v>
      </c>
      <c r="G38" s="1">
        <v>16</v>
      </c>
      <c r="H38" s="1">
        <v>19</v>
      </c>
      <c r="I38" s="1">
        <v>16</v>
      </c>
      <c r="J38" s="1">
        <v>21</v>
      </c>
      <c r="K38" s="1">
        <v>25</v>
      </c>
      <c r="L38" s="1">
        <v>28</v>
      </c>
      <c r="M38" s="1">
        <v>28</v>
      </c>
      <c r="N38" s="1">
        <v>30</v>
      </c>
      <c r="O38" s="1">
        <v>37</v>
      </c>
    </row>
    <row r="39" spans="1:15" x14ac:dyDescent="0.3">
      <c r="A39" s="7" t="s">
        <v>200</v>
      </c>
      <c r="B39" s="7" t="s">
        <v>68</v>
      </c>
      <c r="C39" s="1">
        <v>0</v>
      </c>
      <c r="D39" s="1">
        <v>0</v>
      </c>
      <c r="E39" s="1">
        <v>0</v>
      </c>
      <c r="F39" s="1">
        <v>0</v>
      </c>
      <c r="G39" s="1">
        <v>0</v>
      </c>
      <c r="H39" s="1">
        <v>0</v>
      </c>
      <c r="I39" s="1">
        <v>0</v>
      </c>
      <c r="J39" s="1">
        <v>1</v>
      </c>
      <c r="K39" s="1">
        <v>1</v>
      </c>
      <c r="L39" s="1">
        <v>0</v>
      </c>
      <c r="M39" s="1">
        <v>0</v>
      </c>
      <c r="N39" s="1">
        <v>0</v>
      </c>
      <c r="O39" s="1">
        <v>0</v>
      </c>
    </row>
    <row r="40" spans="1:15" x14ac:dyDescent="0.3">
      <c r="A40" s="7" t="s">
        <v>200</v>
      </c>
      <c r="B40" s="7" t="s">
        <v>69</v>
      </c>
      <c r="C40" s="1">
        <v>959</v>
      </c>
      <c r="D40" s="1">
        <v>1012</v>
      </c>
      <c r="E40" s="1">
        <v>1028</v>
      </c>
      <c r="F40" s="1">
        <v>975</v>
      </c>
      <c r="G40" s="1">
        <v>926</v>
      </c>
      <c r="H40" s="1">
        <v>881</v>
      </c>
      <c r="I40" s="1">
        <v>789</v>
      </c>
      <c r="J40" s="1">
        <v>745</v>
      </c>
      <c r="K40" s="1">
        <v>759</v>
      </c>
      <c r="L40" s="1">
        <v>747</v>
      </c>
      <c r="M40" s="1">
        <v>787</v>
      </c>
      <c r="N40" s="1">
        <v>865</v>
      </c>
      <c r="O40" s="1">
        <v>858</v>
      </c>
    </row>
    <row r="41" spans="1:15" x14ac:dyDescent="0.3">
      <c r="A41" s="7" t="s">
        <v>200</v>
      </c>
      <c r="B41" s="7" t="s">
        <v>70</v>
      </c>
      <c r="C41" s="1">
        <v>2436</v>
      </c>
      <c r="D41" s="1">
        <v>2472</v>
      </c>
      <c r="E41" s="1">
        <v>2534</v>
      </c>
      <c r="F41" s="1">
        <v>2590</v>
      </c>
      <c r="G41" s="1">
        <v>2713</v>
      </c>
      <c r="H41" s="1">
        <v>2775</v>
      </c>
      <c r="I41" s="1">
        <v>2822</v>
      </c>
      <c r="J41" s="1">
        <v>2844</v>
      </c>
      <c r="K41" s="1">
        <v>2827</v>
      </c>
      <c r="L41" s="1">
        <v>2819</v>
      </c>
      <c r="M41" s="1">
        <v>2786</v>
      </c>
      <c r="N41" s="1">
        <v>2775</v>
      </c>
      <c r="O41" s="1">
        <v>2751</v>
      </c>
    </row>
    <row r="42" spans="1:15" x14ac:dyDescent="0.3">
      <c r="A42" s="7" t="s">
        <v>200</v>
      </c>
      <c r="B42" s="7" t="s">
        <v>71</v>
      </c>
      <c r="C42" s="1">
        <v>2016</v>
      </c>
      <c r="D42" s="1">
        <v>2051</v>
      </c>
      <c r="E42" s="1">
        <v>2100</v>
      </c>
      <c r="F42" s="1">
        <v>2197</v>
      </c>
      <c r="G42" s="1">
        <v>2223</v>
      </c>
      <c r="H42" s="1">
        <v>2257</v>
      </c>
      <c r="I42" s="1">
        <v>2348</v>
      </c>
      <c r="J42" s="1">
        <v>2400</v>
      </c>
      <c r="K42" s="1">
        <v>2446</v>
      </c>
      <c r="L42" s="1">
        <v>2475</v>
      </c>
      <c r="M42" s="1">
        <v>2489</v>
      </c>
      <c r="N42" s="1">
        <v>2562</v>
      </c>
      <c r="O42" s="1">
        <v>2681</v>
      </c>
    </row>
    <row r="43" spans="1:15" x14ac:dyDescent="0.3">
      <c r="A43" s="7" t="s">
        <v>200</v>
      </c>
      <c r="B43" s="7" t="s">
        <v>72</v>
      </c>
      <c r="C43" s="1">
        <v>793</v>
      </c>
      <c r="D43" s="1">
        <v>827</v>
      </c>
      <c r="E43" s="1">
        <v>815</v>
      </c>
      <c r="F43" s="1">
        <v>820</v>
      </c>
      <c r="G43" s="1">
        <v>867</v>
      </c>
      <c r="H43" s="1">
        <v>917</v>
      </c>
      <c r="I43" s="1">
        <v>971</v>
      </c>
      <c r="J43" s="1">
        <v>1043</v>
      </c>
      <c r="K43" s="1">
        <v>1129</v>
      </c>
      <c r="L43" s="1">
        <v>1191</v>
      </c>
      <c r="M43" s="1">
        <v>1324</v>
      </c>
      <c r="N43" s="1">
        <v>1396</v>
      </c>
      <c r="O43" s="1">
        <v>1481</v>
      </c>
    </row>
    <row r="44" spans="1:15" x14ac:dyDescent="0.3">
      <c r="A44" s="7" t="s">
        <v>200</v>
      </c>
      <c r="B44" s="7" t="s">
        <v>73</v>
      </c>
      <c r="C44" s="1">
        <v>130</v>
      </c>
      <c r="D44" s="1">
        <v>134</v>
      </c>
      <c r="E44" s="1">
        <v>109</v>
      </c>
      <c r="F44" s="1">
        <v>95</v>
      </c>
      <c r="G44" s="1">
        <v>107</v>
      </c>
      <c r="H44" s="1">
        <v>118</v>
      </c>
      <c r="I44" s="1">
        <v>135</v>
      </c>
      <c r="J44" s="1">
        <v>155</v>
      </c>
      <c r="K44" s="1">
        <v>180</v>
      </c>
      <c r="L44" s="1">
        <v>196</v>
      </c>
      <c r="M44" s="1">
        <v>219</v>
      </c>
      <c r="N44" s="1">
        <v>255</v>
      </c>
      <c r="O44" s="1">
        <v>270</v>
      </c>
    </row>
    <row r="45" spans="1:15" x14ac:dyDescent="0.3">
      <c r="A45" s="7" t="s">
        <v>201</v>
      </c>
      <c r="B45" s="7" t="s">
        <v>62</v>
      </c>
      <c r="C45" s="1">
        <v>0</v>
      </c>
      <c r="D45" s="1">
        <v>0</v>
      </c>
      <c r="E45" s="1">
        <v>0</v>
      </c>
      <c r="F45" s="1">
        <v>0</v>
      </c>
      <c r="G45" s="1">
        <v>1</v>
      </c>
      <c r="H45" s="1">
        <v>0</v>
      </c>
      <c r="I45" s="1">
        <v>0</v>
      </c>
      <c r="J45" s="1">
        <v>2</v>
      </c>
      <c r="K45" s="1">
        <v>0</v>
      </c>
      <c r="L45" s="1">
        <v>0</v>
      </c>
      <c r="M45" s="1">
        <v>0</v>
      </c>
      <c r="N45" s="1">
        <v>1</v>
      </c>
      <c r="O45" s="1">
        <v>0</v>
      </c>
    </row>
    <row r="46" spans="1:15" x14ac:dyDescent="0.3">
      <c r="A46" s="7" t="s">
        <v>201</v>
      </c>
      <c r="B46" s="7" t="s">
        <v>63</v>
      </c>
      <c r="C46" s="1">
        <v>490</v>
      </c>
      <c r="D46" s="1">
        <v>528</v>
      </c>
      <c r="E46" s="1">
        <v>546</v>
      </c>
      <c r="F46" s="1">
        <v>562</v>
      </c>
      <c r="G46" s="1">
        <v>600</v>
      </c>
      <c r="H46" s="1">
        <v>629</v>
      </c>
      <c r="I46" s="1">
        <v>669</v>
      </c>
      <c r="J46" s="1">
        <v>675</v>
      </c>
      <c r="K46" s="1">
        <v>667</v>
      </c>
      <c r="L46" s="1">
        <v>680</v>
      </c>
      <c r="M46" s="1">
        <v>672</v>
      </c>
      <c r="N46" s="1">
        <v>688</v>
      </c>
      <c r="O46" s="1">
        <v>699</v>
      </c>
    </row>
    <row r="47" spans="1:15" x14ac:dyDescent="0.3">
      <c r="A47" s="7" t="s">
        <v>201</v>
      </c>
      <c r="B47" s="7" t="s">
        <v>64</v>
      </c>
      <c r="C47" s="1">
        <v>918</v>
      </c>
      <c r="D47" s="1">
        <v>969</v>
      </c>
      <c r="E47" s="1">
        <v>1012</v>
      </c>
      <c r="F47" s="1">
        <v>1061</v>
      </c>
      <c r="G47" s="1">
        <v>1081</v>
      </c>
      <c r="H47" s="1">
        <v>1144</v>
      </c>
      <c r="I47" s="1">
        <v>1216</v>
      </c>
      <c r="J47" s="1">
        <v>1319</v>
      </c>
      <c r="K47" s="1">
        <v>1407</v>
      </c>
      <c r="L47" s="1">
        <v>1462</v>
      </c>
      <c r="M47" s="1">
        <v>1523</v>
      </c>
      <c r="N47" s="1">
        <v>1577</v>
      </c>
      <c r="O47" s="1">
        <v>1655</v>
      </c>
    </row>
    <row r="48" spans="1:15" x14ac:dyDescent="0.3">
      <c r="A48" s="7" t="s">
        <v>201</v>
      </c>
      <c r="B48" s="7" t="s">
        <v>65</v>
      </c>
      <c r="C48" s="1">
        <v>449</v>
      </c>
      <c r="D48" s="1">
        <v>481</v>
      </c>
      <c r="E48" s="1">
        <v>526</v>
      </c>
      <c r="F48" s="1">
        <v>575</v>
      </c>
      <c r="G48" s="1">
        <v>616</v>
      </c>
      <c r="H48" s="1">
        <v>663</v>
      </c>
      <c r="I48" s="1">
        <v>697</v>
      </c>
      <c r="J48" s="1">
        <v>760</v>
      </c>
      <c r="K48" s="1">
        <v>816</v>
      </c>
      <c r="L48" s="1">
        <v>871</v>
      </c>
      <c r="M48" s="1">
        <v>942</v>
      </c>
      <c r="N48" s="1">
        <v>1004</v>
      </c>
      <c r="O48" s="1">
        <v>1065</v>
      </c>
    </row>
    <row r="49" spans="1:15" x14ac:dyDescent="0.3">
      <c r="A49" s="7" t="s">
        <v>201</v>
      </c>
      <c r="B49" s="7" t="s">
        <v>66</v>
      </c>
      <c r="C49" s="1">
        <v>102</v>
      </c>
      <c r="D49" s="1">
        <v>118</v>
      </c>
      <c r="E49" s="1">
        <v>120</v>
      </c>
      <c r="F49" s="1">
        <v>115</v>
      </c>
      <c r="G49" s="1">
        <v>136</v>
      </c>
      <c r="H49" s="1">
        <v>141</v>
      </c>
      <c r="I49" s="1">
        <v>149</v>
      </c>
      <c r="J49" s="1">
        <v>165</v>
      </c>
      <c r="K49" s="1">
        <v>190</v>
      </c>
      <c r="L49" s="1">
        <v>192</v>
      </c>
      <c r="M49" s="1">
        <v>211</v>
      </c>
      <c r="N49" s="1">
        <v>237</v>
      </c>
      <c r="O49" s="1">
        <v>276</v>
      </c>
    </row>
    <row r="50" spans="1:15" x14ac:dyDescent="0.3">
      <c r="A50" s="7" t="s">
        <v>201</v>
      </c>
      <c r="B50" s="7" t="s">
        <v>67</v>
      </c>
      <c r="C50" s="1">
        <v>9</v>
      </c>
      <c r="D50" s="1">
        <v>4</v>
      </c>
      <c r="E50" s="1">
        <v>5</v>
      </c>
      <c r="F50" s="1">
        <v>5</v>
      </c>
      <c r="G50" s="1">
        <v>8</v>
      </c>
      <c r="H50" s="1">
        <v>9</v>
      </c>
      <c r="I50" s="1">
        <v>12</v>
      </c>
      <c r="J50" s="1">
        <v>14</v>
      </c>
      <c r="K50" s="1">
        <v>16</v>
      </c>
      <c r="L50" s="1">
        <v>17</v>
      </c>
      <c r="M50" s="1">
        <v>14</v>
      </c>
      <c r="N50" s="1">
        <v>15</v>
      </c>
      <c r="O50" s="1">
        <v>18</v>
      </c>
    </row>
    <row r="51" spans="1:15" x14ac:dyDescent="0.3">
      <c r="A51" s="7" t="s">
        <v>201</v>
      </c>
      <c r="B51" s="7" t="s">
        <v>68</v>
      </c>
      <c r="C51" s="1">
        <v>0</v>
      </c>
      <c r="D51" s="1">
        <v>0</v>
      </c>
      <c r="E51" s="1">
        <v>0</v>
      </c>
      <c r="F51" s="1">
        <v>0</v>
      </c>
      <c r="G51" s="1">
        <v>0</v>
      </c>
      <c r="H51" s="1">
        <v>0</v>
      </c>
      <c r="I51" s="1">
        <v>0</v>
      </c>
      <c r="J51" s="1">
        <v>1</v>
      </c>
      <c r="K51" s="1">
        <v>0</v>
      </c>
      <c r="L51" s="1">
        <v>0</v>
      </c>
      <c r="M51" s="1">
        <v>0</v>
      </c>
      <c r="N51" s="1">
        <v>1</v>
      </c>
      <c r="O51" s="1">
        <v>0</v>
      </c>
    </row>
    <row r="52" spans="1:15" x14ac:dyDescent="0.3">
      <c r="A52" s="7" t="s">
        <v>201</v>
      </c>
      <c r="B52" s="7" t="s">
        <v>69</v>
      </c>
      <c r="C52" s="1">
        <v>795</v>
      </c>
      <c r="D52" s="1">
        <v>858</v>
      </c>
      <c r="E52" s="1">
        <v>895</v>
      </c>
      <c r="F52" s="1">
        <v>869</v>
      </c>
      <c r="G52" s="1">
        <v>802</v>
      </c>
      <c r="H52" s="1">
        <v>738</v>
      </c>
      <c r="I52" s="1">
        <v>691</v>
      </c>
      <c r="J52" s="1">
        <v>662</v>
      </c>
      <c r="K52" s="1">
        <v>664</v>
      </c>
      <c r="L52" s="1">
        <v>673</v>
      </c>
      <c r="M52" s="1">
        <v>687</v>
      </c>
      <c r="N52" s="1">
        <v>758</v>
      </c>
      <c r="O52" s="1">
        <v>838</v>
      </c>
    </row>
    <row r="53" spans="1:15" x14ac:dyDescent="0.3">
      <c r="A53" s="7" t="s">
        <v>201</v>
      </c>
      <c r="B53" s="7" t="s">
        <v>70</v>
      </c>
      <c r="C53" s="1">
        <v>1894</v>
      </c>
      <c r="D53" s="1">
        <v>1906</v>
      </c>
      <c r="E53" s="1">
        <v>1975</v>
      </c>
      <c r="F53" s="1">
        <v>2053</v>
      </c>
      <c r="G53" s="1">
        <v>2134</v>
      </c>
      <c r="H53" s="1">
        <v>2149</v>
      </c>
      <c r="I53" s="1">
        <v>2164</v>
      </c>
      <c r="J53" s="1">
        <v>2180</v>
      </c>
      <c r="K53" s="1">
        <v>2175</v>
      </c>
      <c r="L53" s="1">
        <v>2147</v>
      </c>
      <c r="M53" s="1">
        <v>2106</v>
      </c>
      <c r="N53" s="1">
        <v>2117</v>
      </c>
      <c r="O53" s="1">
        <v>2048</v>
      </c>
    </row>
    <row r="54" spans="1:15" x14ac:dyDescent="0.3">
      <c r="A54" s="7" t="s">
        <v>201</v>
      </c>
      <c r="B54" s="7" t="s">
        <v>71</v>
      </c>
      <c r="C54" s="1">
        <v>1456</v>
      </c>
      <c r="D54" s="1">
        <v>1493</v>
      </c>
      <c r="E54" s="1">
        <v>1543</v>
      </c>
      <c r="F54" s="1">
        <v>1567</v>
      </c>
      <c r="G54" s="1">
        <v>1585</v>
      </c>
      <c r="H54" s="1">
        <v>1651</v>
      </c>
      <c r="I54" s="1">
        <v>1674</v>
      </c>
      <c r="J54" s="1">
        <v>1739</v>
      </c>
      <c r="K54" s="1">
        <v>1785</v>
      </c>
      <c r="L54" s="1">
        <v>1865</v>
      </c>
      <c r="M54" s="1">
        <v>1935</v>
      </c>
      <c r="N54" s="1">
        <v>1960</v>
      </c>
      <c r="O54" s="1">
        <v>2052</v>
      </c>
    </row>
    <row r="55" spans="1:15" x14ac:dyDescent="0.3">
      <c r="A55" s="7" t="s">
        <v>201</v>
      </c>
      <c r="B55" s="7" t="s">
        <v>72</v>
      </c>
      <c r="C55" s="1">
        <v>671</v>
      </c>
      <c r="D55" s="1">
        <v>662</v>
      </c>
      <c r="E55" s="1">
        <v>668</v>
      </c>
      <c r="F55" s="1">
        <v>672</v>
      </c>
      <c r="G55" s="1">
        <v>697</v>
      </c>
      <c r="H55" s="1">
        <v>728</v>
      </c>
      <c r="I55" s="1">
        <v>763</v>
      </c>
      <c r="J55" s="1">
        <v>773</v>
      </c>
      <c r="K55" s="1">
        <v>835</v>
      </c>
      <c r="L55" s="1">
        <v>856</v>
      </c>
      <c r="M55" s="1">
        <v>916</v>
      </c>
      <c r="N55" s="1">
        <v>987</v>
      </c>
      <c r="O55" s="1">
        <v>1023</v>
      </c>
    </row>
    <row r="56" spans="1:15" x14ac:dyDescent="0.3">
      <c r="A56" s="7" t="s">
        <v>201</v>
      </c>
      <c r="B56" s="7" t="s">
        <v>73</v>
      </c>
      <c r="C56" s="1">
        <v>125</v>
      </c>
      <c r="D56" s="1">
        <v>119</v>
      </c>
      <c r="E56" s="1">
        <v>99</v>
      </c>
      <c r="F56" s="1">
        <v>87</v>
      </c>
      <c r="G56" s="1">
        <v>101</v>
      </c>
      <c r="H56" s="1">
        <v>129</v>
      </c>
      <c r="I56" s="1">
        <v>134</v>
      </c>
      <c r="J56" s="1">
        <v>147</v>
      </c>
      <c r="K56" s="1">
        <v>158</v>
      </c>
      <c r="L56" s="1">
        <v>158</v>
      </c>
      <c r="M56" s="1">
        <v>178</v>
      </c>
      <c r="N56" s="1">
        <v>190</v>
      </c>
      <c r="O56" s="1">
        <v>198</v>
      </c>
    </row>
    <row r="57" spans="1:15" x14ac:dyDescent="0.3">
      <c r="A57" s="7" t="s">
        <v>202</v>
      </c>
      <c r="B57" s="7" t="s">
        <v>62</v>
      </c>
      <c r="C57" s="1">
        <v>0</v>
      </c>
      <c r="D57" s="1">
        <v>1</v>
      </c>
      <c r="E57" s="1">
        <v>0</v>
      </c>
      <c r="F57" s="1">
        <v>0</v>
      </c>
      <c r="G57" s="1">
        <v>0</v>
      </c>
      <c r="H57" s="1">
        <v>0</v>
      </c>
      <c r="I57" s="1">
        <v>0</v>
      </c>
      <c r="J57" s="1">
        <v>0</v>
      </c>
      <c r="K57" s="1">
        <v>0</v>
      </c>
      <c r="L57" s="1">
        <v>0</v>
      </c>
      <c r="M57" s="1">
        <v>0</v>
      </c>
      <c r="N57" s="1">
        <v>0</v>
      </c>
      <c r="O57" s="1">
        <v>1</v>
      </c>
    </row>
    <row r="58" spans="1:15" x14ac:dyDescent="0.3">
      <c r="A58" s="7" t="s">
        <v>202</v>
      </c>
      <c r="B58" s="7" t="s">
        <v>63</v>
      </c>
      <c r="C58" s="1">
        <v>559</v>
      </c>
      <c r="D58" s="1">
        <v>576</v>
      </c>
      <c r="E58" s="1">
        <v>608</v>
      </c>
      <c r="F58" s="1">
        <v>649</v>
      </c>
      <c r="G58" s="1">
        <v>612</v>
      </c>
      <c r="H58" s="1">
        <v>605</v>
      </c>
      <c r="I58" s="1">
        <v>617</v>
      </c>
      <c r="J58" s="1">
        <v>597</v>
      </c>
      <c r="K58" s="1">
        <v>596</v>
      </c>
      <c r="L58" s="1">
        <v>588</v>
      </c>
      <c r="M58" s="1">
        <v>604</v>
      </c>
      <c r="N58" s="1">
        <v>594</v>
      </c>
      <c r="O58" s="1">
        <v>609</v>
      </c>
    </row>
    <row r="59" spans="1:15" x14ac:dyDescent="0.3">
      <c r="A59" s="7" t="s">
        <v>202</v>
      </c>
      <c r="B59" s="7" t="s">
        <v>64</v>
      </c>
      <c r="C59" s="1">
        <v>1152</v>
      </c>
      <c r="D59" s="1">
        <v>1196</v>
      </c>
      <c r="E59" s="1">
        <v>1301</v>
      </c>
      <c r="F59" s="1">
        <v>1343</v>
      </c>
      <c r="G59" s="1">
        <v>1470</v>
      </c>
      <c r="H59" s="1">
        <v>1540</v>
      </c>
      <c r="I59" s="1">
        <v>1608</v>
      </c>
      <c r="J59" s="1">
        <v>1669</v>
      </c>
      <c r="K59" s="1">
        <v>1746</v>
      </c>
      <c r="L59" s="1">
        <v>1788</v>
      </c>
      <c r="M59" s="1">
        <v>1804</v>
      </c>
      <c r="N59" s="1">
        <v>1907</v>
      </c>
      <c r="O59" s="1">
        <v>1967</v>
      </c>
    </row>
    <row r="60" spans="1:15" x14ac:dyDescent="0.3">
      <c r="A60" s="7" t="s">
        <v>202</v>
      </c>
      <c r="B60" s="7" t="s">
        <v>65</v>
      </c>
      <c r="C60" s="1">
        <v>636</v>
      </c>
      <c r="D60" s="1">
        <v>670</v>
      </c>
      <c r="E60" s="1">
        <v>693</v>
      </c>
      <c r="F60" s="1">
        <v>770</v>
      </c>
      <c r="G60" s="1">
        <v>818</v>
      </c>
      <c r="H60" s="1">
        <v>879</v>
      </c>
      <c r="I60" s="1">
        <v>950</v>
      </c>
      <c r="J60" s="1">
        <v>1005</v>
      </c>
      <c r="K60" s="1">
        <v>1074</v>
      </c>
      <c r="L60" s="1">
        <v>1139</v>
      </c>
      <c r="M60" s="1">
        <v>1238</v>
      </c>
      <c r="N60" s="1">
        <v>1315</v>
      </c>
      <c r="O60" s="1">
        <v>1442</v>
      </c>
    </row>
    <row r="61" spans="1:15" x14ac:dyDescent="0.3">
      <c r="A61" s="7" t="s">
        <v>202</v>
      </c>
      <c r="B61" s="7" t="s">
        <v>66</v>
      </c>
      <c r="C61" s="1">
        <v>185</v>
      </c>
      <c r="D61" s="1">
        <v>189</v>
      </c>
      <c r="E61" s="1">
        <v>190</v>
      </c>
      <c r="F61" s="1">
        <v>189</v>
      </c>
      <c r="G61" s="1">
        <v>201</v>
      </c>
      <c r="H61" s="1">
        <v>217</v>
      </c>
      <c r="I61" s="1">
        <v>226</v>
      </c>
      <c r="J61" s="1">
        <v>251</v>
      </c>
      <c r="K61" s="1">
        <v>277</v>
      </c>
      <c r="L61" s="1">
        <v>313</v>
      </c>
      <c r="M61" s="1">
        <v>339</v>
      </c>
      <c r="N61" s="1">
        <v>378</v>
      </c>
      <c r="O61" s="1">
        <v>420</v>
      </c>
    </row>
    <row r="62" spans="1:15" x14ac:dyDescent="0.3">
      <c r="A62" s="7" t="s">
        <v>202</v>
      </c>
      <c r="B62" s="7" t="s">
        <v>67</v>
      </c>
      <c r="C62" s="1">
        <v>28</v>
      </c>
      <c r="D62" s="1">
        <v>25</v>
      </c>
      <c r="E62" s="1">
        <v>21</v>
      </c>
      <c r="F62" s="1">
        <v>13</v>
      </c>
      <c r="G62" s="1">
        <v>17</v>
      </c>
      <c r="H62" s="1">
        <v>20</v>
      </c>
      <c r="I62" s="1">
        <v>26</v>
      </c>
      <c r="J62" s="1">
        <v>29</v>
      </c>
      <c r="K62" s="1">
        <v>36</v>
      </c>
      <c r="L62" s="1">
        <v>32</v>
      </c>
      <c r="M62" s="1">
        <v>38</v>
      </c>
      <c r="N62" s="1">
        <v>46</v>
      </c>
      <c r="O62" s="1">
        <v>52</v>
      </c>
    </row>
    <row r="63" spans="1:15" x14ac:dyDescent="0.3">
      <c r="A63" s="7" t="s">
        <v>202</v>
      </c>
      <c r="B63" s="7" t="s">
        <v>68</v>
      </c>
      <c r="C63" s="1">
        <v>1</v>
      </c>
      <c r="D63" s="1">
        <v>0</v>
      </c>
      <c r="E63" s="1">
        <v>0</v>
      </c>
      <c r="F63" s="1">
        <v>0</v>
      </c>
      <c r="G63" s="1">
        <v>0</v>
      </c>
      <c r="H63" s="1">
        <v>0</v>
      </c>
      <c r="I63" s="1">
        <v>0</v>
      </c>
      <c r="J63" s="1">
        <v>0</v>
      </c>
      <c r="K63" s="1">
        <v>0</v>
      </c>
      <c r="L63" s="1">
        <v>0</v>
      </c>
      <c r="M63" s="1">
        <v>0</v>
      </c>
      <c r="N63" s="1">
        <v>0</v>
      </c>
      <c r="O63" s="1">
        <v>0</v>
      </c>
    </row>
    <row r="64" spans="1:15" x14ac:dyDescent="0.3">
      <c r="A64" s="7" t="s">
        <v>202</v>
      </c>
      <c r="B64" s="7" t="s">
        <v>69</v>
      </c>
      <c r="C64" s="1">
        <v>788</v>
      </c>
      <c r="D64" s="1">
        <v>812</v>
      </c>
      <c r="E64" s="1">
        <v>828</v>
      </c>
      <c r="F64" s="1">
        <v>817</v>
      </c>
      <c r="G64" s="1">
        <v>772</v>
      </c>
      <c r="H64" s="1">
        <v>715</v>
      </c>
      <c r="I64" s="1">
        <v>689</v>
      </c>
      <c r="J64" s="1">
        <v>632</v>
      </c>
      <c r="K64" s="1">
        <v>600</v>
      </c>
      <c r="L64" s="1">
        <v>610</v>
      </c>
      <c r="M64" s="1">
        <v>641</v>
      </c>
      <c r="N64" s="1">
        <v>709</v>
      </c>
      <c r="O64" s="1">
        <v>726</v>
      </c>
    </row>
    <row r="65" spans="1:15" x14ac:dyDescent="0.3">
      <c r="A65" s="7" t="s">
        <v>202</v>
      </c>
      <c r="B65" s="7" t="s">
        <v>70</v>
      </c>
      <c r="C65" s="1">
        <v>2031</v>
      </c>
      <c r="D65" s="1">
        <v>2041</v>
      </c>
      <c r="E65" s="1">
        <v>2102</v>
      </c>
      <c r="F65" s="1">
        <v>2147</v>
      </c>
      <c r="G65" s="1">
        <v>2173</v>
      </c>
      <c r="H65" s="1">
        <v>2213</v>
      </c>
      <c r="I65" s="1">
        <v>2208</v>
      </c>
      <c r="J65" s="1">
        <v>2250</v>
      </c>
      <c r="K65" s="1">
        <v>2271</v>
      </c>
      <c r="L65" s="1">
        <v>2275</v>
      </c>
      <c r="M65" s="1">
        <v>2229</v>
      </c>
      <c r="N65" s="1">
        <v>2206</v>
      </c>
      <c r="O65" s="1">
        <v>2225</v>
      </c>
    </row>
    <row r="66" spans="1:15" x14ac:dyDescent="0.3">
      <c r="A66" s="7" t="s">
        <v>202</v>
      </c>
      <c r="B66" s="7" t="s">
        <v>71</v>
      </c>
      <c r="C66" s="1">
        <v>1643</v>
      </c>
      <c r="D66" s="1">
        <v>1674</v>
      </c>
      <c r="E66" s="1">
        <v>1707</v>
      </c>
      <c r="F66" s="1">
        <v>1752</v>
      </c>
      <c r="G66" s="1">
        <v>1793</v>
      </c>
      <c r="H66" s="1">
        <v>1849</v>
      </c>
      <c r="I66" s="1">
        <v>1927</v>
      </c>
      <c r="J66" s="1">
        <v>1953</v>
      </c>
      <c r="K66" s="1">
        <v>2022</v>
      </c>
      <c r="L66" s="1">
        <v>2078</v>
      </c>
      <c r="M66" s="1">
        <v>2118</v>
      </c>
      <c r="N66" s="1">
        <v>2157</v>
      </c>
      <c r="O66" s="1">
        <v>2259</v>
      </c>
    </row>
    <row r="67" spans="1:15" x14ac:dyDescent="0.3">
      <c r="A67" s="7" t="s">
        <v>202</v>
      </c>
      <c r="B67" s="7" t="s">
        <v>72</v>
      </c>
      <c r="C67" s="1">
        <v>816</v>
      </c>
      <c r="D67" s="1">
        <v>828</v>
      </c>
      <c r="E67" s="1">
        <v>789</v>
      </c>
      <c r="F67" s="1">
        <v>787</v>
      </c>
      <c r="G67" s="1">
        <v>820</v>
      </c>
      <c r="H67" s="1">
        <v>856</v>
      </c>
      <c r="I67" s="1">
        <v>919</v>
      </c>
      <c r="J67" s="1">
        <v>962</v>
      </c>
      <c r="K67" s="1">
        <v>1026</v>
      </c>
      <c r="L67" s="1">
        <v>1056</v>
      </c>
      <c r="M67" s="1">
        <v>1101</v>
      </c>
      <c r="N67" s="1">
        <v>1144</v>
      </c>
      <c r="O67" s="1">
        <v>1228</v>
      </c>
    </row>
    <row r="68" spans="1:15" x14ac:dyDescent="0.3">
      <c r="A68" s="7" t="s">
        <v>202</v>
      </c>
      <c r="B68" s="7" t="s">
        <v>73</v>
      </c>
      <c r="C68" s="1">
        <v>185</v>
      </c>
      <c r="D68" s="1">
        <v>175</v>
      </c>
      <c r="E68" s="1">
        <v>161</v>
      </c>
      <c r="F68" s="1">
        <v>122</v>
      </c>
      <c r="G68" s="1">
        <v>133</v>
      </c>
      <c r="H68" s="1">
        <v>151</v>
      </c>
      <c r="I68" s="1">
        <v>171</v>
      </c>
      <c r="J68" s="1">
        <v>178</v>
      </c>
      <c r="K68" s="1">
        <v>191</v>
      </c>
      <c r="L68" s="1">
        <v>203</v>
      </c>
      <c r="M68" s="1">
        <v>230</v>
      </c>
      <c r="N68" s="1">
        <v>266</v>
      </c>
      <c r="O68" s="1">
        <v>297</v>
      </c>
    </row>
    <row r="69" spans="1:15" x14ac:dyDescent="0.3">
      <c r="A69" s="7" t="s">
        <v>203</v>
      </c>
      <c r="B69" s="7" t="s">
        <v>62</v>
      </c>
      <c r="C69" s="1">
        <v>0</v>
      </c>
      <c r="D69" s="1">
        <v>2</v>
      </c>
      <c r="E69" s="1">
        <v>0</v>
      </c>
      <c r="F69" s="1">
        <v>0</v>
      </c>
      <c r="G69" s="1">
        <v>0</v>
      </c>
      <c r="H69" s="1">
        <v>0</v>
      </c>
      <c r="I69" s="1">
        <v>0</v>
      </c>
      <c r="J69" s="1">
        <v>0</v>
      </c>
      <c r="K69" s="1">
        <v>0</v>
      </c>
      <c r="L69" s="1">
        <v>0</v>
      </c>
      <c r="M69" s="1">
        <v>0</v>
      </c>
      <c r="N69" s="1">
        <v>0</v>
      </c>
      <c r="O69" s="1">
        <v>0</v>
      </c>
    </row>
    <row r="70" spans="1:15" x14ac:dyDescent="0.3">
      <c r="A70" s="7" t="s">
        <v>203</v>
      </c>
      <c r="B70" s="7" t="s">
        <v>63</v>
      </c>
      <c r="C70" s="1">
        <v>292</v>
      </c>
      <c r="D70" s="1">
        <v>332</v>
      </c>
      <c r="E70" s="1">
        <v>347</v>
      </c>
      <c r="F70" s="1">
        <v>390</v>
      </c>
      <c r="G70" s="1">
        <v>390</v>
      </c>
      <c r="H70" s="1">
        <v>369</v>
      </c>
      <c r="I70" s="1">
        <v>385</v>
      </c>
      <c r="J70" s="1">
        <v>415</v>
      </c>
      <c r="K70" s="1">
        <v>415</v>
      </c>
      <c r="L70" s="1">
        <v>424</v>
      </c>
      <c r="M70" s="1">
        <v>457</v>
      </c>
      <c r="N70" s="1">
        <v>469</v>
      </c>
      <c r="O70" s="1">
        <v>434</v>
      </c>
    </row>
    <row r="71" spans="1:15" x14ac:dyDescent="0.3">
      <c r="A71" s="7" t="s">
        <v>203</v>
      </c>
      <c r="B71" s="7" t="s">
        <v>64</v>
      </c>
      <c r="C71" s="1">
        <v>734</v>
      </c>
      <c r="D71" s="1">
        <v>771</v>
      </c>
      <c r="E71" s="1">
        <v>811</v>
      </c>
      <c r="F71" s="1">
        <v>848</v>
      </c>
      <c r="G71" s="1">
        <v>897</v>
      </c>
      <c r="H71" s="1">
        <v>960</v>
      </c>
      <c r="I71" s="1">
        <v>1017</v>
      </c>
      <c r="J71" s="1">
        <v>1048</v>
      </c>
      <c r="K71" s="1">
        <v>1096</v>
      </c>
      <c r="L71" s="1">
        <v>1139</v>
      </c>
      <c r="M71" s="1">
        <v>1186</v>
      </c>
      <c r="N71" s="1">
        <v>1238</v>
      </c>
      <c r="O71" s="1">
        <v>1326</v>
      </c>
    </row>
    <row r="72" spans="1:15" x14ac:dyDescent="0.3">
      <c r="A72" s="7" t="s">
        <v>203</v>
      </c>
      <c r="B72" s="7" t="s">
        <v>65</v>
      </c>
      <c r="C72" s="1">
        <v>373</v>
      </c>
      <c r="D72" s="1">
        <v>390</v>
      </c>
      <c r="E72" s="1">
        <v>414</v>
      </c>
      <c r="F72" s="1">
        <v>453</v>
      </c>
      <c r="G72" s="1">
        <v>497</v>
      </c>
      <c r="H72" s="1">
        <v>542</v>
      </c>
      <c r="I72" s="1">
        <v>589</v>
      </c>
      <c r="J72" s="1">
        <v>624</v>
      </c>
      <c r="K72" s="1">
        <v>684</v>
      </c>
      <c r="L72" s="1">
        <v>729</v>
      </c>
      <c r="M72" s="1">
        <v>792</v>
      </c>
      <c r="N72" s="1">
        <v>847</v>
      </c>
      <c r="O72" s="1">
        <v>900</v>
      </c>
    </row>
    <row r="73" spans="1:15" x14ac:dyDescent="0.3">
      <c r="A73" s="7" t="s">
        <v>203</v>
      </c>
      <c r="B73" s="7" t="s">
        <v>66</v>
      </c>
      <c r="C73" s="1">
        <v>64</v>
      </c>
      <c r="D73" s="1">
        <v>67</v>
      </c>
      <c r="E73" s="1">
        <v>71</v>
      </c>
      <c r="F73" s="1">
        <v>86</v>
      </c>
      <c r="G73" s="1">
        <v>95</v>
      </c>
      <c r="H73" s="1">
        <v>118</v>
      </c>
      <c r="I73" s="1">
        <v>124</v>
      </c>
      <c r="J73" s="1">
        <v>142</v>
      </c>
      <c r="K73" s="1">
        <v>159</v>
      </c>
      <c r="L73" s="1">
        <v>178</v>
      </c>
      <c r="M73" s="1">
        <v>186</v>
      </c>
      <c r="N73" s="1">
        <v>206</v>
      </c>
      <c r="O73" s="1">
        <v>223</v>
      </c>
    </row>
    <row r="74" spans="1:15" x14ac:dyDescent="0.3">
      <c r="A74" s="7" t="s">
        <v>203</v>
      </c>
      <c r="B74" s="7" t="s">
        <v>67</v>
      </c>
      <c r="C74" s="1">
        <v>12</v>
      </c>
      <c r="D74" s="1">
        <v>15</v>
      </c>
      <c r="E74" s="1">
        <v>12</v>
      </c>
      <c r="F74" s="1">
        <v>8</v>
      </c>
      <c r="G74" s="1">
        <v>4</v>
      </c>
      <c r="H74" s="1">
        <v>6</v>
      </c>
      <c r="I74" s="1">
        <v>7</v>
      </c>
      <c r="J74" s="1">
        <v>10</v>
      </c>
      <c r="K74" s="1">
        <v>9</v>
      </c>
      <c r="L74" s="1">
        <v>12</v>
      </c>
      <c r="M74" s="1">
        <v>19</v>
      </c>
      <c r="N74" s="1">
        <v>21</v>
      </c>
      <c r="O74" s="1">
        <v>25</v>
      </c>
    </row>
    <row r="75" spans="1:15" x14ac:dyDescent="0.3">
      <c r="A75" s="7" t="s">
        <v>203</v>
      </c>
      <c r="B75" s="7" t="s">
        <v>68</v>
      </c>
      <c r="C75" s="1">
        <v>1</v>
      </c>
      <c r="D75" s="1">
        <v>0</v>
      </c>
      <c r="E75" s="1">
        <v>0</v>
      </c>
      <c r="F75" s="1">
        <v>0</v>
      </c>
      <c r="G75" s="1">
        <v>0</v>
      </c>
      <c r="H75" s="1">
        <v>0</v>
      </c>
      <c r="I75" s="1">
        <v>0</v>
      </c>
      <c r="J75" s="1">
        <v>0</v>
      </c>
      <c r="K75" s="1">
        <v>1</v>
      </c>
      <c r="L75" s="1">
        <v>0</v>
      </c>
      <c r="M75" s="1">
        <v>0</v>
      </c>
      <c r="N75" s="1">
        <v>0</v>
      </c>
      <c r="O75" s="1">
        <v>0</v>
      </c>
    </row>
    <row r="76" spans="1:15" x14ac:dyDescent="0.3">
      <c r="A76" s="7" t="s">
        <v>203</v>
      </c>
      <c r="B76" s="7" t="s">
        <v>69</v>
      </c>
      <c r="C76" s="1">
        <v>497</v>
      </c>
      <c r="D76" s="1">
        <v>482</v>
      </c>
      <c r="E76" s="1">
        <v>492</v>
      </c>
      <c r="F76" s="1">
        <v>485</v>
      </c>
      <c r="G76" s="1">
        <v>475</v>
      </c>
      <c r="H76" s="1">
        <v>481</v>
      </c>
      <c r="I76" s="1">
        <v>485</v>
      </c>
      <c r="J76" s="1">
        <v>456</v>
      </c>
      <c r="K76" s="1">
        <v>455</v>
      </c>
      <c r="L76" s="1">
        <v>460</v>
      </c>
      <c r="M76" s="1">
        <v>494</v>
      </c>
      <c r="N76" s="1">
        <v>489</v>
      </c>
      <c r="O76" s="1">
        <v>476</v>
      </c>
    </row>
    <row r="77" spans="1:15" x14ac:dyDescent="0.3">
      <c r="A77" s="7" t="s">
        <v>203</v>
      </c>
      <c r="B77" s="7" t="s">
        <v>70</v>
      </c>
      <c r="C77" s="1">
        <v>1397</v>
      </c>
      <c r="D77" s="1">
        <v>1427</v>
      </c>
      <c r="E77" s="1">
        <v>1451</v>
      </c>
      <c r="F77" s="1">
        <v>1451</v>
      </c>
      <c r="G77" s="1">
        <v>1452</v>
      </c>
      <c r="H77" s="1">
        <v>1415</v>
      </c>
      <c r="I77" s="1">
        <v>1423</v>
      </c>
      <c r="J77" s="1">
        <v>1467</v>
      </c>
      <c r="K77" s="1">
        <v>1463</v>
      </c>
      <c r="L77" s="1">
        <v>1448</v>
      </c>
      <c r="M77" s="1">
        <v>1399</v>
      </c>
      <c r="N77" s="1">
        <v>1390</v>
      </c>
      <c r="O77" s="1">
        <v>1418</v>
      </c>
    </row>
    <row r="78" spans="1:15" x14ac:dyDescent="0.3">
      <c r="A78" s="7" t="s">
        <v>203</v>
      </c>
      <c r="B78" s="7" t="s">
        <v>71</v>
      </c>
      <c r="C78" s="1">
        <v>1039</v>
      </c>
      <c r="D78" s="1">
        <v>1068</v>
      </c>
      <c r="E78" s="1">
        <v>1108</v>
      </c>
      <c r="F78" s="1">
        <v>1147</v>
      </c>
      <c r="G78" s="1">
        <v>1188</v>
      </c>
      <c r="H78" s="1">
        <v>1258</v>
      </c>
      <c r="I78" s="1">
        <v>1272</v>
      </c>
      <c r="J78" s="1">
        <v>1303</v>
      </c>
      <c r="K78" s="1">
        <v>1330</v>
      </c>
      <c r="L78" s="1">
        <v>1368</v>
      </c>
      <c r="M78" s="1">
        <v>1384</v>
      </c>
      <c r="N78" s="1">
        <v>1446</v>
      </c>
      <c r="O78" s="1">
        <v>1454</v>
      </c>
    </row>
    <row r="79" spans="1:15" x14ac:dyDescent="0.3">
      <c r="A79" s="7" t="s">
        <v>203</v>
      </c>
      <c r="B79" s="7" t="s">
        <v>72</v>
      </c>
      <c r="C79" s="1">
        <v>394</v>
      </c>
      <c r="D79" s="1">
        <v>412</v>
      </c>
      <c r="E79" s="1">
        <v>397</v>
      </c>
      <c r="F79" s="1">
        <v>419</v>
      </c>
      <c r="G79" s="1">
        <v>440</v>
      </c>
      <c r="H79" s="1">
        <v>477</v>
      </c>
      <c r="I79" s="1">
        <v>483</v>
      </c>
      <c r="J79" s="1">
        <v>499</v>
      </c>
      <c r="K79" s="1">
        <v>564</v>
      </c>
      <c r="L79" s="1">
        <v>589</v>
      </c>
      <c r="M79" s="1">
        <v>620</v>
      </c>
      <c r="N79" s="1">
        <v>633</v>
      </c>
      <c r="O79" s="1">
        <v>692</v>
      </c>
    </row>
    <row r="80" spans="1:15" x14ac:dyDescent="0.3">
      <c r="A80" s="7" t="s">
        <v>203</v>
      </c>
      <c r="B80" s="7" t="s">
        <v>73</v>
      </c>
      <c r="C80" s="1">
        <v>67</v>
      </c>
      <c r="D80" s="1">
        <v>68</v>
      </c>
      <c r="E80" s="1">
        <v>53</v>
      </c>
      <c r="F80" s="1">
        <v>41</v>
      </c>
      <c r="G80" s="1">
        <v>50</v>
      </c>
      <c r="H80" s="1">
        <v>59</v>
      </c>
      <c r="I80" s="1">
        <v>67</v>
      </c>
      <c r="J80" s="1">
        <v>74</v>
      </c>
      <c r="K80" s="1">
        <v>81</v>
      </c>
      <c r="L80" s="1">
        <v>87</v>
      </c>
      <c r="M80" s="1">
        <v>98</v>
      </c>
      <c r="N80" s="1">
        <v>114</v>
      </c>
      <c r="O80" s="1">
        <v>121</v>
      </c>
    </row>
    <row r="81" spans="1:15" x14ac:dyDescent="0.3">
      <c r="A81" s="7" t="s">
        <v>204</v>
      </c>
      <c r="B81" s="7" t="s">
        <v>62</v>
      </c>
      <c r="C81" s="1">
        <v>0</v>
      </c>
      <c r="D81" s="1">
        <v>0</v>
      </c>
      <c r="E81" s="1">
        <v>0</v>
      </c>
      <c r="F81" s="1">
        <v>0</v>
      </c>
      <c r="G81" s="1">
        <v>0</v>
      </c>
      <c r="H81" s="1">
        <v>0</v>
      </c>
      <c r="I81" s="1">
        <v>0</v>
      </c>
      <c r="J81" s="1">
        <v>0</v>
      </c>
      <c r="K81" s="1">
        <v>0</v>
      </c>
      <c r="L81" s="1">
        <v>1</v>
      </c>
      <c r="M81" s="1">
        <v>0</v>
      </c>
      <c r="N81" s="1">
        <v>0</v>
      </c>
      <c r="O81" s="1">
        <v>0</v>
      </c>
    </row>
    <row r="82" spans="1:15" x14ac:dyDescent="0.3">
      <c r="A82" s="7" t="s">
        <v>204</v>
      </c>
      <c r="B82" s="7" t="s">
        <v>63</v>
      </c>
      <c r="C82" s="1">
        <v>543</v>
      </c>
      <c r="D82" s="1">
        <v>600</v>
      </c>
      <c r="E82" s="1">
        <v>655</v>
      </c>
      <c r="F82" s="1">
        <v>651</v>
      </c>
      <c r="G82" s="1">
        <v>656</v>
      </c>
      <c r="H82" s="1">
        <v>688</v>
      </c>
      <c r="I82" s="1">
        <v>651</v>
      </c>
      <c r="J82" s="1">
        <v>639</v>
      </c>
      <c r="K82" s="1">
        <v>633</v>
      </c>
      <c r="L82" s="1">
        <v>626</v>
      </c>
      <c r="M82" s="1">
        <v>667</v>
      </c>
      <c r="N82" s="1">
        <v>686</v>
      </c>
      <c r="O82" s="1">
        <v>674</v>
      </c>
    </row>
    <row r="83" spans="1:15" x14ac:dyDescent="0.3">
      <c r="A83" s="7" t="s">
        <v>204</v>
      </c>
      <c r="B83" s="7" t="s">
        <v>64</v>
      </c>
      <c r="C83" s="1">
        <v>1112</v>
      </c>
      <c r="D83" s="1">
        <v>1173</v>
      </c>
      <c r="E83" s="1">
        <v>1220</v>
      </c>
      <c r="F83" s="1">
        <v>1283</v>
      </c>
      <c r="G83" s="1">
        <v>1346</v>
      </c>
      <c r="H83" s="1">
        <v>1365</v>
      </c>
      <c r="I83" s="1">
        <v>1448</v>
      </c>
      <c r="J83" s="1">
        <v>1511</v>
      </c>
      <c r="K83" s="1">
        <v>1590</v>
      </c>
      <c r="L83" s="1">
        <v>1624</v>
      </c>
      <c r="M83" s="1">
        <v>1683</v>
      </c>
      <c r="N83" s="1">
        <v>1784</v>
      </c>
      <c r="O83" s="1">
        <v>1832</v>
      </c>
    </row>
    <row r="84" spans="1:15" x14ac:dyDescent="0.3">
      <c r="A84" s="7" t="s">
        <v>204</v>
      </c>
      <c r="B84" s="7" t="s">
        <v>65</v>
      </c>
      <c r="C84" s="1">
        <v>557</v>
      </c>
      <c r="D84" s="1">
        <v>589</v>
      </c>
      <c r="E84" s="1">
        <v>626</v>
      </c>
      <c r="F84" s="1">
        <v>650</v>
      </c>
      <c r="G84" s="1">
        <v>717</v>
      </c>
      <c r="H84" s="1">
        <v>783</v>
      </c>
      <c r="I84" s="1">
        <v>832</v>
      </c>
      <c r="J84" s="1">
        <v>895</v>
      </c>
      <c r="K84" s="1">
        <v>971</v>
      </c>
      <c r="L84" s="1">
        <v>1085</v>
      </c>
      <c r="M84" s="1">
        <v>1141</v>
      </c>
      <c r="N84" s="1">
        <v>1210</v>
      </c>
      <c r="O84" s="1">
        <v>1239</v>
      </c>
    </row>
    <row r="85" spans="1:15" x14ac:dyDescent="0.3">
      <c r="A85" s="7" t="s">
        <v>204</v>
      </c>
      <c r="B85" s="7" t="s">
        <v>66</v>
      </c>
      <c r="C85" s="1">
        <v>112</v>
      </c>
      <c r="D85" s="1">
        <v>121</v>
      </c>
      <c r="E85" s="1">
        <v>123</v>
      </c>
      <c r="F85" s="1">
        <v>136</v>
      </c>
      <c r="G85" s="1">
        <v>153</v>
      </c>
      <c r="H85" s="1">
        <v>160</v>
      </c>
      <c r="I85" s="1">
        <v>184</v>
      </c>
      <c r="J85" s="1">
        <v>188</v>
      </c>
      <c r="K85" s="1">
        <v>207</v>
      </c>
      <c r="L85" s="1">
        <v>218</v>
      </c>
      <c r="M85" s="1">
        <v>245</v>
      </c>
      <c r="N85" s="1">
        <v>269</v>
      </c>
      <c r="O85" s="1">
        <v>292</v>
      </c>
    </row>
    <row r="86" spans="1:15" x14ac:dyDescent="0.3">
      <c r="A86" s="7" t="s">
        <v>204</v>
      </c>
      <c r="B86" s="7" t="s">
        <v>67</v>
      </c>
      <c r="C86" s="1">
        <v>8</v>
      </c>
      <c r="D86" s="1">
        <v>10</v>
      </c>
      <c r="E86" s="1">
        <v>8</v>
      </c>
      <c r="F86" s="1">
        <v>5</v>
      </c>
      <c r="G86" s="1">
        <v>5</v>
      </c>
      <c r="H86" s="1">
        <v>10</v>
      </c>
      <c r="I86" s="1">
        <v>11</v>
      </c>
      <c r="J86" s="1">
        <v>11</v>
      </c>
      <c r="K86" s="1">
        <v>14</v>
      </c>
      <c r="L86" s="1">
        <v>14</v>
      </c>
      <c r="M86" s="1">
        <v>21</v>
      </c>
      <c r="N86" s="1">
        <v>24</v>
      </c>
      <c r="O86" s="1">
        <v>28</v>
      </c>
    </row>
    <row r="87" spans="1:15" x14ac:dyDescent="0.3">
      <c r="A87" s="7" t="s">
        <v>204</v>
      </c>
      <c r="B87" s="7" t="s">
        <v>68</v>
      </c>
      <c r="C87" s="1">
        <v>0</v>
      </c>
      <c r="D87" s="1">
        <v>0</v>
      </c>
      <c r="E87" s="1">
        <v>0</v>
      </c>
      <c r="F87" s="1">
        <v>0</v>
      </c>
      <c r="G87" s="1">
        <v>0</v>
      </c>
      <c r="H87" s="1">
        <v>0</v>
      </c>
      <c r="I87" s="1">
        <v>0</v>
      </c>
      <c r="J87" s="1">
        <v>0</v>
      </c>
      <c r="K87" s="1">
        <v>0</v>
      </c>
      <c r="L87" s="1">
        <v>0</v>
      </c>
      <c r="M87" s="1">
        <v>0</v>
      </c>
      <c r="N87" s="1">
        <v>1</v>
      </c>
      <c r="O87" s="1">
        <v>0</v>
      </c>
    </row>
    <row r="88" spans="1:15" x14ac:dyDescent="0.3">
      <c r="A88" s="7" t="s">
        <v>204</v>
      </c>
      <c r="B88" s="7" t="s">
        <v>69</v>
      </c>
      <c r="C88" s="1">
        <v>900</v>
      </c>
      <c r="D88" s="1">
        <v>911</v>
      </c>
      <c r="E88" s="1">
        <v>953</v>
      </c>
      <c r="F88" s="1">
        <v>890</v>
      </c>
      <c r="G88" s="1">
        <v>845</v>
      </c>
      <c r="H88" s="1">
        <v>835</v>
      </c>
      <c r="I88" s="1">
        <v>759</v>
      </c>
      <c r="J88" s="1">
        <v>703</v>
      </c>
      <c r="K88" s="1">
        <v>716</v>
      </c>
      <c r="L88" s="1">
        <v>715</v>
      </c>
      <c r="M88" s="1">
        <v>763</v>
      </c>
      <c r="N88" s="1">
        <v>815</v>
      </c>
      <c r="O88" s="1">
        <v>853</v>
      </c>
    </row>
    <row r="89" spans="1:15" x14ac:dyDescent="0.3">
      <c r="A89" s="7" t="s">
        <v>204</v>
      </c>
      <c r="B89" s="7" t="s">
        <v>70</v>
      </c>
      <c r="C89" s="1">
        <v>2243</v>
      </c>
      <c r="D89" s="1">
        <v>2268</v>
      </c>
      <c r="E89" s="1">
        <v>2262</v>
      </c>
      <c r="F89" s="1">
        <v>2304</v>
      </c>
      <c r="G89" s="1">
        <v>2339</v>
      </c>
      <c r="H89" s="1">
        <v>2345</v>
      </c>
      <c r="I89" s="1">
        <v>2362</v>
      </c>
      <c r="J89" s="1">
        <v>2381</v>
      </c>
      <c r="K89" s="1">
        <v>2371</v>
      </c>
      <c r="L89" s="1">
        <v>2361</v>
      </c>
      <c r="M89" s="1">
        <v>2303</v>
      </c>
      <c r="N89" s="1">
        <v>2242</v>
      </c>
      <c r="O89" s="1">
        <v>2243</v>
      </c>
    </row>
    <row r="90" spans="1:15" x14ac:dyDescent="0.3">
      <c r="A90" s="7" t="s">
        <v>204</v>
      </c>
      <c r="B90" s="7" t="s">
        <v>71</v>
      </c>
      <c r="C90" s="1">
        <v>1813</v>
      </c>
      <c r="D90" s="1">
        <v>1829</v>
      </c>
      <c r="E90" s="1">
        <v>1832</v>
      </c>
      <c r="F90" s="1">
        <v>1910</v>
      </c>
      <c r="G90" s="1">
        <v>1959</v>
      </c>
      <c r="H90" s="1">
        <v>2011</v>
      </c>
      <c r="I90" s="1">
        <v>2037</v>
      </c>
      <c r="J90" s="1">
        <v>2072</v>
      </c>
      <c r="K90" s="1">
        <v>2097</v>
      </c>
      <c r="L90" s="1">
        <v>2157</v>
      </c>
      <c r="M90" s="1">
        <v>2193</v>
      </c>
      <c r="N90" s="1">
        <v>2255</v>
      </c>
      <c r="O90" s="1">
        <v>2263</v>
      </c>
    </row>
    <row r="91" spans="1:15" x14ac:dyDescent="0.3">
      <c r="A91" s="7" t="s">
        <v>204</v>
      </c>
      <c r="B91" s="7" t="s">
        <v>72</v>
      </c>
      <c r="C91" s="1">
        <v>681</v>
      </c>
      <c r="D91" s="1">
        <v>724</v>
      </c>
      <c r="E91" s="1">
        <v>694</v>
      </c>
      <c r="F91" s="1">
        <v>687</v>
      </c>
      <c r="G91" s="1">
        <v>715</v>
      </c>
      <c r="H91" s="1">
        <v>792</v>
      </c>
      <c r="I91" s="1">
        <v>875</v>
      </c>
      <c r="J91" s="1">
        <v>904</v>
      </c>
      <c r="K91" s="1">
        <v>971</v>
      </c>
      <c r="L91" s="1">
        <v>991</v>
      </c>
      <c r="M91" s="1">
        <v>1047</v>
      </c>
      <c r="N91" s="1">
        <v>1084</v>
      </c>
      <c r="O91" s="1">
        <v>1094</v>
      </c>
    </row>
    <row r="92" spans="1:15" x14ac:dyDescent="0.3">
      <c r="A92" s="7" t="s">
        <v>204</v>
      </c>
      <c r="B92" s="7" t="s">
        <v>73</v>
      </c>
      <c r="C92" s="1">
        <v>93</v>
      </c>
      <c r="D92" s="1">
        <v>103</v>
      </c>
      <c r="E92" s="1">
        <v>91</v>
      </c>
      <c r="F92" s="1">
        <v>79</v>
      </c>
      <c r="G92" s="1">
        <v>86</v>
      </c>
      <c r="H92" s="1">
        <v>102</v>
      </c>
      <c r="I92" s="1">
        <v>105</v>
      </c>
      <c r="J92" s="1">
        <v>119</v>
      </c>
      <c r="K92" s="1">
        <v>139</v>
      </c>
      <c r="L92" s="1">
        <v>149</v>
      </c>
      <c r="M92" s="1">
        <v>165</v>
      </c>
      <c r="N92" s="1">
        <v>179</v>
      </c>
      <c r="O92" s="1">
        <v>220</v>
      </c>
    </row>
    <row r="93" spans="1:15" x14ac:dyDescent="0.3">
      <c r="A93" s="10" t="s">
        <v>18</v>
      </c>
      <c r="B93" s="10" t="s">
        <v>18</v>
      </c>
      <c r="C93" s="5">
        <v>54339</v>
      </c>
      <c r="D93" s="5">
        <v>56478</v>
      </c>
      <c r="E93" s="5">
        <v>57851</v>
      </c>
      <c r="F93" s="5">
        <v>59171</v>
      </c>
      <c r="G93" s="5">
        <v>61054</v>
      </c>
      <c r="H93" s="5">
        <v>62980</v>
      </c>
      <c r="I93" s="5">
        <v>64747</v>
      </c>
      <c r="J93" s="5">
        <v>66326</v>
      </c>
      <c r="K93" s="5">
        <v>68533</v>
      </c>
      <c r="L93" s="5">
        <v>69995</v>
      </c>
      <c r="M93" s="5">
        <v>72041</v>
      </c>
      <c r="N93" s="5">
        <v>74603</v>
      </c>
      <c r="O93" s="5">
        <v>76680</v>
      </c>
    </row>
    <row r="94" spans="1:15" x14ac:dyDescent="0.3">
      <c r="A94" s="15"/>
      <c r="B94" s="15"/>
    </row>
    <row r="95" spans="1:15" x14ac:dyDescent="0.3">
      <c r="A95" s="15"/>
      <c r="B95" s="15"/>
    </row>
    <row r="96" spans="1:15" x14ac:dyDescent="0.3">
      <c r="A96" s="15"/>
      <c r="B96" s="15"/>
      <c r="C96" s="18" t="s">
        <v>37</v>
      </c>
      <c r="D96" s="19"/>
      <c r="E96" s="19"/>
      <c r="F96" s="19"/>
      <c r="G96" s="19"/>
      <c r="H96" s="19"/>
      <c r="I96" s="19"/>
      <c r="J96" s="19"/>
      <c r="K96" s="19"/>
      <c r="L96" s="19"/>
      <c r="M96" s="19"/>
      <c r="N96" s="19"/>
      <c r="O96" s="19"/>
    </row>
    <row r="97" spans="1:15" x14ac:dyDescent="0.3">
      <c r="A97" s="9" t="s">
        <v>41</v>
      </c>
      <c r="B97" s="9" t="s">
        <v>41</v>
      </c>
      <c r="C97" s="4" t="s">
        <v>0</v>
      </c>
      <c r="D97" s="4" t="s">
        <v>1</v>
      </c>
      <c r="E97" s="4" t="s">
        <v>2</v>
      </c>
      <c r="F97" s="4" t="s">
        <v>3</v>
      </c>
      <c r="G97" s="4" t="s">
        <v>4</v>
      </c>
      <c r="H97" s="4" t="s">
        <v>5</v>
      </c>
      <c r="I97" s="4" t="s">
        <v>6</v>
      </c>
      <c r="J97" s="4" t="s">
        <v>7</v>
      </c>
      <c r="K97" s="4" t="s">
        <v>8</v>
      </c>
      <c r="L97" s="4" t="s">
        <v>9</v>
      </c>
      <c r="M97" s="4" t="s">
        <v>10</v>
      </c>
      <c r="N97" s="4" t="s">
        <v>11</v>
      </c>
      <c r="O97" s="4" t="s">
        <v>12</v>
      </c>
    </row>
    <row r="98" spans="1:15" x14ac:dyDescent="0.3">
      <c r="A98" s="8" t="s">
        <v>198</v>
      </c>
      <c r="B98" s="8" t="s">
        <v>62</v>
      </c>
      <c r="C98" s="2">
        <v>0</v>
      </c>
      <c r="D98" s="2">
        <v>0</v>
      </c>
      <c r="E98" s="2">
        <v>0</v>
      </c>
      <c r="F98" s="2">
        <v>1</v>
      </c>
      <c r="G98" s="2">
        <v>1</v>
      </c>
      <c r="H98" s="2">
        <v>0</v>
      </c>
      <c r="I98" s="2">
        <v>1</v>
      </c>
      <c r="J98" s="2">
        <v>0</v>
      </c>
      <c r="K98" s="2">
        <v>0</v>
      </c>
      <c r="L98" s="2">
        <v>0</v>
      </c>
      <c r="M98" s="2">
        <v>0</v>
      </c>
      <c r="N98" s="2">
        <v>0</v>
      </c>
      <c r="O98" s="2">
        <v>0</v>
      </c>
    </row>
    <row r="99" spans="1:15" x14ac:dyDescent="0.3">
      <c r="A99" s="8" t="s">
        <v>198</v>
      </c>
      <c r="B99" s="8" t="s">
        <v>63</v>
      </c>
      <c r="C99" s="2">
        <v>0.38364055299539201</v>
      </c>
      <c r="D99" s="2">
        <v>0.37609649122806998</v>
      </c>
      <c r="E99" s="2">
        <v>0.39954337899543402</v>
      </c>
      <c r="F99" s="2">
        <v>0.43004587155963298</v>
      </c>
      <c r="G99" s="2">
        <v>0.44510739856801901</v>
      </c>
      <c r="H99" s="2">
        <v>0.45823389021479699</v>
      </c>
      <c r="I99" s="2">
        <v>0.45323741007194202</v>
      </c>
      <c r="J99" s="2">
        <v>0.47211895910780699</v>
      </c>
      <c r="K99" s="2">
        <v>0.47012987012987001</v>
      </c>
      <c r="L99" s="2">
        <v>0.477979274611399</v>
      </c>
      <c r="M99" s="2">
        <v>0.472114137483787</v>
      </c>
      <c r="N99" s="2">
        <v>0.45590062111801199</v>
      </c>
      <c r="O99" s="2">
        <v>0.438823529411765</v>
      </c>
    </row>
    <row r="100" spans="1:15" x14ac:dyDescent="0.3">
      <c r="A100" s="8" t="s">
        <v>198</v>
      </c>
      <c r="B100" s="8" t="s">
        <v>64</v>
      </c>
      <c r="C100" s="2">
        <v>0.34396996715157202</v>
      </c>
      <c r="D100" s="2">
        <v>0.34854014598540101</v>
      </c>
      <c r="E100" s="2">
        <v>0.36568151742390798</v>
      </c>
      <c r="F100" s="2">
        <v>0.37239915074309998</v>
      </c>
      <c r="G100" s="2">
        <v>0.36140209508460902</v>
      </c>
      <c r="H100" s="2">
        <v>0.36869085173501598</v>
      </c>
      <c r="I100" s="2">
        <v>0.37991599847270002</v>
      </c>
      <c r="J100" s="2">
        <v>0.399014778325123</v>
      </c>
      <c r="K100" s="2">
        <v>0.40903911887580702</v>
      </c>
      <c r="L100" s="2">
        <v>0.42556335426671599</v>
      </c>
      <c r="M100" s="2">
        <v>0.43586916574788698</v>
      </c>
      <c r="N100" s="2">
        <v>0.44899451553930497</v>
      </c>
      <c r="O100" s="2">
        <v>0.459665697674419</v>
      </c>
    </row>
    <row r="101" spans="1:15" x14ac:dyDescent="0.3">
      <c r="A101" s="8" t="s">
        <v>198</v>
      </c>
      <c r="B101" s="8" t="s">
        <v>65</v>
      </c>
      <c r="C101" s="2">
        <v>0.25825627476882401</v>
      </c>
      <c r="D101" s="2">
        <v>0.26315789473684198</v>
      </c>
      <c r="E101" s="2">
        <v>0.26534407935523902</v>
      </c>
      <c r="F101" s="2">
        <v>0.274126702190645</v>
      </c>
      <c r="G101" s="2">
        <v>0.293440736478711</v>
      </c>
      <c r="H101" s="2">
        <v>0.30889487870619903</v>
      </c>
      <c r="I101" s="2">
        <v>0.31562499999999999</v>
      </c>
      <c r="J101" s="2">
        <v>0.32314629258517003</v>
      </c>
      <c r="K101" s="2">
        <v>0.33807491702228498</v>
      </c>
      <c r="L101" s="2">
        <v>0.34514078110808399</v>
      </c>
      <c r="M101" s="2">
        <v>0.355769230769231</v>
      </c>
      <c r="N101" s="2">
        <v>0.35687577897798101</v>
      </c>
      <c r="O101" s="2">
        <v>0.36680884063590502</v>
      </c>
    </row>
    <row r="102" spans="1:15" x14ac:dyDescent="0.3">
      <c r="A102" s="8" t="s">
        <v>198</v>
      </c>
      <c r="B102" s="8" t="s">
        <v>66</v>
      </c>
      <c r="C102" s="2">
        <v>0.17967599410898399</v>
      </c>
      <c r="D102" s="2">
        <v>0.17831669044222501</v>
      </c>
      <c r="E102" s="2">
        <v>0.19133034379671199</v>
      </c>
      <c r="F102" s="2">
        <v>0.18292682926829301</v>
      </c>
      <c r="G102" s="2">
        <v>0.177966101694915</v>
      </c>
      <c r="H102" s="2">
        <v>0.17493112947658401</v>
      </c>
      <c r="I102" s="2">
        <v>0.192098092643052</v>
      </c>
      <c r="J102" s="2">
        <v>0.199507389162562</v>
      </c>
      <c r="K102" s="2">
        <v>0.205156950672646</v>
      </c>
      <c r="L102" s="2">
        <v>0.21641791044776101</v>
      </c>
      <c r="M102" s="2">
        <v>0.215568862275449</v>
      </c>
      <c r="N102" s="2">
        <v>0.218198700092851</v>
      </c>
      <c r="O102" s="2">
        <v>0.23554788610871399</v>
      </c>
    </row>
    <row r="103" spans="1:15" x14ac:dyDescent="0.3">
      <c r="A103" s="8" t="s">
        <v>198</v>
      </c>
      <c r="B103" s="8" t="s">
        <v>67</v>
      </c>
      <c r="C103" s="2">
        <v>0.109243697478992</v>
      </c>
      <c r="D103" s="2">
        <v>0.15625</v>
      </c>
      <c r="E103" s="2">
        <v>0.14159292035398199</v>
      </c>
      <c r="F103" s="2">
        <v>0.21782178217821799</v>
      </c>
      <c r="G103" s="2">
        <v>0.202247191011236</v>
      </c>
      <c r="H103" s="2">
        <v>0.20353982300885001</v>
      </c>
      <c r="I103" s="2">
        <v>0.13970588235294101</v>
      </c>
      <c r="J103" s="2">
        <v>0.13013698630136999</v>
      </c>
      <c r="K103" s="2">
        <v>0.13664596273291901</v>
      </c>
      <c r="L103" s="2">
        <v>0.123529411764706</v>
      </c>
      <c r="M103" s="2">
        <v>0.11229946524064199</v>
      </c>
      <c r="N103" s="2">
        <v>0.143564356435644</v>
      </c>
      <c r="O103" s="2">
        <v>0.12</v>
      </c>
    </row>
    <row r="104" spans="1:15" x14ac:dyDescent="0.3">
      <c r="A104" s="8" t="s">
        <v>198</v>
      </c>
      <c r="B104" s="8" t="s">
        <v>68</v>
      </c>
      <c r="C104" s="2">
        <v>0</v>
      </c>
      <c r="D104" s="2">
        <v>0</v>
      </c>
      <c r="E104" s="2">
        <v>1</v>
      </c>
      <c r="F104" s="2">
        <v>0</v>
      </c>
      <c r="G104" s="2">
        <v>0</v>
      </c>
      <c r="H104" s="2">
        <v>0</v>
      </c>
      <c r="I104" s="2">
        <v>0</v>
      </c>
      <c r="J104" s="2">
        <v>0</v>
      </c>
      <c r="K104" s="2">
        <v>0</v>
      </c>
      <c r="L104" s="2">
        <v>0</v>
      </c>
      <c r="M104" s="2">
        <v>0</v>
      </c>
      <c r="N104" s="2">
        <v>0</v>
      </c>
      <c r="O104" s="2">
        <v>0</v>
      </c>
    </row>
    <row r="105" spans="1:15" x14ac:dyDescent="0.3">
      <c r="A105" s="8" t="s">
        <v>198</v>
      </c>
      <c r="B105" s="8" t="s">
        <v>69</v>
      </c>
      <c r="C105" s="2">
        <v>0.61635944700460799</v>
      </c>
      <c r="D105" s="2">
        <v>0.62390350877193002</v>
      </c>
      <c r="E105" s="2">
        <v>0.60045662100456598</v>
      </c>
      <c r="F105" s="2">
        <v>0.56995412844036697</v>
      </c>
      <c r="G105" s="2">
        <v>0.55489260143198105</v>
      </c>
      <c r="H105" s="2">
        <v>0.54176610978520301</v>
      </c>
      <c r="I105" s="2">
        <v>0.54676258992805804</v>
      </c>
      <c r="J105" s="2">
        <v>0.52788104089219301</v>
      </c>
      <c r="K105" s="2">
        <v>0.52987012987013005</v>
      </c>
      <c r="L105" s="2">
        <v>0.522020725388601</v>
      </c>
      <c r="M105" s="2">
        <v>0.52788586251621294</v>
      </c>
      <c r="N105" s="2">
        <v>0.54409937888198801</v>
      </c>
      <c r="O105" s="2">
        <v>0.56117647058823505</v>
      </c>
    </row>
    <row r="106" spans="1:15" x14ac:dyDescent="0.3">
      <c r="A106" s="8" t="s">
        <v>198</v>
      </c>
      <c r="B106" s="8" t="s">
        <v>70</v>
      </c>
      <c r="C106" s="2">
        <v>0.65603003284842798</v>
      </c>
      <c r="D106" s="2">
        <v>0.65145985401459805</v>
      </c>
      <c r="E106" s="2">
        <v>0.63431848257609202</v>
      </c>
      <c r="F106" s="2">
        <v>0.62760084925689996</v>
      </c>
      <c r="G106" s="2">
        <v>0.63859790491539103</v>
      </c>
      <c r="H106" s="2">
        <v>0.63130914826498397</v>
      </c>
      <c r="I106" s="2">
        <v>0.62008400152730003</v>
      </c>
      <c r="J106" s="2">
        <v>0.600985221674877</v>
      </c>
      <c r="K106" s="2">
        <v>0.59096088112419298</v>
      </c>
      <c r="L106" s="2">
        <v>0.57443664573328401</v>
      </c>
      <c r="M106" s="2">
        <v>0.56413083425211297</v>
      </c>
      <c r="N106" s="2">
        <v>0.55100548446069497</v>
      </c>
      <c r="O106" s="2">
        <v>0.540334302325581</v>
      </c>
    </row>
    <row r="107" spans="1:15" x14ac:dyDescent="0.3">
      <c r="A107" s="8" t="s">
        <v>198</v>
      </c>
      <c r="B107" s="8" t="s">
        <v>71</v>
      </c>
      <c r="C107" s="2">
        <v>0.74174372523117604</v>
      </c>
      <c r="D107" s="2">
        <v>0.73684210526315796</v>
      </c>
      <c r="E107" s="2">
        <v>0.73465592064476104</v>
      </c>
      <c r="F107" s="2">
        <v>0.72587329780935494</v>
      </c>
      <c r="G107" s="2">
        <v>0.70655926352128895</v>
      </c>
      <c r="H107" s="2">
        <v>0.69110512129380097</v>
      </c>
      <c r="I107" s="2">
        <v>0.68437499999999996</v>
      </c>
      <c r="J107" s="2">
        <v>0.67685370741482997</v>
      </c>
      <c r="K107" s="2">
        <v>0.66192508297771502</v>
      </c>
      <c r="L107" s="2">
        <v>0.65485921889191601</v>
      </c>
      <c r="M107" s="2">
        <v>0.64423076923076905</v>
      </c>
      <c r="N107" s="2">
        <v>0.64312422102201905</v>
      </c>
      <c r="O107" s="2">
        <v>0.63319115936409498</v>
      </c>
    </row>
    <row r="108" spans="1:15" x14ac:dyDescent="0.3">
      <c r="A108" s="8" t="s">
        <v>198</v>
      </c>
      <c r="B108" s="8" t="s">
        <v>72</v>
      </c>
      <c r="C108" s="2">
        <v>0.82032400589101595</v>
      </c>
      <c r="D108" s="2">
        <v>0.82168330955777502</v>
      </c>
      <c r="E108" s="2">
        <v>0.80866965620328801</v>
      </c>
      <c r="F108" s="2">
        <v>0.81707317073170704</v>
      </c>
      <c r="G108" s="2">
        <v>0.822033898305085</v>
      </c>
      <c r="H108" s="2">
        <v>0.82506887052341604</v>
      </c>
      <c r="I108" s="2">
        <v>0.807901907356948</v>
      </c>
      <c r="J108" s="2">
        <v>0.80049261083743795</v>
      </c>
      <c r="K108" s="2">
        <v>0.79484304932735395</v>
      </c>
      <c r="L108" s="2">
        <v>0.78358208955223896</v>
      </c>
      <c r="M108" s="2">
        <v>0.78443113772455098</v>
      </c>
      <c r="N108" s="2">
        <v>0.78180129990714997</v>
      </c>
      <c r="O108" s="2">
        <v>0.76445211389128598</v>
      </c>
    </row>
    <row r="109" spans="1:15" x14ac:dyDescent="0.3">
      <c r="A109" s="8" t="s">
        <v>198</v>
      </c>
      <c r="B109" s="8" t="s">
        <v>73</v>
      </c>
      <c r="C109" s="2">
        <v>0.89075630252100801</v>
      </c>
      <c r="D109" s="2">
        <v>0.84375</v>
      </c>
      <c r="E109" s="2">
        <v>0.85840707964601803</v>
      </c>
      <c r="F109" s="2">
        <v>0.78217821782178198</v>
      </c>
      <c r="G109" s="2">
        <v>0.797752808988764</v>
      </c>
      <c r="H109" s="2">
        <v>0.79646017699115002</v>
      </c>
      <c r="I109" s="2">
        <v>0.86029411764705899</v>
      </c>
      <c r="J109" s="2">
        <v>0.86986301369862995</v>
      </c>
      <c r="K109" s="2">
        <v>0.86335403726708104</v>
      </c>
      <c r="L109" s="2">
        <v>0.876470588235294</v>
      </c>
      <c r="M109" s="2">
        <v>0.88770053475935795</v>
      </c>
      <c r="N109" s="2">
        <v>0.85643564356435598</v>
      </c>
      <c r="O109" s="2">
        <v>0.88</v>
      </c>
    </row>
    <row r="110" spans="1:15" x14ac:dyDescent="0.3">
      <c r="A110" s="8" t="s">
        <v>199</v>
      </c>
      <c r="B110" s="8" t="s">
        <v>62</v>
      </c>
      <c r="C110" s="2">
        <v>0</v>
      </c>
      <c r="D110" s="2">
        <v>0.33333333333333298</v>
      </c>
      <c r="E110" s="2">
        <v>0.66666666666666696</v>
      </c>
      <c r="F110" s="2">
        <v>0</v>
      </c>
      <c r="G110" s="2">
        <v>1</v>
      </c>
      <c r="H110" s="2">
        <v>0</v>
      </c>
      <c r="I110" s="2">
        <v>1</v>
      </c>
      <c r="J110" s="2">
        <v>1</v>
      </c>
      <c r="K110" s="2">
        <v>1</v>
      </c>
      <c r="L110" s="2">
        <v>1</v>
      </c>
      <c r="M110" s="2">
        <v>0</v>
      </c>
      <c r="N110" s="2">
        <v>0.5</v>
      </c>
      <c r="O110" s="2">
        <v>0</v>
      </c>
    </row>
    <row r="111" spans="1:15" x14ac:dyDescent="0.3">
      <c r="A111" s="8" t="s">
        <v>199</v>
      </c>
      <c r="B111" s="8" t="s">
        <v>63</v>
      </c>
      <c r="C111" s="2">
        <v>0.47013977128335399</v>
      </c>
      <c r="D111" s="2">
        <v>0.46931818181818202</v>
      </c>
      <c r="E111" s="2">
        <v>0.48797376093294498</v>
      </c>
      <c r="F111" s="2">
        <v>0.49761467889908301</v>
      </c>
      <c r="G111" s="2">
        <v>0.52029391182645202</v>
      </c>
      <c r="H111" s="2">
        <v>0.532703742567331</v>
      </c>
      <c r="I111" s="2">
        <v>0.536242083040113</v>
      </c>
      <c r="J111" s="2">
        <v>0.54344624447717205</v>
      </c>
      <c r="K111" s="2">
        <v>0.552384393063584</v>
      </c>
      <c r="L111" s="2">
        <v>0.55371277798718399</v>
      </c>
      <c r="M111" s="2">
        <v>0.54015401540153996</v>
      </c>
      <c r="N111" s="2">
        <v>0.52258064516128999</v>
      </c>
      <c r="O111" s="2">
        <v>0.50988437150317001</v>
      </c>
    </row>
    <row r="112" spans="1:15" x14ac:dyDescent="0.3">
      <c r="A112" s="8" t="s">
        <v>199</v>
      </c>
      <c r="B112" s="8" t="s">
        <v>64</v>
      </c>
      <c r="C112" s="2">
        <v>0.421009605558962</v>
      </c>
      <c r="D112" s="2">
        <v>0.42845973416731797</v>
      </c>
      <c r="E112" s="2">
        <v>0.43012772351615303</v>
      </c>
      <c r="F112" s="2">
        <v>0.43620877129394697</v>
      </c>
      <c r="G112" s="2">
        <v>0.44229415904292801</v>
      </c>
      <c r="H112" s="2">
        <v>0.45112654582415701</v>
      </c>
      <c r="I112" s="2">
        <v>0.45541815815164299</v>
      </c>
      <c r="J112" s="2">
        <v>0.46225228059138102</v>
      </c>
      <c r="K112" s="2">
        <v>0.47069653267873601</v>
      </c>
      <c r="L112" s="2">
        <v>0.48530303030303001</v>
      </c>
      <c r="M112" s="2">
        <v>0.49355708720407598</v>
      </c>
      <c r="N112" s="2">
        <v>0.50321261682243001</v>
      </c>
      <c r="O112" s="2">
        <v>0.51432349052446003</v>
      </c>
    </row>
    <row r="113" spans="1:15" x14ac:dyDescent="0.3">
      <c r="A113" s="8" t="s">
        <v>199</v>
      </c>
      <c r="B113" s="8" t="s">
        <v>65</v>
      </c>
      <c r="C113" s="2">
        <v>0.33549222797927503</v>
      </c>
      <c r="D113" s="2">
        <v>0.35160227613057798</v>
      </c>
      <c r="E113" s="2">
        <v>0.35742518351213998</v>
      </c>
      <c r="F113" s="2">
        <v>0.36233450418805702</v>
      </c>
      <c r="G113" s="2">
        <v>0.37190293742017899</v>
      </c>
      <c r="H113" s="2">
        <v>0.377092938607134</v>
      </c>
      <c r="I113" s="2">
        <v>0.390815370196814</v>
      </c>
      <c r="J113" s="2">
        <v>0.40148615176761998</v>
      </c>
      <c r="K113" s="2">
        <v>0.40545808966861602</v>
      </c>
      <c r="L113" s="2">
        <v>0.41327713382507902</v>
      </c>
      <c r="M113" s="2">
        <v>0.42712959224868802</v>
      </c>
      <c r="N113" s="2">
        <v>0.43269605930550098</v>
      </c>
      <c r="O113" s="2">
        <v>0.44214396284829699</v>
      </c>
    </row>
    <row r="114" spans="1:15" x14ac:dyDescent="0.3">
      <c r="A114" s="8" t="s">
        <v>199</v>
      </c>
      <c r="B114" s="8" t="s">
        <v>66</v>
      </c>
      <c r="C114" s="2">
        <v>0.25510204081632698</v>
      </c>
      <c r="D114" s="2">
        <v>0.25650332728372699</v>
      </c>
      <c r="E114" s="2">
        <v>0.25604463732176103</v>
      </c>
      <c r="F114" s="2">
        <v>0.274183610597659</v>
      </c>
      <c r="G114" s="2">
        <v>0.267031630170316</v>
      </c>
      <c r="H114" s="2">
        <v>0.27203736135434903</v>
      </c>
      <c r="I114" s="2">
        <v>0.27644096250699501</v>
      </c>
      <c r="J114" s="2">
        <v>0.289318303811057</v>
      </c>
      <c r="K114" s="2">
        <v>0.30501738698460001</v>
      </c>
      <c r="L114" s="2">
        <v>0.30999517141477501</v>
      </c>
      <c r="M114" s="2">
        <v>0.31604827894501603</v>
      </c>
      <c r="N114" s="2">
        <v>0.32410901467505199</v>
      </c>
      <c r="O114" s="2">
        <v>0.331749802058591</v>
      </c>
    </row>
    <row r="115" spans="1:15" x14ac:dyDescent="0.3">
      <c r="A115" s="8" t="s">
        <v>199</v>
      </c>
      <c r="B115" s="8" t="s">
        <v>67</v>
      </c>
      <c r="C115" s="2">
        <v>0.17464114832535901</v>
      </c>
      <c r="D115" s="2">
        <v>0.174224343675418</v>
      </c>
      <c r="E115" s="2">
        <v>0.16966580976863799</v>
      </c>
      <c r="F115" s="2">
        <v>0.134110787172012</v>
      </c>
      <c r="G115" s="2">
        <v>0.150395778364116</v>
      </c>
      <c r="H115" s="2">
        <v>0.16222760290556901</v>
      </c>
      <c r="I115" s="2">
        <v>0.16430020283975699</v>
      </c>
      <c r="J115" s="2">
        <v>0.166340508806262</v>
      </c>
      <c r="K115" s="2">
        <v>0.17217391304347801</v>
      </c>
      <c r="L115" s="2">
        <v>0.18336162988115501</v>
      </c>
      <c r="M115" s="2">
        <v>0.180487804878049</v>
      </c>
      <c r="N115" s="2">
        <v>0.19696969696969699</v>
      </c>
      <c r="O115" s="2">
        <v>0.220472440944882</v>
      </c>
    </row>
    <row r="116" spans="1:15" x14ac:dyDescent="0.3">
      <c r="A116" s="8" t="s">
        <v>199</v>
      </c>
      <c r="B116" s="8" t="s">
        <v>68</v>
      </c>
      <c r="C116" s="2">
        <v>0</v>
      </c>
      <c r="D116" s="2">
        <v>0.66666666666666696</v>
      </c>
      <c r="E116" s="2">
        <v>0.33333333333333298</v>
      </c>
      <c r="F116" s="2">
        <v>0</v>
      </c>
      <c r="G116" s="2">
        <v>0</v>
      </c>
      <c r="H116" s="2">
        <v>1</v>
      </c>
      <c r="I116" s="2">
        <v>0</v>
      </c>
      <c r="J116" s="2">
        <v>0</v>
      </c>
      <c r="K116" s="2">
        <v>0</v>
      </c>
      <c r="L116" s="2">
        <v>0</v>
      </c>
      <c r="M116" s="2">
        <v>0</v>
      </c>
      <c r="N116" s="2">
        <v>0.5</v>
      </c>
      <c r="O116" s="2">
        <v>1</v>
      </c>
    </row>
    <row r="117" spans="1:15" x14ac:dyDescent="0.3">
      <c r="A117" s="8" t="s">
        <v>199</v>
      </c>
      <c r="B117" s="8" t="s">
        <v>69</v>
      </c>
      <c r="C117" s="2">
        <v>0.52986022871664595</v>
      </c>
      <c r="D117" s="2">
        <v>0.53068181818181803</v>
      </c>
      <c r="E117" s="2">
        <v>0.51202623906705502</v>
      </c>
      <c r="F117" s="2">
        <v>0.50238532110091705</v>
      </c>
      <c r="G117" s="2">
        <v>0.47970608817354798</v>
      </c>
      <c r="H117" s="2">
        <v>0.467296257432669</v>
      </c>
      <c r="I117" s="2">
        <v>0.463757916959887</v>
      </c>
      <c r="J117" s="2">
        <v>0.45655375552282801</v>
      </c>
      <c r="K117" s="2">
        <v>0.447615606936416</v>
      </c>
      <c r="L117" s="2">
        <v>0.44628722201281601</v>
      </c>
      <c r="M117" s="2">
        <v>0.45984598459845999</v>
      </c>
      <c r="N117" s="2">
        <v>0.47741935483871001</v>
      </c>
      <c r="O117" s="2">
        <v>0.49011562849682999</v>
      </c>
    </row>
    <row r="118" spans="1:15" x14ac:dyDescent="0.3">
      <c r="A118" s="8" t="s">
        <v>199</v>
      </c>
      <c r="B118" s="8" t="s">
        <v>70</v>
      </c>
      <c r="C118" s="2">
        <v>0.57899039444103795</v>
      </c>
      <c r="D118" s="2">
        <v>0.57154026583268203</v>
      </c>
      <c r="E118" s="2">
        <v>0.56987227648384697</v>
      </c>
      <c r="F118" s="2">
        <v>0.56379122870605303</v>
      </c>
      <c r="G118" s="2">
        <v>0.55770584095707199</v>
      </c>
      <c r="H118" s="2">
        <v>0.54887345417584299</v>
      </c>
      <c r="I118" s="2">
        <v>0.54458184184835701</v>
      </c>
      <c r="J118" s="2">
        <v>0.53774771940861898</v>
      </c>
      <c r="K118" s="2">
        <v>0.52930346732126399</v>
      </c>
      <c r="L118" s="2">
        <v>0.51469696969696999</v>
      </c>
      <c r="M118" s="2">
        <v>0.50644291279592402</v>
      </c>
      <c r="N118" s="2">
        <v>0.49678738317756999</v>
      </c>
      <c r="O118" s="2">
        <v>0.48567650947553997</v>
      </c>
    </row>
    <row r="119" spans="1:15" x14ac:dyDescent="0.3">
      <c r="A119" s="8" t="s">
        <v>199</v>
      </c>
      <c r="B119" s="8" t="s">
        <v>71</v>
      </c>
      <c r="C119" s="2">
        <v>0.66450777202072497</v>
      </c>
      <c r="D119" s="2">
        <v>0.64839772386942196</v>
      </c>
      <c r="E119" s="2">
        <v>0.64257481648785997</v>
      </c>
      <c r="F119" s="2">
        <v>0.63766549581194298</v>
      </c>
      <c r="G119" s="2">
        <v>0.62809706257982101</v>
      </c>
      <c r="H119" s="2">
        <v>0.622907061392866</v>
      </c>
      <c r="I119" s="2">
        <v>0.60918462980318699</v>
      </c>
      <c r="J119" s="2">
        <v>0.59851384823237996</v>
      </c>
      <c r="K119" s="2">
        <v>0.59454191033138404</v>
      </c>
      <c r="L119" s="2">
        <v>0.58672286617492098</v>
      </c>
      <c r="M119" s="2">
        <v>0.57287040775131204</v>
      </c>
      <c r="N119" s="2">
        <v>0.56730394069449896</v>
      </c>
      <c r="O119" s="2">
        <v>0.55785603715170295</v>
      </c>
    </row>
    <row r="120" spans="1:15" x14ac:dyDescent="0.3">
      <c r="A120" s="8" t="s">
        <v>199</v>
      </c>
      <c r="B120" s="8" t="s">
        <v>72</v>
      </c>
      <c r="C120" s="2">
        <v>0.74489795918367396</v>
      </c>
      <c r="D120" s="2">
        <v>0.74349667271627295</v>
      </c>
      <c r="E120" s="2">
        <v>0.74395536267823903</v>
      </c>
      <c r="F120" s="2">
        <v>0.72581638940234094</v>
      </c>
      <c r="G120" s="2">
        <v>0.73296836982968405</v>
      </c>
      <c r="H120" s="2">
        <v>0.72796263864565103</v>
      </c>
      <c r="I120" s="2">
        <v>0.72355903749300499</v>
      </c>
      <c r="J120" s="2">
        <v>0.71068169618894295</v>
      </c>
      <c r="K120" s="2">
        <v>0.69498261301539999</v>
      </c>
      <c r="L120" s="2">
        <v>0.69000482858522405</v>
      </c>
      <c r="M120" s="2">
        <v>0.68395172105498403</v>
      </c>
      <c r="N120" s="2">
        <v>0.67589098532494796</v>
      </c>
      <c r="O120" s="2">
        <v>0.66825019794140905</v>
      </c>
    </row>
    <row r="121" spans="1:15" x14ac:dyDescent="0.3">
      <c r="A121" s="8" t="s">
        <v>199</v>
      </c>
      <c r="B121" s="8" t="s">
        <v>73</v>
      </c>
      <c r="C121" s="2">
        <v>0.82535885167464096</v>
      </c>
      <c r="D121" s="2">
        <v>0.82577565632458205</v>
      </c>
      <c r="E121" s="2">
        <v>0.83033419023136201</v>
      </c>
      <c r="F121" s="2">
        <v>0.86588921282798803</v>
      </c>
      <c r="G121" s="2">
        <v>0.849604221635884</v>
      </c>
      <c r="H121" s="2">
        <v>0.83777239709443097</v>
      </c>
      <c r="I121" s="2">
        <v>0.83569979716024301</v>
      </c>
      <c r="J121" s="2">
        <v>0.83365949119373794</v>
      </c>
      <c r="K121" s="2">
        <v>0.82782608695652204</v>
      </c>
      <c r="L121" s="2">
        <v>0.81663837011884599</v>
      </c>
      <c r="M121" s="2">
        <v>0.81951219512195095</v>
      </c>
      <c r="N121" s="2">
        <v>0.80303030303030298</v>
      </c>
      <c r="O121" s="2">
        <v>0.77952755905511795</v>
      </c>
    </row>
    <row r="122" spans="1:15" x14ac:dyDescent="0.3">
      <c r="A122" s="8" t="s">
        <v>200</v>
      </c>
      <c r="B122" s="8" t="s">
        <v>62</v>
      </c>
      <c r="C122" s="2">
        <v>1</v>
      </c>
      <c r="D122" s="2">
        <v>1</v>
      </c>
      <c r="E122" s="2">
        <v>0</v>
      </c>
      <c r="F122" s="2">
        <v>0</v>
      </c>
      <c r="G122" s="2">
        <v>1</v>
      </c>
      <c r="H122" s="2">
        <v>0</v>
      </c>
      <c r="I122" s="2">
        <v>0</v>
      </c>
      <c r="J122" s="2">
        <v>0</v>
      </c>
      <c r="K122" s="2">
        <v>0</v>
      </c>
      <c r="L122" s="2">
        <v>0</v>
      </c>
      <c r="M122" s="2">
        <v>0</v>
      </c>
      <c r="N122" s="2">
        <v>0</v>
      </c>
      <c r="O122" s="2">
        <v>0</v>
      </c>
    </row>
    <row r="123" spans="1:15" x14ac:dyDescent="0.3">
      <c r="A123" s="8" t="s">
        <v>200</v>
      </c>
      <c r="B123" s="8" t="s">
        <v>63</v>
      </c>
      <c r="C123" s="2">
        <v>0.37073490813648302</v>
      </c>
      <c r="D123" s="2">
        <v>0.36272040302267</v>
      </c>
      <c r="E123" s="2">
        <v>0.36069651741293501</v>
      </c>
      <c r="F123" s="2">
        <v>0.38563327032136102</v>
      </c>
      <c r="G123" s="2">
        <v>0.40641025641025602</v>
      </c>
      <c r="H123" s="2">
        <v>0.422673656618611</v>
      </c>
      <c r="I123" s="2">
        <v>0.43763364219529599</v>
      </c>
      <c r="J123" s="2">
        <v>0.45058997050147498</v>
      </c>
      <c r="K123" s="2">
        <v>0.44880174291939001</v>
      </c>
      <c r="L123" s="2">
        <v>0.44584569732937701</v>
      </c>
      <c r="M123" s="2">
        <v>0.42596644784828602</v>
      </c>
      <c r="N123" s="2">
        <v>0.41276306856754902</v>
      </c>
      <c r="O123" s="2">
        <v>0.43811394891944999</v>
      </c>
    </row>
    <row r="124" spans="1:15" x14ac:dyDescent="0.3">
      <c r="A124" s="8" t="s">
        <v>200</v>
      </c>
      <c r="B124" s="8" t="s">
        <v>64</v>
      </c>
      <c r="C124" s="2">
        <v>0.32781456953642402</v>
      </c>
      <c r="D124" s="2">
        <v>0.33815261044176698</v>
      </c>
      <c r="E124" s="2">
        <v>0.33543141883031702</v>
      </c>
      <c r="F124" s="2">
        <v>0.33877967832524902</v>
      </c>
      <c r="G124" s="2">
        <v>0.33845403560107301</v>
      </c>
      <c r="H124" s="2">
        <v>0.34241706161137397</v>
      </c>
      <c r="I124" s="2">
        <v>0.35200918484500598</v>
      </c>
      <c r="J124" s="2">
        <v>0.36204576043068598</v>
      </c>
      <c r="K124" s="2">
        <v>0.37303171434908</v>
      </c>
      <c r="L124" s="2">
        <v>0.37948492185780303</v>
      </c>
      <c r="M124" s="2">
        <v>0.390638670166229</v>
      </c>
      <c r="N124" s="2">
        <v>0.39291183548457698</v>
      </c>
      <c r="O124" s="2">
        <v>0.40634441087613299</v>
      </c>
    </row>
    <row r="125" spans="1:15" x14ac:dyDescent="0.3">
      <c r="A125" s="8" t="s">
        <v>200</v>
      </c>
      <c r="B125" s="8" t="s">
        <v>65</v>
      </c>
      <c r="C125" s="2">
        <v>0.232876712328767</v>
      </c>
      <c r="D125" s="2">
        <v>0.241213466518683</v>
      </c>
      <c r="E125" s="2">
        <v>0.25213675213675202</v>
      </c>
      <c r="F125" s="2">
        <v>0.25144804088585998</v>
      </c>
      <c r="G125" s="2">
        <v>0.26512396694214901</v>
      </c>
      <c r="H125" s="2">
        <v>0.27937420178799499</v>
      </c>
      <c r="I125" s="2">
        <v>0.28261533761075502</v>
      </c>
      <c r="J125" s="2">
        <v>0.288467239845835</v>
      </c>
      <c r="K125" s="2">
        <v>0.30213980028530701</v>
      </c>
      <c r="L125" s="2">
        <v>0.31269091918911401</v>
      </c>
      <c r="M125" s="2">
        <v>0.32161351866993698</v>
      </c>
      <c r="N125" s="2">
        <v>0.33419958419958401</v>
      </c>
      <c r="O125" s="2">
        <v>0.33753397578453198</v>
      </c>
    </row>
    <row r="126" spans="1:15" x14ac:dyDescent="0.3">
      <c r="A126" s="8" t="s">
        <v>200</v>
      </c>
      <c r="B126" s="8" t="s">
        <v>66</v>
      </c>
      <c r="C126" s="2">
        <v>0.13238512035010899</v>
      </c>
      <c r="D126" s="2">
        <v>0.13584117032392901</v>
      </c>
      <c r="E126" s="2">
        <v>0.131130063965885</v>
      </c>
      <c r="F126" s="2">
        <v>0.14760914760914801</v>
      </c>
      <c r="G126" s="2">
        <v>0.15497076023391801</v>
      </c>
      <c r="H126" s="2">
        <v>0.154838709677419</v>
      </c>
      <c r="I126" s="2">
        <v>0.16148531951640799</v>
      </c>
      <c r="J126" s="2">
        <v>0.162921348314607</v>
      </c>
      <c r="K126" s="2">
        <v>0.16985294117647101</v>
      </c>
      <c r="L126" s="2">
        <v>0.180316586373021</v>
      </c>
      <c r="M126" s="2">
        <v>0.181199752628324</v>
      </c>
      <c r="N126" s="2">
        <v>0.19212962962963001</v>
      </c>
      <c r="O126" s="2">
        <v>0.200323974082073</v>
      </c>
    </row>
    <row r="127" spans="1:15" x14ac:dyDescent="0.3">
      <c r="A127" s="8" t="s">
        <v>200</v>
      </c>
      <c r="B127" s="8" t="s">
        <v>67</v>
      </c>
      <c r="C127" s="2">
        <v>9.0909090909090898E-2</v>
      </c>
      <c r="D127" s="2">
        <v>7.5862068965517199E-2</v>
      </c>
      <c r="E127" s="2">
        <v>9.9173553719008295E-2</v>
      </c>
      <c r="F127" s="2">
        <v>0.12037037037037</v>
      </c>
      <c r="G127" s="2">
        <v>0.13008130081300801</v>
      </c>
      <c r="H127" s="2">
        <v>0.13868613138686101</v>
      </c>
      <c r="I127" s="2">
        <v>0.105960264900662</v>
      </c>
      <c r="J127" s="2">
        <v>0.119318181818182</v>
      </c>
      <c r="K127" s="2">
        <v>0.12195121951219499</v>
      </c>
      <c r="L127" s="2">
        <v>0.125</v>
      </c>
      <c r="M127" s="2">
        <v>0.11336032388664</v>
      </c>
      <c r="N127" s="2">
        <v>0.105263157894737</v>
      </c>
      <c r="O127" s="2">
        <v>0.12052117263843599</v>
      </c>
    </row>
    <row r="128" spans="1:15" x14ac:dyDescent="0.3">
      <c r="A128" s="8" t="s">
        <v>200</v>
      </c>
      <c r="B128" s="8" t="s">
        <v>68</v>
      </c>
      <c r="C128" s="2">
        <v>0</v>
      </c>
      <c r="D128" s="2">
        <v>0</v>
      </c>
      <c r="E128" s="2">
        <v>0</v>
      </c>
      <c r="F128" s="2">
        <v>0</v>
      </c>
      <c r="G128" s="2">
        <v>0</v>
      </c>
      <c r="H128" s="2">
        <v>0</v>
      </c>
      <c r="I128" s="2">
        <v>0</v>
      </c>
      <c r="J128" s="2">
        <v>1</v>
      </c>
      <c r="K128" s="2">
        <v>1</v>
      </c>
      <c r="L128" s="2">
        <v>0</v>
      </c>
      <c r="M128" s="2">
        <v>0</v>
      </c>
      <c r="N128" s="2">
        <v>0</v>
      </c>
      <c r="O128" s="2">
        <v>0</v>
      </c>
    </row>
    <row r="129" spans="1:15" x14ac:dyDescent="0.3">
      <c r="A129" s="8" t="s">
        <v>200</v>
      </c>
      <c r="B129" s="8" t="s">
        <v>69</v>
      </c>
      <c r="C129" s="2">
        <v>0.62926509186351698</v>
      </c>
      <c r="D129" s="2">
        <v>0.63727959697733005</v>
      </c>
      <c r="E129" s="2">
        <v>0.63930348258706504</v>
      </c>
      <c r="F129" s="2">
        <v>0.61436672967863903</v>
      </c>
      <c r="G129" s="2">
        <v>0.59358974358974403</v>
      </c>
      <c r="H129" s="2">
        <v>0.577326343381389</v>
      </c>
      <c r="I129" s="2">
        <v>0.56236635780470401</v>
      </c>
      <c r="J129" s="2">
        <v>0.54941002949852502</v>
      </c>
      <c r="K129" s="2">
        <v>0.55119825708060999</v>
      </c>
      <c r="L129" s="2">
        <v>0.55415430267062304</v>
      </c>
      <c r="M129" s="2">
        <v>0.57403355215171403</v>
      </c>
      <c r="N129" s="2">
        <v>0.58723693143245104</v>
      </c>
      <c r="O129" s="2">
        <v>0.56188605108055001</v>
      </c>
    </row>
    <row r="130" spans="1:15" x14ac:dyDescent="0.3">
      <c r="A130" s="8" t="s">
        <v>200</v>
      </c>
      <c r="B130" s="8" t="s">
        <v>70</v>
      </c>
      <c r="C130" s="2">
        <v>0.67218543046357604</v>
      </c>
      <c r="D130" s="2">
        <v>0.66184738955823297</v>
      </c>
      <c r="E130" s="2">
        <v>0.66456858116968298</v>
      </c>
      <c r="F130" s="2">
        <v>0.66122032167475098</v>
      </c>
      <c r="G130" s="2">
        <v>0.66154596439892699</v>
      </c>
      <c r="H130" s="2">
        <v>0.65758293838862603</v>
      </c>
      <c r="I130" s="2">
        <v>0.64799081515499402</v>
      </c>
      <c r="J130" s="2">
        <v>0.63795423956931396</v>
      </c>
      <c r="K130" s="2">
        <v>0.62696828565092</v>
      </c>
      <c r="L130" s="2">
        <v>0.62051507814219697</v>
      </c>
      <c r="M130" s="2">
        <v>0.609361329833771</v>
      </c>
      <c r="N130" s="2">
        <v>0.60708816451542302</v>
      </c>
      <c r="O130" s="2">
        <v>0.59365558912386696</v>
      </c>
    </row>
    <row r="131" spans="1:15" x14ac:dyDescent="0.3">
      <c r="A131" s="8" t="s">
        <v>200</v>
      </c>
      <c r="B131" s="8" t="s">
        <v>71</v>
      </c>
      <c r="C131" s="2">
        <v>0.76712328767123295</v>
      </c>
      <c r="D131" s="2">
        <v>0.75878653348131697</v>
      </c>
      <c r="E131" s="2">
        <v>0.74786324786324798</v>
      </c>
      <c r="F131" s="2">
        <v>0.74855195911413996</v>
      </c>
      <c r="G131" s="2">
        <v>0.73487603305785099</v>
      </c>
      <c r="H131" s="2">
        <v>0.72062579821200501</v>
      </c>
      <c r="I131" s="2">
        <v>0.71738466238924503</v>
      </c>
      <c r="J131" s="2">
        <v>0.711532760154165</v>
      </c>
      <c r="K131" s="2">
        <v>0.69786019971469304</v>
      </c>
      <c r="L131" s="2">
        <v>0.68730908081088604</v>
      </c>
      <c r="M131" s="2">
        <v>0.67838648133006296</v>
      </c>
      <c r="N131" s="2">
        <v>0.66580041580041605</v>
      </c>
      <c r="O131" s="2">
        <v>0.66246602421546796</v>
      </c>
    </row>
    <row r="132" spans="1:15" x14ac:dyDescent="0.3">
      <c r="A132" s="8" t="s">
        <v>200</v>
      </c>
      <c r="B132" s="8" t="s">
        <v>72</v>
      </c>
      <c r="C132" s="2">
        <v>0.86761487964989104</v>
      </c>
      <c r="D132" s="2">
        <v>0.86415882967607105</v>
      </c>
      <c r="E132" s="2">
        <v>0.868869936034115</v>
      </c>
      <c r="F132" s="2">
        <v>0.85239085239085199</v>
      </c>
      <c r="G132" s="2">
        <v>0.84502923976608202</v>
      </c>
      <c r="H132" s="2">
        <v>0.84516129032258103</v>
      </c>
      <c r="I132" s="2">
        <v>0.83851468048359201</v>
      </c>
      <c r="J132" s="2">
        <v>0.83707865168539297</v>
      </c>
      <c r="K132" s="2">
        <v>0.83014705882352902</v>
      </c>
      <c r="L132" s="2">
        <v>0.81968341362697905</v>
      </c>
      <c r="M132" s="2">
        <v>0.818800247371676</v>
      </c>
      <c r="N132" s="2">
        <v>0.80787037037037002</v>
      </c>
      <c r="O132" s="2">
        <v>0.79967602591792697</v>
      </c>
    </row>
    <row r="133" spans="1:15" x14ac:dyDescent="0.3">
      <c r="A133" s="8" t="s">
        <v>200</v>
      </c>
      <c r="B133" s="8" t="s">
        <v>73</v>
      </c>
      <c r="C133" s="2">
        <v>0.90909090909090895</v>
      </c>
      <c r="D133" s="2">
        <v>0.92413793103448305</v>
      </c>
      <c r="E133" s="2">
        <v>0.90082644628099195</v>
      </c>
      <c r="F133" s="2">
        <v>0.87962962962962998</v>
      </c>
      <c r="G133" s="2">
        <v>0.86991869918699205</v>
      </c>
      <c r="H133" s="2">
        <v>0.86131386861313897</v>
      </c>
      <c r="I133" s="2">
        <v>0.89403973509933798</v>
      </c>
      <c r="J133" s="2">
        <v>0.88068181818181801</v>
      </c>
      <c r="K133" s="2">
        <v>0.87804878048780499</v>
      </c>
      <c r="L133" s="2">
        <v>0.875</v>
      </c>
      <c r="M133" s="2">
        <v>0.88663967611336003</v>
      </c>
      <c r="N133" s="2">
        <v>0.89473684210526305</v>
      </c>
      <c r="O133" s="2">
        <v>0.87947882736156302</v>
      </c>
    </row>
    <row r="134" spans="1:15" x14ac:dyDescent="0.3">
      <c r="A134" s="8" t="s">
        <v>201</v>
      </c>
      <c r="B134" s="8" t="s">
        <v>62</v>
      </c>
      <c r="C134" s="2">
        <v>0</v>
      </c>
      <c r="D134" s="2">
        <v>0</v>
      </c>
      <c r="E134" s="2">
        <v>0</v>
      </c>
      <c r="F134" s="2">
        <v>0</v>
      </c>
      <c r="G134" s="2">
        <v>1</v>
      </c>
      <c r="H134" s="2">
        <v>0</v>
      </c>
      <c r="I134" s="2">
        <v>0</v>
      </c>
      <c r="J134" s="2">
        <v>0.66666666666666696</v>
      </c>
      <c r="K134" s="2">
        <v>0</v>
      </c>
      <c r="L134" s="2">
        <v>0</v>
      </c>
      <c r="M134" s="2">
        <v>0</v>
      </c>
      <c r="N134" s="2">
        <v>0.5</v>
      </c>
      <c r="O134" s="2">
        <v>0</v>
      </c>
    </row>
    <row r="135" spans="1:15" x14ac:dyDescent="0.3">
      <c r="A135" s="8" t="s">
        <v>201</v>
      </c>
      <c r="B135" s="8" t="s">
        <v>63</v>
      </c>
      <c r="C135" s="2">
        <v>0.381322957198444</v>
      </c>
      <c r="D135" s="2">
        <v>0.38095238095238099</v>
      </c>
      <c r="E135" s="2">
        <v>0.37890353920888298</v>
      </c>
      <c r="F135" s="2">
        <v>0.39273235499650599</v>
      </c>
      <c r="G135" s="2">
        <v>0.42796005706134099</v>
      </c>
      <c r="H135" s="2">
        <v>0.46013167520116999</v>
      </c>
      <c r="I135" s="2">
        <v>0.49191176470588199</v>
      </c>
      <c r="J135" s="2">
        <v>0.50486163051608102</v>
      </c>
      <c r="K135" s="2">
        <v>0.50112697220135205</v>
      </c>
      <c r="L135" s="2">
        <v>0.502586844050259</v>
      </c>
      <c r="M135" s="2">
        <v>0.49448123620309098</v>
      </c>
      <c r="N135" s="2">
        <v>0.475795297372061</v>
      </c>
      <c r="O135" s="2">
        <v>0.454782042940794</v>
      </c>
    </row>
    <row r="136" spans="1:15" x14ac:dyDescent="0.3">
      <c r="A136" s="8" t="s">
        <v>201</v>
      </c>
      <c r="B136" s="8" t="s">
        <v>64</v>
      </c>
      <c r="C136" s="2">
        <v>0.326458036984353</v>
      </c>
      <c r="D136" s="2">
        <v>0.33704347826087</v>
      </c>
      <c r="E136" s="2">
        <v>0.33880147304988301</v>
      </c>
      <c r="F136" s="2">
        <v>0.340719332048812</v>
      </c>
      <c r="G136" s="2">
        <v>0.33623639191290799</v>
      </c>
      <c r="H136" s="2">
        <v>0.34740358335864002</v>
      </c>
      <c r="I136" s="2">
        <v>0.35976331360946701</v>
      </c>
      <c r="J136" s="2">
        <v>0.376964847099171</v>
      </c>
      <c r="K136" s="2">
        <v>0.39279731993299799</v>
      </c>
      <c r="L136" s="2">
        <v>0.40509836519811598</v>
      </c>
      <c r="M136" s="2">
        <v>0.41967484155414703</v>
      </c>
      <c r="N136" s="2">
        <v>0.42690850027070898</v>
      </c>
      <c r="O136" s="2">
        <v>0.446934917634351</v>
      </c>
    </row>
    <row r="137" spans="1:15" x14ac:dyDescent="0.3">
      <c r="A137" s="8" t="s">
        <v>201</v>
      </c>
      <c r="B137" s="8" t="s">
        <v>65</v>
      </c>
      <c r="C137" s="2">
        <v>0.23569553805774299</v>
      </c>
      <c r="D137" s="2">
        <v>0.243667679837893</v>
      </c>
      <c r="E137" s="2">
        <v>0.25422909618173001</v>
      </c>
      <c r="F137" s="2">
        <v>0.26844070961717997</v>
      </c>
      <c r="G137" s="2">
        <v>0.27987278509768299</v>
      </c>
      <c r="H137" s="2">
        <v>0.28651685393258403</v>
      </c>
      <c r="I137" s="2">
        <v>0.293968789540278</v>
      </c>
      <c r="J137" s="2">
        <v>0.30412164865946401</v>
      </c>
      <c r="K137" s="2">
        <v>0.31372549019607798</v>
      </c>
      <c r="L137" s="2">
        <v>0.31834795321637399</v>
      </c>
      <c r="M137" s="2">
        <v>0.32742440041710102</v>
      </c>
      <c r="N137" s="2">
        <v>0.33873144399460198</v>
      </c>
      <c r="O137" s="2">
        <v>0.34167468719923</v>
      </c>
    </row>
    <row r="138" spans="1:15" x14ac:dyDescent="0.3">
      <c r="A138" s="8" t="s">
        <v>201</v>
      </c>
      <c r="B138" s="8" t="s">
        <v>66</v>
      </c>
      <c r="C138" s="2">
        <v>0.131953428201811</v>
      </c>
      <c r="D138" s="2">
        <v>0.15128205128205099</v>
      </c>
      <c r="E138" s="2">
        <v>0.15228426395939099</v>
      </c>
      <c r="F138" s="2">
        <v>0.14612452350698901</v>
      </c>
      <c r="G138" s="2">
        <v>0.16326530612244899</v>
      </c>
      <c r="H138" s="2">
        <v>0.16225546605293401</v>
      </c>
      <c r="I138" s="2">
        <v>0.16337719298245601</v>
      </c>
      <c r="J138" s="2">
        <v>0.17590618336887001</v>
      </c>
      <c r="K138" s="2">
        <v>0.185365853658537</v>
      </c>
      <c r="L138" s="2">
        <v>0.18320610687022901</v>
      </c>
      <c r="M138" s="2">
        <v>0.18722271517302599</v>
      </c>
      <c r="N138" s="2">
        <v>0.193627450980392</v>
      </c>
      <c r="O138" s="2">
        <v>0.212471131639723</v>
      </c>
    </row>
    <row r="139" spans="1:15" x14ac:dyDescent="0.3">
      <c r="A139" s="8" t="s">
        <v>201</v>
      </c>
      <c r="B139" s="8" t="s">
        <v>67</v>
      </c>
      <c r="C139" s="2">
        <v>6.7164179104477598E-2</v>
      </c>
      <c r="D139" s="2">
        <v>3.2520325203252001E-2</v>
      </c>
      <c r="E139" s="2">
        <v>4.80769230769231E-2</v>
      </c>
      <c r="F139" s="2">
        <v>5.4347826086956499E-2</v>
      </c>
      <c r="G139" s="2">
        <v>7.3394495412843999E-2</v>
      </c>
      <c r="H139" s="2">
        <v>6.5217391304347797E-2</v>
      </c>
      <c r="I139" s="2">
        <v>8.2191780821917804E-2</v>
      </c>
      <c r="J139" s="2">
        <v>8.6956521739130405E-2</v>
      </c>
      <c r="K139" s="2">
        <v>9.1954022988505704E-2</v>
      </c>
      <c r="L139" s="2">
        <v>9.71428571428571E-2</v>
      </c>
      <c r="M139" s="2">
        <v>7.2916666666666699E-2</v>
      </c>
      <c r="N139" s="2">
        <v>7.3170731707317097E-2</v>
      </c>
      <c r="O139" s="2">
        <v>8.3333333333333301E-2</v>
      </c>
    </row>
    <row r="140" spans="1:15" x14ac:dyDescent="0.3">
      <c r="A140" s="8" t="s">
        <v>201</v>
      </c>
      <c r="B140" s="8" t="s">
        <v>68</v>
      </c>
      <c r="C140" s="2">
        <v>0</v>
      </c>
      <c r="D140" s="2">
        <v>0</v>
      </c>
      <c r="E140" s="2">
        <v>0</v>
      </c>
      <c r="F140" s="2">
        <v>0</v>
      </c>
      <c r="G140" s="2">
        <v>0</v>
      </c>
      <c r="H140" s="2">
        <v>0</v>
      </c>
      <c r="I140" s="2">
        <v>0</v>
      </c>
      <c r="J140" s="2">
        <v>0.33333333333333298</v>
      </c>
      <c r="K140" s="2">
        <v>0</v>
      </c>
      <c r="L140" s="2">
        <v>0</v>
      </c>
      <c r="M140" s="2">
        <v>0</v>
      </c>
      <c r="N140" s="2">
        <v>0.5</v>
      </c>
      <c r="O140" s="2">
        <v>0</v>
      </c>
    </row>
    <row r="141" spans="1:15" x14ac:dyDescent="0.3">
      <c r="A141" s="8" t="s">
        <v>201</v>
      </c>
      <c r="B141" s="8" t="s">
        <v>69</v>
      </c>
      <c r="C141" s="2">
        <v>0.618677042801556</v>
      </c>
      <c r="D141" s="2">
        <v>0.61904761904761896</v>
      </c>
      <c r="E141" s="2">
        <v>0.62109646079111702</v>
      </c>
      <c r="F141" s="2">
        <v>0.60726764500349395</v>
      </c>
      <c r="G141" s="2">
        <v>0.57203994293865901</v>
      </c>
      <c r="H141" s="2">
        <v>0.53986832479882996</v>
      </c>
      <c r="I141" s="2">
        <v>0.50808823529411795</v>
      </c>
      <c r="J141" s="2">
        <v>0.49513836948391898</v>
      </c>
      <c r="K141" s="2">
        <v>0.49887302779864801</v>
      </c>
      <c r="L141" s="2">
        <v>0.497413155949741</v>
      </c>
      <c r="M141" s="2">
        <v>0.50551876379690996</v>
      </c>
      <c r="N141" s="2">
        <v>0.52420470262793895</v>
      </c>
      <c r="O141" s="2">
        <v>0.54521795705920595</v>
      </c>
    </row>
    <row r="142" spans="1:15" x14ac:dyDescent="0.3">
      <c r="A142" s="8" t="s">
        <v>201</v>
      </c>
      <c r="B142" s="8" t="s">
        <v>70</v>
      </c>
      <c r="C142" s="2">
        <v>0.67354196301564695</v>
      </c>
      <c r="D142" s="2">
        <v>0.66295652173913</v>
      </c>
      <c r="E142" s="2">
        <v>0.66119852695011705</v>
      </c>
      <c r="F142" s="2">
        <v>0.659280667951188</v>
      </c>
      <c r="G142" s="2">
        <v>0.66376360808709201</v>
      </c>
      <c r="H142" s="2">
        <v>0.65259641664136003</v>
      </c>
      <c r="I142" s="2">
        <v>0.64023668639053299</v>
      </c>
      <c r="J142" s="2">
        <v>0.623035152900829</v>
      </c>
      <c r="K142" s="2">
        <v>0.60720268006700195</v>
      </c>
      <c r="L142" s="2">
        <v>0.59490163480188396</v>
      </c>
      <c r="M142" s="2">
        <v>0.58032515844585297</v>
      </c>
      <c r="N142" s="2">
        <v>0.57309149972929097</v>
      </c>
      <c r="O142" s="2">
        <v>0.553065082365649</v>
      </c>
    </row>
    <row r="143" spans="1:15" x14ac:dyDescent="0.3">
      <c r="A143" s="8" t="s">
        <v>201</v>
      </c>
      <c r="B143" s="8" t="s">
        <v>71</v>
      </c>
      <c r="C143" s="2">
        <v>0.76430446194225699</v>
      </c>
      <c r="D143" s="2">
        <v>0.75633232016210705</v>
      </c>
      <c r="E143" s="2">
        <v>0.74577090381827005</v>
      </c>
      <c r="F143" s="2">
        <v>0.73155929038281997</v>
      </c>
      <c r="G143" s="2">
        <v>0.72012721490231701</v>
      </c>
      <c r="H143" s="2">
        <v>0.71348314606741603</v>
      </c>
      <c r="I143" s="2">
        <v>0.70603121045972195</v>
      </c>
      <c r="J143" s="2">
        <v>0.69587835134053599</v>
      </c>
      <c r="K143" s="2">
        <v>0.68627450980392202</v>
      </c>
      <c r="L143" s="2">
        <v>0.68165204678362601</v>
      </c>
      <c r="M143" s="2">
        <v>0.67257559958289903</v>
      </c>
      <c r="N143" s="2">
        <v>0.66126855600539802</v>
      </c>
      <c r="O143" s="2">
        <v>0.65832531280077</v>
      </c>
    </row>
    <row r="144" spans="1:15" x14ac:dyDescent="0.3">
      <c r="A144" s="8" t="s">
        <v>201</v>
      </c>
      <c r="B144" s="8" t="s">
        <v>72</v>
      </c>
      <c r="C144" s="2">
        <v>0.868046571798189</v>
      </c>
      <c r="D144" s="2">
        <v>0.84871794871794903</v>
      </c>
      <c r="E144" s="2">
        <v>0.84771573604060901</v>
      </c>
      <c r="F144" s="2">
        <v>0.85387547649301099</v>
      </c>
      <c r="G144" s="2">
        <v>0.83673469387755095</v>
      </c>
      <c r="H144" s="2">
        <v>0.83774453394706605</v>
      </c>
      <c r="I144" s="2">
        <v>0.83662280701754399</v>
      </c>
      <c r="J144" s="2">
        <v>0.82409381663113002</v>
      </c>
      <c r="K144" s="2">
        <v>0.81463414634146303</v>
      </c>
      <c r="L144" s="2">
        <v>0.81679389312977102</v>
      </c>
      <c r="M144" s="2">
        <v>0.81277728482697398</v>
      </c>
      <c r="N144" s="2">
        <v>0.80637254901960798</v>
      </c>
      <c r="O144" s="2">
        <v>0.78752886836027702</v>
      </c>
    </row>
    <row r="145" spans="1:15" x14ac:dyDescent="0.3">
      <c r="A145" s="8" t="s">
        <v>201</v>
      </c>
      <c r="B145" s="8" t="s">
        <v>73</v>
      </c>
      <c r="C145" s="2">
        <v>0.93283582089552197</v>
      </c>
      <c r="D145" s="2">
        <v>0.96747967479674801</v>
      </c>
      <c r="E145" s="2">
        <v>0.95192307692307698</v>
      </c>
      <c r="F145" s="2">
        <v>0.94565217391304301</v>
      </c>
      <c r="G145" s="2">
        <v>0.92660550458715596</v>
      </c>
      <c r="H145" s="2">
        <v>0.934782608695652</v>
      </c>
      <c r="I145" s="2">
        <v>0.91780821917808197</v>
      </c>
      <c r="J145" s="2">
        <v>0.91304347826086996</v>
      </c>
      <c r="K145" s="2">
        <v>0.90804597701149403</v>
      </c>
      <c r="L145" s="2">
        <v>0.90285714285714302</v>
      </c>
      <c r="M145" s="2">
        <v>0.92708333333333304</v>
      </c>
      <c r="N145" s="2">
        <v>0.92682926829268297</v>
      </c>
      <c r="O145" s="2">
        <v>0.91666666666666696</v>
      </c>
    </row>
    <row r="146" spans="1:15" x14ac:dyDescent="0.3">
      <c r="A146" s="8" t="s">
        <v>202</v>
      </c>
      <c r="B146" s="8" t="s">
        <v>62</v>
      </c>
      <c r="C146" s="2">
        <v>0</v>
      </c>
      <c r="D146" s="2">
        <v>1</v>
      </c>
      <c r="E146" s="2">
        <v>0</v>
      </c>
      <c r="F146" s="2">
        <v>0</v>
      </c>
      <c r="G146" s="2">
        <v>0</v>
      </c>
      <c r="H146" s="2">
        <v>0</v>
      </c>
      <c r="I146" s="2">
        <v>0</v>
      </c>
      <c r="J146" s="2">
        <v>0</v>
      </c>
      <c r="K146" s="2">
        <v>0</v>
      </c>
      <c r="L146" s="2">
        <v>0</v>
      </c>
      <c r="M146" s="2">
        <v>0</v>
      </c>
      <c r="N146" s="2">
        <v>0</v>
      </c>
      <c r="O146" s="2">
        <v>1</v>
      </c>
    </row>
    <row r="147" spans="1:15" x14ac:dyDescent="0.3">
      <c r="A147" s="8" t="s">
        <v>202</v>
      </c>
      <c r="B147" s="8" t="s">
        <v>63</v>
      </c>
      <c r="C147" s="2">
        <v>0.41499628804751298</v>
      </c>
      <c r="D147" s="2">
        <v>0.41498559077809799</v>
      </c>
      <c r="E147" s="2">
        <v>0.42339832869080801</v>
      </c>
      <c r="F147" s="2">
        <v>0.44270122783083199</v>
      </c>
      <c r="G147" s="2">
        <v>0.44219653179190699</v>
      </c>
      <c r="H147" s="2">
        <v>0.45833333333333298</v>
      </c>
      <c r="I147" s="2">
        <v>0.472434915773354</v>
      </c>
      <c r="J147" s="2">
        <v>0.48576078112286403</v>
      </c>
      <c r="K147" s="2">
        <v>0.49832775919732403</v>
      </c>
      <c r="L147" s="2">
        <v>0.49081803005008301</v>
      </c>
      <c r="M147" s="2">
        <v>0.48514056224899599</v>
      </c>
      <c r="N147" s="2">
        <v>0.45587106676899503</v>
      </c>
      <c r="O147" s="2">
        <v>0.45617977528089898</v>
      </c>
    </row>
    <row r="148" spans="1:15" x14ac:dyDescent="0.3">
      <c r="A148" s="8" t="s">
        <v>202</v>
      </c>
      <c r="B148" s="8" t="s">
        <v>64</v>
      </c>
      <c r="C148" s="2">
        <v>0.361922714420358</v>
      </c>
      <c r="D148" s="2">
        <v>0.369477911646586</v>
      </c>
      <c r="E148" s="2">
        <v>0.38230972671172497</v>
      </c>
      <c r="F148" s="2">
        <v>0.38481375358166198</v>
      </c>
      <c r="G148" s="2">
        <v>0.403513587702443</v>
      </c>
      <c r="H148" s="2">
        <v>0.41033839594990701</v>
      </c>
      <c r="I148" s="2">
        <v>0.42138364779874199</v>
      </c>
      <c r="J148" s="2">
        <v>0.42587394743557</v>
      </c>
      <c r="K148" s="2">
        <v>0.43465272591486198</v>
      </c>
      <c r="L148" s="2">
        <v>0.44006891459512698</v>
      </c>
      <c r="M148" s="2">
        <v>0.447309695016117</v>
      </c>
      <c r="N148" s="2">
        <v>0.46365183564308299</v>
      </c>
      <c r="O148" s="2">
        <v>0.46922709923664102</v>
      </c>
    </row>
    <row r="149" spans="1:15" x14ac:dyDescent="0.3">
      <c r="A149" s="8" t="s">
        <v>202</v>
      </c>
      <c r="B149" s="8" t="s">
        <v>65</v>
      </c>
      <c r="C149" s="2">
        <v>0.27906976744186002</v>
      </c>
      <c r="D149" s="2">
        <v>0.28583617747440299</v>
      </c>
      <c r="E149" s="2">
        <v>0.28875000000000001</v>
      </c>
      <c r="F149" s="2">
        <v>0.30531324345757299</v>
      </c>
      <c r="G149" s="2">
        <v>0.31328992723094601</v>
      </c>
      <c r="H149" s="2">
        <v>0.32221407624633402</v>
      </c>
      <c r="I149" s="2">
        <v>0.33020507473062199</v>
      </c>
      <c r="J149" s="2">
        <v>0.33975659229208899</v>
      </c>
      <c r="K149" s="2">
        <v>0.346899224806202</v>
      </c>
      <c r="L149" s="2">
        <v>0.35405657444824401</v>
      </c>
      <c r="M149" s="2">
        <v>0.368891537544696</v>
      </c>
      <c r="N149" s="2">
        <v>0.37874423963133602</v>
      </c>
      <c r="O149" s="2">
        <v>0.38962442583085699</v>
      </c>
    </row>
    <row r="150" spans="1:15" x14ac:dyDescent="0.3">
      <c r="A150" s="8" t="s">
        <v>202</v>
      </c>
      <c r="B150" s="8" t="s">
        <v>66</v>
      </c>
      <c r="C150" s="2">
        <v>0.184815184815185</v>
      </c>
      <c r="D150" s="2">
        <v>0.185840707964602</v>
      </c>
      <c r="E150" s="2">
        <v>0.194075587334014</v>
      </c>
      <c r="F150" s="2">
        <v>0.19364754098360701</v>
      </c>
      <c r="G150" s="2">
        <v>0.19686581782566101</v>
      </c>
      <c r="H150" s="2">
        <v>0.20223671947809899</v>
      </c>
      <c r="I150" s="2">
        <v>0.19737991266375501</v>
      </c>
      <c r="J150" s="2">
        <v>0.206924979389942</v>
      </c>
      <c r="K150" s="2">
        <v>0.212586339217191</v>
      </c>
      <c r="L150" s="2">
        <v>0.22863403944485</v>
      </c>
      <c r="M150" s="2">
        <v>0.235416666666667</v>
      </c>
      <c r="N150" s="2">
        <v>0.24835742444152401</v>
      </c>
      <c r="O150" s="2">
        <v>0.254854368932039</v>
      </c>
    </row>
    <row r="151" spans="1:15" x14ac:dyDescent="0.3">
      <c r="A151" s="8" t="s">
        <v>202</v>
      </c>
      <c r="B151" s="8" t="s">
        <v>67</v>
      </c>
      <c r="C151" s="2">
        <v>0.13145539906103301</v>
      </c>
      <c r="D151" s="2">
        <v>0.125</v>
      </c>
      <c r="E151" s="2">
        <v>0.115384615384615</v>
      </c>
      <c r="F151" s="2">
        <v>9.6296296296296297E-2</v>
      </c>
      <c r="G151" s="2">
        <v>0.11333333333333299</v>
      </c>
      <c r="H151" s="2">
        <v>0.116959064327485</v>
      </c>
      <c r="I151" s="2">
        <v>0.131979695431472</v>
      </c>
      <c r="J151" s="2">
        <v>0.14009661835748799</v>
      </c>
      <c r="K151" s="2">
        <v>0.15859030837004401</v>
      </c>
      <c r="L151" s="2">
        <v>0.136170212765957</v>
      </c>
      <c r="M151" s="2">
        <v>0.14179104477611901</v>
      </c>
      <c r="N151" s="2">
        <v>0.147435897435897</v>
      </c>
      <c r="O151" s="2">
        <v>0.148997134670487</v>
      </c>
    </row>
    <row r="152" spans="1:15" x14ac:dyDescent="0.3">
      <c r="A152" s="8" t="s">
        <v>202</v>
      </c>
      <c r="B152" s="8" t="s">
        <v>68</v>
      </c>
      <c r="C152" s="2">
        <v>1</v>
      </c>
      <c r="D152" s="2">
        <v>0</v>
      </c>
      <c r="E152" s="2">
        <v>0</v>
      </c>
      <c r="F152" s="2">
        <v>0</v>
      </c>
      <c r="G152" s="2">
        <v>0</v>
      </c>
      <c r="H152" s="2">
        <v>0</v>
      </c>
      <c r="I152" s="2">
        <v>0</v>
      </c>
      <c r="J152" s="2">
        <v>0</v>
      </c>
      <c r="K152" s="2">
        <v>0</v>
      </c>
      <c r="L152" s="2">
        <v>0</v>
      </c>
      <c r="M152" s="2">
        <v>0</v>
      </c>
      <c r="N152" s="2">
        <v>0</v>
      </c>
      <c r="O152" s="2">
        <v>0</v>
      </c>
    </row>
    <row r="153" spans="1:15" x14ac:dyDescent="0.3">
      <c r="A153" s="8" t="s">
        <v>202</v>
      </c>
      <c r="B153" s="8" t="s">
        <v>69</v>
      </c>
      <c r="C153" s="2">
        <v>0.58500371195248702</v>
      </c>
      <c r="D153" s="2">
        <v>0.58501440922190195</v>
      </c>
      <c r="E153" s="2">
        <v>0.57660167130919204</v>
      </c>
      <c r="F153" s="2">
        <v>0.55729877216916801</v>
      </c>
      <c r="G153" s="2">
        <v>0.55780346820809201</v>
      </c>
      <c r="H153" s="2">
        <v>0.54166666666666696</v>
      </c>
      <c r="I153" s="2">
        <v>0.52756508422664605</v>
      </c>
      <c r="J153" s="2">
        <v>0.51423921887713597</v>
      </c>
      <c r="K153" s="2">
        <v>0.50167224080267603</v>
      </c>
      <c r="L153" s="2">
        <v>0.50918196994991605</v>
      </c>
      <c r="M153" s="2">
        <v>0.51485943775100396</v>
      </c>
      <c r="N153" s="2">
        <v>0.54412893323100497</v>
      </c>
      <c r="O153" s="2">
        <v>0.54382022471910096</v>
      </c>
    </row>
    <row r="154" spans="1:15" x14ac:dyDescent="0.3">
      <c r="A154" s="8" t="s">
        <v>202</v>
      </c>
      <c r="B154" s="8" t="s">
        <v>70</v>
      </c>
      <c r="C154" s="2">
        <v>0.63807728557964205</v>
      </c>
      <c r="D154" s="2">
        <v>0.63052208835341395</v>
      </c>
      <c r="E154" s="2">
        <v>0.61769027328827497</v>
      </c>
      <c r="F154" s="2">
        <v>0.61518624641833797</v>
      </c>
      <c r="G154" s="2">
        <v>0.59648641229755694</v>
      </c>
      <c r="H154" s="2">
        <v>0.58966160405009305</v>
      </c>
      <c r="I154" s="2">
        <v>0.57861635220125796</v>
      </c>
      <c r="J154" s="2">
        <v>0.57412605256442995</v>
      </c>
      <c r="K154" s="2">
        <v>0.56534727408513796</v>
      </c>
      <c r="L154" s="2">
        <v>0.55993108540487302</v>
      </c>
      <c r="M154" s="2">
        <v>0.55269030498388305</v>
      </c>
      <c r="N154" s="2">
        <v>0.53634816435691701</v>
      </c>
      <c r="O154" s="2">
        <v>0.53077290076335903</v>
      </c>
    </row>
    <row r="155" spans="1:15" x14ac:dyDescent="0.3">
      <c r="A155" s="8" t="s">
        <v>202</v>
      </c>
      <c r="B155" s="8" t="s">
        <v>71</v>
      </c>
      <c r="C155" s="2">
        <v>0.72093023255813904</v>
      </c>
      <c r="D155" s="2">
        <v>0.71416382252559696</v>
      </c>
      <c r="E155" s="2">
        <v>0.71125000000000005</v>
      </c>
      <c r="F155" s="2">
        <v>0.69468675654242695</v>
      </c>
      <c r="G155" s="2">
        <v>0.68671007276905405</v>
      </c>
      <c r="H155" s="2">
        <v>0.67778592375366598</v>
      </c>
      <c r="I155" s="2">
        <v>0.66979492526937801</v>
      </c>
      <c r="J155" s="2">
        <v>0.66024340770791101</v>
      </c>
      <c r="K155" s="2">
        <v>0.65310077519379806</v>
      </c>
      <c r="L155" s="2">
        <v>0.64594342555175599</v>
      </c>
      <c r="M155" s="2">
        <v>0.63110846245530405</v>
      </c>
      <c r="N155" s="2">
        <v>0.62125576036866403</v>
      </c>
      <c r="O155" s="2">
        <v>0.61037557416914301</v>
      </c>
    </row>
    <row r="156" spans="1:15" x14ac:dyDescent="0.3">
      <c r="A156" s="8" t="s">
        <v>202</v>
      </c>
      <c r="B156" s="8" t="s">
        <v>72</v>
      </c>
      <c r="C156" s="2">
        <v>0.815184815184815</v>
      </c>
      <c r="D156" s="2">
        <v>0.81415929203539805</v>
      </c>
      <c r="E156" s="2">
        <v>0.80592441266598602</v>
      </c>
      <c r="F156" s="2">
        <v>0.80635245901639296</v>
      </c>
      <c r="G156" s="2">
        <v>0.80313418217433896</v>
      </c>
      <c r="H156" s="2">
        <v>0.79776328052190104</v>
      </c>
      <c r="I156" s="2">
        <v>0.80262008733624501</v>
      </c>
      <c r="J156" s="2">
        <v>0.79307502061005797</v>
      </c>
      <c r="K156" s="2">
        <v>0.78741366078280906</v>
      </c>
      <c r="L156" s="2">
        <v>0.77136596055515005</v>
      </c>
      <c r="M156" s="2">
        <v>0.76458333333333295</v>
      </c>
      <c r="N156" s="2">
        <v>0.75164257555847602</v>
      </c>
      <c r="O156" s="2">
        <v>0.74514563106796095</v>
      </c>
    </row>
    <row r="157" spans="1:15" x14ac:dyDescent="0.3">
      <c r="A157" s="8" t="s">
        <v>202</v>
      </c>
      <c r="B157" s="8" t="s">
        <v>73</v>
      </c>
      <c r="C157" s="2">
        <v>0.86854460093896702</v>
      </c>
      <c r="D157" s="2">
        <v>0.875</v>
      </c>
      <c r="E157" s="2">
        <v>0.88461538461538503</v>
      </c>
      <c r="F157" s="2">
        <v>0.90370370370370401</v>
      </c>
      <c r="G157" s="2">
        <v>0.88666666666666705</v>
      </c>
      <c r="H157" s="2">
        <v>0.88304093567251496</v>
      </c>
      <c r="I157" s="2">
        <v>0.86802030456852797</v>
      </c>
      <c r="J157" s="2">
        <v>0.85990338164251201</v>
      </c>
      <c r="K157" s="2">
        <v>0.84140969162995605</v>
      </c>
      <c r="L157" s="2">
        <v>0.86382978723404302</v>
      </c>
      <c r="M157" s="2">
        <v>0.85820895522388096</v>
      </c>
      <c r="N157" s="2">
        <v>0.85256410256410298</v>
      </c>
      <c r="O157" s="2">
        <v>0.85100286532951297</v>
      </c>
    </row>
    <row r="158" spans="1:15" x14ac:dyDescent="0.3">
      <c r="A158" s="8" t="s">
        <v>203</v>
      </c>
      <c r="B158" s="8" t="s">
        <v>62</v>
      </c>
      <c r="C158" s="2">
        <v>0</v>
      </c>
      <c r="D158" s="2">
        <v>1</v>
      </c>
      <c r="E158" s="2">
        <v>0</v>
      </c>
      <c r="F158" s="2">
        <v>0</v>
      </c>
      <c r="G158" s="2">
        <v>0</v>
      </c>
      <c r="H158" s="2">
        <v>0</v>
      </c>
      <c r="I158" s="2">
        <v>0</v>
      </c>
      <c r="J158" s="2">
        <v>0</v>
      </c>
      <c r="K158" s="2">
        <v>0</v>
      </c>
      <c r="L158" s="2">
        <v>0</v>
      </c>
      <c r="M158" s="2">
        <v>0</v>
      </c>
      <c r="N158" s="2">
        <v>0</v>
      </c>
      <c r="O158" s="2">
        <v>0</v>
      </c>
    </row>
    <row r="159" spans="1:15" x14ac:dyDescent="0.3">
      <c r="A159" s="8" t="s">
        <v>203</v>
      </c>
      <c r="B159" s="8" t="s">
        <v>63</v>
      </c>
      <c r="C159" s="2">
        <v>0.37008871989860598</v>
      </c>
      <c r="D159" s="2">
        <v>0.40786240786240802</v>
      </c>
      <c r="E159" s="2">
        <v>0.41358760429082198</v>
      </c>
      <c r="F159" s="2">
        <v>0.44571428571428601</v>
      </c>
      <c r="G159" s="2">
        <v>0.450867052023121</v>
      </c>
      <c r="H159" s="2">
        <v>0.434117647058824</v>
      </c>
      <c r="I159" s="2">
        <v>0.44252873563218398</v>
      </c>
      <c r="J159" s="2">
        <v>0.47646383467279002</v>
      </c>
      <c r="K159" s="2">
        <v>0.47701149425287398</v>
      </c>
      <c r="L159" s="2">
        <v>0.47963800904977399</v>
      </c>
      <c r="M159" s="2">
        <v>0.48054679284963198</v>
      </c>
      <c r="N159" s="2">
        <v>0.48956158663883098</v>
      </c>
      <c r="O159" s="2">
        <v>0.47692307692307701</v>
      </c>
    </row>
    <row r="160" spans="1:15" x14ac:dyDescent="0.3">
      <c r="A160" s="8" t="s">
        <v>203</v>
      </c>
      <c r="B160" s="8" t="s">
        <v>64</v>
      </c>
      <c r="C160" s="2">
        <v>0.34443923040825902</v>
      </c>
      <c r="D160" s="2">
        <v>0.35077343039126502</v>
      </c>
      <c r="E160" s="2">
        <v>0.35853227232537599</v>
      </c>
      <c r="F160" s="2">
        <v>0.36885602435841702</v>
      </c>
      <c r="G160" s="2">
        <v>0.381864623243934</v>
      </c>
      <c r="H160" s="2">
        <v>0.40421052631578902</v>
      </c>
      <c r="I160" s="2">
        <v>0.41680327868852501</v>
      </c>
      <c r="J160" s="2">
        <v>0.416699801192843</v>
      </c>
      <c r="K160" s="2">
        <v>0.42829230168034399</v>
      </c>
      <c r="L160" s="2">
        <v>0.44027831465017397</v>
      </c>
      <c r="M160" s="2">
        <v>0.45880077369439098</v>
      </c>
      <c r="N160" s="2">
        <v>0.47108066971080698</v>
      </c>
      <c r="O160" s="2">
        <v>0.48323615160349898</v>
      </c>
    </row>
    <row r="161" spans="1:15" x14ac:dyDescent="0.3">
      <c r="A161" s="8" t="s">
        <v>203</v>
      </c>
      <c r="B161" s="8" t="s">
        <v>65</v>
      </c>
      <c r="C161" s="2">
        <v>0.26416430594900803</v>
      </c>
      <c r="D161" s="2">
        <v>0.26748971193415599</v>
      </c>
      <c r="E161" s="2">
        <v>0.272010512483574</v>
      </c>
      <c r="F161" s="2">
        <v>0.28312500000000002</v>
      </c>
      <c r="G161" s="2">
        <v>0.294955489614243</v>
      </c>
      <c r="H161" s="2">
        <v>0.301111111111111</v>
      </c>
      <c r="I161" s="2">
        <v>0.31649650725416401</v>
      </c>
      <c r="J161" s="2">
        <v>0.32381940840684997</v>
      </c>
      <c r="K161" s="2">
        <v>0.339622641509434</v>
      </c>
      <c r="L161" s="2">
        <v>0.34763948497854102</v>
      </c>
      <c r="M161" s="2">
        <v>0.36397058823529399</v>
      </c>
      <c r="N161" s="2">
        <v>0.36938508504142997</v>
      </c>
      <c r="O161" s="2">
        <v>0.38232795242140999</v>
      </c>
    </row>
    <row r="162" spans="1:15" x14ac:dyDescent="0.3">
      <c r="A162" s="8" t="s">
        <v>203</v>
      </c>
      <c r="B162" s="8" t="s">
        <v>66</v>
      </c>
      <c r="C162" s="2">
        <v>0.13973799126637601</v>
      </c>
      <c r="D162" s="2">
        <v>0.13987473903966599</v>
      </c>
      <c r="E162" s="2">
        <v>0.151709401709402</v>
      </c>
      <c r="F162" s="2">
        <v>0.17029702970297</v>
      </c>
      <c r="G162" s="2">
        <v>0.177570093457944</v>
      </c>
      <c r="H162" s="2">
        <v>0.19831932773109201</v>
      </c>
      <c r="I162" s="2">
        <v>0.204283360790774</v>
      </c>
      <c r="J162" s="2">
        <v>0.22152886115444601</v>
      </c>
      <c r="K162" s="2">
        <v>0.219917012448133</v>
      </c>
      <c r="L162" s="2">
        <v>0.232073011734029</v>
      </c>
      <c r="M162" s="2">
        <v>0.230769230769231</v>
      </c>
      <c r="N162" s="2">
        <v>0.24553039332538701</v>
      </c>
      <c r="O162" s="2">
        <v>0.243715846994536</v>
      </c>
    </row>
    <row r="163" spans="1:15" x14ac:dyDescent="0.3">
      <c r="A163" s="8" t="s">
        <v>203</v>
      </c>
      <c r="B163" s="8" t="s">
        <v>67</v>
      </c>
      <c r="C163" s="2">
        <v>0.151898734177215</v>
      </c>
      <c r="D163" s="2">
        <v>0.180722891566265</v>
      </c>
      <c r="E163" s="2">
        <v>0.18461538461538499</v>
      </c>
      <c r="F163" s="2">
        <v>0.16326530612244899</v>
      </c>
      <c r="G163" s="2">
        <v>7.4074074074074098E-2</v>
      </c>
      <c r="H163" s="2">
        <v>9.2307692307692299E-2</v>
      </c>
      <c r="I163" s="2">
        <v>9.45945945945946E-2</v>
      </c>
      <c r="J163" s="2">
        <v>0.119047619047619</v>
      </c>
      <c r="K163" s="2">
        <v>0.1</v>
      </c>
      <c r="L163" s="2">
        <v>0.12121212121212099</v>
      </c>
      <c r="M163" s="2">
        <v>0.16239316239316201</v>
      </c>
      <c r="N163" s="2">
        <v>0.155555555555556</v>
      </c>
      <c r="O163" s="2">
        <v>0.17123287671232901</v>
      </c>
    </row>
    <row r="164" spans="1:15" x14ac:dyDescent="0.3">
      <c r="A164" s="8" t="s">
        <v>203</v>
      </c>
      <c r="B164" s="8" t="s">
        <v>68</v>
      </c>
      <c r="C164" s="2">
        <v>1</v>
      </c>
      <c r="D164" s="2">
        <v>0</v>
      </c>
      <c r="E164" s="2">
        <v>0</v>
      </c>
      <c r="F164" s="2">
        <v>0</v>
      </c>
      <c r="G164" s="2">
        <v>0</v>
      </c>
      <c r="H164" s="2">
        <v>0</v>
      </c>
      <c r="I164" s="2">
        <v>0</v>
      </c>
      <c r="J164" s="2">
        <v>0</v>
      </c>
      <c r="K164" s="2">
        <v>1</v>
      </c>
      <c r="L164" s="2">
        <v>0</v>
      </c>
      <c r="M164" s="2">
        <v>0</v>
      </c>
      <c r="N164" s="2">
        <v>0</v>
      </c>
      <c r="O164" s="2">
        <v>0</v>
      </c>
    </row>
    <row r="165" spans="1:15" x14ac:dyDescent="0.3">
      <c r="A165" s="8" t="s">
        <v>203</v>
      </c>
      <c r="B165" s="8" t="s">
        <v>69</v>
      </c>
      <c r="C165" s="2">
        <v>0.62991128010139397</v>
      </c>
      <c r="D165" s="2">
        <v>0.59213759213759198</v>
      </c>
      <c r="E165" s="2">
        <v>0.58641239570917802</v>
      </c>
      <c r="F165" s="2">
        <v>0.55428571428571405</v>
      </c>
      <c r="G165" s="2">
        <v>0.54913294797687895</v>
      </c>
      <c r="H165" s="2">
        <v>0.56588235294117695</v>
      </c>
      <c r="I165" s="2">
        <v>0.55747126436781602</v>
      </c>
      <c r="J165" s="2">
        <v>0.52353616532721003</v>
      </c>
      <c r="K165" s="2">
        <v>0.52298850574712596</v>
      </c>
      <c r="L165" s="2">
        <v>0.52036199095022595</v>
      </c>
      <c r="M165" s="2">
        <v>0.51945320715036802</v>
      </c>
      <c r="N165" s="2">
        <v>0.51043841336116902</v>
      </c>
      <c r="O165" s="2">
        <v>0.52307692307692299</v>
      </c>
    </row>
    <row r="166" spans="1:15" x14ac:dyDescent="0.3">
      <c r="A166" s="8" t="s">
        <v>203</v>
      </c>
      <c r="B166" s="8" t="s">
        <v>70</v>
      </c>
      <c r="C166" s="2">
        <v>0.65556076959174103</v>
      </c>
      <c r="D166" s="2">
        <v>0.64922656960873504</v>
      </c>
      <c r="E166" s="2">
        <v>0.64146772767462401</v>
      </c>
      <c r="F166" s="2">
        <v>0.63114397564158298</v>
      </c>
      <c r="G166" s="2">
        <v>0.618135376756066</v>
      </c>
      <c r="H166" s="2">
        <v>0.59578947368421098</v>
      </c>
      <c r="I166" s="2">
        <v>0.58319672131147504</v>
      </c>
      <c r="J166" s="2">
        <v>0.583300198807157</v>
      </c>
      <c r="K166" s="2">
        <v>0.57170769831965595</v>
      </c>
      <c r="L166" s="2">
        <v>0.55972168534982603</v>
      </c>
      <c r="M166" s="2">
        <v>0.54119922630560902</v>
      </c>
      <c r="N166" s="2">
        <v>0.52891933028919302</v>
      </c>
      <c r="O166" s="2">
        <v>0.51676384839650102</v>
      </c>
    </row>
    <row r="167" spans="1:15" x14ac:dyDescent="0.3">
      <c r="A167" s="8" t="s">
        <v>203</v>
      </c>
      <c r="B167" s="8" t="s">
        <v>71</v>
      </c>
      <c r="C167" s="2">
        <v>0.73583569405099103</v>
      </c>
      <c r="D167" s="2">
        <v>0.73251028806584395</v>
      </c>
      <c r="E167" s="2">
        <v>0.727989487516426</v>
      </c>
      <c r="F167" s="2">
        <v>0.71687500000000004</v>
      </c>
      <c r="G167" s="2">
        <v>0.705044510385757</v>
      </c>
      <c r="H167" s="2">
        <v>0.698888888888889</v>
      </c>
      <c r="I167" s="2">
        <v>0.68350349274583599</v>
      </c>
      <c r="J167" s="2">
        <v>0.67618059159315003</v>
      </c>
      <c r="K167" s="2">
        <v>0.660377358490566</v>
      </c>
      <c r="L167" s="2">
        <v>0.65236051502145898</v>
      </c>
      <c r="M167" s="2">
        <v>0.63602941176470595</v>
      </c>
      <c r="N167" s="2">
        <v>0.63061491495857003</v>
      </c>
      <c r="O167" s="2">
        <v>0.61767204757858996</v>
      </c>
    </row>
    <row r="168" spans="1:15" x14ac:dyDescent="0.3">
      <c r="A168" s="8" t="s">
        <v>203</v>
      </c>
      <c r="B168" s="8" t="s">
        <v>72</v>
      </c>
      <c r="C168" s="2">
        <v>0.86026200873362402</v>
      </c>
      <c r="D168" s="2">
        <v>0.86012526096033404</v>
      </c>
      <c r="E168" s="2">
        <v>0.84829059829059805</v>
      </c>
      <c r="F168" s="2">
        <v>0.82970297029703</v>
      </c>
      <c r="G168" s="2">
        <v>0.82242990654205606</v>
      </c>
      <c r="H168" s="2">
        <v>0.80168067226890805</v>
      </c>
      <c r="I168" s="2">
        <v>0.79571663920922597</v>
      </c>
      <c r="J168" s="2">
        <v>0.77847113884555397</v>
      </c>
      <c r="K168" s="2">
        <v>0.780082987551867</v>
      </c>
      <c r="L168" s="2">
        <v>0.76792698826597094</v>
      </c>
      <c r="M168" s="2">
        <v>0.76923076923076905</v>
      </c>
      <c r="N168" s="2">
        <v>0.75446960667461305</v>
      </c>
      <c r="O168" s="2">
        <v>0.75628415300546403</v>
      </c>
    </row>
    <row r="169" spans="1:15" x14ac:dyDescent="0.3">
      <c r="A169" s="8" t="s">
        <v>203</v>
      </c>
      <c r="B169" s="8" t="s">
        <v>73</v>
      </c>
      <c r="C169" s="2">
        <v>0.848101265822785</v>
      </c>
      <c r="D169" s="2">
        <v>0.81927710843373502</v>
      </c>
      <c r="E169" s="2">
        <v>0.81538461538461504</v>
      </c>
      <c r="F169" s="2">
        <v>0.83673469387755095</v>
      </c>
      <c r="G169" s="2">
        <v>0.92592592592592604</v>
      </c>
      <c r="H169" s="2">
        <v>0.90769230769230802</v>
      </c>
      <c r="I169" s="2">
        <v>0.90540540540540504</v>
      </c>
      <c r="J169" s="2">
        <v>0.88095238095238104</v>
      </c>
      <c r="K169" s="2">
        <v>0.9</v>
      </c>
      <c r="L169" s="2">
        <v>0.87878787878787901</v>
      </c>
      <c r="M169" s="2">
        <v>0.83760683760683796</v>
      </c>
      <c r="N169" s="2">
        <v>0.844444444444444</v>
      </c>
      <c r="O169" s="2">
        <v>0.82876712328767099</v>
      </c>
    </row>
    <row r="170" spans="1:15" x14ac:dyDescent="0.3">
      <c r="A170" s="8" t="s">
        <v>204</v>
      </c>
      <c r="B170" s="8" t="s">
        <v>62</v>
      </c>
      <c r="C170" s="2">
        <v>0</v>
      </c>
      <c r="D170" s="2">
        <v>0</v>
      </c>
      <c r="E170" s="2">
        <v>0</v>
      </c>
      <c r="F170" s="2">
        <v>0</v>
      </c>
      <c r="G170" s="2">
        <v>0</v>
      </c>
      <c r="H170" s="2">
        <v>0</v>
      </c>
      <c r="I170" s="2">
        <v>0</v>
      </c>
      <c r="J170" s="2">
        <v>0</v>
      </c>
      <c r="K170" s="2">
        <v>0</v>
      </c>
      <c r="L170" s="2">
        <v>1</v>
      </c>
      <c r="M170" s="2">
        <v>0</v>
      </c>
      <c r="N170" s="2">
        <v>0</v>
      </c>
      <c r="O170" s="2">
        <v>0</v>
      </c>
    </row>
    <row r="171" spans="1:15" x14ac:dyDescent="0.3">
      <c r="A171" s="8" t="s">
        <v>204</v>
      </c>
      <c r="B171" s="8" t="s">
        <v>63</v>
      </c>
      <c r="C171" s="2">
        <v>0.37629937629937599</v>
      </c>
      <c r="D171" s="2">
        <v>0.39708802117802799</v>
      </c>
      <c r="E171" s="2">
        <v>0.40733830845771102</v>
      </c>
      <c r="F171" s="2">
        <v>0.42245295262816401</v>
      </c>
      <c r="G171" s="2">
        <v>0.43704197201865402</v>
      </c>
      <c r="H171" s="2">
        <v>0.45173998686802402</v>
      </c>
      <c r="I171" s="2">
        <v>0.46170212765957402</v>
      </c>
      <c r="J171" s="2">
        <v>0.47615499254843502</v>
      </c>
      <c r="K171" s="2">
        <v>0.46923647146034098</v>
      </c>
      <c r="L171" s="2">
        <v>0.46681580909768799</v>
      </c>
      <c r="M171" s="2">
        <v>0.46643356643356598</v>
      </c>
      <c r="N171" s="2">
        <v>0.45702864756828798</v>
      </c>
      <c r="O171" s="2">
        <v>0.44138834315651598</v>
      </c>
    </row>
    <row r="172" spans="1:15" x14ac:dyDescent="0.3">
      <c r="A172" s="8" t="s">
        <v>204</v>
      </c>
      <c r="B172" s="8" t="s">
        <v>64</v>
      </c>
      <c r="C172" s="2">
        <v>0.33144560357675101</v>
      </c>
      <c r="D172" s="2">
        <v>0.34088927637314698</v>
      </c>
      <c r="E172" s="2">
        <v>0.35037334865020098</v>
      </c>
      <c r="F172" s="2">
        <v>0.35768051296347902</v>
      </c>
      <c r="G172" s="2">
        <v>0.36526458616010898</v>
      </c>
      <c r="H172" s="2">
        <v>0.36792452830188699</v>
      </c>
      <c r="I172" s="2">
        <v>0.38005249343831998</v>
      </c>
      <c r="J172" s="2">
        <v>0.38823227132579702</v>
      </c>
      <c r="K172" s="2">
        <v>0.401413784397879</v>
      </c>
      <c r="L172" s="2">
        <v>0.40752823086574702</v>
      </c>
      <c r="M172" s="2">
        <v>0.42222779729051702</v>
      </c>
      <c r="N172" s="2">
        <v>0.44311972180824599</v>
      </c>
      <c r="O172" s="2">
        <v>0.44957055214723901</v>
      </c>
    </row>
    <row r="173" spans="1:15" x14ac:dyDescent="0.3">
      <c r="A173" s="8" t="s">
        <v>204</v>
      </c>
      <c r="B173" s="8" t="s">
        <v>65</v>
      </c>
      <c r="C173" s="2">
        <v>0.235021097046413</v>
      </c>
      <c r="D173" s="2">
        <v>0.243589743589744</v>
      </c>
      <c r="E173" s="2">
        <v>0.25467860048820201</v>
      </c>
      <c r="F173" s="2">
        <v>0.25390625</v>
      </c>
      <c r="G173" s="2">
        <v>0.26793721973094198</v>
      </c>
      <c r="H173" s="2">
        <v>0.28024337866857602</v>
      </c>
      <c r="I173" s="2">
        <v>0.28999651446496999</v>
      </c>
      <c r="J173" s="2">
        <v>0.30165149983147999</v>
      </c>
      <c r="K173" s="2">
        <v>0.31649282920469402</v>
      </c>
      <c r="L173" s="2">
        <v>0.33466995681678002</v>
      </c>
      <c r="M173" s="2">
        <v>0.342231553689262</v>
      </c>
      <c r="N173" s="2">
        <v>0.34920634920634902</v>
      </c>
      <c r="O173" s="2">
        <v>0.35379782981153601</v>
      </c>
    </row>
    <row r="174" spans="1:15" x14ac:dyDescent="0.3">
      <c r="A174" s="8" t="s">
        <v>204</v>
      </c>
      <c r="B174" s="8" t="s">
        <v>66</v>
      </c>
      <c r="C174" s="2">
        <v>0.141235813366961</v>
      </c>
      <c r="D174" s="2">
        <v>0.14319526627218901</v>
      </c>
      <c r="E174" s="2">
        <v>0.15055079559363499</v>
      </c>
      <c r="F174" s="2">
        <v>0.165249088699879</v>
      </c>
      <c r="G174" s="2">
        <v>0.17626728110599099</v>
      </c>
      <c r="H174" s="2">
        <v>0.16806722689075601</v>
      </c>
      <c r="I174" s="2">
        <v>0.173748819641171</v>
      </c>
      <c r="J174" s="2">
        <v>0.17216117216117199</v>
      </c>
      <c r="K174" s="2">
        <v>0.17572156196944</v>
      </c>
      <c r="L174" s="2">
        <v>0.180314309346567</v>
      </c>
      <c r="M174" s="2">
        <v>0.189628482972136</v>
      </c>
      <c r="N174" s="2">
        <v>0.198817442719882</v>
      </c>
      <c r="O174" s="2">
        <v>0.21067821067821099</v>
      </c>
    </row>
    <row r="175" spans="1:15" x14ac:dyDescent="0.3">
      <c r="A175" s="8" t="s">
        <v>204</v>
      </c>
      <c r="B175" s="8" t="s">
        <v>67</v>
      </c>
      <c r="C175" s="2">
        <v>7.9207920792079195E-2</v>
      </c>
      <c r="D175" s="2">
        <v>8.8495575221238895E-2</v>
      </c>
      <c r="E175" s="2">
        <v>8.0808080808080801E-2</v>
      </c>
      <c r="F175" s="2">
        <v>5.95238095238095E-2</v>
      </c>
      <c r="G175" s="2">
        <v>5.4945054945054903E-2</v>
      </c>
      <c r="H175" s="2">
        <v>8.9285714285714302E-2</v>
      </c>
      <c r="I175" s="2">
        <v>9.4827586206896505E-2</v>
      </c>
      <c r="J175" s="2">
        <v>8.4615384615384606E-2</v>
      </c>
      <c r="K175" s="2">
        <v>9.1503267973856203E-2</v>
      </c>
      <c r="L175" s="2">
        <v>8.5889570552147201E-2</v>
      </c>
      <c r="M175" s="2">
        <v>0.112903225806452</v>
      </c>
      <c r="N175" s="2">
        <v>0.118226600985222</v>
      </c>
      <c r="O175" s="2">
        <v>0.112903225806452</v>
      </c>
    </row>
    <row r="176" spans="1:15" x14ac:dyDescent="0.3">
      <c r="A176" s="8" t="s">
        <v>204</v>
      </c>
      <c r="B176" s="8" t="s">
        <v>68</v>
      </c>
      <c r="C176" s="2">
        <v>0</v>
      </c>
      <c r="D176" s="2">
        <v>0</v>
      </c>
      <c r="E176" s="2">
        <v>0</v>
      </c>
      <c r="F176" s="2">
        <v>0</v>
      </c>
      <c r="G176" s="2">
        <v>0</v>
      </c>
      <c r="H176" s="2">
        <v>0</v>
      </c>
      <c r="I176" s="2">
        <v>0</v>
      </c>
      <c r="J176" s="2">
        <v>0</v>
      </c>
      <c r="K176" s="2">
        <v>0</v>
      </c>
      <c r="L176" s="2">
        <v>0</v>
      </c>
      <c r="M176" s="2">
        <v>0</v>
      </c>
      <c r="N176" s="2">
        <v>1</v>
      </c>
      <c r="O176" s="2">
        <v>0</v>
      </c>
    </row>
    <row r="177" spans="1:16" x14ac:dyDescent="0.3">
      <c r="A177" s="8" t="s">
        <v>204</v>
      </c>
      <c r="B177" s="8" t="s">
        <v>69</v>
      </c>
      <c r="C177" s="2">
        <v>0.62370062370062396</v>
      </c>
      <c r="D177" s="2">
        <v>0.60291197882197201</v>
      </c>
      <c r="E177" s="2">
        <v>0.59266169154228898</v>
      </c>
      <c r="F177" s="2">
        <v>0.57754704737183604</v>
      </c>
      <c r="G177" s="2">
        <v>0.56295802798134598</v>
      </c>
      <c r="H177" s="2">
        <v>0.54826001313197603</v>
      </c>
      <c r="I177" s="2">
        <v>0.53829787234042603</v>
      </c>
      <c r="J177" s="2">
        <v>0.52384500745156504</v>
      </c>
      <c r="K177" s="2">
        <v>0.53076352853965902</v>
      </c>
      <c r="L177" s="2">
        <v>0.53318419090231195</v>
      </c>
      <c r="M177" s="2">
        <v>0.53356643356643396</v>
      </c>
      <c r="N177" s="2">
        <v>0.54297135243171202</v>
      </c>
      <c r="O177" s="2">
        <v>0.55861165684348402</v>
      </c>
    </row>
    <row r="178" spans="1:16" x14ac:dyDescent="0.3">
      <c r="A178" s="8" t="s">
        <v>204</v>
      </c>
      <c r="B178" s="8" t="s">
        <v>70</v>
      </c>
      <c r="C178" s="2">
        <v>0.66855439642324899</v>
      </c>
      <c r="D178" s="2">
        <v>0.65911072362685297</v>
      </c>
      <c r="E178" s="2">
        <v>0.64962665134979902</v>
      </c>
      <c r="F178" s="2">
        <v>0.64231948703652098</v>
      </c>
      <c r="G178" s="2">
        <v>0.63473541383989096</v>
      </c>
      <c r="H178" s="2">
        <v>0.63207547169811296</v>
      </c>
      <c r="I178" s="2">
        <v>0.61994750656167996</v>
      </c>
      <c r="J178" s="2">
        <v>0.61176772867420304</v>
      </c>
      <c r="K178" s="2">
        <v>0.598586215602121</v>
      </c>
      <c r="L178" s="2">
        <v>0.59247176913425303</v>
      </c>
      <c r="M178" s="2">
        <v>0.57777220270948304</v>
      </c>
      <c r="N178" s="2">
        <v>0.55688027819175401</v>
      </c>
      <c r="O178" s="2">
        <v>0.55042944785276104</v>
      </c>
    </row>
    <row r="179" spans="1:16" x14ac:dyDescent="0.3">
      <c r="A179" s="8" t="s">
        <v>204</v>
      </c>
      <c r="B179" s="8" t="s">
        <v>71</v>
      </c>
      <c r="C179" s="2">
        <v>0.76497890295358695</v>
      </c>
      <c r="D179" s="2">
        <v>0.75641025641025605</v>
      </c>
      <c r="E179" s="2">
        <v>0.74532139951179799</v>
      </c>
      <c r="F179" s="2">
        <v>0.74609375</v>
      </c>
      <c r="G179" s="2">
        <v>0.73206278026905802</v>
      </c>
      <c r="H179" s="2">
        <v>0.71975662133142404</v>
      </c>
      <c r="I179" s="2">
        <v>0.71000348553503001</v>
      </c>
      <c r="J179" s="2">
        <v>0.69834850016852001</v>
      </c>
      <c r="K179" s="2">
        <v>0.68350717079530598</v>
      </c>
      <c r="L179" s="2">
        <v>0.66533004318321998</v>
      </c>
      <c r="M179" s="2">
        <v>0.65776844631073805</v>
      </c>
      <c r="N179" s="2">
        <v>0.65079365079365104</v>
      </c>
      <c r="O179" s="2">
        <v>0.64620217018846404</v>
      </c>
    </row>
    <row r="180" spans="1:16" x14ac:dyDescent="0.3">
      <c r="A180" s="8" t="s">
        <v>204</v>
      </c>
      <c r="B180" s="8" t="s">
        <v>72</v>
      </c>
      <c r="C180" s="2">
        <v>0.858764186633039</v>
      </c>
      <c r="D180" s="2">
        <v>0.85680473372781096</v>
      </c>
      <c r="E180" s="2">
        <v>0.84944920440636495</v>
      </c>
      <c r="F180" s="2">
        <v>0.83475091130012102</v>
      </c>
      <c r="G180" s="2">
        <v>0.82373271889400901</v>
      </c>
      <c r="H180" s="2">
        <v>0.83193277310924396</v>
      </c>
      <c r="I180" s="2">
        <v>0.82625118035882905</v>
      </c>
      <c r="J180" s="2">
        <v>0.82783882783882801</v>
      </c>
      <c r="K180" s="2">
        <v>0.82427843803056</v>
      </c>
      <c r="L180" s="2">
        <v>0.819685690653433</v>
      </c>
      <c r="M180" s="2">
        <v>0.81037151702786403</v>
      </c>
      <c r="N180" s="2">
        <v>0.801182557280118</v>
      </c>
      <c r="O180" s="2">
        <v>0.78932178932178898</v>
      </c>
    </row>
    <row r="181" spans="1:16" x14ac:dyDescent="0.3">
      <c r="A181" s="8" t="s">
        <v>204</v>
      </c>
      <c r="B181" s="8" t="s">
        <v>73</v>
      </c>
      <c r="C181" s="2">
        <v>0.92079207920792105</v>
      </c>
      <c r="D181" s="2">
        <v>0.91150442477876104</v>
      </c>
      <c r="E181" s="2">
        <v>0.919191919191919</v>
      </c>
      <c r="F181" s="2">
        <v>0.94047619047619002</v>
      </c>
      <c r="G181" s="2">
        <v>0.94505494505494503</v>
      </c>
      <c r="H181" s="2">
        <v>0.91071428571428603</v>
      </c>
      <c r="I181" s="2">
        <v>0.90517241379310298</v>
      </c>
      <c r="J181" s="2">
        <v>0.91538461538461502</v>
      </c>
      <c r="K181" s="2">
        <v>0.908496732026144</v>
      </c>
      <c r="L181" s="2">
        <v>0.91411042944785303</v>
      </c>
      <c r="M181" s="2">
        <v>0.88709677419354804</v>
      </c>
      <c r="N181" s="2">
        <v>0.88177339901477803</v>
      </c>
      <c r="O181" s="2">
        <v>0.88709677419354804</v>
      </c>
    </row>
    <row r="182" spans="1:16" x14ac:dyDescent="0.3">
      <c r="A182" s="15"/>
      <c r="B182" s="15"/>
    </row>
    <row r="183" spans="1:16" x14ac:dyDescent="0.3">
      <c r="A183" s="15"/>
      <c r="B183" s="15"/>
    </row>
    <row r="184" spans="1:16" x14ac:dyDescent="0.3">
      <c r="A184" s="15"/>
      <c r="B184" s="13"/>
      <c r="C184" s="18" t="s">
        <v>38</v>
      </c>
      <c r="D184" s="18"/>
      <c r="E184" s="18"/>
      <c r="F184" s="18"/>
      <c r="G184" s="18"/>
      <c r="H184" s="18"/>
      <c r="I184" s="18"/>
      <c r="J184" s="18"/>
      <c r="K184" s="18"/>
      <c r="L184" s="18"/>
      <c r="M184" s="18"/>
      <c r="N184" s="18"/>
      <c r="O184" s="6" t="s">
        <v>39</v>
      </c>
      <c r="P184" s="6" t="s">
        <v>40</v>
      </c>
    </row>
    <row r="185" spans="1:16" x14ac:dyDescent="0.3">
      <c r="A185" s="9" t="s">
        <v>41</v>
      </c>
      <c r="B185" s="9" t="s">
        <v>41</v>
      </c>
      <c r="C185" s="4" t="s">
        <v>19</v>
      </c>
      <c r="D185" s="4" t="s">
        <v>20</v>
      </c>
      <c r="E185" s="4" t="s">
        <v>21</v>
      </c>
      <c r="F185" s="4" t="s">
        <v>22</v>
      </c>
      <c r="G185" s="4" t="s">
        <v>23</v>
      </c>
      <c r="H185" s="4" t="s">
        <v>24</v>
      </c>
      <c r="I185" s="4" t="s">
        <v>25</v>
      </c>
      <c r="J185" s="4" t="s">
        <v>26</v>
      </c>
      <c r="K185" s="4" t="s">
        <v>27</v>
      </c>
      <c r="L185" s="4" t="s">
        <v>28</v>
      </c>
      <c r="M185" s="4" t="s">
        <v>29</v>
      </c>
      <c r="N185" s="4" t="s">
        <v>30</v>
      </c>
      <c r="O185" s="4" t="s">
        <v>31</v>
      </c>
      <c r="P185" s="4" t="s">
        <v>32</v>
      </c>
    </row>
    <row r="186" spans="1:16" x14ac:dyDescent="0.3">
      <c r="A186" s="8" t="s">
        <v>198</v>
      </c>
      <c r="B186" s="8" t="s">
        <v>62</v>
      </c>
      <c r="C186" s="2">
        <v>0</v>
      </c>
      <c r="D186" s="2">
        <v>0</v>
      </c>
      <c r="E186" s="2">
        <v>0</v>
      </c>
      <c r="F186" s="2">
        <v>0</v>
      </c>
      <c r="G186" s="2">
        <v>-1</v>
      </c>
      <c r="H186" s="2">
        <v>0</v>
      </c>
      <c r="I186" s="2">
        <v>-1</v>
      </c>
      <c r="J186" s="2">
        <v>0</v>
      </c>
      <c r="K186" s="2">
        <v>0</v>
      </c>
      <c r="L186" s="2">
        <v>0</v>
      </c>
      <c r="M186" s="2">
        <v>0</v>
      </c>
      <c r="N186" s="2">
        <v>0</v>
      </c>
      <c r="O186" s="3">
        <v>0</v>
      </c>
      <c r="P186" s="3">
        <v>0</v>
      </c>
    </row>
    <row r="187" spans="1:16" x14ac:dyDescent="0.3">
      <c r="A187" s="8" t="s">
        <v>198</v>
      </c>
      <c r="B187" s="8" t="s">
        <v>63</v>
      </c>
      <c r="C187" s="2">
        <v>3.0030030030029999E-2</v>
      </c>
      <c r="D187" s="2">
        <v>2.04081632653061E-2</v>
      </c>
      <c r="E187" s="2">
        <v>7.1428571428571397E-2</v>
      </c>
      <c r="F187" s="2">
        <v>-5.3333333333333297E-3</v>
      </c>
      <c r="G187" s="2">
        <v>2.9490616621983899E-2</v>
      </c>
      <c r="H187" s="2">
        <v>-1.5625E-2</v>
      </c>
      <c r="I187" s="2">
        <v>7.9365079365079395E-3</v>
      </c>
      <c r="J187" s="2">
        <v>-4.9868766404199502E-2</v>
      </c>
      <c r="K187" s="2">
        <v>1.93370165745856E-2</v>
      </c>
      <c r="L187" s="2">
        <v>-1.3550135501355001E-2</v>
      </c>
      <c r="M187" s="2">
        <v>8.2417582417582402E-3</v>
      </c>
      <c r="N187" s="2">
        <v>1.63487738419619E-2</v>
      </c>
      <c r="O187" s="3">
        <v>3.0386740331491701E-2</v>
      </c>
      <c r="P187" s="3">
        <v>6.5714285714285697E-2</v>
      </c>
    </row>
    <row r="188" spans="1:16" x14ac:dyDescent="0.3">
      <c r="A188" s="8" t="s">
        <v>198</v>
      </c>
      <c r="B188" s="8" t="s">
        <v>64</v>
      </c>
      <c r="C188" s="2">
        <v>4.2291950886766697E-2</v>
      </c>
      <c r="D188" s="2">
        <v>8.5078534031413605E-2</v>
      </c>
      <c r="E188" s="2">
        <v>5.7901085645355899E-2</v>
      </c>
      <c r="F188" s="2">
        <v>2.2805017103762801E-2</v>
      </c>
      <c r="G188" s="2">
        <v>4.2363433667781503E-2</v>
      </c>
      <c r="H188" s="2">
        <v>6.4171122994652399E-2</v>
      </c>
      <c r="I188" s="2">
        <v>5.8291457286432202E-2</v>
      </c>
      <c r="J188" s="2">
        <v>2.27920227920228E-2</v>
      </c>
      <c r="K188" s="2">
        <v>6.9637883008356494E-2</v>
      </c>
      <c r="L188" s="2">
        <v>2.9513888888888899E-2</v>
      </c>
      <c r="M188" s="2">
        <v>3.5413153456998303E-2</v>
      </c>
      <c r="N188" s="2">
        <v>3.0130293159609099E-2</v>
      </c>
      <c r="O188" s="3">
        <v>0.17455896007428001</v>
      </c>
      <c r="P188" s="3">
        <v>0.52593486127864897</v>
      </c>
    </row>
    <row r="189" spans="1:16" x14ac:dyDescent="0.3">
      <c r="A189" s="8" t="s">
        <v>198</v>
      </c>
      <c r="B189" s="8" t="s">
        <v>65</v>
      </c>
      <c r="C189" s="2">
        <v>4.8593350383631703E-2</v>
      </c>
      <c r="D189" s="2">
        <v>4.39024390243902E-2</v>
      </c>
      <c r="E189" s="2">
        <v>8.1775700934579407E-2</v>
      </c>
      <c r="F189" s="2">
        <v>0.101511879049676</v>
      </c>
      <c r="G189" s="2">
        <v>0.123529411764706</v>
      </c>
      <c r="H189" s="2">
        <v>5.7591623036649199E-2</v>
      </c>
      <c r="I189" s="2">
        <v>6.43564356435644E-2</v>
      </c>
      <c r="J189" s="2">
        <v>0.10542635658914699</v>
      </c>
      <c r="K189" s="2">
        <v>6.59186535764376E-2</v>
      </c>
      <c r="L189" s="2">
        <v>7.1052631578947395E-2</v>
      </c>
      <c r="M189" s="2">
        <v>5.5282555282555303E-2</v>
      </c>
      <c r="N189" s="2">
        <v>0.10128055878929</v>
      </c>
      <c r="O189" s="3">
        <v>0.32678821879382902</v>
      </c>
      <c r="P189" s="3">
        <v>1.21028037383178</v>
      </c>
    </row>
    <row r="190" spans="1:16" x14ac:dyDescent="0.3">
      <c r="A190" s="8" t="s">
        <v>198</v>
      </c>
      <c r="B190" s="8" t="s">
        <v>66</v>
      </c>
      <c r="C190" s="2">
        <v>2.4590163934426201E-2</v>
      </c>
      <c r="D190" s="2">
        <v>2.4E-2</v>
      </c>
      <c r="E190" s="2">
        <v>-6.25E-2</v>
      </c>
      <c r="F190" s="2">
        <v>0.05</v>
      </c>
      <c r="G190" s="2">
        <v>7.9365079365079395E-3</v>
      </c>
      <c r="H190" s="2">
        <v>0.110236220472441</v>
      </c>
      <c r="I190" s="2">
        <v>0.14893617021276601</v>
      </c>
      <c r="J190" s="2">
        <v>0.12962962962963001</v>
      </c>
      <c r="K190" s="2">
        <v>0.109289617486339</v>
      </c>
      <c r="L190" s="2">
        <v>6.4039408866995107E-2</v>
      </c>
      <c r="M190" s="2">
        <v>8.7962962962963007E-2</v>
      </c>
      <c r="N190" s="2">
        <v>0.16170212765957401</v>
      </c>
      <c r="O190" s="3">
        <v>0.49180327868852503</v>
      </c>
      <c r="P190" s="3">
        <v>1.1328125</v>
      </c>
    </row>
    <row r="191" spans="1:16" x14ac:dyDescent="0.3">
      <c r="A191" s="8" t="s">
        <v>198</v>
      </c>
      <c r="B191" s="8" t="s">
        <v>67</v>
      </c>
      <c r="C191" s="2">
        <v>0.53846153846153799</v>
      </c>
      <c r="D191" s="2">
        <v>-0.2</v>
      </c>
      <c r="E191" s="2">
        <v>0.375</v>
      </c>
      <c r="F191" s="2">
        <v>-0.18181818181818199</v>
      </c>
      <c r="G191" s="2">
        <v>0.27777777777777801</v>
      </c>
      <c r="H191" s="2">
        <v>-0.173913043478261</v>
      </c>
      <c r="I191" s="2">
        <v>0</v>
      </c>
      <c r="J191" s="2">
        <v>0.157894736842105</v>
      </c>
      <c r="K191" s="2">
        <v>-4.5454545454545497E-2</v>
      </c>
      <c r="L191" s="2">
        <v>0</v>
      </c>
      <c r="M191" s="2">
        <v>0.38095238095238099</v>
      </c>
      <c r="N191" s="2">
        <v>3.4482758620689703E-2</v>
      </c>
      <c r="O191" s="3">
        <v>0.36363636363636398</v>
      </c>
      <c r="P191" s="3">
        <v>0.875</v>
      </c>
    </row>
    <row r="192" spans="1:16" x14ac:dyDescent="0.3">
      <c r="A192" s="8" t="s">
        <v>198</v>
      </c>
      <c r="B192" s="8" t="s">
        <v>68</v>
      </c>
      <c r="C192" s="2">
        <v>0</v>
      </c>
      <c r="D192" s="2">
        <v>0</v>
      </c>
      <c r="E192" s="2">
        <v>-1</v>
      </c>
      <c r="F192" s="2">
        <v>0</v>
      </c>
      <c r="G192" s="2">
        <v>0</v>
      </c>
      <c r="H192" s="2">
        <v>0</v>
      </c>
      <c r="I192" s="2">
        <v>0</v>
      </c>
      <c r="J192" s="2">
        <v>0</v>
      </c>
      <c r="K192" s="2">
        <v>0</v>
      </c>
      <c r="L192" s="2">
        <v>0</v>
      </c>
      <c r="M192" s="2">
        <v>0</v>
      </c>
      <c r="N192" s="2">
        <v>0</v>
      </c>
      <c r="O192" s="3">
        <v>0</v>
      </c>
      <c r="P192" s="3">
        <v>-1</v>
      </c>
    </row>
    <row r="193" spans="1:16" x14ac:dyDescent="0.3">
      <c r="A193" s="8" t="s">
        <v>198</v>
      </c>
      <c r="B193" s="8" t="s">
        <v>69</v>
      </c>
      <c r="C193" s="2">
        <v>6.3551401869158905E-2</v>
      </c>
      <c r="D193" s="2">
        <v>-7.5571177504393697E-2</v>
      </c>
      <c r="E193" s="2">
        <v>-5.5133079847908703E-2</v>
      </c>
      <c r="F193" s="2">
        <v>-6.4386317907444701E-2</v>
      </c>
      <c r="G193" s="2">
        <v>-2.3655913978494598E-2</v>
      </c>
      <c r="H193" s="2">
        <v>4.4052863436123404E-3</v>
      </c>
      <c r="I193" s="2">
        <v>-6.5789473684210495E-2</v>
      </c>
      <c r="J193" s="2">
        <v>-4.2253521126760597E-2</v>
      </c>
      <c r="K193" s="2">
        <v>-1.22549019607843E-2</v>
      </c>
      <c r="L193" s="2">
        <v>9.9255583126550903E-3</v>
      </c>
      <c r="M193" s="2">
        <v>7.61670761670762E-2</v>
      </c>
      <c r="N193" s="2">
        <v>8.9041095890410996E-2</v>
      </c>
      <c r="O193" s="3">
        <v>0.16911764705882401</v>
      </c>
      <c r="P193" s="3">
        <v>-9.3155893536121706E-2</v>
      </c>
    </row>
    <row r="194" spans="1:16" x14ac:dyDescent="0.3">
      <c r="A194" s="8" t="s">
        <v>198</v>
      </c>
      <c r="B194" s="8" t="s">
        <v>70</v>
      </c>
      <c r="C194" s="2">
        <v>2.14592274678112E-2</v>
      </c>
      <c r="D194" s="2">
        <v>7.0028011204481804E-3</v>
      </c>
      <c r="E194" s="2">
        <v>2.7816411682892901E-2</v>
      </c>
      <c r="F194" s="2">
        <v>7.2395128552097399E-2</v>
      </c>
      <c r="G194" s="2">
        <v>1.0094637223974801E-2</v>
      </c>
      <c r="H194" s="2">
        <v>1.4366021236727001E-2</v>
      </c>
      <c r="I194" s="2">
        <v>-2.3399014778325102E-2</v>
      </c>
      <c r="J194" s="2">
        <v>-1.8915510718789399E-2</v>
      </c>
      <c r="K194" s="2">
        <v>-6.4267352185090002E-4</v>
      </c>
      <c r="L194" s="2">
        <v>-1.2861736334405099E-2</v>
      </c>
      <c r="M194" s="2">
        <v>-1.82410423452769E-2</v>
      </c>
      <c r="N194" s="2">
        <v>-1.3271400132714E-2</v>
      </c>
      <c r="O194" s="3">
        <v>-4.4344473007712097E-2</v>
      </c>
      <c r="P194" s="3">
        <v>3.40751043115438E-2</v>
      </c>
    </row>
    <row r="195" spans="1:16" x14ac:dyDescent="0.3">
      <c r="A195" s="8" t="s">
        <v>198</v>
      </c>
      <c r="B195" s="8" t="s">
        <v>71</v>
      </c>
      <c r="C195" s="2">
        <v>2.22617987533393E-2</v>
      </c>
      <c r="D195" s="2">
        <v>3.2229965156794403E-2</v>
      </c>
      <c r="E195" s="2">
        <v>3.4599156118143501E-2</v>
      </c>
      <c r="F195" s="2">
        <v>1.6313213703099501E-3</v>
      </c>
      <c r="G195" s="2">
        <v>4.3973941368078202E-2</v>
      </c>
      <c r="H195" s="2">
        <v>2.4960998439937598E-2</v>
      </c>
      <c r="I195" s="2">
        <v>2.8158295281583E-2</v>
      </c>
      <c r="J195" s="2">
        <v>3.3308660251665401E-2</v>
      </c>
      <c r="K195" s="2">
        <v>3.2951289398280799E-2</v>
      </c>
      <c r="L195" s="2">
        <v>2.2191400832177501E-2</v>
      </c>
      <c r="M195" s="2">
        <v>5.0203527815468101E-2</v>
      </c>
      <c r="N195" s="2">
        <v>5.4909560723514203E-2</v>
      </c>
      <c r="O195" s="3">
        <v>0.169770773638968</v>
      </c>
      <c r="P195" s="3">
        <v>0.37805907172995801</v>
      </c>
    </row>
    <row r="196" spans="1:16" x14ac:dyDescent="0.3">
      <c r="A196" s="8" t="s">
        <v>198</v>
      </c>
      <c r="B196" s="8" t="s">
        <v>72</v>
      </c>
      <c r="C196" s="2">
        <v>3.4111310592459601E-2</v>
      </c>
      <c r="D196" s="2">
        <v>-6.0763888888888902E-2</v>
      </c>
      <c r="E196" s="2">
        <v>-9.2421441774491707E-3</v>
      </c>
      <c r="F196" s="2">
        <v>8.5820895522388099E-2</v>
      </c>
      <c r="G196" s="2">
        <v>2.92096219931271E-2</v>
      </c>
      <c r="H196" s="2">
        <v>-1.0016694490818E-2</v>
      </c>
      <c r="I196" s="2">
        <v>9.6121416526138301E-2</v>
      </c>
      <c r="J196" s="2">
        <v>9.0769230769230796E-2</v>
      </c>
      <c r="K196" s="2">
        <v>3.6671368124118503E-2</v>
      </c>
      <c r="L196" s="2">
        <v>6.9387755102040802E-2</v>
      </c>
      <c r="M196" s="2">
        <v>7.1246819338422404E-2</v>
      </c>
      <c r="N196" s="2">
        <v>5.22565320665083E-2</v>
      </c>
      <c r="O196" s="3">
        <v>0.249647390691114</v>
      </c>
      <c r="P196" s="3">
        <v>0.63770794824399302</v>
      </c>
    </row>
    <row r="197" spans="1:16" x14ac:dyDescent="0.3">
      <c r="A197" s="8" t="s">
        <v>198</v>
      </c>
      <c r="B197" s="8" t="s">
        <v>73</v>
      </c>
      <c r="C197" s="2">
        <v>1.88679245283019E-2</v>
      </c>
      <c r="D197" s="2">
        <v>-0.101851851851852</v>
      </c>
      <c r="E197" s="2">
        <v>-0.185567010309278</v>
      </c>
      <c r="F197" s="2">
        <v>-0.10126582278481</v>
      </c>
      <c r="G197" s="2">
        <v>0.26760563380281699</v>
      </c>
      <c r="H197" s="2">
        <v>0.3</v>
      </c>
      <c r="I197" s="2">
        <v>8.54700854700855E-2</v>
      </c>
      <c r="J197" s="2">
        <v>9.4488188976377993E-2</v>
      </c>
      <c r="K197" s="2">
        <v>7.1942446043165506E-2</v>
      </c>
      <c r="L197" s="2">
        <v>0.114093959731544</v>
      </c>
      <c r="M197" s="2">
        <v>4.2168674698795199E-2</v>
      </c>
      <c r="N197" s="2">
        <v>0.27167630057803499</v>
      </c>
      <c r="O197" s="3">
        <v>0.58273381294964</v>
      </c>
      <c r="P197" s="3">
        <v>1.2680412371134</v>
      </c>
    </row>
    <row r="198" spans="1:16" x14ac:dyDescent="0.3">
      <c r="A198" s="8" t="s">
        <v>199</v>
      </c>
      <c r="B198" s="8" t="s">
        <v>62</v>
      </c>
      <c r="C198" s="2">
        <v>0</v>
      </c>
      <c r="D198" s="2">
        <v>1</v>
      </c>
      <c r="E198" s="2">
        <v>-1</v>
      </c>
      <c r="F198" s="2">
        <v>0</v>
      </c>
      <c r="G198" s="2">
        <v>-1</v>
      </c>
      <c r="H198" s="2">
        <v>0</v>
      </c>
      <c r="I198" s="2">
        <v>2</v>
      </c>
      <c r="J198" s="2">
        <v>-0.33333333333333298</v>
      </c>
      <c r="K198" s="2">
        <v>-0.5</v>
      </c>
      <c r="L198" s="2">
        <v>-1</v>
      </c>
      <c r="M198" s="2">
        <v>0</v>
      </c>
      <c r="N198" s="2">
        <v>-1</v>
      </c>
      <c r="O198" s="3">
        <v>-1</v>
      </c>
      <c r="P198" s="3">
        <v>-1</v>
      </c>
    </row>
    <row r="199" spans="1:16" x14ac:dyDescent="0.3">
      <c r="A199" s="8" t="s">
        <v>199</v>
      </c>
      <c r="B199" s="8" t="s">
        <v>63</v>
      </c>
      <c r="C199" s="2">
        <v>0.116216216216216</v>
      </c>
      <c r="D199" s="2">
        <v>8.0710250201775594E-2</v>
      </c>
      <c r="E199" s="2">
        <v>1.2696041822255401E-2</v>
      </c>
      <c r="F199" s="2">
        <v>9.6607669616519204E-2</v>
      </c>
      <c r="G199" s="2">
        <v>2.4209818426361801E-2</v>
      </c>
      <c r="H199" s="2">
        <v>6.56598818122127E-4</v>
      </c>
      <c r="I199" s="2">
        <v>-3.1496062992125998E-2</v>
      </c>
      <c r="J199" s="2">
        <v>3.5907859078590801E-2</v>
      </c>
      <c r="K199" s="2">
        <v>-3.9241334205363E-2</v>
      </c>
      <c r="L199" s="2">
        <v>2.7229407760381201E-3</v>
      </c>
      <c r="M199" s="2">
        <v>-1.0183299389002001E-2</v>
      </c>
      <c r="N199" s="2">
        <v>-6.2414266117969797E-2</v>
      </c>
      <c r="O199" s="3">
        <v>-0.10595160235448001</v>
      </c>
      <c r="P199" s="3">
        <v>2.0911127707244199E-2</v>
      </c>
    </row>
    <row r="200" spans="1:16" x14ac:dyDescent="0.3">
      <c r="A200" s="8" t="s">
        <v>199</v>
      </c>
      <c r="B200" s="8" t="s">
        <v>64</v>
      </c>
      <c r="C200" s="2">
        <v>6.4077669902912596E-2</v>
      </c>
      <c r="D200" s="2">
        <v>4.47080291970803E-2</v>
      </c>
      <c r="E200" s="2">
        <v>5.1091703056768599E-2</v>
      </c>
      <c r="F200" s="2">
        <v>4.4453676776069803E-2</v>
      </c>
      <c r="G200" s="2">
        <v>5.9268098647573597E-2</v>
      </c>
      <c r="H200" s="2">
        <v>5.1070221554637599E-2</v>
      </c>
      <c r="I200" s="2">
        <v>5.0017863522686702E-2</v>
      </c>
      <c r="J200" s="2">
        <v>4.3892480435522303E-2</v>
      </c>
      <c r="K200" s="2">
        <v>4.4002607561929599E-2</v>
      </c>
      <c r="L200" s="2">
        <v>2.84108648142367E-2</v>
      </c>
      <c r="M200" s="2">
        <v>4.6144505160898602E-2</v>
      </c>
      <c r="N200" s="2">
        <v>1.5960533952408599E-2</v>
      </c>
      <c r="O200" s="3">
        <v>0.14113428943937401</v>
      </c>
      <c r="P200" s="3">
        <v>0.52882096069869</v>
      </c>
    </row>
    <row r="201" spans="1:16" x14ac:dyDescent="0.3">
      <c r="A201" s="8" t="s">
        <v>199</v>
      </c>
      <c r="B201" s="8" t="s">
        <v>65</v>
      </c>
      <c r="C201" s="2">
        <v>0.13320463320463299</v>
      </c>
      <c r="D201" s="2">
        <v>7.8364565587734206E-2</v>
      </c>
      <c r="E201" s="2">
        <v>5.92417061611374E-2</v>
      </c>
      <c r="F201" s="2">
        <v>8.5756897837434704E-2</v>
      </c>
      <c r="G201" s="2">
        <v>6.7307692307692304E-2</v>
      </c>
      <c r="H201" s="2">
        <v>7.3359073359073407E-2</v>
      </c>
      <c r="I201" s="2">
        <v>6.89448441247002E-2</v>
      </c>
      <c r="J201" s="2">
        <v>4.9915872125630999E-2</v>
      </c>
      <c r="K201" s="2">
        <v>4.7542735042734999E-2</v>
      </c>
      <c r="L201" s="2">
        <v>7.9041305456399799E-2</v>
      </c>
      <c r="M201" s="2">
        <v>4.82041587901701E-2</v>
      </c>
      <c r="N201" s="2">
        <v>3.02073940486925E-2</v>
      </c>
      <c r="O201" s="3">
        <v>0.220619658119658</v>
      </c>
      <c r="P201" s="3">
        <v>0.80489731437598699</v>
      </c>
    </row>
    <row r="202" spans="1:16" x14ac:dyDescent="0.3">
      <c r="A202" s="8" t="s">
        <v>199</v>
      </c>
      <c r="B202" s="8" t="s">
        <v>66</v>
      </c>
      <c r="C202" s="2">
        <v>0.06</v>
      </c>
      <c r="D202" s="2">
        <v>-2.5943396226415099E-2</v>
      </c>
      <c r="E202" s="2">
        <v>7.7481840193704604E-2</v>
      </c>
      <c r="F202" s="2">
        <v>-1.3483146067415699E-2</v>
      </c>
      <c r="G202" s="2">
        <v>6.1503416856492001E-2</v>
      </c>
      <c r="H202" s="2">
        <v>6.0085836909871203E-2</v>
      </c>
      <c r="I202" s="2">
        <v>9.1093117408906896E-2</v>
      </c>
      <c r="J202" s="2">
        <v>0.13914656771799599</v>
      </c>
      <c r="K202" s="2">
        <v>4.5602605863192203E-2</v>
      </c>
      <c r="L202" s="2">
        <v>0.101246105919003</v>
      </c>
      <c r="M202" s="2">
        <v>9.3352192362093397E-2</v>
      </c>
      <c r="N202" s="2">
        <v>8.4087968952134495E-2</v>
      </c>
      <c r="O202" s="3">
        <v>0.36482084690553701</v>
      </c>
      <c r="P202" s="3">
        <v>1.02905569007264</v>
      </c>
    </row>
    <row r="203" spans="1:16" x14ac:dyDescent="0.3">
      <c r="A203" s="8" t="s">
        <v>199</v>
      </c>
      <c r="B203" s="8" t="s">
        <v>67</v>
      </c>
      <c r="C203" s="2">
        <v>0</v>
      </c>
      <c r="D203" s="2">
        <v>-9.5890410958904104E-2</v>
      </c>
      <c r="E203" s="2">
        <v>-0.30303030303030298</v>
      </c>
      <c r="F203" s="2">
        <v>0.23913043478260901</v>
      </c>
      <c r="G203" s="2">
        <v>0.175438596491228</v>
      </c>
      <c r="H203" s="2">
        <v>0.20895522388059701</v>
      </c>
      <c r="I203" s="2">
        <v>4.9382716049382699E-2</v>
      </c>
      <c r="J203" s="2">
        <v>0.16470588235294101</v>
      </c>
      <c r="K203" s="2">
        <v>9.0909090909090898E-2</v>
      </c>
      <c r="L203" s="2">
        <v>2.7777777777777801E-2</v>
      </c>
      <c r="M203" s="2">
        <v>0.171171171171171</v>
      </c>
      <c r="N203" s="2">
        <v>7.69230769230769E-2</v>
      </c>
      <c r="O203" s="3">
        <v>0.41414141414141398</v>
      </c>
      <c r="P203" s="3">
        <v>1.12121212121212</v>
      </c>
    </row>
    <row r="204" spans="1:16" x14ac:dyDescent="0.3">
      <c r="A204" s="8" t="s">
        <v>199</v>
      </c>
      <c r="B204" s="8" t="s">
        <v>68</v>
      </c>
      <c r="C204" s="2">
        <v>0</v>
      </c>
      <c r="D204" s="2">
        <v>-0.5</v>
      </c>
      <c r="E204" s="2">
        <v>-1</v>
      </c>
      <c r="F204" s="2">
        <v>0</v>
      </c>
      <c r="G204" s="2">
        <v>0</v>
      </c>
      <c r="H204" s="2">
        <v>-1</v>
      </c>
      <c r="I204" s="2">
        <v>0</v>
      </c>
      <c r="J204" s="2">
        <v>0</v>
      </c>
      <c r="K204" s="2">
        <v>0</v>
      </c>
      <c r="L204" s="2">
        <v>0</v>
      </c>
      <c r="M204" s="2">
        <v>0</v>
      </c>
      <c r="N204" s="2">
        <v>-0.5</v>
      </c>
      <c r="O204" s="3">
        <v>0</v>
      </c>
      <c r="P204" s="3">
        <v>0</v>
      </c>
    </row>
    <row r="205" spans="1:16" x14ac:dyDescent="0.3">
      <c r="A205" s="8" t="s">
        <v>199</v>
      </c>
      <c r="B205" s="8" t="s">
        <v>69</v>
      </c>
      <c r="C205" s="2">
        <v>0.11990407673860901</v>
      </c>
      <c r="D205" s="2">
        <v>2.8551034975017801E-3</v>
      </c>
      <c r="E205" s="2">
        <v>-2.5622775800711699E-2</v>
      </c>
      <c r="F205" s="2">
        <v>1.4609203798393001E-3</v>
      </c>
      <c r="G205" s="2">
        <v>-2.5528811086798001E-2</v>
      </c>
      <c r="H205" s="2">
        <v>-1.34730538922156E-2</v>
      </c>
      <c r="I205" s="2">
        <v>-5.9180576631259502E-2</v>
      </c>
      <c r="J205" s="2">
        <v>-8.0645161290322602E-4</v>
      </c>
      <c r="K205" s="2">
        <v>-4.4390637610976599E-2</v>
      </c>
      <c r="L205" s="2">
        <v>5.9121621621621601E-2</v>
      </c>
      <c r="M205" s="2">
        <v>6.2200956937799E-2</v>
      </c>
      <c r="N205" s="2">
        <v>-1.35135135135135E-2</v>
      </c>
      <c r="O205" s="3">
        <v>6.0532687651331699E-2</v>
      </c>
      <c r="P205" s="3">
        <v>-6.4768683274021396E-2</v>
      </c>
    </row>
    <row r="206" spans="1:16" x14ac:dyDescent="0.3">
      <c r="A206" s="8" t="s">
        <v>199</v>
      </c>
      <c r="B206" s="8" t="s">
        <v>70</v>
      </c>
      <c r="C206" s="2">
        <v>3.2121426050123497E-2</v>
      </c>
      <c r="D206" s="2">
        <v>3.7619699042407702E-2</v>
      </c>
      <c r="E206" s="2">
        <v>2.5379037574159501E-2</v>
      </c>
      <c r="F206" s="2">
        <v>1.89649630343941E-2</v>
      </c>
      <c r="G206" s="2">
        <v>2.20820189274448E-2</v>
      </c>
      <c r="H206" s="2">
        <v>3.3024691358024702E-2</v>
      </c>
      <c r="I206" s="2">
        <v>2.15118016133851E-2</v>
      </c>
      <c r="J206" s="2">
        <v>9.0669786487276999E-3</v>
      </c>
      <c r="K206" s="2">
        <v>-1.5362318840579699E-2</v>
      </c>
      <c r="L206" s="2">
        <v>-5.00441566087724E-3</v>
      </c>
      <c r="M206" s="2">
        <v>6.5088757396449702E-3</v>
      </c>
      <c r="N206" s="2">
        <v>-2.8218694885361599E-2</v>
      </c>
      <c r="O206" s="3">
        <v>-4.1739130434782598E-2</v>
      </c>
      <c r="P206" s="3">
        <v>8.9650626235992098E-2</v>
      </c>
    </row>
    <row r="207" spans="1:16" x14ac:dyDescent="0.3">
      <c r="A207" s="8" t="s">
        <v>199</v>
      </c>
      <c r="B207" s="8" t="s">
        <v>71</v>
      </c>
      <c r="C207" s="2">
        <v>5.5068226120857697E-2</v>
      </c>
      <c r="D207" s="2">
        <v>5.1270207852194001E-2</v>
      </c>
      <c r="E207" s="2">
        <v>3.6906854130052701E-2</v>
      </c>
      <c r="F207" s="2">
        <v>4.19491525423729E-2</v>
      </c>
      <c r="G207" s="2">
        <v>4.3920292801951998E-2</v>
      </c>
      <c r="H207" s="2">
        <v>1.28554733151539E-2</v>
      </c>
      <c r="I207" s="2">
        <v>2.2307692307692299E-2</v>
      </c>
      <c r="J207" s="2">
        <v>3.2731376975169299E-2</v>
      </c>
      <c r="K207" s="2">
        <v>1.4207650273223999E-2</v>
      </c>
      <c r="L207" s="2">
        <v>1.93965517241379E-2</v>
      </c>
      <c r="M207" s="2">
        <v>2.4665257223396801E-2</v>
      </c>
      <c r="N207" s="2">
        <v>-8.5969738651994494E-3</v>
      </c>
      <c r="O207" s="3">
        <v>5.02732240437158E-2</v>
      </c>
      <c r="P207" s="3">
        <v>0.26669595782073802</v>
      </c>
    </row>
    <row r="208" spans="1:16" x14ac:dyDescent="0.3">
      <c r="A208" s="8" t="s">
        <v>199</v>
      </c>
      <c r="B208" s="8" t="s">
        <v>72</v>
      </c>
      <c r="C208" s="2">
        <v>5.2226027397260302E-2</v>
      </c>
      <c r="D208" s="2">
        <v>-2.35964198535395E-2</v>
      </c>
      <c r="E208" s="2">
        <v>-1.8333333333333299E-2</v>
      </c>
      <c r="F208" s="2">
        <v>2.29202037351443E-2</v>
      </c>
      <c r="G208" s="2">
        <v>3.4854771784232401E-2</v>
      </c>
      <c r="H208" s="2">
        <v>3.68885324779471E-2</v>
      </c>
      <c r="I208" s="2">
        <v>2.3975251353441598E-2</v>
      </c>
      <c r="J208" s="2">
        <v>5.6646525679758301E-2</v>
      </c>
      <c r="K208" s="2">
        <v>2.1443888491779799E-2</v>
      </c>
      <c r="L208" s="2">
        <v>7.06787963610917E-2</v>
      </c>
      <c r="M208" s="2">
        <v>5.3594771241830097E-2</v>
      </c>
      <c r="N208" s="2">
        <v>4.7146401985111698E-2</v>
      </c>
      <c r="O208" s="3">
        <v>0.206576125804146</v>
      </c>
      <c r="P208" s="3">
        <v>0.40666666666666701</v>
      </c>
    </row>
    <row r="209" spans="1:16" x14ac:dyDescent="0.3">
      <c r="A209" s="8" t="s">
        <v>199</v>
      </c>
      <c r="B209" s="8" t="s">
        <v>73</v>
      </c>
      <c r="C209" s="2">
        <v>2.8985507246376799E-3</v>
      </c>
      <c r="D209" s="2">
        <v>-6.6473988439306395E-2</v>
      </c>
      <c r="E209" s="2">
        <v>-8.0495356037151702E-2</v>
      </c>
      <c r="F209" s="2">
        <v>8.4175084175084194E-2</v>
      </c>
      <c r="G209" s="2">
        <v>7.4534161490683204E-2</v>
      </c>
      <c r="H209" s="2">
        <v>0.190751445086705</v>
      </c>
      <c r="I209" s="2">
        <v>3.3980582524271802E-2</v>
      </c>
      <c r="J209" s="2">
        <v>0.117370892018779</v>
      </c>
      <c r="K209" s="2">
        <v>1.0504201680672299E-2</v>
      </c>
      <c r="L209" s="2">
        <v>4.7817047817047799E-2</v>
      </c>
      <c r="M209" s="2">
        <v>5.1587301587301598E-2</v>
      </c>
      <c r="N209" s="2">
        <v>-6.6037735849056603E-2</v>
      </c>
      <c r="O209" s="3">
        <v>3.9915966386554598E-2</v>
      </c>
      <c r="P209" s="3">
        <v>0.53250773993808098</v>
      </c>
    </row>
    <row r="210" spans="1:16" x14ac:dyDescent="0.3">
      <c r="A210" s="8" t="s">
        <v>200</v>
      </c>
      <c r="B210" s="8" t="s">
        <v>62</v>
      </c>
      <c r="C210" s="2">
        <v>0</v>
      </c>
      <c r="D210" s="2">
        <v>-1</v>
      </c>
      <c r="E210" s="2">
        <v>0</v>
      </c>
      <c r="F210" s="2">
        <v>0</v>
      </c>
      <c r="G210" s="2">
        <v>-1</v>
      </c>
      <c r="H210" s="2">
        <v>0</v>
      </c>
      <c r="I210" s="2">
        <v>0</v>
      </c>
      <c r="J210" s="2">
        <v>0</v>
      </c>
      <c r="K210" s="2">
        <v>0</v>
      </c>
      <c r="L210" s="2">
        <v>0</v>
      </c>
      <c r="M210" s="2">
        <v>0</v>
      </c>
      <c r="N210" s="2">
        <v>0</v>
      </c>
      <c r="O210" s="3">
        <v>0</v>
      </c>
      <c r="P210" s="3">
        <v>0</v>
      </c>
    </row>
    <row r="211" spans="1:16" x14ac:dyDescent="0.3">
      <c r="A211" s="8" t="s">
        <v>200</v>
      </c>
      <c r="B211" s="8" t="s">
        <v>63</v>
      </c>
      <c r="C211" s="2">
        <v>1.9469026548672601E-2</v>
      </c>
      <c r="D211" s="2">
        <v>6.9444444444444397E-3</v>
      </c>
      <c r="E211" s="2">
        <v>5.5172413793103399E-2</v>
      </c>
      <c r="F211" s="2">
        <v>3.5947712418300699E-2</v>
      </c>
      <c r="G211" s="2">
        <v>1.73501577287066E-2</v>
      </c>
      <c r="H211" s="2">
        <v>-4.8062015503876003E-2</v>
      </c>
      <c r="I211" s="2">
        <v>-4.88599348534202E-3</v>
      </c>
      <c r="J211" s="2">
        <v>1.1456628477905101E-2</v>
      </c>
      <c r="K211" s="2">
        <v>-2.75080906148867E-2</v>
      </c>
      <c r="L211" s="2">
        <v>-2.8286189683860201E-2</v>
      </c>
      <c r="M211" s="2">
        <v>4.1095890410958902E-2</v>
      </c>
      <c r="N211" s="2">
        <v>0.100328947368421</v>
      </c>
      <c r="O211" s="3">
        <v>8.2524271844660199E-2</v>
      </c>
      <c r="P211" s="3">
        <v>0.15344827586206899</v>
      </c>
    </row>
    <row r="212" spans="1:16" x14ac:dyDescent="0.3">
      <c r="A212" s="8" t="s">
        <v>200</v>
      </c>
      <c r="B212" s="8" t="s">
        <v>64</v>
      </c>
      <c r="C212" s="2">
        <v>6.3131313131313094E-2</v>
      </c>
      <c r="D212" s="2">
        <v>1.26682501979414E-2</v>
      </c>
      <c r="E212" s="2">
        <v>3.7529319781078999E-2</v>
      </c>
      <c r="F212" s="2">
        <v>4.5968349660889203E-2</v>
      </c>
      <c r="G212" s="2">
        <v>4.1066282420749299E-2</v>
      </c>
      <c r="H212" s="2">
        <v>6.0899653979238799E-2</v>
      </c>
      <c r="I212" s="2">
        <v>5.2837573385518602E-2</v>
      </c>
      <c r="J212" s="2">
        <v>4.2131350681536603E-2</v>
      </c>
      <c r="K212" s="2">
        <v>2.4970273483947699E-2</v>
      </c>
      <c r="L212" s="2">
        <v>3.5962877030162398E-2</v>
      </c>
      <c r="M212" s="2">
        <v>5.5991041433370702E-3</v>
      </c>
      <c r="N212" s="2">
        <v>4.8440979955456598E-2</v>
      </c>
      <c r="O212" s="3">
        <v>0.119500594530321</v>
      </c>
      <c r="P212" s="3">
        <v>0.47224394057857699</v>
      </c>
    </row>
    <row r="213" spans="1:16" x14ac:dyDescent="0.3">
      <c r="A213" s="8" t="s">
        <v>200</v>
      </c>
      <c r="B213" s="8" t="s">
        <v>65</v>
      </c>
      <c r="C213" s="2">
        <v>6.5359477124182996E-2</v>
      </c>
      <c r="D213" s="2">
        <v>8.5889570552147201E-2</v>
      </c>
      <c r="E213" s="2">
        <v>4.2372881355932202E-2</v>
      </c>
      <c r="F213" s="2">
        <v>8.6720867208672101E-2</v>
      </c>
      <c r="G213" s="2">
        <v>9.1022443890274293E-2</v>
      </c>
      <c r="H213" s="2">
        <v>5.7142857142857099E-2</v>
      </c>
      <c r="I213" s="2">
        <v>5.1891891891891903E-2</v>
      </c>
      <c r="J213" s="2">
        <v>8.8386433710174697E-2</v>
      </c>
      <c r="K213" s="2">
        <v>6.3267233238904597E-2</v>
      </c>
      <c r="L213" s="2">
        <v>4.7957371225577299E-2</v>
      </c>
      <c r="M213" s="2">
        <v>8.9830508474576298E-2</v>
      </c>
      <c r="N213" s="2">
        <v>6.2208398133748101E-2</v>
      </c>
      <c r="O213" s="3">
        <v>0.28989612842304102</v>
      </c>
      <c r="P213" s="3">
        <v>0.92937853107344603</v>
      </c>
    </row>
    <row r="214" spans="1:16" x14ac:dyDescent="0.3">
      <c r="A214" s="8" t="s">
        <v>200</v>
      </c>
      <c r="B214" s="8" t="s">
        <v>66</v>
      </c>
      <c r="C214" s="2">
        <v>7.43801652892562E-2</v>
      </c>
      <c r="D214" s="2">
        <v>-5.3846153846153801E-2</v>
      </c>
      <c r="E214" s="2">
        <v>0.154471544715447</v>
      </c>
      <c r="F214" s="2">
        <v>0.11971830985915501</v>
      </c>
      <c r="G214" s="2">
        <v>5.6603773584905703E-2</v>
      </c>
      <c r="H214" s="2">
        <v>0.113095238095238</v>
      </c>
      <c r="I214" s="2">
        <v>8.5561497326203204E-2</v>
      </c>
      <c r="J214" s="2">
        <v>0.13793103448275901</v>
      </c>
      <c r="K214" s="2">
        <v>0.13419913419913401</v>
      </c>
      <c r="L214" s="2">
        <v>0.118320610687023</v>
      </c>
      <c r="M214" s="2">
        <v>0.133105802047782</v>
      </c>
      <c r="N214" s="2">
        <v>0.117469879518072</v>
      </c>
      <c r="O214" s="3">
        <v>0.60606060606060597</v>
      </c>
      <c r="P214" s="3">
        <v>2.0162601626016299</v>
      </c>
    </row>
    <row r="215" spans="1:16" x14ac:dyDescent="0.3">
      <c r="A215" s="8" t="s">
        <v>200</v>
      </c>
      <c r="B215" s="8" t="s">
        <v>67</v>
      </c>
      <c r="C215" s="2">
        <v>-0.15384615384615399</v>
      </c>
      <c r="D215" s="2">
        <v>9.0909090909090898E-2</v>
      </c>
      <c r="E215" s="2">
        <v>8.3333333333333301E-2</v>
      </c>
      <c r="F215" s="2">
        <v>0.230769230769231</v>
      </c>
      <c r="G215" s="2">
        <v>0.1875</v>
      </c>
      <c r="H215" s="2">
        <v>-0.157894736842105</v>
      </c>
      <c r="I215" s="2">
        <v>0.3125</v>
      </c>
      <c r="J215" s="2">
        <v>0.19047619047618999</v>
      </c>
      <c r="K215" s="2">
        <v>0.12</v>
      </c>
      <c r="L215" s="2">
        <v>0</v>
      </c>
      <c r="M215" s="2">
        <v>7.1428571428571397E-2</v>
      </c>
      <c r="N215" s="2">
        <v>0.233333333333333</v>
      </c>
      <c r="O215" s="3">
        <v>0.48</v>
      </c>
      <c r="P215" s="3">
        <v>2.0833333333333299</v>
      </c>
    </row>
    <row r="216" spans="1:16" x14ac:dyDescent="0.3">
      <c r="A216" s="8" t="s">
        <v>200</v>
      </c>
      <c r="B216" s="8" t="s">
        <v>68</v>
      </c>
      <c r="C216" s="2">
        <v>0</v>
      </c>
      <c r="D216" s="2">
        <v>0</v>
      </c>
      <c r="E216" s="2">
        <v>0</v>
      </c>
      <c r="F216" s="2">
        <v>0</v>
      </c>
      <c r="G216" s="2">
        <v>0</v>
      </c>
      <c r="H216" s="2">
        <v>0</v>
      </c>
      <c r="I216" s="2">
        <v>0</v>
      </c>
      <c r="J216" s="2">
        <v>0</v>
      </c>
      <c r="K216" s="2">
        <v>-1</v>
      </c>
      <c r="L216" s="2">
        <v>0</v>
      </c>
      <c r="M216" s="2">
        <v>0</v>
      </c>
      <c r="N216" s="2">
        <v>0</v>
      </c>
      <c r="O216" s="3">
        <v>-1</v>
      </c>
      <c r="P216" s="3">
        <v>0</v>
      </c>
    </row>
    <row r="217" spans="1:16" x14ac:dyDescent="0.3">
      <c r="A217" s="8" t="s">
        <v>200</v>
      </c>
      <c r="B217" s="8" t="s">
        <v>69</v>
      </c>
      <c r="C217" s="2">
        <v>5.5265901981230499E-2</v>
      </c>
      <c r="D217" s="2">
        <v>1.58102766798419E-2</v>
      </c>
      <c r="E217" s="2">
        <v>-5.1556420233462998E-2</v>
      </c>
      <c r="F217" s="2">
        <v>-5.0256410256410297E-2</v>
      </c>
      <c r="G217" s="2">
        <v>-4.8596112311015099E-2</v>
      </c>
      <c r="H217" s="2">
        <v>-0.10442678774120299</v>
      </c>
      <c r="I217" s="2">
        <v>-5.5766793409378998E-2</v>
      </c>
      <c r="J217" s="2">
        <v>1.87919463087248E-2</v>
      </c>
      <c r="K217" s="2">
        <v>-1.58102766798419E-2</v>
      </c>
      <c r="L217" s="2">
        <v>5.3547523427041499E-2</v>
      </c>
      <c r="M217" s="2">
        <v>9.9110546378653103E-2</v>
      </c>
      <c r="N217" s="2">
        <v>-8.0924855491329491E-3</v>
      </c>
      <c r="O217" s="3">
        <v>0.13043478260869601</v>
      </c>
      <c r="P217" s="3">
        <v>-0.16536964980544699</v>
      </c>
    </row>
    <row r="218" spans="1:16" x14ac:dyDescent="0.3">
      <c r="A218" s="8" t="s">
        <v>200</v>
      </c>
      <c r="B218" s="8" t="s">
        <v>70</v>
      </c>
      <c r="C218" s="2">
        <v>1.47783251231527E-2</v>
      </c>
      <c r="D218" s="2">
        <v>2.50809061488673E-2</v>
      </c>
      <c r="E218" s="2">
        <v>2.2099447513812199E-2</v>
      </c>
      <c r="F218" s="2">
        <v>4.7490347490347501E-2</v>
      </c>
      <c r="G218" s="2">
        <v>2.2852930335422E-2</v>
      </c>
      <c r="H218" s="2">
        <v>1.6936936936936899E-2</v>
      </c>
      <c r="I218" s="2">
        <v>7.7958894401133896E-3</v>
      </c>
      <c r="J218" s="2">
        <v>-5.9774964838255999E-3</v>
      </c>
      <c r="K218" s="2">
        <v>-2.82985496993279E-3</v>
      </c>
      <c r="L218" s="2">
        <v>-1.1706278822277399E-2</v>
      </c>
      <c r="M218" s="2">
        <v>-3.9483129935391197E-3</v>
      </c>
      <c r="N218" s="2">
        <v>-8.6486486486486505E-3</v>
      </c>
      <c r="O218" s="3">
        <v>-2.68836222143615E-2</v>
      </c>
      <c r="P218" s="3">
        <v>8.5635359116022103E-2</v>
      </c>
    </row>
    <row r="219" spans="1:16" x14ac:dyDescent="0.3">
      <c r="A219" s="8" t="s">
        <v>200</v>
      </c>
      <c r="B219" s="8" t="s">
        <v>71</v>
      </c>
      <c r="C219" s="2">
        <v>1.7361111111111101E-2</v>
      </c>
      <c r="D219" s="2">
        <v>2.38907849829352E-2</v>
      </c>
      <c r="E219" s="2">
        <v>4.6190476190476198E-2</v>
      </c>
      <c r="F219" s="2">
        <v>1.18343195266272E-2</v>
      </c>
      <c r="G219" s="2">
        <v>1.5294646873594201E-2</v>
      </c>
      <c r="H219" s="2">
        <v>4.0319007532122302E-2</v>
      </c>
      <c r="I219" s="2">
        <v>2.21465076660988E-2</v>
      </c>
      <c r="J219" s="2">
        <v>1.91666666666667E-2</v>
      </c>
      <c r="K219" s="2">
        <v>1.1856091578086699E-2</v>
      </c>
      <c r="L219" s="2">
        <v>5.65656565656566E-3</v>
      </c>
      <c r="M219" s="2">
        <v>2.9329047810365601E-2</v>
      </c>
      <c r="N219" s="2">
        <v>4.6448087431693999E-2</v>
      </c>
      <c r="O219" s="3">
        <v>9.6075224856909197E-2</v>
      </c>
      <c r="P219" s="3">
        <v>0.276666666666667</v>
      </c>
    </row>
    <row r="220" spans="1:16" x14ac:dyDescent="0.3">
      <c r="A220" s="8" t="s">
        <v>200</v>
      </c>
      <c r="B220" s="8" t="s">
        <v>72</v>
      </c>
      <c r="C220" s="2">
        <v>4.2875157629255999E-2</v>
      </c>
      <c r="D220" s="2">
        <v>-1.45102781136638E-2</v>
      </c>
      <c r="E220" s="2">
        <v>6.13496932515337E-3</v>
      </c>
      <c r="F220" s="2">
        <v>5.7317073170731703E-2</v>
      </c>
      <c r="G220" s="2">
        <v>5.7670126874279103E-2</v>
      </c>
      <c r="H220" s="2">
        <v>5.88876772082879E-2</v>
      </c>
      <c r="I220" s="2">
        <v>7.4150360453141106E-2</v>
      </c>
      <c r="J220" s="2">
        <v>8.2454458293384505E-2</v>
      </c>
      <c r="K220" s="2">
        <v>5.4915854738706797E-2</v>
      </c>
      <c r="L220" s="2">
        <v>0.11167086481947899</v>
      </c>
      <c r="M220" s="2">
        <v>5.4380664652568002E-2</v>
      </c>
      <c r="N220" s="2">
        <v>6.0888252148997103E-2</v>
      </c>
      <c r="O220" s="3">
        <v>0.31178033658104498</v>
      </c>
      <c r="P220" s="3">
        <v>0.81717791411042895</v>
      </c>
    </row>
    <row r="221" spans="1:16" x14ac:dyDescent="0.3">
      <c r="A221" s="8" t="s">
        <v>200</v>
      </c>
      <c r="B221" s="8" t="s">
        <v>73</v>
      </c>
      <c r="C221" s="2">
        <v>3.0769230769230799E-2</v>
      </c>
      <c r="D221" s="2">
        <v>-0.18656716417910399</v>
      </c>
      <c r="E221" s="2">
        <v>-0.12844036697247699</v>
      </c>
      <c r="F221" s="2">
        <v>0.12631578947368399</v>
      </c>
      <c r="G221" s="2">
        <v>0.10280373831775701</v>
      </c>
      <c r="H221" s="2">
        <v>0.144067796610169</v>
      </c>
      <c r="I221" s="2">
        <v>0.148148148148148</v>
      </c>
      <c r="J221" s="2">
        <v>0.16129032258064499</v>
      </c>
      <c r="K221" s="2">
        <v>8.8888888888888906E-2</v>
      </c>
      <c r="L221" s="2">
        <v>0.11734693877551</v>
      </c>
      <c r="M221" s="2">
        <v>0.164383561643836</v>
      </c>
      <c r="N221" s="2">
        <v>5.8823529411764698E-2</v>
      </c>
      <c r="O221" s="3">
        <v>0.5</v>
      </c>
      <c r="P221" s="3">
        <v>1.47706422018349</v>
      </c>
    </row>
    <row r="222" spans="1:16" x14ac:dyDescent="0.3">
      <c r="A222" s="8" t="s">
        <v>201</v>
      </c>
      <c r="B222" s="8" t="s">
        <v>62</v>
      </c>
      <c r="C222" s="2">
        <v>0</v>
      </c>
      <c r="D222" s="2">
        <v>0</v>
      </c>
      <c r="E222" s="2">
        <v>0</v>
      </c>
      <c r="F222" s="2">
        <v>0</v>
      </c>
      <c r="G222" s="2">
        <v>-1</v>
      </c>
      <c r="H222" s="2">
        <v>0</v>
      </c>
      <c r="I222" s="2">
        <v>0</v>
      </c>
      <c r="J222" s="2">
        <v>-1</v>
      </c>
      <c r="K222" s="2">
        <v>0</v>
      </c>
      <c r="L222" s="2">
        <v>0</v>
      </c>
      <c r="M222" s="2">
        <v>0</v>
      </c>
      <c r="N222" s="2">
        <v>-1</v>
      </c>
      <c r="O222" s="3">
        <v>0</v>
      </c>
      <c r="P222" s="3">
        <v>0</v>
      </c>
    </row>
    <row r="223" spans="1:16" x14ac:dyDescent="0.3">
      <c r="A223" s="8" t="s">
        <v>201</v>
      </c>
      <c r="B223" s="8" t="s">
        <v>63</v>
      </c>
      <c r="C223" s="2">
        <v>7.7551020408163293E-2</v>
      </c>
      <c r="D223" s="2">
        <v>3.4090909090909102E-2</v>
      </c>
      <c r="E223" s="2">
        <v>2.9304029304029301E-2</v>
      </c>
      <c r="F223" s="2">
        <v>6.76156583629893E-2</v>
      </c>
      <c r="G223" s="2">
        <v>4.8333333333333298E-2</v>
      </c>
      <c r="H223" s="2">
        <v>6.3593004769475395E-2</v>
      </c>
      <c r="I223" s="2">
        <v>8.9686098654708502E-3</v>
      </c>
      <c r="J223" s="2">
        <v>-1.18518518518519E-2</v>
      </c>
      <c r="K223" s="2">
        <v>1.94902548725637E-2</v>
      </c>
      <c r="L223" s="2">
        <v>-1.1764705882352899E-2</v>
      </c>
      <c r="M223" s="2">
        <v>2.3809523809523801E-2</v>
      </c>
      <c r="N223" s="2">
        <v>1.5988372093023302E-2</v>
      </c>
      <c r="O223" s="3">
        <v>4.7976011994002997E-2</v>
      </c>
      <c r="P223" s="3">
        <v>0.28021978021978</v>
      </c>
    </row>
    <row r="224" spans="1:16" x14ac:dyDescent="0.3">
      <c r="A224" s="8" t="s">
        <v>201</v>
      </c>
      <c r="B224" s="8" t="s">
        <v>64</v>
      </c>
      <c r="C224" s="2">
        <v>5.5555555555555601E-2</v>
      </c>
      <c r="D224" s="2">
        <v>4.4375644994840001E-2</v>
      </c>
      <c r="E224" s="2">
        <v>4.8418972332015801E-2</v>
      </c>
      <c r="F224" s="2">
        <v>1.8850141376060298E-2</v>
      </c>
      <c r="G224" s="2">
        <v>5.8279370952821499E-2</v>
      </c>
      <c r="H224" s="2">
        <v>6.2937062937062901E-2</v>
      </c>
      <c r="I224" s="2">
        <v>8.4703947368421101E-2</v>
      </c>
      <c r="J224" s="2">
        <v>6.6717210007581504E-2</v>
      </c>
      <c r="K224" s="2">
        <v>3.9090262970859997E-2</v>
      </c>
      <c r="L224" s="2">
        <v>4.17236662106703E-2</v>
      </c>
      <c r="M224" s="2">
        <v>3.5456336178594901E-2</v>
      </c>
      <c r="N224" s="2">
        <v>4.9461001902346202E-2</v>
      </c>
      <c r="O224" s="3">
        <v>0.17626154939587799</v>
      </c>
      <c r="P224" s="3">
        <v>0.63537549407114602</v>
      </c>
    </row>
    <row r="225" spans="1:16" x14ac:dyDescent="0.3">
      <c r="A225" s="8" t="s">
        <v>201</v>
      </c>
      <c r="B225" s="8" t="s">
        <v>65</v>
      </c>
      <c r="C225" s="2">
        <v>7.1269487750556804E-2</v>
      </c>
      <c r="D225" s="2">
        <v>9.3555093555093602E-2</v>
      </c>
      <c r="E225" s="2">
        <v>9.3155893536121706E-2</v>
      </c>
      <c r="F225" s="2">
        <v>7.1304347826086995E-2</v>
      </c>
      <c r="G225" s="2">
        <v>7.6298701298701296E-2</v>
      </c>
      <c r="H225" s="2">
        <v>5.1282051282051301E-2</v>
      </c>
      <c r="I225" s="2">
        <v>9.0387374461979905E-2</v>
      </c>
      <c r="J225" s="2">
        <v>7.3684210526315796E-2</v>
      </c>
      <c r="K225" s="2">
        <v>6.7401960784313694E-2</v>
      </c>
      <c r="L225" s="2">
        <v>8.1515499425947199E-2</v>
      </c>
      <c r="M225" s="2">
        <v>6.5817409766454393E-2</v>
      </c>
      <c r="N225" s="2">
        <v>6.07569721115538E-2</v>
      </c>
      <c r="O225" s="3">
        <v>0.30514705882352899</v>
      </c>
      <c r="P225" s="3">
        <v>1.02471482889734</v>
      </c>
    </row>
    <row r="226" spans="1:16" x14ac:dyDescent="0.3">
      <c r="A226" s="8" t="s">
        <v>201</v>
      </c>
      <c r="B226" s="8" t="s">
        <v>66</v>
      </c>
      <c r="C226" s="2">
        <v>0.15686274509803899</v>
      </c>
      <c r="D226" s="2">
        <v>1.6949152542372899E-2</v>
      </c>
      <c r="E226" s="2">
        <v>-4.1666666666666699E-2</v>
      </c>
      <c r="F226" s="2">
        <v>0.182608695652174</v>
      </c>
      <c r="G226" s="2">
        <v>3.6764705882352901E-2</v>
      </c>
      <c r="H226" s="2">
        <v>5.6737588652482303E-2</v>
      </c>
      <c r="I226" s="2">
        <v>0.10738255033557</v>
      </c>
      <c r="J226" s="2">
        <v>0.15151515151515199</v>
      </c>
      <c r="K226" s="2">
        <v>1.05263157894737E-2</v>
      </c>
      <c r="L226" s="2">
        <v>9.8958333333333301E-2</v>
      </c>
      <c r="M226" s="2">
        <v>0.123222748815166</v>
      </c>
      <c r="N226" s="2">
        <v>0.164556962025316</v>
      </c>
      <c r="O226" s="3">
        <v>0.452631578947368</v>
      </c>
      <c r="P226" s="3">
        <v>1.3</v>
      </c>
    </row>
    <row r="227" spans="1:16" x14ac:dyDescent="0.3">
      <c r="A227" s="8" t="s">
        <v>201</v>
      </c>
      <c r="B227" s="8" t="s">
        <v>67</v>
      </c>
      <c r="C227" s="2">
        <v>-0.55555555555555602</v>
      </c>
      <c r="D227" s="2">
        <v>0.25</v>
      </c>
      <c r="E227" s="2">
        <v>0</v>
      </c>
      <c r="F227" s="2">
        <v>0.6</v>
      </c>
      <c r="G227" s="2">
        <v>0.125</v>
      </c>
      <c r="H227" s="2">
        <v>0.33333333333333298</v>
      </c>
      <c r="I227" s="2">
        <v>0.16666666666666699</v>
      </c>
      <c r="J227" s="2">
        <v>0.14285714285714299</v>
      </c>
      <c r="K227" s="2">
        <v>6.25E-2</v>
      </c>
      <c r="L227" s="2">
        <v>-0.17647058823529399</v>
      </c>
      <c r="M227" s="2">
        <v>7.1428571428571397E-2</v>
      </c>
      <c r="N227" s="2">
        <v>0.2</v>
      </c>
      <c r="O227" s="3">
        <v>0.125</v>
      </c>
      <c r="P227" s="3">
        <v>2.6</v>
      </c>
    </row>
    <row r="228" spans="1:16" x14ac:dyDescent="0.3">
      <c r="A228" s="8" t="s">
        <v>201</v>
      </c>
      <c r="B228" s="8" t="s">
        <v>68</v>
      </c>
      <c r="C228" s="2">
        <v>0</v>
      </c>
      <c r="D228" s="2">
        <v>0</v>
      </c>
      <c r="E228" s="2">
        <v>0</v>
      </c>
      <c r="F228" s="2">
        <v>0</v>
      </c>
      <c r="G228" s="2">
        <v>0</v>
      </c>
      <c r="H228" s="2">
        <v>0</v>
      </c>
      <c r="I228" s="2">
        <v>0</v>
      </c>
      <c r="J228" s="2">
        <v>-1</v>
      </c>
      <c r="K228" s="2">
        <v>0</v>
      </c>
      <c r="L228" s="2">
        <v>0</v>
      </c>
      <c r="M228" s="2">
        <v>0</v>
      </c>
      <c r="N228" s="2">
        <v>-1</v>
      </c>
      <c r="O228" s="3">
        <v>0</v>
      </c>
      <c r="P228" s="3">
        <v>0</v>
      </c>
    </row>
    <row r="229" spans="1:16" x14ac:dyDescent="0.3">
      <c r="A229" s="8" t="s">
        <v>201</v>
      </c>
      <c r="B229" s="8" t="s">
        <v>69</v>
      </c>
      <c r="C229" s="2">
        <v>7.9245283018867907E-2</v>
      </c>
      <c r="D229" s="2">
        <v>4.31235431235431E-2</v>
      </c>
      <c r="E229" s="2">
        <v>-2.9050279329608901E-2</v>
      </c>
      <c r="F229" s="2">
        <v>-7.7100115074798595E-2</v>
      </c>
      <c r="G229" s="2">
        <v>-7.9800498753117205E-2</v>
      </c>
      <c r="H229" s="2">
        <v>-6.3685636856368605E-2</v>
      </c>
      <c r="I229" s="2">
        <v>-4.1968162083936299E-2</v>
      </c>
      <c r="J229" s="2">
        <v>3.0211480362537799E-3</v>
      </c>
      <c r="K229" s="2">
        <v>1.3554216867469901E-2</v>
      </c>
      <c r="L229" s="2">
        <v>2.0802377414561701E-2</v>
      </c>
      <c r="M229" s="2">
        <v>0.10334788937408999</v>
      </c>
      <c r="N229" s="2">
        <v>0.105540897097625</v>
      </c>
      <c r="O229" s="3">
        <v>0.26204819277108399</v>
      </c>
      <c r="P229" s="3">
        <v>-6.3687150837988801E-2</v>
      </c>
    </row>
    <row r="230" spans="1:16" x14ac:dyDescent="0.3">
      <c r="A230" s="8" t="s">
        <v>201</v>
      </c>
      <c r="B230" s="8" t="s">
        <v>70</v>
      </c>
      <c r="C230" s="2">
        <v>6.3357972544878603E-3</v>
      </c>
      <c r="D230" s="2">
        <v>3.6201469045120699E-2</v>
      </c>
      <c r="E230" s="2">
        <v>3.9493670886075999E-2</v>
      </c>
      <c r="F230" s="2">
        <v>3.9454456892352698E-2</v>
      </c>
      <c r="G230" s="2">
        <v>7.0290534208059998E-3</v>
      </c>
      <c r="H230" s="2">
        <v>6.9799906933457403E-3</v>
      </c>
      <c r="I230" s="2">
        <v>7.3937153419593301E-3</v>
      </c>
      <c r="J230" s="2">
        <v>-2.2935779816513802E-3</v>
      </c>
      <c r="K230" s="2">
        <v>-1.28735632183908E-2</v>
      </c>
      <c r="L230" s="2">
        <v>-1.9096413600372598E-2</v>
      </c>
      <c r="M230" s="2">
        <v>5.22317188983856E-3</v>
      </c>
      <c r="N230" s="2">
        <v>-3.2593292394898402E-2</v>
      </c>
      <c r="O230" s="3">
        <v>-5.8390804597701199E-2</v>
      </c>
      <c r="P230" s="3">
        <v>3.6962025316455697E-2</v>
      </c>
    </row>
    <row r="231" spans="1:16" x14ac:dyDescent="0.3">
      <c r="A231" s="8" t="s">
        <v>201</v>
      </c>
      <c r="B231" s="8" t="s">
        <v>71</v>
      </c>
      <c r="C231" s="2">
        <v>2.5412087912087902E-2</v>
      </c>
      <c r="D231" s="2">
        <v>3.34896182183523E-2</v>
      </c>
      <c r="E231" s="2">
        <v>1.55541153596889E-2</v>
      </c>
      <c r="F231" s="2">
        <v>1.148691767709E-2</v>
      </c>
      <c r="G231" s="2">
        <v>4.16403785488959E-2</v>
      </c>
      <c r="H231" s="2">
        <v>1.3930950938825E-2</v>
      </c>
      <c r="I231" s="2">
        <v>3.8829151732377498E-2</v>
      </c>
      <c r="J231" s="2">
        <v>2.64519838987924E-2</v>
      </c>
      <c r="K231" s="2">
        <v>4.4817927170868299E-2</v>
      </c>
      <c r="L231" s="2">
        <v>3.7533512064343202E-2</v>
      </c>
      <c r="M231" s="2">
        <v>1.29198966408269E-2</v>
      </c>
      <c r="N231" s="2">
        <v>4.6938775510204103E-2</v>
      </c>
      <c r="O231" s="3">
        <v>0.14957983193277299</v>
      </c>
      <c r="P231" s="3">
        <v>0.32987686325340199</v>
      </c>
    </row>
    <row r="232" spans="1:16" x14ac:dyDescent="0.3">
      <c r="A232" s="8" t="s">
        <v>201</v>
      </c>
      <c r="B232" s="8" t="s">
        <v>72</v>
      </c>
      <c r="C232" s="2">
        <v>-1.34128166915052E-2</v>
      </c>
      <c r="D232" s="2">
        <v>9.0634441087613302E-3</v>
      </c>
      <c r="E232" s="2">
        <v>5.9880239520958096E-3</v>
      </c>
      <c r="F232" s="2">
        <v>3.7202380952381001E-2</v>
      </c>
      <c r="G232" s="2">
        <v>4.44763271162123E-2</v>
      </c>
      <c r="H232" s="2">
        <v>4.80769230769231E-2</v>
      </c>
      <c r="I232" s="2">
        <v>1.3106159895150699E-2</v>
      </c>
      <c r="J232" s="2">
        <v>8.0206985769728303E-2</v>
      </c>
      <c r="K232" s="2">
        <v>2.5149700598802401E-2</v>
      </c>
      <c r="L232" s="2">
        <v>7.00934579439252E-2</v>
      </c>
      <c r="M232" s="2">
        <v>7.75109170305677E-2</v>
      </c>
      <c r="N232" s="2">
        <v>3.64741641337386E-2</v>
      </c>
      <c r="O232" s="3">
        <v>0.22514970059880199</v>
      </c>
      <c r="P232" s="3">
        <v>0.53143712574850299</v>
      </c>
    </row>
    <row r="233" spans="1:16" x14ac:dyDescent="0.3">
      <c r="A233" s="8" t="s">
        <v>201</v>
      </c>
      <c r="B233" s="8" t="s">
        <v>73</v>
      </c>
      <c r="C233" s="2">
        <v>-4.8000000000000001E-2</v>
      </c>
      <c r="D233" s="2">
        <v>-0.16806722689075601</v>
      </c>
      <c r="E233" s="2">
        <v>-0.12121212121212099</v>
      </c>
      <c r="F233" s="2">
        <v>0.160919540229885</v>
      </c>
      <c r="G233" s="2">
        <v>0.27722772277227697</v>
      </c>
      <c r="H233" s="2">
        <v>3.8759689922480599E-2</v>
      </c>
      <c r="I233" s="2">
        <v>9.7014925373134303E-2</v>
      </c>
      <c r="J233" s="2">
        <v>7.4829931972789102E-2</v>
      </c>
      <c r="K233" s="2">
        <v>0</v>
      </c>
      <c r="L233" s="2">
        <v>0.126582278481013</v>
      </c>
      <c r="M233" s="2">
        <v>6.7415730337078594E-2</v>
      </c>
      <c r="N233" s="2">
        <v>4.2105263157894701E-2</v>
      </c>
      <c r="O233" s="3">
        <v>0.253164556962025</v>
      </c>
      <c r="P233" s="3">
        <v>1</v>
      </c>
    </row>
    <row r="234" spans="1:16" x14ac:dyDescent="0.3">
      <c r="A234" s="8" t="s">
        <v>202</v>
      </c>
      <c r="B234" s="8" t="s">
        <v>62</v>
      </c>
      <c r="C234" s="2">
        <v>0</v>
      </c>
      <c r="D234" s="2">
        <v>-1</v>
      </c>
      <c r="E234" s="2">
        <v>0</v>
      </c>
      <c r="F234" s="2">
        <v>0</v>
      </c>
      <c r="G234" s="2">
        <v>0</v>
      </c>
      <c r="H234" s="2">
        <v>0</v>
      </c>
      <c r="I234" s="2">
        <v>0</v>
      </c>
      <c r="J234" s="2">
        <v>0</v>
      </c>
      <c r="K234" s="2">
        <v>0</v>
      </c>
      <c r="L234" s="2">
        <v>0</v>
      </c>
      <c r="M234" s="2">
        <v>0</v>
      </c>
      <c r="N234" s="2">
        <v>0</v>
      </c>
      <c r="O234" s="3">
        <v>0</v>
      </c>
      <c r="P234" s="3">
        <v>0</v>
      </c>
    </row>
    <row r="235" spans="1:16" x14ac:dyDescent="0.3">
      <c r="A235" s="8" t="s">
        <v>202</v>
      </c>
      <c r="B235" s="8" t="s">
        <v>63</v>
      </c>
      <c r="C235" s="2">
        <v>3.0411449016100201E-2</v>
      </c>
      <c r="D235" s="2">
        <v>5.5555555555555601E-2</v>
      </c>
      <c r="E235" s="2">
        <v>6.7434210526315805E-2</v>
      </c>
      <c r="F235" s="2">
        <v>-5.70107858243451E-2</v>
      </c>
      <c r="G235" s="2">
        <v>-1.1437908496731999E-2</v>
      </c>
      <c r="H235" s="2">
        <v>1.9834710743801699E-2</v>
      </c>
      <c r="I235" s="2">
        <v>-3.2414910858995102E-2</v>
      </c>
      <c r="J235" s="2">
        <v>-1.6750418760468999E-3</v>
      </c>
      <c r="K235" s="2">
        <v>-1.34228187919463E-2</v>
      </c>
      <c r="L235" s="2">
        <v>2.7210884353741499E-2</v>
      </c>
      <c r="M235" s="2">
        <v>-1.6556291390728499E-2</v>
      </c>
      <c r="N235" s="2">
        <v>2.5252525252525301E-2</v>
      </c>
      <c r="O235" s="3">
        <v>2.18120805369128E-2</v>
      </c>
      <c r="P235" s="3">
        <v>1.64473684210526E-3</v>
      </c>
    </row>
    <row r="236" spans="1:16" x14ac:dyDescent="0.3">
      <c r="A236" s="8" t="s">
        <v>202</v>
      </c>
      <c r="B236" s="8" t="s">
        <v>64</v>
      </c>
      <c r="C236" s="2">
        <v>3.8194444444444399E-2</v>
      </c>
      <c r="D236" s="2">
        <v>8.7792642140468197E-2</v>
      </c>
      <c r="E236" s="2">
        <v>3.2282859338970002E-2</v>
      </c>
      <c r="F236" s="2">
        <v>9.4564408041697703E-2</v>
      </c>
      <c r="G236" s="2">
        <v>4.7619047619047603E-2</v>
      </c>
      <c r="H236" s="2">
        <v>4.4155844155844198E-2</v>
      </c>
      <c r="I236" s="2">
        <v>3.7935323383084599E-2</v>
      </c>
      <c r="J236" s="2">
        <v>4.6135410425404401E-2</v>
      </c>
      <c r="K236" s="2">
        <v>2.40549828178694E-2</v>
      </c>
      <c r="L236" s="2">
        <v>8.9485458612975407E-3</v>
      </c>
      <c r="M236" s="2">
        <v>5.7095343680709502E-2</v>
      </c>
      <c r="N236" s="2">
        <v>3.14630309386471E-2</v>
      </c>
      <c r="O236" s="3">
        <v>0.126575028636884</v>
      </c>
      <c r="P236" s="3">
        <v>0.51191391237509598</v>
      </c>
    </row>
    <row r="237" spans="1:16" x14ac:dyDescent="0.3">
      <c r="A237" s="8" t="s">
        <v>202</v>
      </c>
      <c r="B237" s="8" t="s">
        <v>65</v>
      </c>
      <c r="C237" s="2">
        <v>5.3459119496855299E-2</v>
      </c>
      <c r="D237" s="2">
        <v>3.4328358208955197E-2</v>
      </c>
      <c r="E237" s="2">
        <v>0.11111111111111099</v>
      </c>
      <c r="F237" s="2">
        <v>6.2337662337662303E-2</v>
      </c>
      <c r="G237" s="2">
        <v>7.45721271393643E-2</v>
      </c>
      <c r="H237" s="2">
        <v>8.0773606370875994E-2</v>
      </c>
      <c r="I237" s="2">
        <v>5.7894736842105297E-2</v>
      </c>
      <c r="J237" s="2">
        <v>6.8656716417910393E-2</v>
      </c>
      <c r="K237" s="2">
        <v>6.05214152700186E-2</v>
      </c>
      <c r="L237" s="2">
        <v>8.6918349429323999E-2</v>
      </c>
      <c r="M237" s="2">
        <v>6.2197092084006499E-2</v>
      </c>
      <c r="N237" s="2">
        <v>9.6577946768060793E-2</v>
      </c>
      <c r="O237" s="3">
        <v>0.342644320297952</v>
      </c>
      <c r="P237" s="3">
        <v>1.08080808080808</v>
      </c>
    </row>
    <row r="238" spans="1:16" x14ac:dyDescent="0.3">
      <c r="A238" s="8" t="s">
        <v>202</v>
      </c>
      <c r="B238" s="8" t="s">
        <v>66</v>
      </c>
      <c r="C238" s="2">
        <v>2.1621621621621599E-2</v>
      </c>
      <c r="D238" s="2">
        <v>5.2910052910052898E-3</v>
      </c>
      <c r="E238" s="2">
        <v>-5.2631578947368403E-3</v>
      </c>
      <c r="F238" s="2">
        <v>6.3492063492063502E-2</v>
      </c>
      <c r="G238" s="2">
        <v>7.9601990049751201E-2</v>
      </c>
      <c r="H238" s="2">
        <v>4.1474654377880199E-2</v>
      </c>
      <c r="I238" s="2">
        <v>0.110619469026549</v>
      </c>
      <c r="J238" s="2">
        <v>0.103585657370518</v>
      </c>
      <c r="K238" s="2">
        <v>0.129963898916967</v>
      </c>
      <c r="L238" s="2">
        <v>8.3067092651757199E-2</v>
      </c>
      <c r="M238" s="2">
        <v>0.11504424778761101</v>
      </c>
      <c r="N238" s="2">
        <v>0.11111111111111099</v>
      </c>
      <c r="O238" s="3">
        <v>0.51624548736462095</v>
      </c>
      <c r="P238" s="3">
        <v>1.2105263157894699</v>
      </c>
    </row>
    <row r="239" spans="1:16" x14ac:dyDescent="0.3">
      <c r="A239" s="8" t="s">
        <v>202</v>
      </c>
      <c r="B239" s="8" t="s">
        <v>67</v>
      </c>
      <c r="C239" s="2">
        <v>-0.107142857142857</v>
      </c>
      <c r="D239" s="2">
        <v>-0.16</v>
      </c>
      <c r="E239" s="2">
        <v>-0.38095238095238099</v>
      </c>
      <c r="F239" s="2">
        <v>0.30769230769230799</v>
      </c>
      <c r="G239" s="2">
        <v>0.17647058823529399</v>
      </c>
      <c r="H239" s="2">
        <v>0.3</v>
      </c>
      <c r="I239" s="2">
        <v>0.115384615384615</v>
      </c>
      <c r="J239" s="2">
        <v>0.24137931034482801</v>
      </c>
      <c r="K239" s="2">
        <v>-0.11111111111111099</v>
      </c>
      <c r="L239" s="2">
        <v>0.1875</v>
      </c>
      <c r="M239" s="2">
        <v>0.21052631578947401</v>
      </c>
      <c r="N239" s="2">
        <v>0.13043478260869601</v>
      </c>
      <c r="O239" s="3">
        <v>0.44444444444444398</v>
      </c>
      <c r="P239" s="3">
        <v>1.47619047619048</v>
      </c>
    </row>
    <row r="240" spans="1:16" x14ac:dyDescent="0.3">
      <c r="A240" s="8" t="s">
        <v>202</v>
      </c>
      <c r="B240" s="8" t="s">
        <v>68</v>
      </c>
      <c r="C240" s="2">
        <v>-1</v>
      </c>
      <c r="D240" s="2">
        <v>0</v>
      </c>
      <c r="E240" s="2">
        <v>0</v>
      </c>
      <c r="F240" s="2">
        <v>0</v>
      </c>
      <c r="G240" s="2">
        <v>0</v>
      </c>
      <c r="H240" s="2">
        <v>0</v>
      </c>
      <c r="I240" s="2">
        <v>0</v>
      </c>
      <c r="J240" s="2">
        <v>0</v>
      </c>
      <c r="K240" s="2">
        <v>0</v>
      </c>
      <c r="L240" s="2">
        <v>0</v>
      </c>
      <c r="M240" s="2">
        <v>0</v>
      </c>
      <c r="N240" s="2">
        <v>0</v>
      </c>
      <c r="O240" s="3">
        <v>0</v>
      </c>
      <c r="P240" s="3">
        <v>0</v>
      </c>
    </row>
    <row r="241" spans="1:16" x14ac:dyDescent="0.3">
      <c r="A241" s="8" t="s">
        <v>202</v>
      </c>
      <c r="B241" s="8" t="s">
        <v>69</v>
      </c>
      <c r="C241" s="2">
        <v>3.0456852791878201E-2</v>
      </c>
      <c r="D241" s="2">
        <v>1.9704433497536901E-2</v>
      </c>
      <c r="E241" s="2">
        <v>-1.32850241545894E-2</v>
      </c>
      <c r="F241" s="2">
        <v>-5.5079559363525099E-2</v>
      </c>
      <c r="G241" s="2">
        <v>-7.3834196891191695E-2</v>
      </c>
      <c r="H241" s="2">
        <v>-3.6363636363636397E-2</v>
      </c>
      <c r="I241" s="2">
        <v>-8.2728592162554404E-2</v>
      </c>
      <c r="J241" s="2">
        <v>-5.0632911392405097E-2</v>
      </c>
      <c r="K241" s="2">
        <v>1.6666666666666701E-2</v>
      </c>
      <c r="L241" s="2">
        <v>5.0819672131147499E-2</v>
      </c>
      <c r="M241" s="2">
        <v>0.106084243369735</v>
      </c>
      <c r="N241" s="2">
        <v>2.3977433004231299E-2</v>
      </c>
      <c r="O241" s="3">
        <v>0.21</v>
      </c>
      <c r="P241" s="3">
        <v>-0.123188405797101</v>
      </c>
    </row>
    <row r="242" spans="1:16" x14ac:dyDescent="0.3">
      <c r="A242" s="8" t="s">
        <v>202</v>
      </c>
      <c r="B242" s="8" t="s">
        <v>70</v>
      </c>
      <c r="C242" s="2">
        <v>4.9236829148202902E-3</v>
      </c>
      <c r="D242" s="2">
        <v>2.98873101420872E-2</v>
      </c>
      <c r="E242" s="2">
        <v>2.1408182683158899E-2</v>
      </c>
      <c r="F242" s="2">
        <v>1.21099208197485E-2</v>
      </c>
      <c r="G242" s="2">
        <v>1.8407731247123801E-2</v>
      </c>
      <c r="H242" s="2">
        <v>-2.25937641211026E-3</v>
      </c>
      <c r="I242" s="2">
        <v>1.9021739130434801E-2</v>
      </c>
      <c r="J242" s="2">
        <v>9.3333333333333306E-3</v>
      </c>
      <c r="K242" s="2">
        <v>1.7613386173491901E-3</v>
      </c>
      <c r="L242" s="2">
        <v>-2.0219780219780201E-2</v>
      </c>
      <c r="M242" s="2">
        <v>-1.03185284881113E-2</v>
      </c>
      <c r="N242" s="2">
        <v>8.6128739800544005E-3</v>
      </c>
      <c r="O242" s="3">
        <v>-2.02553940995156E-2</v>
      </c>
      <c r="P242" s="3">
        <v>5.8515699333967601E-2</v>
      </c>
    </row>
    <row r="243" spans="1:16" x14ac:dyDescent="0.3">
      <c r="A243" s="8" t="s">
        <v>202</v>
      </c>
      <c r="B243" s="8" t="s">
        <v>71</v>
      </c>
      <c r="C243" s="2">
        <v>1.88679245283019E-2</v>
      </c>
      <c r="D243" s="2">
        <v>1.9713261648745501E-2</v>
      </c>
      <c r="E243" s="2">
        <v>2.6362038664323399E-2</v>
      </c>
      <c r="F243" s="2">
        <v>2.3401826484018302E-2</v>
      </c>
      <c r="G243" s="2">
        <v>3.1232571109871699E-2</v>
      </c>
      <c r="H243" s="2">
        <v>4.2184964845862601E-2</v>
      </c>
      <c r="I243" s="2">
        <v>1.34924753502854E-2</v>
      </c>
      <c r="J243" s="2">
        <v>3.5330261136712698E-2</v>
      </c>
      <c r="K243" s="2">
        <v>2.7695351137487601E-2</v>
      </c>
      <c r="L243" s="2">
        <v>1.92492781520693E-2</v>
      </c>
      <c r="M243" s="2">
        <v>1.8413597733710999E-2</v>
      </c>
      <c r="N243" s="2">
        <v>4.7287899860917901E-2</v>
      </c>
      <c r="O243" s="3">
        <v>0.117210682492582</v>
      </c>
      <c r="P243" s="3">
        <v>0.323374340949033</v>
      </c>
    </row>
    <row r="244" spans="1:16" x14ac:dyDescent="0.3">
      <c r="A244" s="8" t="s">
        <v>202</v>
      </c>
      <c r="B244" s="8" t="s">
        <v>72</v>
      </c>
      <c r="C244" s="2">
        <v>1.4705882352941201E-2</v>
      </c>
      <c r="D244" s="2">
        <v>-4.7101449275362299E-2</v>
      </c>
      <c r="E244" s="2">
        <v>-2.53485424588086E-3</v>
      </c>
      <c r="F244" s="2">
        <v>4.1931385006353197E-2</v>
      </c>
      <c r="G244" s="2">
        <v>4.39024390243902E-2</v>
      </c>
      <c r="H244" s="2">
        <v>7.3598130841121503E-2</v>
      </c>
      <c r="I244" s="2">
        <v>4.6789989118607198E-2</v>
      </c>
      <c r="J244" s="2">
        <v>6.6528066528066504E-2</v>
      </c>
      <c r="K244" s="2">
        <v>2.9239766081871298E-2</v>
      </c>
      <c r="L244" s="2">
        <v>4.2613636363636402E-2</v>
      </c>
      <c r="M244" s="2">
        <v>3.9055404178020003E-2</v>
      </c>
      <c r="N244" s="2">
        <v>7.3426573426573397E-2</v>
      </c>
      <c r="O244" s="3">
        <v>0.19688109161793399</v>
      </c>
      <c r="P244" s="3">
        <v>0.55640050697084897</v>
      </c>
    </row>
    <row r="245" spans="1:16" x14ac:dyDescent="0.3">
      <c r="A245" s="8" t="s">
        <v>202</v>
      </c>
      <c r="B245" s="8" t="s">
        <v>73</v>
      </c>
      <c r="C245" s="2">
        <v>-5.4054054054054099E-2</v>
      </c>
      <c r="D245" s="2">
        <v>-0.08</v>
      </c>
      <c r="E245" s="2">
        <v>-0.24223602484472101</v>
      </c>
      <c r="F245" s="2">
        <v>9.0163934426229497E-2</v>
      </c>
      <c r="G245" s="2">
        <v>0.13533834586466201</v>
      </c>
      <c r="H245" s="2">
        <v>0.13245033112582799</v>
      </c>
      <c r="I245" s="2">
        <v>4.0935672514619902E-2</v>
      </c>
      <c r="J245" s="2">
        <v>7.3033707865168496E-2</v>
      </c>
      <c r="K245" s="2">
        <v>6.2827225130889994E-2</v>
      </c>
      <c r="L245" s="2">
        <v>0.133004926108374</v>
      </c>
      <c r="M245" s="2">
        <v>0.15652173913043499</v>
      </c>
      <c r="N245" s="2">
        <v>0.116541353383459</v>
      </c>
      <c r="O245" s="3">
        <v>0.55497382198952905</v>
      </c>
      <c r="P245" s="3">
        <v>0.84472049689440998</v>
      </c>
    </row>
    <row r="246" spans="1:16" x14ac:dyDescent="0.3">
      <c r="A246" s="8" t="s">
        <v>203</v>
      </c>
      <c r="B246" s="8" t="s">
        <v>62</v>
      </c>
      <c r="C246" s="2">
        <v>0</v>
      </c>
      <c r="D246" s="2">
        <v>-1</v>
      </c>
      <c r="E246" s="2">
        <v>0</v>
      </c>
      <c r="F246" s="2">
        <v>0</v>
      </c>
      <c r="G246" s="2">
        <v>0</v>
      </c>
      <c r="H246" s="2">
        <v>0</v>
      </c>
      <c r="I246" s="2">
        <v>0</v>
      </c>
      <c r="J246" s="2">
        <v>0</v>
      </c>
      <c r="K246" s="2">
        <v>0</v>
      </c>
      <c r="L246" s="2">
        <v>0</v>
      </c>
      <c r="M246" s="2">
        <v>0</v>
      </c>
      <c r="N246" s="2">
        <v>0</v>
      </c>
      <c r="O246" s="3">
        <v>0</v>
      </c>
      <c r="P246" s="3">
        <v>0</v>
      </c>
    </row>
    <row r="247" spans="1:16" x14ac:dyDescent="0.3">
      <c r="A247" s="8" t="s">
        <v>203</v>
      </c>
      <c r="B247" s="8" t="s">
        <v>63</v>
      </c>
      <c r="C247" s="2">
        <v>0.13698630136986301</v>
      </c>
      <c r="D247" s="2">
        <v>4.51807228915663E-2</v>
      </c>
      <c r="E247" s="2">
        <v>0.123919308357349</v>
      </c>
      <c r="F247" s="2">
        <v>0</v>
      </c>
      <c r="G247" s="2">
        <v>-5.3846153846153801E-2</v>
      </c>
      <c r="H247" s="2">
        <v>4.3360433604336002E-2</v>
      </c>
      <c r="I247" s="2">
        <v>7.7922077922077906E-2</v>
      </c>
      <c r="J247" s="2">
        <v>0</v>
      </c>
      <c r="K247" s="2">
        <v>2.16867469879518E-2</v>
      </c>
      <c r="L247" s="2">
        <v>7.7830188679245293E-2</v>
      </c>
      <c r="M247" s="2">
        <v>2.6258205689277898E-2</v>
      </c>
      <c r="N247" s="2">
        <v>-7.4626865671641798E-2</v>
      </c>
      <c r="O247" s="3">
        <v>4.57831325301205E-2</v>
      </c>
      <c r="P247" s="3">
        <v>0.25072046109510099</v>
      </c>
    </row>
    <row r="248" spans="1:16" x14ac:dyDescent="0.3">
      <c r="A248" s="8" t="s">
        <v>203</v>
      </c>
      <c r="B248" s="8" t="s">
        <v>64</v>
      </c>
      <c r="C248" s="2">
        <v>5.0408719346049E-2</v>
      </c>
      <c r="D248" s="2">
        <v>5.1880674448767802E-2</v>
      </c>
      <c r="E248" s="2">
        <v>4.5622688039457501E-2</v>
      </c>
      <c r="F248" s="2">
        <v>5.7783018867924502E-2</v>
      </c>
      <c r="G248" s="2">
        <v>7.0234113712374605E-2</v>
      </c>
      <c r="H248" s="2">
        <v>5.9374999999999997E-2</v>
      </c>
      <c r="I248" s="2">
        <v>3.0481809242871201E-2</v>
      </c>
      <c r="J248" s="2">
        <v>4.58015267175573E-2</v>
      </c>
      <c r="K248" s="2">
        <v>3.9233576642335802E-2</v>
      </c>
      <c r="L248" s="2">
        <v>4.12642669007902E-2</v>
      </c>
      <c r="M248" s="2">
        <v>4.3844856661045498E-2</v>
      </c>
      <c r="N248" s="2">
        <v>7.1082390953150207E-2</v>
      </c>
      <c r="O248" s="3">
        <v>0.20985401459854</v>
      </c>
      <c r="P248" s="3">
        <v>0.63501849568433999</v>
      </c>
    </row>
    <row r="249" spans="1:16" x14ac:dyDescent="0.3">
      <c r="A249" s="8" t="s">
        <v>203</v>
      </c>
      <c r="B249" s="8" t="s">
        <v>65</v>
      </c>
      <c r="C249" s="2">
        <v>4.5576407506702402E-2</v>
      </c>
      <c r="D249" s="2">
        <v>6.15384615384615E-2</v>
      </c>
      <c r="E249" s="2">
        <v>9.4202898550724598E-2</v>
      </c>
      <c r="F249" s="2">
        <v>9.7130242825607102E-2</v>
      </c>
      <c r="G249" s="2">
        <v>9.0543259557344102E-2</v>
      </c>
      <c r="H249" s="2">
        <v>8.6715867158671606E-2</v>
      </c>
      <c r="I249" s="2">
        <v>5.9422750424448202E-2</v>
      </c>
      <c r="J249" s="2">
        <v>9.6153846153846201E-2</v>
      </c>
      <c r="K249" s="2">
        <v>6.5789473684210495E-2</v>
      </c>
      <c r="L249" s="2">
        <v>8.6419753086419707E-2</v>
      </c>
      <c r="M249" s="2">
        <v>6.9444444444444406E-2</v>
      </c>
      <c r="N249" s="2">
        <v>6.2573789846517097E-2</v>
      </c>
      <c r="O249" s="3">
        <v>0.31578947368421101</v>
      </c>
      <c r="P249" s="3">
        <v>1.1739130434782601</v>
      </c>
    </row>
    <row r="250" spans="1:16" x14ac:dyDescent="0.3">
      <c r="A250" s="8" t="s">
        <v>203</v>
      </c>
      <c r="B250" s="8" t="s">
        <v>66</v>
      </c>
      <c r="C250" s="2">
        <v>4.6875E-2</v>
      </c>
      <c r="D250" s="2">
        <v>5.9701492537313397E-2</v>
      </c>
      <c r="E250" s="2">
        <v>0.21126760563380301</v>
      </c>
      <c r="F250" s="2">
        <v>0.104651162790698</v>
      </c>
      <c r="G250" s="2">
        <v>0.24210526315789499</v>
      </c>
      <c r="H250" s="2">
        <v>5.0847457627118599E-2</v>
      </c>
      <c r="I250" s="2">
        <v>0.14516129032258099</v>
      </c>
      <c r="J250" s="2">
        <v>0.11971830985915501</v>
      </c>
      <c r="K250" s="2">
        <v>0.11949685534591201</v>
      </c>
      <c r="L250" s="2">
        <v>4.49438202247191E-2</v>
      </c>
      <c r="M250" s="2">
        <v>0.10752688172043</v>
      </c>
      <c r="N250" s="2">
        <v>8.2524271844660199E-2</v>
      </c>
      <c r="O250" s="3">
        <v>0.40251572327044</v>
      </c>
      <c r="P250" s="3">
        <v>2.1408450704225399</v>
      </c>
    </row>
    <row r="251" spans="1:16" x14ac:dyDescent="0.3">
      <c r="A251" s="8" t="s">
        <v>203</v>
      </c>
      <c r="B251" s="8" t="s">
        <v>67</v>
      </c>
      <c r="C251" s="2">
        <v>0.25</v>
      </c>
      <c r="D251" s="2">
        <v>-0.2</v>
      </c>
      <c r="E251" s="2">
        <v>-0.33333333333333298</v>
      </c>
      <c r="F251" s="2">
        <v>-0.5</v>
      </c>
      <c r="G251" s="2">
        <v>0.5</v>
      </c>
      <c r="H251" s="2">
        <v>0.16666666666666699</v>
      </c>
      <c r="I251" s="2">
        <v>0.42857142857142899</v>
      </c>
      <c r="J251" s="2">
        <v>-0.1</v>
      </c>
      <c r="K251" s="2">
        <v>0.33333333333333298</v>
      </c>
      <c r="L251" s="2">
        <v>0.58333333333333304</v>
      </c>
      <c r="M251" s="2">
        <v>0.105263157894737</v>
      </c>
      <c r="N251" s="2">
        <v>0.19047619047618999</v>
      </c>
      <c r="O251" s="3">
        <v>1.7777777777777799</v>
      </c>
      <c r="P251" s="3">
        <v>1.0833333333333299</v>
      </c>
    </row>
    <row r="252" spans="1:16" x14ac:dyDescent="0.3">
      <c r="A252" s="8" t="s">
        <v>203</v>
      </c>
      <c r="B252" s="8" t="s">
        <v>68</v>
      </c>
      <c r="C252" s="2">
        <v>-1</v>
      </c>
      <c r="D252" s="2">
        <v>0</v>
      </c>
      <c r="E252" s="2">
        <v>0</v>
      </c>
      <c r="F252" s="2">
        <v>0</v>
      </c>
      <c r="G252" s="2">
        <v>0</v>
      </c>
      <c r="H252" s="2">
        <v>0</v>
      </c>
      <c r="I252" s="2">
        <v>0</v>
      </c>
      <c r="J252" s="2">
        <v>0</v>
      </c>
      <c r="K252" s="2">
        <v>-1</v>
      </c>
      <c r="L252" s="2">
        <v>0</v>
      </c>
      <c r="M252" s="2">
        <v>0</v>
      </c>
      <c r="N252" s="2">
        <v>0</v>
      </c>
      <c r="O252" s="3">
        <v>-1</v>
      </c>
      <c r="P252" s="3">
        <v>0</v>
      </c>
    </row>
    <row r="253" spans="1:16" x14ac:dyDescent="0.3">
      <c r="A253" s="8" t="s">
        <v>203</v>
      </c>
      <c r="B253" s="8" t="s">
        <v>69</v>
      </c>
      <c r="C253" s="2">
        <v>-3.0181086519114698E-2</v>
      </c>
      <c r="D253" s="2">
        <v>2.0746887966804999E-2</v>
      </c>
      <c r="E253" s="2">
        <v>-1.42276422764228E-2</v>
      </c>
      <c r="F253" s="2">
        <v>-2.06185567010309E-2</v>
      </c>
      <c r="G253" s="2">
        <v>1.26315789473684E-2</v>
      </c>
      <c r="H253" s="2">
        <v>8.3160083160083199E-3</v>
      </c>
      <c r="I253" s="2">
        <v>-5.97938144329897E-2</v>
      </c>
      <c r="J253" s="2">
        <v>-2.1929824561403499E-3</v>
      </c>
      <c r="K253" s="2">
        <v>1.0989010989011E-2</v>
      </c>
      <c r="L253" s="2">
        <v>7.3913043478260901E-2</v>
      </c>
      <c r="M253" s="2">
        <v>-1.0121457489878499E-2</v>
      </c>
      <c r="N253" s="2">
        <v>-2.6584867075664601E-2</v>
      </c>
      <c r="O253" s="3">
        <v>4.6153846153846198E-2</v>
      </c>
      <c r="P253" s="3">
        <v>-3.2520325203252001E-2</v>
      </c>
    </row>
    <row r="254" spans="1:16" x14ac:dyDescent="0.3">
      <c r="A254" s="8" t="s">
        <v>203</v>
      </c>
      <c r="B254" s="8" t="s">
        <v>70</v>
      </c>
      <c r="C254" s="2">
        <v>2.1474588403722301E-2</v>
      </c>
      <c r="D254" s="2">
        <v>1.6818500350385401E-2</v>
      </c>
      <c r="E254" s="2">
        <v>0</v>
      </c>
      <c r="F254" s="2">
        <v>6.89179875947622E-4</v>
      </c>
      <c r="G254" s="2">
        <v>-2.5482093663911801E-2</v>
      </c>
      <c r="H254" s="2">
        <v>5.6537102473498196E-3</v>
      </c>
      <c r="I254" s="2">
        <v>3.0920590302178499E-2</v>
      </c>
      <c r="J254" s="2">
        <v>-2.7266530334015002E-3</v>
      </c>
      <c r="K254" s="2">
        <v>-1.02529049897471E-2</v>
      </c>
      <c r="L254" s="2">
        <v>-3.38397790055249E-2</v>
      </c>
      <c r="M254" s="2">
        <v>-6.4331665475339502E-3</v>
      </c>
      <c r="N254" s="2">
        <v>2.0143884892086301E-2</v>
      </c>
      <c r="O254" s="3">
        <v>-3.0758714969241301E-2</v>
      </c>
      <c r="P254" s="3">
        <v>-2.2742935906271501E-2</v>
      </c>
    </row>
    <row r="255" spans="1:16" x14ac:dyDescent="0.3">
      <c r="A255" s="8" t="s">
        <v>203</v>
      </c>
      <c r="B255" s="8" t="s">
        <v>71</v>
      </c>
      <c r="C255" s="2">
        <v>2.79114533205005E-2</v>
      </c>
      <c r="D255" s="2">
        <v>3.7453183520599301E-2</v>
      </c>
      <c r="E255" s="2">
        <v>3.5198555956678701E-2</v>
      </c>
      <c r="F255" s="2">
        <v>3.5745422842196999E-2</v>
      </c>
      <c r="G255" s="2">
        <v>5.8922558922558897E-2</v>
      </c>
      <c r="H255" s="2">
        <v>1.1128775834658201E-2</v>
      </c>
      <c r="I255" s="2">
        <v>2.43710691823899E-2</v>
      </c>
      <c r="J255" s="2">
        <v>2.0721412125863401E-2</v>
      </c>
      <c r="K255" s="2">
        <v>2.8571428571428598E-2</v>
      </c>
      <c r="L255" s="2">
        <v>1.1695906432748499E-2</v>
      </c>
      <c r="M255" s="2">
        <v>4.4797687861271702E-2</v>
      </c>
      <c r="N255" s="2">
        <v>5.5325034578146597E-3</v>
      </c>
      <c r="O255" s="3">
        <v>9.3233082706766904E-2</v>
      </c>
      <c r="P255" s="3">
        <v>0.31227436823104698</v>
      </c>
    </row>
    <row r="256" spans="1:16" x14ac:dyDescent="0.3">
      <c r="A256" s="8" t="s">
        <v>203</v>
      </c>
      <c r="B256" s="8" t="s">
        <v>72</v>
      </c>
      <c r="C256" s="2">
        <v>4.5685279187817299E-2</v>
      </c>
      <c r="D256" s="2">
        <v>-3.6407766990291301E-2</v>
      </c>
      <c r="E256" s="2">
        <v>5.5415617128463497E-2</v>
      </c>
      <c r="F256" s="2">
        <v>5.0119331742243402E-2</v>
      </c>
      <c r="G256" s="2">
        <v>8.4090909090909105E-2</v>
      </c>
      <c r="H256" s="2">
        <v>1.25786163522013E-2</v>
      </c>
      <c r="I256" s="2">
        <v>3.3126293995859202E-2</v>
      </c>
      <c r="J256" s="2">
        <v>0.13026052104208399</v>
      </c>
      <c r="K256" s="2">
        <v>4.4326241134751802E-2</v>
      </c>
      <c r="L256" s="2">
        <v>5.2631578947368397E-2</v>
      </c>
      <c r="M256" s="2">
        <v>2.09677419354839E-2</v>
      </c>
      <c r="N256" s="2">
        <v>9.3206951026856194E-2</v>
      </c>
      <c r="O256" s="3">
        <v>0.22695035460992899</v>
      </c>
      <c r="P256" s="3">
        <v>0.74307304785894202</v>
      </c>
    </row>
    <row r="257" spans="1:16" x14ac:dyDescent="0.3">
      <c r="A257" s="8" t="s">
        <v>203</v>
      </c>
      <c r="B257" s="8" t="s">
        <v>73</v>
      </c>
      <c r="C257" s="2">
        <v>1.49253731343284E-2</v>
      </c>
      <c r="D257" s="2">
        <v>-0.220588235294118</v>
      </c>
      <c r="E257" s="2">
        <v>-0.22641509433962301</v>
      </c>
      <c r="F257" s="2">
        <v>0.219512195121951</v>
      </c>
      <c r="G257" s="2">
        <v>0.18</v>
      </c>
      <c r="H257" s="2">
        <v>0.13559322033898299</v>
      </c>
      <c r="I257" s="2">
        <v>0.104477611940299</v>
      </c>
      <c r="J257" s="2">
        <v>9.45945945945946E-2</v>
      </c>
      <c r="K257" s="2">
        <v>7.4074074074074098E-2</v>
      </c>
      <c r="L257" s="2">
        <v>0.126436781609195</v>
      </c>
      <c r="M257" s="2">
        <v>0.16326530612244899</v>
      </c>
      <c r="N257" s="2">
        <v>6.14035087719298E-2</v>
      </c>
      <c r="O257" s="3">
        <v>0.49382716049382702</v>
      </c>
      <c r="P257" s="3">
        <v>1.28301886792453</v>
      </c>
    </row>
    <row r="258" spans="1:16" x14ac:dyDescent="0.3">
      <c r="A258" s="8" t="s">
        <v>204</v>
      </c>
      <c r="B258" s="8" t="s">
        <v>62</v>
      </c>
      <c r="C258" s="2">
        <v>0</v>
      </c>
      <c r="D258" s="2">
        <v>0</v>
      </c>
      <c r="E258" s="2">
        <v>0</v>
      </c>
      <c r="F258" s="2">
        <v>0</v>
      </c>
      <c r="G258" s="2">
        <v>0</v>
      </c>
      <c r="H258" s="2">
        <v>0</v>
      </c>
      <c r="I258" s="2">
        <v>0</v>
      </c>
      <c r="J258" s="2">
        <v>0</v>
      </c>
      <c r="K258" s="2">
        <v>0</v>
      </c>
      <c r="L258" s="2">
        <v>-1</v>
      </c>
      <c r="M258" s="2">
        <v>0</v>
      </c>
      <c r="N258" s="2">
        <v>0</v>
      </c>
      <c r="O258" s="3">
        <v>0</v>
      </c>
      <c r="P258" s="3">
        <v>0</v>
      </c>
    </row>
    <row r="259" spans="1:16" x14ac:dyDescent="0.3">
      <c r="A259" s="8" t="s">
        <v>204</v>
      </c>
      <c r="B259" s="8" t="s">
        <v>63</v>
      </c>
      <c r="C259" s="2">
        <v>0.10497237569060799</v>
      </c>
      <c r="D259" s="2">
        <v>9.1666666666666702E-2</v>
      </c>
      <c r="E259" s="2">
        <v>-6.1068702290076301E-3</v>
      </c>
      <c r="F259" s="2">
        <v>7.6804915514592899E-3</v>
      </c>
      <c r="G259" s="2">
        <v>4.8780487804878099E-2</v>
      </c>
      <c r="H259" s="2">
        <v>-5.37790697674419E-2</v>
      </c>
      <c r="I259" s="2">
        <v>-1.8433179723502301E-2</v>
      </c>
      <c r="J259" s="2">
        <v>-9.3896713615023494E-3</v>
      </c>
      <c r="K259" s="2">
        <v>-1.1058451816745699E-2</v>
      </c>
      <c r="L259" s="2">
        <v>6.5495207667731606E-2</v>
      </c>
      <c r="M259" s="2">
        <v>2.84857571214393E-2</v>
      </c>
      <c r="N259" s="2">
        <v>-1.7492711370262402E-2</v>
      </c>
      <c r="O259" s="3">
        <v>6.4770932069510304E-2</v>
      </c>
      <c r="P259" s="3">
        <v>2.90076335877863E-2</v>
      </c>
    </row>
    <row r="260" spans="1:16" x14ac:dyDescent="0.3">
      <c r="A260" s="8" t="s">
        <v>204</v>
      </c>
      <c r="B260" s="8" t="s">
        <v>64</v>
      </c>
      <c r="C260" s="2">
        <v>5.4856115107913703E-2</v>
      </c>
      <c r="D260" s="2">
        <v>4.0068201193520898E-2</v>
      </c>
      <c r="E260" s="2">
        <v>5.1639344262295099E-2</v>
      </c>
      <c r="F260" s="2">
        <v>4.9103663289166002E-2</v>
      </c>
      <c r="G260" s="2">
        <v>1.41158989598811E-2</v>
      </c>
      <c r="H260" s="2">
        <v>6.0805860805860798E-2</v>
      </c>
      <c r="I260" s="2">
        <v>4.35082872928177E-2</v>
      </c>
      <c r="J260" s="2">
        <v>5.2283256121773702E-2</v>
      </c>
      <c r="K260" s="2">
        <v>2.1383647798742099E-2</v>
      </c>
      <c r="L260" s="2">
        <v>3.6330049261083699E-2</v>
      </c>
      <c r="M260" s="2">
        <v>6.0011883541295302E-2</v>
      </c>
      <c r="N260" s="2">
        <v>2.6905829596412599E-2</v>
      </c>
      <c r="O260" s="3">
        <v>0.15220125786163499</v>
      </c>
      <c r="P260" s="3">
        <v>0.50163934426229495</v>
      </c>
    </row>
    <row r="261" spans="1:16" x14ac:dyDescent="0.3">
      <c r="A261" s="8" t="s">
        <v>204</v>
      </c>
      <c r="B261" s="8" t="s">
        <v>65</v>
      </c>
      <c r="C261" s="2">
        <v>5.74506283662478E-2</v>
      </c>
      <c r="D261" s="2">
        <v>6.2818336162988098E-2</v>
      </c>
      <c r="E261" s="2">
        <v>3.8338658146964903E-2</v>
      </c>
      <c r="F261" s="2">
        <v>0.103076923076923</v>
      </c>
      <c r="G261" s="2">
        <v>9.2050209205020897E-2</v>
      </c>
      <c r="H261" s="2">
        <v>6.2579821200510893E-2</v>
      </c>
      <c r="I261" s="2">
        <v>7.5721153846153799E-2</v>
      </c>
      <c r="J261" s="2">
        <v>8.4916201117318402E-2</v>
      </c>
      <c r="K261" s="2">
        <v>0.11740473738414001</v>
      </c>
      <c r="L261" s="2">
        <v>5.16129032258065E-2</v>
      </c>
      <c r="M261" s="2">
        <v>6.0473269062226102E-2</v>
      </c>
      <c r="N261" s="2">
        <v>2.3966942148760301E-2</v>
      </c>
      <c r="O261" s="3">
        <v>0.27600411946447001</v>
      </c>
      <c r="P261" s="3">
        <v>0.97923322683706104</v>
      </c>
    </row>
    <row r="262" spans="1:16" x14ac:dyDescent="0.3">
      <c r="A262" s="8" t="s">
        <v>204</v>
      </c>
      <c r="B262" s="8" t="s">
        <v>66</v>
      </c>
      <c r="C262" s="2">
        <v>8.0357142857142905E-2</v>
      </c>
      <c r="D262" s="2">
        <v>1.6528925619834701E-2</v>
      </c>
      <c r="E262" s="2">
        <v>0.105691056910569</v>
      </c>
      <c r="F262" s="2">
        <v>0.125</v>
      </c>
      <c r="G262" s="2">
        <v>4.5751633986928102E-2</v>
      </c>
      <c r="H262" s="2">
        <v>0.15</v>
      </c>
      <c r="I262" s="2">
        <v>2.1739130434782601E-2</v>
      </c>
      <c r="J262" s="2">
        <v>0.10106382978723399</v>
      </c>
      <c r="K262" s="2">
        <v>5.3140096618357502E-2</v>
      </c>
      <c r="L262" s="2">
        <v>0.123853211009174</v>
      </c>
      <c r="M262" s="2">
        <v>9.7959183673469397E-2</v>
      </c>
      <c r="N262" s="2">
        <v>8.5501858736059505E-2</v>
      </c>
      <c r="O262" s="3">
        <v>0.41062801932367099</v>
      </c>
      <c r="P262" s="3">
        <v>1.3739837398374</v>
      </c>
    </row>
    <row r="263" spans="1:16" x14ac:dyDescent="0.3">
      <c r="A263" s="8" t="s">
        <v>204</v>
      </c>
      <c r="B263" s="8" t="s">
        <v>67</v>
      </c>
      <c r="C263" s="2">
        <v>0.25</v>
      </c>
      <c r="D263" s="2">
        <v>-0.2</v>
      </c>
      <c r="E263" s="2">
        <v>-0.375</v>
      </c>
      <c r="F263" s="2">
        <v>0</v>
      </c>
      <c r="G263" s="2">
        <v>1</v>
      </c>
      <c r="H263" s="2">
        <v>0.1</v>
      </c>
      <c r="I263" s="2">
        <v>0</v>
      </c>
      <c r="J263" s="2">
        <v>0.27272727272727298</v>
      </c>
      <c r="K263" s="2">
        <v>0</v>
      </c>
      <c r="L263" s="2">
        <v>0.5</v>
      </c>
      <c r="M263" s="2">
        <v>0.14285714285714299</v>
      </c>
      <c r="N263" s="2">
        <v>0.16666666666666699</v>
      </c>
      <c r="O263" s="3">
        <v>1</v>
      </c>
      <c r="P263" s="3">
        <v>2.5</v>
      </c>
    </row>
    <row r="264" spans="1:16" x14ac:dyDescent="0.3">
      <c r="A264" s="8" t="s">
        <v>204</v>
      </c>
      <c r="B264" s="8" t="s">
        <v>68</v>
      </c>
      <c r="C264" s="2">
        <v>0</v>
      </c>
      <c r="D264" s="2">
        <v>0</v>
      </c>
      <c r="E264" s="2">
        <v>0</v>
      </c>
      <c r="F264" s="2">
        <v>0</v>
      </c>
      <c r="G264" s="2">
        <v>0</v>
      </c>
      <c r="H264" s="2">
        <v>0</v>
      </c>
      <c r="I264" s="2">
        <v>0</v>
      </c>
      <c r="J264" s="2">
        <v>0</v>
      </c>
      <c r="K264" s="2">
        <v>0</v>
      </c>
      <c r="L264" s="2">
        <v>0</v>
      </c>
      <c r="M264" s="2">
        <v>0</v>
      </c>
      <c r="N264" s="2">
        <v>-1</v>
      </c>
      <c r="O264" s="3">
        <v>0</v>
      </c>
      <c r="P264" s="3">
        <v>0</v>
      </c>
    </row>
    <row r="265" spans="1:16" x14ac:dyDescent="0.3">
      <c r="A265" s="8" t="s">
        <v>204</v>
      </c>
      <c r="B265" s="8" t="s">
        <v>69</v>
      </c>
      <c r="C265" s="2">
        <v>1.22222222222222E-2</v>
      </c>
      <c r="D265" s="2">
        <v>4.6103183315038397E-2</v>
      </c>
      <c r="E265" s="2">
        <v>-6.6107030430220398E-2</v>
      </c>
      <c r="F265" s="2">
        <v>-5.0561797752809001E-2</v>
      </c>
      <c r="G265" s="2">
        <v>-1.18343195266272E-2</v>
      </c>
      <c r="H265" s="2">
        <v>-9.1017964071856305E-2</v>
      </c>
      <c r="I265" s="2">
        <v>-7.3781291172595506E-2</v>
      </c>
      <c r="J265" s="2">
        <v>1.8492176386913198E-2</v>
      </c>
      <c r="K265" s="2">
        <v>-1.3966480446927401E-3</v>
      </c>
      <c r="L265" s="2">
        <v>6.7132867132867105E-2</v>
      </c>
      <c r="M265" s="2">
        <v>6.8152031454783796E-2</v>
      </c>
      <c r="N265" s="2">
        <v>4.6625766871165597E-2</v>
      </c>
      <c r="O265" s="3">
        <v>0.19134078212290501</v>
      </c>
      <c r="P265" s="3">
        <v>-0.10493179433368301</v>
      </c>
    </row>
    <row r="266" spans="1:16" x14ac:dyDescent="0.3">
      <c r="A266" s="8" t="s">
        <v>204</v>
      </c>
      <c r="B266" s="8" t="s">
        <v>70</v>
      </c>
      <c r="C266" s="2">
        <v>1.1145786892554599E-2</v>
      </c>
      <c r="D266" s="2">
        <v>-2.6455026455026501E-3</v>
      </c>
      <c r="E266" s="2">
        <v>1.8567639257294401E-2</v>
      </c>
      <c r="F266" s="2">
        <v>1.5190972222222199E-2</v>
      </c>
      <c r="G266" s="2">
        <v>2.5651988029072302E-3</v>
      </c>
      <c r="H266" s="2">
        <v>7.2494669509594904E-3</v>
      </c>
      <c r="I266" s="2">
        <v>8.0440304826418299E-3</v>
      </c>
      <c r="J266" s="2">
        <v>-4.1999160016799701E-3</v>
      </c>
      <c r="K266" s="2">
        <v>-4.2176296921130297E-3</v>
      </c>
      <c r="L266" s="2">
        <v>-2.4565861922914E-2</v>
      </c>
      <c r="M266" s="2">
        <v>-2.6487190620929201E-2</v>
      </c>
      <c r="N266" s="2">
        <v>4.4603033006244399E-4</v>
      </c>
      <c r="O266" s="3">
        <v>-5.39856600590468E-2</v>
      </c>
      <c r="P266" s="3">
        <v>-8.3996463306808093E-3</v>
      </c>
    </row>
    <row r="267" spans="1:16" x14ac:dyDescent="0.3">
      <c r="A267" s="8" t="s">
        <v>204</v>
      </c>
      <c r="B267" s="8" t="s">
        <v>71</v>
      </c>
      <c r="C267" s="2">
        <v>8.8251516822945401E-3</v>
      </c>
      <c r="D267" s="2">
        <v>1.6402405686167299E-3</v>
      </c>
      <c r="E267" s="2">
        <v>4.2576419213973801E-2</v>
      </c>
      <c r="F267" s="2">
        <v>2.56544502617801E-2</v>
      </c>
      <c r="G267" s="2">
        <v>2.6544155181214901E-2</v>
      </c>
      <c r="H267" s="2">
        <v>1.2928891098955699E-2</v>
      </c>
      <c r="I267" s="2">
        <v>1.71821305841924E-2</v>
      </c>
      <c r="J267" s="2">
        <v>1.2065637065637101E-2</v>
      </c>
      <c r="K267" s="2">
        <v>2.8612303290414899E-2</v>
      </c>
      <c r="L267" s="2">
        <v>1.6689847009735699E-2</v>
      </c>
      <c r="M267" s="2">
        <v>2.82717738258094E-2</v>
      </c>
      <c r="N267" s="2">
        <v>3.5476718403547702E-3</v>
      </c>
      <c r="O267" s="3">
        <v>7.9160705770147805E-2</v>
      </c>
      <c r="P267" s="3">
        <v>0.23526200873362399</v>
      </c>
    </row>
    <row r="268" spans="1:16" x14ac:dyDescent="0.3">
      <c r="A268" s="8" t="s">
        <v>204</v>
      </c>
      <c r="B268" s="8" t="s">
        <v>72</v>
      </c>
      <c r="C268" s="2">
        <v>6.3142437591776804E-2</v>
      </c>
      <c r="D268" s="2">
        <v>-4.1436464088397802E-2</v>
      </c>
      <c r="E268" s="2">
        <v>-1.00864553314121E-2</v>
      </c>
      <c r="F268" s="2">
        <v>4.07569141193595E-2</v>
      </c>
      <c r="G268" s="2">
        <v>0.107692307692308</v>
      </c>
      <c r="H268" s="2">
        <v>0.10479797979798</v>
      </c>
      <c r="I268" s="2">
        <v>3.3142857142857099E-2</v>
      </c>
      <c r="J268" s="2">
        <v>7.4115044247787601E-2</v>
      </c>
      <c r="K268" s="2">
        <v>2.05973223480947E-2</v>
      </c>
      <c r="L268" s="2">
        <v>5.6508577194752801E-2</v>
      </c>
      <c r="M268" s="2">
        <v>3.5339063992359102E-2</v>
      </c>
      <c r="N268" s="2">
        <v>9.2250922509225092E-3</v>
      </c>
      <c r="O268" s="3">
        <v>0.126673532440783</v>
      </c>
      <c r="P268" s="3">
        <v>0.57636887608069198</v>
      </c>
    </row>
    <row r="269" spans="1:16" x14ac:dyDescent="0.3">
      <c r="A269" s="8" t="s">
        <v>204</v>
      </c>
      <c r="B269" s="8" t="s">
        <v>73</v>
      </c>
      <c r="C269" s="2">
        <v>0.10752688172043</v>
      </c>
      <c r="D269" s="2">
        <v>-0.116504854368932</v>
      </c>
      <c r="E269" s="2">
        <v>-0.13186813186813201</v>
      </c>
      <c r="F269" s="2">
        <v>8.8607594936708903E-2</v>
      </c>
      <c r="G269" s="2">
        <v>0.186046511627907</v>
      </c>
      <c r="H269" s="2">
        <v>2.9411764705882401E-2</v>
      </c>
      <c r="I269" s="2">
        <v>0.133333333333333</v>
      </c>
      <c r="J269" s="2">
        <v>0.16806722689075601</v>
      </c>
      <c r="K269" s="2">
        <v>7.1942446043165506E-2</v>
      </c>
      <c r="L269" s="2">
        <v>0.10738255033557</v>
      </c>
      <c r="M269" s="2">
        <v>8.4848484848484895E-2</v>
      </c>
      <c r="N269" s="2">
        <v>0.229050279329609</v>
      </c>
      <c r="O269" s="3">
        <v>0.58273381294964</v>
      </c>
      <c r="P269" s="3">
        <v>1.4175824175824201</v>
      </c>
    </row>
    <row r="270" spans="1:16" x14ac:dyDescent="0.3">
      <c r="A270" s="11" t="s">
        <v>18</v>
      </c>
      <c r="B270" s="11" t="s">
        <v>18</v>
      </c>
      <c r="C270" s="3">
        <v>3.9363992712416501E-2</v>
      </c>
      <c r="D270" s="3">
        <v>2.4310350933106701E-2</v>
      </c>
      <c r="E270" s="3">
        <v>2.28172373856977E-2</v>
      </c>
      <c r="F270" s="3">
        <v>3.1823021412516299E-2</v>
      </c>
      <c r="G270" s="3">
        <v>3.1545844662102397E-2</v>
      </c>
      <c r="H270" s="3">
        <v>2.80565258812321E-2</v>
      </c>
      <c r="I270" s="3">
        <v>2.4387230296384399E-2</v>
      </c>
      <c r="J270" s="3">
        <v>3.3275035431052702E-2</v>
      </c>
      <c r="K270" s="3">
        <v>2.1332788583602099E-2</v>
      </c>
      <c r="L270" s="3">
        <v>2.9230659332809501E-2</v>
      </c>
      <c r="M270" s="3">
        <v>3.5563082133784903E-2</v>
      </c>
      <c r="N270" s="3">
        <v>2.7840703456965502E-2</v>
      </c>
      <c r="O270" s="3">
        <v>0.118877037339676</v>
      </c>
      <c r="P270" s="3">
        <v>0.32547406267826001</v>
      </c>
    </row>
    <row r="271" spans="1:16" x14ac:dyDescent="0.3">
      <c r="A271" s="15"/>
      <c r="B271" s="15"/>
    </row>
    <row r="272" spans="1:16" x14ac:dyDescent="0.3">
      <c r="A272" s="13" t="s">
        <v>42</v>
      </c>
      <c r="B272" s="15"/>
    </row>
    <row r="273" spans="1:2" x14ac:dyDescent="0.3">
      <c r="A273" s="14" t="s">
        <v>43</v>
      </c>
      <c r="B273" s="15"/>
    </row>
    <row r="274" spans="1:2" x14ac:dyDescent="0.3">
      <c r="A274" s="14" t="s">
        <v>44</v>
      </c>
      <c r="B274" s="15"/>
    </row>
    <row r="275" spans="1:2" x14ac:dyDescent="0.3">
      <c r="A275" s="14" t="s">
        <v>75</v>
      </c>
      <c r="B275" s="15"/>
    </row>
    <row r="276" spans="1:2" x14ac:dyDescent="0.3">
      <c r="A276" s="14" t="s">
        <v>47</v>
      </c>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96:O96"/>
    <mergeCell ref="C184:N184"/>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P400"/>
  <sheetViews>
    <sheetView showGridLines="0" workbookViewId="0"/>
  </sheetViews>
  <sheetFormatPr defaultColWidth="11.5546875" defaultRowHeight="14.4" x14ac:dyDescent="0.3"/>
  <cols>
    <col min="1" max="1" width="25.6640625" customWidth="1"/>
    <col min="2" max="2" width="21.6640625" customWidth="1"/>
    <col min="3" max="15" width="10.5546875" customWidth="1"/>
  </cols>
  <sheetData>
    <row r="1" spans="1:15" ht="15.6" x14ac:dyDescent="0.3">
      <c r="A1" s="12" t="s">
        <v>240</v>
      </c>
      <c r="B1" s="15"/>
    </row>
    <row r="2" spans="1:15" ht="15.6" x14ac:dyDescent="0.3">
      <c r="A2" s="12" t="s">
        <v>165</v>
      </c>
      <c r="B2" s="15"/>
    </row>
    <row r="3" spans="1:15" ht="15.6" x14ac:dyDescent="0.3">
      <c r="A3" s="12" t="s">
        <v>206</v>
      </c>
      <c r="B3" s="15"/>
    </row>
    <row r="4" spans="1:15" ht="15.6" x14ac:dyDescent="0.3">
      <c r="A4" s="12" t="s">
        <v>79</v>
      </c>
      <c r="B4" s="15"/>
    </row>
    <row r="5" spans="1:15" x14ac:dyDescent="0.3">
      <c r="A5" s="15"/>
      <c r="B5" s="15"/>
    </row>
    <row r="6" spans="1:15" x14ac:dyDescent="0.3">
      <c r="A6" s="16" t="str">
        <f>HYPERLINK("#'Table of contents'!A99", "Back to contents")</f>
        <v>Back to contents</v>
      </c>
      <c r="B6" s="15"/>
    </row>
    <row r="7" spans="1:15" x14ac:dyDescent="0.3">
      <c r="A7" s="15"/>
      <c r="B7" s="15"/>
      <c r="C7" s="18" t="s">
        <v>36</v>
      </c>
      <c r="D7" s="19"/>
      <c r="E7" s="19"/>
      <c r="F7" s="19"/>
      <c r="G7" s="19"/>
      <c r="H7" s="19"/>
      <c r="I7" s="19"/>
      <c r="J7" s="19"/>
      <c r="K7" s="19"/>
      <c r="L7" s="19"/>
      <c r="M7" s="19"/>
      <c r="N7" s="19"/>
      <c r="O7" s="19"/>
    </row>
    <row r="8" spans="1:15" x14ac:dyDescent="0.3">
      <c r="A8" s="9" t="s">
        <v>41</v>
      </c>
      <c r="B8" s="9" t="s">
        <v>41</v>
      </c>
      <c r="C8" s="4" t="s">
        <v>0</v>
      </c>
      <c r="D8" s="4" t="s">
        <v>1</v>
      </c>
      <c r="E8" s="4" t="s">
        <v>2</v>
      </c>
      <c r="F8" s="4" t="s">
        <v>3</v>
      </c>
      <c r="G8" s="4" t="s">
        <v>4</v>
      </c>
      <c r="H8" s="4" t="s">
        <v>5</v>
      </c>
      <c r="I8" s="4" t="s">
        <v>6</v>
      </c>
      <c r="J8" s="4" t="s">
        <v>7</v>
      </c>
      <c r="K8" s="4" t="s">
        <v>8</v>
      </c>
      <c r="L8" s="4" t="s">
        <v>9</v>
      </c>
      <c r="M8" s="4" t="s">
        <v>10</v>
      </c>
      <c r="N8" s="4" t="s">
        <v>11</v>
      </c>
      <c r="O8" s="4" t="s">
        <v>12</v>
      </c>
    </row>
    <row r="9" spans="1:15" x14ac:dyDescent="0.3">
      <c r="A9" s="7" t="s">
        <v>198</v>
      </c>
      <c r="B9" s="7" t="s">
        <v>76</v>
      </c>
      <c r="C9" s="1">
        <v>2964</v>
      </c>
      <c r="D9" s="1">
        <v>3024</v>
      </c>
      <c r="E9" s="1">
        <v>3014</v>
      </c>
      <c r="F9" s="1">
        <v>3040</v>
      </c>
      <c r="G9" s="1">
        <v>3077</v>
      </c>
      <c r="H9" s="1">
        <v>3147</v>
      </c>
      <c r="I9" s="1">
        <v>3213</v>
      </c>
      <c r="J9" s="1">
        <v>3294</v>
      </c>
      <c r="K9" s="1">
        <v>3363</v>
      </c>
      <c r="L9" s="1">
        <v>3500</v>
      </c>
      <c r="M9" s="1">
        <v>3601</v>
      </c>
      <c r="N9" s="1">
        <v>3746</v>
      </c>
      <c r="O9" s="1">
        <v>3955</v>
      </c>
    </row>
    <row r="10" spans="1:15" x14ac:dyDescent="0.3">
      <c r="A10" s="7" t="s">
        <v>198</v>
      </c>
      <c r="B10" s="7" t="s">
        <v>77</v>
      </c>
      <c r="C10" s="1">
        <v>2347</v>
      </c>
      <c r="D10" s="1">
        <v>2467</v>
      </c>
      <c r="E10" s="1">
        <v>2525</v>
      </c>
      <c r="F10" s="1">
        <v>2634</v>
      </c>
      <c r="G10" s="1">
        <v>2779</v>
      </c>
      <c r="H10" s="1">
        <v>2921</v>
      </c>
      <c r="I10" s="1">
        <v>3031</v>
      </c>
      <c r="J10" s="1">
        <v>3106</v>
      </c>
      <c r="K10" s="1">
        <v>3202</v>
      </c>
      <c r="L10" s="1">
        <v>3289</v>
      </c>
      <c r="M10" s="1">
        <v>3368</v>
      </c>
      <c r="N10" s="1">
        <v>3480</v>
      </c>
      <c r="O10" s="1">
        <v>3635</v>
      </c>
    </row>
    <row r="11" spans="1:15" x14ac:dyDescent="0.3">
      <c r="A11" s="7" t="s">
        <v>199</v>
      </c>
      <c r="B11" s="7" t="s">
        <v>76</v>
      </c>
      <c r="C11" s="1">
        <v>7558</v>
      </c>
      <c r="D11" s="1">
        <v>7964</v>
      </c>
      <c r="E11" s="1">
        <v>8145</v>
      </c>
      <c r="F11" s="1">
        <v>8294</v>
      </c>
      <c r="G11" s="1">
        <v>8578</v>
      </c>
      <c r="H11" s="1">
        <v>8877</v>
      </c>
      <c r="I11" s="1">
        <v>9271</v>
      </c>
      <c r="J11" s="1">
        <v>9540</v>
      </c>
      <c r="K11" s="1">
        <v>9962</v>
      </c>
      <c r="L11" s="1">
        <v>10209</v>
      </c>
      <c r="M11" s="1">
        <v>10632</v>
      </c>
      <c r="N11" s="1">
        <v>11095</v>
      </c>
      <c r="O11" s="1">
        <v>11158</v>
      </c>
    </row>
    <row r="12" spans="1:15" x14ac:dyDescent="0.3">
      <c r="A12" s="7" t="s">
        <v>199</v>
      </c>
      <c r="B12" s="7" t="s">
        <v>77</v>
      </c>
      <c r="C12" s="1">
        <v>4770</v>
      </c>
      <c r="D12" s="1">
        <v>5206</v>
      </c>
      <c r="E12" s="1">
        <v>5470</v>
      </c>
      <c r="F12" s="1">
        <v>5616</v>
      </c>
      <c r="G12" s="1">
        <v>5904</v>
      </c>
      <c r="H12" s="1">
        <v>6133</v>
      </c>
      <c r="I12" s="1">
        <v>6266</v>
      </c>
      <c r="J12" s="1">
        <v>6352</v>
      </c>
      <c r="K12" s="1">
        <v>6531</v>
      </c>
      <c r="L12" s="1">
        <v>6450</v>
      </c>
      <c r="M12" s="1">
        <v>6575</v>
      </c>
      <c r="N12" s="1">
        <v>6718</v>
      </c>
      <c r="O12" s="1">
        <v>6660</v>
      </c>
    </row>
    <row r="13" spans="1:15" x14ac:dyDescent="0.3">
      <c r="A13" s="7" t="s">
        <v>200</v>
      </c>
      <c r="B13" s="7" t="s">
        <v>76</v>
      </c>
      <c r="C13" s="1">
        <v>5174</v>
      </c>
      <c r="D13" s="1">
        <v>5218</v>
      </c>
      <c r="E13" s="1">
        <v>5207</v>
      </c>
      <c r="F13" s="1">
        <v>5256</v>
      </c>
      <c r="G13" s="1">
        <v>5391</v>
      </c>
      <c r="H13" s="1">
        <v>5527</v>
      </c>
      <c r="I13" s="1">
        <v>5615</v>
      </c>
      <c r="J13" s="1">
        <v>5757</v>
      </c>
      <c r="K13" s="1">
        <v>5951</v>
      </c>
      <c r="L13" s="1">
        <v>6099</v>
      </c>
      <c r="M13" s="1">
        <v>6258</v>
      </c>
      <c r="N13" s="1">
        <v>6463</v>
      </c>
      <c r="O13" s="1">
        <v>6689</v>
      </c>
    </row>
    <row r="14" spans="1:15" x14ac:dyDescent="0.3">
      <c r="A14" s="7" t="s">
        <v>200</v>
      </c>
      <c r="B14" s="7" t="s">
        <v>77</v>
      </c>
      <c r="C14" s="1">
        <v>3661</v>
      </c>
      <c r="D14" s="1">
        <v>3912</v>
      </c>
      <c r="E14" s="1">
        <v>4081</v>
      </c>
      <c r="F14" s="1">
        <v>4253</v>
      </c>
      <c r="G14" s="1">
        <v>4446</v>
      </c>
      <c r="H14" s="1">
        <v>4573</v>
      </c>
      <c r="I14" s="1">
        <v>4725</v>
      </c>
      <c r="J14" s="1">
        <v>4853</v>
      </c>
      <c r="K14" s="1">
        <v>5006</v>
      </c>
      <c r="L14" s="1">
        <v>5070</v>
      </c>
      <c r="M14" s="1">
        <v>5218</v>
      </c>
      <c r="N14" s="1">
        <v>5442</v>
      </c>
      <c r="O14" s="1">
        <v>5678</v>
      </c>
    </row>
    <row r="15" spans="1:15" x14ac:dyDescent="0.3">
      <c r="A15" s="7" t="s">
        <v>201</v>
      </c>
      <c r="B15" s="7" t="s">
        <v>76</v>
      </c>
      <c r="C15" s="1">
        <v>4215</v>
      </c>
      <c r="D15" s="1">
        <v>4304</v>
      </c>
      <c r="E15" s="1">
        <v>4384</v>
      </c>
      <c r="F15" s="1">
        <v>4420</v>
      </c>
      <c r="G15" s="1">
        <v>4504</v>
      </c>
      <c r="H15" s="1">
        <v>4636</v>
      </c>
      <c r="I15" s="1">
        <v>4765</v>
      </c>
      <c r="J15" s="1">
        <v>4956</v>
      </c>
      <c r="K15" s="1">
        <v>5144</v>
      </c>
      <c r="L15" s="1">
        <v>5332</v>
      </c>
      <c r="M15" s="1">
        <v>5478</v>
      </c>
      <c r="N15" s="1">
        <v>5686</v>
      </c>
      <c r="O15" s="1">
        <v>5884</v>
      </c>
    </row>
    <row r="16" spans="1:15" x14ac:dyDescent="0.3">
      <c r="A16" s="7" t="s">
        <v>201</v>
      </c>
      <c r="B16" s="7" t="s">
        <v>77</v>
      </c>
      <c r="C16" s="1">
        <v>2694</v>
      </c>
      <c r="D16" s="1">
        <v>2834</v>
      </c>
      <c r="E16" s="1">
        <v>3005</v>
      </c>
      <c r="F16" s="1">
        <v>3146</v>
      </c>
      <c r="G16" s="1">
        <v>3257</v>
      </c>
      <c r="H16" s="1">
        <v>3345</v>
      </c>
      <c r="I16" s="1">
        <v>3404</v>
      </c>
      <c r="J16" s="1">
        <v>3481</v>
      </c>
      <c r="K16" s="1">
        <v>3569</v>
      </c>
      <c r="L16" s="1">
        <v>3589</v>
      </c>
      <c r="M16" s="1">
        <v>3706</v>
      </c>
      <c r="N16" s="1">
        <v>3849</v>
      </c>
      <c r="O16" s="1">
        <v>3988</v>
      </c>
    </row>
    <row r="17" spans="1:15" x14ac:dyDescent="0.3">
      <c r="A17" s="7" t="s">
        <v>202</v>
      </c>
      <c r="B17" s="7" t="s">
        <v>76</v>
      </c>
      <c r="C17" s="1">
        <v>5460</v>
      </c>
      <c r="D17" s="1">
        <v>5541</v>
      </c>
      <c r="E17" s="1">
        <v>5582</v>
      </c>
      <c r="F17" s="1">
        <v>5621</v>
      </c>
      <c r="G17" s="1">
        <v>5765</v>
      </c>
      <c r="H17" s="1">
        <v>5885</v>
      </c>
      <c r="I17" s="1">
        <v>6066</v>
      </c>
      <c r="J17" s="1">
        <v>6196</v>
      </c>
      <c r="K17" s="1">
        <v>6433</v>
      </c>
      <c r="L17" s="1">
        <v>6654</v>
      </c>
      <c r="M17" s="1">
        <v>6829</v>
      </c>
      <c r="N17" s="1">
        <v>7078</v>
      </c>
      <c r="O17" s="1">
        <v>7396</v>
      </c>
    </row>
    <row r="18" spans="1:15" x14ac:dyDescent="0.3">
      <c r="A18" s="7" t="s">
        <v>202</v>
      </c>
      <c r="B18" s="7" t="s">
        <v>77</v>
      </c>
      <c r="C18" s="1">
        <v>2564</v>
      </c>
      <c r="D18" s="1">
        <v>2646</v>
      </c>
      <c r="E18" s="1">
        <v>2818</v>
      </c>
      <c r="F18" s="1">
        <v>2968</v>
      </c>
      <c r="G18" s="1">
        <v>3044</v>
      </c>
      <c r="H18" s="1">
        <v>3160</v>
      </c>
      <c r="I18" s="1">
        <v>3275</v>
      </c>
      <c r="J18" s="1">
        <v>3330</v>
      </c>
      <c r="K18" s="1">
        <v>3406</v>
      </c>
      <c r="L18" s="1">
        <v>3428</v>
      </c>
      <c r="M18" s="1">
        <v>3513</v>
      </c>
      <c r="N18" s="1">
        <v>3644</v>
      </c>
      <c r="O18" s="1">
        <v>3830</v>
      </c>
    </row>
    <row r="19" spans="1:15" x14ac:dyDescent="0.3">
      <c r="A19" s="7" t="s">
        <v>203</v>
      </c>
      <c r="B19" s="7" t="s">
        <v>76</v>
      </c>
      <c r="C19" s="1">
        <v>3803</v>
      </c>
      <c r="D19" s="1">
        <v>3905</v>
      </c>
      <c r="E19" s="1">
        <v>3952</v>
      </c>
      <c r="F19" s="1">
        <v>4067</v>
      </c>
      <c r="G19" s="1">
        <v>4162</v>
      </c>
      <c r="H19" s="1">
        <v>4328</v>
      </c>
      <c r="I19" s="1">
        <v>4476</v>
      </c>
      <c r="J19" s="1">
        <v>4644</v>
      </c>
      <c r="K19" s="1">
        <v>4830</v>
      </c>
      <c r="L19" s="1">
        <v>4987</v>
      </c>
      <c r="M19" s="1">
        <v>5179</v>
      </c>
      <c r="N19" s="1">
        <v>5332</v>
      </c>
      <c r="O19" s="1">
        <v>5523</v>
      </c>
    </row>
    <row r="20" spans="1:15" x14ac:dyDescent="0.3">
      <c r="A20" s="7" t="s">
        <v>203</v>
      </c>
      <c r="B20" s="7" t="s">
        <v>77</v>
      </c>
      <c r="C20" s="1">
        <v>1067</v>
      </c>
      <c r="D20" s="1">
        <v>1129</v>
      </c>
      <c r="E20" s="1">
        <v>1204</v>
      </c>
      <c r="F20" s="1">
        <v>1261</v>
      </c>
      <c r="G20" s="1">
        <v>1326</v>
      </c>
      <c r="H20" s="1">
        <v>1357</v>
      </c>
      <c r="I20" s="1">
        <v>1376</v>
      </c>
      <c r="J20" s="1">
        <v>1394</v>
      </c>
      <c r="K20" s="1">
        <v>1427</v>
      </c>
      <c r="L20" s="1">
        <v>1447</v>
      </c>
      <c r="M20" s="1">
        <v>1456</v>
      </c>
      <c r="N20" s="1">
        <v>1521</v>
      </c>
      <c r="O20" s="1">
        <v>1546</v>
      </c>
    </row>
    <row r="21" spans="1:15" x14ac:dyDescent="0.3">
      <c r="A21" s="7" t="s">
        <v>204</v>
      </c>
      <c r="B21" s="7" t="s">
        <v>77</v>
      </c>
      <c r="C21" s="1">
        <v>2728</v>
      </c>
      <c r="D21" s="1">
        <v>2890</v>
      </c>
      <c r="E21" s="1">
        <v>3008</v>
      </c>
      <c r="F21" s="1">
        <v>3073</v>
      </c>
      <c r="G21" s="1">
        <v>3207</v>
      </c>
      <c r="H21" s="1">
        <v>3314</v>
      </c>
      <c r="I21" s="1">
        <v>3349</v>
      </c>
      <c r="J21" s="1">
        <v>3401</v>
      </c>
      <c r="K21" s="1">
        <v>3479</v>
      </c>
      <c r="L21" s="1">
        <v>3549</v>
      </c>
      <c r="M21" s="1">
        <v>3641</v>
      </c>
      <c r="N21" s="1">
        <v>3768</v>
      </c>
      <c r="O21" s="1">
        <v>3861</v>
      </c>
    </row>
    <row r="22" spans="1:15" x14ac:dyDescent="0.3">
      <c r="A22" s="7" t="s">
        <v>204</v>
      </c>
      <c r="B22" s="7" t="s">
        <v>76</v>
      </c>
      <c r="C22" s="1">
        <v>5334</v>
      </c>
      <c r="D22" s="1">
        <v>5438</v>
      </c>
      <c r="E22" s="1">
        <v>5456</v>
      </c>
      <c r="F22" s="1">
        <v>5522</v>
      </c>
      <c r="G22" s="1">
        <v>5614</v>
      </c>
      <c r="H22" s="1">
        <v>5777</v>
      </c>
      <c r="I22" s="1">
        <v>5915</v>
      </c>
      <c r="J22" s="1">
        <v>6022</v>
      </c>
      <c r="K22" s="1">
        <v>6230</v>
      </c>
      <c r="L22" s="1">
        <v>6392</v>
      </c>
      <c r="M22" s="1">
        <v>6587</v>
      </c>
      <c r="N22" s="1">
        <v>6781</v>
      </c>
      <c r="O22" s="1">
        <v>6877</v>
      </c>
    </row>
    <row r="23" spans="1:15" x14ac:dyDescent="0.3">
      <c r="A23" s="10" t="s">
        <v>18</v>
      </c>
      <c r="B23" s="10" t="s">
        <v>18</v>
      </c>
      <c r="C23" s="5">
        <v>54339</v>
      </c>
      <c r="D23" s="5">
        <v>56478</v>
      </c>
      <c r="E23" s="5">
        <v>57851</v>
      </c>
      <c r="F23" s="5">
        <v>59171</v>
      </c>
      <c r="G23" s="5">
        <v>61054</v>
      </c>
      <c r="H23" s="5">
        <v>62980</v>
      </c>
      <c r="I23" s="5">
        <v>64747</v>
      </c>
      <c r="J23" s="5">
        <v>66326</v>
      </c>
      <c r="K23" s="5">
        <v>68533</v>
      </c>
      <c r="L23" s="5">
        <v>69995</v>
      </c>
      <c r="M23" s="5">
        <v>72041</v>
      </c>
      <c r="N23" s="5">
        <v>74603</v>
      </c>
      <c r="O23" s="5">
        <v>76680</v>
      </c>
    </row>
    <row r="24" spans="1:15" x14ac:dyDescent="0.3">
      <c r="A24" s="15"/>
      <c r="B24" s="15"/>
    </row>
    <row r="25" spans="1:15" x14ac:dyDescent="0.3">
      <c r="A25" s="15"/>
      <c r="B25" s="15"/>
    </row>
    <row r="26" spans="1:15" x14ac:dyDescent="0.3">
      <c r="A26" s="15"/>
      <c r="B26" s="15"/>
      <c r="C26" s="18" t="s">
        <v>37</v>
      </c>
      <c r="D26" s="19"/>
      <c r="E26" s="19"/>
      <c r="F26" s="19"/>
      <c r="G26" s="19"/>
      <c r="H26" s="19"/>
      <c r="I26" s="19"/>
      <c r="J26" s="19"/>
      <c r="K26" s="19"/>
      <c r="L26" s="19"/>
      <c r="M26" s="19"/>
      <c r="N26" s="19"/>
      <c r="O26" s="19"/>
    </row>
    <row r="27" spans="1:15" x14ac:dyDescent="0.3">
      <c r="A27" s="9" t="s">
        <v>41</v>
      </c>
      <c r="B27" s="9" t="s">
        <v>41</v>
      </c>
      <c r="C27" s="4" t="s">
        <v>0</v>
      </c>
      <c r="D27" s="4" t="s">
        <v>1</v>
      </c>
      <c r="E27" s="4" t="s">
        <v>2</v>
      </c>
      <c r="F27" s="4" t="s">
        <v>3</v>
      </c>
      <c r="G27" s="4" t="s">
        <v>4</v>
      </c>
      <c r="H27" s="4" t="s">
        <v>5</v>
      </c>
      <c r="I27" s="4" t="s">
        <v>6</v>
      </c>
      <c r="J27" s="4" t="s">
        <v>7</v>
      </c>
      <c r="K27" s="4" t="s">
        <v>8</v>
      </c>
      <c r="L27" s="4" t="s">
        <v>9</v>
      </c>
      <c r="M27" s="4" t="s">
        <v>10</v>
      </c>
      <c r="N27" s="4" t="s">
        <v>11</v>
      </c>
      <c r="O27" s="4" t="s">
        <v>12</v>
      </c>
    </row>
    <row r="28" spans="1:15" x14ac:dyDescent="0.3">
      <c r="A28" s="8" t="s">
        <v>198</v>
      </c>
      <c r="B28" s="8" t="s">
        <v>76</v>
      </c>
      <c r="C28" s="2">
        <v>0.55808698926755795</v>
      </c>
      <c r="D28" s="2">
        <v>0.55071935895101098</v>
      </c>
      <c r="E28" s="2">
        <v>0.54414154179454799</v>
      </c>
      <c r="F28" s="2">
        <v>0.53577722946774797</v>
      </c>
      <c r="G28" s="2">
        <v>0.52544398907103795</v>
      </c>
      <c r="H28" s="2">
        <v>0.51862228081740303</v>
      </c>
      <c r="I28" s="2">
        <v>0.51457399103139001</v>
      </c>
      <c r="J28" s="2">
        <v>0.51468749999999996</v>
      </c>
      <c r="K28" s="2">
        <v>0.51226199543031203</v>
      </c>
      <c r="L28" s="2">
        <v>0.51553984386507601</v>
      </c>
      <c r="M28" s="2">
        <v>0.51671688908021196</v>
      </c>
      <c r="N28" s="2">
        <v>0.51840575698865199</v>
      </c>
      <c r="O28" s="2">
        <v>0.52108036890645604</v>
      </c>
    </row>
    <row r="29" spans="1:15" x14ac:dyDescent="0.3">
      <c r="A29" s="8" t="s">
        <v>198</v>
      </c>
      <c r="B29" s="8" t="s">
        <v>77</v>
      </c>
      <c r="C29" s="2">
        <v>0.44191301073244199</v>
      </c>
      <c r="D29" s="2">
        <v>0.44928064104898902</v>
      </c>
      <c r="E29" s="2">
        <v>0.45585845820545201</v>
      </c>
      <c r="F29" s="2">
        <v>0.46422277053225203</v>
      </c>
      <c r="G29" s="2">
        <v>0.47455601092896199</v>
      </c>
      <c r="H29" s="2">
        <v>0.48137771918259697</v>
      </c>
      <c r="I29" s="2">
        <v>0.48542600896860999</v>
      </c>
      <c r="J29" s="2">
        <v>0.48531249999999998</v>
      </c>
      <c r="K29" s="2">
        <v>0.48773800456968802</v>
      </c>
      <c r="L29" s="2">
        <v>0.48446015613492399</v>
      </c>
      <c r="M29" s="2">
        <v>0.48328311091978798</v>
      </c>
      <c r="N29" s="2">
        <v>0.48159424301134801</v>
      </c>
      <c r="O29" s="2">
        <v>0.47891963109354402</v>
      </c>
    </row>
    <row r="30" spans="1:15" x14ac:dyDescent="0.3">
      <c r="A30" s="8" t="s">
        <v>199</v>
      </c>
      <c r="B30" s="8" t="s">
        <v>76</v>
      </c>
      <c r="C30" s="2">
        <v>0.61307592472420502</v>
      </c>
      <c r="D30" s="2">
        <v>0.60470766894457095</v>
      </c>
      <c r="E30" s="2">
        <v>0.59823723834006604</v>
      </c>
      <c r="F30" s="2">
        <v>0.59626168224299103</v>
      </c>
      <c r="G30" s="2">
        <v>0.59232150255489602</v>
      </c>
      <c r="H30" s="2">
        <v>0.591405729513658</v>
      </c>
      <c r="I30" s="2">
        <v>0.59670464053549599</v>
      </c>
      <c r="J30" s="2">
        <v>0.60030203876164101</v>
      </c>
      <c r="K30" s="2">
        <v>0.60401382404656501</v>
      </c>
      <c r="L30" s="2">
        <v>0.61282189807311405</v>
      </c>
      <c r="M30" s="2">
        <v>0.61788806880920599</v>
      </c>
      <c r="N30" s="2">
        <v>0.62285970920114497</v>
      </c>
      <c r="O30" s="2">
        <v>0.62622067572118101</v>
      </c>
    </row>
    <row r="31" spans="1:15" x14ac:dyDescent="0.3">
      <c r="A31" s="8" t="s">
        <v>199</v>
      </c>
      <c r="B31" s="8" t="s">
        <v>77</v>
      </c>
      <c r="C31" s="2">
        <v>0.38692407527579498</v>
      </c>
      <c r="D31" s="2">
        <v>0.39529233105542899</v>
      </c>
      <c r="E31" s="2">
        <v>0.40176276165993402</v>
      </c>
      <c r="F31" s="2">
        <v>0.40373831775700902</v>
      </c>
      <c r="G31" s="2">
        <v>0.40767849744510398</v>
      </c>
      <c r="H31" s="2">
        <v>0.408594270486342</v>
      </c>
      <c r="I31" s="2">
        <v>0.40329535946450401</v>
      </c>
      <c r="J31" s="2">
        <v>0.39969796123835899</v>
      </c>
      <c r="K31" s="2">
        <v>0.39598617595343499</v>
      </c>
      <c r="L31" s="2">
        <v>0.38717810192688601</v>
      </c>
      <c r="M31" s="2">
        <v>0.38211193119079401</v>
      </c>
      <c r="N31" s="2">
        <v>0.37714029079885503</v>
      </c>
      <c r="O31" s="2">
        <v>0.37377932427881899</v>
      </c>
    </row>
    <row r="32" spans="1:15" x14ac:dyDescent="0.3">
      <c r="A32" s="8" t="s">
        <v>200</v>
      </c>
      <c r="B32" s="8" t="s">
        <v>76</v>
      </c>
      <c r="C32" s="2">
        <v>0.58562535370684798</v>
      </c>
      <c r="D32" s="2">
        <v>0.57152245345016395</v>
      </c>
      <c r="E32" s="2">
        <v>0.56061584840654599</v>
      </c>
      <c r="F32" s="2">
        <v>0.55273950993795395</v>
      </c>
      <c r="G32" s="2">
        <v>0.54803293687099697</v>
      </c>
      <c r="H32" s="2">
        <v>0.54722772277227705</v>
      </c>
      <c r="I32" s="2">
        <v>0.54303675048355904</v>
      </c>
      <c r="J32" s="2">
        <v>0.54260131950989599</v>
      </c>
      <c r="K32" s="2">
        <v>0.54312311764168997</v>
      </c>
      <c r="L32" s="2">
        <v>0.54606500134300295</v>
      </c>
      <c r="M32" s="2">
        <v>0.54531195538515198</v>
      </c>
      <c r="N32" s="2">
        <v>0.54288114237715202</v>
      </c>
      <c r="O32" s="2">
        <v>0.540874909032102</v>
      </c>
    </row>
    <row r="33" spans="1:16" x14ac:dyDescent="0.3">
      <c r="A33" s="8" t="s">
        <v>200</v>
      </c>
      <c r="B33" s="8" t="s">
        <v>77</v>
      </c>
      <c r="C33" s="2">
        <v>0.41437464629315202</v>
      </c>
      <c r="D33" s="2">
        <v>0.428477546549836</v>
      </c>
      <c r="E33" s="2">
        <v>0.43938415159345401</v>
      </c>
      <c r="F33" s="2">
        <v>0.44726049006204599</v>
      </c>
      <c r="G33" s="2">
        <v>0.45196706312900298</v>
      </c>
      <c r="H33" s="2">
        <v>0.45277227722772301</v>
      </c>
      <c r="I33" s="2">
        <v>0.45696324951644102</v>
      </c>
      <c r="J33" s="2">
        <v>0.45739868049010401</v>
      </c>
      <c r="K33" s="2">
        <v>0.45687688235830998</v>
      </c>
      <c r="L33" s="2">
        <v>0.45393499865699699</v>
      </c>
      <c r="M33" s="2">
        <v>0.45468804461484802</v>
      </c>
      <c r="N33" s="2">
        <v>0.45711885762284798</v>
      </c>
      <c r="O33" s="2">
        <v>0.459125090967898</v>
      </c>
    </row>
    <row r="34" spans="1:16" x14ac:dyDescent="0.3">
      <c r="A34" s="8" t="s">
        <v>201</v>
      </c>
      <c r="B34" s="8" t="s">
        <v>76</v>
      </c>
      <c r="C34" s="2">
        <v>0.61007381676074701</v>
      </c>
      <c r="D34" s="2">
        <v>0.60297001961333696</v>
      </c>
      <c r="E34" s="2">
        <v>0.59331438624983102</v>
      </c>
      <c r="F34" s="2">
        <v>0.58419243986254299</v>
      </c>
      <c r="G34" s="2">
        <v>0.58033758536271096</v>
      </c>
      <c r="H34" s="2">
        <v>0.580879589023932</v>
      </c>
      <c r="I34" s="2">
        <v>0.58330272983229303</v>
      </c>
      <c r="J34" s="2">
        <v>0.58741258741258695</v>
      </c>
      <c r="K34" s="2">
        <v>0.59038218753586602</v>
      </c>
      <c r="L34" s="2">
        <v>0.597690841833875</v>
      </c>
      <c r="M34" s="2">
        <v>0.59647212543553996</v>
      </c>
      <c r="N34" s="2">
        <v>0.59632931305715797</v>
      </c>
      <c r="O34" s="2">
        <v>0.59602917341977302</v>
      </c>
    </row>
    <row r="35" spans="1:16" x14ac:dyDescent="0.3">
      <c r="A35" s="8" t="s">
        <v>201</v>
      </c>
      <c r="B35" s="8" t="s">
        <v>77</v>
      </c>
      <c r="C35" s="2">
        <v>0.38992618323925299</v>
      </c>
      <c r="D35" s="2">
        <v>0.39702998038666298</v>
      </c>
      <c r="E35" s="2">
        <v>0.40668561375016898</v>
      </c>
      <c r="F35" s="2">
        <v>0.41580756013745701</v>
      </c>
      <c r="G35" s="2">
        <v>0.41966241463728898</v>
      </c>
      <c r="H35" s="2">
        <v>0.419120410976068</v>
      </c>
      <c r="I35" s="2">
        <v>0.41669727016770702</v>
      </c>
      <c r="J35" s="2">
        <v>0.41258741258741299</v>
      </c>
      <c r="K35" s="2">
        <v>0.40961781246413398</v>
      </c>
      <c r="L35" s="2">
        <v>0.402309158166125</v>
      </c>
      <c r="M35" s="2">
        <v>0.40352787456445999</v>
      </c>
      <c r="N35" s="2">
        <v>0.40367068694284203</v>
      </c>
      <c r="O35" s="2">
        <v>0.40397082658022698</v>
      </c>
    </row>
    <row r="36" spans="1:16" x14ac:dyDescent="0.3">
      <c r="A36" s="8" t="s">
        <v>202</v>
      </c>
      <c r="B36" s="8" t="s">
        <v>76</v>
      </c>
      <c r="C36" s="2">
        <v>0.68045862412761704</v>
      </c>
      <c r="D36" s="2">
        <v>0.67680469036277002</v>
      </c>
      <c r="E36" s="2">
        <v>0.66452380952380996</v>
      </c>
      <c r="F36" s="2">
        <v>0.65444172779136101</v>
      </c>
      <c r="G36" s="2">
        <v>0.65444431831081895</v>
      </c>
      <c r="H36" s="2">
        <v>0.65063571033720302</v>
      </c>
      <c r="I36" s="2">
        <v>0.64939513970666995</v>
      </c>
      <c r="J36" s="2">
        <v>0.65043040100776806</v>
      </c>
      <c r="K36" s="2">
        <v>0.65382660839516205</v>
      </c>
      <c r="L36" s="2">
        <v>0.65998809759968302</v>
      </c>
      <c r="M36" s="2">
        <v>0.66031715335524999</v>
      </c>
      <c r="N36" s="2">
        <v>0.66013803394889004</v>
      </c>
      <c r="O36" s="2">
        <v>0.658827721361126</v>
      </c>
    </row>
    <row r="37" spans="1:16" x14ac:dyDescent="0.3">
      <c r="A37" s="8" t="s">
        <v>202</v>
      </c>
      <c r="B37" s="8" t="s">
        <v>77</v>
      </c>
      <c r="C37" s="2">
        <v>0.31954137587238302</v>
      </c>
      <c r="D37" s="2">
        <v>0.32319530963722998</v>
      </c>
      <c r="E37" s="2">
        <v>0.33547619047618998</v>
      </c>
      <c r="F37" s="2">
        <v>0.34555827220863899</v>
      </c>
      <c r="G37" s="2">
        <v>0.34555568168918099</v>
      </c>
      <c r="H37" s="2">
        <v>0.34936428966279698</v>
      </c>
      <c r="I37" s="2">
        <v>0.35060486029332999</v>
      </c>
      <c r="J37" s="2">
        <v>0.349569598992232</v>
      </c>
      <c r="K37" s="2">
        <v>0.34617339160483801</v>
      </c>
      <c r="L37" s="2">
        <v>0.34001190240031698</v>
      </c>
      <c r="M37" s="2">
        <v>0.33968284664475001</v>
      </c>
      <c r="N37" s="2">
        <v>0.33986196605111002</v>
      </c>
      <c r="O37" s="2">
        <v>0.341172278638874</v>
      </c>
    </row>
    <row r="38" spans="1:16" x14ac:dyDescent="0.3">
      <c r="A38" s="8" t="s">
        <v>203</v>
      </c>
      <c r="B38" s="8" t="s">
        <v>76</v>
      </c>
      <c r="C38" s="2">
        <v>0.78090349075975396</v>
      </c>
      <c r="D38" s="2">
        <v>0.77572506952721498</v>
      </c>
      <c r="E38" s="2">
        <v>0.76648564778898398</v>
      </c>
      <c r="F38" s="2">
        <v>0.76332582582582598</v>
      </c>
      <c r="G38" s="2">
        <v>0.75838192419825101</v>
      </c>
      <c r="H38" s="2">
        <v>0.76130167106420399</v>
      </c>
      <c r="I38" s="2">
        <v>0.76486671223513303</v>
      </c>
      <c r="J38" s="2">
        <v>0.76912885061278602</v>
      </c>
      <c r="K38" s="2">
        <v>0.77193543231580597</v>
      </c>
      <c r="L38" s="2">
        <v>0.77510102580043505</v>
      </c>
      <c r="M38" s="2">
        <v>0.780557648831952</v>
      </c>
      <c r="N38" s="2">
        <v>0.77805340726688998</v>
      </c>
      <c r="O38" s="2">
        <v>0.781298627811572</v>
      </c>
    </row>
    <row r="39" spans="1:16" x14ac:dyDescent="0.3">
      <c r="A39" s="8" t="s">
        <v>203</v>
      </c>
      <c r="B39" s="8" t="s">
        <v>77</v>
      </c>
      <c r="C39" s="2">
        <v>0.21909650924024601</v>
      </c>
      <c r="D39" s="2">
        <v>0.22427493047278499</v>
      </c>
      <c r="E39" s="2">
        <v>0.23351435221101599</v>
      </c>
      <c r="F39" s="2">
        <v>0.236674174174174</v>
      </c>
      <c r="G39" s="2">
        <v>0.24161807580174899</v>
      </c>
      <c r="H39" s="2">
        <v>0.23869832893579601</v>
      </c>
      <c r="I39" s="2">
        <v>0.235133287764867</v>
      </c>
      <c r="J39" s="2">
        <v>0.23087114938721401</v>
      </c>
      <c r="K39" s="2">
        <v>0.228064567684194</v>
      </c>
      <c r="L39" s="2">
        <v>0.224898974199565</v>
      </c>
      <c r="M39" s="2">
        <v>0.219442351168048</v>
      </c>
      <c r="N39" s="2">
        <v>0.22194659273310999</v>
      </c>
      <c r="O39" s="2">
        <v>0.218701372188428</v>
      </c>
    </row>
    <row r="40" spans="1:16" x14ac:dyDescent="0.3">
      <c r="A40" s="8" t="s">
        <v>204</v>
      </c>
      <c r="B40" s="8" t="s">
        <v>77</v>
      </c>
      <c r="C40" s="2">
        <v>0.33837757380302702</v>
      </c>
      <c r="D40" s="2">
        <v>0.34702209414024998</v>
      </c>
      <c r="E40" s="2">
        <v>0.35538752362949</v>
      </c>
      <c r="F40" s="2">
        <v>0.35753344968004702</v>
      </c>
      <c r="G40" s="2">
        <v>0.36356422174356701</v>
      </c>
      <c r="H40" s="2">
        <v>0.36453635463645401</v>
      </c>
      <c r="I40" s="2">
        <v>0.36150690846286698</v>
      </c>
      <c r="J40" s="2">
        <v>0.36092539530934897</v>
      </c>
      <c r="K40" s="2">
        <v>0.35832732516222099</v>
      </c>
      <c r="L40" s="2">
        <v>0.357006337390605</v>
      </c>
      <c r="M40" s="2">
        <v>0.35598357450136903</v>
      </c>
      <c r="N40" s="2">
        <v>0.35719025500047402</v>
      </c>
      <c r="O40" s="2">
        <v>0.35956416464891</v>
      </c>
    </row>
    <row r="41" spans="1:16" x14ac:dyDescent="0.3">
      <c r="A41" s="8" t="s">
        <v>204</v>
      </c>
      <c r="B41" s="8" t="s">
        <v>76</v>
      </c>
      <c r="C41" s="2">
        <v>0.66162242619697298</v>
      </c>
      <c r="D41" s="2">
        <v>0.65297790585975002</v>
      </c>
      <c r="E41" s="2">
        <v>0.64461247637051</v>
      </c>
      <c r="F41" s="2">
        <v>0.64246655031995303</v>
      </c>
      <c r="G41" s="2">
        <v>0.63643577825643305</v>
      </c>
      <c r="H41" s="2">
        <v>0.63546364536354605</v>
      </c>
      <c r="I41" s="2">
        <v>0.63849309153713296</v>
      </c>
      <c r="J41" s="2">
        <v>0.63907460469065103</v>
      </c>
      <c r="K41" s="2">
        <v>0.64167267483777901</v>
      </c>
      <c r="L41" s="2">
        <v>0.64299366260939494</v>
      </c>
      <c r="M41" s="2">
        <v>0.64401642549863103</v>
      </c>
      <c r="N41" s="2">
        <v>0.64280974499952603</v>
      </c>
      <c r="O41" s="2">
        <v>0.64043583535109005</v>
      </c>
    </row>
    <row r="42" spans="1:16" x14ac:dyDescent="0.3">
      <c r="A42" s="15"/>
      <c r="B42" s="15"/>
    </row>
    <row r="43" spans="1:16" x14ac:dyDescent="0.3">
      <c r="A43" s="15"/>
      <c r="B43" s="15"/>
    </row>
    <row r="44" spans="1:16" x14ac:dyDescent="0.3">
      <c r="A44" s="15"/>
      <c r="B44" s="13"/>
      <c r="C44" s="18" t="s">
        <v>38</v>
      </c>
      <c r="D44" s="18"/>
      <c r="E44" s="18"/>
      <c r="F44" s="18"/>
      <c r="G44" s="18"/>
      <c r="H44" s="18"/>
      <c r="I44" s="18"/>
      <c r="J44" s="18"/>
      <c r="K44" s="18"/>
      <c r="L44" s="18"/>
      <c r="M44" s="18"/>
      <c r="N44" s="18"/>
      <c r="O44" s="6" t="s">
        <v>39</v>
      </c>
      <c r="P44" s="6" t="s">
        <v>40</v>
      </c>
    </row>
    <row r="45" spans="1:16" x14ac:dyDescent="0.3">
      <c r="A45" s="9" t="s">
        <v>41</v>
      </c>
      <c r="B45" s="9" t="s">
        <v>41</v>
      </c>
      <c r="C45" s="4" t="s">
        <v>19</v>
      </c>
      <c r="D45" s="4" t="s">
        <v>20</v>
      </c>
      <c r="E45" s="4" t="s">
        <v>21</v>
      </c>
      <c r="F45" s="4" t="s">
        <v>22</v>
      </c>
      <c r="G45" s="4" t="s">
        <v>23</v>
      </c>
      <c r="H45" s="4" t="s">
        <v>24</v>
      </c>
      <c r="I45" s="4" t="s">
        <v>25</v>
      </c>
      <c r="J45" s="4" t="s">
        <v>26</v>
      </c>
      <c r="K45" s="4" t="s">
        <v>27</v>
      </c>
      <c r="L45" s="4" t="s">
        <v>28</v>
      </c>
      <c r="M45" s="4" t="s">
        <v>29</v>
      </c>
      <c r="N45" s="4" t="s">
        <v>30</v>
      </c>
      <c r="O45" s="4" t="s">
        <v>31</v>
      </c>
      <c r="P45" s="4" t="s">
        <v>32</v>
      </c>
    </row>
    <row r="46" spans="1:16" x14ac:dyDescent="0.3">
      <c r="A46" s="8" t="s">
        <v>198</v>
      </c>
      <c r="B46" s="8" t="s">
        <v>76</v>
      </c>
      <c r="C46" s="2">
        <v>2.0242914979757099E-2</v>
      </c>
      <c r="D46" s="2">
        <v>-3.3068783068783102E-3</v>
      </c>
      <c r="E46" s="2">
        <v>8.6264100862640993E-3</v>
      </c>
      <c r="F46" s="2">
        <v>1.21710526315789E-2</v>
      </c>
      <c r="G46" s="2">
        <v>2.2749431264218401E-2</v>
      </c>
      <c r="H46" s="2">
        <v>2.0972354623450901E-2</v>
      </c>
      <c r="I46" s="2">
        <v>2.5210084033613401E-2</v>
      </c>
      <c r="J46" s="2">
        <v>2.0947176684881601E-2</v>
      </c>
      <c r="K46" s="2">
        <v>4.0737436812369902E-2</v>
      </c>
      <c r="L46" s="2">
        <v>2.8857142857142901E-2</v>
      </c>
      <c r="M46" s="2">
        <v>4.0266592613163003E-2</v>
      </c>
      <c r="N46" s="2">
        <v>5.5792845702082199E-2</v>
      </c>
      <c r="O46" s="3">
        <v>0.176033303597978</v>
      </c>
      <c r="P46" s="3">
        <v>0.31220968812209698</v>
      </c>
    </row>
    <row r="47" spans="1:16" x14ac:dyDescent="0.3">
      <c r="A47" s="8" t="s">
        <v>198</v>
      </c>
      <c r="B47" s="8" t="s">
        <v>77</v>
      </c>
      <c r="C47" s="2">
        <v>5.1129100979974397E-2</v>
      </c>
      <c r="D47" s="2">
        <v>2.35103364410215E-2</v>
      </c>
      <c r="E47" s="2">
        <v>4.31683168316832E-2</v>
      </c>
      <c r="F47" s="2">
        <v>5.5049354593773699E-2</v>
      </c>
      <c r="G47" s="2">
        <v>5.1097517092479297E-2</v>
      </c>
      <c r="H47" s="2">
        <v>3.7658336186237602E-2</v>
      </c>
      <c r="I47" s="2">
        <v>2.4744308808973901E-2</v>
      </c>
      <c r="J47" s="2">
        <v>3.0907920154539598E-2</v>
      </c>
      <c r="K47" s="2">
        <v>2.7170518425983801E-2</v>
      </c>
      <c r="L47" s="2">
        <v>2.40194588020675E-2</v>
      </c>
      <c r="M47" s="2">
        <v>3.3254156769596199E-2</v>
      </c>
      <c r="N47" s="2">
        <v>4.45402298850575E-2</v>
      </c>
      <c r="O47" s="3">
        <v>0.13522798251093099</v>
      </c>
      <c r="P47" s="3">
        <v>0.43960396039603999</v>
      </c>
    </row>
    <row r="48" spans="1:16" x14ac:dyDescent="0.3">
      <c r="A48" s="8" t="s">
        <v>199</v>
      </c>
      <c r="B48" s="8" t="s">
        <v>76</v>
      </c>
      <c r="C48" s="2">
        <v>5.37179147922731E-2</v>
      </c>
      <c r="D48" s="2">
        <v>2.27272727272727E-2</v>
      </c>
      <c r="E48" s="2">
        <v>1.8293431553100099E-2</v>
      </c>
      <c r="F48" s="2">
        <v>3.4241620448517002E-2</v>
      </c>
      <c r="G48" s="2">
        <v>3.4856609932385201E-2</v>
      </c>
      <c r="H48" s="2">
        <v>4.4384364086966298E-2</v>
      </c>
      <c r="I48" s="2">
        <v>2.9015208715348899E-2</v>
      </c>
      <c r="J48" s="2">
        <v>4.4234800838574402E-2</v>
      </c>
      <c r="K48" s="2">
        <v>2.47942180285083E-2</v>
      </c>
      <c r="L48" s="2">
        <v>4.1434028798119298E-2</v>
      </c>
      <c r="M48" s="2">
        <v>4.3547780285929302E-2</v>
      </c>
      <c r="N48" s="2">
        <v>5.6782334384858002E-3</v>
      </c>
      <c r="O48" s="3">
        <v>0.120056213611725</v>
      </c>
      <c r="P48" s="3">
        <v>0.369920196439533</v>
      </c>
    </row>
    <row r="49" spans="1:16" x14ac:dyDescent="0.3">
      <c r="A49" s="8" t="s">
        <v>199</v>
      </c>
      <c r="B49" s="8" t="s">
        <v>77</v>
      </c>
      <c r="C49" s="2">
        <v>9.1404612159329102E-2</v>
      </c>
      <c r="D49" s="2">
        <v>5.0710718401843997E-2</v>
      </c>
      <c r="E49" s="2">
        <v>2.6691042047532001E-2</v>
      </c>
      <c r="F49" s="2">
        <v>5.1282051282051301E-2</v>
      </c>
      <c r="G49" s="2">
        <v>3.8787262872628701E-2</v>
      </c>
      <c r="H49" s="2">
        <v>2.1685961193543098E-2</v>
      </c>
      <c r="I49" s="2">
        <v>1.3724864347271E-2</v>
      </c>
      <c r="J49" s="2">
        <v>2.81801007556675E-2</v>
      </c>
      <c r="K49" s="2">
        <v>-1.24023886081764E-2</v>
      </c>
      <c r="L49" s="2">
        <v>1.9379844961240299E-2</v>
      </c>
      <c r="M49" s="2">
        <v>2.1749049429657798E-2</v>
      </c>
      <c r="N49" s="2">
        <v>-8.6335218815123509E-3</v>
      </c>
      <c r="O49" s="3">
        <v>1.9751952227836499E-2</v>
      </c>
      <c r="P49" s="3">
        <v>0.217550274223035</v>
      </c>
    </row>
    <row r="50" spans="1:16" x14ac:dyDescent="0.3">
      <c r="A50" s="8" t="s">
        <v>200</v>
      </c>
      <c r="B50" s="8" t="s">
        <v>76</v>
      </c>
      <c r="C50" s="2">
        <v>8.5040587553150398E-3</v>
      </c>
      <c r="D50" s="2">
        <v>-2.1080873898045201E-3</v>
      </c>
      <c r="E50" s="2">
        <v>9.4104090647205707E-3</v>
      </c>
      <c r="F50" s="2">
        <v>2.56849315068493E-2</v>
      </c>
      <c r="G50" s="2">
        <v>2.5227230569467601E-2</v>
      </c>
      <c r="H50" s="2">
        <v>1.5921838248597799E-2</v>
      </c>
      <c r="I50" s="2">
        <v>2.5289403383793398E-2</v>
      </c>
      <c r="J50" s="2">
        <v>3.3698106652770503E-2</v>
      </c>
      <c r="K50" s="2">
        <v>2.4869769786590501E-2</v>
      </c>
      <c r="L50" s="2">
        <v>2.6069847515986198E-2</v>
      </c>
      <c r="M50" s="2">
        <v>3.2758069670821399E-2</v>
      </c>
      <c r="N50" s="2">
        <v>3.4968280984063099E-2</v>
      </c>
      <c r="O50" s="3">
        <v>0.12401277096286301</v>
      </c>
      <c r="P50" s="3">
        <v>0.28461686191665098</v>
      </c>
    </row>
    <row r="51" spans="1:16" x14ac:dyDescent="0.3">
      <c r="A51" s="8" t="s">
        <v>200</v>
      </c>
      <c r="B51" s="8" t="s">
        <v>77</v>
      </c>
      <c r="C51" s="2">
        <v>6.8560502594919401E-2</v>
      </c>
      <c r="D51" s="2">
        <v>4.3200408997954999E-2</v>
      </c>
      <c r="E51" s="2">
        <v>4.2146532712570399E-2</v>
      </c>
      <c r="F51" s="2">
        <v>4.5379731953914898E-2</v>
      </c>
      <c r="G51" s="2">
        <v>2.8565002249212799E-2</v>
      </c>
      <c r="H51" s="2">
        <v>3.3238574240104998E-2</v>
      </c>
      <c r="I51" s="2">
        <v>2.7089947089947101E-2</v>
      </c>
      <c r="J51" s="2">
        <v>3.1526890583144403E-2</v>
      </c>
      <c r="K51" s="2">
        <v>1.27846584099081E-2</v>
      </c>
      <c r="L51" s="2">
        <v>2.9191321499013798E-2</v>
      </c>
      <c r="M51" s="2">
        <v>4.2928325028746599E-2</v>
      </c>
      <c r="N51" s="2">
        <v>4.33664094083058E-2</v>
      </c>
      <c r="O51" s="3">
        <v>0.13423891330403501</v>
      </c>
      <c r="P51" s="3">
        <v>0.39132565547659898</v>
      </c>
    </row>
    <row r="52" spans="1:16" x14ac:dyDescent="0.3">
      <c r="A52" s="8" t="s">
        <v>201</v>
      </c>
      <c r="B52" s="8" t="s">
        <v>76</v>
      </c>
      <c r="C52" s="2">
        <v>2.1115065243179101E-2</v>
      </c>
      <c r="D52" s="2">
        <v>1.8587360594795502E-2</v>
      </c>
      <c r="E52" s="2">
        <v>8.2116788321167904E-3</v>
      </c>
      <c r="F52" s="2">
        <v>1.9004524886877799E-2</v>
      </c>
      <c r="G52" s="2">
        <v>2.93072824156306E-2</v>
      </c>
      <c r="H52" s="2">
        <v>2.78257118205349E-2</v>
      </c>
      <c r="I52" s="2">
        <v>4.0083945435466901E-2</v>
      </c>
      <c r="J52" s="2">
        <v>3.7933817594834503E-2</v>
      </c>
      <c r="K52" s="2">
        <v>3.6547433903577002E-2</v>
      </c>
      <c r="L52" s="2">
        <v>2.7381845461365299E-2</v>
      </c>
      <c r="M52" s="2">
        <v>3.7970062066447603E-2</v>
      </c>
      <c r="N52" s="2">
        <v>3.4822370735138899E-2</v>
      </c>
      <c r="O52" s="3">
        <v>0.14385692068429201</v>
      </c>
      <c r="P52" s="3">
        <v>0.342153284671533</v>
      </c>
    </row>
    <row r="53" spans="1:16" x14ac:dyDescent="0.3">
      <c r="A53" s="8" t="s">
        <v>201</v>
      </c>
      <c r="B53" s="8" t="s">
        <v>77</v>
      </c>
      <c r="C53" s="2">
        <v>5.1967334818114302E-2</v>
      </c>
      <c r="D53" s="2">
        <v>6.0338743824982402E-2</v>
      </c>
      <c r="E53" s="2">
        <v>4.6921797004991703E-2</v>
      </c>
      <c r="F53" s="2">
        <v>3.5282898919262597E-2</v>
      </c>
      <c r="G53" s="2">
        <v>2.7018728891618101E-2</v>
      </c>
      <c r="H53" s="2">
        <v>1.76382660687593E-2</v>
      </c>
      <c r="I53" s="2">
        <v>2.2620446533490001E-2</v>
      </c>
      <c r="J53" s="2">
        <v>2.5280091927606999E-2</v>
      </c>
      <c r="K53" s="2">
        <v>5.6038105912020204E-3</v>
      </c>
      <c r="L53" s="2">
        <v>3.2599609919197498E-2</v>
      </c>
      <c r="M53" s="2">
        <v>3.8586076632487899E-2</v>
      </c>
      <c r="N53" s="2">
        <v>3.6113276175630003E-2</v>
      </c>
      <c r="O53" s="3">
        <v>0.117399831885682</v>
      </c>
      <c r="P53" s="3">
        <v>0.32712146422629002</v>
      </c>
    </row>
    <row r="54" spans="1:16" x14ac:dyDescent="0.3">
      <c r="A54" s="8" t="s">
        <v>202</v>
      </c>
      <c r="B54" s="8" t="s">
        <v>76</v>
      </c>
      <c r="C54" s="2">
        <v>1.48351648351648E-2</v>
      </c>
      <c r="D54" s="2">
        <v>7.3993863923479501E-3</v>
      </c>
      <c r="E54" s="2">
        <v>6.9867431028305298E-3</v>
      </c>
      <c r="F54" s="2">
        <v>2.56182173990393E-2</v>
      </c>
      <c r="G54" s="2">
        <v>2.081526452732E-2</v>
      </c>
      <c r="H54" s="2">
        <v>3.07561597281223E-2</v>
      </c>
      <c r="I54" s="2">
        <v>2.1430926475436901E-2</v>
      </c>
      <c r="J54" s="2">
        <v>3.8250484183344098E-2</v>
      </c>
      <c r="K54" s="2">
        <v>3.4354111612000603E-2</v>
      </c>
      <c r="L54" s="2">
        <v>2.62999699428915E-2</v>
      </c>
      <c r="M54" s="2">
        <v>3.6462146727192897E-2</v>
      </c>
      <c r="N54" s="2">
        <v>4.4927945747386303E-2</v>
      </c>
      <c r="O54" s="3">
        <v>0.14969687548577601</v>
      </c>
      <c r="P54" s="3">
        <v>0.32497312791114302</v>
      </c>
    </row>
    <row r="55" spans="1:16" x14ac:dyDescent="0.3">
      <c r="A55" s="8" t="s">
        <v>202</v>
      </c>
      <c r="B55" s="8" t="s">
        <v>77</v>
      </c>
      <c r="C55" s="2">
        <v>3.1981279251170003E-2</v>
      </c>
      <c r="D55" s="2">
        <v>6.5003779289493593E-2</v>
      </c>
      <c r="E55" s="2">
        <v>5.3229240596167501E-2</v>
      </c>
      <c r="F55" s="2">
        <v>2.5606469002695399E-2</v>
      </c>
      <c r="G55" s="2">
        <v>3.8107752956636001E-2</v>
      </c>
      <c r="H55" s="2">
        <v>3.6392405063291097E-2</v>
      </c>
      <c r="I55" s="2">
        <v>1.6793893129771E-2</v>
      </c>
      <c r="J55" s="2">
        <v>2.2822822822822799E-2</v>
      </c>
      <c r="K55" s="2">
        <v>6.4591896652965398E-3</v>
      </c>
      <c r="L55" s="2">
        <v>2.4795799299883299E-2</v>
      </c>
      <c r="M55" s="2">
        <v>3.7290065471107303E-2</v>
      </c>
      <c r="N55" s="2">
        <v>5.1042810098792503E-2</v>
      </c>
      <c r="O55" s="3">
        <v>0.12448620082207899</v>
      </c>
      <c r="P55" s="3">
        <v>0.35911994322214302</v>
      </c>
    </row>
    <row r="56" spans="1:16" x14ac:dyDescent="0.3">
      <c r="A56" s="8" t="s">
        <v>203</v>
      </c>
      <c r="B56" s="8" t="s">
        <v>76</v>
      </c>
      <c r="C56" s="2">
        <v>2.6820930844070501E-2</v>
      </c>
      <c r="D56" s="2">
        <v>1.20358514724712E-2</v>
      </c>
      <c r="E56" s="2">
        <v>2.90991902834008E-2</v>
      </c>
      <c r="F56" s="2">
        <v>2.3358741086796201E-2</v>
      </c>
      <c r="G56" s="2">
        <v>3.9884670831331098E-2</v>
      </c>
      <c r="H56" s="2">
        <v>3.4195933456561897E-2</v>
      </c>
      <c r="I56" s="2">
        <v>3.7533512064343202E-2</v>
      </c>
      <c r="J56" s="2">
        <v>4.0051679586563298E-2</v>
      </c>
      <c r="K56" s="2">
        <v>3.2505175983436899E-2</v>
      </c>
      <c r="L56" s="2">
        <v>3.8500100260677801E-2</v>
      </c>
      <c r="M56" s="2">
        <v>2.9542382699362799E-2</v>
      </c>
      <c r="N56" s="2">
        <v>3.5821455363841001E-2</v>
      </c>
      <c r="O56" s="3">
        <v>0.143478260869565</v>
      </c>
      <c r="P56" s="3">
        <v>0.39752024291498</v>
      </c>
    </row>
    <row r="57" spans="1:16" x14ac:dyDescent="0.3">
      <c r="A57" s="8" t="s">
        <v>203</v>
      </c>
      <c r="B57" s="8" t="s">
        <v>77</v>
      </c>
      <c r="C57" s="2">
        <v>5.81068416119963E-2</v>
      </c>
      <c r="D57" s="2">
        <v>6.6430469441984094E-2</v>
      </c>
      <c r="E57" s="2">
        <v>4.7342192691029898E-2</v>
      </c>
      <c r="F57" s="2">
        <v>5.1546391752577303E-2</v>
      </c>
      <c r="G57" s="2">
        <v>2.33785822021116E-2</v>
      </c>
      <c r="H57" s="2">
        <v>1.40014738393515E-2</v>
      </c>
      <c r="I57" s="2">
        <v>1.30813953488372E-2</v>
      </c>
      <c r="J57" s="2">
        <v>2.36728837876614E-2</v>
      </c>
      <c r="K57" s="2">
        <v>1.4015416958654501E-2</v>
      </c>
      <c r="L57" s="2">
        <v>6.2197650310988296E-3</v>
      </c>
      <c r="M57" s="2">
        <v>4.4642857142857102E-2</v>
      </c>
      <c r="N57" s="2">
        <v>1.6436554898093401E-2</v>
      </c>
      <c r="O57" s="3">
        <v>8.3391730903994404E-2</v>
      </c>
      <c r="P57" s="3">
        <v>0.28405315614617899</v>
      </c>
    </row>
    <row r="58" spans="1:16" x14ac:dyDescent="0.3">
      <c r="A58" s="8" t="s">
        <v>204</v>
      </c>
      <c r="B58" s="8" t="s">
        <v>77</v>
      </c>
      <c r="C58" s="2">
        <v>5.9384164222873903E-2</v>
      </c>
      <c r="D58" s="2">
        <v>4.08304498269896E-2</v>
      </c>
      <c r="E58" s="2">
        <v>2.1609042553191501E-2</v>
      </c>
      <c r="F58" s="2">
        <v>4.3605597136348803E-2</v>
      </c>
      <c r="G58" s="2">
        <v>3.3364515123168098E-2</v>
      </c>
      <c r="H58" s="2">
        <v>1.05612552806276E-2</v>
      </c>
      <c r="I58" s="2">
        <v>1.55270229919379E-2</v>
      </c>
      <c r="J58" s="2">
        <v>2.2934431049691301E-2</v>
      </c>
      <c r="K58" s="2">
        <v>2.01207243460765E-2</v>
      </c>
      <c r="L58" s="2">
        <v>2.5922795153564399E-2</v>
      </c>
      <c r="M58" s="2">
        <v>3.4880527327657201E-2</v>
      </c>
      <c r="N58" s="2">
        <v>2.4681528662420401E-2</v>
      </c>
      <c r="O58" s="3">
        <v>0.109801667145732</v>
      </c>
      <c r="P58" s="3">
        <v>0.28357712765957399</v>
      </c>
    </row>
    <row r="59" spans="1:16" x14ac:dyDescent="0.3">
      <c r="A59" s="8" t="s">
        <v>204</v>
      </c>
      <c r="B59" s="8" t="s">
        <v>76</v>
      </c>
      <c r="C59" s="2">
        <v>1.9497562804649399E-2</v>
      </c>
      <c r="D59" s="2">
        <v>3.31004045605002E-3</v>
      </c>
      <c r="E59" s="2">
        <v>1.2096774193548401E-2</v>
      </c>
      <c r="F59" s="2">
        <v>1.66606302064469E-2</v>
      </c>
      <c r="G59" s="2">
        <v>2.9034556465977902E-2</v>
      </c>
      <c r="H59" s="2">
        <v>2.3887831054180401E-2</v>
      </c>
      <c r="I59" s="2">
        <v>1.8089602704987301E-2</v>
      </c>
      <c r="J59" s="2">
        <v>3.4540019926934597E-2</v>
      </c>
      <c r="K59" s="2">
        <v>2.6003210272873199E-2</v>
      </c>
      <c r="L59" s="2">
        <v>3.05068836045056E-2</v>
      </c>
      <c r="M59" s="2">
        <v>2.9451950812205901E-2</v>
      </c>
      <c r="N59" s="2">
        <v>1.4157203952219401E-2</v>
      </c>
      <c r="O59" s="3">
        <v>0.103852327447833</v>
      </c>
      <c r="P59" s="3">
        <v>0.26044721407624599</v>
      </c>
    </row>
    <row r="60" spans="1:16" x14ac:dyDescent="0.3">
      <c r="A60" s="11" t="s">
        <v>18</v>
      </c>
      <c r="B60" s="11" t="s">
        <v>18</v>
      </c>
      <c r="C60" s="3">
        <v>3.9363992712416501E-2</v>
      </c>
      <c r="D60" s="3">
        <v>2.4310350933106701E-2</v>
      </c>
      <c r="E60" s="3">
        <v>2.28172373856977E-2</v>
      </c>
      <c r="F60" s="3">
        <v>3.1823021412516299E-2</v>
      </c>
      <c r="G60" s="3">
        <v>3.1545844662102397E-2</v>
      </c>
      <c r="H60" s="3">
        <v>2.80565258812321E-2</v>
      </c>
      <c r="I60" s="3">
        <v>2.4387230296384399E-2</v>
      </c>
      <c r="J60" s="3">
        <v>3.3275035431052702E-2</v>
      </c>
      <c r="K60" s="3">
        <v>2.1332788583602099E-2</v>
      </c>
      <c r="L60" s="3">
        <v>2.9230659332809501E-2</v>
      </c>
      <c r="M60" s="3">
        <v>3.5563082133784903E-2</v>
      </c>
      <c r="N60" s="3">
        <v>2.7840703456965502E-2</v>
      </c>
      <c r="O60" s="3">
        <v>0.118877037339676</v>
      </c>
      <c r="P60" s="3">
        <v>0.32547406267826001</v>
      </c>
    </row>
    <row r="61" spans="1:16" x14ac:dyDescent="0.3">
      <c r="A61" s="15"/>
      <c r="B61" s="15"/>
    </row>
    <row r="62" spans="1:16" x14ac:dyDescent="0.3">
      <c r="A62" s="13" t="s">
        <v>42</v>
      </c>
      <c r="B62" s="15"/>
    </row>
    <row r="63" spans="1:16" x14ac:dyDescent="0.3">
      <c r="A63" s="14" t="s">
        <v>43</v>
      </c>
      <c r="B63" s="15"/>
    </row>
    <row r="64" spans="1:16" x14ac:dyDescent="0.3">
      <c r="A64" s="14" t="s">
        <v>44</v>
      </c>
      <c r="B64" s="15"/>
    </row>
    <row r="65" spans="1:2" x14ac:dyDescent="0.3">
      <c r="A65" s="14" t="s">
        <v>47</v>
      </c>
      <c r="B65" s="15"/>
    </row>
    <row r="66" spans="1:2" x14ac:dyDescent="0.3">
      <c r="A66" s="14" t="s">
        <v>80</v>
      </c>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O7"/>
    <mergeCell ref="C26:O26"/>
    <mergeCell ref="C44:N44"/>
  </mergeCells>
  <pageMargins left="0.75" right="0.75" top="1" bottom="1" header="0.3" footer="0.3"/>
  <pageSetup paperSize="9" fitToHeight="0" orientation="portrait" horizontalDpi="300" verticalDpi="300"/>
  <headerFooter scaleWithDoc="0" alignWithMargins="0">
    <oddHeader>&amp;LThe state of medical education and practice in the UK: 2025/nReference tables - based on registration data - by country/nand region&amp;CNA&amp;RNA</oddHeader>
    <oddFooter>&amp;LGeneral Medical Council&amp;CNA&amp;R&amp;A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132</vt:i4>
      </vt:variant>
    </vt:vector>
  </HeadingPairs>
  <TitlesOfParts>
    <vt:vector size="132" baseType="lpstr">
      <vt:lpstr>Introduction_Regional</vt:lpstr>
      <vt:lpstr>Table of 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Table 65</vt:lpstr>
      <vt:lpstr>Table 66</vt:lpstr>
      <vt:lpstr>Table 67</vt:lpstr>
      <vt:lpstr>Table 68</vt:lpstr>
      <vt:lpstr>Table 69</vt:lpstr>
      <vt:lpstr>Table 70</vt:lpstr>
      <vt:lpstr>Table 71</vt:lpstr>
      <vt:lpstr>Table 72</vt:lpstr>
      <vt:lpstr>Table 73</vt:lpstr>
      <vt:lpstr>Table 74</vt:lpstr>
      <vt:lpstr>Table 75</vt:lpstr>
      <vt:lpstr>Table 76</vt:lpstr>
      <vt:lpstr>Table 77</vt:lpstr>
      <vt:lpstr>Table 78</vt:lpstr>
      <vt:lpstr>Table 79</vt:lpstr>
      <vt:lpstr>Table 80</vt:lpstr>
      <vt:lpstr>Table 81</vt:lpstr>
      <vt:lpstr>Table 82</vt:lpstr>
      <vt:lpstr>Table 83</vt:lpstr>
      <vt:lpstr>Table 84</vt:lpstr>
      <vt:lpstr>Table 85</vt:lpstr>
      <vt:lpstr>Table 86</vt:lpstr>
      <vt:lpstr>Table 87</vt:lpstr>
      <vt:lpstr>Table 88</vt:lpstr>
      <vt:lpstr>Table 89</vt:lpstr>
      <vt:lpstr>Table 90</vt:lpstr>
      <vt:lpstr>Table 91</vt:lpstr>
      <vt:lpstr>Table 92</vt:lpstr>
      <vt:lpstr>Table 93</vt:lpstr>
      <vt:lpstr>Table 94</vt:lpstr>
      <vt:lpstr>Table 95</vt:lpstr>
      <vt:lpstr>Table 96</vt:lpstr>
      <vt:lpstr>Table 97</vt:lpstr>
      <vt:lpstr>Table 98</vt:lpstr>
      <vt:lpstr>Table 99</vt:lpstr>
      <vt:lpstr>Table 100</vt:lpstr>
      <vt:lpstr>Table 101</vt:lpstr>
      <vt:lpstr>Table 102</vt:lpstr>
      <vt:lpstr>Table 103</vt:lpstr>
      <vt:lpstr>Table 104</vt:lpstr>
      <vt:lpstr>Table 105</vt:lpstr>
      <vt:lpstr>Table 106</vt:lpstr>
      <vt:lpstr>Table 107</vt:lpstr>
      <vt:lpstr>Table 108</vt:lpstr>
      <vt:lpstr>Table 109</vt:lpstr>
      <vt:lpstr>Table 110</vt:lpstr>
      <vt:lpstr>Table 111</vt:lpstr>
      <vt:lpstr>Table 112</vt:lpstr>
      <vt:lpstr>Table 113</vt:lpstr>
      <vt:lpstr>Table 114</vt:lpstr>
      <vt:lpstr>Table 115</vt:lpstr>
      <vt:lpstr>Table 116</vt:lpstr>
      <vt:lpstr>Table 117</vt:lpstr>
      <vt:lpstr>Table 118</vt:lpstr>
      <vt:lpstr>Table 119</vt:lpstr>
      <vt:lpstr>Table 120</vt:lpstr>
      <vt:lpstr>Table 121</vt:lpstr>
      <vt:lpstr>Table 122</vt:lpstr>
      <vt:lpstr>Table 123</vt:lpstr>
      <vt:lpstr>Table 124</vt:lpstr>
      <vt:lpstr>Table 125</vt:lpstr>
      <vt:lpstr>Table 126</vt:lpstr>
      <vt:lpstr>Table 127</vt:lpstr>
      <vt:lpstr>Table 128</vt:lpstr>
      <vt:lpstr>Table 129</vt:lpstr>
      <vt:lpstr>Table 130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KBorojevic</dc:creator>
  <cp:lastModifiedBy>Koraljka Borojevic</cp:lastModifiedBy>
  <dcterms:created xsi:type="dcterms:W3CDTF">2025-10-14T12:51:14Z</dcterms:created>
  <dcterms:modified xsi:type="dcterms:W3CDTF">2025-11-12T12:23:53Z</dcterms:modified>
</cp:coreProperties>
</file>